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nhs.sharepoint.com/sites/msteams_c8abb2-RiskManagement/Shared Documents/Risk Management/01 Risk Management Registers/1.1 Master Copy - All Registers/Place Based/"/>
    </mc:Choice>
  </mc:AlternateContent>
  <xr:revisionPtr revIDLastSave="280" documentId="8_{618F063A-26DF-497E-B06B-9DDE74896D9F}" xr6:coauthVersionLast="47" xr6:coauthVersionMax="47" xr10:uidLastSave="{CA1C88DF-823F-42FF-8A45-14F21FCF995B}"/>
  <bookViews>
    <workbookView xWindow="-110" yWindow="-110" windowWidth="19420" windowHeight="10300" firstSheet="7" activeTab="7" xr2:uid="{7515BEE6-5A97-4269-BCDE-FD26BED5BB6A}"/>
  </bookViews>
  <sheets>
    <sheet name="1. Cover Sheet" sheetId="6" r:id="rId1"/>
    <sheet name="2. Introduction" sheetId="7" r:id="rId2"/>
    <sheet name="3. Risk Matrix Domain &amp; RACI" sheetId="19" r:id="rId3"/>
    <sheet name="3a. Heat Map" sheetId="20" r:id="rId4"/>
    <sheet name="5(iiI) Rotherham BAF" sheetId="27" r:id="rId5"/>
    <sheet name="8. Organogram" sheetId="21" r:id="rId6"/>
    <sheet name="10(iii) Rotherham RR" sheetId="26" r:id="rId7"/>
    <sheet name="14(iiI) Rotherham IL" sheetId="31" r:id="rId8"/>
    <sheet name="20. Rotherham Place Partnership" sheetId="30" r:id="rId9"/>
  </sheets>
  <externalReferences>
    <externalReference r:id="rId10"/>
  </externalReferences>
  <definedNames>
    <definedName name="_xlnm.Print_Area" localSheetId="7">'14(iiI) Rotherham IL'!$A$1:$X$5</definedName>
    <definedName name="_xlnm.Print_Area" localSheetId="8">'20. Rotherham Place Partnership'!$A$1:$X$9</definedName>
    <definedName name="_xlnm.Print_Area" localSheetId="2">'3. Risk Matrix Domain &amp; RACI'!$A$1:$N$60</definedName>
    <definedName name="_xlnm.Print_Area" localSheetId="4">'5(iiI) Rotherham BAF'!$A$1:$S$23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3" i="26" l="1"/>
  <c r="Z13" i="26"/>
  <c r="Y13" i="26"/>
  <c r="X13" i="26"/>
  <c r="W13" i="26"/>
  <c r="V13" i="26"/>
  <c r="U13" i="26"/>
  <c r="T13" i="26"/>
  <c r="R13" i="26"/>
  <c r="Q13" i="26"/>
  <c r="P13" i="26"/>
  <c r="O13" i="26"/>
  <c r="N13" i="26"/>
  <c r="M13" i="26"/>
  <c r="L13" i="26"/>
  <c r="K13" i="26"/>
  <c r="J13" i="26"/>
  <c r="I13" i="26"/>
  <c r="H13" i="26"/>
  <c r="G13" i="26"/>
  <c r="F13" i="26"/>
  <c r="E13" i="26"/>
  <c r="D13" i="26"/>
  <c r="C13" i="26"/>
  <c r="B13" i="26"/>
  <c r="A13" i="26"/>
  <c r="AB12" i="26"/>
  <c r="Z12" i="26"/>
  <c r="Y12" i="26"/>
  <c r="X12" i="26"/>
  <c r="W12" i="26"/>
  <c r="V12" i="26"/>
  <c r="U12" i="26"/>
  <c r="T12" i="26"/>
  <c r="R12" i="26"/>
  <c r="Q12" i="26"/>
  <c r="P12" i="26"/>
  <c r="O12" i="26"/>
  <c r="N12" i="26"/>
  <c r="M12" i="26"/>
  <c r="L12" i="26"/>
  <c r="K12" i="26"/>
  <c r="J12" i="26"/>
  <c r="I12" i="26"/>
  <c r="H12" i="26"/>
  <c r="G12" i="26"/>
  <c r="F12" i="26"/>
  <c r="E12" i="26"/>
  <c r="D12" i="26"/>
  <c r="C12" i="26"/>
  <c r="B12" i="26"/>
  <c r="A12" i="26"/>
  <c r="AB11" i="26"/>
  <c r="Z11" i="26"/>
  <c r="Y11" i="26"/>
  <c r="X11" i="26"/>
  <c r="W11" i="26"/>
  <c r="V11" i="26"/>
  <c r="U11" i="26"/>
  <c r="T11" i="26"/>
  <c r="R11" i="26"/>
  <c r="Q11" i="26"/>
  <c r="P11" i="26"/>
  <c r="O11" i="26"/>
  <c r="N11" i="26"/>
  <c r="M11" i="26"/>
  <c r="L11" i="26"/>
  <c r="K11" i="26"/>
  <c r="J11" i="26"/>
  <c r="I11" i="26"/>
  <c r="H11" i="26"/>
  <c r="G11" i="26"/>
  <c r="F11" i="26"/>
  <c r="E11" i="26"/>
  <c r="D11" i="26"/>
  <c r="C11" i="26"/>
  <c r="B11" i="26"/>
  <c r="A11" i="26"/>
  <c r="AB10" i="26"/>
  <c r="Z10" i="26"/>
  <c r="Y10" i="26"/>
  <c r="X10" i="26"/>
  <c r="W10" i="26"/>
  <c r="V10" i="26"/>
  <c r="U10" i="26"/>
  <c r="T10" i="26"/>
  <c r="R10" i="26"/>
  <c r="Q10" i="26"/>
  <c r="P10" i="26"/>
  <c r="O10" i="26"/>
  <c r="N10" i="26"/>
  <c r="M10" i="26"/>
  <c r="L10" i="26"/>
  <c r="K10" i="26"/>
  <c r="J10" i="26"/>
  <c r="I10" i="26"/>
  <c r="H10" i="26"/>
  <c r="G10" i="26"/>
  <c r="F10" i="26"/>
  <c r="E10" i="26"/>
  <c r="D10" i="26"/>
  <c r="C10" i="26"/>
  <c r="B10" i="26"/>
  <c r="A10" i="26"/>
  <c r="AB9" i="26"/>
  <c r="Z9" i="26"/>
  <c r="Y9" i="26"/>
  <c r="X9" i="26"/>
  <c r="W9" i="26"/>
  <c r="V9" i="26"/>
  <c r="U9" i="26"/>
  <c r="T9" i="26"/>
  <c r="S9" i="26"/>
  <c r="R9" i="26"/>
  <c r="Q9" i="26"/>
  <c r="P9" i="26"/>
  <c r="O9" i="26"/>
  <c r="N9" i="26"/>
  <c r="M9" i="26"/>
  <c r="L9" i="26"/>
  <c r="K9" i="26"/>
  <c r="J9" i="26"/>
  <c r="I9" i="26"/>
  <c r="H9" i="26"/>
  <c r="G9" i="26"/>
  <c r="F9" i="26"/>
  <c r="E9" i="26"/>
  <c r="D9" i="26"/>
  <c r="C9" i="26"/>
  <c r="B9" i="26"/>
  <c r="A9" i="26"/>
  <c r="AB8" i="26"/>
  <c r="Z8" i="26"/>
  <c r="Y8" i="26"/>
  <c r="X8" i="26"/>
  <c r="W8" i="26"/>
  <c r="V8" i="26"/>
  <c r="U8" i="26"/>
  <c r="T8" i="26"/>
  <c r="R8" i="26"/>
  <c r="Q8" i="26"/>
  <c r="P8" i="26"/>
  <c r="O8" i="26"/>
  <c r="N8" i="26"/>
  <c r="M8" i="26"/>
  <c r="L8" i="26"/>
  <c r="K8" i="26"/>
  <c r="J8" i="26"/>
  <c r="I8" i="26"/>
  <c r="H8" i="26"/>
  <c r="G8" i="26"/>
  <c r="F8" i="26"/>
  <c r="E8" i="26"/>
  <c r="D8" i="26"/>
  <c r="C8" i="26"/>
  <c r="B8" i="26"/>
  <c r="A8" i="26"/>
  <c r="AB7" i="26"/>
  <c r="Z7" i="26"/>
  <c r="Y7" i="26"/>
  <c r="X7" i="26"/>
  <c r="W7" i="26"/>
  <c r="V7" i="26"/>
  <c r="U7" i="26"/>
  <c r="T7" i="26"/>
  <c r="R7" i="26"/>
  <c r="Q7" i="26"/>
  <c r="P7" i="26"/>
  <c r="O7" i="26"/>
  <c r="N7" i="26"/>
  <c r="M7" i="26"/>
  <c r="L7" i="26"/>
  <c r="K7" i="26"/>
  <c r="J7" i="26"/>
  <c r="I7" i="26"/>
  <c r="H7" i="26"/>
  <c r="G7" i="26"/>
  <c r="F7" i="26"/>
  <c r="E7" i="26"/>
  <c r="D7" i="26"/>
  <c r="C7" i="26"/>
  <c r="B7" i="26"/>
  <c r="A7" i="26"/>
  <c r="AB6" i="26"/>
  <c r="Z6" i="26"/>
  <c r="Y6" i="26"/>
  <c r="X6" i="26"/>
  <c r="W6" i="26"/>
  <c r="V6" i="26"/>
  <c r="U6" i="26"/>
  <c r="T6" i="26"/>
  <c r="R6" i="26"/>
  <c r="Q6" i="26"/>
  <c r="P6" i="26"/>
  <c r="O6" i="26"/>
  <c r="N6" i="26"/>
  <c r="M6" i="26"/>
  <c r="L6" i="26"/>
  <c r="K6" i="26"/>
  <c r="J6" i="26"/>
  <c r="I6" i="26"/>
  <c r="H6" i="26"/>
  <c r="G6" i="26"/>
  <c r="F6" i="26"/>
  <c r="E6" i="26"/>
  <c r="D6" i="26"/>
  <c r="C6" i="26"/>
  <c r="B6" i="26"/>
  <c r="A6" i="26"/>
  <c r="AB5" i="26"/>
  <c r="Z5" i="26"/>
  <c r="Y5" i="26"/>
  <c r="X5" i="26"/>
  <c r="W5" i="26"/>
  <c r="V5" i="26"/>
  <c r="U5" i="26"/>
  <c r="T5" i="26"/>
  <c r="R5" i="26"/>
  <c r="Q5" i="26"/>
  <c r="P5" i="26"/>
  <c r="O5" i="26"/>
  <c r="N5" i="26"/>
  <c r="M5" i="26"/>
  <c r="L5" i="26"/>
  <c r="K5" i="26"/>
  <c r="J5" i="26"/>
  <c r="I5" i="26"/>
  <c r="H5" i="26"/>
  <c r="G5" i="26"/>
  <c r="F5" i="26"/>
  <c r="E5" i="26"/>
  <c r="D5" i="26"/>
  <c r="C5" i="26"/>
  <c r="B5" i="26"/>
  <c r="A5" i="26"/>
  <c r="AB4" i="26"/>
  <c r="Z4" i="26"/>
  <c r="Y4" i="26"/>
  <c r="X4" i="26"/>
  <c r="W4" i="26"/>
  <c r="V4" i="26"/>
  <c r="U4" i="26"/>
  <c r="T4" i="26"/>
  <c r="R4" i="26"/>
  <c r="Q4" i="26"/>
  <c r="P4" i="26"/>
  <c r="O4" i="26"/>
  <c r="N4" i="26"/>
  <c r="M4" i="26"/>
  <c r="L4" i="26"/>
  <c r="K4" i="26"/>
  <c r="J4" i="26"/>
  <c r="I4" i="26"/>
  <c r="H4" i="26"/>
  <c r="G4" i="26"/>
  <c r="F4" i="26"/>
  <c r="E4" i="26"/>
  <c r="D4" i="26"/>
  <c r="C4" i="26"/>
  <c r="B4" i="26"/>
  <c r="A4" i="26"/>
  <c r="AB3" i="26"/>
  <c r="Z3" i="26"/>
  <c r="Y3" i="26"/>
  <c r="X3" i="26"/>
  <c r="W3" i="26"/>
  <c r="V3" i="26"/>
  <c r="U3" i="26"/>
  <c r="T3" i="26"/>
  <c r="R3" i="26"/>
  <c r="Q3" i="26"/>
  <c r="P3" i="26"/>
  <c r="O3" i="26"/>
  <c r="N3" i="26"/>
  <c r="M3" i="26"/>
  <c r="L3" i="26"/>
  <c r="K3" i="26"/>
  <c r="J3" i="26"/>
  <c r="I3" i="26"/>
  <c r="H3" i="26"/>
  <c r="G3" i="26"/>
  <c r="F3" i="26"/>
  <c r="E3" i="26"/>
  <c r="D3" i="26"/>
  <c r="C3" i="26"/>
  <c r="B3" i="26"/>
  <c r="A3" i="26"/>
  <c r="X22" i="27"/>
  <c r="W22" i="27"/>
  <c r="V22" i="27"/>
  <c r="U22" i="27"/>
  <c r="T22" i="27"/>
  <c r="S22" i="27"/>
  <c r="R22" i="27"/>
  <c r="Q22" i="27"/>
  <c r="P22" i="27"/>
  <c r="O22" i="27"/>
  <c r="N22" i="27"/>
  <c r="M22" i="27"/>
  <c r="L22" i="27"/>
  <c r="K22" i="27"/>
  <c r="J22" i="27"/>
  <c r="I22" i="27"/>
  <c r="H22" i="27"/>
  <c r="G22" i="27"/>
  <c r="F22" i="27"/>
  <c r="E22" i="27"/>
  <c r="D22" i="27"/>
  <c r="C22" i="27"/>
  <c r="B22" i="27"/>
  <c r="A22" i="27"/>
  <c r="X21" i="27"/>
  <c r="W21" i="27"/>
  <c r="V21" i="27"/>
  <c r="U21" i="27"/>
  <c r="T21" i="27"/>
  <c r="S21" i="27"/>
  <c r="R21" i="27"/>
  <c r="Q21" i="27"/>
  <c r="P21" i="27"/>
  <c r="O21" i="27"/>
  <c r="N21" i="27"/>
  <c r="M21" i="27"/>
  <c r="L21" i="27"/>
  <c r="K21" i="27"/>
  <c r="J21" i="27"/>
  <c r="I21" i="27"/>
  <c r="H21" i="27"/>
  <c r="G21" i="27"/>
  <c r="F21" i="27"/>
  <c r="E21" i="27"/>
  <c r="D21" i="27"/>
  <c r="C21" i="27"/>
  <c r="B21" i="27"/>
  <c r="A21" i="27"/>
  <c r="X19" i="27"/>
  <c r="W19" i="27"/>
  <c r="V19" i="27"/>
  <c r="U19" i="27"/>
  <c r="T19" i="27"/>
  <c r="S19" i="27"/>
  <c r="R19" i="27"/>
  <c r="Q19" i="27"/>
  <c r="P19" i="27"/>
  <c r="O19" i="27"/>
  <c r="N19" i="27"/>
  <c r="M19" i="27"/>
  <c r="L19" i="27"/>
  <c r="K19" i="27"/>
  <c r="J19" i="27"/>
  <c r="I19" i="27"/>
  <c r="H19" i="27"/>
  <c r="G19" i="27"/>
  <c r="F19" i="27"/>
  <c r="E19" i="27"/>
  <c r="D19" i="27"/>
  <c r="C19" i="27"/>
  <c r="B19" i="27"/>
  <c r="A19" i="27"/>
  <c r="X18" i="27"/>
  <c r="W18" i="27"/>
  <c r="V18" i="27"/>
  <c r="U18" i="27"/>
  <c r="T18" i="27"/>
  <c r="S18" i="27"/>
  <c r="R18" i="27"/>
  <c r="Q18" i="27"/>
  <c r="P18" i="27"/>
  <c r="O18" i="27"/>
  <c r="N18" i="27"/>
  <c r="M18" i="27"/>
  <c r="L18" i="27"/>
  <c r="K18" i="27"/>
  <c r="J18" i="27"/>
  <c r="I18" i="27"/>
  <c r="H18" i="27"/>
  <c r="G18" i="27"/>
  <c r="F18" i="27"/>
  <c r="E18" i="27"/>
  <c r="D18" i="27"/>
  <c r="C18" i="27"/>
  <c r="B18" i="27"/>
  <c r="A18" i="27"/>
  <c r="Y16" i="27"/>
  <c r="X16" i="27"/>
  <c r="W16" i="27"/>
  <c r="V16" i="27"/>
  <c r="U16" i="27"/>
  <c r="T16" i="27"/>
  <c r="S16" i="27"/>
  <c r="R16" i="27"/>
  <c r="Q16" i="27"/>
  <c r="P16" i="27"/>
  <c r="O16" i="27"/>
  <c r="N16" i="27"/>
  <c r="M16" i="27"/>
  <c r="L16" i="27"/>
  <c r="K16" i="27"/>
  <c r="J16" i="27"/>
  <c r="I16" i="27"/>
  <c r="H16" i="27"/>
  <c r="G16" i="27"/>
  <c r="F16" i="27"/>
  <c r="E16" i="27"/>
  <c r="D16" i="27"/>
  <c r="C16" i="27"/>
  <c r="B16" i="27"/>
  <c r="A16" i="27"/>
  <c r="Y15" i="27"/>
  <c r="X15" i="27"/>
  <c r="W15" i="27"/>
  <c r="V15" i="27"/>
  <c r="U15" i="27"/>
  <c r="T15" i="27"/>
  <c r="S15" i="27"/>
  <c r="R15" i="27"/>
  <c r="Q15" i="27"/>
  <c r="P15" i="27"/>
  <c r="O15" i="27"/>
  <c r="N15" i="27"/>
  <c r="M15" i="27"/>
  <c r="L15" i="27"/>
  <c r="K15" i="27"/>
  <c r="J15" i="27"/>
  <c r="I15" i="27"/>
  <c r="H15" i="27"/>
  <c r="G15" i="27"/>
  <c r="F15" i="27"/>
  <c r="E15" i="27"/>
  <c r="D15" i="27"/>
  <c r="C15" i="27"/>
  <c r="B15" i="27"/>
  <c r="A15" i="27"/>
  <c r="Y14" i="27"/>
  <c r="X14" i="27"/>
  <c r="W14" i="27"/>
  <c r="V14" i="27"/>
  <c r="U14" i="27"/>
  <c r="T14" i="27"/>
  <c r="S14" i="27"/>
  <c r="R14" i="27"/>
  <c r="Q14" i="27"/>
  <c r="P14" i="27"/>
  <c r="O14" i="27"/>
  <c r="N14" i="27"/>
  <c r="M14" i="27"/>
  <c r="L14" i="27"/>
  <c r="K14" i="27"/>
  <c r="J14" i="27"/>
  <c r="I14" i="27"/>
  <c r="H14" i="27"/>
  <c r="G14" i="27"/>
  <c r="F14" i="27"/>
  <c r="E14" i="27"/>
  <c r="D14" i="27"/>
  <c r="C14" i="27"/>
  <c r="B14" i="27"/>
  <c r="A14" i="27"/>
  <c r="X12" i="27"/>
  <c r="W12" i="27"/>
  <c r="V12" i="27"/>
  <c r="U12" i="27"/>
  <c r="T12" i="27"/>
  <c r="S12" i="27"/>
  <c r="R12" i="27"/>
  <c r="Q12" i="27"/>
  <c r="P12" i="27"/>
  <c r="O12" i="27"/>
  <c r="N12" i="27"/>
  <c r="M12" i="27"/>
  <c r="L12" i="27"/>
  <c r="K12" i="27"/>
  <c r="J12" i="27"/>
  <c r="I12" i="27"/>
  <c r="H12" i="27"/>
  <c r="G12" i="27"/>
  <c r="F12" i="27"/>
  <c r="E12" i="27"/>
  <c r="D12" i="27"/>
  <c r="C12" i="27"/>
  <c r="B12" i="27"/>
  <c r="A12" i="27"/>
  <c r="X11" i="27"/>
  <c r="W11" i="27"/>
  <c r="V11" i="27"/>
  <c r="U11" i="27"/>
  <c r="T11" i="27"/>
  <c r="S11" i="27"/>
  <c r="R11" i="27"/>
  <c r="Q11" i="27"/>
  <c r="P11" i="27"/>
  <c r="O11" i="27"/>
  <c r="N11" i="27"/>
  <c r="M11" i="27"/>
  <c r="L11" i="27"/>
  <c r="K11" i="27"/>
  <c r="J11" i="27"/>
  <c r="I11" i="27"/>
  <c r="H11" i="27"/>
  <c r="G11" i="27"/>
  <c r="F11" i="27"/>
  <c r="E11" i="27"/>
  <c r="D11" i="27"/>
  <c r="C11" i="27"/>
  <c r="B11" i="27"/>
  <c r="A11" i="27"/>
  <c r="X10" i="27"/>
  <c r="W10" i="27"/>
  <c r="V10" i="27"/>
  <c r="U10" i="27"/>
  <c r="T10" i="27"/>
  <c r="S10" i="27"/>
  <c r="R10" i="27"/>
  <c r="Q10" i="27"/>
  <c r="P10" i="27"/>
  <c r="O10" i="27"/>
  <c r="N10" i="27"/>
  <c r="M10" i="27"/>
  <c r="L10" i="27"/>
  <c r="K10" i="27"/>
  <c r="J10" i="27"/>
  <c r="I10" i="27"/>
  <c r="H10" i="27"/>
  <c r="G10" i="27"/>
  <c r="F10" i="27"/>
  <c r="E10" i="27"/>
  <c r="D10" i="27"/>
  <c r="C10" i="27"/>
  <c r="B10" i="27"/>
  <c r="A10" i="27"/>
  <c r="X9" i="27"/>
  <c r="W9" i="27"/>
  <c r="V9" i="27"/>
  <c r="U9" i="27"/>
  <c r="T9" i="27"/>
  <c r="S9" i="27"/>
  <c r="R9" i="27"/>
  <c r="Q9" i="27"/>
  <c r="P9" i="27"/>
  <c r="O9" i="27"/>
  <c r="N9" i="27"/>
  <c r="M9" i="27"/>
  <c r="L9" i="27"/>
  <c r="K9" i="27"/>
  <c r="J9" i="27"/>
  <c r="I9" i="27"/>
  <c r="H9" i="27"/>
  <c r="G9" i="27"/>
  <c r="F9" i="27"/>
  <c r="E9" i="27"/>
  <c r="D9" i="27"/>
  <c r="C9" i="27"/>
  <c r="B9" i="27"/>
  <c r="A9" i="27"/>
  <c r="X8" i="27"/>
  <c r="W8" i="27"/>
  <c r="V8" i="27"/>
  <c r="U8" i="27"/>
  <c r="T8" i="27"/>
  <c r="S8" i="27"/>
  <c r="R8" i="27"/>
  <c r="Q8" i="27"/>
  <c r="P8" i="27"/>
  <c r="O8" i="27"/>
  <c r="N8" i="27"/>
  <c r="M8" i="27"/>
  <c r="L8" i="27"/>
  <c r="K8" i="27"/>
  <c r="J8" i="27"/>
  <c r="I8" i="27"/>
  <c r="H8" i="27"/>
  <c r="G8" i="27"/>
  <c r="F8" i="27"/>
  <c r="E8" i="27"/>
  <c r="D8" i="27"/>
  <c r="C8" i="27"/>
  <c r="B8" i="27"/>
  <c r="A8" i="27"/>
  <c r="X7" i="27"/>
  <c r="W7" i="27"/>
  <c r="V7" i="27"/>
  <c r="U7" i="27"/>
  <c r="T7" i="27"/>
  <c r="S7" i="27"/>
  <c r="R7" i="27"/>
  <c r="Q7" i="27"/>
  <c r="P7" i="27"/>
  <c r="O7" i="27"/>
  <c r="N7" i="27"/>
  <c r="M7" i="27"/>
  <c r="L7" i="27"/>
  <c r="K7" i="27"/>
  <c r="J7" i="27"/>
  <c r="I7" i="27"/>
  <c r="H7" i="27"/>
  <c r="G7" i="27"/>
  <c r="F7" i="27"/>
  <c r="E7" i="27"/>
  <c r="D7" i="27"/>
  <c r="C7" i="27"/>
  <c r="B7" i="27"/>
  <c r="A7" i="27"/>
  <c r="X6" i="27"/>
  <c r="W6" i="27"/>
  <c r="V6" i="27"/>
  <c r="U6" i="27"/>
  <c r="T6" i="27"/>
  <c r="S6" i="27"/>
  <c r="R6" i="27"/>
  <c r="Q6" i="27"/>
  <c r="P6" i="27"/>
  <c r="O6" i="27"/>
  <c r="N6" i="27"/>
  <c r="M6" i="27"/>
  <c r="L6" i="27"/>
  <c r="K6" i="27"/>
  <c r="J6" i="27"/>
  <c r="I6" i="27"/>
  <c r="H6" i="27"/>
  <c r="G6" i="27"/>
  <c r="F6" i="27"/>
  <c r="E6" i="27"/>
  <c r="D6" i="27"/>
  <c r="C6" i="27"/>
  <c r="B6" i="27"/>
  <c r="A6" i="27"/>
  <c r="X5" i="27"/>
  <c r="W5" i="27"/>
  <c r="V5" i="27"/>
  <c r="U5" i="27"/>
  <c r="T5" i="27"/>
  <c r="S5" i="27"/>
  <c r="R5" i="27"/>
  <c r="Q5" i="27"/>
  <c r="P5" i="27"/>
  <c r="O5" i="27"/>
  <c r="N5" i="27"/>
  <c r="M5" i="27"/>
  <c r="L5" i="27"/>
  <c r="K5" i="27"/>
  <c r="J5" i="27"/>
  <c r="I5" i="27"/>
  <c r="H5" i="27"/>
  <c r="G5" i="27"/>
  <c r="F5" i="27"/>
  <c r="E5" i="27"/>
  <c r="D5" i="27"/>
  <c r="C5" i="27"/>
  <c r="B5" i="27"/>
  <c r="A5" i="27"/>
  <c r="Y12" i="27" l="1"/>
  <c r="Y6" i="27"/>
  <c r="Y5" i="27"/>
  <c r="AA3" i="26"/>
  <c r="S3" i="26"/>
  <c r="AA4" i="26"/>
  <c r="S4" i="26"/>
  <c r="AA7" i="26"/>
  <c r="S7" i="26"/>
  <c r="AA9" i="26"/>
  <c r="AA13" i="26"/>
  <c r="S13" i="26"/>
  <c r="AA12" i="26"/>
  <c r="S12" i="26"/>
  <c r="AA11" i="26"/>
  <c r="S11" i="26"/>
  <c r="AA5" i="26"/>
  <c r="S5" i="26"/>
  <c r="AA6" i="26"/>
  <c r="S6" i="26"/>
  <c r="AA8" i="26"/>
  <c r="S8" i="26"/>
  <c r="AA10" i="26"/>
  <c r="S10" i="26"/>
  <c r="Y22" i="27"/>
  <c r="Y21" i="27"/>
  <c r="Y19" i="27"/>
  <c r="Y18" i="27"/>
  <c r="Y11" i="27"/>
  <c r="Y10" i="27"/>
  <c r="Y9" i="27"/>
  <c r="Y8" i="27"/>
  <c r="Y7" i="27"/>
</calcChain>
</file>

<file path=xl/sharedStrings.xml><?xml version="1.0" encoding="utf-8"?>
<sst xmlns="http://schemas.openxmlformats.org/spreadsheetml/2006/main" count="617" uniqueCount="350">
  <si>
    <t>Board Assurance Framework, Corporate Risk Register &amp; Corporate Issues Log</t>
  </si>
  <si>
    <t>Version :</t>
  </si>
  <si>
    <t xml:space="preserve">Live </t>
  </si>
  <si>
    <t>Meeting Date:</t>
  </si>
  <si>
    <t xml:space="preserve">REPORT FOR: </t>
  </si>
  <si>
    <r>
      <t xml:space="preserve">This document combines the Board Assurance Framework (BAF), the Risk Register and Issues Log for ease of access. Each section includes a cover sheet, open items, closed items and a change tracker. The document also includes the Risk Scoring Matrix and RACI model defines whether the people involved in the project will be Responsible, Accountable, Consulted and Informed. The document also features the Organogram to inform which committee is responsible for each risk.
BAF objectives, Risks and Issues will be filtered to show those specific to the meeting in which the document is undergoing discussion / deep dive.  
Please can we request that any changes are highlighted in a different colour, and that any items for removal are only completed by Ruth Nutbrown, Alison Hague or Abby Sharp.  In order to navigate the document, please find a contents list below;
</t>
    </r>
    <r>
      <rPr>
        <b/>
        <sz val="11"/>
        <color rgb="FF000000"/>
        <rFont val="Arial"/>
        <family val="2"/>
      </rPr>
      <t>Tab 3 – Risk Scoring Matrix and RACI
Board Assurance Frame Work (BAF)</t>
    </r>
    <r>
      <rPr>
        <sz val="11"/>
        <color theme="1"/>
        <rFont val="Arial"/>
        <family val="2"/>
      </rPr>
      <t xml:space="preserve">
Tab 4 – Cover sheet
</t>
    </r>
    <r>
      <rPr>
        <b/>
        <sz val="11"/>
        <color rgb="FF4472C4"/>
        <rFont val="Arial"/>
        <family val="2"/>
      </rPr>
      <t>Tab 5 – Open BAF  - **key document**</t>
    </r>
    <r>
      <rPr>
        <sz val="11"/>
        <color rgb="FF4472C4"/>
        <rFont val="Arial"/>
        <family val="2"/>
      </rPr>
      <t xml:space="preserve">
</t>
    </r>
    <r>
      <rPr>
        <sz val="11"/>
        <color theme="1"/>
        <rFont val="Arial"/>
        <family val="2"/>
      </rPr>
      <t xml:space="preserve">Tab 6 – Removed  BAF
Tab 7 – BAF Change Tracking
Tab 8 – Organogram 
</t>
    </r>
    <r>
      <rPr>
        <b/>
        <sz val="11"/>
        <color rgb="FF000000"/>
        <rFont val="Arial"/>
        <family val="2"/>
      </rPr>
      <t>Risk Register</t>
    </r>
    <r>
      <rPr>
        <sz val="11"/>
        <color theme="1"/>
        <rFont val="Arial"/>
        <family val="2"/>
      </rPr>
      <t xml:space="preserve">
Tab 9 – Cover sheet
</t>
    </r>
    <r>
      <rPr>
        <b/>
        <sz val="11"/>
        <color rgb="FF4472C4"/>
        <rFont val="Arial"/>
        <family val="2"/>
      </rPr>
      <t>Tab 10 – Open Risks   **key document**</t>
    </r>
    <r>
      <rPr>
        <sz val="11"/>
        <color theme="1"/>
        <rFont val="Arial"/>
        <family val="2"/>
      </rPr>
      <t xml:space="preserve">
Tab 11 – Removed  Risks
Tab 12 – RR Change Tracking
</t>
    </r>
    <r>
      <rPr>
        <b/>
        <sz val="11"/>
        <color rgb="FF000000"/>
        <rFont val="Arial"/>
        <family val="2"/>
      </rPr>
      <t>Issues Log</t>
    </r>
    <r>
      <rPr>
        <sz val="11"/>
        <color theme="1"/>
        <rFont val="Arial"/>
        <family val="2"/>
      </rPr>
      <t xml:space="preserve">
Tab 13 – Cover sheet
Tab 14 – Issues Log
Tab 15 – Removed  Issues
Tab 16 – IL Change Tracking
</t>
    </r>
    <r>
      <rPr>
        <b/>
        <sz val="11"/>
        <color theme="1"/>
        <rFont val="Arial"/>
        <family val="2"/>
      </rPr>
      <t>Place Partnerships</t>
    </r>
    <r>
      <rPr>
        <sz val="11"/>
        <color theme="1"/>
        <rFont val="Arial"/>
        <family val="2"/>
      </rPr>
      <t xml:space="preserve">
Tab 17 – Cover sheet
Tab 18 – Barnsley Place Partnership
Tab 19 – Barnsley Place Partnership - Removed Risk
Tab 20 – Barnsley Place Partnership - change tracking
Tab 21 – Doncaster Place Partnership
Tab 22– Doncaster Place Partnership - Removed Risk
Tab 23 – Doncaster Place Partnership - change tracking
Tab 24 – Rotherham Place Partnership
Tab 25– Rotherham Place Partnership - Removed Risk
Tab 26 – Rotherham Place Partnership - change tracking
Tab 27 – Sheffield Place Partnership
Tab 28– Sheffield Place Partnership - Removed Risk
Tab 29 – Sheffield Place Partnership - change tracking
</t>
    </r>
    <r>
      <rPr>
        <i/>
        <sz val="11"/>
        <color rgb="FFFF0000"/>
        <rFont val="Arial"/>
        <family val="2"/>
      </rPr>
      <t>The final, unnumbered, tab ‘list’ is for administrative purposes only. Please do not amend this section.</t>
    </r>
  </si>
  <si>
    <t>Risk Scoring Matrix</t>
  </si>
  <si>
    <t>Consequences / Severity</t>
  </si>
  <si>
    <t>Insignificant
1</t>
  </si>
  <si>
    <t>Minor
2</t>
  </si>
  <si>
    <t>Moderate
3</t>
  </si>
  <si>
    <t>Major
4</t>
  </si>
  <si>
    <t>Catastrophic
5</t>
  </si>
  <si>
    <t>Likelihood</t>
  </si>
  <si>
    <t>Rare
1</t>
  </si>
  <si>
    <t>Unlikely
2</t>
  </si>
  <si>
    <t>Possible
3</t>
  </si>
  <si>
    <t>Likely
4</t>
  </si>
  <si>
    <t>Almost Certain
5</t>
  </si>
  <si>
    <t>Low</t>
  </si>
  <si>
    <t>Medium</t>
  </si>
  <si>
    <t>High</t>
  </si>
  <si>
    <t>Very High</t>
  </si>
  <si>
    <t>Extreme</t>
  </si>
  <si>
    <t>15-20</t>
  </si>
  <si>
    <t>Review Frequency</t>
  </si>
  <si>
    <t>Annually</t>
  </si>
  <si>
    <t>Six Monthly</t>
  </si>
  <si>
    <t>Quarterly</t>
  </si>
  <si>
    <t>Monthly</t>
  </si>
  <si>
    <t>Weekly</t>
  </si>
  <si>
    <t>Table 1 Consequence Score (C)</t>
  </si>
  <si>
    <t>Domains</t>
  </si>
  <si>
    <t>Consequence score (severity levels) and examples of descriptors</t>
  </si>
  <si>
    <t> </t>
  </si>
  <si>
    <t>Insignificant</t>
  </si>
  <si>
    <t>Minor</t>
  </si>
  <si>
    <t>Moderate</t>
  </si>
  <si>
    <t>Major</t>
  </si>
  <si>
    <t>Catastrophic</t>
  </si>
  <si>
    <t>Impact on the safety of patients, staff or public (physical/psychological harm)</t>
  </si>
  <si>
    <t>Minimal injury requiring no/minimal intervention or treatment.
No time off work</t>
  </si>
  <si>
    <t>Minor injury or illness requiring minor intervention.
Requiring time off work for &gt; 3 days.
Increase in length of hospital stay by 1-3 days</t>
  </si>
  <si>
    <t>Moderate injury requiring professional intervention.
Requiring time off work for 4-14 days.
Increase in length of hospital stay by 4-15 days.
RIDDOR/agency reportable incident.
An event which impacts on a small number of patients</t>
  </si>
  <si>
    <t>Major injury leading to long-term incapacity/disability.
Requiring time off work for &gt; 14 days.
Increase in length of hospital stay by &gt; 15 days.
Mismanagement of patient care with long-term effects.</t>
  </si>
  <si>
    <t>Incident leading to death.
Multiple permanent injuries or irreversible health effects.
An event which impacts on a large number of patients.</t>
  </si>
  <si>
    <t>Quality/complaints/audit</t>
  </si>
  <si>
    <t xml:space="preserve">Peripheral element of treatment or service suboptimal
Informal complaint/inquiry </t>
  </si>
  <si>
    <t xml:space="preserve">Overall treatment or service suboptimal
Formal complaint (stage 1)
Local resolution
Single failure to meet internal standards
Minor implications for patient safety if unresolved
Reduced performance rating if unresolved </t>
  </si>
  <si>
    <t xml:space="preserve">Treatment or service has significantly reduced effectiveness
Formal complaint (stage 2) complaint
Local resolution (with potential to go to independent review)
Repeated failure to meet internal standards
Major patient safety implications if findings are not acted on </t>
  </si>
  <si>
    <t xml:space="preserve">Non-compliance with national standards with significant risk to patients if unresolved
Multiple complaints/ independent review
Low performance rating
Critical report </t>
  </si>
  <si>
    <t xml:space="preserve">Totally unacceptable level or quality of treatment/service
Gross failure of patient safety if findings not acted on
Inquest/ombudsman inquiry
Gross failure to meet national standards </t>
  </si>
  <si>
    <t xml:space="preserve">Human resources/ organisational development/staffing/ competence </t>
  </si>
  <si>
    <t xml:space="preserve">Short-term low staffing level that temporarily reduces service quality (&lt; 1 day) </t>
  </si>
  <si>
    <t xml:space="preserve">Low staffing level that reduces the service quality </t>
  </si>
  <si>
    <t xml:space="preserve">Late delivery of key objective/ service due to lack of staff
Unsafe staffing level or competence (&gt;1 day)
Low staff morale
Poor staff attendance for mandatory/key training </t>
  </si>
  <si>
    <t xml:space="preserve">Uncertain delivery of key objective/service due to lack of staff
Unsafe staffing level or competence (&gt;5 days)
Loss of key staff
Very low staff morale
No staff attending mandatory/ key training </t>
  </si>
  <si>
    <t xml:space="preserve">Non-delivery of key objective/service due to lack of staff
Ongoing unsafe staffing levels or competence
Loss of several key staff
No staff attending mandatory training /key training on an ongoing basis </t>
  </si>
  <si>
    <t xml:space="preserve">Statutory duty/ inspections </t>
  </si>
  <si>
    <t xml:space="preserve">No or minimal impact or breech of guidance/ statutory duty </t>
  </si>
  <si>
    <t xml:space="preserve">Breech of statutory legislation
Reduced performance rating if unresolved </t>
  </si>
  <si>
    <t xml:space="preserve">Single breech in statutory duty
Challenging external recommendations/ improvement notice </t>
  </si>
  <si>
    <t xml:space="preserve">Enforcement action
Multiple breeches in statutory duty
Improvement notices
Low performance rating
Critical report </t>
  </si>
  <si>
    <t xml:space="preserve">Multiple breeches in statutory duty
Prosecution
Complete systems change required
Zero performance rating
Severely critical report </t>
  </si>
  <si>
    <t xml:space="preserve">Adverse publicity/ reputation </t>
  </si>
  <si>
    <t xml:space="preserve">Rumours
Potential for public concern </t>
  </si>
  <si>
    <t xml:space="preserve">Local media coverage –
short-term reduction in public confidence
Elements of public expectation not being met </t>
  </si>
  <si>
    <t xml:space="preserve">Local media coverage –
long-term reduction in public confidence </t>
  </si>
  <si>
    <t xml:space="preserve">National media coverage with &lt;3 days service well below reasonable public expectation </t>
  </si>
  <si>
    <t xml:space="preserve">National media coverage with &gt;3 days service well below reasonable public expectation. MP concerned (questions in the House)
Total loss of public confidence </t>
  </si>
  <si>
    <t xml:space="preserve">Business objectives/ projects </t>
  </si>
  <si>
    <t xml:space="preserve">Insignificant cost increase/ schedule slippage </t>
  </si>
  <si>
    <t xml:space="preserve">&lt;5 per cent over project budget
Schedule slippage </t>
  </si>
  <si>
    <t xml:space="preserve">5–10 per cent over project budget
Schedule slippage </t>
  </si>
  <si>
    <t xml:space="preserve">Non-compliance with national 10–25 per cent over project budget
Schedule slippage
Key objectives not met </t>
  </si>
  <si>
    <t xml:space="preserve">Incident leading &gt;25 per cent over project budget
Schedule slippage
Key objectives not met </t>
  </si>
  <si>
    <t xml:space="preserve">Finance including claims </t>
  </si>
  <si>
    <t>Small loss Risk of claim remote</t>
  </si>
  <si>
    <t xml:space="preserve">Loss of 0.1–0.25 per cent of budget
Claim less than £10,000 </t>
  </si>
  <si>
    <t xml:space="preserve">Loss of 0.25–0.5 per cent of budget
Claim(s) between £10,000 and £100,000 </t>
  </si>
  <si>
    <t xml:space="preserve">Uncertain delivery of key objective/Loss of 0.5–1.0 per cent of budget
Claim(s) between £100,000 and £1 million
Purchasers failing to pay on time </t>
  </si>
  <si>
    <t>Non-delivery of key objective/ Loss of &gt;1 per cent of budget
Failure to meet specification/ slippage
Loss of contract / payment by results
Claim(s) &gt;£1 million</t>
  </si>
  <si>
    <t xml:space="preserve">Service/business interruption Environmental impact </t>
  </si>
  <si>
    <t xml:space="preserve">Loss/interruption of &gt;1 hour
Minimal or no impact on the environment </t>
  </si>
  <si>
    <t xml:space="preserve">Loss/interruption of &gt;8 hours
Minor impact on environment </t>
  </si>
  <si>
    <t xml:space="preserve">Loss/interruption of &gt;1 day
Moderate impact on environment </t>
  </si>
  <si>
    <t xml:space="preserve">Loss/interruption of &gt;1 week
Major impact on environment </t>
  </si>
  <si>
    <t xml:space="preserve">Permanent loss of service or facility
Catastrophic impact on environment </t>
  </si>
  <si>
    <t>Table 2 Likelihood Score (L)</t>
  </si>
  <si>
    <t>Likelihood Score</t>
  </si>
  <si>
    <t>Descriptor</t>
  </si>
  <si>
    <t xml:space="preserve">Frequency
How often might it/does it happen </t>
  </si>
  <si>
    <t xml:space="preserve">This will probably never happen/recur </t>
  </si>
  <si>
    <t>Do not expect it to happen/recur but it is possible it may do so</t>
  </si>
  <si>
    <t>Might happen or recur occasionally</t>
  </si>
  <si>
    <t>Will probably happen/recur but it is not a persisting issue</t>
  </si>
  <si>
    <t>Will undoubtedly happen/recur, possibly frequently</t>
  </si>
  <si>
    <t>RACI Model</t>
  </si>
  <si>
    <t>Who is responsible for implementation</t>
  </si>
  <si>
    <t>Who is accountable for the task completion</t>
  </si>
  <si>
    <t>Who is consulted during process</t>
  </si>
  <si>
    <t>Who should be informed when project complete</t>
  </si>
  <si>
    <t>Glossary of Terms</t>
  </si>
  <si>
    <t>Term</t>
  </si>
  <si>
    <t>Definition</t>
  </si>
  <si>
    <t>Action</t>
  </si>
  <si>
    <t>The process and steps undertaken to achieve an aim</t>
  </si>
  <si>
    <t>Assurance</t>
  </si>
  <si>
    <t>Mechanisms we have in place to test the controls</t>
  </si>
  <si>
    <t>Assurance Level</t>
  </si>
  <si>
    <t>A measure of the strength / authentication mechanism and therefore the confidence in it.  Assessed as 'low', 'medium' or 'high'</t>
  </si>
  <si>
    <t xml:space="preserve">Cause of Risk </t>
  </si>
  <si>
    <t>This is a description of why something could go wrong</t>
  </si>
  <si>
    <t>Control</t>
  </si>
  <si>
    <t>Controls in place to manage the risk; these are the actions that can be taken to manage or eliminate risk</t>
  </si>
  <si>
    <t>Gaps in Control</t>
  </si>
  <si>
    <t>Actions that have not been undertaken</t>
  </si>
  <si>
    <t>Impact of Risk</t>
  </si>
  <si>
    <t>The the consequence should the risk occur</t>
  </si>
  <si>
    <t>Mitigating Actions</t>
  </si>
  <si>
    <t>Actions we need to take, or mechanisms we need to put in place</t>
  </si>
  <si>
    <t>BAF</t>
  </si>
  <si>
    <t>CORPORATE RISK REGISTER</t>
  </si>
  <si>
    <t>ISSUES LOG</t>
  </si>
  <si>
    <t>Accountable Officers</t>
  </si>
  <si>
    <t>1st Line of Defence - Risk Ownership/ Front Line</t>
  </si>
  <si>
    <t>2nd Line of Defence - Risk Management' Corporate Oversight Functions</t>
  </si>
  <si>
    <t xml:space="preserve">3rd Line of Defence - External and internal audit, CIC Regulator, CQC, Monitor. </t>
  </si>
  <si>
    <t xml:space="preserve">Control/Assurance Gap </t>
  </si>
  <si>
    <t>Ref</t>
  </si>
  <si>
    <t xml:space="preserve">How is the Board Assured that </t>
  </si>
  <si>
    <t>Delegated to</t>
  </si>
  <si>
    <t xml:space="preserve">Principal Oversight 
Committees that must be in the Governance Structure (Board, Sub-committee, Place Committee, SLE, QSG)
</t>
  </si>
  <si>
    <t>RACI</t>
  </si>
  <si>
    <t>Source of Risk</t>
  </si>
  <si>
    <t>Link to Risk Register/Issues Log</t>
  </si>
  <si>
    <t>e.g. operational processes, project risk and control activity, business level monitoring</t>
  </si>
  <si>
    <t>e.g. Finance, IT, Business Support, HR and Payroll</t>
  </si>
  <si>
    <t>e.g. Monitor compliance and provide independent challenge and assurance</t>
  </si>
  <si>
    <t xml:space="preserve">Risk Appetite   </t>
  </si>
  <si>
    <t xml:space="preserve">What additional actions need to be taken to manage this risk (including timescales) or what additional assurance do we need to seek. </t>
  </si>
  <si>
    <t>What would be required to reduce the risk?</t>
  </si>
  <si>
    <t>Residual Score</t>
  </si>
  <si>
    <t>Rationale for assurance level</t>
  </si>
  <si>
    <t>ACTIONS</t>
  </si>
  <si>
    <t>Potential audit area</t>
  </si>
  <si>
    <t xml:space="preserve">CONTROLS </t>
  </si>
  <si>
    <t>INTERNAL ASSURANCE</t>
  </si>
  <si>
    <t>EXTERNAL ASSURANCE</t>
  </si>
  <si>
    <t>Initial Risk Score</t>
  </si>
  <si>
    <t xml:space="preserve">SMART (Specific, Measurable, Achievable, Resourced and Timely), </t>
  </si>
  <si>
    <t xml:space="preserve">Objective 1: Improve Outcomes in Population Health and Healthcare - Executive Leads - Chief Medical Officer/Chief Nurse </t>
  </si>
  <si>
    <t xml:space="preserve">Risk Appetite
9 </t>
  </si>
  <si>
    <t>Objective 2:  Tackle Inequalities in Outcomes, Experience and Access - Executive Lead - Chief Medical Officer</t>
  </si>
  <si>
    <t>Objective 3:  Enhance Productivity and Value for Money  - Executive Lead - Chief Finance Officer</t>
  </si>
  <si>
    <t xml:space="preserve">Objective 4:  Help the NHS Support Broader Social and Economic Value - Executive Lead, Director of Strategy &amp; Partnerships </t>
  </si>
  <si>
    <t>OVERSIGHT</t>
  </si>
  <si>
    <t>ASSURANCE</t>
  </si>
  <si>
    <t>Residual Risk Score</t>
  </si>
  <si>
    <t>Place</t>
  </si>
  <si>
    <t>Category</t>
  </si>
  <si>
    <t>Domain</t>
  </si>
  <si>
    <t>Link to Board Assurance Framework</t>
  </si>
  <si>
    <t>Risk Description</t>
  </si>
  <si>
    <t xml:space="preserve">Impact </t>
  </si>
  <si>
    <t>Score</t>
  </si>
  <si>
    <t>Mitigation / Treatment</t>
  </si>
  <si>
    <t>Lead risk owner</t>
  </si>
  <si>
    <r>
      <t>Likelihood</t>
    </r>
    <r>
      <rPr>
        <b/>
        <sz val="11"/>
        <color theme="3"/>
        <rFont val="Arial"/>
        <family val="2"/>
      </rPr>
      <t>.</t>
    </r>
  </si>
  <si>
    <t>Impact</t>
  </si>
  <si>
    <t xml:space="preserve">Residual Score </t>
  </si>
  <si>
    <t>Date risk assessed</t>
  </si>
  <si>
    <t>Next assessment due</t>
  </si>
  <si>
    <t>Days Overdue</t>
  </si>
  <si>
    <t>Person Responsible for Updates</t>
  </si>
  <si>
    <t xml:space="preserve">Progress / Update </t>
  </si>
  <si>
    <t>Date for reassessment</t>
  </si>
  <si>
    <t xml:space="preserve">Assurance </t>
  </si>
  <si>
    <t xml:space="preserve">Oversight </t>
  </si>
  <si>
    <t>Date added to RR</t>
  </si>
  <si>
    <t>Month added to RR</t>
  </si>
  <si>
    <t>Number of days open</t>
  </si>
  <si>
    <t>Commentary to Support Review</t>
  </si>
  <si>
    <t>Initial Risk</t>
  </si>
  <si>
    <t>Residual Risk</t>
  </si>
  <si>
    <r>
      <t>Likelihood</t>
    </r>
    <r>
      <rPr>
        <b/>
        <sz val="12"/>
        <color theme="3"/>
        <rFont val="Arial"/>
        <family val="2"/>
      </rPr>
      <t>.</t>
    </r>
  </si>
  <si>
    <t>RPP001</t>
  </si>
  <si>
    <t>Rotherham</t>
  </si>
  <si>
    <t xml:space="preserve">1,2,5,6,8 </t>
  </si>
  <si>
    <t>1.2,2.1,2.2</t>
  </si>
  <si>
    <t>There is a risk that the reconfiguration of RDaSH Rehabilitation Pathways may increase demand for acute services through increased delays in the whole pathway (leading to a possible increase in OOA placements)</t>
  </si>
  <si>
    <t>Accountable</t>
  </si>
  <si>
    <t xml:space="preserve">RDASH to present to the Place Leadership Team (Nov 2023) evidence and service benefit/impact review of the decision to reconfigure rehabilitation pathways to decrease bed base whilst increasing community offer. Place partners to feedback and support in review of pathway design in order to mitigate risks across the to patients and partners  </t>
  </si>
  <si>
    <t>Claire Smith SYICB (Place Partnership)</t>
  </si>
  <si>
    <t>Rotherham PET</t>
  </si>
  <si>
    <t>6.10.23</t>
  </si>
  <si>
    <t>Claire Smith Deputy Place Director (Rotherham)</t>
  </si>
  <si>
    <t xml:space="preserve">Monthly </t>
  </si>
  <si>
    <t xml:space="preserve">Place Leadership Team </t>
  </si>
  <si>
    <t>RPP002</t>
  </si>
  <si>
    <t xml:space="preserve">Diabetes Pathway </t>
  </si>
  <si>
    <t>1,2,5,6,8</t>
  </si>
  <si>
    <t xml:space="preserve">There is a risk that patients with diabetes in Rotherham are not managed effectively or equitably leading to additional pressure on primary and secondary care services. 
</t>
  </si>
  <si>
    <t xml:space="preserve">There has been ongoing work to try and support better pathways in primary and secondary care - this has been difficult to effect change and more recently a paper was taken to our PET to agree additonal short term (2yr) funding of resource across place to lead transformation. There is a T&amp;F group establish and once in post this resource will drive our key priorities which have alreayd been identified and are part of our PLACE priorities and agreed with TRFT </t>
  </si>
  <si>
    <t>Claire Smith Deputy Place Director (Rotherham)    Stuart Lakin (Rotherham)</t>
  </si>
  <si>
    <t>RPP003</t>
  </si>
  <si>
    <t>Mental Health Services inc. LD/Autism/ CAMHS</t>
  </si>
  <si>
    <r>
      <rPr>
        <b/>
        <sz val="12"/>
        <color theme="1"/>
        <rFont val="Arial"/>
        <family val="2"/>
      </rPr>
      <t>Trauma Resilience Service</t>
    </r>
    <r>
      <rPr>
        <sz val="12"/>
        <color theme="1"/>
        <rFont val="Arial"/>
        <family val="2"/>
      </rPr>
      <t xml:space="preserve"> - There is a risk of funding being unavailable from March 2025 onwards. Previous funding was received from Health and Justice since 2017/18 to support the Rotherham response to the findings of the Alexis Jay report in 2014. If external funding ceases there is a risk to the longevity of the service leaving a reduced service offer to those who have suffered exploitation. This could also result in adverse media attention .  The Stovewood investigation into non recent child sexual exploitation is expected to continue for a number of years</t>
    </r>
  </si>
  <si>
    <t>Review of mental health services commissioned by Rotherham ICB to understand demand and value for money in current model. Working with TRS to horizon scan and support to apply for external funding where available.</t>
  </si>
  <si>
    <t>Chris Edwards (Executive Place Director Rotherham)</t>
  </si>
  <si>
    <t>Rotherham Place Executive Team</t>
  </si>
  <si>
    <t xml:space="preserve">30/06/2023                      11/08/2023                   </t>
  </si>
  <si>
    <t>Andrew Russell / Claire Smith</t>
  </si>
  <si>
    <t>Rotherham Place Executive Meeting /  Stovewood Strategic Coordination Group</t>
  </si>
  <si>
    <t>Quality, Performance, Involvement, Experience</t>
  </si>
  <si>
    <t>RPP004</t>
  </si>
  <si>
    <t xml:space="preserve">Financial posiiton and required savings/efficenies across Place </t>
  </si>
  <si>
    <t>1,2,3,4,5,6,7,8</t>
  </si>
  <si>
    <t xml:space="preserve">Financial Position across Place Partners - there is a risk that the significant financial challenge across Place Partners leads to organisational decisions on service delivery (including reduction or ceasing provision) that impact negative on Place Partners and the overall outcomes/health and weelbeing of the Rotherham populations </t>
  </si>
  <si>
    <t xml:space="preserve">Rotherham Place Leadership Board, refreshed Place Plan 23-25 with clear Place Priorities. Formal processes in place for escalation across partners in weekly PLT meetings. Finance executive leads meet regulalry with oversight at Board level. </t>
  </si>
  <si>
    <t xml:space="preserve">Claire Smith SYICB (Place Partnership) Wendy Allott SYICB Chief Finance Officer </t>
  </si>
  <si>
    <t>Rotherham Place Leadership Board &amp; Rotherham Place Executive Team</t>
  </si>
  <si>
    <t xml:space="preserve">Wendy Allott / Claire Smith </t>
  </si>
  <si>
    <t>RPP005</t>
  </si>
  <si>
    <t>Mental health review (RMBC lead)</t>
  </si>
  <si>
    <t>There are both financial &amp; capacity (including clinical capacity) risks across Place partners related to the proposed changes to the Mental health pathways for adult social care, there is also a risk of impact to patients outcomes if the transition isnt managed appropriately across partners</t>
  </si>
  <si>
    <t xml:space="preserve">Rotherham Place Leadership team took a presentation on the proposed changes and impact, reports going through RMBC governance to Cabinet in Dec 23 and through partners governance, There is a commitment across partners to minimise impact and to ensure that the transition is phased to support the ability of Place to deal with the proposed changes collaboratively </t>
  </si>
  <si>
    <t xml:space="preserve">Claire Smith SYICB (Place Partnership) Kirsty Littlewood AD RMBC                                              Julie Thornton RDASH  </t>
  </si>
  <si>
    <t>1.11.23</t>
  </si>
  <si>
    <t xml:space="preserve">Claire Smith Deputy Place Director (Rotherham) / 
Kirsty Littlewood AD RMBC        </t>
  </si>
  <si>
    <t>RPP006</t>
  </si>
  <si>
    <t>Infection Prevention and Control (IPC) Provision</t>
  </si>
  <si>
    <t>There is a risk that Rotherham Place does not have sufficient resources in place to support Infection Prevention and Control initiatives across community settings. This may result in increased risk of infections within care settings and also a reduced ability to respond to incidents and emerging risk within the Rotherham Health and Care System.</t>
  </si>
  <si>
    <t>Discussions are underway across the Partnership to understand the potential options around resource. A paper describing the challenge, risks and options has been prepared by the Director of Public Health with support from the ICB.</t>
  </si>
  <si>
    <t>Chris Edwards (Executive Place Director Rotherham) / Claire Smith SYICB (Place Partnership) &amp; Andrew Russell Chief Nurse</t>
  </si>
  <si>
    <t>Andrew Russell/Claire Smith</t>
  </si>
  <si>
    <t>RPP 008
(NEW)</t>
  </si>
  <si>
    <t>MHRA bed alert</t>
  </si>
  <si>
    <t>1,3,5,6,8</t>
  </si>
  <si>
    <t xml:space="preserve">There is a risk of injury or death from entrapment or falls from medical beds, trolleys, bed rails, bed grab handles and lateral turning devices, as alerted by the medicines and healthcare product regulatory agency.  </t>
  </si>
  <si>
    <t xml:space="preserve">Each impacted organisation in Rotherham to complete and maintain mitigating actions stated by the MSRA.  These are to risk assess all patients who are using this equipment, prioritising those with atypical anatomy and updating when clinical conditions change;  update policies and procedures; develop and implement a training plan; review medical device management systems; implement maintenance and servicing schedules; </t>
  </si>
  <si>
    <t xml:space="preserve">Mediquip:
Community Occupational Therapy: Kirsty Littlewood/Jodie Roberts
Hospice: Mat Cottle Shaw
TRFT Therapy and nursing: Jodie Roberts
Care Homes: Owners/Directors
</t>
  </si>
  <si>
    <t xml:space="preserve">Rotherham Place Leadership Team  </t>
  </si>
  <si>
    <t xml:space="preserve">Claire Smith </t>
  </si>
  <si>
    <t>01 06 24</t>
  </si>
  <si>
    <t>Updated - 07.06.24</t>
  </si>
  <si>
    <t>Rotherham Place Board</t>
  </si>
  <si>
    <t>1-3</t>
  </si>
  <si>
    <t>4-6</t>
  </si>
  <si>
    <t>8-12</t>
  </si>
  <si>
    <t>2.2, 2.4, 4.13.1, 4.13.2</t>
  </si>
  <si>
    <t>2.3.1, 2.6</t>
  </si>
  <si>
    <t>1.4.1, 1.6.3, 1.9.2, 1.10, 3.6</t>
  </si>
  <si>
    <t>2.1.</t>
  </si>
  <si>
    <t>3.4, 4.6, 4.12</t>
  </si>
  <si>
    <t>1.1, 1.1.1, 1.2, 1.3, 1.7, 2.5, 2.9, 3.5</t>
  </si>
  <si>
    <t>0.1.2</t>
  </si>
  <si>
    <t>0.1.1, 4.3</t>
  </si>
  <si>
    <t>SY106, SY125</t>
  </si>
  <si>
    <t>SY079, SY107, SY130</t>
  </si>
  <si>
    <t>SY004, SY017</t>
  </si>
  <si>
    <t>SY019, SY049, SY062, SY078, SY103</t>
  </si>
  <si>
    <t>SY006, SY016, SY044, SY082, SY112</t>
  </si>
  <si>
    <t>SY021, SY108, SY113, SY123</t>
  </si>
  <si>
    <t>SY131</t>
  </si>
  <si>
    <t>SY011</t>
  </si>
  <si>
    <t>SY040, SY061, SY063, SY066, SY069, SY091, SY107</t>
  </si>
  <si>
    <t>SY028, SY115, SY116, SY117, SY124, SY128, SY132</t>
  </si>
  <si>
    <t>SY042</t>
  </si>
  <si>
    <t>IL07, IL08, IL09, IL20</t>
  </si>
  <si>
    <t>IL19</t>
  </si>
  <si>
    <t>IL17</t>
  </si>
  <si>
    <t>IL03, IL12, IL13</t>
  </si>
  <si>
    <t>IL18</t>
  </si>
  <si>
    <t>Updated 05.08.2024</t>
  </si>
  <si>
    <t>Audit and Risk</t>
  </si>
  <si>
    <t>Finance and Investment</t>
  </si>
  <si>
    <t>OE (?FE)</t>
  </si>
  <si>
    <t>People Workforce and Culture</t>
  </si>
  <si>
    <t>QIPPE</t>
  </si>
  <si>
    <t>Barnsley Place Committee</t>
  </si>
  <si>
    <t>Doncaster Place Committee</t>
  </si>
  <si>
    <t>Rotherham Place Committee</t>
  </si>
  <si>
    <t>Sheffield Place Committee</t>
  </si>
  <si>
    <t>South Yorkshire IG Group</t>
  </si>
  <si>
    <t>SY ICB Health and Safety Group</t>
  </si>
  <si>
    <t>Medicines Optimisation Assurance Group</t>
  </si>
  <si>
    <t>Local  Health Resillience Partnership (LHRP)</t>
  </si>
  <si>
    <t>SY UEC Alliance Board</t>
  </si>
  <si>
    <t>Palliative End of Life Care Strategic and Transformation Board</t>
  </si>
  <si>
    <t>Infection Control Group</t>
  </si>
  <si>
    <t>Primary Care Committee</t>
  </si>
  <si>
    <t>System Quality Group</t>
  </si>
  <si>
    <t>Operational Executive (?FE)</t>
  </si>
  <si>
    <t>Below Risk Appetite</t>
  </si>
  <si>
    <r>
      <t xml:space="preserve">Discussions have taken place with partners through the PLT regarding working collaboratively with weekly meetings now set up across partners. Working group has been established and workshops taking Place with all partners, includes engagement with patients/carers. Shared understanding of impact has been discussed with interim offers agreed past March 24 to support transition. Cabinet approval is required in December and significant flexibility will be built into implementation to ensure safe provision.   Update KL -  5/2 cabinet approved working through impact with updates to Place board / JTh  - RDASH will present a detailed risk review during February 2024. </t>
    </r>
    <r>
      <rPr>
        <sz val="12"/>
        <rFont val="Arial"/>
        <family val="2"/>
      </rPr>
      <t xml:space="preserve"> </t>
    </r>
    <r>
      <rPr>
        <b/>
        <i/>
        <sz val="12"/>
        <rFont val="Arial"/>
        <family val="2"/>
      </rPr>
      <t>May</t>
    </r>
    <r>
      <rPr>
        <i/>
        <sz val="12"/>
        <rFont val="Arial"/>
        <family val="2"/>
      </rPr>
      <t xml:space="preserve"> Update: suggestion that this is reduced to 2 and 2, however RMBC need to confirm agreement of this, will be confirmed in the next update.</t>
    </r>
    <r>
      <rPr>
        <b/>
        <i/>
        <sz val="12"/>
        <rFont val="Arial"/>
        <family val="2"/>
      </rPr>
      <t>JUNE -</t>
    </r>
    <r>
      <rPr>
        <i/>
        <sz val="12"/>
        <rFont val="Arial"/>
        <family val="2"/>
      </rPr>
      <t xml:space="preserve"> residual risk reduced to '2 x 2'scoring, proposed by CS and approved by KL.  </t>
    </r>
    <r>
      <rPr>
        <b/>
        <i/>
        <sz val="12"/>
        <color rgb="FF0070C0"/>
        <rFont val="Arial"/>
        <family val="2"/>
      </rPr>
      <t>AUGUST UPDATE:  IN AGREEMENT WITH J THORNTON, K LITTLEWOOD AND C SMITH THIS RISK IS TO BE STOOD DOWN</t>
    </r>
    <r>
      <rPr>
        <sz val="12"/>
        <color theme="1"/>
        <rFont val="Arial"/>
        <family val="2"/>
      </rPr>
      <t xml:space="preserve"> </t>
    </r>
    <r>
      <rPr>
        <b/>
        <i/>
        <sz val="12"/>
        <color rgb="FF0070C0"/>
        <rFont val="Arial"/>
        <family val="2"/>
      </rPr>
      <t>- IMPACT HAS NOT BEENT TO THE LEVEL EXPECTED</t>
    </r>
  </si>
  <si>
    <t xml:space="preserve">RRP 0010
(NEW) </t>
  </si>
  <si>
    <t>Funding pay rise announcements</t>
  </si>
  <si>
    <t>Pay settlements are being made with e.g. Junior doctors,consultants and further discussions are happening with all settings including social care and the voluntary sector. The risk is that these pay wards are not funded in all sectors</t>
  </si>
  <si>
    <r>
      <rPr>
        <b/>
        <sz val="12"/>
        <color theme="1"/>
        <rFont val="Arial"/>
        <family val="2"/>
      </rPr>
      <t>Actions:</t>
    </r>
    <r>
      <rPr>
        <sz val="12"/>
        <color theme="1"/>
        <rFont val="Arial"/>
        <family val="2"/>
      </rPr>
      <t xml:space="preserve">
Work with NHSE to understand funding streams to assess what is funded centrally and communicate risks to providers</t>
    </r>
  </si>
  <si>
    <t xml:space="preserve">Chris Edwards SYICB </t>
  </si>
  <si>
    <t>Chris Edwards SYICB</t>
  </si>
  <si>
    <r>
      <t xml:space="preserve">Mental Health Services
</t>
    </r>
    <r>
      <rPr>
        <b/>
        <i/>
        <sz val="12"/>
        <color rgb="FFFF0000"/>
        <rFont val="Arial"/>
        <family val="2"/>
      </rPr>
      <t>**TO BE REMOVED FROM THE RISK REGISTER**</t>
    </r>
  </si>
  <si>
    <r>
      <t xml:space="preserve">Rdash informed SYICB colleagues of the decision to reconfigure pathways mid-sept, this was discussed at our PLT on 4th October with a request for RDASH to present to the group evidence and impact assurance for the model. This will be appriased by Place colleagues and support provided to ensure all risks are mitigated </t>
    </r>
    <r>
      <rPr>
        <b/>
        <sz val="12"/>
        <rFont val="Arial"/>
        <family val="2"/>
      </rPr>
      <t xml:space="preserve">update 1/11/23. </t>
    </r>
    <r>
      <rPr>
        <sz val="12"/>
        <rFont val="Arial"/>
        <family val="2"/>
      </rPr>
      <t xml:space="preserve">Risk reassessed as presentation and report submitted to PLT which has given further assurnace on impact. there will be 20% increase in community capcity with approach now over 7 days instead of 5. </t>
    </r>
    <r>
      <rPr>
        <b/>
        <sz val="12"/>
        <rFont val="Arial"/>
        <family val="2"/>
      </rPr>
      <t xml:space="preserve">update 1/12/23 </t>
    </r>
    <r>
      <rPr>
        <sz val="12"/>
        <rFont val="Arial"/>
        <family val="2"/>
      </rPr>
      <t xml:space="preserve">report to board discussed. monitoring imoact in coming weeks </t>
    </r>
    <r>
      <rPr>
        <b/>
        <sz val="12"/>
        <rFont val="Arial"/>
        <family val="2"/>
      </rPr>
      <t xml:space="preserve">22/12 update </t>
    </r>
    <r>
      <rPr>
        <sz val="12"/>
        <rFont val="Arial"/>
        <family val="2"/>
      </rPr>
      <t>continue to monitor but low risk</t>
    </r>
    <r>
      <rPr>
        <b/>
        <sz val="12"/>
        <rFont val="Arial"/>
        <family val="2"/>
      </rPr>
      <t xml:space="preserve"> 1/3/24 - </t>
    </r>
    <r>
      <rPr>
        <sz val="12"/>
        <rFont val="Arial"/>
        <family val="2"/>
      </rPr>
      <t>No further update on position work ongoing.</t>
    </r>
    <r>
      <rPr>
        <b/>
        <sz val="12"/>
        <rFont val="Arial"/>
        <family val="2"/>
      </rPr>
      <t xml:space="preserve"> April update</t>
    </r>
    <r>
      <rPr>
        <sz val="12"/>
        <rFont val="Arial"/>
        <family val="2"/>
      </rPr>
      <t xml:space="preserve"> - OOA placements are increasing but no evidence as yet linked will monitor and request an update at a Place Board in coming months. May Update - Julie Thornton will be presenting an update on Goldcrest closure and a review of any impact/actions taken to mitgate at Board this month. This may see this risk come off our registe</t>
    </r>
    <r>
      <rPr>
        <b/>
        <sz val="12"/>
        <rFont val="Arial"/>
        <family val="2"/>
      </rPr>
      <t>r.</t>
    </r>
    <r>
      <rPr>
        <sz val="12"/>
        <rFont val="Arial"/>
        <family val="2"/>
      </rPr>
      <t xml:space="preserve"> </t>
    </r>
    <r>
      <rPr>
        <b/>
        <sz val="12"/>
        <rFont val="Arial"/>
        <family val="2"/>
      </rPr>
      <t>June update:</t>
    </r>
    <r>
      <rPr>
        <sz val="12"/>
        <rFont val="Arial"/>
        <family val="2"/>
      </rPr>
      <t xml:space="preserve"> Julie Thornton presented a paper which highlighted the current position favourably, there doesnt seem to have been an impact due to the closure with additonal capacity being freed up to support in the community. The data analysis was only from a short period so risk remains for a further 3 mths until a more detail review takes place.</t>
    </r>
    <r>
      <rPr>
        <b/>
        <sz val="12"/>
        <rFont val="Arial"/>
        <family val="2"/>
      </rPr>
      <t xml:space="preserve"> </t>
    </r>
    <r>
      <rPr>
        <b/>
        <i/>
        <sz val="12"/>
        <color rgb="FF0070C0"/>
        <rFont val="Arial"/>
        <family val="2"/>
      </rPr>
      <t xml:space="preserve">OCT - as reported to PLT, since the change of pathway there has been  0 patients admitted to an out of area rehab bed and 0 concerns raised.  Agreed this can be removed from the risk register.
</t>
    </r>
  </si>
  <si>
    <t>Risk to be removed.</t>
  </si>
  <si>
    <t>Progress/ Updates</t>
  </si>
  <si>
    <t>Date Reviewed</t>
  </si>
  <si>
    <t>Due for Review</t>
  </si>
  <si>
    <t>Pending Futher Details as at 30/10/24</t>
  </si>
  <si>
    <r>
      <t xml:space="preserve">Post agreed, will sit with TRFT but will be a transformational role for Place. T&amp;F group established and work underway to recruit. </t>
    </r>
    <r>
      <rPr>
        <b/>
        <sz val="12"/>
        <color theme="1"/>
        <rFont val="Arial"/>
        <family val="2"/>
      </rPr>
      <t xml:space="preserve">Update 1/12/23. </t>
    </r>
    <r>
      <rPr>
        <sz val="12"/>
        <color theme="1"/>
        <rFont val="Arial"/>
        <family val="2"/>
      </rPr>
      <t xml:space="preserve">recuritment underway, this is now agreed Place priority linked to our 4 key areas of transformation on QSIR methodology for 24-25. Project checklist completed and prescribing savings identified (inital thoughts only). </t>
    </r>
    <r>
      <rPr>
        <b/>
        <sz val="12"/>
        <color theme="1"/>
        <rFont val="Arial"/>
        <family val="2"/>
      </rPr>
      <t xml:space="preserve">22.12 update </t>
    </r>
    <r>
      <rPr>
        <sz val="12"/>
        <color theme="1"/>
        <rFont val="Arial"/>
        <family val="2"/>
      </rPr>
      <t xml:space="preserve">recruitment underway for the project lead </t>
    </r>
    <r>
      <rPr>
        <b/>
        <sz val="12"/>
        <rFont val="Arial"/>
        <family val="2"/>
      </rPr>
      <t xml:space="preserve">1/3/24 </t>
    </r>
    <r>
      <rPr>
        <sz val="12"/>
        <rFont val="Arial"/>
        <family val="2"/>
      </rPr>
      <t>post appointed to workshop by March 21st with presentation to exec board on progress and proposed next steps</t>
    </r>
    <r>
      <rPr>
        <sz val="12"/>
        <color rgb="FF0070C0"/>
        <rFont val="Arial"/>
        <family val="2"/>
      </rPr>
      <t>.</t>
    </r>
    <r>
      <rPr>
        <b/>
        <sz val="12"/>
        <color rgb="FF0070C0"/>
        <rFont val="Arial"/>
        <family val="2"/>
      </rPr>
      <t xml:space="preserve"> </t>
    </r>
    <r>
      <rPr>
        <b/>
        <sz val="12"/>
        <rFont val="Arial"/>
        <family val="2"/>
      </rPr>
      <t xml:space="preserve">April update </t>
    </r>
    <r>
      <rPr>
        <sz val="12"/>
        <rFont val="Arial"/>
        <family val="2"/>
      </rPr>
      <t xml:space="preserve">- new starter commenced and work is starting to progress request to close risk at next board </t>
    </r>
    <r>
      <rPr>
        <b/>
        <sz val="12"/>
        <rFont val="Arial"/>
        <family val="2"/>
      </rPr>
      <t xml:space="preserve">May/June update - </t>
    </r>
    <r>
      <rPr>
        <sz val="12"/>
        <rFont val="Arial"/>
        <family val="2"/>
      </rPr>
      <t>work is ongoing established T&amp;F and awaiting baseline, expected outcomes to monitor in support of transformation. A regular oversight group meets within ICB to monitor progress and feeds into Board for assurance. August -  high impact work in progress, outcome measures agreed and working through finanical impact of implementing transformation.  September remains as is. October work progressing with financial impact being measured and clear timelines for completion to take to Board in coming months.</t>
    </r>
    <r>
      <rPr>
        <b/>
        <i/>
        <sz val="12"/>
        <color rgb="FF0070C0"/>
        <rFont val="Arial"/>
        <family val="2"/>
      </rPr>
      <t xml:space="preserve"> </t>
    </r>
    <r>
      <rPr>
        <sz val="12"/>
        <rFont val="Arial"/>
        <family val="2"/>
      </rPr>
      <t>Same position in November report to PET 31st October</t>
    </r>
    <r>
      <rPr>
        <b/>
        <i/>
        <sz val="12"/>
        <color rgb="FF0070C0"/>
        <rFont val="Arial"/>
        <family val="2"/>
      </rPr>
      <t xml:space="preserve"> Same position in December.</t>
    </r>
  </si>
  <si>
    <t xml:space="preserve">mn,                             </t>
  </si>
  <si>
    <r>
      <t xml:space="preserve">No funding expected from Health and Justice, Rotherham Place ICB has funding identified to March 2025 however, with a significant defict planned for next finacial year funding of the model is unsustainable past this point. A full review of the outcomes of the service, funding for this cohort across our Place partners and required demand/model moving forward is required and will commence shortly. initial conversations have taken place to raise this risk with the provider and a meeting will disucss further in October.  Risk to be tolerated.  Review continues.   Risk to be tolerated.  Review continues. </t>
    </r>
    <r>
      <rPr>
        <b/>
        <sz val="12"/>
        <rFont val="Arial"/>
        <family val="2"/>
      </rPr>
      <t xml:space="preserve">1/3/24 </t>
    </r>
    <r>
      <rPr>
        <sz val="12"/>
        <rFont val="Arial"/>
        <family val="2"/>
      </rPr>
      <t xml:space="preserve">review completed and report presented to PET, national funding of 350K is being proposed to support a SY model with the provider, H&amp;J Rotherham funding is proposed to be provided over 2yrs to support a transition into the new SY model which will mitigate risk of loss of this element of funding in March 25. Business case by RDASH completed and sent to H&amp;J. </t>
    </r>
    <r>
      <rPr>
        <b/>
        <sz val="12"/>
        <rFont val="Arial"/>
        <family val="2"/>
      </rPr>
      <t xml:space="preserve">April update - </t>
    </r>
    <r>
      <rPr>
        <sz val="12"/>
        <rFont val="Arial"/>
        <family val="2"/>
      </rPr>
      <t xml:space="preserve">currently lobbying Home Office for specific funding to ensure all court cases are supoprted to 2026, funding for SY model has been conformed May/June update - position remains awaiting home office July Update:  Janine Cherry- Swaine  submitted a business case for funding for 24/25 onwards, the draft business case some clarifications. required, once received a central finance business case for the funding will be developed. </t>
    </r>
    <r>
      <rPr>
        <b/>
        <i/>
        <sz val="12"/>
        <rFont val="Arial"/>
        <family val="2"/>
      </rPr>
      <t>S</t>
    </r>
    <r>
      <rPr>
        <sz val="12"/>
        <rFont val="Arial"/>
        <family val="2"/>
      </rPr>
      <t xml:space="preserve">ept - still awaiting update from Home Office. October positive news regarding funding of a rotherham specific service to be incorporated into the RDASH SY model. Still awaiting detail to assess if the risk can be withdrawn. November - proposal submitted to RDASH awaiting response. </t>
    </r>
    <r>
      <rPr>
        <b/>
        <i/>
        <sz val="12"/>
        <color rgb="FF0070C0"/>
        <rFont val="Arial"/>
        <family val="2"/>
      </rPr>
      <t>December Update: RDASH Execs have approved funding to extend the voluntary sector input during 2026/27, the technicalities are being worked through.  This risk to be removed.</t>
    </r>
  </si>
  <si>
    <r>
      <t xml:space="preserve">Discussion have taken place with partners through the PLT regarding working collaboratively on any MTFS plans. Shared understanding of financial positions has been discussed and continues to be an agenda item at Board. Commitment across Place to leave noone behind - in terms of understanding impact across Place partners of any decisions on savings/efficenies. Joint roles in place in commissioning that support integration across Place on decision making. </t>
    </r>
    <r>
      <rPr>
        <b/>
        <sz val="12"/>
        <color theme="1"/>
        <rFont val="Arial"/>
        <family val="2"/>
      </rPr>
      <t xml:space="preserve">22/12 update </t>
    </r>
    <r>
      <rPr>
        <sz val="12"/>
        <color theme="1"/>
        <rFont val="Arial"/>
        <family val="2"/>
      </rPr>
      <t>our 4 transformational and efficency projects have been agreed at Place Board t&amp;f groups will be established for these in new year and there will be updates for assurance to board as well as within ICB. work continues to ensure any decisions are shared across Place including Cuoncil sharing of there financial planning for 24-25 consultation out.</t>
    </r>
    <r>
      <rPr>
        <sz val="12"/>
        <rFont val="Arial"/>
        <family val="2"/>
      </rPr>
      <t xml:space="preserve"> </t>
    </r>
    <r>
      <rPr>
        <b/>
        <sz val="12"/>
        <rFont val="Arial"/>
        <family val="2"/>
      </rPr>
      <t xml:space="preserve">1/3/24 </t>
    </r>
    <r>
      <rPr>
        <sz val="12"/>
        <rFont val="Arial"/>
        <family val="2"/>
      </rPr>
      <t xml:space="preserve">Finance is being taken through Place Board regualrly from Place partners collectively. </t>
    </r>
    <r>
      <rPr>
        <b/>
        <sz val="12"/>
        <rFont val="Arial"/>
        <family val="2"/>
      </rPr>
      <t>PET: 06.03.24</t>
    </r>
    <r>
      <rPr>
        <sz val="12"/>
        <rFont val="Arial"/>
        <family val="2"/>
      </rPr>
      <t xml:space="preserve"> - further review to take place April/May when there is better understanding of the financial regime for 24/25.</t>
    </r>
    <r>
      <rPr>
        <b/>
        <i/>
        <sz val="12"/>
        <rFont val="Arial"/>
        <family val="2"/>
      </rPr>
      <t xml:space="preserve"> </t>
    </r>
    <r>
      <rPr>
        <b/>
        <sz val="12"/>
        <rFont val="Arial"/>
        <family val="2"/>
      </rPr>
      <t>May/June</t>
    </r>
    <r>
      <rPr>
        <sz val="12"/>
        <rFont val="Arial"/>
        <family val="2"/>
      </rPr>
      <t xml:space="preserve"> Update:  Risk asssed and to remain as is.  AUGUST UPDATE: 07/08/24 M3 ICB position went to  FIC 02/08/24- awaiting feedback on any required actions/further impacts on Place. Leave risk as is for now. 29/08/24 Update from CE following exec/national meeting- ICB financial performance under national scrutiny / monitoring. Additional scruitiny on efficiency plans across the ICB/ICS in progress. October - Leave as is for now,</t>
    </r>
    <r>
      <rPr>
        <sz val="12"/>
        <color theme="1"/>
        <rFont val="Arial"/>
        <family val="2"/>
      </rPr>
      <t xml:space="preserve"> </t>
    </r>
    <r>
      <rPr>
        <sz val="12"/>
        <rFont val="Arial"/>
        <family val="2"/>
      </rPr>
      <t xml:space="preserve">November - no change, </t>
    </r>
    <r>
      <rPr>
        <b/>
        <i/>
        <sz val="12"/>
        <color rgb="FF0070C0"/>
        <rFont val="Arial"/>
        <family val="2"/>
      </rPr>
      <t>December No Change</t>
    </r>
  </si>
  <si>
    <r>
      <t xml:space="preserve">Options for non recurrent funding via IBCF is being discussed with a longer term solution required
</t>
    </r>
    <r>
      <rPr>
        <b/>
        <sz val="12"/>
        <rFont val="Arial"/>
        <family val="2"/>
      </rPr>
      <t xml:space="preserve">PET: 06.03.24 </t>
    </r>
    <r>
      <rPr>
        <sz val="12"/>
        <rFont val="Arial"/>
        <family val="2"/>
      </rPr>
      <t xml:space="preserve"> further work is taking place with the DPH to mitigate risk.
</t>
    </r>
    <r>
      <rPr>
        <b/>
        <sz val="12"/>
        <rFont val="Arial"/>
        <family val="2"/>
      </rPr>
      <t>April Update:</t>
    </r>
    <r>
      <rPr>
        <sz val="12"/>
        <rFont val="Arial"/>
        <family val="2"/>
      </rPr>
      <t xml:space="preserve"> Note 1 years funding has been secured and options are being worked up to reduce the risk based on that, but that there is no long term solution identified as yet to fund a Community IPC Service substantively.</t>
    </r>
    <r>
      <rPr>
        <sz val="12"/>
        <color theme="1"/>
        <rFont val="Arial"/>
        <family val="2"/>
      </rPr>
      <t xml:space="preserve"> </t>
    </r>
    <r>
      <rPr>
        <sz val="12"/>
        <rFont val="Arial"/>
        <family val="2"/>
      </rPr>
      <t xml:space="preserve">May/June Update - this remains an issue Rotherham is only LA in SY that doesnt have a resource for IPC, there has been a committment from BCF for one year but nothing recurrently which remains the concern. September update: Continued discussion with LA/TRFT with support from SY ICB in relatgion to achievable models with the 1 year funding (pilot provision for 12mths from IBCF funding.). No implememntation has yet been agreed. </t>
    </r>
    <r>
      <rPr>
        <b/>
        <i/>
        <sz val="12"/>
        <color rgb="FF0070C0"/>
        <rFont val="Arial"/>
        <family val="2"/>
      </rPr>
      <t>October, November, December - no further update</t>
    </r>
  </si>
  <si>
    <r>
      <t>RDaSH and TRFT have set up working groups and Mediquip and the Hospice have action plans 
SY ICB commissioning team are co-ordinating  assurance of the mitigating actions including circulating the alert twice to care homes and issuing and reviewing an audit quetionnaire to e</t>
    </r>
    <r>
      <rPr>
        <sz val="12"/>
        <rFont val="Arial"/>
        <family val="2"/>
      </rPr>
      <t xml:space="preserve">stablish the number of impacted residents, actions and timeline and outstanding actions
</t>
    </r>
    <r>
      <rPr>
        <i/>
        <sz val="12"/>
        <rFont val="Arial"/>
        <family val="2"/>
      </rPr>
      <t>June update - paper presented to Place Board in May 24 a further update exepcted in 3 mths.</t>
    </r>
    <r>
      <rPr>
        <i/>
        <sz val="12"/>
        <color rgb="FF0070C0"/>
        <rFont val="Arial"/>
        <family val="2"/>
      </rPr>
      <t xml:space="preserve"> </t>
    </r>
    <r>
      <rPr>
        <b/>
        <sz val="12"/>
        <rFont val="Arial"/>
        <family val="2"/>
      </rPr>
      <t>July -</t>
    </r>
    <r>
      <rPr>
        <sz val="12"/>
        <rFont val="Arial"/>
        <family val="2"/>
      </rPr>
      <t xml:space="preserve"> further paper with updated action plan to Place Leadership this week 3rd July. Sept - process agreed at PLT regarding assessments to ensure consistency across partners, risk remains due to number of people still awaiting review. regular updates to PLT in place and within providers. October futher update scheduled for PLT this month no known escalations at this point</t>
    </r>
    <r>
      <rPr>
        <b/>
        <i/>
        <sz val="12"/>
        <color rgb="FF0070C0"/>
        <rFont val="Arial"/>
        <family val="2"/>
      </rPr>
      <t xml:space="preserve">. No further updates in November or Decemer position remains </t>
    </r>
  </si>
  <si>
    <r>
      <rPr>
        <sz val="12"/>
        <rFont val="Arial"/>
        <family val="2"/>
      </rPr>
      <t>September: Awaiting guidance from NHSE.</t>
    </r>
    <r>
      <rPr>
        <b/>
        <i/>
        <sz val="12"/>
        <color rgb="FF0070C0"/>
        <rFont val="Arial"/>
        <family val="2"/>
      </rPr>
      <t xml:space="preserve"> November/December no update</t>
    </r>
  </si>
  <si>
    <t xml:space="preserve">RRP 0011
(NEW) </t>
  </si>
  <si>
    <t>Disproportionate impact for those experiencing health inequalities due to changes in the Maternity Tobacco Delivery Model within the Rotherham Maternity service</t>
  </si>
  <si>
    <t>There is a risk that changes to the Maternity Tobacco Delivery Model within the Rotherham Maternity service will impact service uptake and outcomes and progress towards the national safety ambition to reduce still birth, neonatal mortality, maternal mortality and serious intrapartum brain injuries disproportionately on those experiencing adverse wider determinants of health including those from areas of highest deprivation.</t>
  </si>
  <si>
    <t xml:space="preserve">Reconfiguration of the Midwifery Service to continue to meet the NHS Long Term Plan commitments on smoking and health inequalities which include a smokefree pregnancy pathway.
Further reducing demand for the service (due to the national success of the Public Health stop smoking campaign) and introduction of new innovations that have just commenced these include swap to stop ( Swapping smoking for a vape) and maternity incentives which rolls out in November incentivising women who choose to stop smoking.
Although recommended, it is not a mandatory requirement to have a specialist midwife within the service providing training and support, the requirement is for appropriate clinical leadership. The specialist midwife (and TDA) should cease delivery of additional training/ coaching.
Improve links between the midwifery service and the community service (connect) to provide additional support and resilience to the training offer (e.g. eLearning package via NCSCT) 
Reduced referrals, streamlined engagement requirement of incentive scheme and prioritisation of the offer of the minimum standard (max 4+6 face to face sessions) with TDA.  (Cease delivery of additional sessions/ acceptance of re-referrals.)
Develop a priority pathway to the community service for pregnant women and/ or partners who require support face to face TDA appointments beyond birth, including continued access to Nicotine Replacement Therapy (NRT) beyond birth.
Develop a priority relapse prevention pathway (postnatally) with the community service.
Permanently reconfigure the Community matron specification to link into pathway development work to improve feedback loop and ensure learning informs improved patient experience. 
The ICB meets monthly with the trust re contract performance and will monitor activity/impact 
</t>
  </si>
  <si>
    <t>02.09.24</t>
  </si>
  <si>
    <t>Claire Smith SYICB (Place Partnership) / Ben Anderson (Director of Public Health, RMBC)</t>
  </si>
  <si>
    <r>
      <rPr>
        <sz val="12"/>
        <rFont val="Arial"/>
        <family val="2"/>
      </rPr>
      <t xml:space="preserve">November Update: Partners are working collaboratvely to address the gaps and mitigate risk through reconfiguration of provision. Any risidual risk will be consider at this point. PLT have has a number of updates on progress and continue to be received. TRFT continue to express concern in the ending of the funding.  </t>
    </r>
    <r>
      <rPr>
        <b/>
        <i/>
        <sz val="12"/>
        <color rgb="FF0070C0"/>
        <rFont val="Arial"/>
        <family val="2"/>
      </rPr>
      <t>December Update the same as November.</t>
    </r>
  </si>
  <si>
    <t xml:space="preserve"> </t>
  </si>
  <si>
    <t>Likelihood.</t>
  </si>
  <si>
    <r>
      <t xml:space="preserve">Mental Health Services
</t>
    </r>
    <r>
      <rPr>
        <b/>
        <i/>
        <sz val="12"/>
        <rFont val="Arial"/>
        <family val="2"/>
      </rPr>
      <t>**TO BE REMOVED FROM THE RISK REGISTER**</t>
    </r>
  </si>
  <si>
    <r>
      <t xml:space="preserve">Rdash informed SYICB colleagues of the decision to reconfigure pathways mid-sept, this was discussed at our PLT on 4th October with a request for RDASH to present to the group evidence and impact assurance for the model. This will be appriased by Place colleagues and support provided to ensure all risks are mitigated </t>
    </r>
    <r>
      <rPr>
        <b/>
        <sz val="12"/>
        <rFont val="Arial"/>
        <family val="2"/>
      </rPr>
      <t xml:space="preserve">update 1/11/23. </t>
    </r>
    <r>
      <rPr>
        <sz val="12"/>
        <rFont val="Arial"/>
        <family val="2"/>
      </rPr>
      <t xml:space="preserve">Risk reassessed as presentation and report submitted to PLT which has given further assurnace on impact. there will be 20% increase in community capcity with approach now over 7 days instead of 5. </t>
    </r>
    <r>
      <rPr>
        <b/>
        <sz val="12"/>
        <rFont val="Arial"/>
        <family val="2"/>
      </rPr>
      <t xml:space="preserve">update 1/12/23 </t>
    </r>
    <r>
      <rPr>
        <sz val="12"/>
        <rFont val="Arial"/>
        <family val="2"/>
      </rPr>
      <t xml:space="preserve">report to board discussed. monitoring imoact in coming weeks </t>
    </r>
    <r>
      <rPr>
        <b/>
        <sz val="12"/>
        <rFont val="Arial"/>
        <family val="2"/>
      </rPr>
      <t xml:space="preserve">22/12 update </t>
    </r>
    <r>
      <rPr>
        <sz val="12"/>
        <rFont val="Arial"/>
        <family val="2"/>
      </rPr>
      <t>continue to monitor but low risk</t>
    </r>
    <r>
      <rPr>
        <b/>
        <sz val="12"/>
        <rFont val="Arial"/>
        <family val="2"/>
      </rPr>
      <t xml:space="preserve"> 1/3/24 - </t>
    </r>
    <r>
      <rPr>
        <sz val="12"/>
        <rFont val="Arial"/>
        <family val="2"/>
      </rPr>
      <t>No further update on position work ongoing.</t>
    </r>
    <r>
      <rPr>
        <b/>
        <sz val="12"/>
        <rFont val="Arial"/>
        <family val="2"/>
      </rPr>
      <t xml:space="preserve"> April update</t>
    </r>
    <r>
      <rPr>
        <sz val="12"/>
        <rFont val="Arial"/>
        <family val="2"/>
      </rPr>
      <t xml:space="preserve"> - OOA placements are increasing but no evidence as yet linked will monitor and request an update at a Place Board in coming months. May Update - Julie Thornton will be presenting an update on Goldcrest closure and a review of any impact/actions taken to mitgate at Board this month. This may see this risk come off our registe</t>
    </r>
    <r>
      <rPr>
        <b/>
        <sz val="12"/>
        <rFont val="Arial"/>
        <family val="2"/>
      </rPr>
      <t>r.</t>
    </r>
    <r>
      <rPr>
        <sz val="12"/>
        <rFont val="Arial"/>
        <family val="2"/>
      </rPr>
      <t xml:space="preserve"> </t>
    </r>
    <r>
      <rPr>
        <b/>
        <sz val="12"/>
        <rFont val="Arial"/>
        <family val="2"/>
      </rPr>
      <t>June update:</t>
    </r>
    <r>
      <rPr>
        <sz val="12"/>
        <rFont val="Arial"/>
        <family val="2"/>
      </rPr>
      <t xml:space="preserve"> Julie Thornton presented a paper which highlighted the current position favourably, there doesnt seem to have been an impact due to the closure with additonal capacity being freed up to support in the community. The data analysis was only from a short period so risk remains for a further 3 mths until a more detail review takes place.</t>
    </r>
    <r>
      <rPr>
        <b/>
        <sz val="12"/>
        <rFont val="Arial"/>
        <family val="2"/>
      </rPr>
      <t xml:space="preserve"> </t>
    </r>
    <r>
      <rPr>
        <b/>
        <i/>
        <sz val="12"/>
        <rFont val="Arial"/>
        <family val="2"/>
      </rPr>
      <t xml:space="preserve">OCT - as reported to PLT, since the change of pathway there has been  0 patients admitted to an out of area rehab bed and 0 concerns raised.  Agreed this can be removed from the risk register.
</t>
    </r>
  </si>
  <si>
    <r>
      <t xml:space="preserve">Discussion have taken place with partners through the PLT regarding working collaboratively on any MTFS plans. Shared understanding of financial positions has been discussed and continues to be an agenda item at Board. Commitment across Place to leave noone behind - in terms of understanding impact across Place partners of any decisions on savings/efficenies. Joint roles in place in commissioning that support integration across Place on decision making. </t>
    </r>
    <r>
      <rPr>
        <b/>
        <sz val="12"/>
        <rFont val="Arial"/>
        <family val="2"/>
      </rPr>
      <t xml:space="preserve">22/12 update </t>
    </r>
    <r>
      <rPr>
        <sz val="12"/>
        <rFont val="Arial"/>
        <family val="2"/>
      </rPr>
      <t xml:space="preserve">our 4 transformational and efficency projects have been agreed at Place Board t&amp;f groups will be established for these in new year and there will be updates for assurance to board as well as within ICB. work continues to ensure any decisions are shared across Place including Cuoncil sharing of there financial planning for 24-25 consultation out. </t>
    </r>
    <r>
      <rPr>
        <b/>
        <sz val="12"/>
        <rFont val="Arial"/>
        <family val="2"/>
      </rPr>
      <t xml:space="preserve">1/3/24 </t>
    </r>
    <r>
      <rPr>
        <sz val="12"/>
        <rFont val="Arial"/>
        <family val="2"/>
      </rPr>
      <t xml:space="preserve">Finance is being taken through Place Board regualrly from Place partners collectively. </t>
    </r>
    <r>
      <rPr>
        <b/>
        <sz val="12"/>
        <rFont val="Arial"/>
        <family val="2"/>
      </rPr>
      <t>PET: 06.03.24</t>
    </r>
    <r>
      <rPr>
        <sz val="12"/>
        <rFont val="Arial"/>
        <family val="2"/>
      </rPr>
      <t xml:space="preserve"> - further review to take place April/May when there is better understanding of the financial regime for 24/25.</t>
    </r>
    <r>
      <rPr>
        <b/>
        <i/>
        <sz val="12"/>
        <rFont val="Arial"/>
        <family val="2"/>
      </rPr>
      <t xml:space="preserve"> </t>
    </r>
    <r>
      <rPr>
        <b/>
        <sz val="12"/>
        <rFont val="Arial"/>
        <family val="2"/>
      </rPr>
      <t>May/June</t>
    </r>
    <r>
      <rPr>
        <sz val="12"/>
        <rFont val="Arial"/>
        <family val="2"/>
      </rPr>
      <t xml:space="preserve"> Update:  Risk asssed and to remain as is.  AUGUST UPDATE: 07/08/24 M3 ICB position went to  FIC 02/08/24- awaiting feedback on any required actions/further impacts on Place. Leave risk as is for now. 29/08/24 Update from CE following exec/national meeting- ICB financial performance under national scrutiny / monitoring. Additional scruitiny on efficiency plans across the ICB/ICS in progress. October - Leave as is for now, November - no change, December No Change. March - 24-25 year end being worked through and a proposed financial allocation across providers is being worked up for 25 26, the plans have significant risk in terms of the savings identifed and there is also a remaining defifict of over 100m.  </t>
    </r>
    <r>
      <rPr>
        <b/>
        <sz val="12"/>
        <rFont val="Arial"/>
        <family val="2"/>
      </rPr>
      <t>APRIL</t>
    </r>
    <r>
      <rPr>
        <sz val="12"/>
        <rFont val="Arial"/>
        <family val="2"/>
      </rPr>
      <t xml:space="preserve"> - no further update. </t>
    </r>
    <r>
      <rPr>
        <b/>
        <sz val="12"/>
        <rFont val="Arial"/>
        <family val="2"/>
      </rPr>
      <t xml:space="preserve">May </t>
    </r>
    <r>
      <rPr>
        <sz val="12"/>
        <rFont val="Arial"/>
        <family val="2"/>
      </rPr>
      <t xml:space="preserve">- final allocations to budget holders including at Place are expected imminently, there has been agreement with NHSE to reach a balance plan but there is significant risk in achieving this. </t>
    </r>
    <r>
      <rPr>
        <b/>
        <i/>
        <sz val="12"/>
        <rFont val="Arial"/>
        <family val="2"/>
      </rPr>
      <t xml:space="preserve">June - </t>
    </r>
    <r>
      <rPr>
        <i/>
        <sz val="12"/>
        <rFont val="Arial"/>
        <family val="2"/>
      </rPr>
      <t xml:space="preserve">position remains as is </t>
    </r>
    <r>
      <rPr>
        <b/>
        <sz val="12"/>
        <rFont val="Arial"/>
        <family val="2"/>
      </rPr>
      <t>July</t>
    </r>
    <r>
      <rPr>
        <sz val="12"/>
        <rFont val="Arial"/>
        <family val="2"/>
      </rPr>
      <t xml:space="preserve"> - No change work continues on demand management and efficencies within contracted services. </t>
    </r>
    <r>
      <rPr>
        <b/>
        <sz val="12"/>
        <rFont val="Arial"/>
        <family val="2"/>
      </rPr>
      <t xml:space="preserve">Sept- </t>
    </r>
    <r>
      <rPr>
        <sz val="12"/>
        <rFont val="Arial"/>
        <family val="2"/>
      </rPr>
      <t>the ICB is in turnaround due to the ongoing financial pressures, Rotherham Place team have supported the idenfication of in year non recurrent and recurrent savings to support the overall deficit position, any service changes have been through appropriate</t>
    </r>
    <r>
      <rPr>
        <b/>
        <sz val="12"/>
        <rFont val="Arial"/>
        <family val="2"/>
      </rPr>
      <t xml:space="preserve"> </t>
    </r>
    <r>
      <rPr>
        <sz val="12"/>
        <rFont val="Arial"/>
        <family val="2"/>
      </rPr>
      <t>governance and EQIA</t>
    </r>
    <r>
      <rPr>
        <b/>
        <sz val="12"/>
        <rFont val="Arial"/>
        <family val="2"/>
      </rPr>
      <t xml:space="preserve">. November - </t>
    </r>
    <r>
      <rPr>
        <sz val="12"/>
        <rFont val="Arial"/>
        <family val="2"/>
      </rPr>
      <t xml:space="preserve">the Place team continue to review services to ensure VFM where appropriate and planning has commencd for 26 27 including development of commissioning intentions that brings spending in line with budgets. </t>
    </r>
  </si>
  <si>
    <r>
      <t xml:space="preserve">Options for non recurrent funding via IBCF is being discussed with a longer term solution required
</t>
    </r>
    <r>
      <rPr>
        <b/>
        <sz val="12"/>
        <rFont val="Arial"/>
        <family val="2"/>
      </rPr>
      <t xml:space="preserve">PET: 06.03.24 </t>
    </r>
    <r>
      <rPr>
        <sz val="12"/>
        <rFont val="Arial"/>
        <family val="2"/>
      </rPr>
      <t xml:space="preserve"> further work is taking place with the DPH to mitigate risk.
</t>
    </r>
    <r>
      <rPr>
        <b/>
        <sz val="12"/>
        <rFont val="Arial"/>
        <family val="2"/>
      </rPr>
      <t>April Update:</t>
    </r>
    <r>
      <rPr>
        <sz val="12"/>
        <rFont val="Arial"/>
        <family val="2"/>
      </rPr>
      <t xml:space="preserve"> Note 1 years funding has been secured and options are being worked up to reduce the risk based on that, but that there is no long term solution identified as yet to fund a Community IPC Service substantively. May/June Update - this remains an issue Rotherham is only LA in SY that doesnt have a resource for IPC, there has been a committment from BCF for one year but nothing recurrently which remains the concern. September update: Continued discussion with LA/TRFT with support from SY ICB in relatgion to achievable models with the 1 year funding (pilot provision for 12mths from IBCF funding.). No implememntation has yet been agreed. October, November, December - no further update.</t>
    </r>
    <r>
      <rPr>
        <b/>
        <sz val="12"/>
        <rFont val="Arial"/>
        <family val="2"/>
      </rPr>
      <t xml:space="preserve"> February </t>
    </r>
    <r>
      <rPr>
        <sz val="12"/>
        <rFont val="Arial"/>
        <family val="2"/>
      </rPr>
      <t xml:space="preserve">- second joint SMT with RMBC which covers partnership working in financial context, supporting mitigation of the risks. Posiiton for 25 26 is being worked through as planning guidance has just been published 
March Update: Senior PH Practitioners began some work on CIPC, pulling together a Care Home IPC Champions group that now covers over 80% of Rotherham’s homes.  That role has gradually transitioned into being 100% within the Health protection team with line management moving over and it will now predominantly focus on community IPC and undertaking proactive IPC audit work with homes as well as providing IPC support in outbreaks.  
The next step has been the identify funding for an IPC nurse to support the community work.  Resource for a 0.5wte post will be available from September and work is taking place to find additional resource to make this a full time post. An update will be received at 2 April PLT.  </t>
    </r>
    <r>
      <rPr>
        <b/>
        <sz val="12"/>
        <rFont val="Arial"/>
        <family val="2"/>
      </rPr>
      <t>APRIL:</t>
    </r>
    <r>
      <rPr>
        <sz val="12"/>
        <rFont val="Arial"/>
        <family val="2"/>
      </rPr>
      <t xml:space="preserve"> Update received at PLT 2 April, options discussed but still work to do.</t>
    </r>
    <r>
      <rPr>
        <b/>
        <sz val="12"/>
        <rFont val="Arial"/>
        <family val="2"/>
      </rPr>
      <t xml:space="preserve">May </t>
    </r>
    <r>
      <rPr>
        <sz val="12"/>
        <rFont val="Arial"/>
        <family val="2"/>
      </rPr>
      <t>position is the same. June position remains the same</t>
    </r>
    <r>
      <rPr>
        <b/>
        <sz val="12"/>
        <rFont val="Arial"/>
        <family val="2"/>
      </rPr>
      <t>.</t>
    </r>
    <r>
      <rPr>
        <b/>
        <i/>
        <sz val="12"/>
        <rFont val="Arial"/>
        <family val="2"/>
      </rPr>
      <t xml:space="preserve"> July Update:</t>
    </r>
    <r>
      <rPr>
        <i/>
        <sz val="12"/>
        <rFont val="Arial"/>
        <family val="2"/>
      </rPr>
      <t xml:space="preserve">  regarding the work of the Senior PH Practitioner to provide IPC support to care home - only 5 care homes remaining to be included within the IPC Champions network.   Old person care home IPC audits: 23 carried out; with the remaining 16 to be completed by end of October.
With respect to IPC Nurse capacity, the situation is currently as it was – recruitment to 0.5FTE expected in the Autumn, but additional funding opportunities are being explored to enhance this.</t>
    </r>
  </si>
  <si>
    <t xml:space="preserve">RRP 0010 </t>
  </si>
  <si>
    <r>
      <rPr>
        <b/>
        <sz val="12"/>
        <rFont val="Arial"/>
        <family val="2"/>
      </rPr>
      <t>Actions:</t>
    </r>
    <r>
      <rPr>
        <sz val="12"/>
        <rFont val="Arial"/>
        <family val="2"/>
      </rPr>
      <t xml:space="preserve">
Work with NHSE to understand funding streams to assess what is funded centrally and communicate risks to providers</t>
    </r>
  </si>
  <si>
    <r>
      <rPr>
        <sz val="12"/>
        <rFont val="Arial"/>
        <family val="2"/>
      </rPr>
      <t>September: Awaiting guidance from NHSE.</t>
    </r>
    <r>
      <rPr>
        <i/>
        <sz val="12"/>
        <rFont val="Arial"/>
        <family val="2"/>
      </rPr>
      <t xml:space="preserve"> </t>
    </r>
    <r>
      <rPr>
        <sz val="12"/>
        <rFont val="Arial"/>
        <family val="2"/>
      </rPr>
      <t>November/December no update</t>
    </r>
    <r>
      <rPr>
        <i/>
        <sz val="12"/>
        <rFont val="Arial"/>
        <family val="2"/>
      </rPr>
      <t xml:space="preserve"> </t>
    </r>
    <r>
      <rPr>
        <sz val="12"/>
        <rFont val="Arial"/>
        <family val="2"/>
      </rPr>
      <t>Feb Update: planning guidance just published and working through impact of this.</t>
    </r>
    <r>
      <rPr>
        <b/>
        <sz val="12"/>
        <rFont val="Arial"/>
        <family val="2"/>
      </rPr>
      <t xml:space="preserve"> </t>
    </r>
    <r>
      <rPr>
        <sz val="12"/>
        <rFont val="Arial"/>
        <family val="2"/>
      </rPr>
      <t>March - settlement for collective action reach Nationally however, indications are that there will remain risks to ongoing provision of shared care/LES etc .  APRIL: No further udpate.</t>
    </r>
    <r>
      <rPr>
        <b/>
        <sz val="12"/>
        <rFont val="Arial"/>
        <family val="2"/>
      </rPr>
      <t xml:space="preserve"> </t>
    </r>
    <r>
      <rPr>
        <sz val="12"/>
        <rFont val="Arial"/>
        <family val="2"/>
      </rPr>
      <t xml:space="preserve"> MAY - NO FURTHER UDPATE</t>
    </r>
    <r>
      <rPr>
        <b/>
        <i/>
        <sz val="12"/>
        <rFont val="Arial"/>
        <family val="2"/>
      </rPr>
      <t xml:space="preserve"> JUNE - NO FURTHER UDPATE. </t>
    </r>
    <r>
      <rPr>
        <b/>
        <sz val="12"/>
        <rFont val="Arial"/>
        <family val="2"/>
      </rPr>
      <t>July</t>
    </r>
    <r>
      <rPr>
        <b/>
        <i/>
        <sz val="12"/>
        <rFont val="Arial"/>
        <family val="2"/>
      </rPr>
      <t xml:space="preserve"> </t>
    </r>
    <r>
      <rPr>
        <sz val="12"/>
        <rFont val="Arial"/>
        <family val="2"/>
      </rPr>
      <t xml:space="preserve">Remains a risk but no confirmation of any further action planned. </t>
    </r>
    <r>
      <rPr>
        <b/>
        <sz val="12"/>
        <rFont val="Arial"/>
        <family val="2"/>
      </rPr>
      <t xml:space="preserve">Sept - no change
</t>
    </r>
  </si>
  <si>
    <t xml:space="preserve">RRP 0011 </t>
  </si>
  <si>
    <t>Claire Smith SYICB (Place Partnership) / Alex Hawley (Director of Public Health, RMBC)</t>
  </si>
  <si>
    <r>
      <t>November Update: Partners are working collaboratvely to address the gaps and mitigate risk through reconfiguration of provision. Any risidual risk will be consider at this point. PLT have has a number of updates on progress and continue to be received. TRFT continue to express concern in the ending of the funding.  December Update the same as November. Feb Update:  Discussed at Jan board given expected TRFT impact, actions were taken between TRFT and BA to support undertsanding of community offer. ongoing monitoring of impact.</t>
    </r>
    <r>
      <rPr>
        <b/>
        <sz val="12"/>
        <rFont val="Arial"/>
        <family val="2"/>
      </rPr>
      <t xml:space="preserve"> </t>
    </r>
    <r>
      <rPr>
        <sz val="12"/>
        <rFont val="Arial"/>
        <family val="2"/>
      </rPr>
      <t xml:space="preserve">March - no further update. </t>
    </r>
    <r>
      <rPr>
        <b/>
        <sz val="12"/>
        <rFont val="Arial"/>
        <family val="2"/>
      </rPr>
      <t xml:space="preserve"> </t>
    </r>
    <r>
      <rPr>
        <sz val="12"/>
        <rFont val="Arial"/>
        <family val="2"/>
      </rPr>
      <t>March - no further update</t>
    </r>
    <r>
      <rPr>
        <b/>
        <sz val="12"/>
        <rFont val="Arial"/>
        <family val="2"/>
      </rPr>
      <t xml:space="preserve"> May</t>
    </r>
    <r>
      <rPr>
        <sz val="12"/>
        <rFont val="Arial"/>
        <family val="2"/>
      </rPr>
      <t xml:space="preserve"> - ICB met with TRFT to discuss residual risk, TRFT were to monitor impact internal (ICB monitoring through HI data analysis to Place Board) and provide feedback to RMBC/ICB if required on the gaps in provision </t>
    </r>
    <r>
      <rPr>
        <b/>
        <sz val="12"/>
        <rFont val="Arial"/>
        <family val="2"/>
      </rPr>
      <t xml:space="preserve">June </t>
    </r>
    <r>
      <rPr>
        <sz val="12"/>
        <rFont val="Arial"/>
        <family val="2"/>
      </rPr>
      <t xml:space="preserve">no known impact raised to date, this is being monitored. </t>
    </r>
    <r>
      <rPr>
        <b/>
        <sz val="12"/>
        <rFont val="Arial"/>
        <family val="2"/>
      </rPr>
      <t>July</t>
    </r>
    <r>
      <rPr>
        <sz val="12"/>
        <rFont val="Arial"/>
        <family val="2"/>
      </rPr>
      <t xml:space="preserve"> TRFT have produced an impact assessment which is to be considered by RMBC Public Health. </t>
    </r>
    <r>
      <rPr>
        <b/>
        <sz val="12"/>
        <rFont val="Arial"/>
        <family val="2"/>
      </rPr>
      <t>Sept</t>
    </r>
    <r>
      <rPr>
        <sz val="12"/>
        <rFont val="Arial"/>
        <family val="2"/>
      </rPr>
      <t xml:space="preserve"> this remains under review. </t>
    </r>
    <r>
      <rPr>
        <b/>
        <sz val="12"/>
        <rFont val="Arial"/>
        <family val="2"/>
      </rPr>
      <t xml:space="preserve">November - </t>
    </r>
    <r>
      <rPr>
        <sz val="12"/>
        <rFont val="Arial"/>
        <family val="2"/>
      </rPr>
      <t xml:space="preserve">trft continue to review the position and are in conversation with public health colleagues around opportunities to mitigate residual risks. </t>
    </r>
  </si>
  <si>
    <t>RRP 0012</t>
  </si>
  <si>
    <t>Temporary Closure of Brambles</t>
  </si>
  <si>
    <t xml:space="preserve">There is a risk that the unexpected temporary  closure of Bramples older people's ward impacts on the ability to place Rotherham patients in our local beds creating OOA placements.  </t>
  </si>
  <si>
    <t xml:space="preserve">Review through Place Board updates regularly, Increased monitoring of No criteria to reside in beds to improve flow and ensure Rotherham patients can be supported in Glades. Escalation through executives where delays occur. Brambles had to be temporary  closed due to staffing pressures in late December, RDaSH communitcated well to ICB Place and partners and have taken a number of actions to prevent OOA placements. The Brambles unit is positioned in the same building as another bedded unit and both have not been fully utilised. RDaSH are trying to support all Rotherham Patients within the capacity at Glades. This is being monitored and to date there has been no OOA (out of Doncaster/NL) placement. Some patients have been placed in Doncaster and this is being monitored. The partners are also supporting with ensuring flow through beds in a timely manner </t>
  </si>
  <si>
    <t>Andre Brankin</t>
  </si>
  <si>
    <t>06.02.25</t>
  </si>
  <si>
    <t>Andrew Brankin</t>
  </si>
  <si>
    <r>
      <t>Brambles had to be temporary closed due to staffing pressures in late December, RDaSH communitcated well to ICB Place and partners and have taken a number of actions to prevent OOA placements. The Brambles unit is positioned in the same building as another bedded unit and both have not been fully utilised. RDaSH are trying to support all Rotherham Patients within the capacity at Glades. This is being monitored and to date there has been no OOA (out of Doncaster/NL) placement. Some patients have been placed in Doncaster and this is being monitored. The partners are also supporting with ensuring flow through beds in a timely manner March - no further update.</t>
    </r>
    <r>
      <rPr>
        <b/>
        <sz val="12"/>
        <rFont val="Arial"/>
        <family val="2"/>
      </rPr>
      <t xml:space="preserve"> </t>
    </r>
    <r>
      <rPr>
        <sz val="12"/>
        <rFont val="Arial"/>
        <family val="2"/>
      </rPr>
      <t xml:space="preserve"> APRIL: RDASH are to share that paper on proposals with partners - agreement on which meeting this will go to by CE and TL. </t>
    </r>
    <r>
      <rPr>
        <b/>
        <sz val="12"/>
        <rFont val="Arial"/>
        <family val="2"/>
      </rPr>
      <t>MAY</t>
    </r>
    <r>
      <rPr>
        <sz val="12"/>
        <rFont val="Arial"/>
        <family val="2"/>
      </rPr>
      <t xml:space="preserve"> - NO FURTHER UDPATE. </t>
    </r>
    <r>
      <rPr>
        <i/>
        <sz val="12"/>
        <rFont val="Arial"/>
        <family val="2"/>
      </rPr>
      <t xml:space="preserve">June - TL attended the place board in may to discuss the RDASH Board decision and next steps. agreed that ICB and partners would meet to look at how worked collaboratively to shape the model for investment into community </t>
    </r>
    <r>
      <rPr>
        <b/>
        <i/>
        <sz val="12"/>
        <rFont val="Arial"/>
        <family val="2"/>
      </rPr>
      <t xml:space="preserve">July Update </t>
    </r>
    <r>
      <rPr>
        <i/>
        <sz val="12"/>
        <rFont val="Arial"/>
        <family val="2"/>
      </rPr>
      <t xml:space="preserve">ICB met with RMBC and RDASH to discuss community offer and engagement with partners on pathways. RDASH are pulling together options which will be shared with partners for comment in terms of next steps 
No Older Adults have been placed out of area since the closure on 31st December 2024. 
In January – May 2025 there were 14 older adults cared for elsewhere in the RDaSH footprint, in the same timescale (5 months) prior to the closure there were 15. </t>
    </r>
  </si>
  <si>
    <t>RRP 0014
**NEW**</t>
  </si>
  <si>
    <t>Healthwatch Risk</t>
  </si>
  <si>
    <t>If central government amends the Health &amp; Social Care Act to remove Healthwatch’s statutory obligations, Healthwatch Rotherham (HWR) may be abolished and its core functions (independent community engagement, local intelligence gathering, and scrutiny) transferred directly to the Integrated Care Board (ICB) and Rotherham Metropolitan Borough Council (RMBC). This legislative change could force the closure of HWR, interrupt ongoing projects and community feedback loops, weaken independent challenge in health and social care decision-making, and place existing staff at high risk of redundancy.</t>
  </si>
  <si>
    <t xml:space="preserve">This will be an identified risk across SYICB and as such is escalated internally, Rotherham Place including both the ICB and Council will continue to support Healthwatch as a valued partner as clarity emerges nationally on the proposed model. At a local level there is acknowledgement of the positive role played by Healthwatch in our partnership. </t>
  </si>
  <si>
    <t>Kym Gleeson</t>
  </si>
  <si>
    <t>08.10.25</t>
  </si>
  <si>
    <t xml:space="preserve">no further detail has emerged from central government, SYICB and Place partners continue to await further clarity prioir to understanding any local decisions that may need to be made.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</si>
</sst>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1"/>
      <color theme="1"/>
      <name val="Aptos Narrow"/>
      <family val="2"/>
      <scheme val="minor"/>
    </font>
    <font>
      <sz val="11"/>
      <color theme="1"/>
      <name val="Aptos Narrow"/>
      <family val="2"/>
      <scheme val="minor"/>
    </font>
    <font>
      <sz val="11"/>
      <color theme="0"/>
      <name val="Aptos Narrow"/>
      <family val="2"/>
      <scheme val="minor"/>
    </font>
    <font>
      <b/>
      <sz val="11"/>
      <color theme="0"/>
      <name val="Arial"/>
      <family val="2"/>
    </font>
    <font>
      <sz val="11"/>
      <color theme="0"/>
      <name val="Arial"/>
      <family val="2"/>
    </font>
    <font>
      <sz val="11"/>
      <color theme="1"/>
      <name val="Arial"/>
      <family val="2"/>
    </font>
    <font>
      <b/>
      <sz val="11"/>
      <color theme="3"/>
      <name val="Arial"/>
      <family val="2"/>
    </font>
    <font>
      <b/>
      <sz val="11"/>
      <color theme="1"/>
      <name val="Arial"/>
      <family val="2"/>
    </font>
    <font>
      <b/>
      <sz val="16"/>
      <color theme="0"/>
      <name val="Arial"/>
      <family val="2"/>
    </font>
    <font>
      <sz val="16"/>
      <color theme="1"/>
      <name val="Arial"/>
      <family val="2"/>
    </font>
    <font>
      <sz val="16"/>
      <color theme="0"/>
      <name val="Arial"/>
      <family val="2"/>
    </font>
    <font>
      <sz val="16"/>
      <name val="Arial"/>
      <family val="2"/>
    </font>
    <font>
      <b/>
      <sz val="16"/>
      <color theme="1"/>
      <name val="Arial"/>
      <family val="2"/>
    </font>
    <font>
      <sz val="16"/>
      <color theme="1"/>
      <name val="Aptos Narrow"/>
      <family val="2"/>
      <scheme val="minor"/>
    </font>
    <font>
      <sz val="16"/>
      <name val="Aptos Narrow"/>
      <family val="2"/>
      <scheme val="minor"/>
    </font>
    <font>
      <sz val="28"/>
      <color rgb="FF000000"/>
      <name val="Arial"/>
      <family val="2"/>
    </font>
    <font>
      <sz val="22"/>
      <color theme="1"/>
      <name val="Arial"/>
      <family val="2"/>
    </font>
    <font>
      <sz val="24"/>
      <color theme="1"/>
      <name val="Arial"/>
      <family val="2"/>
    </font>
    <font>
      <sz val="20"/>
      <color rgb="FF000000"/>
      <name val="Arial"/>
      <family val="2"/>
    </font>
    <font>
      <sz val="20"/>
      <color theme="1"/>
      <name val="Arial"/>
      <family val="2"/>
    </font>
    <font>
      <sz val="28"/>
      <color theme="1"/>
      <name val="Arial"/>
      <family val="2"/>
    </font>
    <font>
      <b/>
      <sz val="11"/>
      <color rgb="FF000000"/>
      <name val="Arial"/>
      <family val="2"/>
    </font>
    <font>
      <b/>
      <sz val="11"/>
      <color rgb="FF4472C4"/>
      <name val="Arial"/>
      <family val="2"/>
    </font>
    <font>
      <sz val="11"/>
      <color rgb="FF4472C4"/>
      <name val="Arial"/>
      <family val="2"/>
    </font>
    <font>
      <i/>
      <sz val="11"/>
      <color rgb="FFFF0000"/>
      <name val="Arial"/>
      <family val="2"/>
    </font>
    <font>
      <b/>
      <sz val="26"/>
      <color rgb="FF000000"/>
      <name val="Arial"/>
      <family val="2"/>
    </font>
    <font>
      <sz val="11"/>
      <color rgb="FF000000"/>
      <name val="Arial"/>
      <family val="2"/>
    </font>
    <font>
      <b/>
      <sz val="14"/>
      <color rgb="FF000000"/>
      <name val="Arial"/>
      <family val="2"/>
    </font>
    <font>
      <b/>
      <sz val="12"/>
      <color rgb="FF000000"/>
      <name val="Arial"/>
      <family val="2"/>
    </font>
    <font>
      <b/>
      <sz val="20"/>
      <color rgb="FFFF0000"/>
      <name val="Arial"/>
      <family val="2"/>
    </font>
    <font>
      <b/>
      <sz val="16"/>
      <color rgb="FF000000"/>
      <name val="Arial"/>
      <family val="2"/>
    </font>
    <font>
      <sz val="12"/>
      <color rgb="FF000000"/>
      <name val="Arial"/>
      <family val="2"/>
    </font>
    <font>
      <b/>
      <sz val="18"/>
      <color rgb="FF000000"/>
      <name val="Arial"/>
      <family val="2"/>
    </font>
    <font>
      <sz val="18"/>
      <color rgb="FF000000"/>
      <name val="Arial"/>
      <family val="2"/>
    </font>
    <font>
      <sz val="11"/>
      <color rgb="FF000000"/>
      <name val="Calibri"/>
      <family val="2"/>
    </font>
    <font>
      <i/>
      <sz val="12"/>
      <color rgb="FF000000"/>
      <name val="Arial"/>
      <family val="2"/>
    </font>
    <font>
      <b/>
      <sz val="12"/>
      <name val="Arial"/>
      <family val="2"/>
    </font>
    <font>
      <b/>
      <i/>
      <sz val="12"/>
      <color rgb="FF000000"/>
      <name val="Arial"/>
      <family val="2"/>
    </font>
    <font>
      <sz val="12"/>
      <color theme="1"/>
      <name val="Arial"/>
      <family val="2"/>
    </font>
    <font>
      <b/>
      <sz val="14"/>
      <color theme="1"/>
      <name val="Arial"/>
      <family val="2"/>
    </font>
    <font>
      <b/>
      <sz val="12"/>
      <color theme="1"/>
      <name val="Arial"/>
      <family val="2"/>
    </font>
    <font>
      <b/>
      <sz val="12"/>
      <color theme="0"/>
      <name val="Arial"/>
      <family val="2"/>
    </font>
    <font>
      <sz val="26"/>
      <color rgb="FF000000"/>
      <name val="Arial"/>
      <family val="2"/>
    </font>
    <font>
      <b/>
      <sz val="11"/>
      <name val="Arial"/>
      <family val="2"/>
    </font>
    <font>
      <b/>
      <sz val="12"/>
      <color theme="3"/>
      <name val="Arial"/>
      <family val="2"/>
    </font>
    <font>
      <b/>
      <sz val="12"/>
      <color theme="1"/>
      <name val="Aptos Narrow"/>
      <family val="2"/>
      <scheme val="minor"/>
    </font>
    <font>
      <sz val="12"/>
      <name val="Arial"/>
      <family val="2"/>
    </font>
    <font>
      <b/>
      <sz val="12"/>
      <color rgb="FF0070C0"/>
      <name val="Arial"/>
      <family val="2"/>
    </font>
    <font>
      <sz val="12"/>
      <color rgb="FF0070C0"/>
      <name val="Arial"/>
      <family val="2"/>
    </font>
    <font>
      <b/>
      <i/>
      <sz val="12"/>
      <color rgb="FF0070C0"/>
      <name val="Arial"/>
      <family val="2"/>
    </font>
    <font>
      <b/>
      <i/>
      <sz val="12"/>
      <name val="Arial"/>
      <family val="2"/>
    </font>
    <font>
      <sz val="11"/>
      <name val="Aptos Narrow"/>
      <family val="2"/>
      <scheme val="minor"/>
    </font>
    <font>
      <i/>
      <sz val="12"/>
      <color rgb="FF0070C0"/>
      <name val="Arial"/>
      <family val="2"/>
    </font>
    <font>
      <i/>
      <sz val="12"/>
      <name val="Arial"/>
      <family val="2"/>
    </font>
    <font>
      <b/>
      <sz val="11"/>
      <color theme="0"/>
      <name val="Aptos Narrow"/>
      <family val="2"/>
      <scheme val="minor"/>
    </font>
    <font>
      <b/>
      <sz val="10"/>
      <color theme="0"/>
      <name val="Arial"/>
      <family val="2"/>
    </font>
    <font>
      <strike/>
      <sz val="12"/>
      <color theme="1"/>
      <name val="Arial"/>
      <family val="2"/>
    </font>
    <font>
      <b/>
      <sz val="12"/>
      <color rgb="FF00B0F0"/>
      <name val="Arial"/>
      <family val="2"/>
    </font>
    <font>
      <sz val="12"/>
      <color theme="1" tint="4.9989318521683403E-2"/>
      <name val="Arial"/>
      <family val="2"/>
    </font>
    <font>
      <b/>
      <i/>
      <sz val="12"/>
      <color rgb="FFFF0000"/>
      <name val="Arial"/>
      <family val="2"/>
    </font>
    <font>
      <sz val="11"/>
      <color rgb="FFFF0000"/>
      <name val="Aptos Narrow"/>
      <family val="2"/>
      <scheme val="minor"/>
    </font>
    <font>
      <sz val="11"/>
      <color rgb="FF00B050"/>
      <name val="Aptos Narrow"/>
      <family val="2"/>
      <scheme val="minor"/>
    </font>
    <font>
      <b/>
      <sz val="14"/>
      <color theme="0"/>
      <name val="Arial"/>
      <family val="2"/>
    </font>
  </fonts>
  <fills count="30">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4" tint="-0.499984740745262"/>
        <bgColor indexed="64"/>
      </patternFill>
    </fill>
    <fill>
      <patternFill patternType="solid">
        <fgColor theme="1"/>
        <bgColor indexed="64"/>
      </patternFill>
    </fill>
    <fill>
      <patternFill patternType="solid">
        <fgColor rgb="FF0070C0"/>
        <bgColor indexed="64"/>
      </patternFill>
    </fill>
    <fill>
      <patternFill patternType="solid">
        <fgColor theme="4" tint="-0.249977111117893"/>
        <bgColor indexed="64"/>
      </patternFill>
    </fill>
    <fill>
      <patternFill patternType="solid">
        <fgColor rgb="FFFFC000"/>
        <bgColor indexed="64"/>
      </patternFill>
    </fill>
    <fill>
      <patternFill patternType="solid">
        <fgColor theme="0" tint="-0.14999847407452621"/>
        <bgColor indexed="64"/>
      </patternFill>
    </fill>
    <fill>
      <patternFill patternType="solid">
        <fgColor rgb="FFD9E1F2"/>
        <bgColor rgb="FF000000"/>
      </patternFill>
    </fill>
    <fill>
      <patternFill patternType="solid">
        <fgColor rgb="FFD9D9D9"/>
        <bgColor rgb="FF000000"/>
      </patternFill>
    </fill>
    <fill>
      <patternFill patternType="solid">
        <fgColor rgb="FFD0CECE"/>
        <bgColor rgb="FF000000"/>
      </patternFill>
    </fill>
    <fill>
      <patternFill patternType="solid">
        <fgColor rgb="FF00B050"/>
        <bgColor rgb="FF000000"/>
      </patternFill>
    </fill>
    <fill>
      <patternFill patternType="solid">
        <fgColor rgb="FFFFFF00"/>
        <bgColor rgb="FF000000"/>
      </patternFill>
    </fill>
    <fill>
      <patternFill patternType="solid">
        <fgColor rgb="FFFFC000"/>
        <bgColor rgb="FF000000"/>
      </patternFill>
    </fill>
    <fill>
      <patternFill patternType="solid">
        <fgColor rgb="FFFF0000"/>
        <bgColor rgb="FF000000"/>
      </patternFill>
    </fill>
    <fill>
      <patternFill patternType="solid">
        <fgColor rgb="FF7030A0"/>
        <bgColor rgb="FF000000"/>
      </patternFill>
    </fill>
    <fill>
      <patternFill patternType="solid">
        <fgColor rgb="FFFFFFFF"/>
        <bgColor rgb="FF000000"/>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rgb="FF7030A0"/>
        <bgColor indexed="64"/>
      </patternFill>
    </fill>
    <fill>
      <patternFill patternType="solid">
        <fgColor theme="8" tint="0.59999389629810485"/>
        <bgColor indexed="64"/>
      </patternFill>
    </fill>
    <fill>
      <patternFill patternType="solid">
        <fgColor rgb="FF6600FF"/>
        <bgColor indexed="64"/>
      </patternFill>
    </fill>
    <fill>
      <patternFill patternType="solid">
        <fgColor theme="7"/>
        <bgColor indexed="64"/>
      </patternFill>
    </fill>
    <fill>
      <patternFill patternType="solid">
        <fgColor theme="0"/>
        <bgColor rgb="FF000000"/>
      </patternFill>
    </fill>
    <fill>
      <patternFill patternType="solid">
        <fgColor theme="4"/>
        <bgColor indexed="64"/>
      </patternFill>
    </fill>
  </fills>
  <borders count="24">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style="medium">
        <color indexed="64"/>
      </left>
      <right style="medium">
        <color indexed="64"/>
      </right>
      <top style="medium">
        <color indexed="64"/>
      </top>
      <bottom/>
      <diagonal/>
    </border>
  </borders>
  <cellStyleXfs count="4">
    <xf numFmtId="0" fontId="0" fillId="0" borderId="0"/>
    <xf numFmtId="0" fontId="1" fillId="0" borderId="0"/>
    <xf numFmtId="0" fontId="1" fillId="0" borderId="0"/>
    <xf numFmtId="0" fontId="1" fillId="0" borderId="0"/>
  </cellStyleXfs>
  <cellXfs count="286">
    <xf numFmtId="0" fontId="0" fillId="0" borderId="0" xfId="0"/>
    <xf numFmtId="0" fontId="5" fillId="0" borderId="0" xfId="0" applyFont="1" applyAlignment="1">
      <alignment horizontal="center" vertical="center" wrapText="1"/>
    </xf>
    <xf numFmtId="0" fontId="0" fillId="2" borderId="0" xfId="0" applyFill="1"/>
    <xf numFmtId="0" fontId="0" fillId="3" borderId="1" xfId="0" applyFill="1" applyBorder="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3" borderId="6" xfId="0" applyFill="1" applyBorder="1" applyAlignment="1">
      <alignment horizontal="center" vertical="center" wrapText="1"/>
    </xf>
    <xf numFmtId="0" fontId="0" fillId="3" borderId="7" xfId="0" applyFill="1" applyBorder="1" applyAlignment="1">
      <alignment horizontal="center" vertical="center" wrapText="1"/>
    </xf>
    <xf numFmtId="0" fontId="0" fillId="3" borderId="8" xfId="0" applyFill="1" applyBorder="1" applyAlignment="1">
      <alignment horizontal="center" vertical="center" wrapText="1"/>
    </xf>
    <xf numFmtId="0" fontId="7" fillId="0" borderId="0" xfId="0" applyFont="1"/>
    <xf numFmtId="0" fontId="5" fillId="0" borderId="0" xfId="0" applyFont="1"/>
    <xf numFmtId="0" fontId="10" fillId="6" borderId="10" xfId="0" applyFont="1" applyFill="1" applyBorder="1" applyAlignment="1">
      <alignment horizontal="left" vertical="center" wrapText="1"/>
    </xf>
    <xf numFmtId="0" fontId="11" fillId="6" borderId="10" xfId="0" applyFont="1" applyFill="1" applyBorder="1" applyAlignment="1">
      <alignment horizontal="center" vertical="center" wrapText="1"/>
    </xf>
    <xf numFmtId="0" fontId="10" fillId="6" borderId="11"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0" xfId="0" applyFont="1" applyFill="1" applyAlignment="1">
      <alignment horizontal="center" wrapText="1"/>
    </xf>
    <xf numFmtId="0" fontId="12" fillId="3" borderId="0" xfId="0" applyFont="1" applyFill="1" applyAlignment="1">
      <alignment horizontal="center" wrapText="1"/>
    </xf>
    <xf numFmtId="0" fontId="12" fillId="0" borderId="0" xfId="0" applyFont="1" applyAlignment="1">
      <alignment horizontal="center" wrapText="1"/>
    </xf>
    <xf numFmtId="0" fontId="10" fillId="7" borderId="2" xfId="0" applyFont="1" applyFill="1" applyBorder="1" applyAlignment="1">
      <alignment vertical="top" wrapText="1"/>
    </xf>
    <xf numFmtId="0" fontId="13" fillId="7" borderId="2" xfId="0" applyFont="1" applyFill="1" applyBorder="1" applyAlignment="1">
      <alignment vertical="top" wrapText="1"/>
    </xf>
    <xf numFmtId="0" fontId="11" fillId="8" borderId="2" xfId="0" applyFont="1" applyFill="1" applyBorder="1" applyAlignment="1">
      <alignment horizontal="center" vertical="top" wrapText="1"/>
    </xf>
    <xf numFmtId="0" fontId="10" fillId="4" borderId="2" xfId="0" applyFont="1" applyFill="1" applyBorder="1" applyAlignment="1">
      <alignment vertical="top" wrapText="1"/>
    </xf>
    <xf numFmtId="0" fontId="13" fillId="0" borderId="0" xfId="0" applyFont="1" applyAlignment="1">
      <alignment horizontal="left" wrapText="1"/>
    </xf>
    <xf numFmtId="0" fontId="13" fillId="0" borderId="0" xfId="0" applyFont="1" applyAlignment="1">
      <alignment horizontal="center" wrapText="1"/>
    </xf>
    <xf numFmtId="0" fontId="14" fillId="0" borderId="0" xfId="0" applyFont="1" applyAlignment="1">
      <alignment horizontal="center" wrapText="1"/>
    </xf>
    <xf numFmtId="0" fontId="13" fillId="0" borderId="0" xfId="0" applyFont="1" applyAlignment="1">
      <alignment wrapText="1"/>
    </xf>
    <xf numFmtId="0" fontId="9" fillId="0" borderId="0" xfId="0" applyFont="1" applyAlignment="1">
      <alignment horizontal="center" wrapText="1"/>
    </xf>
    <xf numFmtId="0" fontId="15" fillId="0" borderId="0" xfId="0" applyFont="1" applyAlignment="1">
      <alignment horizontal="left" vertical="center"/>
    </xf>
    <xf numFmtId="14" fontId="16" fillId="0" borderId="0" xfId="0" applyNumberFormat="1" applyFont="1" applyAlignment="1">
      <alignment horizontal="left"/>
    </xf>
    <xf numFmtId="14" fontId="17" fillId="0" borderId="0" xfId="0" applyNumberFormat="1" applyFont="1" applyAlignment="1">
      <alignment horizontal="left"/>
    </xf>
    <xf numFmtId="0" fontId="18" fillId="0" borderId="0" xfId="0" applyFont="1" applyAlignment="1">
      <alignment horizontal="left" vertical="center"/>
    </xf>
    <xf numFmtId="0" fontId="19" fillId="0" borderId="0" xfId="0" applyFont="1"/>
    <xf numFmtId="0" fontId="20" fillId="0" borderId="0" xfId="0" applyFont="1"/>
    <xf numFmtId="0" fontId="27" fillId="13" borderId="13" xfId="0" applyFont="1" applyFill="1" applyBorder="1"/>
    <xf numFmtId="0" fontId="27" fillId="14" borderId="16" xfId="0" applyFont="1" applyFill="1" applyBorder="1"/>
    <xf numFmtId="0" fontId="27" fillId="15" borderId="16" xfId="0" applyFont="1" applyFill="1" applyBorder="1"/>
    <xf numFmtId="0" fontId="27" fillId="16" borderId="16" xfId="0" applyFont="1" applyFill="1" applyBorder="1"/>
    <xf numFmtId="0" fontId="27" fillId="17" borderId="16" xfId="0" applyFont="1" applyFill="1" applyBorder="1"/>
    <xf numFmtId="0" fontId="27" fillId="0" borderId="19" xfId="0" applyFont="1" applyBorder="1"/>
    <xf numFmtId="0" fontId="29" fillId="0" borderId="0" xfId="0" applyFont="1"/>
    <xf numFmtId="0" fontId="30" fillId="13" borderId="5" xfId="0" applyFont="1" applyFill="1" applyBorder="1"/>
    <xf numFmtId="0" fontId="30" fillId="14" borderId="5" xfId="0" applyFont="1" applyFill="1" applyBorder="1"/>
    <xf numFmtId="0" fontId="30" fillId="15" borderId="5" xfId="0" applyFont="1" applyFill="1" applyBorder="1"/>
    <xf numFmtId="0" fontId="30" fillId="16" borderId="5" xfId="0" applyFont="1" applyFill="1" applyBorder="1"/>
    <xf numFmtId="0" fontId="30" fillId="17" borderId="5" xfId="0" applyFont="1" applyFill="1" applyBorder="1"/>
    <xf numFmtId="0" fontId="28" fillId="11" borderId="3" xfId="0" applyFont="1" applyFill="1" applyBorder="1" applyAlignment="1">
      <alignment wrapText="1"/>
    </xf>
    <xf numFmtId="0" fontId="31" fillId="18" borderId="5" xfId="0" applyFont="1" applyFill="1" applyBorder="1" applyAlignment="1">
      <alignment wrapText="1"/>
    </xf>
    <xf numFmtId="0" fontId="32" fillId="18" borderId="0" xfId="0" applyFont="1" applyFill="1" applyAlignment="1">
      <alignment wrapText="1"/>
    </xf>
    <xf numFmtId="0" fontId="33" fillId="18" borderId="0" xfId="0" applyFont="1" applyFill="1" applyAlignment="1">
      <alignment wrapText="1"/>
    </xf>
    <xf numFmtId="0" fontId="30" fillId="11" borderId="3" xfId="0" applyFont="1" applyFill="1" applyBorder="1"/>
    <xf numFmtId="0" fontId="27" fillId="11" borderId="3" xfId="0" applyFont="1" applyFill="1" applyBorder="1" applyAlignment="1">
      <alignment wrapText="1"/>
    </xf>
    <xf numFmtId="0" fontId="25" fillId="18" borderId="0" xfId="0" applyFont="1" applyFill="1" applyAlignment="1">
      <alignment wrapText="1"/>
    </xf>
    <xf numFmtId="0" fontId="34" fillId="0" borderId="0" xfId="0" applyFont="1"/>
    <xf numFmtId="0" fontId="27" fillId="0" borderId="0" xfId="0" applyFont="1" applyAlignment="1">
      <alignment wrapText="1"/>
    </xf>
    <xf numFmtId="0" fontId="21" fillId="0" borderId="0" xfId="0" applyFont="1"/>
    <xf numFmtId="0" fontId="28" fillId="0" borderId="2" xfId="0" applyFont="1" applyBorder="1"/>
    <xf numFmtId="0" fontId="28" fillId="0" borderId="1" xfId="0" applyFont="1" applyBorder="1"/>
    <xf numFmtId="0" fontId="28" fillId="0" borderId="3" xfId="0" applyFont="1" applyBorder="1"/>
    <xf numFmtId="0" fontId="35" fillId="0" borderId="5" xfId="0" applyFont="1" applyBorder="1"/>
    <xf numFmtId="0" fontId="36" fillId="0" borderId="3" xfId="0" applyFont="1" applyBorder="1"/>
    <xf numFmtId="0" fontId="35" fillId="0" borderId="5" xfId="0" applyFont="1" applyBorder="1" applyAlignment="1">
      <alignment wrapText="1"/>
    </xf>
    <xf numFmtId="0" fontId="37" fillId="0" borderId="3" xfId="0" applyFont="1" applyBorder="1"/>
    <xf numFmtId="0" fontId="38" fillId="0" borderId="0" xfId="0" applyFont="1"/>
    <xf numFmtId="0" fontId="39" fillId="0" borderId="0" xfId="0" applyFont="1" applyAlignment="1">
      <alignment horizontal="center" vertical="center"/>
    </xf>
    <xf numFmtId="0" fontId="40" fillId="20" borderId="13" xfId="0" applyFont="1" applyFill="1" applyBorder="1" applyAlignment="1">
      <alignment horizontal="center" vertical="center" wrapText="1"/>
    </xf>
    <xf numFmtId="0" fontId="40" fillId="21" borderId="13" xfId="0" applyFont="1" applyFill="1" applyBorder="1" applyAlignment="1">
      <alignment horizontal="center" vertical="center" wrapText="1"/>
    </xf>
    <xf numFmtId="0" fontId="40" fillId="22" borderId="13" xfId="0" applyFont="1" applyFill="1" applyBorder="1" applyAlignment="1">
      <alignment horizontal="center" vertical="center" wrapText="1"/>
    </xf>
    <xf numFmtId="0" fontId="40" fillId="20" borderId="13" xfId="0" applyFont="1" applyFill="1" applyBorder="1" applyAlignment="1">
      <alignment horizontal="center" wrapText="1"/>
    </xf>
    <xf numFmtId="0" fontId="40" fillId="8" borderId="13" xfId="0" applyFont="1" applyFill="1" applyBorder="1" applyAlignment="1">
      <alignment horizontal="center" vertical="center" wrapText="1"/>
    </xf>
    <xf numFmtId="0" fontId="41" fillId="23" borderId="13" xfId="0" applyFont="1" applyFill="1" applyBorder="1" applyAlignment="1">
      <alignment horizontal="center" vertical="center" wrapText="1"/>
    </xf>
    <xf numFmtId="0" fontId="39" fillId="0" borderId="0" xfId="0" applyFont="1" applyAlignment="1">
      <alignment horizontal="center"/>
    </xf>
    <xf numFmtId="0" fontId="40" fillId="20" borderId="23" xfId="0" applyFont="1" applyFill="1" applyBorder="1" applyAlignment="1">
      <alignment horizontal="center" vertical="center" wrapText="1"/>
    </xf>
    <xf numFmtId="0" fontId="42" fillId="0" borderId="0" xfId="0" applyFont="1" applyAlignment="1">
      <alignment horizontal="left" vertical="center"/>
    </xf>
    <xf numFmtId="0" fontId="41" fillId="4" borderId="2" xfId="1" applyFont="1" applyFill="1" applyBorder="1" applyAlignment="1">
      <alignment horizontal="center" vertical="center" wrapText="1"/>
    </xf>
    <xf numFmtId="0" fontId="41" fillId="4" borderId="2" xfId="1" applyFont="1" applyFill="1" applyBorder="1" applyAlignment="1">
      <alignment vertical="center" wrapText="1"/>
    </xf>
    <xf numFmtId="0" fontId="41" fillId="4" borderId="2" xfId="2" applyFont="1" applyFill="1" applyBorder="1" applyAlignment="1">
      <alignment vertical="center" wrapText="1"/>
    </xf>
    <xf numFmtId="0" fontId="41" fillId="4" borderId="2" xfId="2" applyFont="1" applyFill="1" applyBorder="1" applyAlignment="1">
      <alignment horizontal="center" vertical="center" wrapText="1"/>
    </xf>
    <xf numFmtId="0" fontId="45" fillId="0" borderId="0" xfId="0" applyFont="1" applyAlignment="1">
      <alignment vertical="center"/>
    </xf>
    <xf numFmtId="0" fontId="0" fillId="0" borderId="0" xfId="0" applyAlignment="1">
      <alignment vertical="center"/>
    </xf>
    <xf numFmtId="0" fontId="38" fillId="3" borderId="2" xfId="0" applyFont="1" applyFill="1" applyBorder="1" applyAlignment="1">
      <alignment horizontal="center" vertical="center" wrapText="1"/>
    </xf>
    <xf numFmtId="0" fontId="40" fillId="3" borderId="2" xfId="0" applyFont="1" applyFill="1" applyBorder="1" applyAlignment="1">
      <alignment horizontal="center" vertical="center" wrapText="1"/>
    </xf>
    <xf numFmtId="0" fontId="38" fillId="3" borderId="2" xfId="0" applyFont="1" applyFill="1" applyBorder="1" applyAlignment="1">
      <alignment horizontal="left" vertical="center" wrapText="1"/>
    </xf>
    <xf numFmtId="0" fontId="46" fillId="3" borderId="2" xfId="3" applyFont="1" applyFill="1" applyBorder="1" applyAlignment="1">
      <alignment horizontal="center" vertical="center" wrapText="1"/>
    </xf>
    <xf numFmtId="0" fontId="46" fillId="3" borderId="2" xfId="0" applyFont="1" applyFill="1" applyBorder="1" applyAlignment="1">
      <alignment horizontal="center" vertical="center" wrapText="1"/>
    </xf>
    <xf numFmtId="14" fontId="38" fillId="3" borderId="2" xfId="0" applyNumberFormat="1" applyFont="1" applyFill="1" applyBorder="1" applyAlignment="1">
      <alignment horizontal="center" vertical="center" wrapText="1"/>
    </xf>
    <xf numFmtId="17" fontId="38" fillId="3" borderId="2" xfId="0" applyNumberFormat="1" applyFont="1" applyFill="1" applyBorder="1" applyAlignment="1">
      <alignment horizontal="center" vertical="center" wrapText="1"/>
    </xf>
    <xf numFmtId="14" fontId="46" fillId="3" borderId="2" xfId="0" applyNumberFormat="1" applyFont="1" applyFill="1" applyBorder="1" applyAlignment="1">
      <alignment horizontal="center" vertical="center" wrapText="1"/>
    </xf>
    <xf numFmtId="0" fontId="46" fillId="3" borderId="2" xfId="0" applyFont="1" applyFill="1" applyBorder="1" applyAlignment="1">
      <alignment horizontal="left" vertical="center" wrapText="1"/>
    </xf>
    <xf numFmtId="0" fontId="38" fillId="3" borderId="0" xfId="0" applyFont="1" applyFill="1" applyAlignment="1">
      <alignment horizontal="center" vertical="center" wrapText="1"/>
    </xf>
    <xf numFmtId="0" fontId="40" fillId="0" borderId="2" xfId="0" applyFont="1" applyBorder="1" applyAlignment="1">
      <alignment horizontal="center" vertical="center" wrapText="1"/>
    </xf>
    <xf numFmtId="0" fontId="38" fillId="0" borderId="2" xfId="0" applyFont="1" applyBorder="1" applyAlignment="1">
      <alignment horizontal="center" vertical="center"/>
    </xf>
    <xf numFmtId="0" fontId="38" fillId="0" borderId="2" xfId="0" applyFont="1" applyBorder="1" applyAlignment="1">
      <alignment vertical="center" wrapText="1"/>
    </xf>
    <xf numFmtId="0" fontId="38" fillId="0" borderId="2" xfId="0" applyFont="1" applyBorder="1" applyAlignment="1">
      <alignment horizontal="left" vertical="center" wrapText="1"/>
    </xf>
    <xf numFmtId="0" fontId="38" fillId="0" borderId="2" xfId="0" applyFont="1" applyBorder="1" applyAlignment="1">
      <alignment horizontal="center" vertical="center" wrapText="1"/>
    </xf>
    <xf numFmtId="0" fontId="38" fillId="0" borderId="2" xfId="0" applyFont="1" applyBorder="1"/>
    <xf numFmtId="0" fontId="38" fillId="0" borderId="2" xfId="0" applyFont="1" applyBorder="1" applyAlignment="1">
      <alignment vertical="top" wrapText="1"/>
    </xf>
    <xf numFmtId="14" fontId="38" fillId="0" borderId="2" xfId="0" applyNumberFormat="1" applyFont="1" applyBorder="1" applyAlignment="1">
      <alignment horizontal="center" vertical="center"/>
    </xf>
    <xf numFmtId="14" fontId="38" fillId="0" borderId="2" xfId="0" applyNumberFormat="1" applyFont="1" applyBorder="1" applyAlignment="1">
      <alignment horizontal="center" vertical="center" wrapText="1"/>
    </xf>
    <xf numFmtId="0" fontId="2" fillId="23"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0" fillId="0" borderId="0" xfId="0" applyAlignment="1">
      <alignment wrapText="1"/>
    </xf>
    <xf numFmtId="0" fontId="9" fillId="6" borderId="9" xfId="0" applyFont="1" applyFill="1" applyBorder="1" applyAlignment="1">
      <alignment horizontal="center" vertical="center" wrapText="1"/>
    </xf>
    <xf numFmtId="0" fontId="9" fillId="3" borderId="0" xfId="0" applyFont="1" applyFill="1" applyAlignment="1">
      <alignment horizontal="center" wrapText="1"/>
    </xf>
    <xf numFmtId="0" fontId="10" fillId="6" borderId="7" xfId="0" applyFont="1" applyFill="1" applyBorder="1" applyAlignment="1">
      <alignment horizontal="center" vertical="center" wrapText="1"/>
    </xf>
    <xf numFmtId="0" fontId="9" fillId="3" borderId="0" xfId="0" applyFont="1" applyFill="1" applyAlignment="1">
      <alignment vertical="top" wrapText="1"/>
    </xf>
    <xf numFmtId="0" fontId="9" fillId="0" borderId="0" xfId="0" applyFont="1" applyAlignment="1">
      <alignment vertical="top" wrapText="1"/>
    </xf>
    <xf numFmtId="0" fontId="9" fillId="4" borderId="2" xfId="0" applyFont="1" applyFill="1" applyBorder="1" applyAlignment="1">
      <alignment vertical="top" wrapText="1"/>
    </xf>
    <xf numFmtId="0" fontId="14" fillId="3" borderId="0" xfId="0" applyFont="1" applyFill="1" applyAlignment="1">
      <alignment vertical="center" wrapText="1"/>
    </xf>
    <xf numFmtId="0" fontId="14" fillId="0" borderId="0" xfId="0" applyFont="1" applyAlignment="1">
      <alignment vertical="center" wrapText="1"/>
    </xf>
    <xf numFmtId="0" fontId="10" fillId="4" borderId="2" xfId="0" applyFont="1" applyFill="1" applyBorder="1" applyAlignment="1">
      <alignment wrapText="1"/>
    </xf>
    <xf numFmtId="0" fontId="13" fillId="3" borderId="0" xfId="0" applyFont="1" applyFill="1" applyAlignment="1">
      <alignment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3" fillId="3" borderId="0" xfId="0" applyFont="1" applyFill="1" applyAlignment="1">
      <alignment wrapText="1"/>
    </xf>
    <xf numFmtId="0" fontId="38" fillId="23" borderId="2" xfId="0" applyFont="1" applyFill="1" applyBorder="1" applyAlignment="1">
      <alignment horizontal="center" vertical="center"/>
    </xf>
    <xf numFmtId="0" fontId="0" fillId="3" borderId="0" xfId="0" applyFill="1"/>
    <xf numFmtId="0" fontId="3" fillId="4" borderId="2" xfId="1" applyFont="1" applyFill="1" applyBorder="1" applyAlignment="1">
      <alignment horizontal="center" vertical="center" wrapText="1"/>
    </xf>
    <xf numFmtId="0" fontId="2" fillId="26" borderId="2" xfId="0" applyFont="1" applyFill="1" applyBorder="1" applyAlignment="1">
      <alignment horizontal="center" vertical="center" wrapText="1"/>
    </xf>
    <xf numFmtId="0" fontId="51" fillId="8" borderId="2" xfId="0" applyFont="1" applyFill="1" applyBorder="1" applyAlignment="1">
      <alignment horizontal="center" vertical="center" wrapText="1"/>
    </xf>
    <xf numFmtId="0" fontId="38" fillId="3" borderId="2" xfId="0" applyFont="1" applyFill="1" applyBorder="1" applyAlignment="1">
      <alignment vertical="center" wrapText="1"/>
    </xf>
    <xf numFmtId="0" fontId="46" fillId="3" borderId="2" xfId="0" applyFont="1" applyFill="1" applyBorder="1" applyAlignment="1">
      <alignment vertical="center" wrapText="1"/>
    </xf>
    <xf numFmtId="0" fontId="38" fillId="0" borderId="2" xfId="0" applyFont="1" applyBorder="1" applyAlignment="1">
      <alignment vertical="center"/>
    </xf>
    <xf numFmtId="0" fontId="38" fillId="8" borderId="2" xfId="0" applyFont="1" applyFill="1" applyBorder="1" applyAlignment="1">
      <alignment horizontal="center" vertical="center"/>
    </xf>
    <xf numFmtId="0" fontId="38" fillId="0" borderId="2" xfId="0" applyFont="1" applyBorder="1" applyAlignment="1">
      <alignment horizontal="left" vertical="top" wrapText="1"/>
    </xf>
    <xf numFmtId="0" fontId="11" fillId="0" borderId="2" xfId="0" applyFont="1" applyBorder="1" applyAlignment="1">
      <alignment vertical="center" wrapText="1"/>
    </xf>
    <xf numFmtId="0" fontId="41" fillId="24" borderId="13" xfId="0" applyFont="1" applyFill="1" applyBorder="1" applyAlignment="1">
      <alignment horizontal="center" vertical="center" wrapText="1"/>
    </xf>
    <xf numFmtId="0" fontId="25" fillId="0" borderId="0" xfId="0" applyFont="1"/>
    <xf numFmtId="0" fontId="26" fillId="0" borderId="0" xfId="0" applyFont="1"/>
    <xf numFmtId="0" fontId="30" fillId="18" borderId="0" xfId="0" applyFont="1" applyFill="1"/>
    <xf numFmtId="0" fontId="40" fillId="19" borderId="13" xfId="0" applyFont="1" applyFill="1" applyBorder="1" applyAlignment="1">
      <alignment horizontal="center"/>
    </xf>
    <xf numFmtId="0" fontId="40" fillId="9" borderId="13" xfId="0" applyFont="1" applyFill="1" applyBorder="1" applyAlignment="1">
      <alignment horizontal="center" vertical="center" wrapText="1"/>
    </xf>
    <xf numFmtId="0" fontId="40" fillId="9" borderId="13" xfId="0" applyFont="1" applyFill="1" applyBorder="1" applyAlignment="1">
      <alignment horizontal="center" vertical="center"/>
    </xf>
    <xf numFmtId="0" fontId="40" fillId="9" borderId="13" xfId="0" applyFont="1" applyFill="1" applyBorder="1" applyAlignment="1">
      <alignment horizontal="center" vertical="top" wrapText="1"/>
    </xf>
    <xf numFmtId="0" fontId="40" fillId="9" borderId="13" xfId="0" applyFont="1" applyFill="1" applyBorder="1" applyAlignment="1">
      <alignment horizontal="center" vertical="top"/>
    </xf>
    <xf numFmtId="0" fontId="26" fillId="0" borderId="0" xfId="0" applyFont="1" applyAlignment="1">
      <alignment horizontal="center" vertical="center"/>
    </xf>
    <xf numFmtId="0" fontId="27" fillId="10" borderId="13" xfId="0" applyFont="1" applyFill="1" applyBorder="1" applyAlignment="1">
      <alignment horizontal="center" vertical="center"/>
    </xf>
    <xf numFmtId="0" fontId="28" fillId="12" borderId="18" xfId="0" applyFont="1" applyFill="1" applyBorder="1" applyAlignment="1">
      <alignment horizontal="center" vertical="center" wrapText="1"/>
    </xf>
    <xf numFmtId="0" fontId="21" fillId="13" borderId="19" xfId="0" applyFont="1" applyFill="1" applyBorder="1" applyAlignment="1">
      <alignment horizontal="center" vertical="center"/>
    </xf>
    <xf numFmtId="0" fontId="21" fillId="14" borderId="19" xfId="0" applyFont="1" applyFill="1" applyBorder="1" applyAlignment="1">
      <alignment horizontal="center" vertical="center"/>
    </xf>
    <xf numFmtId="0" fontId="21" fillId="15" borderId="19" xfId="0" applyFont="1" applyFill="1" applyBorder="1" applyAlignment="1">
      <alignment horizontal="center" vertical="center"/>
    </xf>
    <xf numFmtId="0" fontId="3" fillId="16" borderId="19" xfId="0" applyFont="1" applyFill="1" applyBorder="1" applyAlignment="1">
      <alignment horizontal="center" vertical="center"/>
    </xf>
    <xf numFmtId="0" fontId="3" fillId="17" borderId="19" xfId="0" applyFont="1" applyFill="1" applyBorder="1" applyAlignment="1">
      <alignment horizontal="center" vertical="center"/>
    </xf>
    <xf numFmtId="49" fontId="27" fillId="0" borderId="19" xfId="0" applyNumberFormat="1" applyFont="1" applyBorder="1"/>
    <xf numFmtId="0" fontId="5" fillId="3" borderId="0" xfId="0" applyFont="1" applyFill="1"/>
    <xf numFmtId="0" fontId="26" fillId="3" borderId="0" xfId="0" applyFont="1" applyFill="1" applyBorder="1"/>
    <xf numFmtId="0" fontId="5" fillId="3" borderId="0" xfId="0" applyFont="1" applyFill="1" applyBorder="1"/>
    <xf numFmtId="0" fontId="26" fillId="3" borderId="0" xfId="0" applyFont="1" applyFill="1" applyBorder="1" applyAlignment="1">
      <alignment horizontal="center" vertical="center"/>
    </xf>
    <xf numFmtId="0" fontId="27" fillId="28" borderId="0" xfId="0" applyFont="1" applyFill="1" applyBorder="1" applyAlignment="1">
      <alignment horizontal="center" vertical="center"/>
    </xf>
    <xf numFmtId="0" fontId="28" fillId="28" borderId="0" xfId="0" applyFont="1" applyFill="1" applyBorder="1" applyAlignment="1">
      <alignment horizontal="center" vertical="center" wrapText="1"/>
    </xf>
    <xf numFmtId="0" fontId="43" fillId="28" borderId="0" xfId="0" applyFont="1" applyFill="1" applyBorder="1" applyAlignment="1">
      <alignment horizontal="center" vertical="center"/>
    </xf>
    <xf numFmtId="0" fontId="21" fillId="28" borderId="0" xfId="0" applyFont="1" applyFill="1" applyBorder="1" applyAlignment="1">
      <alignment horizontal="center" vertical="center"/>
    </xf>
    <xf numFmtId="0" fontId="40" fillId="21" borderId="13" xfId="0" applyFont="1" applyFill="1" applyBorder="1" applyAlignment="1">
      <alignment horizontal="center" vertical="center"/>
    </xf>
    <xf numFmtId="0" fontId="40" fillId="21" borderId="0" xfId="0" applyFont="1" applyFill="1" applyAlignment="1">
      <alignment horizontal="center" vertical="center" wrapText="1"/>
    </xf>
    <xf numFmtId="0" fontId="40" fillId="22" borderId="13" xfId="0" applyFont="1" applyFill="1" applyBorder="1" applyAlignment="1">
      <alignment horizontal="center" vertical="center"/>
    </xf>
    <xf numFmtId="0" fontId="40" fillId="8" borderId="13" xfId="0" applyFont="1" applyFill="1" applyBorder="1" applyAlignment="1">
      <alignment horizontal="center" vertical="center"/>
    </xf>
    <xf numFmtId="0" fontId="41" fillId="23" borderId="13" xfId="0" applyFont="1" applyFill="1" applyBorder="1" applyAlignment="1">
      <alignment horizontal="center" vertical="center"/>
    </xf>
    <xf numFmtId="0" fontId="40" fillId="24" borderId="13" xfId="0" applyFont="1" applyFill="1" applyBorder="1" applyAlignment="1">
      <alignment horizontal="center" vertical="center"/>
    </xf>
    <xf numFmtId="0" fontId="38" fillId="21" borderId="0" xfId="0" applyFont="1" applyFill="1" applyAlignment="1">
      <alignment wrapText="1"/>
    </xf>
    <xf numFmtId="0" fontId="5" fillId="3" borderId="0" xfId="0" applyFont="1" applyFill="1" applyAlignment="1">
      <alignment horizontal="center" vertical="center" wrapText="1"/>
    </xf>
    <xf numFmtId="0" fontId="0" fillId="3" borderId="0" xfId="0" applyFill="1" applyAlignment="1">
      <alignment horizontal="center" vertical="center" wrapText="1"/>
    </xf>
    <xf numFmtId="0" fontId="3" fillId="3" borderId="0" xfId="0" applyFont="1" applyFill="1" applyAlignment="1">
      <alignment horizontal="center" vertical="center" wrapText="1"/>
    </xf>
    <xf numFmtId="0" fontId="5" fillId="3" borderId="0" xfId="0" applyFont="1" applyFill="1" applyAlignment="1">
      <alignment vertical="center" wrapText="1"/>
    </xf>
    <xf numFmtId="0" fontId="38" fillId="9" borderId="2" xfId="0" applyFont="1" applyFill="1" applyBorder="1" applyAlignment="1">
      <alignment horizontal="center" vertical="center" wrapText="1"/>
    </xf>
    <xf numFmtId="0" fontId="40" fillId="9" borderId="2" xfId="0" applyFont="1" applyFill="1" applyBorder="1" applyAlignment="1">
      <alignment horizontal="center" vertical="center" wrapText="1"/>
    </xf>
    <xf numFmtId="0" fontId="38" fillId="9" borderId="2" xfId="0" applyFont="1" applyFill="1" applyBorder="1" applyAlignment="1">
      <alignment horizontal="center" vertical="center"/>
    </xf>
    <xf numFmtId="0" fontId="38" fillId="9" borderId="2" xfId="0" applyFont="1" applyFill="1" applyBorder="1" applyAlignment="1">
      <alignment vertical="center"/>
    </xf>
    <xf numFmtId="0" fontId="38" fillId="9" borderId="2" xfId="0" applyFont="1" applyFill="1" applyBorder="1" applyAlignment="1">
      <alignment vertical="center" wrapText="1"/>
    </xf>
    <xf numFmtId="0" fontId="46" fillId="9" borderId="2" xfId="3" applyFont="1" applyFill="1" applyBorder="1" applyAlignment="1">
      <alignment horizontal="center" vertical="center" wrapText="1"/>
    </xf>
    <xf numFmtId="0" fontId="38" fillId="9" borderId="2" xfId="0" applyFont="1" applyFill="1" applyBorder="1" applyAlignment="1">
      <alignment horizontal="left" vertical="center" wrapText="1"/>
    </xf>
    <xf numFmtId="0" fontId="46" fillId="9" borderId="2" xfId="0" applyFont="1" applyFill="1" applyBorder="1" applyAlignment="1">
      <alignment horizontal="center" vertical="center" wrapText="1"/>
    </xf>
    <xf numFmtId="0" fontId="56" fillId="9" borderId="2" xfId="0" applyFont="1" applyFill="1" applyBorder="1" applyAlignment="1">
      <alignment horizontal="center" vertical="center"/>
    </xf>
    <xf numFmtId="17" fontId="38" fillId="9" borderId="2" xfId="0" applyNumberFormat="1" applyFont="1" applyFill="1" applyBorder="1" applyAlignment="1">
      <alignment horizontal="center" vertical="center" wrapText="1"/>
    </xf>
    <xf numFmtId="14" fontId="38" fillId="9" borderId="2" xfId="0" applyNumberFormat="1" applyFont="1" applyFill="1" applyBorder="1" applyAlignment="1">
      <alignment horizontal="center" vertical="center" wrapText="1"/>
    </xf>
    <xf numFmtId="0" fontId="41" fillId="0" borderId="2" xfId="1" applyFont="1" applyBorder="1" applyAlignment="1">
      <alignment horizontal="center" vertical="center" wrapText="1"/>
    </xf>
    <xf numFmtId="0" fontId="41" fillId="0" borderId="2" xfId="1" applyFont="1" applyBorder="1" applyAlignment="1">
      <alignment vertical="center" wrapText="1"/>
    </xf>
    <xf numFmtId="0" fontId="41" fillId="0" borderId="2" xfId="2" applyFont="1" applyBorder="1" applyAlignment="1">
      <alignment vertical="center" wrapText="1"/>
    </xf>
    <xf numFmtId="0" fontId="41" fillId="0" borderId="2" xfId="2" applyFont="1" applyBorder="1" applyAlignment="1">
      <alignment horizontal="center" vertical="center" wrapText="1"/>
    </xf>
    <xf numFmtId="0" fontId="40" fillId="0" borderId="0" xfId="0" applyFont="1" applyAlignment="1">
      <alignment vertical="center"/>
    </xf>
    <xf numFmtId="0" fontId="38" fillId="0" borderId="0" xfId="0" applyFont="1" applyAlignment="1">
      <alignment vertical="center"/>
    </xf>
    <xf numFmtId="0" fontId="58" fillId="27" borderId="2" xfId="0" applyFont="1" applyFill="1" applyBorder="1" applyAlignment="1">
      <alignment horizontal="center" vertical="center"/>
    </xf>
    <xf numFmtId="0" fontId="40" fillId="0" borderId="2" xfId="0" applyFont="1" applyBorder="1" applyAlignment="1">
      <alignment horizontal="center" vertical="center"/>
    </xf>
    <xf numFmtId="0" fontId="38" fillId="22" borderId="2" xfId="0" applyFont="1" applyFill="1" applyBorder="1" applyAlignment="1">
      <alignment horizontal="center" vertical="center"/>
    </xf>
    <xf numFmtId="0" fontId="46" fillId="22" borderId="2" xfId="0" applyFont="1" applyFill="1" applyBorder="1" applyAlignment="1">
      <alignment horizontal="center" vertical="center"/>
    </xf>
    <xf numFmtId="0" fontId="38" fillId="0" borderId="0" xfId="0" applyFont="1" applyAlignment="1">
      <alignment horizontal="center" vertical="center"/>
    </xf>
    <xf numFmtId="0" fontId="49" fillId="0" borderId="2" xfId="0" applyFont="1" applyBorder="1" applyAlignment="1">
      <alignment horizontal="left" vertical="top"/>
    </xf>
    <xf numFmtId="14" fontId="0" fillId="3" borderId="2" xfId="0" applyNumberFormat="1" applyFill="1" applyBorder="1" applyAlignment="1">
      <alignment horizontal="center" vertical="center" wrapText="1"/>
    </xf>
    <xf numFmtId="0" fontId="10" fillId="6" borderId="10" xfId="0" applyFont="1" applyFill="1" applyBorder="1" applyAlignment="1">
      <alignment horizontal="center" vertical="center" wrapText="1"/>
    </xf>
    <xf numFmtId="0" fontId="4" fillId="4" borderId="2" xfId="2" applyFont="1" applyFill="1" applyBorder="1" applyAlignment="1">
      <alignment horizontal="center" vertical="center" textRotation="90" wrapText="1"/>
    </xf>
    <xf numFmtId="0" fontId="4" fillId="4" borderId="2" xfId="2" applyFont="1" applyFill="1" applyBorder="1" applyAlignment="1">
      <alignment horizontal="center" vertical="center" wrapText="1"/>
    </xf>
    <xf numFmtId="0" fontId="60" fillId="3" borderId="2" xfId="0" applyFont="1" applyFill="1" applyBorder="1" applyAlignment="1">
      <alignment horizontal="center" vertical="center" wrapText="1"/>
    </xf>
    <xf numFmtId="0" fontId="2" fillId="21" borderId="2"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2" fillId="6" borderId="10" xfId="0" applyFont="1" applyFill="1" applyBorder="1" applyAlignment="1">
      <alignment horizontal="center" vertical="center" wrapText="1"/>
    </xf>
    <xf numFmtId="0" fontId="62" fillId="6" borderId="0" xfId="0" applyFont="1" applyFill="1" applyAlignment="1">
      <alignment horizontal="center" vertical="center" wrapText="1"/>
    </xf>
    <xf numFmtId="0" fontId="10" fillId="7" borderId="7" xfId="0" applyFont="1" applyFill="1" applyBorder="1" applyAlignment="1">
      <alignment vertical="top" wrapText="1"/>
    </xf>
    <xf numFmtId="0" fontId="13" fillId="7" borderId="7" xfId="0" applyFont="1" applyFill="1" applyBorder="1" applyAlignment="1">
      <alignment vertical="top" wrapText="1"/>
    </xf>
    <xf numFmtId="0" fontId="11" fillId="8" borderId="7" xfId="0" applyFont="1" applyFill="1" applyBorder="1" applyAlignment="1">
      <alignment horizontal="center" vertical="top" wrapText="1"/>
    </xf>
    <xf numFmtId="0" fontId="9" fillId="7" borderId="7" xfId="0" applyFont="1" applyFill="1" applyBorder="1" applyAlignment="1">
      <alignment vertical="top" wrapText="1"/>
    </xf>
    <xf numFmtId="0" fontId="41" fillId="4" borderId="2" xfId="1" applyFont="1" applyFill="1" applyBorder="1" applyAlignment="1">
      <alignment horizontal="left" vertical="center" wrapText="1"/>
    </xf>
    <xf numFmtId="0" fontId="41" fillId="0" borderId="2" xfId="1" applyFont="1" applyBorder="1" applyAlignment="1">
      <alignment horizontal="left" vertical="center" wrapText="1"/>
    </xf>
    <xf numFmtId="0" fontId="57"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46" fillId="0" borderId="2" xfId="0" applyFont="1" applyBorder="1" applyAlignment="1">
      <alignment horizontal="left" vertical="center" wrapText="1"/>
    </xf>
    <xf numFmtId="0" fontId="38" fillId="8" borderId="2" xfId="0" applyFont="1" applyFill="1" applyBorder="1" applyAlignment="1">
      <alignment horizontal="center" vertical="center" wrapText="1"/>
    </xf>
    <xf numFmtId="0" fontId="38" fillId="22" borderId="2" xfId="0" applyFont="1" applyFill="1" applyBorder="1" applyAlignment="1">
      <alignment horizontal="center" vertical="center" wrapText="1"/>
    </xf>
    <xf numFmtId="0" fontId="47" fillId="0" borderId="2" xfId="0" applyFont="1" applyBorder="1" applyAlignment="1">
      <alignment horizontal="left" vertical="top" wrapText="1"/>
    </xf>
    <xf numFmtId="0" fontId="38"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0" fontId="5" fillId="0" borderId="0" xfId="0" applyFont="1" applyAlignment="1">
      <alignment horizontal="left" vertical="top" wrapText="1"/>
    </xf>
    <xf numFmtId="0" fontId="5" fillId="0" borderId="0" xfId="0" applyFont="1" applyAlignment="1">
      <alignment horizontal="left" vertical="top"/>
    </xf>
    <xf numFmtId="0" fontId="25" fillId="0" borderId="0" xfId="0" applyFont="1"/>
    <xf numFmtId="0" fontId="27" fillId="10" borderId="14"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16" xfId="0" applyFont="1" applyFill="1" applyBorder="1" applyAlignment="1">
      <alignment horizontal="center" vertical="center"/>
    </xf>
    <xf numFmtId="0" fontId="27" fillId="28" borderId="0" xfId="0" applyFont="1" applyFill="1" applyBorder="1" applyAlignment="1">
      <alignment horizontal="center" vertical="center"/>
    </xf>
    <xf numFmtId="0" fontId="28" fillId="11" borderId="17" xfId="0" applyFont="1" applyFill="1" applyBorder="1" applyAlignment="1">
      <alignment horizontal="center" vertical="center" wrapText="1"/>
    </xf>
    <xf numFmtId="0" fontId="28" fillId="11" borderId="18" xfId="0" applyFont="1" applyFill="1" applyBorder="1" applyAlignment="1">
      <alignment horizontal="center" vertical="center" wrapText="1"/>
    </xf>
    <xf numFmtId="0" fontId="28" fillId="28" borderId="0" xfId="0" applyFont="1" applyFill="1" applyBorder="1" applyAlignment="1">
      <alignment horizontal="center" vertical="center" wrapText="1"/>
    </xf>
    <xf numFmtId="0" fontId="30" fillId="11" borderId="7" xfId="0" applyFont="1" applyFill="1" applyBorder="1"/>
    <xf numFmtId="0" fontId="30" fillId="11" borderId="10" xfId="0" applyFont="1" applyFill="1" applyBorder="1"/>
    <xf numFmtId="0" fontId="30" fillId="11" borderId="22" xfId="0" applyFont="1" applyFill="1" applyBorder="1"/>
    <xf numFmtId="0" fontId="30" fillId="11" borderId="20" xfId="0" applyFont="1" applyFill="1" applyBorder="1"/>
    <xf numFmtId="0" fontId="30" fillId="11" borderId="21" xfId="0" applyFont="1" applyFill="1" applyBorder="1"/>
    <xf numFmtId="0" fontId="26" fillId="18" borderId="0" xfId="0" applyFont="1" applyFill="1"/>
    <xf numFmtId="0" fontId="30" fillId="18" borderId="0" xfId="0" applyFont="1" applyFill="1"/>
    <xf numFmtId="0" fontId="25" fillId="18" borderId="12" xfId="0" applyFont="1" applyFill="1" applyBorder="1" applyAlignment="1">
      <alignment wrapText="1"/>
    </xf>
    <xf numFmtId="0" fontId="26" fillId="11" borderId="10" xfId="0" applyFont="1" applyFill="1" applyBorder="1"/>
    <xf numFmtId="0" fontId="26" fillId="11" borderId="22" xfId="0" applyFont="1" applyFill="1" applyBorder="1"/>
    <xf numFmtId="0" fontId="26" fillId="0" borderId="0" xfId="0" applyFont="1"/>
    <xf numFmtId="0" fontId="40" fillId="19" borderId="13" xfId="0" applyFont="1" applyFill="1" applyBorder="1" applyAlignment="1">
      <alignment horizontal="center"/>
    </xf>
    <xf numFmtId="0" fontId="40" fillId="9" borderId="13" xfId="0" applyFont="1" applyFill="1" applyBorder="1" applyAlignment="1">
      <alignment horizontal="center" vertical="center" wrapText="1"/>
    </xf>
    <xf numFmtId="0" fontId="40" fillId="9" borderId="13" xfId="0" applyFont="1" applyFill="1" applyBorder="1" applyAlignment="1">
      <alignment horizontal="center" vertical="center"/>
    </xf>
    <xf numFmtId="0" fontId="40" fillId="9" borderId="13" xfId="0" applyFont="1" applyFill="1" applyBorder="1" applyAlignment="1">
      <alignment horizontal="center" vertical="top" wrapText="1"/>
    </xf>
    <xf numFmtId="0" fontId="40" fillId="9" borderId="13" xfId="0" applyFont="1" applyFill="1" applyBorder="1" applyAlignment="1">
      <alignment horizontal="center" vertical="top"/>
    </xf>
    <xf numFmtId="0" fontId="10" fillId="7" borderId="2" xfId="0" applyFont="1" applyFill="1" applyBorder="1" applyAlignment="1">
      <alignment horizontal="left" vertical="top" wrapText="1"/>
    </xf>
    <xf numFmtId="0" fontId="10" fillId="6" borderId="10" xfId="0" applyFont="1" applyFill="1" applyBorder="1" applyAlignment="1">
      <alignment horizontal="center" vertical="center" wrapText="1"/>
    </xf>
    <xf numFmtId="0" fontId="10" fillId="6" borderId="10" xfId="0" applyFont="1" applyFill="1" applyBorder="1" applyAlignment="1">
      <alignment horizontal="center" vertical="top" wrapText="1"/>
    </xf>
    <xf numFmtId="0" fontId="10" fillId="7" borderId="7" xfId="0" applyFont="1" applyFill="1" applyBorder="1" applyAlignment="1">
      <alignment horizontal="left" vertical="top" wrapText="1"/>
    </xf>
    <xf numFmtId="0" fontId="10" fillId="4" borderId="2" xfId="0" applyFont="1" applyFill="1" applyBorder="1" applyAlignment="1">
      <alignment horizontal="left" vertical="top" wrapText="1"/>
    </xf>
    <xf numFmtId="0" fontId="8" fillId="5" borderId="0" xfId="0" applyFont="1" applyFill="1" applyAlignment="1">
      <alignment horizontal="center"/>
    </xf>
    <xf numFmtId="0" fontId="3" fillId="29" borderId="0" xfId="0" applyFont="1" applyFill="1" applyAlignment="1">
      <alignment horizontal="center" vertical="center" wrapText="1"/>
    </xf>
    <xf numFmtId="0" fontId="4" fillId="5" borderId="0" xfId="0" applyFont="1" applyFill="1" applyAlignment="1">
      <alignment horizontal="center"/>
    </xf>
    <xf numFmtId="0" fontId="5" fillId="3" borderId="0" xfId="0" applyFont="1" applyFill="1" applyAlignment="1">
      <alignment horizontal="center"/>
    </xf>
    <xf numFmtId="0" fontId="2" fillId="5" borderId="0" xfId="0" applyFont="1" applyFill="1" applyAlignment="1">
      <alignment horizontal="center"/>
    </xf>
    <xf numFmtId="0" fontId="55" fillId="29" borderId="0" xfId="0" applyFont="1" applyFill="1" applyAlignment="1">
      <alignment horizontal="center" vertical="center" wrapText="1"/>
    </xf>
    <xf numFmtId="0" fontId="3" fillId="5" borderId="0" xfId="0" applyFont="1" applyFill="1" applyAlignment="1">
      <alignment horizontal="center"/>
    </xf>
    <xf numFmtId="0" fontId="54" fillId="5" borderId="0" xfId="0" applyFont="1" applyFill="1" applyAlignment="1">
      <alignment horizontal="center"/>
    </xf>
    <xf numFmtId="0" fontId="0" fillId="2" borderId="0" xfId="0" applyFill="1" applyAlignment="1">
      <alignment horizontal="center"/>
    </xf>
    <xf numFmtId="0" fontId="36" fillId="25" borderId="2" xfId="0" applyFont="1" applyFill="1" applyBorder="1" applyAlignment="1">
      <alignment horizontal="center" vertical="center" wrapText="1"/>
    </xf>
    <xf numFmtId="0" fontId="36" fillId="4" borderId="2" xfId="1" applyFont="1" applyFill="1" applyBorder="1" applyAlignment="1">
      <alignment horizontal="center" vertical="center" wrapText="1"/>
    </xf>
    <xf numFmtId="0" fontId="36" fillId="4" borderId="2" xfId="1" applyFont="1" applyFill="1" applyBorder="1" applyAlignment="1">
      <alignment horizontal="left" vertical="center" wrapText="1"/>
    </xf>
    <xf numFmtId="0" fontId="36" fillId="4" borderId="2" xfId="1" applyFont="1" applyFill="1" applyBorder="1" applyAlignment="1">
      <alignment vertical="center" wrapText="1"/>
    </xf>
    <xf numFmtId="0" fontId="36" fillId="4" borderId="2" xfId="2" applyFont="1" applyFill="1" applyBorder="1" applyAlignment="1">
      <alignment vertical="center" wrapText="1"/>
    </xf>
    <xf numFmtId="0" fontId="36" fillId="4" borderId="2" xfId="2" applyFont="1" applyFill="1" applyBorder="1" applyAlignment="1">
      <alignment horizontal="center" vertical="center" wrapText="1"/>
    </xf>
    <xf numFmtId="0" fontId="36" fillId="0" borderId="2" xfId="1" applyFont="1" applyBorder="1" applyAlignment="1">
      <alignment horizontal="center" vertical="center" wrapText="1"/>
    </xf>
    <xf numFmtId="0" fontId="36" fillId="0" borderId="2" xfId="1" applyFont="1" applyBorder="1" applyAlignment="1">
      <alignment horizontal="left" vertical="center" wrapText="1"/>
    </xf>
    <xf numFmtId="0" fontId="46" fillId="0" borderId="2" xfId="1" applyFont="1" applyBorder="1" applyAlignment="1">
      <alignment horizontal="center" vertical="center" wrapText="1"/>
    </xf>
    <xf numFmtId="0" fontId="36" fillId="0" borderId="2" xfId="1" applyFont="1" applyBorder="1" applyAlignment="1">
      <alignment vertical="center" wrapText="1"/>
    </xf>
    <xf numFmtId="0" fontId="36" fillId="0" borderId="2" xfId="2" applyFont="1" applyBorder="1" applyAlignment="1">
      <alignment vertical="center" wrapText="1"/>
    </xf>
    <xf numFmtId="0" fontId="36" fillId="0" borderId="2" xfId="2" applyFont="1" applyBorder="1" applyAlignment="1">
      <alignment horizontal="center" vertical="center" wrapText="1"/>
    </xf>
    <xf numFmtId="0" fontId="36" fillId="3" borderId="2" xfId="0" applyFont="1" applyFill="1" applyBorder="1" applyAlignment="1">
      <alignment horizontal="center" vertical="center" wrapText="1"/>
    </xf>
    <xf numFmtId="17" fontId="46" fillId="3" borderId="2" xfId="0" applyNumberFormat="1" applyFont="1" applyFill="1" applyBorder="1" applyAlignment="1">
      <alignment horizontal="center" vertical="center" wrapText="1"/>
    </xf>
    <xf numFmtId="0" fontId="36" fillId="0" borderId="2" xfId="0" applyFont="1" applyBorder="1" applyAlignment="1">
      <alignment horizontal="center" vertical="center" wrapText="1"/>
    </xf>
    <xf numFmtId="0" fontId="46" fillId="0" borderId="2" xfId="0" applyFont="1" applyBorder="1" applyAlignment="1">
      <alignment horizontal="center" vertical="center"/>
    </xf>
    <xf numFmtId="0" fontId="46" fillId="0" borderId="2" xfId="0" applyFont="1" applyBorder="1" applyAlignment="1">
      <alignment vertical="center"/>
    </xf>
    <xf numFmtId="0" fontId="46" fillId="23" borderId="2" xfId="0" applyFont="1" applyFill="1" applyBorder="1" applyAlignment="1">
      <alignment horizontal="center" vertical="center"/>
    </xf>
    <xf numFmtId="0" fontId="46" fillId="0" borderId="2" xfId="0" applyFont="1" applyBorder="1" applyAlignment="1">
      <alignment vertical="center" wrapText="1"/>
    </xf>
    <xf numFmtId="0" fontId="46" fillId="8" borderId="2" xfId="0" applyFont="1" applyFill="1" applyBorder="1" applyAlignment="1">
      <alignment horizontal="center" vertical="center"/>
    </xf>
    <xf numFmtId="0" fontId="46" fillId="0" borderId="2" xfId="0" applyFont="1" applyBorder="1" applyAlignment="1">
      <alignment horizontal="center" vertical="center" wrapText="1"/>
    </xf>
    <xf numFmtId="0" fontId="46" fillId="0" borderId="2" xfId="0" applyFont="1" applyBorder="1"/>
    <xf numFmtId="14" fontId="46" fillId="0" borderId="2" xfId="0" applyNumberFormat="1" applyFont="1" applyBorder="1" applyAlignment="1">
      <alignment horizontal="center" vertical="center"/>
    </xf>
    <xf numFmtId="0" fontId="46" fillId="0" borderId="2" xfId="0" applyFont="1" applyBorder="1" applyAlignment="1">
      <alignment vertical="top" wrapText="1"/>
    </xf>
    <xf numFmtId="14" fontId="46" fillId="0" borderId="2" xfId="0" applyNumberFormat="1" applyFont="1" applyBorder="1" applyAlignment="1">
      <alignment horizontal="center" vertical="center" wrapText="1"/>
    </xf>
    <xf numFmtId="0" fontId="50" fillId="0" borderId="2" xfId="0" applyFont="1" applyBorder="1" applyAlignment="1">
      <alignment horizontal="left" vertical="top" wrapText="1"/>
    </xf>
    <xf numFmtId="0" fontId="46" fillId="8" borderId="2" xfId="0" applyFont="1" applyFill="1" applyBorder="1" applyAlignment="1">
      <alignment horizontal="center" vertical="center" wrapText="1"/>
    </xf>
    <xf numFmtId="0" fontId="46" fillId="22" borderId="2" xfId="0" applyFont="1" applyFill="1" applyBorder="1" applyAlignment="1">
      <alignment horizontal="center" vertical="center" wrapText="1"/>
    </xf>
    <xf numFmtId="0" fontId="46" fillId="0" borderId="2" xfId="0" applyFont="1" applyBorder="1" applyAlignment="1">
      <alignment horizontal="left" vertical="top" wrapText="1"/>
    </xf>
    <xf numFmtId="17" fontId="36" fillId="0" borderId="2" xfId="0" applyNumberFormat="1" applyFont="1" applyBorder="1" applyAlignment="1">
      <alignment horizontal="center" vertical="center" wrapText="1"/>
    </xf>
    <xf numFmtId="0" fontId="51" fillId="0" borderId="0" xfId="0" applyFont="1"/>
    <xf numFmtId="0" fontId="36" fillId="0" borderId="2" xfId="0" applyFont="1" applyBorder="1" applyAlignment="1">
      <alignment vertical="center" wrapText="1"/>
    </xf>
    <xf numFmtId="0" fontId="36" fillId="0" borderId="2" xfId="0" applyFont="1" applyBorder="1" applyAlignment="1">
      <alignment horizontal="center" vertical="center"/>
    </xf>
    <xf numFmtId="0" fontId="36" fillId="8" borderId="2" xfId="0" applyFont="1" applyFill="1" applyBorder="1" applyAlignment="1">
      <alignment horizontal="center" vertical="center"/>
    </xf>
    <xf numFmtId="17" fontId="36" fillId="0" borderId="2" xfId="0" applyNumberFormat="1" applyFont="1" applyBorder="1" applyAlignment="1">
      <alignment horizontal="center" vertical="center"/>
    </xf>
    <xf numFmtId="0" fontId="60" fillId="0" borderId="0" xfId="0" applyFont="1"/>
  </cellXfs>
  <cellStyles count="4">
    <cellStyle name="Normal" xfId="0" builtinId="0"/>
    <cellStyle name="Normal 15" xfId="2" xr:uid="{2B1338B2-638F-4F4C-8714-8C1140669D4C}"/>
    <cellStyle name="Normal 4 3" xfId="1" xr:uid="{C20725F9-8C1E-4B18-B010-F185F602D233}"/>
    <cellStyle name="Normal 4 4" xfId="3" xr:uid="{6418C855-BE95-432E-BB35-3FC4B2B61461}"/>
  </cellStyles>
  <dxfs count="97">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ill>
        <patternFill>
          <bgColor rgb="FF00B050"/>
        </patternFill>
      </fill>
    </dxf>
    <dxf>
      <fill>
        <patternFill>
          <bgColor rgb="FF92D050"/>
        </patternFill>
      </fill>
    </dxf>
    <dxf>
      <fill>
        <patternFill>
          <bgColor rgb="FFFFC000"/>
        </patternFill>
      </fill>
    </dxf>
    <dxf>
      <font>
        <color theme="0"/>
      </font>
      <fill>
        <patternFill>
          <bgColor rgb="FFFF0000"/>
        </patternFill>
      </fill>
    </dxf>
    <dxf>
      <font>
        <color auto="1"/>
      </font>
      <fill>
        <patternFill patternType="solid">
          <bgColor rgb="FFFFFFFF"/>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dxf>
    <dxf>
      <font>
        <color theme="0"/>
      </font>
      <fill>
        <patternFill>
          <bgColor theme="0"/>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fill>
        <patternFill>
          <bgColor theme="0"/>
        </patternFill>
      </fill>
    </dxf>
    <dxf>
      <fill>
        <patternFill>
          <bgColor theme="0"/>
        </patternFill>
      </fill>
    </dxf>
    <dxf>
      <font>
        <color auto="1"/>
      </font>
      <fill>
        <patternFill patternType="solid">
          <bgColor rgb="FFFFFFFF"/>
        </patternFill>
      </fill>
    </dxf>
    <dxf>
      <font>
        <color auto="1"/>
      </font>
      <fill>
        <patternFill patternType="solid">
          <bgColor rgb="FFFFFFFF"/>
        </patternFill>
      </fill>
    </dxf>
    <dxf>
      <font>
        <color auto="1"/>
      </font>
      <fill>
        <patternFill patternType="solid">
          <bgColor rgb="FFFFFFFF"/>
        </patternFill>
      </fill>
    </dxf>
    <dxf>
      <font>
        <b/>
        <i val="0"/>
        <color rgb="FF00B050"/>
      </font>
    </dxf>
    <dxf>
      <font>
        <b/>
        <i val="0"/>
        <color rgb="FFFF0000"/>
      </font>
    </dxf>
    <dxf>
      <font>
        <b/>
        <i val="0"/>
        <color rgb="FF0070C0"/>
      </font>
    </dxf>
    <dxf>
      <font>
        <b/>
        <i val="0"/>
        <color theme="5"/>
      </font>
    </dxf>
    <dxf>
      <fill>
        <patternFill>
          <bgColor rgb="FF00B050"/>
        </patternFill>
      </fill>
    </dxf>
    <dxf>
      <fill>
        <patternFill>
          <bgColor rgb="FF92D050"/>
        </patternFill>
      </fill>
    </dxf>
    <dxf>
      <fill>
        <patternFill>
          <bgColor rgb="FFFFC000"/>
        </patternFill>
      </fill>
    </dxf>
    <dxf>
      <font>
        <color theme="0"/>
      </font>
      <fill>
        <patternFill>
          <bgColor rgb="FFFF0000"/>
        </patternFill>
      </fill>
    </dxf>
    <dxf>
      <font>
        <color auto="1"/>
      </font>
      <fill>
        <patternFill patternType="solid">
          <bgColor rgb="FFFFFFFF"/>
        </patternFill>
      </fill>
    </dxf>
    <dxf>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ont>
        <color theme="0"/>
      </font>
    </dxf>
    <dxf>
      <font>
        <color theme="0"/>
      </font>
      <fill>
        <patternFill>
          <bgColor theme="0"/>
        </patternFill>
      </fill>
    </dxf>
    <dxf>
      <font>
        <color auto="1"/>
      </font>
      <fill>
        <patternFill patternType="solid">
          <bgColor rgb="FFFFFFFF"/>
        </patternFill>
      </fill>
    </dxf>
    <dxf>
      <font>
        <color auto="1"/>
      </font>
      <fill>
        <patternFill>
          <bgColor rgb="FF00B050"/>
        </patternFill>
      </fill>
    </dxf>
    <dxf>
      <fill>
        <patternFill>
          <bgColor rgb="FFFFFF00"/>
        </patternFill>
      </fill>
    </dxf>
    <dxf>
      <fill>
        <patternFill>
          <bgColor rgb="FFFFC000"/>
        </patternFill>
      </fill>
    </dxf>
    <dxf>
      <font>
        <color theme="0"/>
      </font>
      <fill>
        <patternFill>
          <bgColor rgb="FFFF0000"/>
        </patternFill>
      </fill>
    </dxf>
    <dxf>
      <font>
        <color theme="0"/>
      </font>
      <fill>
        <patternFill>
          <bgColor rgb="FF7030A0"/>
        </patternFill>
      </fill>
    </dxf>
    <dxf>
      <fill>
        <patternFill>
          <bgColor theme="0"/>
        </patternFill>
      </fill>
    </dxf>
    <dxf>
      <font>
        <color theme="0"/>
      </font>
      <fill>
        <patternFill>
          <bgColor theme="0"/>
        </patternFill>
      </fill>
    </dxf>
    <dxf>
      <fill>
        <patternFill>
          <bgColor rgb="FFFF0000"/>
        </patternFill>
      </fill>
    </dxf>
    <dxf>
      <fill>
        <patternFill>
          <bgColor rgb="FF92D050"/>
        </patternFill>
      </fill>
    </dxf>
    <dxf>
      <font>
        <b/>
        <i val="0"/>
        <color theme="0"/>
      </font>
      <fill>
        <patternFill>
          <bgColor rgb="FFFF0000"/>
        </patternFill>
      </fill>
    </dxf>
    <dxf>
      <fill>
        <patternFill>
          <bgColor rgb="FFFFFF00"/>
        </patternFill>
      </fill>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rgb="FF000000"/>
        </top>
      </border>
    </dxf>
    <dxf>
      <border outline="0">
        <left style="thin">
          <color rgb="FF000000"/>
        </left>
        <right style="thin">
          <color rgb="FF000000"/>
        </right>
        <top style="thin">
          <color rgb="FF000000"/>
        </top>
        <bottom style="thin">
          <color rgb="FF000000"/>
        </bottom>
      </border>
    </dxf>
    <dxf>
      <fill>
        <patternFill patternType="solid">
          <fgColor rgb="FF000000"/>
          <bgColor rgb="FFFFFFFF"/>
        </patternFill>
      </fill>
      <alignment horizontal="center" vertical="center" textRotation="0" wrapText="1"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D1E9EB5F-D53D-4211-A959-D096FC33A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19408" y="301626"/>
          <a:ext cx="275390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140108</xdr:colOff>
      <xdr:row>1</xdr:row>
      <xdr:rowOff>123826</xdr:rowOff>
    </xdr:from>
    <xdr:to>
      <xdr:col>18</xdr:col>
      <xdr:colOff>328613</xdr:colOff>
      <xdr:row>7</xdr:row>
      <xdr:rowOff>47626</xdr:rowOff>
    </xdr:to>
    <xdr:pic>
      <xdr:nvPicPr>
        <xdr:cNvPr id="2" name="Picture 1">
          <a:extLst>
            <a:ext uri="{FF2B5EF4-FFF2-40B4-BE49-F238E27FC236}">
              <a16:creationId xmlns:a16="http://schemas.microsoft.com/office/drawing/2014/main" id="{7103101B-2604-42C3-862F-E9B4A67D5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50908" y="301626"/>
          <a:ext cx="275390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555625</xdr:colOff>
      <xdr:row>42</xdr:row>
      <xdr:rowOff>142875</xdr:rowOff>
    </xdr:from>
    <xdr:to>
      <xdr:col>1</xdr:col>
      <xdr:colOff>701675</xdr:colOff>
      <xdr:row>54</xdr:row>
      <xdr:rowOff>129368</xdr:rowOff>
    </xdr:to>
    <xdr:pic>
      <xdr:nvPicPr>
        <xdr:cNvPr id="2" name="Picture 1">
          <a:extLst>
            <a:ext uri="{FF2B5EF4-FFF2-40B4-BE49-F238E27FC236}">
              <a16:creationId xmlns:a16="http://schemas.microsoft.com/office/drawing/2014/main" id="{E6EA06F5-D834-4762-9E1F-128EB8F730E9}"/>
            </a:ext>
          </a:extLst>
        </xdr:cNvPr>
        <xdr:cNvPicPr>
          <a:picLocks noChangeAspect="1"/>
        </xdr:cNvPicPr>
      </xdr:nvPicPr>
      <xdr:blipFill>
        <a:blip xmlns:r="http://schemas.openxmlformats.org/officeDocument/2006/relationships" r:embed="rId1"/>
        <a:stretch>
          <a:fillRect/>
        </a:stretch>
      </xdr:blipFill>
      <xdr:spPr>
        <a:xfrm>
          <a:off x="555625" y="39227125"/>
          <a:ext cx="1295400" cy="2132793"/>
        </a:xfrm>
        <a:prstGeom prst="rect">
          <a:avLst/>
        </a:prstGeom>
      </xdr:spPr>
    </xdr:pic>
    <xdr:clientData/>
  </xdr:twoCellAnchor>
  <xdr:twoCellAnchor editAs="oneCell">
    <xdr:from>
      <xdr:col>1</xdr:col>
      <xdr:colOff>476250</xdr:colOff>
      <xdr:row>42</xdr:row>
      <xdr:rowOff>111125</xdr:rowOff>
    </xdr:from>
    <xdr:to>
      <xdr:col>2</xdr:col>
      <xdr:colOff>646914</xdr:colOff>
      <xdr:row>54</xdr:row>
      <xdr:rowOff>103188</xdr:rowOff>
    </xdr:to>
    <xdr:pic>
      <xdr:nvPicPr>
        <xdr:cNvPr id="3" name="Picture 2">
          <a:extLst>
            <a:ext uri="{FF2B5EF4-FFF2-40B4-BE49-F238E27FC236}">
              <a16:creationId xmlns:a16="http://schemas.microsoft.com/office/drawing/2014/main" id="{78C06B07-F14E-4A53-B215-328328980B59}"/>
            </a:ext>
          </a:extLst>
        </xdr:cNvPr>
        <xdr:cNvPicPr>
          <a:picLocks noChangeAspect="1"/>
        </xdr:cNvPicPr>
      </xdr:nvPicPr>
      <xdr:blipFill>
        <a:blip xmlns:r="http://schemas.openxmlformats.org/officeDocument/2006/relationships" r:embed="rId2"/>
        <a:stretch>
          <a:fillRect/>
        </a:stretch>
      </xdr:blipFill>
      <xdr:spPr>
        <a:xfrm>
          <a:off x="1625600" y="39195375"/>
          <a:ext cx="1326364" cy="2138363"/>
        </a:xfrm>
        <a:prstGeom prst="rect">
          <a:avLst/>
        </a:prstGeom>
      </xdr:spPr>
    </xdr:pic>
    <xdr:clientData/>
  </xdr:twoCellAnchor>
  <xdr:twoCellAnchor editAs="oneCell">
    <xdr:from>
      <xdr:col>2</xdr:col>
      <xdr:colOff>508000</xdr:colOff>
      <xdr:row>43</xdr:row>
      <xdr:rowOff>0</xdr:rowOff>
    </xdr:from>
    <xdr:to>
      <xdr:col>3</xdr:col>
      <xdr:colOff>391432</xdr:colOff>
      <xdr:row>55</xdr:row>
      <xdr:rowOff>25907</xdr:rowOff>
    </xdr:to>
    <xdr:pic>
      <xdr:nvPicPr>
        <xdr:cNvPr id="4" name="Picture 3">
          <a:extLst>
            <a:ext uri="{FF2B5EF4-FFF2-40B4-BE49-F238E27FC236}">
              <a16:creationId xmlns:a16="http://schemas.microsoft.com/office/drawing/2014/main" id="{BDF11B27-F445-496F-B3E2-29A362012002}"/>
            </a:ext>
          </a:extLst>
        </xdr:cNvPr>
        <xdr:cNvPicPr>
          <a:picLocks noChangeAspect="1"/>
        </xdr:cNvPicPr>
      </xdr:nvPicPr>
      <xdr:blipFill>
        <a:blip xmlns:r="http://schemas.openxmlformats.org/officeDocument/2006/relationships" r:embed="rId3"/>
        <a:stretch>
          <a:fillRect/>
        </a:stretch>
      </xdr:blipFill>
      <xdr:spPr>
        <a:xfrm>
          <a:off x="2813050" y="39268400"/>
          <a:ext cx="1293132" cy="2165858"/>
        </a:xfrm>
        <a:prstGeom prst="rect">
          <a:avLst/>
        </a:prstGeom>
      </xdr:spPr>
    </xdr:pic>
    <xdr:clientData/>
  </xdr:twoCellAnchor>
  <xdr:twoCellAnchor editAs="oneCell">
    <xdr:from>
      <xdr:col>3</xdr:col>
      <xdr:colOff>444500</xdr:colOff>
      <xdr:row>42</xdr:row>
      <xdr:rowOff>110567</xdr:rowOff>
    </xdr:from>
    <xdr:to>
      <xdr:col>4</xdr:col>
      <xdr:colOff>699369</xdr:colOff>
      <xdr:row>55</xdr:row>
      <xdr:rowOff>17463</xdr:rowOff>
    </xdr:to>
    <xdr:pic>
      <xdr:nvPicPr>
        <xdr:cNvPr id="5" name="Picture 4">
          <a:extLst>
            <a:ext uri="{FF2B5EF4-FFF2-40B4-BE49-F238E27FC236}">
              <a16:creationId xmlns:a16="http://schemas.microsoft.com/office/drawing/2014/main" id="{D93D7081-AB67-4A1A-AF96-B83352D37B50}"/>
            </a:ext>
          </a:extLst>
        </xdr:cNvPr>
        <xdr:cNvPicPr>
          <a:picLocks noChangeAspect="1"/>
        </xdr:cNvPicPr>
      </xdr:nvPicPr>
      <xdr:blipFill>
        <a:blip xmlns:r="http://schemas.openxmlformats.org/officeDocument/2006/relationships" r:embed="rId4"/>
        <a:stretch>
          <a:fillRect/>
        </a:stretch>
      </xdr:blipFill>
      <xdr:spPr>
        <a:xfrm>
          <a:off x="4159250" y="39194817"/>
          <a:ext cx="1442319" cy="2230996"/>
        </a:xfrm>
        <a:prstGeom prst="rect">
          <a:avLst/>
        </a:prstGeom>
      </xdr:spPr>
    </xdr:pic>
    <xdr:clientData/>
  </xdr:twoCellAnchor>
  <xdr:twoCellAnchor>
    <xdr:from>
      <xdr:col>4</xdr:col>
      <xdr:colOff>1984374</xdr:colOff>
      <xdr:row>42</xdr:row>
      <xdr:rowOff>0</xdr:rowOff>
    </xdr:from>
    <xdr:to>
      <xdr:col>8</xdr:col>
      <xdr:colOff>1396999</xdr:colOff>
      <xdr:row>51</xdr:row>
      <xdr:rowOff>79375</xdr:rowOff>
    </xdr:to>
    <xdr:sp macro="" textlink="">
      <xdr:nvSpPr>
        <xdr:cNvPr id="6" name="Text Box 4">
          <a:extLst>
            <a:ext uri="{FF2B5EF4-FFF2-40B4-BE49-F238E27FC236}">
              <a16:creationId xmlns:a16="http://schemas.microsoft.com/office/drawing/2014/main" id="{9611FDC2-196A-4402-B992-DEFBBD332DAE}"/>
            </a:ext>
            <a:ext uri="{147F2762-F138-4A5C-976F-8EAC2B608ADB}">
              <a16:predDERef xmlns:a16="http://schemas.microsoft.com/office/drawing/2014/main" pred="{8DD56E56-3EE5-4057-86B7-027A8148922D}"/>
            </a:ext>
          </a:extLst>
        </xdr:cNvPr>
        <xdr:cNvSpPr txBox="1">
          <a:spLocks noChangeArrowheads="1"/>
        </xdr:cNvSpPr>
      </xdr:nvSpPr>
      <xdr:spPr bwMode="auto">
        <a:xfrm>
          <a:off x="6105524" y="39084250"/>
          <a:ext cx="5578475" cy="1692275"/>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r>
            <a:rPr lang="en-US" sz="1200" b="1">
              <a:effectLst/>
              <a:latin typeface="Arial" panose="020B0604020202020204" pitchFamily="34" charset="0"/>
              <a:ea typeface="Times New Roman" panose="02020603050405020304" pitchFamily="18" charset="0"/>
              <a:cs typeface="Times New Roman" panose="02020603050405020304" pitchFamily="18" charset="0"/>
            </a:rPr>
            <a:t>Domains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1. Adverse publicity/ reputation</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2. Business Objectives/ Projects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3. Finance including claims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4. Human Resources/ Organisational Development/ Staffing/ Competence</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pPr marL="114300" indent="-114300"/>
          <a:r>
            <a:rPr lang="en-US" sz="1200">
              <a:effectLst/>
              <a:latin typeface="Arial" panose="020B0604020202020204" pitchFamily="34" charset="0"/>
              <a:ea typeface="Times New Roman" panose="02020603050405020304" pitchFamily="18" charset="0"/>
              <a:cs typeface="Times New Roman" panose="02020603050405020304" pitchFamily="18" charset="0"/>
            </a:rPr>
            <a:t>5. Impact on the safety of patients, staff or public (phys/psych)</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6. Quality/ Complaints/ Audit</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7. Service/Business Interruption/ Environmental Impact</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a:p>
          <a:r>
            <a:rPr lang="en-US" sz="1200">
              <a:effectLst/>
              <a:latin typeface="Arial" panose="020B0604020202020204" pitchFamily="34" charset="0"/>
              <a:ea typeface="Times New Roman" panose="02020603050405020304" pitchFamily="18" charset="0"/>
              <a:cs typeface="Times New Roman" panose="02020603050405020304" pitchFamily="18" charset="0"/>
            </a:rPr>
            <a:t>8. Statutory Duties/ Inspections</a:t>
          </a:r>
          <a:endParaRPr lang="en-GB" sz="1200">
            <a:effectLst/>
            <a:latin typeface="Arial" panose="020B0604020202020204"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55562</xdr:colOff>
      <xdr:row>5</xdr:row>
      <xdr:rowOff>7937</xdr:rowOff>
    </xdr:from>
    <xdr:to>
      <xdr:col>3</xdr:col>
      <xdr:colOff>519906</xdr:colOff>
      <xdr:row>10</xdr:row>
      <xdr:rowOff>166007</xdr:rowOff>
    </xdr:to>
    <xdr:sp macro="" textlink="">
      <xdr:nvSpPr>
        <xdr:cNvPr id="2" name="Rectangle: Rounded Corners 1">
          <a:extLst>
            <a:ext uri="{FF2B5EF4-FFF2-40B4-BE49-F238E27FC236}">
              <a16:creationId xmlns:a16="http://schemas.microsoft.com/office/drawing/2014/main" id="{C7947396-7758-432C-A110-CFDEF0F7F9F8}"/>
            </a:ext>
          </a:extLst>
        </xdr:cNvPr>
        <xdr:cNvSpPr/>
      </xdr:nvSpPr>
      <xdr:spPr>
        <a:xfrm>
          <a:off x="55562" y="1239837"/>
          <a:ext cx="2293144" cy="1078820"/>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SY028:  Cancer - Oncology Workforce Challenges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1</xdr:col>
      <xdr:colOff>245834</xdr:colOff>
      <xdr:row>9</xdr:row>
      <xdr:rowOff>41956</xdr:rowOff>
    </xdr:from>
    <xdr:to>
      <xdr:col>2</xdr:col>
      <xdr:colOff>228371</xdr:colOff>
      <xdr:row>10</xdr:row>
      <xdr:rowOff>77939</xdr:rowOff>
    </xdr:to>
    <xdr:sp macro="" textlink="">
      <xdr:nvSpPr>
        <xdr:cNvPr id="3" name="Rectangle 2">
          <a:extLst>
            <a:ext uri="{FF2B5EF4-FFF2-40B4-BE49-F238E27FC236}">
              <a16:creationId xmlns:a16="http://schemas.microsoft.com/office/drawing/2014/main" id="{C6E9C7DF-47B4-4700-B0D0-56A778D5C2AB}"/>
            </a:ext>
          </a:extLst>
        </xdr:cNvPr>
        <xdr:cNvSpPr/>
      </xdr:nvSpPr>
      <xdr:spPr>
        <a:xfrm>
          <a:off x="855434" y="2010456"/>
          <a:ext cx="592137" cy="220133"/>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0</xdr:col>
      <xdr:colOff>0</xdr:colOff>
      <xdr:row>12</xdr:row>
      <xdr:rowOff>0</xdr:rowOff>
    </xdr:from>
    <xdr:to>
      <xdr:col>3</xdr:col>
      <xdr:colOff>464344</xdr:colOff>
      <xdr:row>17</xdr:row>
      <xdr:rowOff>158069</xdr:rowOff>
    </xdr:to>
    <xdr:sp macro="" textlink="">
      <xdr:nvSpPr>
        <xdr:cNvPr id="4" name="Rectangle: Rounded Corners 3">
          <a:extLst>
            <a:ext uri="{FF2B5EF4-FFF2-40B4-BE49-F238E27FC236}">
              <a16:creationId xmlns:a16="http://schemas.microsoft.com/office/drawing/2014/main" id="{6DE7FBBC-0D05-4ED3-8B66-67BA552429EA}"/>
            </a:ext>
          </a:extLst>
        </xdr:cNvPr>
        <xdr:cNvSpPr/>
      </xdr:nvSpPr>
      <xdr:spPr>
        <a:xfrm>
          <a:off x="0" y="2520950"/>
          <a:ext cx="2293144" cy="1078819"/>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SY115:  Cancer - Operational Recovery</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1</xdr:col>
      <xdr:colOff>190272</xdr:colOff>
      <xdr:row>16</xdr:row>
      <xdr:rowOff>34019</xdr:rowOff>
    </xdr:from>
    <xdr:to>
      <xdr:col>2</xdr:col>
      <xdr:colOff>172809</xdr:colOff>
      <xdr:row>17</xdr:row>
      <xdr:rowOff>70001</xdr:rowOff>
    </xdr:to>
    <xdr:sp macro="" textlink="">
      <xdr:nvSpPr>
        <xdr:cNvPr id="5" name="Rectangle 4">
          <a:extLst>
            <a:ext uri="{FF2B5EF4-FFF2-40B4-BE49-F238E27FC236}">
              <a16:creationId xmlns:a16="http://schemas.microsoft.com/office/drawing/2014/main" id="{0823B790-4085-4635-BCD1-12E6EDF65598}"/>
            </a:ext>
          </a:extLst>
        </xdr:cNvPr>
        <xdr:cNvSpPr/>
      </xdr:nvSpPr>
      <xdr:spPr>
        <a:xfrm>
          <a:off x="799872" y="3291569"/>
          <a:ext cx="592137" cy="220132"/>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bg1"/>
              </a:solidFill>
            </a:rPr>
            <a:t>16</a:t>
          </a:r>
        </a:p>
      </xdr:txBody>
    </xdr:sp>
    <xdr:clientData/>
  </xdr:twoCellAnchor>
  <xdr:twoCellAnchor>
    <xdr:from>
      <xdr:col>0</xdr:col>
      <xdr:colOff>0</xdr:colOff>
      <xdr:row>19</xdr:row>
      <xdr:rowOff>15876</xdr:rowOff>
    </xdr:from>
    <xdr:to>
      <xdr:col>3</xdr:col>
      <xdr:colOff>464344</xdr:colOff>
      <xdr:row>24</xdr:row>
      <xdr:rowOff>173946</xdr:rowOff>
    </xdr:to>
    <xdr:sp macro="" textlink="">
      <xdr:nvSpPr>
        <xdr:cNvPr id="6" name="Rectangle: Rounded Corners 5">
          <a:extLst>
            <a:ext uri="{FF2B5EF4-FFF2-40B4-BE49-F238E27FC236}">
              <a16:creationId xmlns:a16="http://schemas.microsoft.com/office/drawing/2014/main" id="{F5F341E9-E3DC-4B67-87A4-103FE970F8A8}"/>
            </a:ext>
          </a:extLst>
        </xdr:cNvPr>
        <xdr:cNvSpPr/>
      </xdr:nvSpPr>
      <xdr:spPr>
        <a:xfrm>
          <a:off x="0" y="3825876"/>
          <a:ext cx="2293144" cy="1078820"/>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SY116:  Cancer - Operational Recovery</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1</xdr:col>
      <xdr:colOff>190272</xdr:colOff>
      <xdr:row>23</xdr:row>
      <xdr:rowOff>49895</xdr:rowOff>
    </xdr:from>
    <xdr:to>
      <xdr:col>2</xdr:col>
      <xdr:colOff>172809</xdr:colOff>
      <xdr:row>24</xdr:row>
      <xdr:rowOff>85878</xdr:rowOff>
    </xdr:to>
    <xdr:sp macro="" textlink="">
      <xdr:nvSpPr>
        <xdr:cNvPr id="7" name="Rectangle 6">
          <a:extLst>
            <a:ext uri="{FF2B5EF4-FFF2-40B4-BE49-F238E27FC236}">
              <a16:creationId xmlns:a16="http://schemas.microsoft.com/office/drawing/2014/main" id="{F1DC2DB6-10BD-4D62-8F53-D9D0976F2658}"/>
            </a:ext>
          </a:extLst>
        </xdr:cNvPr>
        <xdr:cNvSpPr/>
      </xdr:nvSpPr>
      <xdr:spPr>
        <a:xfrm>
          <a:off x="799872" y="4596495"/>
          <a:ext cx="592137" cy="220133"/>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bg1"/>
              </a:solidFill>
            </a:rPr>
            <a:t>16</a:t>
          </a:r>
        </a:p>
      </xdr:txBody>
    </xdr:sp>
    <xdr:clientData/>
  </xdr:twoCellAnchor>
  <xdr:twoCellAnchor>
    <xdr:from>
      <xdr:col>0</xdr:col>
      <xdr:colOff>0</xdr:colOff>
      <xdr:row>26</xdr:row>
      <xdr:rowOff>0</xdr:rowOff>
    </xdr:from>
    <xdr:to>
      <xdr:col>3</xdr:col>
      <xdr:colOff>464344</xdr:colOff>
      <xdr:row>31</xdr:row>
      <xdr:rowOff>158069</xdr:rowOff>
    </xdr:to>
    <xdr:sp macro="" textlink="">
      <xdr:nvSpPr>
        <xdr:cNvPr id="8" name="Rectangle: Rounded Corners 7">
          <a:extLst>
            <a:ext uri="{FF2B5EF4-FFF2-40B4-BE49-F238E27FC236}">
              <a16:creationId xmlns:a16="http://schemas.microsoft.com/office/drawing/2014/main" id="{651A8577-2D2F-4191-A936-2DADB3C3B733}"/>
            </a:ext>
          </a:extLst>
        </xdr:cNvPr>
        <xdr:cNvSpPr/>
      </xdr:nvSpPr>
      <xdr:spPr>
        <a:xfrm>
          <a:off x="0" y="5099050"/>
          <a:ext cx="2293144" cy="1078819"/>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SY117:  Cancer - Paediatric</a:t>
          </a:r>
          <a:r>
            <a:rPr lang="en-GB" sz="1100" b="1" baseline="0">
              <a:solidFill>
                <a:schemeClr val="tx1"/>
              </a:solidFill>
            </a:rPr>
            <a:t> Radiotherapy</a:t>
          </a:r>
          <a:endParaRPr lang="en-GB" sz="1100" b="1">
            <a:solidFill>
              <a:schemeClr val="tx1"/>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1</xdr:col>
      <xdr:colOff>190272</xdr:colOff>
      <xdr:row>30</xdr:row>
      <xdr:rowOff>34019</xdr:rowOff>
    </xdr:from>
    <xdr:to>
      <xdr:col>2</xdr:col>
      <xdr:colOff>172809</xdr:colOff>
      <xdr:row>31</xdr:row>
      <xdr:rowOff>70001</xdr:rowOff>
    </xdr:to>
    <xdr:sp macro="" textlink="">
      <xdr:nvSpPr>
        <xdr:cNvPr id="9" name="Rectangle 8">
          <a:extLst>
            <a:ext uri="{FF2B5EF4-FFF2-40B4-BE49-F238E27FC236}">
              <a16:creationId xmlns:a16="http://schemas.microsoft.com/office/drawing/2014/main" id="{105B70F6-4CDB-43E1-943E-1B8EAEE01318}"/>
            </a:ext>
          </a:extLst>
        </xdr:cNvPr>
        <xdr:cNvSpPr/>
      </xdr:nvSpPr>
      <xdr:spPr>
        <a:xfrm>
          <a:off x="799872" y="5869669"/>
          <a:ext cx="592137" cy="220132"/>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bg1"/>
              </a:solidFill>
            </a:rPr>
            <a:t>16</a:t>
          </a:r>
        </a:p>
      </xdr:txBody>
    </xdr:sp>
    <xdr:clientData/>
  </xdr:twoCellAnchor>
  <xdr:twoCellAnchor>
    <xdr:from>
      <xdr:col>0</xdr:col>
      <xdr:colOff>0</xdr:colOff>
      <xdr:row>33</xdr:row>
      <xdr:rowOff>0</xdr:rowOff>
    </xdr:from>
    <xdr:to>
      <xdr:col>3</xdr:col>
      <xdr:colOff>457994</xdr:colOff>
      <xdr:row>37</xdr:row>
      <xdr:rowOff>115888</xdr:rowOff>
    </xdr:to>
    <xdr:sp macro="" textlink="">
      <xdr:nvSpPr>
        <xdr:cNvPr id="10" name="Rectangle: Rounded Corners 9">
          <a:extLst>
            <a:ext uri="{FF2B5EF4-FFF2-40B4-BE49-F238E27FC236}">
              <a16:creationId xmlns:a16="http://schemas.microsoft.com/office/drawing/2014/main" id="{0A306DE2-536C-4DF2-B084-23CB20198D3A}"/>
            </a:ext>
          </a:extLst>
        </xdr:cNvPr>
        <xdr:cNvSpPr/>
      </xdr:nvSpPr>
      <xdr:spPr>
        <a:xfrm>
          <a:off x="0" y="6388100"/>
          <a:ext cx="2286794"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1</xdr:col>
      <xdr:colOff>236616</xdr:colOff>
      <xdr:row>35</xdr:row>
      <xdr:rowOff>129456</xdr:rowOff>
    </xdr:from>
    <xdr:to>
      <xdr:col>2</xdr:col>
      <xdr:colOff>215978</xdr:colOff>
      <xdr:row>37</xdr:row>
      <xdr:rowOff>33299</xdr:rowOff>
    </xdr:to>
    <xdr:sp macro="" textlink="">
      <xdr:nvSpPr>
        <xdr:cNvPr id="11" name="Rectangle 10">
          <a:extLst>
            <a:ext uri="{FF2B5EF4-FFF2-40B4-BE49-F238E27FC236}">
              <a16:creationId xmlns:a16="http://schemas.microsoft.com/office/drawing/2014/main" id="{BA327BAD-AD6C-4E8D-A68C-3E7123B4F3C8}"/>
            </a:ext>
          </a:extLst>
        </xdr:cNvPr>
        <xdr:cNvSpPr/>
      </xdr:nvSpPr>
      <xdr:spPr>
        <a:xfrm>
          <a:off x="846216" y="6885856"/>
          <a:ext cx="588962"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0</xdr:col>
      <xdr:colOff>0</xdr:colOff>
      <xdr:row>39</xdr:row>
      <xdr:rowOff>15876</xdr:rowOff>
    </xdr:from>
    <xdr:to>
      <xdr:col>3</xdr:col>
      <xdr:colOff>443440</xdr:colOff>
      <xdr:row>43</xdr:row>
      <xdr:rowOff>161436</xdr:rowOff>
    </xdr:to>
    <xdr:sp macro="" textlink="">
      <xdr:nvSpPr>
        <xdr:cNvPr id="12" name="Rectangle: Rounded Corners 11">
          <a:extLst>
            <a:ext uri="{FF2B5EF4-FFF2-40B4-BE49-F238E27FC236}">
              <a16:creationId xmlns:a16="http://schemas.microsoft.com/office/drawing/2014/main" id="{94E3FE78-F0D8-41BF-AA22-C9683CE40A2E}"/>
            </a:ext>
          </a:extLst>
        </xdr:cNvPr>
        <xdr:cNvSpPr/>
      </xdr:nvSpPr>
      <xdr:spPr>
        <a:xfrm>
          <a:off x="0" y="7508876"/>
          <a:ext cx="2272240"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xdr:col>
      <xdr:colOff>174811</xdr:colOff>
      <xdr:row>41</xdr:row>
      <xdr:rowOff>96650</xdr:rowOff>
    </xdr:from>
    <xdr:to>
      <xdr:col>2</xdr:col>
      <xdr:colOff>157349</xdr:colOff>
      <xdr:row>42</xdr:row>
      <xdr:rowOff>123940</xdr:rowOff>
    </xdr:to>
    <xdr:sp macro="" textlink="">
      <xdr:nvSpPr>
        <xdr:cNvPr id="13" name="Rectangle 12">
          <a:extLst>
            <a:ext uri="{FF2B5EF4-FFF2-40B4-BE49-F238E27FC236}">
              <a16:creationId xmlns:a16="http://schemas.microsoft.com/office/drawing/2014/main" id="{03BE368D-6E5F-4415-9627-718449E28B1E}"/>
            </a:ext>
          </a:extLst>
        </xdr:cNvPr>
        <xdr:cNvSpPr/>
      </xdr:nvSpPr>
      <xdr:spPr>
        <a:xfrm>
          <a:off x="784411" y="7957950"/>
          <a:ext cx="592138" cy="21144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0</xdr:col>
      <xdr:colOff>0</xdr:colOff>
      <xdr:row>45</xdr:row>
      <xdr:rowOff>0</xdr:rowOff>
    </xdr:from>
    <xdr:to>
      <xdr:col>3</xdr:col>
      <xdr:colOff>515937</xdr:colOff>
      <xdr:row>50</xdr:row>
      <xdr:rowOff>31750</xdr:rowOff>
    </xdr:to>
    <xdr:sp macro="" textlink="">
      <xdr:nvSpPr>
        <xdr:cNvPr id="14" name="Rectangle: Rounded Corners 13">
          <a:extLst>
            <a:ext uri="{FF2B5EF4-FFF2-40B4-BE49-F238E27FC236}">
              <a16:creationId xmlns:a16="http://schemas.microsoft.com/office/drawing/2014/main" id="{509C8B92-5A59-4AE1-8654-103FD0A9DB98}"/>
            </a:ext>
          </a:extLst>
        </xdr:cNvPr>
        <xdr:cNvSpPr/>
      </xdr:nvSpPr>
      <xdr:spPr>
        <a:xfrm>
          <a:off x="0" y="8597900"/>
          <a:ext cx="2344737" cy="952500"/>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SY112:  Fraud - Pharmacy</a:t>
          </a:r>
          <a:r>
            <a:rPr lang="en-GB" sz="1100" b="1" baseline="0">
              <a:solidFill>
                <a:schemeClr val="tx1"/>
              </a:solidFill>
            </a:rPr>
            <a:t> Dispensing</a:t>
          </a:r>
          <a:endParaRPr lang="en-GB" sz="1100" b="1">
            <a:solidFill>
              <a:schemeClr val="tx1"/>
            </a:solidFill>
          </a:endParaRPr>
        </a:p>
        <a:p>
          <a:pPr algn="ctr"/>
          <a:r>
            <a:rPr lang="en-GB" sz="1100" b="1">
              <a:solidFill>
                <a:srgbClr val="FF0000"/>
              </a:solidFill>
            </a:rPr>
            <a:t>Accountable</a:t>
          </a:r>
        </a:p>
      </xdr:txBody>
    </xdr:sp>
    <xdr:clientData/>
  </xdr:twoCellAnchor>
  <xdr:twoCellAnchor>
    <xdr:from>
      <xdr:col>1</xdr:col>
      <xdr:colOff>260429</xdr:colOff>
      <xdr:row>48</xdr:row>
      <xdr:rowOff>73894</xdr:rowOff>
    </xdr:from>
    <xdr:to>
      <xdr:col>2</xdr:col>
      <xdr:colOff>239791</xdr:colOff>
      <xdr:row>49</xdr:row>
      <xdr:rowOff>160299</xdr:rowOff>
    </xdr:to>
    <xdr:sp macro="" textlink="">
      <xdr:nvSpPr>
        <xdr:cNvPr id="15" name="Rectangle 14">
          <a:extLst>
            <a:ext uri="{FF2B5EF4-FFF2-40B4-BE49-F238E27FC236}">
              <a16:creationId xmlns:a16="http://schemas.microsoft.com/office/drawing/2014/main" id="{C3422821-13AB-4CF2-A94A-E3555514BE06}"/>
            </a:ext>
          </a:extLst>
        </xdr:cNvPr>
        <xdr:cNvSpPr/>
      </xdr:nvSpPr>
      <xdr:spPr>
        <a:xfrm>
          <a:off x="870029" y="9224244"/>
          <a:ext cx="588962" cy="27055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0</xdr:col>
      <xdr:colOff>0</xdr:colOff>
      <xdr:row>53</xdr:row>
      <xdr:rowOff>0</xdr:rowOff>
    </xdr:from>
    <xdr:to>
      <xdr:col>3</xdr:col>
      <xdr:colOff>536574</xdr:colOff>
      <xdr:row>57</xdr:row>
      <xdr:rowOff>109987</xdr:rowOff>
    </xdr:to>
    <xdr:sp macro="" textlink="">
      <xdr:nvSpPr>
        <xdr:cNvPr id="16" name="Rectangle: Rounded Corners 15">
          <a:extLst>
            <a:ext uri="{FF2B5EF4-FFF2-40B4-BE49-F238E27FC236}">
              <a16:creationId xmlns:a16="http://schemas.microsoft.com/office/drawing/2014/main" id="{AE72B148-DE70-443B-9A6E-6F6225DB5C82}"/>
            </a:ext>
          </a:extLst>
        </xdr:cNvPr>
        <xdr:cNvSpPr/>
      </xdr:nvSpPr>
      <xdr:spPr>
        <a:xfrm>
          <a:off x="0" y="10071100"/>
          <a:ext cx="2365374" cy="846587"/>
        </a:xfrm>
        <a:prstGeom prst="roundRect">
          <a:avLst/>
        </a:prstGeom>
        <a:solidFill>
          <a:srgbClr val="CC9900"/>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SY019:</a:t>
          </a:r>
          <a:r>
            <a:rPr lang="en-GB" sz="1100" b="1" baseline="0">
              <a:solidFill>
                <a:schemeClr val="tx1"/>
              </a:solidFill>
            </a:rPr>
            <a:t>  Information Governance -Information Sharing</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262957</xdr:colOff>
      <xdr:row>56</xdr:row>
      <xdr:rowOff>48495</xdr:rowOff>
    </xdr:from>
    <xdr:to>
      <xdr:col>2</xdr:col>
      <xdr:colOff>242319</xdr:colOff>
      <xdr:row>57</xdr:row>
      <xdr:rowOff>62363</xdr:rowOff>
    </xdr:to>
    <xdr:sp macro="" textlink="">
      <xdr:nvSpPr>
        <xdr:cNvPr id="17" name="Rectangle 16">
          <a:extLst>
            <a:ext uri="{FF2B5EF4-FFF2-40B4-BE49-F238E27FC236}">
              <a16:creationId xmlns:a16="http://schemas.microsoft.com/office/drawing/2014/main" id="{0FBA573D-0868-4C32-BA2A-DB42BAE4EB3E}"/>
            </a:ext>
          </a:extLst>
        </xdr:cNvPr>
        <xdr:cNvSpPr/>
      </xdr:nvSpPr>
      <xdr:spPr>
        <a:xfrm>
          <a:off x="872557" y="10672045"/>
          <a:ext cx="588962" cy="198018"/>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0</xdr:col>
      <xdr:colOff>0</xdr:colOff>
      <xdr:row>59</xdr:row>
      <xdr:rowOff>0</xdr:rowOff>
    </xdr:from>
    <xdr:to>
      <xdr:col>3</xdr:col>
      <xdr:colOff>525043</xdr:colOff>
      <xdr:row>64</xdr:row>
      <xdr:rowOff>18296</xdr:rowOff>
    </xdr:to>
    <xdr:sp macro="" textlink="">
      <xdr:nvSpPr>
        <xdr:cNvPr id="18" name="Rectangle: Rounded Corners 17">
          <a:extLst>
            <a:ext uri="{FF2B5EF4-FFF2-40B4-BE49-F238E27FC236}">
              <a16:creationId xmlns:a16="http://schemas.microsoft.com/office/drawing/2014/main" id="{5BF02BA9-8CD6-4866-BFA3-17E0E5620A11}"/>
            </a:ext>
          </a:extLst>
        </xdr:cNvPr>
        <xdr:cNvSpPr/>
      </xdr:nvSpPr>
      <xdr:spPr>
        <a:xfrm>
          <a:off x="0" y="11176000"/>
          <a:ext cx="2353843" cy="939046"/>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235966</xdr:colOff>
      <xdr:row>62</xdr:row>
      <xdr:rowOff>48346</xdr:rowOff>
    </xdr:from>
    <xdr:to>
      <xdr:col>2</xdr:col>
      <xdr:colOff>208978</xdr:colOff>
      <xdr:row>63</xdr:row>
      <xdr:rowOff>67396</xdr:rowOff>
    </xdr:to>
    <xdr:sp macro="" textlink="">
      <xdr:nvSpPr>
        <xdr:cNvPr id="19" name="Rectangle 18">
          <a:extLst>
            <a:ext uri="{FF2B5EF4-FFF2-40B4-BE49-F238E27FC236}">
              <a16:creationId xmlns:a16="http://schemas.microsoft.com/office/drawing/2014/main" id="{461ED660-AF9B-4F01-A21C-7D85B0B74072}"/>
            </a:ext>
          </a:extLst>
        </xdr:cNvPr>
        <xdr:cNvSpPr/>
      </xdr:nvSpPr>
      <xdr:spPr>
        <a:xfrm>
          <a:off x="845566" y="11776796"/>
          <a:ext cx="582612" cy="2032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0</xdr:col>
      <xdr:colOff>0</xdr:colOff>
      <xdr:row>65</xdr:row>
      <xdr:rowOff>39690</xdr:rowOff>
    </xdr:from>
    <xdr:to>
      <xdr:col>3</xdr:col>
      <xdr:colOff>539029</xdr:colOff>
      <xdr:row>70</xdr:row>
      <xdr:rowOff>23813</xdr:rowOff>
    </xdr:to>
    <xdr:sp macro="" textlink="">
      <xdr:nvSpPr>
        <xdr:cNvPr id="20" name="Rectangle: Rounded Corners 19">
          <a:extLst>
            <a:ext uri="{FF2B5EF4-FFF2-40B4-BE49-F238E27FC236}">
              <a16:creationId xmlns:a16="http://schemas.microsoft.com/office/drawing/2014/main" id="{3F6C6414-7878-4081-8BC2-00DDB1EB145A}"/>
            </a:ext>
          </a:extLst>
        </xdr:cNvPr>
        <xdr:cNvSpPr/>
      </xdr:nvSpPr>
      <xdr:spPr>
        <a:xfrm>
          <a:off x="0" y="12320590"/>
          <a:ext cx="2367829" cy="904873"/>
        </a:xfrm>
        <a:prstGeom prst="roundRect">
          <a:avLst/>
        </a:prstGeom>
        <a:solidFill>
          <a:srgbClr val="CC9900"/>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SY062:</a:t>
          </a:r>
          <a:r>
            <a:rPr lang="en-GB" sz="1100" b="1" baseline="0">
              <a:solidFill>
                <a:schemeClr val="tx1"/>
              </a:solidFill>
            </a:rPr>
            <a:t>  Information Governance - Personal Devices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215864</xdr:colOff>
      <xdr:row>68</xdr:row>
      <xdr:rowOff>115288</xdr:rowOff>
    </xdr:from>
    <xdr:to>
      <xdr:col>2</xdr:col>
      <xdr:colOff>226976</xdr:colOff>
      <xdr:row>69</xdr:row>
      <xdr:rowOff>143634</xdr:rowOff>
    </xdr:to>
    <xdr:sp macro="" textlink="">
      <xdr:nvSpPr>
        <xdr:cNvPr id="21" name="Rectangle 20">
          <a:extLst>
            <a:ext uri="{FF2B5EF4-FFF2-40B4-BE49-F238E27FC236}">
              <a16:creationId xmlns:a16="http://schemas.microsoft.com/office/drawing/2014/main" id="{D3CE3658-6BEA-44F5-A349-E3BFE67D232A}"/>
            </a:ext>
          </a:extLst>
        </xdr:cNvPr>
        <xdr:cNvSpPr/>
      </xdr:nvSpPr>
      <xdr:spPr>
        <a:xfrm>
          <a:off x="825464" y="12948638"/>
          <a:ext cx="620712" cy="212496"/>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0</xdr:col>
      <xdr:colOff>0</xdr:colOff>
      <xdr:row>71</xdr:row>
      <xdr:rowOff>0</xdr:rowOff>
    </xdr:from>
    <xdr:to>
      <xdr:col>3</xdr:col>
      <xdr:colOff>545570</xdr:colOff>
      <xdr:row>75</xdr:row>
      <xdr:rowOff>166687</xdr:rowOff>
    </xdr:to>
    <xdr:sp macro="" textlink="">
      <xdr:nvSpPr>
        <xdr:cNvPr id="22" name="Rectangle: Rounded Corners 21">
          <a:extLst>
            <a:ext uri="{FF2B5EF4-FFF2-40B4-BE49-F238E27FC236}">
              <a16:creationId xmlns:a16="http://schemas.microsoft.com/office/drawing/2014/main" id="{E5ED7FE5-8419-4F7B-A878-584BDDE2C011}"/>
            </a:ext>
          </a:extLst>
        </xdr:cNvPr>
        <xdr:cNvSpPr/>
      </xdr:nvSpPr>
      <xdr:spPr>
        <a:xfrm>
          <a:off x="0" y="13385800"/>
          <a:ext cx="2374370" cy="903287"/>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SY078:</a:t>
          </a:r>
          <a:r>
            <a:rPr lang="en-GB" sz="1100" b="1" baseline="0">
              <a:solidFill>
                <a:schemeClr val="tx1"/>
              </a:solidFill>
            </a:rPr>
            <a:t> Information Governance Lack of Function</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246518</xdr:colOff>
      <xdr:row>74</xdr:row>
      <xdr:rowOff>75748</xdr:rowOff>
    </xdr:from>
    <xdr:to>
      <xdr:col>2</xdr:col>
      <xdr:colOff>263980</xdr:colOff>
      <xdr:row>75</xdr:row>
      <xdr:rowOff>98199</xdr:rowOff>
    </xdr:to>
    <xdr:sp macro="" textlink="">
      <xdr:nvSpPr>
        <xdr:cNvPr id="23" name="Rectangle 22">
          <a:extLst>
            <a:ext uri="{FF2B5EF4-FFF2-40B4-BE49-F238E27FC236}">
              <a16:creationId xmlns:a16="http://schemas.microsoft.com/office/drawing/2014/main" id="{0912B969-B757-467A-A838-C0456EA2C674}"/>
            </a:ext>
          </a:extLst>
        </xdr:cNvPr>
        <xdr:cNvSpPr/>
      </xdr:nvSpPr>
      <xdr:spPr>
        <a:xfrm>
          <a:off x="856118" y="14013998"/>
          <a:ext cx="627062" cy="2066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0</xdr:col>
      <xdr:colOff>0</xdr:colOff>
      <xdr:row>77</xdr:row>
      <xdr:rowOff>47628</xdr:rowOff>
    </xdr:from>
    <xdr:to>
      <xdr:col>3</xdr:col>
      <xdr:colOff>514235</xdr:colOff>
      <xdr:row>82</xdr:row>
      <xdr:rowOff>20492</xdr:rowOff>
    </xdr:to>
    <xdr:sp macro="" textlink="">
      <xdr:nvSpPr>
        <xdr:cNvPr id="24" name="Rectangle: Rounded Corners 23">
          <a:extLst>
            <a:ext uri="{FF2B5EF4-FFF2-40B4-BE49-F238E27FC236}">
              <a16:creationId xmlns:a16="http://schemas.microsoft.com/office/drawing/2014/main" id="{AC886FD3-195F-4F87-B1EE-871E271755E7}"/>
            </a:ext>
          </a:extLst>
        </xdr:cNvPr>
        <xdr:cNvSpPr/>
      </xdr:nvSpPr>
      <xdr:spPr>
        <a:xfrm>
          <a:off x="0" y="14538328"/>
          <a:ext cx="2343035" cy="893614"/>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a:t>
          </a:r>
          <a:r>
            <a:rPr lang="en-GB" sz="1100" b="1" baseline="0">
              <a:solidFill>
                <a:schemeClr val="tx1"/>
              </a:solidFill>
            </a:rPr>
            <a:t>  EPRR Arrangements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190878</xdr:colOff>
      <xdr:row>79</xdr:row>
      <xdr:rowOff>170280</xdr:rowOff>
    </xdr:from>
    <xdr:to>
      <xdr:col>2</xdr:col>
      <xdr:colOff>198815</xdr:colOff>
      <xdr:row>81</xdr:row>
      <xdr:rowOff>24911</xdr:rowOff>
    </xdr:to>
    <xdr:sp macro="" textlink="">
      <xdr:nvSpPr>
        <xdr:cNvPr id="25" name="Rectangle 24">
          <a:extLst>
            <a:ext uri="{FF2B5EF4-FFF2-40B4-BE49-F238E27FC236}">
              <a16:creationId xmlns:a16="http://schemas.microsoft.com/office/drawing/2014/main" id="{A8526388-14BE-4094-BC24-2B9D517340FC}"/>
            </a:ext>
          </a:extLst>
        </xdr:cNvPr>
        <xdr:cNvSpPr/>
      </xdr:nvSpPr>
      <xdr:spPr>
        <a:xfrm>
          <a:off x="800478" y="15029280"/>
          <a:ext cx="617537" cy="22293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0</xdr:col>
      <xdr:colOff>0</xdr:colOff>
      <xdr:row>83</xdr:row>
      <xdr:rowOff>0</xdr:rowOff>
    </xdr:from>
    <xdr:to>
      <xdr:col>3</xdr:col>
      <xdr:colOff>558270</xdr:colOff>
      <xdr:row>88</xdr:row>
      <xdr:rowOff>0</xdr:rowOff>
    </xdr:to>
    <xdr:sp macro="" textlink="">
      <xdr:nvSpPr>
        <xdr:cNvPr id="26" name="Rectangle: Rounded Corners 25">
          <a:extLst>
            <a:ext uri="{FF2B5EF4-FFF2-40B4-BE49-F238E27FC236}">
              <a16:creationId xmlns:a16="http://schemas.microsoft.com/office/drawing/2014/main" id="{B680AC44-8CE5-42A9-B34F-5752F1571ACB}"/>
            </a:ext>
          </a:extLst>
        </xdr:cNvPr>
        <xdr:cNvSpPr/>
      </xdr:nvSpPr>
      <xdr:spPr>
        <a:xfrm>
          <a:off x="0" y="15595600"/>
          <a:ext cx="2387070" cy="920750"/>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SY017:</a:t>
          </a:r>
          <a:r>
            <a:rPr lang="en-GB" sz="1100" b="1" baseline="0">
              <a:solidFill>
                <a:schemeClr val="tx1"/>
              </a:solidFill>
            </a:rPr>
            <a:t>  Fire Regulations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202401</xdr:colOff>
      <xdr:row>86</xdr:row>
      <xdr:rowOff>12815</xdr:rowOff>
    </xdr:from>
    <xdr:to>
      <xdr:col>2</xdr:col>
      <xdr:colOff>210338</xdr:colOff>
      <xdr:row>87</xdr:row>
      <xdr:rowOff>117591</xdr:rowOff>
    </xdr:to>
    <xdr:sp macro="" textlink="">
      <xdr:nvSpPr>
        <xdr:cNvPr id="27" name="Rectangle 26">
          <a:extLst>
            <a:ext uri="{FF2B5EF4-FFF2-40B4-BE49-F238E27FC236}">
              <a16:creationId xmlns:a16="http://schemas.microsoft.com/office/drawing/2014/main" id="{5FFFC748-2E23-498C-B296-FBB0830DBB90}"/>
            </a:ext>
          </a:extLst>
        </xdr:cNvPr>
        <xdr:cNvSpPr/>
      </xdr:nvSpPr>
      <xdr:spPr>
        <a:xfrm>
          <a:off x="812001" y="16160865"/>
          <a:ext cx="617537" cy="288926"/>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3</a:t>
          </a:r>
        </a:p>
      </xdr:txBody>
    </xdr:sp>
    <xdr:clientData/>
  </xdr:twoCellAnchor>
  <xdr:twoCellAnchor>
    <xdr:from>
      <xdr:col>0</xdr:col>
      <xdr:colOff>0</xdr:colOff>
      <xdr:row>89</xdr:row>
      <xdr:rowOff>0</xdr:rowOff>
    </xdr:from>
    <xdr:to>
      <xdr:col>3</xdr:col>
      <xdr:colOff>539029</xdr:colOff>
      <xdr:row>93</xdr:row>
      <xdr:rowOff>166685</xdr:rowOff>
    </xdr:to>
    <xdr:sp macro="" textlink="">
      <xdr:nvSpPr>
        <xdr:cNvPr id="28" name="Rectangle: Rounded Corners 27">
          <a:extLst>
            <a:ext uri="{FF2B5EF4-FFF2-40B4-BE49-F238E27FC236}">
              <a16:creationId xmlns:a16="http://schemas.microsoft.com/office/drawing/2014/main" id="{13C419B8-B941-4995-B415-1ED489B3CE8C}"/>
            </a:ext>
          </a:extLst>
        </xdr:cNvPr>
        <xdr:cNvSpPr/>
      </xdr:nvSpPr>
      <xdr:spPr>
        <a:xfrm>
          <a:off x="0" y="16700500"/>
          <a:ext cx="2367829" cy="903285"/>
        </a:xfrm>
        <a:prstGeom prst="roundRect">
          <a:avLst/>
        </a:prstGeom>
        <a:solidFill>
          <a:srgbClr val="CC9900"/>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SY133:</a:t>
          </a:r>
          <a:r>
            <a:rPr lang="en-GB" sz="1100" b="1" baseline="0">
              <a:solidFill>
                <a:schemeClr val="tx1"/>
              </a:solidFill>
            </a:rPr>
            <a:t>  Information Governance - Primary Care Data</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1</xdr:col>
      <xdr:colOff>230187</xdr:colOff>
      <xdr:row>92</xdr:row>
      <xdr:rowOff>55562</xdr:rowOff>
    </xdr:from>
    <xdr:to>
      <xdr:col>2</xdr:col>
      <xdr:colOff>238124</xdr:colOff>
      <xdr:row>93</xdr:row>
      <xdr:rowOff>160339</xdr:rowOff>
    </xdr:to>
    <xdr:sp macro="" textlink="">
      <xdr:nvSpPr>
        <xdr:cNvPr id="29" name="Rectangle 28">
          <a:extLst>
            <a:ext uri="{FF2B5EF4-FFF2-40B4-BE49-F238E27FC236}">
              <a16:creationId xmlns:a16="http://schemas.microsoft.com/office/drawing/2014/main" id="{89456BCB-917E-4A54-A14B-F9916B21CF2B}"/>
            </a:ext>
          </a:extLst>
        </xdr:cNvPr>
        <xdr:cNvSpPr/>
      </xdr:nvSpPr>
      <xdr:spPr>
        <a:xfrm>
          <a:off x="839787" y="17308512"/>
          <a:ext cx="617537" cy="288927"/>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a:t>
          </a:r>
        </a:p>
      </xdr:txBody>
    </xdr:sp>
    <xdr:clientData/>
  </xdr:twoCellAnchor>
  <xdr:twoCellAnchor>
    <xdr:from>
      <xdr:col>5</xdr:col>
      <xdr:colOff>15875</xdr:colOff>
      <xdr:row>5</xdr:row>
      <xdr:rowOff>15875</xdr:rowOff>
    </xdr:from>
    <xdr:to>
      <xdr:col>8</xdr:col>
      <xdr:colOff>460375</xdr:colOff>
      <xdr:row>11</xdr:row>
      <xdr:rowOff>15876</xdr:rowOff>
    </xdr:to>
    <xdr:sp macro="" textlink="">
      <xdr:nvSpPr>
        <xdr:cNvPr id="30" name="Rectangle: Rounded Corners 29">
          <a:extLst>
            <a:ext uri="{FF2B5EF4-FFF2-40B4-BE49-F238E27FC236}">
              <a16:creationId xmlns:a16="http://schemas.microsoft.com/office/drawing/2014/main" id="{D54F423B-8C21-42C7-8492-4EB322494246}"/>
            </a:ext>
          </a:extLst>
        </xdr:cNvPr>
        <xdr:cNvSpPr/>
      </xdr:nvSpPr>
      <xdr:spPr>
        <a:xfrm>
          <a:off x="3063875" y="1247775"/>
          <a:ext cx="2273300"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6</xdr:col>
      <xdr:colOff>255588</xdr:colOff>
      <xdr:row>8</xdr:row>
      <xdr:rowOff>149225</xdr:rowOff>
    </xdr:from>
    <xdr:to>
      <xdr:col>7</xdr:col>
      <xdr:colOff>202595</xdr:colOff>
      <xdr:row>10</xdr:row>
      <xdr:rowOff>6313</xdr:rowOff>
    </xdr:to>
    <xdr:sp macro="" textlink="">
      <xdr:nvSpPr>
        <xdr:cNvPr id="31" name="Rectangle 30">
          <a:extLst>
            <a:ext uri="{FF2B5EF4-FFF2-40B4-BE49-F238E27FC236}">
              <a16:creationId xmlns:a16="http://schemas.microsoft.com/office/drawing/2014/main" id="{C0642ADC-C0AB-40B0-BDD0-9C742F0A0A0B}"/>
            </a:ext>
          </a:extLst>
        </xdr:cNvPr>
        <xdr:cNvSpPr/>
      </xdr:nvSpPr>
      <xdr:spPr>
        <a:xfrm>
          <a:off x="3913188" y="1933575"/>
          <a:ext cx="556607" cy="22538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20</a:t>
          </a:r>
        </a:p>
      </xdr:txBody>
    </xdr:sp>
    <xdr:clientData/>
  </xdr:twoCellAnchor>
  <xdr:twoCellAnchor>
    <xdr:from>
      <xdr:col>10</xdr:col>
      <xdr:colOff>55563</xdr:colOff>
      <xdr:row>5</xdr:row>
      <xdr:rowOff>23812</xdr:rowOff>
    </xdr:from>
    <xdr:to>
      <xdr:col>13</xdr:col>
      <xdr:colOff>500062</xdr:colOff>
      <xdr:row>11</xdr:row>
      <xdr:rowOff>54862</xdr:rowOff>
    </xdr:to>
    <xdr:sp macro="" textlink="">
      <xdr:nvSpPr>
        <xdr:cNvPr id="32" name="Rectangle: Rounded Corners 31">
          <a:extLst>
            <a:ext uri="{FF2B5EF4-FFF2-40B4-BE49-F238E27FC236}">
              <a16:creationId xmlns:a16="http://schemas.microsoft.com/office/drawing/2014/main" id="{306198AC-C560-4F72-833C-9C51930B0DB7}"/>
            </a:ext>
          </a:extLst>
        </xdr:cNvPr>
        <xdr:cNvSpPr/>
      </xdr:nvSpPr>
      <xdr:spPr>
        <a:xfrm>
          <a:off x="6151563" y="1255712"/>
          <a:ext cx="2273299" cy="113595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SY132:</a:t>
          </a:r>
          <a:r>
            <a:rPr lang="en-GB" sz="1100" b="1" baseline="0">
              <a:solidFill>
                <a:schemeClr val="tx1"/>
              </a:solidFill>
            </a:rPr>
            <a:t>  GP Action</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11</xdr:col>
      <xdr:colOff>262240</xdr:colOff>
      <xdr:row>8</xdr:row>
      <xdr:rowOff>164835</xdr:rowOff>
    </xdr:from>
    <xdr:to>
      <xdr:col>12</xdr:col>
      <xdr:colOff>147400</xdr:colOff>
      <xdr:row>10</xdr:row>
      <xdr:rowOff>47626</xdr:rowOff>
    </xdr:to>
    <xdr:sp macro="" textlink="">
      <xdr:nvSpPr>
        <xdr:cNvPr id="33" name="Rectangle 32">
          <a:extLst>
            <a:ext uri="{FF2B5EF4-FFF2-40B4-BE49-F238E27FC236}">
              <a16:creationId xmlns:a16="http://schemas.microsoft.com/office/drawing/2014/main" id="{9CF0BFF2-B306-487A-AE3E-DECECA6A6860}"/>
            </a:ext>
          </a:extLst>
        </xdr:cNvPr>
        <xdr:cNvSpPr/>
      </xdr:nvSpPr>
      <xdr:spPr>
        <a:xfrm>
          <a:off x="6967840" y="1949185"/>
          <a:ext cx="494760" cy="251091"/>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15</xdr:col>
      <xdr:colOff>119063</xdr:colOff>
      <xdr:row>5</xdr:row>
      <xdr:rowOff>47624</xdr:rowOff>
    </xdr:from>
    <xdr:to>
      <xdr:col>18</xdr:col>
      <xdr:colOff>500063</xdr:colOff>
      <xdr:row>11</xdr:row>
      <xdr:rowOff>24643</xdr:rowOff>
    </xdr:to>
    <xdr:sp macro="" textlink="">
      <xdr:nvSpPr>
        <xdr:cNvPr id="34" name="Rectangle: Rounded Corners 33">
          <a:extLst>
            <a:ext uri="{FF2B5EF4-FFF2-40B4-BE49-F238E27FC236}">
              <a16:creationId xmlns:a16="http://schemas.microsoft.com/office/drawing/2014/main" id="{4DD203B3-04C6-41C5-9DCD-7F465813445B}"/>
            </a:ext>
          </a:extLst>
        </xdr:cNvPr>
        <xdr:cNvSpPr/>
      </xdr:nvSpPr>
      <xdr:spPr>
        <a:xfrm>
          <a:off x="9263063" y="1279524"/>
          <a:ext cx="2209800" cy="1081919"/>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SY091:  Corporate ICB Capacity</a:t>
          </a:r>
          <a:endParaRPr lang="en-GB" sz="1100" b="1" baseline="0">
            <a:solidFill>
              <a:schemeClr val="tx1"/>
            </a:solidFill>
          </a:endParaRP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16</xdr:col>
      <xdr:colOff>331784</xdr:colOff>
      <xdr:row>8</xdr:row>
      <xdr:rowOff>165323</xdr:rowOff>
    </xdr:from>
    <xdr:to>
      <xdr:col>17</xdr:col>
      <xdr:colOff>218948</xdr:colOff>
      <xdr:row>9</xdr:row>
      <xdr:rowOff>173376</xdr:rowOff>
    </xdr:to>
    <xdr:sp macro="" textlink="">
      <xdr:nvSpPr>
        <xdr:cNvPr id="35" name="Rectangle 34">
          <a:extLst>
            <a:ext uri="{FF2B5EF4-FFF2-40B4-BE49-F238E27FC236}">
              <a16:creationId xmlns:a16="http://schemas.microsoft.com/office/drawing/2014/main" id="{144F0BCB-4807-4CCC-92CB-DD9E37E95619}"/>
            </a:ext>
          </a:extLst>
        </xdr:cNvPr>
        <xdr:cNvSpPr/>
      </xdr:nvSpPr>
      <xdr:spPr>
        <a:xfrm>
          <a:off x="10085384" y="1949673"/>
          <a:ext cx="496764" cy="19220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20</xdr:col>
      <xdr:colOff>31749</xdr:colOff>
      <xdr:row>5</xdr:row>
      <xdr:rowOff>95249</xdr:rowOff>
    </xdr:from>
    <xdr:to>
      <xdr:col>23</xdr:col>
      <xdr:colOff>420687</xdr:colOff>
      <xdr:row>11</xdr:row>
      <xdr:rowOff>63500</xdr:rowOff>
    </xdr:to>
    <xdr:sp macro="" textlink="">
      <xdr:nvSpPr>
        <xdr:cNvPr id="36" name="Rectangle: Rounded Corners 35">
          <a:extLst>
            <a:ext uri="{FF2B5EF4-FFF2-40B4-BE49-F238E27FC236}">
              <a16:creationId xmlns:a16="http://schemas.microsoft.com/office/drawing/2014/main" id="{9F898873-2DFA-4617-9AF4-ACF79FB95F40}"/>
            </a:ext>
          </a:extLst>
        </xdr:cNvPr>
        <xdr:cNvSpPr/>
      </xdr:nvSpPr>
      <xdr:spPr>
        <a:xfrm>
          <a:off x="12223749" y="1327149"/>
          <a:ext cx="2217738" cy="1073151"/>
        </a:xfrm>
        <a:prstGeom prst="roundRect">
          <a:avLst/>
        </a:prstGeom>
        <a:solidFill>
          <a:schemeClr val="accent1">
            <a:lumMod val="40000"/>
            <a:lumOff val="60000"/>
          </a:schemeClr>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SY131:</a:t>
          </a:r>
          <a:r>
            <a:rPr lang="en-GB" sz="1100" b="1" baseline="0">
              <a:solidFill>
                <a:schemeClr val="tx1"/>
              </a:solidFill>
            </a:rPr>
            <a:t> Infection Control</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21</xdr:col>
      <xdr:colOff>309561</xdr:colOff>
      <xdr:row>8</xdr:row>
      <xdr:rowOff>129646</xdr:rowOff>
    </xdr:from>
    <xdr:to>
      <xdr:col>22</xdr:col>
      <xdr:colOff>168332</xdr:colOff>
      <xdr:row>10</xdr:row>
      <xdr:rowOff>45555</xdr:rowOff>
    </xdr:to>
    <xdr:sp macro="" textlink="">
      <xdr:nvSpPr>
        <xdr:cNvPr id="37" name="Rectangle 36">
          <a:extLst>
            <a:ext uri="{FF2B5EF4-FFF2-40B4-BE49-F238E27FC236}">
              <a16:creationId xmlns:a16="http://schemas.microsoft.com/office/drawing/2014/main" id="{C8CE6D18-ED37-4332-BE9B-46B382C38522}"/>
            </a:ext>
          </a:extLst>
        </xdr:cNvPr>
        <xdr:cNvSpPr/>
      </xdr:nvSpPr>
      <xdr:spPr>
        <a:xfrm>
          <a:off x="13111161" y="1913996"/>
          <a:ext cx="468371" cy="284209"/>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15</a:t>
          </a:r>
        </a:p>
      </xdr:txBody>
    </xdr:sp>
    <xdr:clientData/>
  </xdr:twoCellAnchor>
  <xdr:twoCellAnchor>
    <xdr:from>
      <xdr:col>20</xdr:col>
      <xdr:colOff>0</xdr:colOff>
      <xdr:row>12</xdr:row>
      <xdr:rowOff>0</xdr:rowOff>
    </xdr:from>
    <xdr:to>
      <xdr:col>23</xdr:col>
      <xdr:colOff>373063</xdr:colOff>
      <xdr:row>17</xdr:row>
      <xdr:rowOff>150813</xdr:rowOff>
    </xdr:to>
    <xdr:sp macro="" textlink="">
      <xdr:nvSpPr>
        <xdr:cNvPr id="38" name="Rectangle: Rounded Corners 37">
          <a:extLst>
            <a:ext uri="{FF2B5EF4-FFF2-40B4-BE49-F238E27FC236}">
              <a16:creationId xmlns:a16="http://schemas.microsoft.com/office/drawing/2014/main" id="{2B8EAAF6-2530-48B5-A288-C7552830F1F1}"/>
            </a:ext>
          </a:extLst>
        </xdr:cNvPr>
        <xdr:cNvSpPr/>
      </xdr:nvSpPr>
      <xdr:spPr>
        <a:xfrm>
          <a:off x="12192000" y="2520950"/>
          <a:ext cx="2201863" cy="1071563"/>
        </a:xfrm>
        <a:prstGeom prst="roundRect">
          <a:avLst/>
        </a:prstGeom>
        <a:solidFill>
          <a:schemeClr val="accent2">
            <a:lumMod val="40000"/>
            <a:lumOff val="60000"/>
          </a:schemeClr>
        </a:solidFill>
        <a:ln w="3810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GB" sz="1100" b="1">
              <a:latin typeface="+mn-lt"/>
            </a:rPr>
            <a:t>SY128: Paediatric Hearing</a:t>
          </a:r>
          <a:r>
            <a:rPr lang="en-GB" sz="1100" b="1" baseline="0">
              <a:latin typeface="+mn-lt"/>
            </a:rPr>
            <a:t> Services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sz="1100">
            <a:solidFill>
              <a:srgbClr val="FF0000"/>
            </a:solidFill>
            <a:effectLst/>
            <a:latin typeface="+mn-lt"/>
          </a:endParaRPr>
        </a:p>
        <a:p>
          <a:pPr algn="ctr"/>
          <a:endParaRPr lang="en-GB" sz="900" b="1"/>
        </a:p>
      </xdr:txBody>
    </xdr:sp>
    <xdr:clientData/>
  </xdr:twoCellAnchor>
  <xdr:twoCellAnchor>
    <xdr:from>
      <xdr:col>21</xdr:col>
      <xdr:colOff>239709</xdr:colOff>
      <xdr:row>15</xdr:row>
      <xdr:rowOff>89122</xdr:rowOff>
    </xdr:from>
    <xdr:to>
      <xdr:col>22</xdr:col>
      <xdr:colOff>126874</xdr:colOff>
      <xdr:row>16</xdr:row>
      <xdr:rowOff>164566</xdr:rowOff>
    </xdr:to>
    <xdr:sp macro="" textlink="">
      <xdr:nvSpPr>
        <xdr:cNvPr id="39" name="Rectangle 38">
          <a:extLst>
            <a:ext uri="{FF2B5EF4-FFF2-40B4-BE49-F238E27FC236}">
              <a16:creationId xmlns:a16="http://schemas.microsoft.com/office/drawing/2014/main" id="{DF3E8917-56F6-4F74-9888-336F82655EBE}"/>
            </a:ext>
          </a:extLst>
        </xdr:cNvPr>
        <xdr:cNvSpPr/>
      </xdr:nvSpPr>
      <xdr:spPr>
        <a:xfrm>
          <a:off x="13041309" y="3162522"/>
          <a:ext cx="496765" cy="259594"/>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20</xdr:col>
      <xdr:colOff>1</xdr:colOff>
      <xdr:row>18</xdr:row>
      <xdr:rowOff>119063</xdr:rowOff>
    </xdr:from>
    <xdr:to>
      <xdr:col>23</xdr:col>
      <xdr:colOff>396875</xdr:colOff>
      <xdr:row>24</xdr:row>
      <xdr:rowOff>111125</xdr:rowOff>
    </xdr:to>
    <xdr:sp macro="" textlink="">
      <xdr:nvSpPr>
        <xdr:cNvPr id="40" name="Rectangle: Rounded Corners 39">
          <a:extLst>
            <a:ext uri="{FF2B5EF4-FFF2-40B4-BE49-F238E27FC236}">
              <a16:creationId xmlns:a16="http://schemas.microsoft.com/office/drawing/2014/main" id="{BB9C0689-0FC8-4371-B9A4-B04BB518C7DE}"/>
            </a:ext>
          </a:extLst>
        </xdr:cNvPr>
        <xdr:cNvSpPr/>
      </xdr:nvSpPr>
      <xdr:spPr>
        <a:xfrm>
          <a:off x="12192001" y="3744913"/>
          <a:ext cx="2225674" cy="1096962"/>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21</xdr:col>
      <xdr:colOff>233359</xdr:colOff>
      <xdr:row>22</xdr:row>
      <xdr:rowOff>178023</xdr:rowOff>
    </xdr:from>
    <xdr:to>
      <xdr:col>22</xdr:col>
      <xdr:colOff>120524</xdr:colOff>
      <xdr:row>24</xdr:row>
      <xdr:rowOff>70904</xdr:rowOff>
    </xdr:to>
    <xdr:sp macro="" textlink="">
      <xdr:nvSpPr>
        <xdr:cNvPr id="41" name="Rectangle 40">
          <a:extLst>
            <a:ext uri="{FF2B5EF4-FFF2-40B4-BE49-F238E27FC236}">
              <a16:creationId xmlns:a16="http://schemas.microsoft.com/office/drawing/2014/main" id="{53097367-E413-4229-A687-C3EB03F7C535}"/>
            </a:ext>
          </a:extLst>
        </xdr:cNvPr>
        <xdr:cNvSpPr/>
      </xdr:nvSpPr>
      <xdr:spPr>
        <a:xfrm>
          <a:off x="13034959" y="4540473"/>
          <a:ext cx="496765" cy="261181"/>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555626</xdr:colOff>
      <xdr:row>25</xdr:row>
      <xdr:rowOff>47624</xdr:rowOff>
    </xdr:from>
    <xdr:to>
      <xdr:col>23</xdr:col>
      <xdr:colOff>412750</xdr:colOff>
      <xdr:row>31</xdr:row>
      <xdr:rowOff>7936</xdr:rowOff>
    </xdr:to>
    <xdr:sp macro="" textlink="">
      <xdr:nvSpPr>
        <xdr:cNvPr id="42" name="Rectangle: Rounded Corners 41">
          <a:extLst>
            <a:ext uri="{FF2B5EF4-FFF2-40B4-BE49-F238E27FC236}">
              <a16:creationId xmlns:a16="http://schemas.microsoft.com/office/drawing/2014/main" id="{C50C6162-4E21-4237-881B-9B57AC3B63E1}"/>
            </a:ext>
          </a:extLst>
        </xdr:cNvPr>
        <xdr:cNvSpPr/>
      </xdr:nvSpPr>
      <xdr:spPr>
        <a:xfrm>
          <a:off x="12138026" y="4962524"/>
          <a:ext cx="2295524" cy="106521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21</xdr:col>
      <xdr:colOff>216734</xdr:colOff>
      <xdr:row>28</xdr:row>
      <xdr:rowOff>41356</xdr:rowOff>
    </xdr:from>
    <xdr:to>
      <xdr:col>22</xdr:col>
      <xdr:colOff>144703</xdr:colOff>
      <xdr:row>29</xdr:row>
      <xdr:rowOff>143478</xdr:rowOff>
    </xdr:to>
    <xdr:sp macro="" textlink="">
      <xdr:nvSpPr>
        <xdr:cNvPr id="43" name="Rectangle 42">
          <a:extLst>
            <a:ext uri="{FF2B5EF4-FFF2-40B4-BE49-F238E27FC236}">
              <a16:creationId xmlns:a16="http://schemas.microsoft.com/office/drawing/2014/main" id="{4E527E49-F942-4090-B669-8C4BAC8F04FC}"/>
            </a:ext>
          </a:extLst>
        </xdr:cNvPr>
        <xdr:cNvSpPr/>
      </xdr:nvSpPr>
      <xdr:spPr>
        <a:xfrm>
          <a:off x="13018334" y="5508706"/>
          <a:ext cx="537569" cy="28627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20</xdr:col>
      <xdr:colOff>0</xdr:colOff>
      <xdr:row>32</xdr:row>
      <xdr:rowOff>0</xdr:rowOff>
    </xdr:from>
    <xdr:to>
      <xdr:col>23</xdr:col>
      <xdr:colOff>388937</xdr:colOff>
      <xdr:row>36</xdr:row>
      <xdr:rowOff>151718</xdr:rowOff>
    </xdr:to>
    <xdr:sp macro="" textlink="">
      <xdr:nvSpPr>
        <xdr:cNvPr id="44" name="Rectangle: Rounded Corners 43">
          <a:extLst>
            <a:ext uri="{FF2B5EF4-FFF2-40B4-BE49-F238E27FC236}">
              <a16:creationId xmlns:a16="http://schemas.microsoft.com/office/drawing/2014/main" id="{ECA38E0E-A758-4CE2-8DC8-0B2A888952FD}"/>
            </a:ext>
          </a:extLst>
        </xdr:cNvPr>
        <xdr:cNvSpPr/>
      </xdr:nvSpPr>
      <xdr:spPr>
        <a:xfrm>
          <a:off x="12192000" y="6203950"/>
          <a:ext cx="2217737"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206374</xdr:colOff>
      <xdr:row>34</xdr:row>
      <xdr:rowOff>134938</xdr:rowOff>
    </xdr:from>
    <xdr:to>
      <xdr:col>22</xdr:col>
      <xdr:colOff>134343</xdr:colOff>
      <xdr:row>36</xdr:row>
      <xdr:rowOff>54498</xdr:rowOff>
    </xdr:to>
    <xdr:sp macro="" textlink="">
      <xdr:nvSpPr>
        <xdr:cNvPr id="45" name="Rectangle 44">
          <a:extLst>
            <a:ext uri="{FF2B5EF4-FFF2-40B4-BE49-F238E27FC236}">
              <a16:creationId xmlns:a16="http://schemas.microsoft.com/office/drawing/2014/main" id="{4056DD29-D5AA-4C94-9388-19A0BC975013}"/>
            </a:ext>
          </a:extLst>
        </xdr:cNvPr>
        <xdr:cNvSpPr/>
      </xdr:nvSpPr>
      <xdr:spPr>
        <a:xfrm>
          <a:off x="13007974" y="6707188"/>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563563</xdr:colOff>
      <xdr:row>37</xdr:row>
      <xdr:rowOff>142875</xdr:rowOff>
    </xdr:from>
    <xdr:to>
      <xdr:col>23</xdr:col>
      <xdr:colOff>436563</xdr:colOff>
      <xdr:row>41</xdr:row>
      <xdr:rowOff>182185</xdr:rowOff>
    </xdr:to>
    <xdr:sp macro="" textlink="">
      <xdr:nvSpPr>
        <xdr:cNvPr id="46" name="Rectangle: Rounded Corners 45">
          <a:extLst>
            <a:ext uri="{FF2B5EF4-FFF2-40B4-BE49-F238E27FC236}">
              <a16:creationId xmlns:a16="http://schemas.microsoft.com/office/drawing/2014/main" id="{50F01637-3207-4334-8A7A-4C960A0238C5}"/>
            </a:ext>
          </a:extLst>
        </xdr:cNvPr>
        <xdr:cNvSpPr/>
      </xdr:nvSpPr>
      <xdr:spPr>
        <a:xfrm>
          <a:off x="12145963" y="7267575"/>
          <a:ext cx="2311400" cy="775910"/>
        </a:xfrm>
        <a:prstGeom prst="roundRect">
          <a:avLst/>
        </a:prstGeom>
        <a:solidFill>
          <a:srgbClr val="ABFB5B"/>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SY0123:</a:t>
          </a:r>
          <a:r>
            <a:rPr lang="en-GB" sz="1100" b="1" baseline="0">
              <a:solidFill>
                <a:schemeClr val="tx1"/>
              </a:solidFill>
            </a:rPr>
            <a:t> Complaints Capacity</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21</xdr:col>
      <xdr:colOff>206375</xdr:colOff>
      <xdr:row>40</xdr:row>
      <xdr:rowOff>31751</xdr:rowOff>
    </xdr:from>
    <xdr:to>
      <xdr:col>22</xdr:col>
      <xdr:colOff>134344</xdr:colOff>
      <xdr:row>41</xdr:row>
      <xdr:rowOff>133873</xdr:rowOff>
    </xdr:to>
    <xdr:sp macro="" textlink="">
      <xdr:nvSpPr>
        <xdr:cNvPr id="47" name="Rectangle 46">
          <a:extLst>
            <a:ext uri="{FF2B5EF4-FFF2-40B4-BE49-F238E27FC236}">
              <a16:creationId xmlns:a16="http://schemas.microsoft.com/office/drawing/2014/main" id="{03EB898C-C37B-491D-94F4-C5F4A572AEE4}"/>
            </a:ext>
          </a:extLst>
        </xdr:cNvPr>
        <xdr:cNvSpPr/>
      </xdr:nvSpPr>
      <xdr:spPr>
        <a:xfrm>
          <a:off x="13007975" y="7708901"/>
          <a:ext cx="537569" cy="28627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20</xdr:col>
      <xdr:colOff>0</xdr:colOff>
      <xdr:row>43</xdr:row>
      <xdr:rowOff>0</xdr:rowOff>
    </xdr:from>
    <xdr:to>
      <xdr:col>23</xdr:col>
      <xdr:colOff>476250</xdr:colOff>
      <xdr:row>47</xdr:row>
      <xdr:rowOff>32923</xdr:rowOff>
    </xdr:to>
    <xdr:sp macro="" textlink="">
      <xdr:nvSpPr>
        <xdr:cNvPr id="48" name="Rectangle: Rounded Corners 47">
          <a:extLst>
            <a:ext uri="{FF2B5EF4-FFF2-40B4-BE49-F238E27FC236}">
              <a16:creationId xmlns:a16="http://schemas.microsoft.com/office/drawing/2014/main" id="{B2B360FB-F8C8-4570-BC69-2854CDB0FC59}"/>
            </a:ext>
          </a:extLst>
        </xdr:cNvPr>
        <xdr:cNvSpPr/>
      </xdr:nvSpPr>
      <xdr:spPr>
        <a:xfrm>
          <a:off x="12192000" y="8229600"/>
          <a:ext cx="2305050"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247423</xdr:colOff>
      <xdr:row>45</xdr:row>
      <xdr:rowOff>100764</xdr:rowOff>
    </xdr:from>
    <xdr:to>
      <xdr:col>22</xdr:col>
      <xdr:colOff>148147</xdr:colOff>
      <xdr:row>46</xdr:row>
      <xdr:rowOff>121932</xdr:rowOff>
    </xdr:to>
    <xdr:sp macro="" textlink="">
      <xdr:nvSpPr>
        <xdr:cNvPr id="49" name="Rectangle 48">
          <a:extLst>
            <a:ext uri="{FF2B5EF4-FFF2-40B4-BE49-F238E27FC236}">
              <a16:creationId xmlns:a16="http://schemas.microsoft.com/office/drawing/2014/main" id="{7E079EC1-BBB3-4801-A3E7-4FFFEB3360F8}"/>
            </a:ext>
          </a:extLst>
        </xdr:cNvPr>
        <xdr:cNvSpPr/>
      </xdr:nvSpPr>
      <xdr:spPr>
        <a:xfrm>
          <a:off x="13049023" y="8698664"/>
          <a:ext cx="510324" cy="205318"/>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595312</xdr:colOff>
      <xdr:row>47</xdr:row>
      <xdr:rowOff>174625</xdr:rowOff>
    </xdr:from>
    <xdr:to>
      <xdr:col>23</xdr:col>
      <xdr:colOff>484187</xdr:colOff>
      <xdr:row>52</xdr:row>
      <xdr:rowOff>157278</xdr:rowOff>
    </xdr:to>
    <xdr:sp macro="" textlink="">
      <xdr:nvSpPr>
        <xdr:cNvPr id="50" name="Rectangle: Rounded Corners 49">
          <a:extLst>
            <a:ext uri="{FF2B5EF4-FFF2-40B4-BE49-F238E27FC236}">
              <a16:creationId xmlns:a16="http://schemas.microsoft.com/office/drawing/2014/main" id="{F8A3EB2C-04F2-42D0-9F8F-240AB52F12CF}"/>
            </a:ext>
          </a:extLst>
        </xdr:cNvPr>
        <xdr:cNvSpPr/>
      </xdr:nvSpPr>
      <xdr:spPr>
        <a:xfrm>
          <a:off x="12177712" y="9140825"/>
          <a:ext cx="2327275" cy="903403"/>
        </a:xfrm>
        <a:prstGeom prst="roundRect">
          <a:avLst/>
        </a:prstGeom>
        <a:solidFill>
          <a:schemeClr val="accent5">
            <a:lumMod val="40000"/>
            <a:lumOff val="60000"/>
          </a:schemeClr>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SY108:</a:t>
          </a:r>
          <a:r>
            <a:rPr lang="en-GB" sz="1100" b="1" baseline="0">
              <a:solidFill>
                <a:schemeClr val="tx1"/>
              </a:solidFill>
            </a:rPr>
            <a:t>   Infection Prevention Control</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258156</xdr:colOff>
      <xdr:row>51</xdr:row>
      <xdr:rowOff>45358</xdr:rowOff>
    </xdr:from>
    <xdr:to>
      <xdr:col>22</xdr:col>
      <xdr:colOff>166143</xdr:colOff>
      <xdr:row>52</xdr:row>
      <xdr:rowOff>134938</xdr:rowOff>
    </xdr:to>
    <xdr:sp macro="" textlink="">
      <xdr:nvSpPr>
        <xdr:cNvPr id="51" name="Rectangle 50">
          <a:extLst>
            <a:ext uri="{FF2B5EF4-FFF2-40B4-BE49-F238E27FC236}">
              <a16:creationId xmlns:a16="http://schemas.microsoft.com/office/drawing/2014/main" id="{875B6A53-2F16-4BBE-A016-2AA577D7DFBF}"/>
            </a:ext>
          </a:extLst>
        </xdr:cNvPr>
        <xdr:cNvSpPr/>
      </xdr:nvSpPr>
      <xdr:spPr>
        <a:xfrm>
          <a:off x="13059756" y="9748158"/>
          <a:ext cx="517587" cy="27373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19</xdr:col>
      <xdr:colOff>579437</xdr:colOff>
      <xdr:row>53</xdr:row>
      <xdr:rowOff>111125</xdr:rowOff>
    </xdr:from>
    <xdr:to>
      <xdr:col>23</xdr:col>
      <xdr:colOff>523875</xdr:colOff>
      <xdr:row>58</xdr:row>
      <xdr:rowOff>111126</xdr:rowOff>
    </xdr:to>
    <xdr:sp macro="" textlink="">
      <xdr:nvSpPr>
        <xdr:cNvPr id="52" name="Rectangle: Rounded Corners 51">
          <a:extLst>
            <a:ext uri="{FF2B5EF4-FFF2-40B4-BE49-F238E27FC236}">
              <a16:creationId xmlns:a16="http://schemas.microsoft.com/office/drawing/2014/main" id="{22F3E698-D6F9-4108-AACF-22E13682AAB0}"/>
            </a:ext>
          </a:extLst>
        </xdr:cNvPr>
        <xdr:cNvSpPr/>
      </xdr:nvSpPr>
      <xdr:spPr>
        <a:xfrm>
          <a:off x="12161837" y="10182225"/>
          <a:ext cx="2382838"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277812</xdr:colOff>
      <xdr:row>56</xdr:row>
      <xdr:rowOff>127000</xdr:rowOff>
    </xdr:from>
    <xdr:to>
      <xdr:col>22</xdr:col>
      <xdr:colOff>185799</xdr:colOff>
      <xdr:row>58</xdr:row>
      <xdr:rowOff>34017</xdr:rowOff>
    </xdr:to>
    <xdr:sp macro="" textlink="">
      <xdr:nvSpPr>
        <xdr:cNvPr id="53" name="Rectangle 52">
          <a:extLst>
            <a:ext uri="{FF2B5EF4-FFF2-40B4-BE49-F238E27FC236}">
              <a16:creationId xmlns:a16="http://schemas.microsoft.com/office/drawing/2014/main" id="{9D4218A4-DA17-4935-9A3A-E830517E9A33}"/>
            </a:ext>
          </a:extLst>
        </xdr:cNvPr>
        <xdr:cNvSpPr/>
      </xdr:nvSpPr>
      <xdr:spPr>
        <a:xfrm>
          <a:off x="13079412" y="10750550"/>
          <a:ext cx="517587" cy="27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19</xdr:col>
      <xdr:colOff>563562</xdr:colOff>
      <xdr:row>59</xdr:row>
      <xdr:rowOff>87312</xdr:rowOff>
    </xdr:from>
    <xdr:to>
      <xdr:col>23</xdr:col>
      <xdr:colOff>579437</xdr:colOff>
      <xdr:row>63</xdr:row>
      <xdr:rowOff>163060</xdr:rowOff>
    </xdr:to>
    <xdr:sp macro="" textlink="">
      <xdr:nvSpPr>
        <xdr:cNvPr id="54" name="Rectangle: Rounded Corners 53">
          <a:extLst>
            <a:ext uri="{FF2B5EF4-FFF2-40B4-BE49-F238E27FC236}">
              <a16:creationId xmlns:a16="http://schemas.microsoft.com/office/drawing/2014/main" id="{2AEADD55-B5E8-4398-A1FB-716752DB103B}"/>
            </a:ext>
          </a:extLst>
        </xdr:cNvPr>
        <xdr:cNvSpPr/>
      </xdr:nvSpPr>
      <xdr:spPr>
        <a:xfrm>
          <a:off x="12145962" y="11263312"/>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353443</xdr:colOff>
      <xdr:row>62</xdr:row>
      <xdr:rowOff>9185</xdr:rowOff>
    </xdr:from>
    <xdr:to>
      <xdr:col>22</xdr:col>
      <xdr:colOff>287311</xdr:colOff>
      <xdr:row>63</xdr:row>
      <xdr:rowOff>36397</xdr:rowOff>
    </xdr:to>
    <xdr:sp macro="" textlink="">
      <xdr:nvSpPr>
        <xdr:cNvPr id="55" name="Rectangle 54">
          <a:extLst>
            <a:ext uri="{FF2B5EF4-FFF2-40B4-BE49-F238E27FC236}">
              <a16:creationId xmlns:a16="http://schemas.microsoft.com/office/drawing/2014/main" id="{391831BC-950B-49F9-9D02-C8DE436E8A0E}"/>
            </a:ext>
          </a:extLst>
        </xdr:cNvPr>
        <xdr:cNvSpPr/>
      </xdr:nvSpPr>
      <xdr:spPr>
        <a:xfrm>
          <a:off x="13155043" y="11737635"/>
          <a:ext cx="543468" cy="211362"/>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20</xdr:col>
      <xdr:colOff>1</xdr:colOff>
      <xdr:row>65</xdr:row>
      <xdr:rowOff>63502</xdr:rowOff>
    </xdr:from>
    <xdr:to>
      <xdr:col>23</xdr:col>
      <xdr:colOff>587376</xdr:colOff>
      <xdr:row>70</xdr:row>
      <xdr:rowOff>94497</xdr:rowOff>
    </xdr:to>
    <xdr:sp macro="" textlink="">
      <xdr:nvSpPr>
        <xdr:cNvPr id="56" name="Rectangle: Rounded Corners 55">
          <a:extLst>
            <a:ext uri="{FF2B5EF4-FFF2-40B4-BE49-F238E27FC236}">
              <a16:creationId xmlns:a16="http://schemas.microsoft.com/office/drawing/2014/main" id="{5DAAFD98-6082-40AE-B1B5-934D37FF64ED}"/>
            </a:ext>
          </a:extLst>
        </xdr:cNvPr>
        <xdr:cNvSpPr/>
      </xdr:nvSpPr>
      <xdr:spPr>
        <a:xfrm>
          <a:off x="12192001" y="12344402"/>
          <a:ext cx="2416175" cy="95174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455764</xdr:colOff>
      <xdr:row>68</xdr:row>
      <xdr:rowOff>165440</xdr:rowOff>
    </xdr:from>
    <xdr:to>
      <xdr:col>22</xdr:col>
      <xdr:colOff>376650</xdr:colOff>
      <xdr:row>70</xdr:row>
      <xdr:rowOff>59453</xdr:rowOff>
    </xdr:to>
    <xdr:sp macro="" textlink="">
      <xdr:nvSpPr>
        <xdr:cNvPr id="57" name="Rectangle 56">
          <a:extLst>
            <a:ext uri="{FF2B5EF4-FFF2-40B4-BE49-F238E27FC236}">
              <a16:creationId xmlns:a16="http://schemas.microsoft.com/office/drawing/2014/main" id="{366DF430-8A20-4F62-96C6-7BA4FC30787F}"/>
            </a:ext>
          </a:extLst>
        </xdr:cNvPr>
        <xdr:cNvSpPr/>
      </xdr:nvSpPr>
      <xdr:spPr>
        <a:xfrm>
          <a:off x="13257364" y="12998790"/>
          <a:ext cx="530486" cy="26231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20</xdr:col>
      <xdr:colOff>0</xdr:colOff>
      <xdr:row>71</xdr:row>
      <xdr:rowOff>63502</xdr:rowOff>
    </xdr:from>
    <xdr:to>
      <xdr:col>24</xdr:col>
      <xdr:colOff>19423</xdr:colOff>
      <xdr:row>76</xdr:row>
      <xdr:rowOff>30658</xdr:rowOff>
    </xdr:to>
    <xdr:sp macro="" textlink="">
      <xdr:nvSpPr>
        <xdr:cNvPr id="58" name="Rectangle: Rounded Corners 57">
          <a:extLst>
            <a:ext uri="{FF2B5EF4-FFF2-40B4-BE49-F238E27FC236}">
              <a16:creationId xmlns:a16="http://schemas.microsoft.com/office/drawing/2014/main" id="{AF10B6BF-05A2-40AD-B730-2F00441D8928}"/>
            </a:ext>
          </a:extLst>
        </xdr:cNvPr>
        <xdr:cNvSpPr/>
      </xdr:nvSpPr>
      <xdr:spPr>
        <a:xfrm>
          <a:off x="12192000" y="13449302"/>
          <a:ext cx="2457823" cy="88790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SY069:</a:t>
          </a:r>
          <a:r>
            <a:rPr lang="en-GB" sz="1100" b="1" baseline="0">
              <a:solidFill>
                <a:schemeClr val="tx1"/>
              </a:solidFill>
            </a:rPr>
            <a:t>  Primary Care Delegation</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476553</xdr:colOff>
      <xdr:row>73</xdr:row>
      <xdr:rowOff>172774</xdr:rowOff>
    </xdr:from>
    <xdr:to>
      <xdr:col>22</xdr:col>
      <xdr:colOff>400168</xdr:colOff>
      <xdr:row>75</xdr:row>
      <xdr:rowOff>82405</xdr:rowOff>
    </xdr:to>
    <xdr:sp macro="" textlink="">
      <xdr:nvSpPr>
        <xdr:cNvPr id="59" name="Rectangle 58">
          <a:extLst>
            <a:ext uri="{FF2B5EF4-FFF2-40B4-BE49-F238E27FC236}">
              <a16:creationId xmlns:a16="http://schemas.microsoft.com/office/drawing/2014/main" id="{0EB41712-8BB2-4083-9B81-0DB1AACABA4E}"/>
            </a:ext>
          </a:extLst>
        </xdr:cNvPr>
        <xdr:cNvSpPr/>
      </xdr:nvSpPr>
      <xdr:spPr>
        <a:xfrm>
          <a:off x="13278153" y="13926874"/>
          <a:ext cx="533215" cy="27793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20</xdr:col>
      <xdr:colOff>0</xdr:colOff>
      <xdr:row>79</xdr:row>
      <xdr:rowOff>0</xdr:rowOff>
    </xdr:from>
    <xdr:to>
      <xdr:col>24</xdr:col>
      <xdr:colOff>71438</xdr:colOff>
      <xdr:row>83</xdr:row>
      <xdr:rowOff>119062</xdr:rowOff>
    </xdr:to>
    <xdr:sp macro="" textlink="">
      <xdr:nvSpPr>
        <xdr:cNvPr id="60" name="Rectangle: Rounded Corners 59">
          <a:extLst>
            <a:ext uri="{FF2B5EF4-FFF2-40B4-BE49-F238E27FC236}">
              <a16:creationId xmlns:a16="http://schemas.microsoft.com/office/drawing/2014/main" id="{2EDCDC4D-9D4D-49DD-8507-5551759411FD}"/>
            </a:ext>
          </a:extLst>
        </xdr:cNvPr>
        <xdr:cNvSpPr/>
      </xdr:nvSpPr>
      <xdr:spPr>
        <a:xfrm>
          <a:off x="12192000" y="14859000"/>
          <a:ext cx="2509838" cy="85566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SY079:</a:t>
          </a:r>
          <a:r>
            <a:rPr lang="en-GB" sz="1100" b="1" baseline="0">
              <a:solidFill>
                <a:schemeClr val="tx1"/>
              </a:solidFill>
            </a:rPr>
            <a:t>  Primary Care Partnership working</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343768</xdr:colOff>
      <xdr:row>82</xdr:row>
      <xdr:rowOff>47401</xdr:rowOff>
    </xdr:from>
    <xdr:to>
      <xdr:col>22</xdr:col>
      <xdr:colOff>266774</xdr:colOff>
      <xdr:row>83</xdr:row>
      <xdr:rowOff>78206</xdr:rowOff>
    </xdr:to>
    <xdr:sp macro="" textlink="">
      <xdr:nvSpPr>
        <xdr:cNvPr id="61" name="Rectangle 60">
          <a:extLst>
            <a:ext uri="{FF2B5EF4-FFF2-40B4-BE49-F238E27FC236}">
              <a16:creationId xmlns:a16="http://schemas.microsoft.com/office/drawing/2014/main" id="{62BF3CB9-84D7-4A0D-95FE-7BD4DDF41B7E}"/>
            </a:ext>
          </a:extLst>
        </xdr:cNvPr>
        <xdr:cNvSpPr/>
      </xdr:nvSpPr>
      <xdr:spPr>
        <a:xfrm>
          <a:off x="13145368" y="15458851"/>
          <a:ext cx="532606" cy="21495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20</xdr:col>
      <xdr:colOff>0</xdr:colOff>
      <xdr:row>85</xdr:row>
      <xdr:rowOff>0</xdr:rowOff>
    </xdr:from>
    <xdr:to>
      <xdr:col>24</xdr:col>
      <xdr:colOff>87313</xdr:colOff>
      <xdr:row>89</xdr:row>
      <xdr:rowOff>116300</xdr:rowOff>
    </xdr:to>
    <xdr:sp macro="" textlink="">
      <xdr:nvSpPr>
        <xdr:cNvPr id="62" name="Rectangle: Rounded Corners 61">
          <a:extLst>
            <a:ext uri="{FF2B5EF4-FFF2-40B4-BE49-F238E27FC236}">
              <a16:creationId xmlns:a16="http://schemas.microsoft.com/office/drawing/2014/main" id="{38652828-77DB-4EB2-BEAE-3BF6EB097B21}"/>
            </a:ext>
          </a:extLst>
        </xdr:cNvPr>
        <xdr:cNvSpPr/>
      </xdr:nvSpPr>
      <xdr:spPr>
        <a:xfrm>
          <a:off x="12192000" y="15963900"/>
          <a:ext cx="2525713" cy="85290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SY0106:</a:t>
          </a:r>
          <a:r>
            <a:rPr lang="en-GB" sz="1100" b="1" baseline="0">
              <a:solidFill>
                <a:schemeClr val="tx1"/>
              </a:solidFill>
            </a:rPr>
            <a:t>  Trauma Resilience Service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21</xdr:col>
      <xdr:colOff>384022</xdr:colOff>
      <xdr:row>87</xdr:row>
      <xdr:rowOff>133419</xdr:rowOff>
    </xdr:from>
    <xdr:to>
      <xdr:col>22</xdr:col>
      <xdr:colOff>315596</xdr:colOff>
      <xdr:row>88</xdr:row>
      <xdr:rowOff>149185</xdr:rowOff>
    </xdr:to>
    <xdr:sp macro="" textlink="">
      <xdr:nvSpPr>
        <xdr:cNvPr id="63" name="Rectangle 62">
          <a:extLst>
            <a:ext uri="{FF2B5EF4-FFF2-40B4-BE49-F238E27FC236}">
              <a16:creationId xmlns:a16="http://schemas.microsoft.com/office/drawing/2014/main" id="{60A8C256-7991-403E-9152-F929AA067246}"/>
            </a:ext>
          </a:extLst>
        </xdr:cNvPr>
        <xdr:cNvSpPr/>
      </xdr:nvSpPr>
      <xdr:spPr>
        <a:xfrm>
          <a:off x="13185622" y="16465619"/>
          <a:ext cx="541174" cy="199916"/>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10</xdr:col>
      <xdr:colOff>0</xdr:colOff>
      <xdr:row>12</xdr:row>
      <xdr:rowOff>0</xdr:rowOff>
    </xdr:from>
    <xdr:to>
      <xdr:col>13</xdr:col>
      <xdr:colOff>468125</xdr:colOff>
      <xdr:row>17</xdr:row>
      <xdr:rowOff>9415</xdr:rowOff>
    </xdr:to>
    <xdr:sp macro="" textlink="">
      <xdr:nvSpPr>
        <xdr:cNvPr id="64" name="Rectangle: Rounded Corners 63">
          <a:extLst>
            <a:ext uri="{FF2B5EF4-FFF2-40B4-BE49-F238E27FC236}">
              <a16:creationId xmlns:a16="http://schemas.microsoft.com/office/drawing/2014/main" id="{4835FAB0-A86D-4F6D-A925-17152552A424}"/>
            </a:ext>
          </a:extLst>
        </xdr:cNvPr>
        <xdr:cNvSpPr/>
      </xdr:nvSpPr>
      <xdr:spPr>
        <a:xfrm>
          <a:off x="6096000" y="2520950"/>
          <a:ext cx="2296925" cy="93016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11</xdr:col>
      <xdr:colOff>222251</xdr:colOff>
      <xdr:row>15</xdr:row>
      <xdr:rowOff>109991</xdr:rowOff>
    </xdr:from>
    <xdr:to>
      <xdr:col>12</xdr:col>
      <xdr:colOff>228600</xdr:colOff>
      <xdr:row>16</xdr:row>
      <xdr:rowOff>154212</xdr:rowOff>
    </xdr:to>
    <xdr:sp macro="" textlink="">
      <xdr:nvSpPr>
        <xdr:cNvPr id="65" name="Rectangle 64">
          <a:extLst>
            <a:ext uri="{FF2B5EF4-FFF2-40B4-BE49-F238E27FC236}">
              <a16:creationId xmlns:a16="http://schemas.microsoft.com/office/drawing/2014/main" id="{C96BAE91-69E1-4F24-9F8F-D9A91D897CEA}"/>
            </a:ext>
          </a:extLst>
        </xdr:cNvPr>
        <xdr:cNvSpPr/>
      </xdr:nvSpPr>
      <xdr:spPr>
        <a:xfrm>
          <a:off x="6927851" y="3183391"/>
          <a:ext cx="615949" cy="22837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5</xdr:row>
      <xdr:rowOff>0</xdr:rowOff>
    </xdr:from>
    <xdr:to>
      <xdr:col>29</xdr:col>
      <xdr:colOff>444499</xdr:colOff>
      <xdr:row>11</xdr:row>
      <xdr:rowOff>1</xdr:rowOff>
    </xdr:to>
    <xdr:sp macro="" textlink="">
      <xdr:nvSpPr>
        <xdr:cNvPr id="66" name="Rectangle: Rounded Corners 65">
          <a:extLst>
            <a:ext uri="{FF2B5EF4-FFF2-40B4-BE49-F238E27FC236}">
              <a16:creationId xmlns:a16="http://schemas.microsoft.com/office/drawing/2014/main" id="{17A4E9A1-C271-403D-8848-6C10B562E159}"/>
            </a:ext>
          </a:extLst>
        </xdr:cNvPr>
        <xdr:cNvSpPr/>
      </xdr:nvSpPr>
      <xdr:spPr>
        <a:xfrm>
          <a:off x="15849600" y="1231900"/>
          <a:ext cx="2273299"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27</xdr:col>
      <xdr:colOff>239712</xdr:colOff>
      <xdr:row>8</xdr:row>
      <xdr:rowOff>133350</xdr:rowOff>
    </xdr:from>
    <xdr:to>
      <xdr:col>28</xdr:col>
      <xdr:colOff>186720</xdr:colOff>
      <xdr:row>9</xdr:row>
      <xdr:rowOff>173000</xdr:rowOff>
    </xdr:to>
    <xdr:sp macro="" textlink="">
      <xdr:nvSpPr>
        <xdr:cNvPr id="67" name="Rectangle 66">
          <a:extLst>
            <a:ext uri="{FF2B5EF4-FFF2-40B4-BE49-F238E27FC236}">
              <a16:creationId xmlns:a16="http://schemas.microsoft.com/office/drawing/2014/main" id="{616E3FE2-981A-414A-8756-563D09D3C11D}"/>
            </a:ext>
          </a:extLst>
        </xdr:cNvPr>
        <xdr:cNvSpPr/>
      </xdr:nvSpPr>
      <xdr:spPr>
        <a:xfrm>
          <a:off x="16698912" y="1917700"/>
          <a:ext cx="556608" cy="223800"/>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31</xdr:col>
      <xdr:colOff>73024</xdr:colOff>
      <xdr:row>5</xdr:row>
      <xdr:rowOff>33338</xdr:rowOff>
    </xdr:from>
    <xdr:to>
      <xdr:col>34</xdr:col>
      <xdr:colOff>517524</xdr:colOff>
      <xdr:row>11</xdr:row>
      <xdr:rowOff>33339</xdr:rowOff>
    </xdr:to>
    <xdr:sp macro="" textlink="">
      <xdr:nvSpPr>
        <xdr:cNvPr id="68" name="Rectangle: Rounded Corners 67">
          <a:extLst>
            <a:ext uri="{FF2B5EF4-FFF2-40B4-BE49-F238E27FC236}">
              <a16:creationId xmlns:a16="http://schemas.microsoft.com/office/drawing/2014/main" id="{33045FB9-B1B3-4F45-9ED0-18F5AB15E92D}"/>
            </a:ext>
          </a:extLst>
        </xdr:cNvPr>
        <xdr:cNvSpPr/>
      </xdr:nvSpPr>
      <xdr:spPr>
        <a:xfrm>
          <a:off x="18970624" y="1265238"/>
          <a:ext cx="2273300"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32</xdr:col>
      <xdr:colOff>312737</xdr:colOff>
      <xdr:row>8</xdr:row>
      <xdr:rowOff>166688</xdr:rowOff>
    </xdr:from>
    <xdr:to>
      <xdr:col>33</xdr:col>
      <xdr:colOff>259744</xdr:colOff>
      <xdr:row>10</xdr:row>
      <xdr:rowOff>23776</xdr:rowOff>
    </xdr:to>
    <xdr:sp macro="" textlink="">
      <xdr:nvSpPr>
        <xdr:cNvPr id="69" name="Rectangle 68">
          <a:extLst>
            <a:ext uri="{FF2B5EF4-FFF2-40B4-BE49-F238E27FC236}">
              <a16:creationId xmlns:a16="http://schemas.microsoft.com/office/drawing/2014/main" id="{FCFDD952-D34E-4EAA-B081-220C8207741C}"/>
            </a:ext>
          </a:extLst>
        </xdr:cNvPr>
        <xdr:cNvSpPr/>
      </xdr:nvSpPr>
      <xdr:spPr>
        <a:xfrm>
          <a:off x="19819937" y="1951038"/>
          <a:ext cx="556607" cy="22538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36</xdr:col>
      <xdr:colOff>90487</xdr:colOff>
      <xdr:row>5</xdr:row>
      <xdr:rowOff>19051</xdr:rowOff>
    </xdr:from>
    <xdr:to>
      <xdr:col>39</xdr:col>
      <xdr:colOff>534986</xdr:colOff>
      <xdr:row>11</xdr:row>
      <xdr:rowOff>19052</xdr:rowOff>
    </xdr:to>
    <xdr:sp macro="" textlink="">
      <xdr:nvSpPr>
        <xdr:cNvPr id="70" name="Rectangle: Rounded Corners 69">
          <a:extLst>
            <a:ext uri="{FF2B5EF4-FFF2-40B4-BE49-F238E27FC236}">
              <a16:creationId xmlns:a16="http://schemas.microsoft.com/office/drawing/2014/main" id="{D69096E3-495C-4F8E-8C03-010B602C6CC6}"/>
            </a:ext>
          </a:extLst>
        </xdr:cNvPr>
        <xdr:cNvSpPr/>
      </xdr:nvSpPr>
      <xdr:spPr>
        <a:xfrm>
          <a:off x="22036087" y="1250951"/>
          <a:ext cx="2273299"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37</xdr:col>
      <xdr:colOff>330199</xdr:colOff>
      <xdr:row>8</xdr:row>
      <xdr:rowOff>152401</xdr:rowOff>
    </xdr:from>
    <xdr:to>
      <xdr:col>38</xdr:col>
      <xdr:colOff>277207</xdr:colOff>
      <xdr:row>10</xdr:row>
      <xdr:rowOff>9489</xdr:rowOff>
    </xdr:to>
    <xdr:sp macro="" textlink="">
      <xdr:nvSpPr>
        <xdr:cNvPr id="71" name="Rectangle 70">
          <a:extLst>
            <a:ext uri="{FF2B5EF4-FFF2-40B4-BE49-F238E27FC236}">
              <a16:creationId xmlns:a16="http://schemas.microsoft.com/office/drawing/2014/main" id="{EA2891AD-0EB6-4A23-968C-685F8FE656E4}"/>
            </a:ext>
          </a:extLst>
        </xdr:cNvPr>
        <xdr:cNvSpPr/>
      </xdr:nvSpPr>
      <xdr:spPr>
        <a:xfrm>
          <a:off x="22885399" y="1936751"/>
          <a:ext cx="556608" cy="22538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41</xdr:col>
      <xdr:colOff>47625</xdr:colOff>
      <xdr:row>5</xdr:row>
      <xdr:rowOff>15875</xdr:rowOff>
    </xdr:from>
    <xdr:to>
      <xdr:col>44</xdr:col>
      <xdr:colOff>492125</xdr:colOff>
      <xdr:row>11</xdr:row>
      <xdr:rowOff>15876</xdr:rowOff>
    </xdr:to>
    <xdr:sp macro="" textlink="">
      <xdr:nvSpPr>
        <xdr:cNvPr id="72" name="Rectangle: Rounded Corners 71">
          <a:extLst>
            <a:ext uri="{FF2B5EF4-FFF2-40B4-BE49-F238E27FC236}">
              <a16:creationId xmlns:a16="http://schemas.microsoft.com/office/drawing/2014/main" id="{D9026156-2B8B-4A99-BF49-BEB1BD5412F0}"/>
            </a:ext>
          </a:extLst>
        </xdr:cNvPr>
        <xdr:cNvSpPr/>
      </xdr:nvSpPr>
      <xdr:spPr>
        <a:xfrm>
          <a:off x="25041225" y="1247775"/>
          <a:ext cx="2273300" cy="1104901"/>
        </a:xfrm>
        <a:prstGeom prst="roundRect">
          <a:avLst/>
        </a:prstGeom>
        <a:solidFill>
          <a:srgbClr val="FFCCFF"/>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SY042:</a:t>
          </a:r>
          <a:r>
            <a:rPr lang="en-GB" sz="1100" b="1" baseline="0">
              <a:solidFill>
                <a:schemeClr val="tx1"/>
              </a:solidFill>
            </a:rPr>
            <a:t> Finance Service Delivery</a:t>
          </a:r>
        </a:p>
        <a:p>
          <a:pPr algn="ctr"/>
          <a:r>
            <a:rPr lang="en-GB" sz="1100" b="1" baseline="0">
              <a:solidFill>
                <a:srgbClr val="FF0000"/>
              </a:solidFill>
            </a:rPr>
            <a:t>Accountable</a:t>
          </a:r>
        </a:p>
        <a:p>
          <a:pPr algn="ctr"/>
          <a:endParaRPr lang="en-GB" sz="1100" b="1">
            <a:solidFill>
              <a:schemeClr val="tx1"/>
            </a:solidFill>
          </a:endParaRPr>
        </a:p>
      </xdr:txBody>
    </xdr:sp>
    <xdr:clientData/>
  </xdr:twoCellAnchor>
  <xdr:twoCellAnchor>
    <xdr:from>
      <xdr:col>42</xdr:col>
      <xdr:colOff>287338</xdr:colOff>
      <xdr:row>8</xdr:row>
      <xdr:rowOff>149225</xdr:rowOff>
    </xdr:from>
    <xdr:to>
      <xdr:col>43</xdr:col>
      <xdr:colOff>234345</xdr:colOff>
      <xdr:row>10</xdr:row>
      <xdr:rowOff>6313</xdr:rowOff>
    </xdr:to>
    <xdr:sp macro="" textlink="">
      <xdr:nvSpPr>
        <xdr:cNvPr id="73" name="Rectangle 72">
          <a:extLst>
            <a:ext uri="{FF2B5EF4-FFF2-40B4-BE49-F238E27FC236}">
              <a16:creationId xmlns:a16="http://schemas.microsoft.com/office/drawing/2014/main" id="{8BA65768-47DF-4166-B5F4-B5733F035ECA}"/>
            </a:ext>
          </a:extLst>
        </xdr:cNvPr>
        <xdr:cNvSpPr/>
      </xdr:nvSpPr>
      <xdr:spPr>
        <a:xfrm>
          <a:off x="25890538" y="1933575"/>
          <a:ext cx="556607" cy="225388"/>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26</xdr:col>
      <xdr:colOff>0</xdr:colOff>
      <xdr:row>12</xdr:row>
      <xdr:rowOff>0</xdr:rowOff>
    </xdr:from>
    <xdr:to>
      <xdr:col>29</xdr:col>
      <xdr:colOff>396874</xdr:colOff>
      <xdr:row>17</xdr:row>
      <xdr:rowOff>174624</xdr:rowOff>
    </xdr:to>
    <xdr:sp macro="" textlink="">
      <xdr:nvSpPr>
        <xdr:cNvPr id="74" name="Rectangle: Rounded Corners 73">
          <a:extLst>
            <a:ext uri="{FF2B5EF4-FFF2-40B4-BE49-F238E27FC236}">
              <a16:creationId xmlns:a16="http://schemas.microsoft.com/office/drawing/2014/main" id="{9EA193E1-0308-4D80-90FD-ECDC815B0522}"/>
            </a:ext>
          </a:extLst>
        </xdr:cNvPr>
        <xdr:cNvSpPr/>
      </xdr:nvSpPr>
      <xdr:spPr>
        <a:xfrm>
          <a:off x="15849600" y="2520950"/>
          <a:ext cx="2225674" cy="1095374"/>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27</xdr:col>
      <xdr:colOff>233358</xdr:colOff>
      <xdr:row>16</xdr:row>
      <xdr:rowOff>58960</xdr:rowOff>
    </xdr:from>
    <xdr:to>
      <xdr:col>28</xdr:col>
      <xdr:colOff>120523</xdr:colOff>
      <xdr:row>17</xdr:row>
      <xdr:rowOff>134403</xdr:rowOff>
    </xdr:to>
    <xdr:sp macro="" textlink="">
      <xdr:nvSpPr>
        <xdr:cNvPr id="75" name="Rectangle 74">
          <a:extLst>
            <a:ext uri="{FF2B5EF4-FFF2-40B4-BE49-F238E27FC236}">
              <a16:creationId xmlns:a16="http://schemas.microsoft.com/office/drawing/2014/main" id="{A436FB06-F272-4A88-BD9F-DCC71A2D034B}"/>
            </a:ext>
          </a:extLst>
        </xdr:cNvPr>
        <xdr:cNvSpPr/>
      </xdr:nvSpPr>
      <xdr:spPr>
        <a:xfrm>
          <a:off x="16692558" y="3316510"/>
          <a:ext cx="496765"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0</xdr:colOff>
      <xdr:row>12</xdr:row>
      <xdr:rowOff>0</xdr:rowOff>
    </xdr:from>
    <xdr:to>
      <xdr:col>34</xdr:col>
      <xdr:colOff>396875</xdr:colOff>
      <xdr:row>17</xdr:row>
      <xdr:rowOff>174624</xdr:rowOff>
    </xdr:to>
    <xdr:sp macro="" textlink="">
      <xdr:nvSpPr>
        <xdr:cNvPr id="76" name="Rectangle: Rounded Corners 75">
          <a:extLst>
            <a:ext uri="{FF2B5EF4-FFF2-40B4-BE49-F238E27FC236}">
              <a16:creationId xmlns:a16="http://schemas.microsoft.com/office/drawing/2014/main" id="{11752809-5E18-4751-8033-1776B510BA6E}"/>
            </a:ext>
          </a:extLst>
        </xdr:cNvPr>
        <xdr:cNvSpPr/>
      </xdr:nvSpPr>
      <xdr:spPr>
        <a:xfrm>
          <a:off x="18897600" y="2520950"/>
          <a:ext cx="2225675" cy="1095374"/>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32</xdr:col>
      <xdr:colOff>233359</xdr:colOff>
      <xdr:row>16</xdr:row>
      <xdr:rowOff>58960</xdr:rowOff>
    </xdr:from>
    <xdr:to>
      <xdr:col>33</xdr:col>
      <xdr:colOff>120523</xdr:colOff>
      <xdr:row>17</xdr:row>
      <xdr:rowOff>134403</xdr:rowOff>
    </xdr:to>
    <xdr:sp macro="" textlink="">
      <xdr:nvSpPr>
        <xdr:cNvPr id="77" name="Rectangle 76">
          <a:extLst>
            <a:ext uri="{FF2B5EF4-FFF2-40B4-BE49-F238E27FC236}">
              <a16:creationId xmlns:a16="http://schemas.microsoft.com/office/drawing/2014/main" id="{9CB8B925-9ABC-46AD-958C-50B08341C6CF}"/>
            </a:ext>
          </a:extLst>
        </xdr:cNvPr>
        <xdr:cNvSpPr/>
      </xdr:nvSpPr>
      <xdr:spPr>
        <a:xfrm>
          <a:off x="19740559" y="3316510"/>
          <a:ext cx="496764"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12</xdr:row>
      <xdr:rowOff>0</xdr:rowOff>
    </xdr:from>
    <xdr:to>
      <xdr:col>39</xdr:col>
      <xdr:colOff>396874</xdr:colOff>
      <xdr:row>17</xdr:row>
      <xdr:rowOff>174624</xdr:rowOff>
    </xdr:to>
    <xdr:sp macro="" textlink="">
      <xdr:nvSpPr>
        <xdr:cNvPr id="78" name="Rectangle: Rounded Corners 77">
          <a:extLst>
            <a:ext uri="{FF2B5EF4-FFF2-40B4-BE49-F238E27FC236}">
              <a16:creationId xmlns:a16="http://schemas.microsoft.com/office/drawing/2014/main" id="{78237875-31BC-4603-AE13-3B883BF94EDE}"/>
            </a:ext>
          </a:extLst>
        </xdr:cNvPr>
        <xdr:cNvSpPr/>
      </xdr:nvSpPr>
      <xdr:spPr>
        <a:xfrm>
          <a:off x="21945600" y="2520950"/>
          <a:ext cx="2225674" cy="1095374"/>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37</xdr:col>
      <xdr:colOff>233358</xdr:colOff>
      <xdr:row>16</xdr:row>
      <xdr:rowOff>58960</xdr:rowOff>
    </xdr:from>
    <xdr:to>
      <xdr:col>38</xdr:col>
      <xdr:colOff>120523</xdr:colOff>
      <xdr:row>17</xdr:row>
      <xdr:rowOff>134403</xdr:rowOff>
    </xdr:to>
    <xdr:sp macro="" textlink="">
      <xdr:nvSpPr>
        <xdr:cNvPr id="79" name="Rectangle 78">
          <a:extLst>
            <a:ext uri="{FF2B5EF4-FFF2-40B4-BE49-F238E27FC236}">
              <a16:creationId xmlns:a16="http://schemas.microsoft.com/office/drawing/2014/main" id="{B3893666-2B0F-4273-9E42-3A040BAB2560}"/>
            </a:ext>
          </a:extLst>
        </xdr:cNvPr>
        <xdr:cNvSpPr/>
      </xdr:nvSpPr>
      <xdr:spPr>
        <a:xfrm>
          <a:off x="22788558" y="3316510"/>
          <a:ext cx="496765"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12</xdr:row>
      <xdr:rowOff>0</xdr:rowOff>
    </xdr:from>
    <xdr:to>
      <xdr:col>44</xdr:col>
      <xdr:colOff>396875</xdr:colOff>
      <xdr:row>17</xdr:row>
      <xdr:rowOff>174624</xdr:rowOff>
    </xdr:to>
    <xdr:sp macro="" textlink="">
      <xdr:nvSpPr>
        <xdr:cNvPr id="80" name="Rectangle: Rounded Corners 79">
          <a:extLst>
            <a:ext uri="{FF2B5EF4-FFF2-40B4-BE49-F238E27FC236}">
              <a16:creationId xmlns:a16="http://schemas.microsoft.com/office/drawing/2014/main" id="{D812D69F-A4A5-4BB4-BE98-7F9BBBACCA16}"/>
            </a:ext>
          </a:extLst>
        </xdr:cNvPr>
        <xdr:cNvSpPr/>
      </xdr:nvSpPr>
      <xdr:spPr>
        <a:xfrm>
          <a:off x="24993600" y="2520950"/>
          <a:ext cx="2225675" cy="1095374"/>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SY124: National Trajectory for Learning Disability and Autism Inpatients</a:t>
          </a:r>
        </a:p>
        <a:p>
          <a:pPr algn="ctr"/>
          <a:r>
            <a:rPr lang="en-GB" sz="1100" b="1">
              <a:solidFill>
                <a:srgbClr val="00B050"/>
              </a:solidFill>
            </a:rPr>
            <a:t>Responsible</a:t>
          </a:r>
        </a:p>
      </xdr:txBody>
    </xdr:sp>
    <xdr:clientData/>
  </xdr:twoCellAnchor>
  <xdr:twoCellAnchor>
    <xdr:from>
      <xdr:col>42</xdr:col>
      <xdr:colOff>233359</xdr:colOff>
      <xdr:row>16</xdr:row>
      <xdr:rowOff>58960</xdr:rowOff>
    </xdr:from>
    <xdr:to>
      <xdr:col>43</xdr:col>
      <xdr:colOff>120523</xdr:colOff>
      <xdr:row>17</xdr:row>
      <xdr:rowOff>134403</xdr:rowOff>
    </xdr:to>
    <xdr:sp macro="" textlink="">
      <xdr:nvSpPr>
        <xdr:cNvPr id="81" name="Rectangle 80">
          <a:extLst>
            <a:ext uri="{FF2B5EF4-FFF2-40B4-BE49-F238E27FC236}">
              <a16:creationId xmlns:a16="http://schemas.microsoft.com/office/drawing/2014/main" id="{E71AE5BF-03E2-4437-A21A-AE8BA72C8F4B}"/>
            </a:ext>
          </a:extLst>
        </xdr:cNvPr>
        <xdr:cNvSpPr/>
      </xdr:nvSpPr>
      <xdr:spPr>
        <a:xfrm>
          <a:off x="25836559" y="3316510"/>
          <a:ext cx="496764"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19</xdr:row>
      <xdr:rowOff>0</xdr:rowOff>
    </xdr:from>
    <xdr:to>
      <xdr:col>29</xdr:col>
      <xdr:colOff>468311</xdr:colOff>
      <xdr:row>24</xdr:row>
      <xdr:rowOff>142875</xdr:rowOff>
    </xdr:to>
    <xdr:sp macro="" textlink="">
      <xdr:nvSpPr>
        <xdr:cNvPr id="82" name="Rectangle: Rounded Corners 81">
          <a:extLst>
            <a:ext uri="{FF2B5EF4-FFF2-40B4-BE49-F238E27FC236}">
              <a16:creationId xmlns:a16="http://schemas.microsoft.com/office/drawing/2014/main" id="{8C2EFD92-7C2C-4074-A366-33D0D99495CC}"/>
            </a:ext>
          </a:extLst>
        </xdr:cNvPr>
        <xdr:cNvSpPr/>
      </xdr:nvSpPr>
      <xdr:spPr>
        <a:xfrm>
          <a:off x="15849600" y="3810000"/>
          <a:ext cx="2297111" cy="106362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27</xdr:col>
      <xdr:colOff>272295</xdr:colOff>
      <xdr:row>21</xdr:row>
      <xdr:rowOff>176294</xdr:rowOff>
    </xdr:from>
    <xdr:to>
      <xdr:col>28</xdr:col>
      <xdr:colOff>200264</xdr:colOff>
      <xdr:row>23</xdr:row>
      <xdr:rowOff>95854</xdr:rowOff>
    </xdr:to>
    <xdr:sp macro="" textlink="">
      <xdr:nvSpPr>
        <xdr:cNvPr id="83" name="Rectangle 82">
          <a:extLst>
            <a:ext uri="{FF2B5EF4-FFF2-40B4-BE49-F238E27FC236}">
              <a16:creationId xmlns:a16="http://schemas.microsoft.com/office/drawing/2014/main" id="{848594D8-2474-4AAE-8F6F-F6CC7ABE3CB5}"/>
            </a:ext>
          </a:extLst>
        </xdr:cNvPr>
        <xdr:cNvSpPr/>
      </xdr:nvSpPr>
      <xdr:spPr>
        <a:xfrm>
          <a:off x="16731495" y="4354594"/>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7938</xdr:colOff>
      <xdr:row>19</xdr:row>
      <xdr:rowOff>0</xdr:rowOff>
    </xdr:from>
    <xdr:to>
      <xdr:col>34</xdr:col>
      <xdr:colOff>476250</xdr:colOff>
      <xdr:row>24</xdr:row>
      <xdr:rowOff>142875</xdr:rowOff>
    </xdr:to>
    <xdr:sp macro="" textlink="">
      <xdr:nvSpPr>
        <xdr:cNvPr id="84" name="Rectangle: Rounded Corners 83">
          <a:extLst>
            <a:ext uri="{FF2B5EF4-FFF2-40B4-BE49-F238E27FC236}">
              <a16:creationId xmlns:a16="http://schemas.microsoft.com/office/drawing/2014/main" id="{BCB07F21-E95C-4993-98BA-7895A41B7F1E}"/>
            </a:ext>
          </a:extLst>
        </xdr:cNvPr>
        <xdr:cNvSpPr/>
      </xdr:nvSpPr>
      <xdr:spPr>
        <a:xfrm>
          <a:off x="18905538" y="3810000"/>
          <a:ext cx="2297112" cy="106362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32</xdr:col>
      <xdr:colOff>280234</xdr:colOff>
      <xdr:row>21</xdr:row>
      <xdr:rowOff>176294</xdr:rowOff>
    </xdr:from>
    <xdr:to>
      <xdr:col>33</xdr:col>
      <xdr:colOff>208202</xdr:colOff>
      <xdr:row>23</xdr:row>
      <xdr:rowOff>95854</xdr:rowOff>
    </xdr:to>
    <xdr:sp macro="" textlink="">
      <xdr:nvSpPr>
        <xdr:cNvPr id="85" name="Rectangle 84">
          <a:extLst>
            <a:ext uri="{FF2B5EF4-FFF2-40B4-BE49-F238E27FC236}">
              <a16:creationId xmlns:a16="http://schemas.microsoft.com/office/drawing/2014/main" id="{831E5966-B819-4E02-BE3E-CC8CB09F6CD5}"/>
            </a:ext>
          </a:extLst>
        </xdr:cNvPr>
        <xdr:cNvSpPr/>
      </xdr:nvSpPr>
      <xdr:spPr>
        <a:xfrm>
          <a:off x="19787434" y="4354594"/>
          <a:ext cx="537568"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19</xdr:row>
      <xdr:rowOff>0</xdr:rowOff>
    </xdr:from>
    <xdr:to>
      <xdr:col>39</xdr:col>
      <xdr:colOff>468311</xdr:colOff>
      <xdr:row>24</xdr:row>
      <xdr:rowOff>142875</xdr:rowOff>
    </xdr:to>
    <xdr:sp macro="" textlink="">
      <xdr:nvSpPr>
        <xdr:cNvPr id="86" name="Rectangle: Rounded Corners 85">
          <a:extLst>
            <a:ext uri="{FF2B5EF4-FFF2-40B4-BE49-F238E27FC236}">
              <a16:creationId xmlns:a16="http://schemas.microsoft.com/office/drawing/2014/main" id="{AAB1EE93-785C-44D6-96B0-3F67C61E8529}"/>
            </a:ext>
          </a:extLst>
        </xdr:cNvPr>
        <xdr:cNvSpPr/>
      </xdr:nvSpPr>
      <xdr:spPr>
        <a:xfrm>
          <a:off x="21945600" y="3810000"/>
          <a:ext cx="2297111" cy="106362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37</xdr:col>
      <xdr:colOff>272295</xdr:colOff>
      <xdr:row>21</xdr:row>
      <xdr:rowOff>176294</xdr:rowOff>
    </xdr:from>
    <xdr:to>
      <xdr:col>38</xdr:col>
      <xdr:colOff>200264</xdr:colOff>
      <xdr:row>23</xdr:row>
      <xdr:rowOff>95854</xdr:rowOff>
    </xdr:to>
    <xdr:sp macro="" textlink="">
      <xdr:nvSpPr>
        <xdr:cNvPr id="87" name="Rectangle 86">
          <a:extLst>
            <a:ext uri="{FF2B5EF4-FFF2-40B4-BE49-F238E27FC236}">
              <a16:creationId xmlns:a16="http://schemas.microsoft.com/office/drawing/2014/main" id="{8648876E-A582-4CFA-BD5D-E98ACC3C4EE8}"/>
            </a:ext>
          </a:extLst>
        </xdr:cNvPr>
        <xdr:cNvSpPr/>
      </xdr:nvSpPr>
      <xdr:spPr>
        <a:xfrm>
          <a:off x="22827495" y="4354594"/>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19</xdr:row>
      <xdr:rowOff>0</xdr:rowOff>
    </xdr:from>
    <xdr:to>
      <xdr:col>44</xdr:col>
      <xdr:colOff>468312</xdr:colOff>
      <xdr:row>24</xdr:row>
      <xdr:rowOff>142875</xdr:rowOff>
    </xdr:to>
    <xdr:sp macro="" textlink="">
      <xdr:nvSpPr>
        <xdr:cNvPr id="88" name="Rectangle: Rounded Corners 87">
          <a:extLst>
            <a:ext uri="{FF2B5EF4-FFF2-40B4-BE49-F238E27FC236}">
              <a16:creationId xmlns:a16="http://schemas.microsoft.com/office/drawing/2014/main" id="{36CDD32C-235F-4D64-80CF-433CD0059F43}"/>
            </a:ext>
          </a:extLst>
        </xdr:cNvPr>
        <xdr:cNvSpPr/>
      </xdr:nvSpPr>
      <xdr:spPr>
        <a:xfrm>
          <a:off x="24993600" y="3810000"/>
          <a:ext cx="2297112" cy="1063625"/>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SY021: LeDeR</a:t>
          </a:r>
        </a:p>
        <a:p>
          <a:pPr algn="ctr"/>
          <a:r>
            <a:rPr lang="en-GB" sz="1100" b="1">
              <a:solidFill>
                <a:srgbClr val="00B050"/>
              </a:solidFill>
            </a:rPr>
            <a:t>Responsible</a:t>
          </a:r>
        </a:p>
      </xdr:txBody>
    </xdr:sp>
    <xdr:clientData/>
  </xdr:twoCellAnchor>
  <xdr:twoCellAnchor>
    <xdr:from>
      <xdr:col>42</xdr:col>
      <xdr:colOff>272296</xdr:colOff>
      <xdr:row>21</xdr:row>
      <xdr:rowOff>176294</xdr:rowOff>
    </xdr:from>
    <xdr:to>
      <xdr:col>43</xdr:col>
      <xdr:colOff>200264</xdr:colOff>
      <xdr:row>23</xdr:row>
      <xdr:rowOff>95854</xdr:rowOff>
    </xdr:to>
    <xdr:sp macro="" textlink="">
      <xdr:nvSpPr>
        <xdr:cNvPr id="89" name="Rectangle 88">
          <a:extLst>
            <a:ext uri="{FF2B5EF4-FFF2-40B4-BE49-F238E27FC236}">
              <a16:creationId xmlns:a16="http://schemas.microsoft.com/office/drawing/2014/main" id="{395ACBED-343B-4CDD-A28F-5A1D80670C75}"/>
            </a:ext>
          </a:extLst>
        </xdr:cNvPr>
        <xdr:cNvSpPr/>
      </xdr:nvSpPr>
      <xdr:spPr>
        <a:xfrm>
          <a:off x="25875496" y="4354594"/>
          <a:ext cx="537568"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26</xdr:row>
      <xdr:rowOff>0</xdr:rowOff>
    </xdr:from>
    <xdr:to>
      <xdr:col>29</xdr:col>
      <xdr:colOff>388937</xdr:colOff>
      <xdr:row>30</xdr:row>
      <xdr:rowOff>151718</xdr:rowOff>
    </xdr:to>
    <xdr:sp macro="" textlink="">
      <xdr:nvSpPr>
        <xdr:cNvPr id="90" name="Rectangle: Rounded Corners 89">
          <a:extLst>
            <a:ext uri="{FF2B5EF4-FFF2-40B4-BE49-F238E27FC236}">
              <a16:creationId xmlns:a16="http://schemas.microsoft.com/office/drawing/2014/main" id="{2D7F03AA-2CFA-4545-A80D-78D07C398486}"/>
            </a:ext>
          </a:extLst>
        </xdr:cNvPr>
        <xdr:cNvSpPr/>
      </xdr:nvSpPr>
      <xdr:spPr>
        <a:xfrm>
          <a:off x="15849600" y="5099050"/>
          <a:ext cx="2217737"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206374</xdr:colOff>
      <xdr:row>28</xdr:row>
      <xdr:rowOff>134938</xdr:rowOff>
    </xdr:from>
    <xdr:to>
      <xdr:col>28</xdr:col>
      <xdr:colOff>134343</xdr:colOff>
      <xdr:row>30</xdr:row>
      <xdr:rowOff>54498</xdr:rowOff>
    </xdr:to>
    <xdr:sp macro="" textlink="">
      <xdr:nvSpPr>
        <xdr:cNvPr id="91" name="Rectangle 90">
          <a:extLst>
            <a:ext uri="{FF2B5EF4-FFF2-40B4-BE49-F238E27FC236}">
              <a16:creationId xmlns:a16="http://schemas.microsoft.com/office/drawing/2014/main" id="{14F0B102-CF63-4545-9DF0-E321F35210E2}"/>
            </a:ext>
          </a:extLst>
        </xdr:cNvPr>
        <xdr:cNvSpPr/>
      </xdr:nvSpPr>
      <xdr:spPr>
        <a:xfrm>
          <a:off x="16665574" y="5602288"/>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0</xdr:colOff>
      <xdr:row>26</xdr:row>
      <xdr:rowOff>0</xdr:rowOff>
    </xdr:from>
    <xdr:to>
      <xdr:col>34</xdr:col>
      <xdr:colOff>388938</xdr:colOff>
      <xdr:row>30</xdr:row>
      <xdr:rowOff>151718</xdr:rowOff>
    </xdr:to>
    <xdr:sp macro="" textlink="">
      <xdr:nvSpPr>
        <xdr:cNvPr id="92" name="Rectangle: Rounded Corners 91">
          <a:extLst>
            <a:ext uri="{FF2B5EF4-FFF2-40B4-BE49-F238E27FC236}">
              <a16:creationId xmlns:a16="http://schemas.microsoft.com/office/drawing/2014/main" id="{A9B9A1E1-6B98-4EE2-A2F3-6CAF8170C9AF}"/>
            </a:ext>
          </a:extLst>
        </xdr:cNvPr>
        <xdr:cNvSpPr/>
      </xdr:nvSpPr>
      <xdr:spPr>
        <a:xfrm>
          <a:off x="18897600" y="5099050"/>
          <a:ext cx="2217738"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206375</xdr:colOff>
      <xdr:row>28</xdr:row>
      <xdr:rowOff>134938</xdr:rowOff>
    </xdr:from>
    <xdr:to>
      <xdr:col>33</xdr:col>
      <xdr:colOff>134343</xdr:colOff>
      <xdr:row>30</xdr:row>
      <xdr:rowOff>54498</xdr:rowOff>
    </xdr:to>
    <xdr:sp macro="" textlink="">
      <xdr:nvSpPr>
        <xdr:cNvPr id="93" name="Rectangle 92">
          <a:extLst>
            <a:ext uri="{FF2B5EF4-FFF2-40B4-BE49-F238E27FC236}">
              <a16:creationId xmlns:a16="http://schemas.microsoft.com/office/drawing/2014/main" id="{9531273F-6B20-4A06-8E6E-B4204A5E5FE8}"/>
            </a:ext>
          </a:extLst>
        </xdr:cNvPr>
        <xdr:cNvSpPr/>
      </xdr:nvSpPr>
      <xdr:spPr>
        <a:xfrm>
          <a:off x="19713575" y="5602288"/>
          <a:ext cx="537568"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26</xdr:row>
      <xdr:rowOff>0</xdr:rowOff>
    </xdr:from>
    <xdr:to>
      <xdr:col>39</xdr:col>
      <xdr:colOff>388937</xdr:colOff>
      <xdr:row>30</xdr:row>
      <xdr:rowOff>151718</xdr:rowOff>
    </xdr:to>
    <xdr:sp macro="" textlink="">
      <xdr:nvSpPr>
        <xdr:cNvPr id="94" name="Rectangle: Rounded Corners 93">
          <a:extLst>
            <a:ext uri="{FF2B5EF4-FFF2-40B4-BE49-F238E27FC236}">
              <a16:creationId xmlns:a16="http://schemas.microsoft.com/office/drawing/2014/main" id="{B4256B24-6A6E-45F9-9F0D-FE534625A39E}"/>
            </a:ext>
          </a:extLst>
        </xdr:cNvPr>
        <xdr:cNvSpPr/>
      </xdr:nvSpPr>
      <xdr:spPr>
        <a:xfrm>
          <a:off x="21945600" y="5099050"/>
          <a:ext cx="2217737"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206374</xdr:colOff>
      <xdr:row>28</xdr:row>
      <xdr:rowOff>134938</xdr:rowOff>
    </xdr:from>
    <xdr:to>
      <xdr:col>38</xdr:col>
      <xdr:colOff>134343</xdr:colOff>
      <xdr:row>30</xdr:row>
      <xdr:rowOff>54498</xdr:rowOff>
    </xdr:to>
    <xdr:sp macro="" textlink="">
      <xdr:nvSpPr>
        <xdr:cNvPr id="95" name="Rectangle 94">
          <a:extLst>
            <a:ext uri="{FF2B5EF4-FFF2-40B4-BE49-F238E27FC236}">
              <a16:creationId xmlns:a16="http://schemas.microsoft.com/office/drawing/2014/main" id="{ADC9CCD4-B05D-4ACB-9BEB-51AEE61DABD4}"/>
            </a:ext>
          </a:extLst>
        </xdr:cNvPr>
        <xdr:cNvSpPr/>
      </xdr:nvSpPr>
      <xdr:spPr>
        <a:xfrm>
          <a:off x="22761574" y="5602288"/>
          <a:ext cx="537569"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26</xdr:row>
      <xdr:rowOff>0</xdr:rowOff>
    </xdr:from>
    <xdr:to>
      <xdr:col>44</xdr:col>
      <xdr:colOff>388938</xdr:colOff>
      <xdr:row>30</xdr:row>
      <xdr:rowOff>151718</xdr:rowOff>
    </xdr:to>
    <xdr:sp macro="" textlink="">
      <xdr:nvSpPr>
        <xdr:cNvPr id="96" name="Rectangle: Rounded Corners 95">
          <a:extLst>
            <a:ext uri="{FF2B5EF4-FFF2-40B4-BE49-F238E27FC236}">
              <a16:creationId xmlns:a16="http://schemas.microsoft.com/office/drawing/2014/main" id="{14013361-02F1-43F0-AE2B-956AFE5E3C0D}"/>
            </a:ext>
          </a:extLst>
        </xdr:cNvPr>
        <xdr:cNvSpPr/>
      </xdr:nvSpPr>
      <xdr:spPr>
        <a:xfrm>
          <a:off x="24993600" y="5099050"/>
          <a:ext cx="2217738" cy="888318"/>
        </a:xfrm>
        <a:prstGeom prst="roundRect">
          <a:avLst/>
        </a:prstGeom>
        <a:solidFill>
          <a:schemeClr val="accent5">
            <a:lumMod val="40000"/>
            <a:lumOff val="60000"/>
          </a:schemeClr>
        </a:solid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SY0113:</a:t>
          </a:r>
          <a:r>
            <a:rPr lang="en-GB" sz="1100" b="1" baseline="0">
              <a:solidFill>
                <a:schemeClr val="tx1"/>
              </a:solidFill>
            </a:rPr>
            <a:t>  Waiting Times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206375</xdr:colOff>
      <xdr:row>28</xdr:row>
      <xdr:rowOff>134938</xdr:rowOff>
    </xdr:from>
    <xdr:to>
      <xdr:col>43</xdr:col>
      <xdr:colOff>134343</xdr:colOff>
      <xdr:row>30</xdr:row>
      <xdr:rowOff>54498</xdr:rowOff>
    </xdr:to>
    <xdr:sp macro="" textlink="">
      <xdr:nvSpPr>
        <xdr:cNvPr id="97" name="Rectangle 96">
          <a:extLst>
            <a:ext uri="{FF2B5EF4-FFF2-40B4-BE49-F238E27FC236}">
              <a16:creationId xmlns:a16="http://schemas.microsoft.com/office/drawing/2014/main" id="{4F8E919B-E398-4017-95E1-31EBEAAD5AFC}"/>
            </a:ext>
          </a:extLst>
        </xdr:cNvPr>
        <xdr:cNvSpPr/>
      </xdr:nvSpPr>
      <xdr:spPr>
        <a:xfrm>
          <a:off x="25809575" y="5602288"/>
          <a:ext cx="537568" cy="28786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32</xdr:row>
      <xdr:rowOff>0</xdr:rowOff>
    </xdr:from>
    <xdr:to>
      <xdr:col>29</xdr:col>
      <xdr:colOff>476250</xdr:colOff>
      <xdr:row>36</xdr:row>
      <xdr:rowOff>32923</xdr:rowOff>
    </xdr:to>
    <xdr:sp macro="" textlink="">
      <xdr:nvSpPr>
        <xdr:cNvPr id="98" name="Rectangle: Rounded Corners 97">
          <a:extLst>
            <a:ext uri="{FF2B5EF4-FFF2-40B4-BE49-F238E27FC236}">
              <a16:creationId xmlns:a16="http://schemas.microsoft.com/office/drawing/2014/main" id="{2EAF1482-36C3-4400-8C91-002D766F0637}"/>
            </a:ext>
          </a:extLst>
        </xdr:cNvPr>
        <xdr:cNvSpPr/>
      </xdr:nvSpPr>
      <xdr:spPr>
        <a:xfrm>
          <a:off x="15849600" y="6203950"/>
          <a:ext cx="2305050"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247423</xdr:colOff>
      <xdr:row>34</xdr:row>
      <xdr:rowOff>100764</xdr:rowOff>
    </xdr:from>
    <xdr:to>
      <xdr:col>28</xdr:col>
      <xdr:colOff>148147</xdr:colOff>
      <xdr:row>35</xdr:row>
      <xdr:rowOff>121931</xdr:rowOff>
    </xdr:to>
    <xdr:sp macro="" textlink="">
      <xdr:nvSpPr>
        <xdr:cNvPr id="99" name="Rectangle 98">
          <a:extLst>
            <a:ext uri="{FF2B5EF4-FFF2-40B4-BE49-F238E27FC236}">
              <a16:creationId xmlns:a16="http://schemas.microsoft.com/office/drawing/2014/main" id="{CA3FFF94-EEC6-48C3-B39E-FB2D151D54C7}"/>
            </a:ext>
          </a:extLst>
        </xdr:cNvPr>
        <xdr:cNvSpPr/>
      </xdr:nvSpPr>
      <xdr:spPr>
        <a:xfrm>
          <a:off x="16706623" y="6673014"/>
          <a:ext cx="510324" cy="20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0</xdr:colOff>
      <xdr:row>32</xdr:row>
      <xdr:rowOff>0</xdr:rowOff>
    </xdr:from>
    <xdr:to>
      <xdr:col>34</xdr:col>
      <xdr:colOff>476251</xdr:colOff>
      <xdr:row>36</xdr:row>
      <xdr:rowOff>32923</xdr:rowOff>
    </xdr:to>
    <xdr:sp macro="" textlink="">
      <xdr:nvSpPr>
        <xdr:cNvPr id="100" name="Rectangle: Rounded Corners 99">
          <a:extLst>
            <a:ext uri="{FF2B5EF4-FFF2-40B4-BE49-F238E27FC236}">
              <a16:creationId xmlns:a16="http://schemas.microsoft.com/office/drawing/2014/main" id="{843D0E4D-DEFA-4467-BA3A-902F71CFBD84}"/>
            </a:ext>
          </a:extLst>
        </xdr:cNvPr>
        <xdr:cNvSpPr/>
      </xdr:nvSpPr>
      <xdr:spPr>
        <a:xfrm>
          <a:off x="18897600" y="6203950"/>
          <a:ext cx="2305051"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247424</xdr:colOff>
      <xdr:row>34</xdr:row>
      <xdr:rowOff>100764</xdr:rowOff>
    </xdr:from>
    <xdr:to>
      <xdr:col>33</xdr:col>
      <xdr:colOff>148147</xdr:colOff>
      <xdr:row>35</xdr:row>
      <xdr:rowOff>121931</xdr:rowOff>
    </xdr:to>
    <xdr:sp macro="" textlink="">
      <xdr:nvSpPr>
        <xdr:cNvPr id="101" name="Rectangle 100">
          <a:extLst>
            <a:ext uri="{FF2B5EF4-FFF2-40B4-BE49-F238E27FC236}">
              <a16:creationId xmlns:a16="http://schemas.microsoft.com/office/drawing/2014/main" id="{85F93A1D-DBD3-40BC-813A-CDD22F05D5F1}"/>
            </a:ext>
          </a:extLst>
        </xdr:cNvPr>
        <xdr:cNvSpPr/>
      </xdr:nvSpPr>
      <xdr:spPr>
        <a:xfrm>
          <a:off x="19754624" y="6673014"/>
          <a:ext cx="510323" cy="20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32</xdr:row>
      <xdr:rowOff>0</xdr:rowOff>
    </xdr:from>
    <xdr:to>
      <xdr:col>39</xdr:col>
      <xdr:colOff>476250</xdr:colOff>
      <xdr:row>36</xdr:row>
      <xdr:rowOff>32923</xdr:rowOff>
    </xdr:to>
    <xdr:sp macro="" textlink="">
      <xdr:nvSpPr>
        <xdr:cNvPr id="102" name="Rectangle: Rounded Corners 101">
          <a:extLst>
            <a:ext uri="{FF2B5EF4-FFF2-40B4-BE49-F238E27FC236}">
              <a16:creationId xmlns:a16="http://schemas.microsoft.com/office/drawing/2014/main" id="{BACA1728-91A7-4834-89FC-CB6E2CB1019A}"/>
            </a:ext>
          </a:extLst>
        </xdr:cNvPr>
        <xdr:cNvSpPr/>
      </xdr:nvSpPr>
      <xdr:spPr>
        <a:xfrm>
          <a:off x="21945600" y="6203950"/>
          <a:ext cx="2305050"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247423</xdr:colOff>
      <xdr:row>34</xdr:row>
      <xdr:rowOff>100764</xdr:rowOff>
    </xdr:from>
    <xdr:to>
      <xdr:col>38</xdr:col>
      <xdr:colOff>148147</xdr:colOff>
      <xdr:row>35</xdr:row>
      <xdr:rowOff>121931</xdr:rowOff>
    </xdr:to>
    <xdr:sp macro="" textlink="">
      <xdr:nvSpPr>
        <xdr:cNvPr id="103" name="Rectangle 102">
          <a:extLst>
            <a:ext uri="{FF2B5EF4-FFF2-40B4-BE49-F238E27FC236}">
              <a16:creationId xmlns:a16="http://schemas.microsoft.com/office/drawing/2014/main" id="{AF541273-657C-4595-A62E-59AC634016E0}"/>
            </a:ext>
          </a:extLst>
        </xdr:cNvPr>
        <xdr:cNvSpPr/>
      </xdr:nvSpPr>
      <xdr:spPr>
        <a:xfrm>
          <a:off x="22802623" y="6673014"/>
          <a:ext cx="510324" cy="20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32</xdr:row>
      <xdr:rowOff>0</xdr:rowOff>
    </xdr:from>
    <xdr:to>
      <xdr:col>44</xdr:col>
      <xdr:colOff>476251</xdr:colOff>
      <xdr:row>36</xdr:row>
      <xdr:rowOff>32923</xdr:rowOff>
    </xdr:to>
    <xdr:sp macro="" textlink="">
      <xdr:nvSpPr>
        <xdr:cNvPr id="104" name="Rectangle: Rounded Corners 103">
          <a:extLst>
            <a:ext uri="{FF2B5EF4-FFF2-40B4-BE49-F238E27FC236}">
              <a16:creationId xmlns:a16="http://schemas.microsoft.com/office/drawing/2014/main" id="{C1A417B9-360B-46CC-AA38-B358BBC0E8A7}"/>
            </a:ext>
          </a:extLst>
        </xdr:cNvPr>
        <xdr:cNvSpPr/>
      </xdr:nvSpPr>
      <xdr:spPr>
        <a:xfrm>
          <a:off x="24993600" y="6203950"/>
          <a:ext cx="2305051" cy="769523"/>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SY040:</a:t>
          </a:r>
          <a:r>
            <a:rPr lang="en-GB" sz="1100" b="1" baseline="0">
              <a:solidFill>
                <a:schemeClr val="tx1"/>
              </a:solidFill>
            </a:rPr>
            <a:t>   CAMHS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247424</xdr:colOff>
      <xdr:row>34</xdr:row>
      <xdr:rowOff>100764</xdr:rowOff>
    </xdr:from>
    <xdr:to>
      <xdr:col>43</xdr:col>
      <xdr:colOff>148147</xdr:colOff>
      <xdr:row>35</xdr:row>
      <xdr:rowOff>121931</xdr:rowOff>
    </xdr:to>
    <xdr:sp macro="" textlink="">
      <xdr:nvSpPr>
        <xdr:cNvPr id="105" name="Rectangle 104">
          <a:extLst>
            <a:ext uri="{FF2B5EF4-FFF2-40B4-BE49-F238E27FC236}">
              <a16:creationId xmlns:a16="http://schemas.microsoft.com/office/drawing/2014/main" id="{E57EC347-FEC0-4AF9-B0FF-EC28DF2B366C}"/>
            </a:ext>
          </a:extLst>
        </xdr:cNvPr>
        <xdr:cNvSpPr/>
      </xdr:nvSpPr>
      <xdr:spPr>
        <a:xfrm>
          <a:off x="25850624" y="6673014"/>
          <a:ext cx="510323" cy="205317"/>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37</xdr:row>
      <xdr:rowOff>0</xdr:rowOff>
    </xdr:from>
    <xdr:to>
      <xdr:col>29</xdr:col>
      <xdr:colOff>468125</xdr:colOff>
      <xdr:row>42</xdr:row>
      <xdr:rowOff>9416</xdr:rowOff>
    </xdr:to>
    <xdr:sp macro="" textlink="">
      <xdr:nvSpPr>
        <xdr:cNvPr id="106" name="Rectangle: Rounded Corners 105">
          <a:extLst>
            <a:ext uri="{FF2B5EF4-FFF2-40B4-BE49-F238E27FC236}">
              <a16:creationId xmlns:a16="http://schemas.microsoft.com/office/drawing/2014/main" id="{9C1444F2-891C-48D9-BAD6-7CB69CF53FC7}"/>
            </a:ext>
          </a:extLst>
        </xdr:cNvPr>
        <xdr:cNvSpPr/>
      </xdr:nvSpPr>
      <xdr:spPr>
        <a:xfrm>
          <a:off x="15849600" y="7124700"/>
          <a:ext cx="2296925" cy="93016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27</xdr:col>
      <xdr:colOff>222251</xdr:colOff>
      <xdr:row>40</xdr:row>
      <xdr:rowOff>109992</xdr:rowOff>
    </xdr:from>
    <xdr:to>
      <xdr:col>28</xdr:col>
      <xdr:colOff>228600</xdr:colOff>
      <xdr:row>41</xdr:row>
      <xdr:rowOff>154212</xdr:rowOff>
    </xdr:to>
    <xdr:sp macro="" textlink="">
      <xdr:nvSpPr>
        <xdr:cNvPr id="107" name="Rectangle 106">
          <a:extLst>
            <a:ext uri="{FF2B5EF4-FFF2-40B4-BE49-F238E27FC236}">
              <a16:creationId xmlns:a16="http://schemas.microsoft.com/office/drawing/2014/main" id="{28CEA538-315E-4162-AF78-C4EA4143313A}"/>
            </a:ext>
          </a:extLst>
        </xdr:cNvPr>
        <xdr:cNvSpPr/>
      </xdr:nvSpPr>
      <xdr:spPr>
        <a:xfrm>
          <a:off x="16681451" y="7787142"/>
          <a:ext cx="615949" cy="22837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31</xdr:col>
      <xdr:colOff>0</xdr:colOff>
      <xdr:row>37</xdr:row>
      <xdr:rowOff>0</xdr:rowOff>
    </xdr:from>
    <xdr:to>
      <xdr:col>34</xdr:col>
      <xdr:colOff>468126</xdr:colOff>
      <xdr:row>42</xdr:row>
      <xdr:rowOff>9416</xdr:rowOff>
    </xdr:to>
    <xdr:sp macro="" textlink="">
      <xdr:nvSpPr>
        <xdr:cNvPr id="108" name="Rectangle: Rounded Corners 107">
          <a:extLst>
            <a:ext uri="{FF2B5EF4-FFF2-40B4-BE49-F238E27FC236}">
              <a16:creationId xmlns:a16="http://schemas.microsoft.com/office/drawing/2014/main" id="{4E5B8894-088D-4E2B-B3EC-DD3C87F6070D}"/>
            </a:ext>
          </a:extLst>
        </xdr:cNvPr>
        <xdr:cNvSpPr/>
      </xdr:nvSpPr>
      <xdr:spPr>
        <a:xfrm>
          <a:off x="18897600" y="7124700"/>
          <a:ext cx="2296926" cy="93016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32</xdr:col>
      <xdr:colOff>222252</xdr:colOff>
      <xdr:row>40</xdr:row>
      <xdr:rowOff>109992</xdr:rowOff>
    </xdr:from>
    <xdr:to>
      <xdr:col>33</xdr:col>
      <xdr:colOff>228600</xdr:colOff>
      <xdr:row>41</xdr:row>
      <xdr:rowOff>154212</xdr:rowOff>
    </xdr:to>
    <xdr:sp macro="" textlink="">
      <xdr:nvSpPr>
        <xdr:cNvPr id="109" name="Rectangle 108">
          <a:extLst>
            <a:ext uri="{FF2B5EF4-FFF2-40B4-BE49-F238E27FC236}">
              <a16:creationId xmlns:a16="http://schemas.microsoft.com/office/drawing/2014/main" id="{D9C55D30-0D87-41B4-8D07-4236F50373C6}"/>
            </a:ext>
          </a:extLst>
        </xdr:cNvPr>
        <xdr:cNvSpPr/>
      </xdr:nvSpPr>
      <xdr:spPr>
        <a:xfrm>
          <a:off x="19729452" y="7787142"/>
          <a:ext cx="615948" cy="22837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36</xdr:col>
      <xdr:colOff>0</xdr:colOff>
      <xdr:row>37</xdr:row>
      <xdr:rowOff>0</xdr:rowOff>
    </xdr:from>
    <xdr:to>
      <xdr:col>39</xdr:col>
      <xdr:colOff>468125</xdr:colOff>
      <xdr:row>42</xdr:row>
      <xdr:rowOff>9416</xdr:rowOff>
    </xdr:to>
    <xdr:sp macro="" textlink="">
      <xdr:nvSpPr>
        <xdr:cNvPr id="110" name="Rectangle: Rounded Corners 109">
          <a:extLst>
            <a:ext uri="{FF2B5EF4-FFF2-40B4-BE49-F238E27FC236}">
              <a16:creationId xmlns:a16="http://schemas.microsoft.com/office/drawing/2014/main" id="{AFDCFFC7-49EA-4D52-88C8-58C24C409EE6}"/>
            </a:ext>
          </a:extLst>
        </xdr:cNvPr>
        <xdr:cNvSpPr/>
      </xdr:nvSpPr>
      <xdr:spPr>
        <a:xfrm>
          <a:off x="21945600" y="7124700"/>
          <a:ext cx="2296925" cy="93016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37</xdr:col>
      <xdr:colOff>222251</xdr:colOff>
      <xdr:row>40</xdr:row>
      <xdr:rowOff>109992</xdr:rowOff>
    </xdr:from>
    <xdr:to>
      <xdr:col>38</xdr:col>
      <xdr:colOff>228600</xdr:colOff>
      <xdr:row>41</xdr:row>
      <xdr:rowOff>154212</xdr:rowOff>
    </xdr:to>
    <xdr:sp macro="" textlink="">
      <xdr:nvSpPr>
        <xdr:cNvPr id="111" name="Rectangle 110">
          <a:extLst>
            <a:ext uri="{FF2B5EF4-FFF2-40B4-BE49-F238E27FC236}">
              <a16:creationId xmlns:a16="http://schemas.microsoft.com/office/drawing/2014/main" id="{F8C1BBDB-EF37-43D2-91DA-834575D0A1A4}"/>
            </a:ext>
          </a:extLst>
        </xdr:cNvPr>
        <xdr:cNvSpPr/>
      </xdr:nvSpPr>
      <xdr:spPr>
        <a:xfrm>
          <a:off x="22777451" y="7787142"/>
          <a:ext cx="615949" cy="22837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41</xdr:col>
      <xdr:colOff>0</xdr:colOff>
      <xdr:row>37</xdr:row>
      <xdr:rowOff>0</xdr:rowOff>
    </xdr:from>
    <xdr:to>
      <xdr:col>44</xdr:col>
      <xdr:colOff>468126</xdr:colOff>
      <xdr:row>42</xdr:row>
      <xdr:rowOff>9416</xdr:rowOff>
    </xdr:to>
    <xdr:sp macro="" textlink="">
      <xdr:nvSpPr>
        <xdr:cNvPr id="112" name="Rectangle: Rounded Corners 111">
          <a:extLst>
            <a:ext uri="{FF2B5EF4-FFF2-40B4-BE49-F238E27FC236}">
              <a16:creationId xmlns:a16="http://schemas.microsoft.com/office/drawing/2014/main" id="{A23B2400-6362-456B-8F12-C1D6793B0983}"/>
            </a:ext>
          </a:extLst>
        </xdr:cNvPr>
        <xdr:cNvSpPr/>
      </xdr:nvSpPr>
      <xdr:spPr>
        <a:xfrm>
          <a:off x="24993600" y="7124700"/>
          <a:ext cx="2296926" cy="930166"/>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SY0107:</a:t>
          </a:r>
          <a:r>
            <a:rPr lang="en-GB" sz="1100" b="1" baseline="0">
              <a:solidFill>
                <a:schemeClr val="tx1"/>
              </a:solidFill>
            </a:rPr>
            <a:t>  Community Paediatrics/Childrens Pathways</a:t>
          </a:r>
        </a:p>
        <a:p>
          <a:pPr algn="ctr"/>
          <a:r>
            <a:rPr lang="en-GB" sz="1100" b="1">
              <a:solidFill>
                <a:srgbClr val="00B050"/>
              </a:solidFill>
              <a:effectLst/>
              <a:latin typeface="+mn-lt"/>
              <a:ea typeface="+mn-ea"/>
              <a:cs typeface="+mn-cs"/>
            </a:rPr>
            <a:t>Responsible</a:t>
          </a:r>
          <a:endParaRPr lang="en-GB">
            <a:solidFill>
              <a:srgbClr val="00B050"/>
            </a:solidFill>
            <a:effectLst/>
          </a:endParaRPr>
        </a:p>
      </xdr:txBody>
    </xdr:sp>
    <xdr:clientData/>
  </xdr:twoCellAnchor>
  <xdr:twoCellAnchor>
    <xdr:from>
      <xdr:col>42</xdr:col>
      <xdr:colOff>222252</xdr:colOff>
      <xdr:row>40</xdr:row>
      <xdr:rowOff>109992</xdr:rowOff>
    </xdr:from>
    <xdr:to>
      <xdr:col>43</xdr:col>
      <xdr:colOff>228600</xdr:colOff>
      <xdr:row>41</xdr:row>
      <xdr:rowOff>154212</xdr:rowOff>
    </xdr:to>
    <xdr:sp macro="" textlink="">
      <xdr:nvSpPr>
        <xdr:cNvPr id="113" name="Rectangle 112">
          <a:extLst>
            <a:ext uri="{FF2B5EF4-FFF2-40B4-BE49-F238E27FC236}">
              <a16:creationId xmlns:a16="http://schemas.microsoft.com/office/drawing/2014/main" id="{FD3CC36B-D40C-49E8-954C-7302C1BC6221}"/>
            </a:ext>
          </a:extLst>
        </xdr:cNvPr>
        <xdr:cNvSpPr/>
      </xdr:nvSpPr>
      <xdr:spPr>
        <a:xfrm>
          <a:off x="25825452" y="7787142"/>
          <a:ext cx="615948" cy="22837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26</xdr:col>
      <xdr:colOff>0</xdr:colOff>
      <xdr:row>43</xdr:row>
      <xdr:rowOff>0</xdr:rowOff>
    </xdr:from>
    <xdr:to>
      <xdr:col>29</xdr:col>
      <xdr:colOff>555625</xdr:colOff>
      <xdr:row>48</xdr:row>
      <xdr:rowOff>1</xdr:rowOff>
    </xdr:to>
    <xdr:sp macro="" textlink="">
      <xdr:nvSpPr>
        <xdr:cNvPr id="114" name="Rectangle: Rounded Corners 113">
          <a:extLst>
            <a:ext uri="{FF2B5EF4-FFF2-40B4-BE49-F238E27FC236}">
              <a16:creationId xmlns:a16="http://schemas.microsoft.com/office/drawing/2014/main" id="{B2B00F02-A387-4256-88C8-628B4721E864}"/>
            </a:ext>
          </a:extLst>
        </xdr:cNvPr>
        <xdr:cNvSpPr/>
      </xdr:nvSpPr>
      <xdr:spPr>
        <a:xfrm>
          <a:off x="15849600" y="8229600"/>
          <a:ext cx="2384425"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309562</xdr:colOff>
      <xdr:row>46</xdr:row>
      <xdr:rowOff>15875</xdr:rowOff>
    </xdr:from>
    <xdr:to>
      <xdr:col>28</xdr:col>
      <xdr:colOff>217549</xdr:colOff>
      <xdr:row>47</xdr:row>
      <xdr:rowOff>105454</xdr:rowOff>
    </xdr:to>
    <xdr:sp macro="" textlink="">
      <xdr:nvSpPr>
        <xdr:cNvPr id="115" name="Rectangle 114">
          <a:extLst>
            <a:ext uri="{FF2B5EF4-FFF2-40B4-BE49-F238E27FC236}">
              <a16:creationId xmlns:a16="http://schemas.microsoft.com/office/drawing/2014/main" id="{0E994A81-BDC9-427D-9033-D81BC16AB3F4}"/>
            </a:ext>
          </a:extLst>
        </xdr:cNvPr>
        <xdr:cNvSpPr/>
      </xdr:nvSpPr>
      <xdr:spPr>
        <a:xfrm>
          <a:off x="16768762" y="8797925"/>
          <a:ext cx="517587" cy="27372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43</xdr:row>
      <xdr:rowOff>0</xdr:rowOff>
    </xdr:from>
    <xdr:to>
      <xdr:col>34</xdr:col>
      <xdr:colOff>555626</xdr:colOff>
      <xdr:row>48</xdr:row>
      <xdr:rowOff>1</xdr:rowOff>
    </xdr:to>
    <xdr:sp macro="" textlink="">
      <xdr:nvSpPr>
        <xdr:cNvPr id="116" name="Rectangle: Rounded Corners 115">
          <a:extLst>
            <a:ext uri="{FF2B5EF4-FFF2-40B4-BE49-F238E27FC236}">
              <a16:creationId xmlns:a16="http://schemas.microsoft.com/office/drawing/2014/main" id="{1B6AC5EE-B07E-49DE-8BD4-48B6C042E524}"/>
            </a:ext>
          </a:extLst>
        </xdr:cNvPr>
        <xdr:cNvSpPr/>
      </xdr:nvSpPr>
      <xdr:spPr>
        <a:xfrm>
          <a:off x="18897600" y="8229600"/>
          <a:ext cx="2384426"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309563</xdr:colOff>
      <xdr:row>46</xdr:row>
      <xdr:rowOff>15875</xdr:rowOff>
    </xdr:from>
    <xdr:to>
      <xdr:col>33</xdr:col>
      <xdr:colOff>217549</xdr:colOff>
      <xdr:row>47</xdr:row>
      <xdr:rowOff>105454</xdr:rowOff>
    </xdr:to>
    <xdr:sp macro="" textlink="">
      <xdr:nvSpPr>
        <xdr:cNvPr id="117" name="Rectangle 116">
          <a:extLst>
            <a:ext uri="{FF2B5EF4-FFF2-40B4-BE49-F238E27FC236}">
              <a16:creationId xmlns:a16="http://schemas.microsoft.com/office/drawing/2014/main" id="{BF9D240E-6225-4CAB-A992-E1D112DF32DA}"/>
            </a:ext>
          </a:extLst>
        </xdr:cNvPr>
        <xdr:cNvSpPr/>
      </xdr:nvSpPr>
      <xdr:spPr>
        <a:xfrm>
          <a:off x="19816763" y="8797925"/>
          <a:ext cx="517586" cy="27372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43</xdr:row>
      <xdr:rowOff>0</xdr:rowOff>
    </xdr:from>
    <xdr:to>
      <xdr:col>39</xdr:col>
      <xdr:colOff>555625</xdr:colOff>
      <xdr:row>48</xdr:row>
      <xdr:rowOff>1</xdr:rowOff>
    </xdr:to>
    <xdr:sp macro="" textlink="">
      <xdr:nvSpPr>
        <xdr:cNvPr id="118" name="Rectangle: Rounded Corners 117">
          <a:extLst>
            <a:ext uri="{FF2B5EF4-FFF2-40B4-BE49-F238E27FC236}">
              <a16:creationId xmlns:a16="http://schemas.microsoft.com/office/drawing/2014/main" id="{417140D9-A242-4C3D-B2C4-5364DF4B4BD8}"/>
            </a:ext>
          </a:extLst>
        </xdr:cNvPr>
        <xdr:cNvSpPr/>
      </xdr:nvSpPr>
      <xdr:spPr>
        <a:xfrm>
          <a:off x="21945600" y="8229600"/>
          <a:ext cx="2384425"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309562</xdr:colOff>
      <xdr:row>46</xdr:row>
      <xdr:rowOff>15875</xdr:rowOff>
    </xdr:from>
    <xdr:to>
      <xdr:col>38</xdr:col>
      <xdr:colOff>217549</xdr:colOff>
      <xdr:row>47</xdr:row>
      <xdr:rowOff>105454</xdr:rowOff>
    </xdr:to>
    <xdr:sp macro="" textlink="">
      <xdr:nvSpPr>
        <xdr:cNvPr id="119" name="Rectangle 118">
          <a:extLst>
            <a:ext uri="{FF2B5EF4-FFF2-40B4-BE49-F238E27FC236}">
              <a16:creationId xmlns:a16="http://schemas.microsoft.com/office/drawing/2014/main" id="{A92EE017-0637-468F-9CDA-A747FD1AF769}"/>
            </a:ext>
          </a:extLst>
        </xdr:cNvPr>
        <xdr:cNvSpPr/>
      </xdr:nvSpPr>
      <xdr:spPr>
        <a:xfrm>
          <a:off x="22864762" y="8797925"/>
          <a:ext cx="517587" cy="27372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43</xdr:row>
      <xdr:rowOff>0</xdr:rowOff>
    </xdr:from>
    <xdr:to>
      <xdr:col>44</xdr:col>
      <xdr:colOff>555626</xdr:colOff>
      <xdr:row>48</xdr:row>
      <xdr:rowOff>1</xdr:rowOff>
    </xdr:to>
    <xdr:sp macro="" textlink="">
      <xdr:nvSpPr>
        <xdr:cNvPr id="120" name="Rectangle: Rounded Corners 119">
          <a:extLst>
            <a:ext uri="{FF2B5EF4-FFF2-40B4-BE49-F238E27FC236}">
              <a16:creationId xmlns:a16="http://schemas.microsoft.com/office/drawing/2014/main" id="{258514EE-BB77-48D1-9BB6-8C2D3FE8C26C}"/>
            </a:ext>
          </a:extLst>
        </xdr:cNvPr>
        <xdr:cNvSpPr/>
      </xdr:nvSpPr>
      <xdr:spPr>
        <a:xfrm>
          <a:off x="24993600" y="8229600"/>
          <a:ext cx="2384426" cy="920751"/>
        </a:xfrm>
        <a:prstGeom prst="roundRect">
          <a:avLst/>
        </a:prstGeom>
        <a:solidFill>
          <a:schemeClr val="accent5">
            <a:lumMod val="40000"/>
            <a:lumOff val="60000"/>
          </a:schemeClr>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SY082:</a:t>
          </a:r>
          <a:r>
            <a:rPr lang="en-GB" sz="1100" b="1" baseline="0">
              <a:solidFill>
                <a:schemeClr val="tx1"/>
              </a:solidFill>
            </a:rPr>
            <a:t>  Adult Mental Health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309563</xdr:colOff>
      <xdr:row>46</xdr:row>
      <xdr:rowOff>15875</xdr:rowOff>
    </xdr:from>
    <xdr:to>
      <xdr:col>43</xdr:col>
      <xdr:colOff>217549</xdr:colOff>
      <xdr:row>47</xdr:row>
      <xdr:rowOff>105454</xdr:rowOff>
    </xdr:to>
    <xdr:sp macro="" textlink="">
      <xdr:nvSpPr>
        <xdr:cNvPr id="121" name="Rectangle 120">
          <a:extLst>
            <a:ext uri="{FF2B5EF4-FFF2-40B4-BE49-F238E27FC236}">
              <a16:creationId xmlns:a16="http://schemas.microsoft.com/office/drawing/2014/main" id="{D64F856E-50C6-4E22-B7B0-8398D6B0C35B}"/>
            </a:ext>
          </a:extLst>
        </xdr:cNvPr>
        <xdr:cNvSpPr/>
      </xdr:nvSpPr>
      <xdr:spPr>
        <a:xfrm>
          <a:off x="25912763" y="8797925"/>
          <a:ext cx="517586" cy="27372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26</xdr:col>
      <xdr:colOff>0</xdr:colOff>
      <xdr:row>49</xdr:row>
      <xdr:rowOff>0</xdr:rowOff>
    </xdr:from>
    <xdr:to>
      <xdr:col>29</xdr:col>
      <xdr:colOff>457994</xdr:colOff>
      <xdr:row>53</xdr:row>
      <xdr:rowOff>115888</xdr:rowOff>
    </xdr:to>
    <xdr:sp macro="" textlink="">
      <xdr:nvSpPr>
        <xdr:cNvPr id="122" name="Rectangle: Rounded Corners 121">
          <a:extLst>
            <a:ext uri="{FF2B5EF4-FFF2-40B4-BE49-F238E27FC236}">
              <a16:creationId xmlns:a16="http://schemas.microsoft.com/office/drawing/2014/main" id="{B745BD9E-3E57-4192-AEE7-82D7BAEE5655}"/>
            </a:ext>
          </a:extLst>
        </xdr:cNvPr>
        <xdr:cNvSpPr/>
      </xdr:nvSpPr>
      <xdr:spPr>
        <a:xfrm>
          <a:off x="15849600" y="9334500"/>
          <a:ext cx="2286794"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27</xdr:col>
      <xdr:colOff>236616</xdr:colOff>
      <xdr:row>51</xdr:row>
      <xdr:rowOff>129456</xdr:rowOff>
    </xdr:from>
    <xdr:to>
      <xdr:col>28</xdr:col>
      <xdr:colOff>215978</xdr:colOff>
      <xdr:row>53</xdr:row>
      <xdr:rowOff>33299</xdr:rowOff>
    </xdr:to>
    <xdr:sp macro="" textlink="">
      <xdr:nvSpPr>
        <xdr:cNvPr id="123" name="Rectangle 122">
          <a:extLst>
            <a:ext uri="{FF2B5EF4-FFF2-40B4-BE49-F238E27FC236}">
              <a16:creationId xmlns:a16="http://schemas.microsoft.com/office/drawing/2014/main" id="{9A6559D7-474A-4B13-80A0-921899AFED6B}"/>
            </a:ext>
          </a:extLst>
        </xdr:cNvPr>
        <xdr:cNvSpPr/>
      </xdr:nvSpPr>
      <xdr:spPr>
        <a:xfrm>
          <a:off x="16695816" y="9832256"/>
          <a:ext cx="588962"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49</xdr:row>
      <xdr:rowOff>0</xdr:rowOff>
    </xdr:from>
    <xdr:to>
      <xdr:col>34</xdr:col>
      <xdr:colOff>457995</xdr:colOff>
      <xdr:row>53</xdr:row>
      <xdr:rowOff>115888</xdr:rowOff>
    </xdr:to>
    <xdr:sp macro="" textlink="">
      <xdr:nvSpPr>
        <xdr:cNvPr id="124" name="Rectangle: Rounded Corners 123">
          <a:extLst>
            <a:ext uri="{FF2B5EF4-FFF2-40B4-BE49-F238E27FC236}">
              <a16:creationId xmlns:a16="http://schemas.microsoft.com/office/drawing/2014/main" id="{E750E2FD-A876-42C4-9426-F3B5EAC6163B}"/>
            </a:ext>
          </a:extLst>
        </xdr:cNvPr>
        <xdr:cNvSpPr/>
      </xdr:nvSpPr>
      <xdr:spPr>
        <a:xfrm>
          <a:off x="18897600" y="9334500"/>
          <a:ext cx="2286795"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32</xdr:col>
      <xdr:colOff>236617</xdr:colOff>
      <xdr:row>51</xdr:row>
      <xdr:rowOff>129456</xdr:rowOff>
    </xdr:from>
    <xdr:to>
      <xdr:col>33</xdr:col>
      <xdr:colOff>215978</xdr:colOff>
      <xdr:row>53</xdr:row>
      <xdr:rowOff>33299</xdr:rowOff>
    </xdr:to>
    <xdr:sp macro="" textlink="">
      <xdr:nvSpPr>
        <xdr:cNvPr id="125" name="Rectangle 124">
          <a:extLst>
            <a:ext uri="{FF2B5EF4-FFF2-40B4-BE49-F238E27FC236}">
              <a16:creationId xmlns:a16="http://schemas.microsoft.com/office/drawing/2014/main" id="{206F113A-D811-4DC9-B754-D296C1F08D76}"/>
            </a:ext>
          </a:extLst>
        </xdr:cNvPr>
        <xdr:cNvSpPr/>
      </xdr:nvSpPr>
      <xdr:spPr>
        <a:xfrm>
          <a:off x="19743817" y="9832256"/>
          <a:ext cx="588961"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49</xdr:row>
      <xdr:rowOff>0</xdr:rowOff>
    </xdr:from>
    <xdr:to>
      <xdr:col>39</xdr:col>
      <xdr:colOff>457994</xdr:colOff>
      <xdr:row>53</xdr:row>
      <xdr:rowOff>115888</xdr:rowOff>
    </xdr:to>
    <xdr:sp macro="" textlink="">
      <xdr:nvSpPr>
        <xdr:cNvPr id="126" name="Rectangle: Rounded Corners 125">
          <a:extLst>
            <a:ext uri="{FF2B5EF4-FFF2-40B4-BE49-F238E27FC236}">
              <a16:creationId xmlns:a16="http://schemas.microsoft.com/office/drawing/2014/main" id="{443FBDB5-CD58-48F8-9ED0-0C0523640E23}"/>
            </a:ext>
          </a:extLst>
        </xdr:cNvPr>
        <xdr:cNvSpPr/>
      </xdr:nvSpPr>
      <xdr:spPr>
        <a:xfrm>
          <a:off x="21945600" y="9334500"/>
          <a:ext cx="2286794"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37</xdr:col>
      <xdr:colOff>236616</xdr:colOff>
      <xdr:row>51</xdr:row>
      <xdr:rowOff>129456</xdr:rowOff>
    </xdr:from>
    <xdr:to>
      <xdr:col>38</xdr:col>
      <xdr:colOff>215978</xdr:colOff>
      <xdr:row>53</xdr:row>
      <xdr:rowOff>33299</xdr:rowOff>
    </xdr:to>
    <xdr:sp macro="" textlink="">
      <xdr:nvSpPr>
        <xdr:cNvPr id="127" name="Rectangle 126">
          <a:extLst>
            <a:ext uri="{FF2B5EF4-FFF2-40B4-BE49-F238E27FC236}">
              <a16:creationId xmlns:a16="http://schemas.microsoft.com/office/drawing/2014/main" id="{01126393-5B89-4D8E-94F1-812DD56FFCBD}"/>
            </a:ext>
          </a:extLst>
        </xdr:cNvPr>
        <xdr:cNvSpPr/>
      </xdr:nvSpPr>
      <xdr:spPr>
        <a:xfrm>
          <a:off x="22791816" y="9832256"/>
          <a:ext cx="588962"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49</xdr:row>
      <xdr:rowOff>0</xdr:rowOff>
    </xdr:from>
    <xdr:to>
      <xdr:col>44</xdr:col>
      <xdr:colOff>457995</xdr:colOff>
      <xdr:row>53</xdr:row>
      <xdr:rowOff>115888</xdr:rowOff>
    </xdr:to>
    <xdr:sp macro="" textlink="">
      <xdr:nvSpPr>
        <xdr:cNvPr id="128" name="Rectangle: Rounded Corners 127">
          <a:extLst>
            <a:ext uri="{FF2B5EF4-FFF2-40B4-BE49-F238E27FC236}">
              <a16:creationId xmlns:a16="http://schemas.microsoft.com/office/drawing/2014/main" id="{CECC9AFA-B183-4320-97BF-795C1862A2B1}"/>
            </a:ext>
          </a:extLst>
        </xdr:cNvPr>
        <xdr:cNvSpPr/>
      </xdr:nvSpPr>
      <xdr:spPr>
        <a:xfrm>
          <a:off x="24993600" y="9334500"/>
          <a:ext cx="2286795" cy="852488"/>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SY016:  Fraud - CHC/PBH</a:t>
          </a:r>
        </a:p>
        <a:p>
          <a:pPr algn="ctr"/>
          <a:r>
            <a:rPr lang="en-GB" sz="1100" b="1">
              <a:solidFill>
                <a:srgbClr val="00B050"/>
              </a:solidFill>
            </a:rPr>
            <a:t>Responsible</a:t>
          </a:r>
        </a:p>
      </xdr:txBody>
    </xdr:sp>
    <xdr:clientData/>
  </xdr:twoCellAnchor>
  <xdr:twoCellAnchor>
    <xdr:from>
      <xdr:col>42</xdr:col>
      <xdr:colOff>236617</xdr:colOff>
      <xdr:row>51</xdr:row>
      <xdr:rowOff>129456</xdr:rowOff>
    </xdr:from>
    <xdr:to>
      <xdr:col>43</xdr:col>
      <xdr:colOff>215978</xdr:colOff>
      <xdr:row>53</xdr:row>
      <xdr:rowOff>33299</xdr:rowOff>
    </xdr:to>
    <xdr:sp macro="" textlink="">
      <xdr:nvSpPr>
        <xdr:cNvPr id="129" name="Rectangle 128">
          <a:extLst>
            <a:ext uri="{FF2B5EF4-FFF2-40B4-BE49-F238E27FC236}">
              <a16:creationId xmlns:a16="http://schemas.microsoft.com/office/drawing/2014/main" id="{85BFA9B9-6B07-4E6F-9443-E4A8CE5BDB9A}"/>
            </a:ext>
          </a:extLst>
        </xdr:cNvPr>
        <xdr:cNvSpPr/>
      </xdr:nvSpPr>
      <xdr:spPr>
        <a:xfrm>
          <a:off x="25839817" y="9832256"/>
          <a:ext cx="588961" cy="27214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26</xdr:col>
      <xdr:colOff>0</xdr:colOff>
      <xdr:row>55</xdr:row>
      <xdr:rowOff>0</xdr:rowOff>
    </xdr:from>
    <xdr:to>
      <xdr:col>30</xdr:col>
      <xdr:colOff>15875</xdr:colOff>
      <xdr:row>59</xdr:row>
      <xdr:rowOff>75748</xdr:rowOff>
    </xdr:to>
    <xdr:sp macro="" textlink="">
      <xdr:nvSpPr>
        <xdr:cNvPr id="130" name="Rectangle: Rounded Corners 129">
          <a:extLst>
            <a:ext uri="{FF2B5EF4-FFF2-40B4-BE49-F238E27FC236}">
              <a16:creationId xmlns:a16="http://schemas.microsoft.com/office/drawing/2014/main" id="{B5EB7F24-FBCA-413C-8DE0-47F9EE4FB807}"/>
            </a:ext>
          </a:extLst>
        </xdr:cNvPr>
        <xdr:cNvSpPr/>
      </xdr:nvSpPr>
      <xdr:spPr>
        <a:xfrm>
          <a:off x="15849600" y="10439400"/>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401068</xdr:colOff>
      <xdr:row>57</xdr:row>
      <xdr:rowOff>104435</xdr:rowOff>
    </xdr:from>
    <xdr:to>
      <xdr:col>28</xdr:col>
      <xdr:colOff>334936</xdr:colOff>
      <xdr:row>58</xdr:row>
      <xdr:rowOff>131648</xdr:rowOff>
    </xdr:to>
    <xdr:sp macro="" textlink="">
      <xdr:nvSpPr>
        <xdr:cNvPr id="131" name="Rectangle 130">
          <a:extLst>
            <a:ext uri="{FF2B5EF4-FFF2-40B4-BE49-F238E27FC236}">
              <a16:creationId xmlns:a16="http://schemas.microsoft.com/office/drawing/2014/main" id="{C67ED946-3079-498A-B503-F15E2422096F}"/>
            </a:ext>
          </a:extLst>
        </xdr:cNvPr>
        <xdr:cNvSpPr/>
      </xdr:nvSpPr>
      <xdr:spPr>
        <a:xfrm>
          <a:off x="16860268" y="10912135"/>
          <a:ext cx="543468" cy="2113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55</xdr:row>
      <xdr:rowOff>0</xdr:rowOff>
    </xdr:from>
    <xdr:to>
      <xdr:col>35</xdr:col>
      <xdr:colOff>15875</xdr:colOff>
      <xdr:row>59</xdr:row>
      <xdr:rowOff>75748</xdr:rowOff>
    </xdr:to>
    <xdr:sp macro="" textlink="">
      <xdr:nvSpPr>
        <xdr:cNvPr id="132" name="Rectangle: Rounded Corners 131">
          <a:extLst>
            <a:ext uri="{FF2B5EF4-FFF2-40B4-BE49-F238E27FC236}">
              <a16:creationId xmlns:a16="http://schemas.microsoft.com/office/drawing/2014/main" id="{4C3D8361-BB21-4750-9A11-0E440673C998}"/>
            </a:ext>
          </a:extLst>
        </xdr:cNvPr>
        <xdr:cNvSpPr/>
      </xdr:nvSpPr>
      <xdr:spPr>
        <a:xfrm>
          <a:off x="18897600" y="10439400"/>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401069</xdr:colOff>
      <xdr:row>57</xdr:row>
      <xdr:rowOff>104435</xdr:rowOff>
    </xdr:from>
    <xdr:to>
      <xdr:col>33</xdr:col>
      <xdr:colOff>334936</xdr:colOff>
      <xdr:row>58</xdr:row>
      <xdr:rowOff>131648</xdr:rowOff>
    </xdr:to>
    <xdr:sp macro="" textlink="">
      <xdr:nvSpPr>
        <xdr:cNvPr id="133" name="Rectangle 132">
          <a:extLst>
            <a:ext uri="{FF2B5EF4-FFF2-40B4-BE49-F238E27FC236}">
              <a16:creationId xmlns:a16="http://schemas.microsoft.com/office/drawing/2014/main" id="{90E76813-2D45-4DDD-9922-E1C9084599CF}"/>
            </a:ext>
          </a:extLst>
        </xdr:cNvPr>
        <xdr:cNvSpPr/>
      </xdr:nvSpPr>
      <xdr:spPr>
        <a:xfrm>
          <a:off x="19908269" y="10912135"/>
          <a:ext cx="543467" cy="2113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55</xdr:row>
      <xdr:rowOff>0</xdr:rowOff>
    </xdr:from>
    <xdr:to>
      <xdr:col>40</xdr:col>
      <xdr:colOff>15875</xdr:colOff>
      <xdr:row>59</xdr:row>
      <xdr:rowOff>75748</xdr:rowOff>
    </xdr:to>
    <xdr:sp macro="" textlink="">
      <xdr:nvSpPr>
        <xdr:cNvPr id="134" name="Rectangle: Rounded Corners 133">
          <a:extLst>
            <a:ext uri="{FF2B5EF4-FFF2-40B4-BE49-F238E27FC236}">
              <a16:creationId xmlns:a16="http://schemas.microsoft.com/office/drawing/2014/main" id="{79B6576F-94AB-4935-AC27-1BFAD3C9339E}"/>
            </a:ext>
          </a:extLst>
        </xdr:cNvPr>
        <xdr:cNvSpPr/>
      </xdr:nvSpPr>
      <xdr:spPr>
        <a:xfrm>
          <a:off x="21945600" y="10439400"/>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401068</xdr:colOff>
      <xdr:row>57</xdr:row>
      <xdr:rowOff>104435</xdr:rowOff>
    </xdr:from>
    <xdr:to>
      <xdr:col>38</xdr:col>
      <xdr:colOff>334936</xdr:colOff>
      <xdr:row>58</xdr:row>
      <xdr:rowOff>131648</xdr:rowOff>
    </xdr:to>
    <xdr:sp macro="" textlink="">
      <xdr:nvSpPr>
        <xdr:cNvPr id="135" name="Rectangle 134">
          <a:extLst>
            <a:ext uri="{FF2B5EF4-FFF2-40B4-BE49-F238E27FC236}">
              <a16:creationId xmlns:a16="http://schemas.microsoft.com/office/drawing/2014/main" id="{63B163FE-9295-40A5-9E0E-E9301403C1BA}"/>
            </a:ext>
          </a:extLst>
        </xdr:cNvPr>
        <xdr:cNvSpPr/>
      </xdr:nvSpPr>
      <xdr:spPr>
        <a:xfrm>
          <a:off x="22956268" y="10912135"/>
          <a:ext cx="543468" cy="2113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55</xdr:row>
      <xdr:rowOff>0</xdr:rowOff>
    </xdr:from>
    <xdr:to>
      <xdr:col>45</xdr:col>
      <xdr:colOff>15875</xdr:colOff>
      <xdr:row>59</xdr:row>
      <xdr:rowOff>75748</xdr:rowOff>
    </xdr:to>
    <xdr:sp macro="" textlink="">
      <xdr:nvSpPr>
        <xdr:cNvPr id="136" name="Rectangle: Rounded Corners 135">
          <a:extLst>
            <a:ext uri="{FF2B5EF4-FFF2-40B4-BE49-F238E27FC236}">
              <a16:creationId xmlns:a16="http://schemas.microsoft.com/office/drawing/2014/main" id="{D6B9B2CA-1FCA-40D2-A94F-0DB55A9E7E09}"/>
            </a:ext>
          </a:extLst>
        </xdr:cNvPr>
        <xdr:cNvSpPr/>
      </xdr:nvSpPr>
      <xdr:spPr>
        <a:xfrm>
          <a:off x="24993600" y="10439400"/>
          <a:ext cx="2454275" cy="81234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SY044:</a:t>
          </a:r>
          <a:r>
            <a:rPr lang="en-GB" sz="1100" b="1" baseline="0">
              <a:solidFill>
                <a:schemeClr val="tx1"/>
              </a:solidFill>
            </a:rPr>
            <a:t>  Tackling Health Inequalities</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401069</xdr:colOff>
      <xdr:row>57</xdr:row>
      <xdr:rowOff>104435</xdr:rowOff>
    </xdr:from>
    <xdr:to>
      <xdr:col>43</xdr:col>
      <xdr:colOff>334936</xdr:colOff>
      <xdr:row>58</xdr:row>
      <xdr:rowOff>131648</xdr:rowOff>
    </xdr:to>
    <xdr:sp macro="" textlink="">
      <xdr:nvSpPr>
        <xdr:cNvPr id="137" name="Rectangle 136">
          <a:extLst>
            <a:ext uri="{FF2B5EF4-FFF2-40B4-BE49-F238E27FC236}">
              <a16:creationId xmlns:a16="http://schemas.microsoft.com/office/drawing/2014/main" id="{3EAA432D-0C75-465E-ACD0-E234057DBE6F}"/>
            </a:ext>
          </a:extLst>
        </xdr:cNvPr>
        <xdr:cNvSpPr/>
      </xdr:nvSpPr>
      <xdr:spPr>
        <a:xfrm>
          <a:off x="26004269" y="10912135"/>
          <a:ext cx="543467" cy="21136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26</xdr:col>
      <xdr:colOff>0</xdr:colOff>
      <xdr:row>60</xdr:row>
      <xdr:rowOff>0</xdr:rowOff>
    </xdr:from>
    <xdr:to>
      <xdr:col>29</xdr:col>
      <xdr:colOff>443440</xdr:colOff>
      <xdr:row>64</xdr:row>
      <xdr:rowOff>145560</xdr:rowOff>
    </xdr:to>
    <xdr:sp macro="" textlink="">
      <xdr:nvSpPr>
        <xdr:cNvPr id="138" name="Rectangle: Rounded Corners 137">
          <a:extLst>
            <a:ext uri="{FF2B5EF4-FFF2-40B4-BE49-F238E27FC236}">
              <a16:creationId xmlns:a16="http://schemas.microsoft.com/office/drawing/2014/main" id="{C055AD55-FF32-4672-A28E-CA72608884BC}"/>
            </a:ext>
          </a:extLst>
        </xdr:cNvPr>
        <xdr:cNvSpPr/>
      </xdr:nvSpPr>
      <xdr:spPr>
        <a:xfrm>
          <a:off x="15849600" y="11360150"/>
          <a:ext cx="2272240"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174811</xdr:colOff>
      <xdr:row>62</xdr:row>
      <xdr:rowOff>80774</xdr:rowOff>
    </xdr:from>
    <xdr:to>
      <xdr:col>28</xdr:col>
      <xdr:colOff>157349</xdr:colOff>
      <xdr:row>63</xdr:row>
      <xdr:rowOff>108063</xdr:rowOff>
    </xdr:to>
    <xdr:sp macro="" textlink="">
      <xdr:nvSpPr>
        <xdr:cNvPr id="139" name="Rectangle 138">
          <a:extLst>
            <a:ext uri="{FF2B5EF4-FFF2-40B4-BE49-F238E27FC236}">
              <a16:creationId xmlns:a16="http://schemas.microsoft.com/office/drawing/2014/main" id="{7738A7CB-5F3A-4620-8F67-56EEBB3EA372}"/>
            </a:ext>
          </a:extLst>
        </xdr:cNvPr>
        <xdr:cNvSpPr/>
      </xdr:nvSpPr>
      <xdr:spPr>
        <a:xfrm>
          <a:off x="16634011" y="11809224"/>
          <a:ext cx="592138" cy="21143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60</xdr:row>
      <xdr:rowOff>0</xdr:rowOff>
    </xdr:from>
    <xdr:to>
      <xdr:col>34</xdr:col>
      <xdr:colOff>443441</xdr:colOff>
      <xdr:row>64</xdr:row>
      <xdr:rowOff>145560</xdr:rowOff>
    </xdr:to>
    <xdr:sp macro="" textlink="">
      <xdr:nvSpPr>
        <xdr:cNvPr id="140" name="Rectangle: Rounded Corners 139">
          <a:extLst>
            <a:ext uri="{FF2B5EF4-FFF2-40B4-BE49-F238E27FC236}">
              <a16:creationId xmlns:a16="http://schemas.microsoft.com/office/drawing/2014/main" id="{EB28305A-4B39-4B0B-9259-D7952786A722}"/>
            </a:ext>
          </a:extLst>
        </xdr:cNvPr>
        <xdr:cNvSpPr/>
      </xdr:nvSpPr>
      <xdr:spPr>
        <a:xfrm>
          <a:off x="18897600" y="11360150"/>
          <a:ext cx="2272241"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174812</xdr:colOff>
      <xdr:row>62</xdr:row>
      <xdr:rowOff>80774</xdr:rowOff>
    </xdr:from>
    <xdr:to>
      <xdr:col>33</xdr:col>
      <xdr:colOff>157349</xdr:colOff>
      <xdr:row>63</xdr:row>
      <xdr:rowOff>108063</xdr:rowOff>
    </xdr:to>
    <xdr:sp macro="" textlink="">
      <xdr:nvSpPr>
        <xdr:cNvPr id="141" name="Rectangle 140">
          <a:extLst>
            <a:ext uri="{FF2B5EF4-FFF2-40B4-BE49-F238E27FC236}">
              <a16:creationId xmlns:a16="http://schemas.microsoft.com/office/drawing/2014/main" id="{B395D7CC-D84B-4FEE-9847-E27F9CE69990}"/>
            </a:ext>
          </a:extLst>
        </xdr:cNvPr>
        <xdr:cNvSpPr/>
      </xdr:nvSpPr>
      <xdr:spPr>
        <a:xfrm>
          <a:off x="19682012" y="11809224"/>
          <a:ext cx="592137" cy="21143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60</xdr:row>
      <xdr:rowOff>0</xdr:rowOff>
    </xdr:from>
    <xdr:to>
      <xdr:col>39</xdr:col>
      <xdr:colOff>443440</xdr:colOff>
      <xdr:row>64</xdr:row>
      <xdr:rowOff>145560</xdr:rowOff>
    </xdr:to>
    <xdr:sp macro="" textlink="">
      <xdr:nvSpPr>
        <xdr:cNvPr id="142" name="Rectangle: Rounded Corners 141">
          <a:extLst>
            <a:ext uri="{FF2B5EF4-FFF2-40B4-BE49-F238E27FC236}">
              <a16:creationId xmlns:a16="http://schemas.microsoft.com/office/drawing/2014/main" id="{1632DA92-471D-44E9-8243-FDF10CEAEE93}"/>
            </a:ext>
          </a:extLst>
        </xdr:cNvPr>
        <xdr:cNvSpPr/>
      </xdr:nvSpPr>
      <xdr:spPr>
        <a:xfrm>
          <a:off x="21945600" y="11360150"/>
          <a:ext cx="2272240"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174811</xdr:colOff>
      <xdr:row>62</xdr:row>
      <xdr:rowOff>80774</xdr:rowOff>
    </xdr:from>
    <xdr:to>
      <xdr:col>38</xdr:col>
      <xdr:colOff>157349</xdr:colOff>
      <xdr:row>63</xdr:row>
      <xdr:rowOff>108063</xdr:rowOff>
    </xdr:to>
    <xdr:sp macro="" textlink="">
      <xdr:nvSpPr>
        <xdr:cNvPr id="143" name="Rectangle 142">
          <a:extLst>
            <a:ext uri="{FF2B5EF4-FFF2-40B4-BE49-F238E27FC236}">
              <a16:creationId xmlns:a16="http://schemas.microsoft.com/office/drawing/2014/main" id="{77E48FD5-7AEE-406C-AC8D-5CEC0EB201FF}"/>
            </a:ext>
          </a:extLst>
        </xdr:cNvPr>
        <xdr:cNvSpPr/>
      </xdr:nvSpPr>
      <xdr:spPr>
        <a:xfrm>
          <a:off x="22730011" y="11809224"/>
          <a:ext cx="592138" cy="21143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60</xdr:row>
      <xdr:rowOff>0</xdr:rowOff>
    </xdr:from>
    <xdr:to>
      <xdr:col>44</xdr:col>
      <xdr:colOff>443441</xdr:colOff>
      <xdr:row>64</xdr:row>
      <xdr:rowOff>145560</xdr:rowOff>
    </xdr:to>
    <xdr:sp macro="" textlink="">
      <xdr:nvSpPr>
        <xdr:cNvPr id="144" name="Rectangle: Rounded Corners 143">
          <a:extLst>
            <a:ext uri="{FF2B5EF4-FFF2-40B4-BE49-F238E27FC236}">
              <a16:creationId xmlns:a16="http://schemas.microsoft.com/office/drawing/2014/main" id="{8DC3CC77-FE73-4087-B902-5387D20434FD}"/>
            </a:ext>
          </a:extLst>
        </xdr:cNvPr>
        <xdr:cNvSpPr/>
      </xdr:nvSpPr>
      <xdr:spPr>
        <a:xfrm>
          <a:off x="24993600" y="11360150"/>
          <a:ext cx="2272241" cy="88216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SY061:</a:t>
          </a:r>
          <a:r>
            <a:rPr lang="en-GB" sz="1100" b="1" baseline="0">
              <a:solidFill>
                <a:schemeClr val="tx1"/>
              </a:solidFill>
            </a:rPr>
            <a:t>  Access to Primary Care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174812</xdr:colOff>
      <xdr:row>62</xdr:row>
      <xdr:rowOff>80774</xdr:rowOff>
    </xdr:from>
    <xdr:to>
      <xdr:col>43</xdr:col>
      <xdr:colOff>157349</xdr:colOff>
      <xdr:row>63</xdr:row>
      <xdr:rowOff>108063</xdr:rowOff>
    </xdr:to>
    <xdr:sp macro="" textlink="">
      <xdr:nvSpPr>
        <xdr:cNvPr id="145" name="Rectangle 144">
          <a:extLst>
            <a:ext uri="{FF2B5EF4-FFF2-40B4-BE49-F238E27FC236}">
              <a16:creationId xmlns:a16="http://schemas.microsoft.com/office/drawing/2014/main" id="{95D082C3-F503-4D40-BB13-94E801C11A72}"/>
            </a:ext>
          </a:extLst>
        </xdr:cNvPr>
        <xdr:cNvSpPr/>
      </xdr:nvSpPr>
      <xdr:spPr>
        <a:xfrm>
          <a:off x="25778012" y="11809224"/>
          <a:ext cx="592137" cy="211439"/>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26</xdr:col>
      <xdr:colOff>0</xdr:colOff>
      <xdr:row>66</xdr:row>
      <xdr:rowOff>0</xdr:rowOff>
    </xdr:from>
    <xdr:to>
      <xdr:col>29</xdr:col>
      <xdr:colOff>587375</xdr:colOff>
      <xdr:row>71</xdr:row>
      <xdr:rowOff>30994</xdr:rowOff>
    </xdr:to>
    <xdr:sp macro="" textlink="">
      <xdr:nvSpPr>
        <xdr:cNvPr id="146" name="Rectangle: Rounded Corners 145">
          <a:extLst>
            <a:ext uri="{FF2B5EF4-FFF2-40B4-BE49-F238E27FC236}">
              <a16:creationId xmlns:a16="http://schemas.microsoft.com/office/drawing/2014/main" id="{E7251EF1-EAAE-4E9A-83F0-1075CD37D2EC}"/>
            </a:ext>
          </a:extLst>
        </xdr:cNvPr>
        <xdr:cNvSpPr/>
      </xdr:nvSpPr>
      <xdr:spPr>
        <a:xfrm>
          <a:off x="15849600" y="12465050"/>
          <a:ext cx="2416175" cy="95174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27</xdr:col>
      <xdr:colOff>455763</xdr:colOff>
      <xdr:row>69</xdr:row>
      <xdr:rowOff>101937</xdr:rowOff>
    </xdr:from>
    <xdr:to>
      <xdr:col>28</xdr:col>
      <xdr:colOff>376649</xdr:colOff>
      <xdr:row>70</xdr:row>
      <xdr:rowOff>178513</xdr:rowOff>
    </xdr:to>
    <xdr:sp macro="" textlink="">
      <xdr:nvSpPr>
        <xdr:cNvPr id="147" name="Rectangle 146">
          <a:extLst>
            <a:ext uri="{FF2B5EF4-FFF2-40B4-BE49-F238E27FC236}">
              <a16:creationId xmlns:a16="http://schemas.microsoft.com/office/drawing/2014/main" id="{18E4F3C4-F6A8-4697-BC2B-7FBBDB496805}"/>
            </a:ext>
          </a:extLst>
        </xdr:cNvPr>
        <xdr:cNvSpPr/>
      </xdr:nvSpPr>
      <xdr:spPr>
        <a:xfrm>
          <a:off x="16914963" y="13119437"/>
          <a:ext cx="530486" cy="26072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31</xdr:col>
      <xdr:colOff>0</xdr:colOff>
      <xdr:row>66</xdr:row>
      <xdr:rowOff>0</xdr:rowOff>
    </xdr:from>
    <xdr:to>
      <xdr:col>34</xdr:col>
      <xdr:colOff>587376</xdr:colOff>
      <xdr:row>71</xdr:row>
      <xdr:rowOff>30994</xdr:rowOff>
    </xdr:to>
    <xdr:sp macro="" textlink="">
      <xdr:nvSpPr>
        <xdr:cNvPr id="148" name="Rectangle: Rounded Corners 147">
          <a:extLst>
            <a:ext uri="{FF2B5EF4-FFF2-40B4-BE49-F238E27FC236}">
              <a16:creationId xmlns:a16="http://schemas.microsoft.com/office/drawing/2014/main" id="{3B736701-774A-4F6B-B90E-315CE28DB278}"/>
            </a:ext>
          </a:extLst>
        </xdr:cNvPr>
        <xdr:cNvSpPr/>
      </xdr:nvSpPr>
      <xdr:spPr>
        <a:xfrm>
          <a:off x="18897600" y="12465050"/>
          <a:ext cx="2416176" cy="95174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32</xdr:col>
      <xdr:colOff>455764</xdr:colOff>
      <xdr:row>69</xdr:row>
      <xdr:rowOff>101937</xdr:rowOff>
    </xdr:from>
    <xdr:to>
      <xdr:col>33</xdr:col>
      <xdr:colOff>376649</xdr:colOff>
      <xdr:row>70</xdr:row>
      <xdr:rowOff>178513</xdr:rowOff>
    </xdr:to>
    <xdr:sp macro="" textlink="">
      <xdr:nvSpPr>
        <xdr:cNvPr id="149" name="Rectangle 148">
          <a:extLst>
            <a:ext uri="{FF2B5EF4-FFF2-40B4-BE49-F238E27FC236}">
              <a16:creationId xmlns:a16="http://schemas.microsoft.com/office/drawing/2014/main" id="{EB6F9648-020E-4AE3-B7DD-ECE058639365}"/>
            </a:ext>
          </a:extLst>
        </xdr:cNvPr>
        <xdr:cNvSpPr/>
      </xdr:nvSpPr>
      <xdr:spPr>
        <a:xfrm>
          <a:off x="19962964" y="13119437"/>
          <a:ext cx="530485" cy="26072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36</xdr:col>
      <xdr:colOff>0</xdr:colOff>
      <xdr:row>66</xdr:row>
      <xdr:rowOff>0</xdr:rowOff>
    </xdr:from>
    <xdr:to>
      <xdr:col>39</xdr:col>
      <xdr:colOff>587375</xdr:colOff>
      <xdr:row>71</xdr:row>
      <xdr:rowOff>30994</xdr:rowOff>
    </xdr:to>
    <xdr:sp macro="" textlink="">
      <xdr:nvSpPr>
        <xdr:cNvPr id="150" name="Rectangle: Rounded Corners 149">
          <a:extLst>
            <a:ext uri="{FF2B5EF4-FFF2-40B4-BE49-F238E27FC236}">
              <a16:creationId xmlns:a16="http://schemas.microsoft.com/office/drawing/2014/main" id="{82BDB376-0B47-44A2-AF3A-C2956682778C}"/>
            </a:ext>
          </a:extLst>
        </xdr:cNvPr>
        <xdr:cNvSpPr/>
      </xdr:nvSpPr>
      <xdr:spPr>
        <a:xfrm>
          <a:off x="21945600" y="12465050"/>
          <a:ext cx="2416175" cy="95174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37</xdr:col>
      <xdr:colOff>455763</xdr:colOff>
      <xdr:row>69</xdr:row>
      <xdr:rowOff>101937</xdr:rowOff>
    </xdr:from>
    <xdr:to>
      <xdr:col>38</xdr:col>
      <xdr:colOff>376649</xdr:colOff>
      <xdr:row>70</xdr:row>
      <xdr:rowOff>178513</xdr:rowOff>
    </xdr:to>
    <xdr:sp macro="" textlink="">
      <xdr:nvSpPr>
        <xdr:cNvPr id="151" name="Rectangle 150">
          <a:extLst>
            <a:ext uri="{FF2B5EF4-FFF2-40B4-BE49-F238E27FC236}">
              <a16:creationId xmlns:a16="http://schemas.microsoft.com/office/drawing/2014/main" id="{B1DB4687-2FA8-4B23-A459-10BF0631E126}"/>
            </a:ext>
          </a:extLst>
        </xdr:cNvPr>
        <xdr:cNvSpPr/>
      </xdr:nvSpPr>
      <xdr:spPr>
        <a:xfrm>
          <a:off x="23010963" y="13119437"/>
          <a:ext cx="530486" cy="26072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41</xdr:col>
      <xdr:colOff>0</xdr:colOff>
      <xdr:row>66</xdr:row>
      <xdr:rowOff>0</xdr:rowOff>
    </xdr:from>
    <xdr:to>
      <xdr:col>44</xdr:col>
      <xdr:colOff>587376</xdr:colOff>
      <xdr:row>71</xdr:row>
      <xdr:rowOff>30994</xdr:rowOff>
    </xdr:to>
    <xdr:sp macro="" textlink="">
      <xdr:nvSpPr>
        <xdr:cNvPr id="152" name="Rectangle: Rounded Corners 151">
          <a:extLst>
            <a:ext uri="{FF2B5EF4-FFF2-40B4-BE49-F238E27FC236}">
              <a16:creationId xmlns:a16="http://schemas.microsoft.com/office/drawing/2014/main" id="{753F1560-B977-4D6A-9D3D-4CEF1109A9E9}"/>
            </a:ext>
          </a:extLst>
        </xdr:cNvPr>
        <xdr:cNvSpPr/>
      </xdr:nvSpPr>
      <xdr:spPr>
        <a:xfrm>
          <a:off x="24993600" y="12465050"/>
          <a:ext cx="2416176" cy="95174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SY066:</a:t>
          </a:r>
          <a:r>
            <a:rPr lang="en-GB" sz="1100" b="1" baseline="0">
              <a:solidFill>
                <a:schemeClr val="tx1"/>
              </a:solidFill>
            </a:rPr>
            <a:t>  Delayed Discharge from Hospital both Acute and MH</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42</xdr:col>
      <xdr:colOff>455764</xdr:colOff>
      <xdr:row>69</xdr:row>
      <xdr:rowOff>101937</xdr:rowOff>
    </xdr:from>
    <xdr:to>
      <xdr:col>43</xdr:col>
      <xdr:colOff>376649</xdr:colOff>
      <xdr:row>70</xdr:row>
      <xdr:rowOff>178513</xdr:rowOff>
    </xdr:to>
    <xdr:sp macro="" textlink="">
      <xdr:nvSpPr>
        <xdr:cNvPr id="153" name="Rectangle 152">
          <a:extLst>
            <a:ext uri="{FF2B5EF4-FFF2-40B4-BE49-F238E27FC236}">
              <a16:creationId xmlns:a16="http://schemas.microsoft.com/office/drawing/2014/main" id="{89336EF1-FCE6-48A8-8CCD-A1D50EC95831}"/>
            </a:ext>
          </a:extLst>
        </xdr:cNvPr>
        <xdr:cNvSpPr/>
      </xdr:nvSpPr>
      <xdr:spPr>
        <a:xfrm>
          <a:off x="26058964" y="13119437"/>
          <a:ext cx="530485" cy="260726"/>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51</xdr:col>
      <xdr:colOff>0</xdr:colOff>
      <xdr:row>7</xdr:row>
      <xdr:rowOff>0</xdr:rowOff>
    </xdr:from>
    <xdr:to>
      <xdr:col>54</xdr:col>
      <xdr:colOff>558271</xdr:colOff>
      <xdr:row>12</xdr:row>
      <xdr:rowOff>0</xdr:rowOff>
    </xdr:to>
    <xdr:sp macro="" textlink="">
      <xdr:nvSpPr>
        <xdr:cNvPr id="154" name="Rectangle: Rounded Corners 153">
          <a:extLst>
            <a:ext uri="{FF2B5EF4-FFF2-40B4-BE49-F238E27FC236}">
              <a16:creationId xmlns:a16="http://schemas.microsoft.com/office/drawing/2014/main" id="{DCA09736-3AB8-4311-84EF-D73859A9B501}"/>
            </a:ext>
          </a:extLst>
        </xdr:cNvPr>
        <xdr:cNvSpPr/>
      </xdr:nvSpPr>
      <xdr:spPr>
        <a:xfrm>
          <a:off x="31089600" y="1600200"/>
          <a:ext cx="2387071" cy="920750"/>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SY017:</a:t>
          </a:r>
          <a:r>
            <a:rPr lang="en-GB" sz="1100" b="1" baseline="0">
              <a:solidFill>
                <a:schemeClr val="tx1"/>
              </a:solidFill>
            </a:rPr>
            <a:t>  Fire Regulations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52</xdr:col>
      <xdr:colOff>202402</xdr:colOff>
      <xdr:row>10</xdr:row>
      <xdr:rowOff>12815</xdr:rowOff>
    </xdr:from>
    <xdr:to>
      <xdr:col>53</xdr:col>
      <xdr:colOff>210338</xdr:colOff>
      <xdr:row>11</xdr:row>
      <xdr:rowOff>117591</xdr:rowOff>
    </xdr:to>
    <xdr:sp macro="" textlink="">
      <xdr:nvSpPr>
        <xdr:cNvPr id="155" name="Rectangle 154">
          <a:extLst>
            <a:ext uri="{FF2B5EF4-FFF2-40B4-BE49-F238E27FC236}">
              <a16:creationId xmlns:a16="http://schemas.microsoft.com/office/drawing/2014/main" id="{49C8632C-7422-487D-8317-70D5BE6DDBC9}"/>
            </a:ext>
          </a:extLst>
        </xdr:cNvPr>
        <xdr:cNvSpPr/>
      </xdr:nvSpPr>
      <xdr:spPr>
        <a:xfrm>
          <a:off x="31901602" y="2165465"/>
          <a:ext cx="617536" cy="288926"/>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3</a:t>
          </a:r>
        </a:p>
      </xdr:txBody>
    </xdr:sp>
    <xdr:clientData/>
  </xdr:twoCellAnchor>
  <xdr:twoCellAnchor>
    <xdr:from>
      <xdr:col>46</xdr:col>
      <xdr:colOff>0</xdr:colOff>
      <xdr:row>7</xdr:row>
      <xdr:rowOff>0</xdr:rowOff>
    </xdr:from>
    <xdr:to>
      <xdr:col>49</xdr:col>
      <xdr:colOff>539029</xdr:colOff>
      <xdr:row>11</xdr:row>
      <xdr:rowOff>166685</xdr:rowOff>
    </xdr:to>
    <xdr:sp macro="" textlink="">
      <xdr:nvSpPr>
        <xdr:cNvPr id="156" name="Rectangle: Rounded Corners 155">
          <a:extLst>
            <a:ext uri="{FF2B5EF4-FFF2-40B4-BE49-F238E27FC236}">
              <a16:creationId xmlns:a16="http://schemas.microsoft.com/office/drawing/2014/main" id="{DD2E3CF5-E82A-47C1-9EE6-BF96733974AE}"/>
            </a:ext>
          </a:extLst>
        </xdr:cNvPr>
        <xdr:cNvSpPr/>
      </xdr:nvSpPr>
      <xdr:spPr>
        <a:xfrm>
          <a:off x="28041600" y="1600200"/>
          <a:ext cx="2367829" cy="903285"/>
        </a:xfrm>
        <a:prstGeom prst="roundRect">
          <a:avLst/>
        </a:prstGeom>
        <a:solidFill>
          <a:srgbClr val="CC9900"/>
        </a:solid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SY133:</a:t>
          </a:r>
          <a:r>
            <a:rPr lang="en-GB" sz="1100" b="1" baseline="0">
              <a:solidFill>
                <a:schemeClr val="tx1"/>
              </a:solidFill>
            </a:rPr>
            <a:t>  Information Governance - Primary Care Data</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47</xdr:col>
      <xdr:colOff>230187</xdr:colOff>
      <xdr:row>10</xdr:row>
      <xdr:rowOff>55562</xdr:rowOff>
    </xdr:from>
    <xdr:to>
      <xdr:col>48</xdr:col>
      <xdr:colOff>238124</xdr:colOff>
      <xdr:row>11</xdr:row>
      <xdr:rowOff>160339</xdr:rowOff>
    </xdr:to>
    <xdr:sp macro="" textlink="">
      <xdr:nvSpPr>
        <xdr:cNvPr id="157" name="Rectangle 156">
          <a:extLst>
            <a:ext uri="{FF2B5EF4-FFF2-40B4-BE49-F238E27FC236}">
              <a16:creationId xmlns:a16="http://schemas.microsoft.com/office/drawing/2014/main" id="{5F3072DF-18CF-4A1D-BCE3-D8CEBC62407D}"/>
            </a:ext>
          </a:extLst>
        </xdr:cNvPr>
        <xdr:cNvSpPr/>
      </xdr:nvSpPr>
      <xdr:spPr>
        <a:xfrm>
          <a:off x="28881387" y="2208212"/>
          <a:ext cx="617537" cy="288927"/>
        </a:xfrm>
        <a:prstGeom prst="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a:t>
          </a:r>
        </a:p>
      </xdr:txBody>
    </xdr:sp>
    <xdr:clientData/>
  </xdr:twoCellAnchor>
  <xdr:twoCellAnchor>
    <xdr:from>
      <xdr:col>26</xdr:col>
      <xdr:colOff>0</xdr:colOff>
      <xdr:row>74</xdr:row>
      <xdr:rowOff>0</xdr:rowOff>
    </xdr:from>
    <xdr:to>
      <xdr:col>29</xdr:col>
      <xdr:colOff>525043</xdr:colOff>
      <xdr:row>79</xdr:row>
      <xdr:rowOff>18295</xdr:rowOff>
    </xdr:to>
    <xdr:sp macro="" textlink="">
      <xdr:nvSpPr>
        <xdr:cNvPr id="158" name="Rectangle: Rounded Corners 157">
          <a:extLst>
            <a:ext uri="{FF2B5EF4-FFF2-40B4-BE49-F238E27FC236}">
              <a16:creationId xmlns:a16="http://schemas.microsoft.com/office/drawing/2014/main" id="{6A89ED6C-1DA6-418A-B745-88C72D393F1F}"/>
            </a:ext>
          </a:extLst>
        </xdr:cNvPr>
        <xdr:cNvSpPr/>
      </xdr:nvSpPr>
      <xdr:spPr>
        <a:xfrm>
          <a:off x="15849600" y="13938250"/>
          <a:ext cx="2353843" cy="939045"/>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27</xdr:col>
      <xdr:colOff>235966</xdr:colOff>
      <xdr:row>77</xdr:row>
      <xdr:rowOff>48345</xdr:rowOff>
    </xdr:from>
    <xdr:to>
      <xdr:col>28</xdr:col>
      <xdr:colOff>208978</xdr:colOff>
      <xdr:row>78</xdr:row>
      <xdr:rowOff>67396</xdr:rowOff>
    </xdr:to>
    <xdr:sp macro="" textlink="">
      <xdr:nvSpPr>
        <xdr:cNvPr id="159" name="Rectangle 158">
          <a:extLst>
            <a:ext uri="{FF2B5EF4-FFF2-40B4-BE49-F238E27FC236}">
              <a16:creationId xmlns:a16="http://schemas.microsoft.com/office/drawing/2014/main" id="{7A9A14BA-34AF-47D3-8599-5A929E6D8A2B}"/>
            </a:ext>
          </a:extLst>
        </xdr:cNvPr>
        <xdr:cNvSpPr/>
      </xdr:nvSpPr>
      <xdr:spPr>
        <a:xfrm>
          <a:off x="16695166" y="14539045"/>
          <a:ext cx="582612" cy="2032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31</xdr:col>
      <xdr:colOff>0</xdr:colOff>
      <xdr:row>74</xdr:row>
      <xdr:rowOff>0</xdr:rowOff>
    </xdr:from>
    <xdr:to>
      <xdr:col>34</xdr:col>
      <xdr:colOff>525044</xdr:colOff>
      <xdr:row>79</xdr:row>
      <xdr:rowOff>18295</xdr:rowOff>
    </xdr:to>
    <xdr:sp macro="" textlink="">
      <xdr:nvSpPr>
        <xdr:cNvPr id="160" name="Rectangle: Rounded Corners 159">
          <a:extLst>
            <a:ext uri="{FF2B5EF4-FFF2-40B4-BE49-F238E27FC236}">
              <a16:creationId xmlns:a16="http://schemas.microsoft.com/office/drawing/2014/main" id="{8582A994-D531-4EBB-87B6-095FC3FB4C46}"/>
            </a:ext>
          </a:extLst>
        </xdr:cNvPr>
        <xdr:cNvSpPr/>
      </xdr:nvSpPr>
      <xdr:spPr>
        <a:xfrm>
          <a:off x="18897600" y="13938250"/>
          <a:ext cx="2353844" cy="939045"/>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32</xdr:col>
      <xdr:colOff>235967</xdr:colOff>
      <xdr:row>77</xdr:row>
      <xdr:rowOff>48345</xdr:rowOff>
    </xdr:from>
    <xdr:to>
      <xdr:col>33</xdr:col>
      <xdr:colOff>208978</xdr:colOff>
      <xdr:row>78</xdr:row>
      <xdr:rowOff>67396</xdr:rowOff>
    </xdr:to>
    <xdr:sp macro="" textlink="">
      <xdr:nvSpPr>
        <xdr:cNvPr id="161" name="Rectangle 160">
          <a:extLst>
            <a:ext uri="{FF2B5EF4-FFF2-40B4-BE49-F238E27FC236}">
              <a16:creationId xmlns:a16="http://schemas.microsoft.com/office/drawing/2014/main" id="{D29DACCE-B2AD-4D1A-881C-98F6F34A86BE}"/>
            </a:ext>
          </a:extLst>
        </xdr:cNvPr>
        <xdr:cNvSpPr/>
      </xdr:nvSpPr>
      <xdr:spPr>
        <a:xfrm>
          <a:off x="19743167" y="14539045"/>
          <a:ext cx="582611" cy="2032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36</xdr:col>
      <xdr:colOff>0</xdr:colOff>
      <xdr:row>74</xdr:row>
      <xdr:rowOff>0</xdr:rowOff>
    </xdr:from>
    <xdr:to>
      <xdr:col>39</xdr:col>
      <xdr:colOff>525043</xdr:colOff>
      <xdr:row>79</xdr:row>
      <xdr:rowOff>18295</xdr:rowOff>
    </xdr:to>
    <xdr:sp macro="" textlink="">
      <xdr:nvSpPr>
        <xdr:cNvPr id="162" name="Rectangle: Rounded Corners 161">
          <a:extLst>
            <a:ext uri="{FF2B5EF4-FFF2-40B4-BE49-F238E27FC236}">
              <a16:creationId xmlns:a16="http://schemas.microsoft.com/office/drawing/2014/main" id="{8E7B307C-CB43-4BA2-AE1D-C8A7E086BE0B}"/>
            </a:ext>
          </a:extLst>
        </xdr:cNvPr>
        <xdr:cNvSpPr/>
      </xdr:nvSpPr>
      <xdr:spPr>
        <a:xfrm>
          <a:off x="21945600" y="13938250"/>
          <a:ext cx="2353843" cy="939045"/>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37</xdr:col>
      <xdr:colOff>235966</xdr:colOff>
      <xdr:row>77</xdr:row>
      <xdr:rowOff>48345</xdr:rowOff>
    </xdr:from>
    <xdr:to>
      <xdr:col>38</xdr:col>
      <xdr:colOff>208978</xdr:colOff>
      <xdr:row>78</xdr:row>
      <xdr:rowOff>67396</xdr:rowOff>
    </xdr:to>
    <xdr:sp macro="" textlink="">
      <xdr:nvSpPr>
        <xdr:cNvPr id="163" name="Rectangle 162">
          <a:extLst>
            <a:ext uri="{FF2B5EF4-FFF2-40B4-BE49-F238E27FC236}">
              <a16:creationId xmlns:a16="http://schemas.microsoft.com/office/drawing/2014/main" id="{C114181B-2FF7-4E4A-A790-0E3013A5FCEE}"/>
            </a:ext>
          </a:extLst>
        </xdr:cNvPr>
        <xdr:cNvSpPr/>
      </xdr:nvSpPr>
      <xdr:spPr>
        <a:xfrm>
          <a:off x="22791166" y="14539045"/>
          <a:ext cx="582612" cy="2032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41</xdr:col>
      <xdr:colOff>0</xdr:colOff>
      <xdr:row>74</xdr:row>
      <xdr:rowOff>0</xdr:rowOff>
    </xdr:from>
    <xdr:to>
      <xdr:col>44</xdr:col>
      <xdr:colOff>525044</xdr:colOff>
      <xdr:row>79</xdr:row>
      <xdr:rowOff>18295</xdr:rowOff>
    </xdr:to>
    <xdr:sp macro="" textlink="">
      <xdr:nvSpPr>
        <xdr:cNvPr id="164" name="Rectangle: Rounded Corners 163">
          <a:extLst>
            <a:ext uri="{FF2B5EF4-FFF2-40B4-BE49-F238E27FC236}">
              <a16:creationId xmlns:a16="http://schemas.microsoft.com/office/drawing/2014/main" id="{3055D2E7-6AD4-4525-BEEB-DAAB75B09F08}"/>
            </a:ext>
          </a:extLst>
        </xdr:cNvPr>
        <xdr:cNvSpPr/>
      </xdr:nvSpPr>
      <xdr:spPr>
        <a:xfrm>
          <a:off x="24993600" y="13938250"/>
          <a:ext cx="2353844" cy="939045"/>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SY049:</a:t>
          </a:r>
          <a:r>
            <a:rPr lang="en-GB" sz="1100" b="1" baseline="0">
              <a:solidFill>
                <a:schemeClr val="tx1"/>
              </a:solidFill>
            </a:rPr>
            <a:t>  Compliance with Policies at Place</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42</xdr:col>
      <xdr:colOff>235967</xdr:colOff>
      <xdr:row>77</xdr:row>
      <xdr:rowOff>48345</xdr:rowOff>
    </xdr:from>
    <xdr:to>
      <xdr:col>43</xdr:col>
      <xdr:colOff>208978</xdr:colOff>
      <xdr:row>78</xdr:row>
      <xdr:rowOff>67396</xdr:rowOff>
    </xdr:to>
    <xdr:sp macro="" textlink="">
      <xdr:nvSpPr>
        <xdr:cNvPr id="165" name="Rectangle 164">
          <a:extLst>
            <a:ext uri="{FF2B5EF4-FFF2-40B4-BE49-F238E27FC236}">
              <a16:creationId xmlns:a16="http://schemas.microsoft.com/office/drawing/2014/main" id="{E5F8984C-17E9-44A0-8D0A-A8265C00D867}"/>
            </a:ext>
          </a:extLst>
        </xdr:cNvPr>
        <xdr:cNvSpPr/>
      </xdr:nvSpPr>
      <xdr:spPr>
        <a:xfrm>
          <a:off x="25839167" y="14539045"/>
          <a:ext cx="582611" cy="20320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76</xdr:col>
      <xdr:colOff>63500</xdr:colOff>
      <xdr:row>4</xdr:row>
      <xdr:rowOff>142875</xdr:rowOff>
    </xdr:from>
    <xdr:to>
      <xdr:col>79</xdr:col>
      <xdr:colOff>452439</xdr:colOff>
      <xdr:row>10</xdr:row>
      <xdr:rowOff>111126</xdr:rowOff>
    </xdr:to>
    <xdr:sp macro="" textlink="">
      <xdr:nvSpPr>
        <xdr:cNvPr id="166" name="Rectangle: Rounded Corners 165">
          <a:extLst>
            <a:ext uri="{FF2B5EF4-FFF2-40B4-BE49-F238E27FC236}">
              <a16:creationId xmlns:a16="http://schemas.microsoft.com/office/drawing/2014/main" id="{EB9497BD-18B1-4BAD-AE6F-2123D419DF47}"/>
            </a:ext>
          </a:extLst>
        </xdr:cNvPr>
        <xdr:cNvSpPr/>
      </xdr:nvSpPr>
      <xdr:spPr>
        <a:xfrm>
          <a:off x="46393100" y="1190625"/>
          <a:ext cx="2217739" cy="1073151"/>
        </a:xfrm>
        <a:prstGeom prst="roundRect">
          <a:avLst/>
        </a:prstGeom>
        <a:solidFill>
          <a:schemeClr val="accent1">
            <a:lumMod val="40000"/>
            <a:lumOff val="60000"/>
          </a:schemeClr>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SY131:</a:t>
          </a:r>
          <a:r>
            <a:rPr lang="en-GB" sz="1100" b="1" baseline="0">
              <a:solidFill>
                <a:schemeClr val="tx1"/>
              </a:solidFill>
            </a:rPr>
            <a:t> Infection Control</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77</xdr:col>
      <xdr:colOff>349250</xdr:colOff>
      <xdr:row>7</xdr:row>
      <xdr:rowOff>161396</xdr:rowOff>
    </xdr:from>
    <xdr:to>
      <xdr:col>78</xdr:col>
      <xdr:colOff>208020</xdr:colOff>
      <xdr:row>9</xdr:row>
      <xdr:rowOff>77305</xdr:rowOff>
    </xdr:to>
    <xdr:sp macro="" textlink="">
      <xdr:nvSpPr>
        <xdr:cNvPr id="167" name="Rectangle 166">
          <a:extLst>
            <a:ext uri="{FF2B5EF4-FFF2-40B4-BE49-F238E27FC236}">
              <a16:creationId xmlns:a16="http://schemas.microsoft.com/office/drawing/2014/main" id="{27309246-475F-4547-BA2D-EB809C81170A}"/>
            </a:ext>
          </a:extLst>
        </xdr:cNvPr>
        <xdr:cNvSpPr/>
      </xdr:nvSpPr>
      <xdr:spPr>
        <a:xfrm>
          <a:off x="47288450" y="1761596"/>
          <a:ext cx="468370" cy="284209"/>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15</a:t>
          </a:r>
        </a:p>
      </xdr:txBody>
    </xdr:sp>
    <xdr:clientData/>
  </xdr:twoCellAnchor>
  <xdr:twoCellAnchor>
    <xdr:from>
      <xdr:col>61</xdr:col>
      <xdr:colOff>0</xdr:colOff>
      <xdr:row>7</xdr:row>
      <xdr:rowOff>0</xdr:rowOff>
    </xdr:from>
    <xdr:to>
      <xdr:col>64</xdr:col>
      <xdr:colOff>514235</xdr:colOff>
      <xdr:row>11</xdr:row>
      <xdr:rowOff>155426</xdr:rowOff>
    </xdr:to>
    <xdr:sp macro="" textlink="">
      <xdr:nvSpPr>
        <xdr:cNvPr id="168" name="Rectangle: Rounded Corners 167">
          <a:extLst>
            <a:ext uri="{FF2B5EF4-FFF2-40B4-BE49-F238E27FC236}">
              <a16:creationId xmlns:a16="http://schemas.microsoft.com/office/drawing/2014/main" id="{F8318151-EDF6-4843-9CB4-E6AF3C4B1F32}"/>
            </a:ext>
          </a:extLst>
        </xdr:cNvPr>
        <xdr:cNvSpPr/>
      </xdr:nvSpPr>
      <xdr:spPr>
        <a:xfrm>
          <a:off x="37185600" y="1600200"/>
          <a:ext cx="2343035" cy="892026"/>
        </a:xfrm>
        <a:prstGeom prst="roundRect">
          <a:avLst/>
        </a:prstGeom>
        <a:solidFill>
          <a:srgbClr val="ABFB5B"/>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SY011:</a:t>
          </a:r>
          <a:r>
            <a:rPr lang="en-GB" sz="1100" b="1" baseline="0">
              <a:solidFill>
                <a:schemeClr val="tx1"/>
              </a:solidFill>
            </a:rPr>
            <a:t>  EPRR Arrangements</a:t>
          </a:r>
        </a:p>
        <a:p>
          <a:pPr algn="ctr"/>
          <a:r>
            <a:rPr lang="en-GB" sz="1100" b="1" baseline="0">
              <a:solidFill>
                <a:srgbClr val="00B050"/>
              </a:solidFill>
            </a:rPr>
            <a:t>Responsible</a:t>
          </a:r>
          <a:endParaRPr lang="en-GB" sz="1100" b="1">
            <a:solidFill>
              <a:srgbClr val="00B050"/>
            </a:solidFill>
          </a:endParaRPr>
        </a:p>
      </xdr:txBody>
    </xdr:sp>
    <xdr:clientData/>
  </xdr:twoCellAnchor>
  <xdr:twoCellAnchor>
    <xdr:from>
      <xdr:col>62</xdr:col>
      <xdr:colOff>190878</xdr:colOff>
      <xdr:row>9</xdr:row>
      <xdr:rowOff>122652</xdr:rowOff>
    </xdr:from>
    <xdr:to>
      <xdr:col>63</xdr:col>
      <xdr:colOff>198815</xdr:colOff>
      <xdr:row>10</xdr:row>
      <xdr:rowOff>159846</xdr:rowOff>
    </xdr:to>
    <xdr:sp macro="" textlink="">
      <xdr:nvSpPr>
        <xdr:cNvPr id="169" name="Rectangle 168">
          <a:extLst>
            <a:ext uri="{FF2B5EF4-FFF2-40B4-BE49-F238E27FC236}">
              <a16:creationId xmlns:a16="http://schemas.microsoft.com/office/drawing/2014/main" id="{FC33BDED-FAE3-40F6-9BB9-705C0AEBD556}"/>
            </a:ext>
          </a:extLst>
        </xdr:cNvPr>
        <xdr:cNvSpPr/>
      </xdr:nvSpPr>
      <xdr:spPr>
        <a:xfrm>
          <a:off x="37986078" y="2091152"/>
          <a:ext cx="617537" cy="221344"/>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56</xdr:col>
      <xdr:colOff>0</xdr:colOff>
      <xdr:row>5</xdr:row>
      <xdr:rowOff>0</xdr:rowOff>
    </xdr:from>
    <xdr:to>
      <xdr:col>59</xdr:col>
      <xdr:colOff>515937</xdr:colOff>
      <xdr:row>10</xdr:row>
      <xdr:rowOff>31750</xdr:rowOff>
    </xdr:to>
    <xdr:sp macro="" textlink="">
      <xdr:nvSpPr>
        <xdr:cNvPr id="170" name="Rectangle: Rounded Corners 169">
          <a:extLst>
            <a:ext uri="{FF2B5EF4-FFF2-40B4-BE49-F238E27FC236}">
              <a16:creationId xmlns:a16="http://schemas.microsoft.com/office/drawing/2014/main" id="{21FEDB52-13C2-4936-A4D5-9F1932DB9173}"/>
            </a:ext>
          </a:extLst>
        </xdr:cNvPr>
        <xdr:cNvSpPr/>
      </xdr:nvSpPr>
      <xdr:spPr>
        <a:xfrm>
          <a:off x="34137600" y="1231900"/>
          <a:ext cx="2344737" cy="952500"/>
        </a:xfrm>
        <a:prstGeom prst="roundRect">
          <a:avLst/>
        </a:prstGeom>
        <a:solidFill>
          <a:srgbClr val="CFA7F7"/>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SY112:  Fraud - Pharmacy</a:t>
          </a:r>
          <a:r>
            <a:rPr lang="en-GB" sz="1100" b="1" baseline="0">
              <a:solidFill>
                <a:schemeClr val="tx1"/>
              </a:solidFill>
            </a:rPr>
            <a:t> Dispensing</a:t>
          </a:r>
          <a:endParaRPr lang="en-GB" sz="1100" b="1">
            <a:solidFill>
              <a:schemeClr val="tx1"/>
            </a:solidFill>
          </a:endParaRPr>
        </a:p>
        <a:p>
          <a:pPr algn="ctr"/>
          <a:r>
            <a:rPr lang="en-GB" sz="1100" b="1">
              <a:solidFill>
                <a:srgbClr val="FF0000"/>
              </a:solidFill>
            </a:rPr>
            <a:t>Accountable</a:t>
          </a:r>
        </a:p>
      </xdr:txBody>
    </xdr:sp>
    <xdr:clientData/>
  </xdr:twoCellAnchor>
  <xdr:twoCellAnchor>
    <xdr:from>
      <xdr:col>57</xdr:col>
      <xdr:colOff>260429</xdr:colOff>
      <xdr:row>8</xdr:row>
      <xdr:rowOff>73894</xdr:rowOff>
    </xdr:from>
    <xdr:to>
      <xdr:col>58</xdr:col>
      <xdr:colOff>239791</xdr:colOff>
      <xdr:row>9</xdr:row>
      <xdr:rowOff>160299</xdr:rowOff>
    </xdr:to>
    <xdr:sp macro="" textlink="">
      <xdr:nvSpPr>
        <xdr:cNvPr id="171" name="Rectangle 170">
          <a:extLst>
            <a:ext uri="{FF2B5EF4-FFF2-40B4-BE49-F238E27FC236}">
              <a16:creationId xmlns:a16="http://schemas.microsoft.com/office/drawing/2014/main" id="{B404210A-6EFA-4193-8EF0-A002C86EC10D}"/>
            </a:ext>
          </a:extLst>
        </xdr:cNvPr>
        <xdr:cNvSpPr/>
      </xdr:nvSpPr>
      <xdr:spPr>
        <a:xfrm>
          <a:off x="35007629" y="1858244"/>
          <a:ext cx="588962" cy="270555"/>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71</xdr:col>
      <xdr:colOff>47625</xdr:colOff>
      <xdr:row>6</xdr:row>
      <xdr:rowOff>79376</xdr:rowOff>
    </xdr:from>
    <xdr:to>
      <xdr:col>74</xdr:col>
      <xdr:colOff>500063</xdr:colOff>
      <xdr:row>12</xdr:row>
      <xdr:rowOff>23814</xdr:rowOff>
    </xdr:to>
    <xdr:sp macro="" textlink="">
      <xdr:nvSpPr>
        <xdr:cNvPr id="172" name="Rectangle: Rounded Corners 171">
          <a:extLst>
            <a:ext uri="{FF2B5EF4-FFF2-40B4-BE49-F238E27FC236}">
              <a16:creationId xmlns:a16="http://schemas.microsoft.com/office/drawing/2014/main" id="{6DB2FD75-E241-45CE-A5A0-0458811404C2}"/>
            </a:ext>
          </a:extLst>
        </xdr:cNvPr>
        <xdr:cNvSpPr/>
      </xdr:nvSpPr>
      <xdr:spPr>
        <a:xfrm>
          <a:off x="43329225" y="1495426"/>
          <a:ext cx="2281238" cy="1049338"/>
        </a:xfrm>
        <a:prstGeom prst="roundRect">
          <a:avLst/>
        </a:prstGeom>
        <a:solidFill>
          <a:schemeClr val="accent1">
            <a:lumMod val="40000"/>
            <a:lumOff val="60000"/>
          </a:schemeClr>
        </a:solid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SY127:</a:t>
          </a:r>
          <a:r>
            <a:rPr lang="en-GB" sz="1100" b="1" baseline="0">
              <a:solidFill>
                <a:schemeClr val="tx1"/>
              </a:solidFill>
            </a:rPr>
            <a:t>  Children and Young People</a:t>
          </a:r>
        </a:p>
        <a:p>
          <a:pPr algn="ctr"/>
          <a:r>
            <a:rPr lang="en-GB" sz="1100" b="1" baseline="0">
              <a:solidFill>
                <a:schemeClr val="accent1"/>
              </a:solidFill>
            </a:rPr>
            <a:t>Consulted</a:t>
          </a:r>
          <a:endParaRPr lang="en-GB" sz="1100" b="1">
            <a:solidFill>
              <a:schemeClr val="accent1"/>
            </a:solidFill>
          </a:endParaRPr>
        </a:p>
      </xdr:txBody>
    </xdr:sp>
    <xdr:clientData/>
  </xdr:twoCellAnchor>
  <xdr:twoCellAnchor>
    <xdr:from>
      <xdr:col>72</xdr:col>
      <xdr:colOff>317501</xdr:colOff>
      <xdr:row>10</xdr:row>
      <xdr:rowOff>44980</xdr:rowOff>
    </xdr:from>
    <xdr:to>
      <xdr:col>73</xdr:col>
      <xdr:colOff>254612</xdr:colOff>
      <xdr:row>11</xdr:row>
      <xdr:rowOff>62992</xdr:rowOff>
    </xdr:to>
    <xdr:sp macro="" textlink="">
      <xdr:nvSpPr>
        <xdr:cNvPr id="173" name="Rectangle 172">
          <a:extLst>
            <a:ext uri="{FF2B5EF4-FFF2-40B4-BE49-F238E27FC236}">
              <a16:creationId xmlns:a16="http://schemas.microsoft.com/office/drawing/2014/main" id="{27DF68B5-63A4-43DE-BE0F-E27FF96C1EA0}"/>
            </a:ext>
          </a:extLst>
        </xdr:cNvPr>
        <xdr:cNvSpPr/>
      </xdr:nvSpPr>
      <xdr:spPr>
        <a:xfrm>
          <a:off x="44208701" y="2197630"/>
          <a:ext cx="546711" cy="20216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81</xdr:col>
      <xdr:colOff>0</xdr:colOff>
      <xdr:row>4</xdr:row>
      <xdr:rowOff>158751</xdr:rowOff>
    </xdr:from>
    <xdr:to>
      <xdr:col>85</xdr:col>
      <xdr:colOff>63500</xdr:colOff>
      <xdr:row>10</xdr:row>
      <xdr:rowOff>87313</xdr:rowOff>
    </xdr:to>
    <xdr:sp macro="" textlink="">
      <xdr:nvSpPr>
        <xdr:cNvPr id="174" name="Rectangle: Rounded Corners 173">
          <a:extLst>
            <a:ext uri="{FF2B5EF4-FFF2-40B4-BE49-F238E27FC236}">
              <a16:creationId xmlns:a16="http://schemas.microsoft.com/office/drawing/2014/main" id="{B9BC391F-DD67-4C38-950B-04B54FA11DA2}"/>
            </a:ext>
          </a:extLst>
        </xdr:cNvPr>
        <xdr:cNvSpPr/>
      </xdr:nvSpPr>
      <xdr:spPr>
        <a:xfrm>
          <a:off x="49377600" y="1206501"/>
          <a:ext cx="2501900" cy="103346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SY132:</a:t>
          </a:r>
          <a:r>
            <a:rPr lang="en-GB" sz="1100" b="1" baseline="0">
              <a:solidFill>
                <a:schemeClr val="tx1"/>
              </a:solidFill>
            </a:rPr>
            <a:t>  GP Action</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82</xdr:col>
      <xdr:colOff>341615</xdr:colOff>
      <xdr:row>8</xdr:row>
      <xdr:rowOff>77523</xdr:rowOff>
    </xdr:from>
    <xdr:to>
      <xdr:col>83</xdr:col>
      <xdr:colOff>276928</xdr:colOff>
      <xdr:row>9</xdr:row>
      <xdr:rowOff>120319</xdr:rowOff>
    </xdr:to>
    <xdr:sp macro="" textlink="">
      <xdr:nvSpPr>
        <xdr:cNvPr id="175" name="Rectangle 174">
          <a:extLst>
            <a:ext uri="{FF2B5EF4-FFF2-40B4-BE49-F238E27FC236}">
              <a16:creationId xmlns:a16="http://schemas.microsoft.com/office/drawing/2014/main" id="{8E371DBA-BA49-4DF9-BCE5-F00C28A31257}"/>
            </a:ext>
          </a:extLst>
        </xdr:cNvPr>
        <xdr:cNvSpPr/>
      </xdr:nvSpPr>
      <xdr:spPr>
        <a:xfrm>
          <a:off x="50328815" y="1861873"/>
          <a:ext cx="544913" cy="226946"/>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81</xdr:col>
      <xdr:colOff>0</xdr:colOff>
      <xdr:row>11</xdr:row>
      <xdr:rowOff>0</xdr:rowOff>
    </xdr:from>
    <xdr:to>
      <xdr:col>85</xdr:col>
      <xdr:colOff>19423</xdr:colOff>
      <xdr:row>15</xdr:row>
      <xdr:rowOff>149718</xdr:rowOff>
    </xdr:to>
    <xdr:sp macro="" textlink="">
      <xdr:nvSpPr>
        <xdr:cNvPr id="176" name="Rectangle: Rounded Corners 175">
          <a:extLst>
            <a:ext uri="{FF2B5EF4-FFF2-40B4-BE49-F238E27FC236}">
              <a16:creationId xmlns:a16="http://schemas.microsoft.com/office/drawing/2014/main" id="{BFA2C1B4-6C3A-4F0C-BC37-C71F5DF2B343}"/>
            </a:ext>
          </a:extLst>
        </xdr:cNvPr>
        <xdr:cNvSpPr/>
      </xdr:nvSpPr>
      <xdr:spPr>
        <a:xfrm>
          <a:off x="49377600" y="2336800"/>
          <a:ext cx="2457823" cy="886318"/>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SY069:</a:t>
          </a:r>
          <a:r>
            <a:rPr lang="en-GB" sz="1100" b="1" baseline="0">
              <a:solidFill>
                <a:schemeClr val="tx1"/>
              </a:solidFill>
            </a:rPr>
            <a:t>  Primary Care Delegation</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82</xdr:col>
      <xdr:colOff>476554</xdr:colOff>
      <xdr:row>13</xdr:row>
      <xdr:rowOff>109272</xdr:rowOff>
    </xdr:from>
    <xdr:to>
      <xdr:col>83</xdr:col>
      <xdr:colOff>400168</xdr:colOff>
      <xdr:row>15</xdr:row>
      <xdr:rowOff>18903</xdr:rowOff>
    </xdr:to>
    <xdr:sp macro="" textlink="">
      <xdr:nvSpPr>
        <xdr:cNvPr id="177" name="Rectangle 176">
          <a:extLst>
            <a:ext uri="{FF2B5EF4-FFF2-40B4-BE49-F238E27FC236}">
              <a16:creationId xmlns:a16="http://schemas.microsoft.com/office/drawing/2014/main" id="{FAE8B8DC-C671-4D2B-9D96-C73CA8C4F8BC}"/>
            </a:ext>
          </a:extLst>
        </xdr:cNvPr>
        <xdr:cNvSpPr/>
      </xdr:nvSpPr>
      <xdr:spPr>
        <a:xfrm>
          <a:off x="50463754" y="2814372"/>
          <a:ext cx="533214" cy="277931"/>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9</a:t>
          </a:r>
        </a:p>
      </xdr:txBody>
    </xdr:sp>
    <xdr:clientData/>
  </xdr:twoCellAnchor>
  <xdr:twoCellAnchor>
    <xdr:from>
      <xdr:col>81</xdr:col>
      <xdr:colOff>0</xdr:colOff>
      <xdr:row>18</xdr:row>
      <xdr:rowOff>119061</xdr:rowOff>
    </xdr:from>
    <xdr:to>
      <xdr:col>85</xdr:col>
      <xdr:colOff>71438</xdr:colOff>
      <xdr:row>23</xdr:row>
      <xdr:rowOff>55560</xdr:rowOff>
    </xdr:to>
    <xdr:sp macro="" textlink="">
      <xdr:nvSpPr>
        <xdr:cNvPr id="178" name="Rectangle: Rounded Corners 177">
          <a:extLst>
            <a:ext uri="{FF2B5EF4-FFF2-40B4-BE49-F238E27FC236}">
              <a16:creationId xmlns:a16="http://schemas.microsoft.com/office/drawing/2014/main" id="{8512CD76-5003-44E4-BE5D-7C2F63899C9D}"/>
            </a:ext>
          </a:extLst>
        </xdr:cNvPr>
        <xdr:cNvSpPr/>
      </xdr:nvSpPr>
      <xdr:spPr>
        <a:xfrm>
          <a:off x="49377600" y="3744911"/>
          <a:ext cx="2509838" cy="857249"/>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SY079:</a:t>
          </a:r>
          <a:r>
            <a:rPr lang="en-GB" sz="1100" b="1" baseline="0">
              <a:solidFill>
                <a:schemeClr val="tx1"/>
              </a:solidFill>
            </a:rPr>
            <a:t>  Primary Care Partnership working</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82</xdr:col>
      <xdr:colOff>343769</xdr:colOff>
      <xdr:row>21</xdr:row>
      <xdr:rowOff>166461</xdr:rowOff>
    </xdr:from>
    <xdr:to>
      <xdr:col>83</xdr:col>
      <xdr:colOff>266774</xdr:colOff>
      <xdr:row>23</xdr:row>
      <xdr:rowOff>14704</xdr:rowOff>
    </xdr:to>
    <xdr:sp macro="" textlink="">
      <xdr:nvSpPr>
        <xdr:cNvPr id="179" name="Rectangle 178">
          <a:extLst>
            <a:ext uri="{FF2B5EF4-FFF2-40B4-BE49-F238E27FC236}">
              <a16:creationId xmlns:a16="http://schemas.microsoft.com/office/drawing/2014/main" id="{59F4D952-DB42-4C69-B750-90008698313F}"/>
            </a:ext>
          </a:extLst>
        </xdr:cNvPr>
        <xdr:cNvSpPr/>
      </xdr:nvSpPr>
      <xdr:spPr>
        <a:xfrm>
          <a:off x="50330969" y="4344761"/>
          <a:ext cx="532605" cy="21654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6</a:t>
          </a:r>
        </a:p>
      </xdr:txBody>
    </xdr:sp>
    <xdr:clientData/>
  </xdr:twoCellAnchor>
  <xdr:twoCellAnchor>
    <xdr:from>
      <xdr:col>96</xdr:col>
      <xdr:colOff>0</xdr:colOff>
      <xdr:row>5</xdr:row>
      <xdr:rowOff>0</xdr:rowOff>
    </xdr:from>
    <xdr:to>
      <xdr:col>99</xdr:col>
      <xdr:colOff>464344</xdr:colOff>
      <xdr:row>10</xdr:row>
      <xdr:rowOff>158070</xdr:rowOff>
    </xdr:to>
    <xdr:sp macro="" textlink="">
      <xdr:nvSpPr>
        <xdr:cNvPr id="180" name="Rectangle: Rounded Corners 179">
          <a:extLst>
            <a:ext uri="{FF2B5EF4-FFF2-40B4-BE49-F238E27FC236}">
              <a16:creationId xmlns:a16="http://schemas.microsoft.com/office/drawing/2014/main" id="{3B07565A-BF88-4F09-8BB4-55248FE93090}"/>
            </a:ext>
          </a:extLst>
        </xdr:cNvPr>
        <xdr:cNvSpPr/>
      </xdr:nvSpPr>
      <xdr:spPr>
        <a:xfrm>
          <a:off x="58521600" y="1231900"/>
          <a:ext cx="2293144" cy="1078820"/>
        </a:xfrm>
        <a:prstGeom prst="roundRect">
          <a:avLst/>
        </a:prstGeom>
        <a:solidFill>
          <a:srgbClr val="CFA7F7"/>
        </a:solidFill>
        <a:ln w="5715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SY028:  Cancer - Oncology Workforce Challenges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b="1">
            <a:solidFill>
              <a:srgbClr val="FF0000"/>
            </a:solidFill>
            <a:effectLst/>
          </a:endParaRPr>
        </a:p>
        <a:p>
          <a:pPr algn="ctr"/>
          <a:endParaRPr lang="en-GB" sz="1100" b="1">
            <a:solidFill>
              <a:srgbClr val="00B050"/>
            </a:solidFill>
          </a:endParaRPr>
        </a:p>
      </xdr:txBody>
    </xdr:sp>
    <xdr:clientData/>
  </xdr:twoCellAnchor>
  <xdr:twoCellAnchor>
    <xdr:from>
      <xdr:col>97</xdr:col>
      <xdr:colOff>190272</xdr:colOff>
      <xdr:row>9</xdr:row>
      <xdr:rowOff>34019</xdr:rowOff>
    </xdr:from>
    <xdr:to>
      <xdr:col>98</xdr:col>
      <xdr:colOff>172809</xdr:colOff>
      <xdr:row>10</xdr:row>
      <xdr:rowOff>70002</xdr:rowOff>
    </xdr:to>
    <xdr:sp macro="" textlink="">
      <xdr:nvSpPr>
        <xdr:cNvPr id="181" name="Rectangle 180">
          <a:extLst>
            <a:ext uri="{FF2B5EF4-FFF2-40B4-BE49-F238E27FC236}">
              <a16:creationId xmlns:a16="http://schemas.microsoft.com/office/drawing/2014/main" id="{2BB17A29-5842-4CD8-96D8-A83EE52AAD80}"/>
            </a:ext>
          </a:extLst>
        </xdr:cNvPr>
        <xdr:cNvSpPr/>
      </xdr:nvSpPr>
      <xdr:spPr>
        <a:xfrm>
          <a:off x="59321472" y="2002519"/>
          <a:ext cx="592137" cy="220133"/>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16</a:t>
          </a:r>
        </a:p>
      </xdr:txBody>
    </xdr:sp>
    <xdr:clientData/>
  </xdr:twoCellAnchor>
  <xdr:twoCellAnchor>
    <xdr:from>
      <xdr:col>91</xdr:col>
      <xdr:colOff>0</xdr:colOff>
      <xdr:row>7</xdr:row>
      <xdr:rowOff>0</xdr:rowOff>
    </xdr:from>
    <xdr:to>
      <xdr:col>95</xdr:col>
      <xdr:colOff>87313</xdr:colOff>
      <xdr:row>11</xdr:row>
      <xdr:rowOff>116300</xdr:rowOff>
    </xdr:to>
    <xdr:sp macro="" textlink="">
      <xdr:nvSpPr>
        <xdr:cNvPr id="182" name="Rectangle: Rounded Corners 181">
          <a:extLst>
            <a:ext uri="{FF2B5EF4-FFF2-40B4-BE49-F238E27FC236}">
              <a16:creationId xmlns:a16="http://schemas.microsoft.com/office/drawing/2014/main" id="{EC55FAF6-846B-492A-890D-73E9CC3F1E5C}"/>
            </a:ext>
          </a:extLst>
        </xdr:cNvPr>
        <xdr:cNvSpPr/>
      </xdr:nvSpPr>
      <xdr:spPr>
        <a:xfrm>
          <a:off x="55473600" y="1600200"/>
          <a:ext cx="2525713" cy="852900"/>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SY0106:</a:t>
          </a:r>
          <a:r>
            <a:rPr lang="en-GB" sz="1100" b="1" baseline="0">
              <a:solidFill>
                <a:schemeClr val="tx1"/>
              </a:solidFill>
            </a:rPr>
            <a:t>  Trauma Resilience Service</a:t>
          </a: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92</xdr:col>
      <xdr:colOff>384023</xdr:colOff>
      <xdr:row>9</xdr:row>
      <xdr:rowOff>133419</xdr:rowOff>
    </xdr:from>
    <xdr:to>
      <xdr:col>93</xdr:col>
      <xdr:colOff>315596</xdr:colOff>
      <xdr:row>10</xdr:row>
      <xdr:rowOff>149185</xdr:rowOff>
    </xdr:to>
    <xdr:sp macro="" textlink="">
      <xdr:nvSpPr>
        <xdr:cNvPr id="183" name="Rectangle 182">
          <a:extLst>
            <a:ext uri="{FF2B5EF4-FFF2-40B4-BE49-F238E27FC236}">
              <a16:creationId xmlns:a16="http://schemas.microsoft.com/office/drawing/2014/main" id="{0CABDEDC-8E9D-4F7E-B4F7-5AC929B75621}"/>
            </a:ext>
          </a:extLst>
        </xdr:cNvPr>
        <xdr:cNvSpPr/>
      </xdr:nvSpPr>
      <xdr:spPr>
        <a:xfrm>
          <a:off x="56467223" y="2101919"/>
          <a:ext cx="541173" cy="199916"/>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4</a:t>
          </a:r>
        </a:p>
      </xdr:txBody>
    </xdr:sp>
    <xdr:clientData/>
  </xdr:twoCellAnchor>
  <xdr:twoCellAnchor>
    <xdr:from>
      <xdr:col>66</xdr:col>
      <xdr:colOff>23813</xdr:colOff>
      <xdr:row>5</xdr:row>
      <xdr:rowOff>23813</xdr:rowOff>
    </xdr:from>
    <xdr:to>
      <xdr:col>69</xdr:col>
      <xdr:colOff>476250</xdr:colOff>
      <xdr:row>10</xdr:row>
      <xdr:rowOff>111127</xdr:rowOff>
    </xdr:to>
    <xdr:sp macro="" textlink="">
      <xdr:nvSpPr>
        <xdr:cNvPr id="184" name="Rectangle: Rounded Corners 183">
          <a:extLst>
            <a:ext uri="{FF2B5EF4-FFF2-40B4-BE49-F238E27FC236}">
              <a16:creationId xmlns:a16="http://schemas.microsoft.com/office/drawing/2014/main" id="{C533C7B0-CBE6-4009-9A11-2410320C38AA}"/>
            </a:ext>
          </a:extLst>
        </xdr:cNvPr>
        <xdr:cNvSpPr/>
      </xdr:nvSpPr>
      <xdr:spPr>
        <a:xfrm>
          <a:off x="40257413" y="1255713"/>
          <a:ext cx="2281237" cy="1008064"/>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SY063:</a:t>
          </a:r>
          <a:r>
            <a:rPr lang="en-GB" sz="1100" b="1" baseline="0">
              <a:solidFill>
                <a:schemeClr val="tx1"/>
              </a:solidFill>
            </a:rPr>
            <a:t>  UTC Centre National Requirements, Sheffield </a:t>
          </a:r>
          <a:r>
            <a:rPr lang="en-GB" sz="1100" b="1" baseline="0">
              <a:solidFill>
                <a:srgbClr val="FF0000"/>
              </a:solidFill>
            </a:rPr>
            <a:t>Accountable</a:t>
          </a:r>
          <a:endParaRPr lang="en-GB" sz="1100" b="1">
            <a:solidFill>
              <a:srgbClr val="FF0000"/>
            </a:solidFill>
          </a:endParaRPr>
        </a:p>
      </xdr:txBody>
    </xdr:sp>
    <xdr:clientData/>
  </xdr:twoCellAnchor>
  <xdr:twoCellAnchor>
    <xdr:from>
      <xdr:col>67</xdr:col>
      <xdr:colOff>301436</xdr:colOff>
      <xdr:row>8</xdr:row>
      <xdr:rowOff>177050</xdr:rowOff>
    </xdr:from>
    <xdr:to>
      <xdr:col>68</xdr:col>
      <xdr:colOff>171979</xdr:colOff>
      <xdr:row>10</xdr:row>
      <xdr:rowOff>82349</xdr:rowOff>
    </xdr:to>
    <xdr:sp macro="" textlink="">
      <xdr:nvSpPr>
        <xdr:cNvPr id="185" name="Rectangle 184">
          <a:extLst>
            <a:ext uri="{FF2B5EF4-FFF2-40B4-BE49-F238E27FC236}">
              <a16:creationId xmlns:a16="http://schemas.microsoft.com/office/drawing/2014/main" id="{2C513B3B-11BC-4362-9BFD-C027898980C2}"/>
            </a:ext>
          </a:extLst>
        </xdr:cNvPr>
        <xdr:cNvSpPr/>
      </xdr:nvSpPr>
      <xdr:spPr>
        <a:xfrm>
          <a:off x="41144636" y="1961400"/>
          <a:ext cx="480143" cy="273599"/>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86</xdr:col>
      <xdr:colOff>111125</xdr:colOff>
      <xdr:row>5</xdr:row>
      <xdr:rowOff>0</xdr:rowOff>
    </xdr:from>
    <xdr:to>
      <xdr:col>89</xdr:col>
      <xdr:colOff>484188</xdr:colOff>
      <xdr:row>10</xdr:row>
      <xdr:rowOff>150814</xdr:rowOff>
    </xdr:to>
    <xdr:sp macro="" textlink="">
      <xdr:nvSpPr>
        <xdr:cNvPr id="186" name="Rectangle: Rounded Corners 185">
          <a:extLst>
            <a:ext uri="{FF2B5EF4-FFF2-40B4-BE49-F238E27FC236}">
              <a16:creationId xmlns:a16="http://schemas.microsoft.com/office/drawing/2014/main" id="{CB219702-7B96-44A5-8020-6D307D603DFF}"/>
            </a:ext>
          </a:extLst>
        </xdr:cNvPr>
        <xdr:cNvSpPr/>
      </xdr:nvSpPr>
      <xdr:spPr>
        <a:xfrm>
          <a:off x="52536725" y="1231900"/>
          <a:ext cx="2201863" cy="1071564"/>
        </a:xfrm>
        <a:prstGeom prst="roundRect">
          <a:avLst/>
        </a:prstGeom>
        <a:solidFill>
          <a:schemeClr val="accent2">
            <a:lumMod val="40000"/>
            <a:lumOff val="60000"/>
          </a:schemeClr>
        </a:solidFill>
        <a:ln w="3810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GB" sz="1100" b="1">
              <a:latin typeface="+mn-lt"/>
            </a:rPr>
            <a:t>SY128: Paediatric Hearing</a:t>
          </a:r>
          <a:r>
            <a:rPr lang="en-GB" sz="1100" b="1" baseline="0">
              <a:latin typeface="+mn-lt"/>
            </a:rPr>
            <a:t> Services</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effectLst/>
              <a:latin typeface="+mn-lt"/>
              <a:ea typeface="+mn-ea"/>
              <a:cs typeface="+mn-cs"/>
            </a:rPr>
            <a:t>Accountable</a:t>
          </a:r>
          <a:endParaRPr lang="en-GB" sz="1100">
            <a:solidFill>
              <a:srgbClr val="FF0000"/>
            </a:solidFill>
            <a:effectLst/>
            <a:latin typeface="+mn-lt"/>
          </a:endParaRPr>
        </a:p>
        <a:p>
          <a:pPr algn="ctr"/>
          <a:endParaRPr lang="en-GB" sz="900" b="1"/>
        </a:p>
      </xdr:txBody>
    </xdr:sp>
    <xdr:clientData/>
  </xdr:twoCellAnchor>
  <xdr:twoCellAnchor>
    <xdr:from>
      <xdr:col>87</xdr:col>
      <xdr:colOff>350834</xdr:colOff>
      <xdr:row>8</xdr:row>
      <xdr:rowOff>89123</xdr:rowOff>
    </xdr:from>
    <xdr:to>
      <xdr:col>88</xdr:col>
      <xdr:colOff>237999</xdr:colOff>
      <xdr:row>9</xdr:row>
      <xdr:rowOff>164566</xdr:rowOff>
    </xdr:to>
    <xdr:sp macro="" textlink="">
      <xdr:nvSpPr>
        <xdr:cNvPr id="187" name="Rectangle 186">
          <a:extLst>
            <a:ext uri="{FF2B5EF4-FFF2-40B4-BE49-F238E27FC236}">
              <a16:creationId xmlns:a16="http://schemas.microsoft.com/office/drawing/2014/main" id="{8FEAAFF8-0351-4775-88A6-FE7AB0536849}"/>
            </a:ext>
          </a:extLst>
        </xdr:cNvPr>
        <xdr:cNvSpPr/>
      </xdr:nvSpPr>
      <xdr:spPr>
        <a:xfrm>
          <a:off x="53386034" y="1873473"/>
          <a:ext cx="496765" cy="259593"/>
        </a:xfrm>
        <a:prstGeom prst="rect">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twoCellAnchor>
    <xdr:from>
      <xdr:col>101</xdr:col>
      <xdr:colOff>55562</xdr:colOff>
      <xdr:row>5</xdr:row>
      <xdr:rowOff>0</xdr:rowOff>
    </xdr:from>
    <xdr:to>
      <xdr:col>104</xdr:col>
      <xdr:colOff>436562</xdr:colOff>
      <xdr:row>10</xdr:row>
      <xdr:rowOff>159582</xdr:rowOff>
    </xdr:to>
    <xdr:sp macro="" textlink="">
      <xdr:nvSpPr>
        <xdr:cNvPr id="188" name="Rectangle: Rounded Corners 187">
          <a:extLst>
            <a:ext uri="{FF2B5EF4-FFF2-40B4-BE49-F238E27FC236}">
              <a16:creationId xmlns:a16="http://schemas.microsoft.com/office/drawing/2014/main" id="{FCFECAE8-EB4B-43B3-AF5E-1ACEED921B1B}"/>
            </a:ext>
          </a:extLst>
        </xdr:cNvPr>
        <xdr:cNvSpPr/>
      </xdr:nvSpPr>
      <xdr:spPr>
        <a:xfrm>
          <a:off x="61625162" y="1231900"/>
          <a:ext cx="2209800" cy="1080332"/>
        </a:xfrm>
        <a:prstGeom prst="roundRect">
          <a:avLst/>
        </a:prstGeom>
        <a:solidFill>
          <a:schemeClr val="accent5">
            <a:lumMod val="40000"/>
            <a:lumOff val="60000"/>
          </a:schemeClr>
        </a:solid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SY091:  Corporate ICB Capacity</a:t>
          </a:r>
          <a:endParaRPr lang="en-GB" sz="1100" b="1" baseline="0">
            <a:solidFill>
              <a:schemeClr val="tx1"/>
            </a:solidFill>
          </a:endParaRPr>
        </a:p>
        <a:p>
          <a:pPr algn="ctr"/>
          <a:r>
            <a:rPr lang="en-GB" sz="1100" b="1" baseline="0">
              <a:solidFill>
                <a:srgbClr val="FF0000"/>
              </a:solidFill>
            </a:rPr>
            <a:t>Accountable</a:t>
          </a:r>
          <a:endParaRPr lang="en-GB" sz="1100" b="1">
            <a:solidFill>
              <a:srgbClr val="FF0000"/>
            </a:solidFill>
          </a:endParaRPr>
        </a:p>
      </xdr:txBody>
    </xdr:sp>
    <xdr:clientData/>
  </xdr:twoCellAnchor>
  <xdr:twoCellAnchor>
    <xdr:from>
      <xdr:col>102</xdr:col>
      <xdr:colOff>268283</xdr:colOff>
      <xdr:row>8</xdr:row>
      <xdr:rowOff>117699</xdr:rowOff>
    </xdr:from>
    <xdr:to>
      <xdr:col>103</xdr:col>
      <xdr:colOff>155447</xdr:colOff>
      <xdr:row>9</xdr:row>
      <xdr:rowOff>125752</xdr:rowOff>
    </xdr:to>
    <xdr:sp macro="" textlink="">
      <xdr:nvSpPr>
        <xdr:cNvPr id="189" name="Rectangle 188">
          <a:extLst>
            <a:ext uri="{FF2B5EF4-FFF2-40B4-BE49-F238E27FC236}">
              <a16:creationId xmlns:a16="http://schemas.microsoft.com/office/drawing/2014/main" id="{E004B9C3-5002-4C78-853A-F07E5A13993F}"/>
            </a:ext>
          </a:extLst>
        </xdr:cNvPr>
        <xdr:cNvSpPr/>
      </xdr:nvSpPr>
      <xdr:spPr>
        <a:xfrm>
          <a:off x="62447483" y="1902049"/>
          <a:ext cx="496764" cy="192203"/>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chemeClr val="tx1"/>
              </a:solidFill>
            </a:rPr>
            <a:t>12</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hs.sharepoint.com/sites/msteams_c8abb2-RiskManagement/Shared%20Documents/Risk%20Management/01%20Risk%20Management%20Registers/1.1%20Master%20Copy%20-%20All%20Registers/Master%20Copy%20-%20Corporate%20Risk%20Register%20Issues%20Log%20BAF%20as%20of%2030.09.2025.xlsx" TargetMode="External"/><Relationship Id="rId2" Type="http://schemas.microsoft.com/office/2019/04/relationships/externalLinkLongPath" Target="/sites/msteams_c8abb2-RiskManagement/Shared%20Documents/Risk%20Management/01%20Risk%20Management%20Registers/1.1%20Master%20Copy%20-%20All%20Registers/Master%20Copy%20-%20Corporate%20Risk%20Register%20Issues%20Log%20BAF%20as%20of%2030.09.2025.xlsx?A4D18DFB" TargetMode="External"/><Relationship Id="rId1" Type="http://schemas.openxmlformats.org/officeDocument/2006/relationships/externalLinkPath" Target="file:///\\A4D18DFB\Master%20Copy%20-%20Corporate%20Risk%20Register%20Issues%20Log%20BAF%20as%20of%2030.09.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3a. Heat Map"/>
      <sheetName val="5 BAF"/>
      <sheetName val="8. Organogram"/>
      <sheetName val="10. Open Risks"/>
      <sheetName val="14. Issues Log"/>
    </sheetNames>
    <sheetDataSet>
      <sheetData sheetId="0"/>
      <sheetData sheetId="1">
        <row r="4">
          <cell r="A4" t="str">
            <v>0.2.</v>
          </cell>
          <cell r="B4" t="str">
            <v>Risk mitigation plans are in place at Doncaster Royal Infirmary (DRI) for a not-fit-for-purpose estate, to avoid a range of significant estates failures which may disrupt service provision and/or require short-notice evacuation of patients. Failure to plan effectively for this will see adverse clinical impacts for patients being evacuated, patients, staff and equipment affected by displacement across the whole health system, and long-term disruption to healthcare systems in accommodating displaced services due to the loss of all or part of the DRI site. (NB: even the best planned hospital evacuation will have these impacts, but the duration and severity of them will be lessened by effective planning)</v>
          </cell>
          <cell r="C4" t="str">
            <v>Sarah Perkins
Director of Transformation and Delivery</v>
          </cell>
          <cell r="D4" t="str">
            <v>Helena Charlton
Ailsa Leighton</v>
          </cell>
          <cell r="E4" t="str">
            <v xml:space="preserve">Audit and Risk Committee
</v>
          </cell>
          <cell r="F4" t="str">
            <v>Responsible</v>
          </cell>
          <cell r="G4" t="str">
            <v>BAF 2023/ LHRP Risk Register/SYICB Issue Log</v>
          </cell>
          <cell r="H4" t="str">
            <v>IL18</v>
          </cell>
          <cell r="I4" t="str">
            <v>1) Risk summits and workshops have taken place with partners, both to understand the risks better and plan for mitigations.  
2) Work has also been taking place at DRI to put in improved electrical infrastructure, upgrade roofing and replaced windows, and improve fire precautions. 
3) Following previous work undertaken by the Trust, ICB and NHS England, evacuation plans are being updated and tested both at Trust and ICB level, with a view to exercising these in summer 2025.
4) The Trust is also providing the ICB with a timeline of expected works taking place at the DRI and how far these may mitigate the risk once completed - however these are only partial mitigations in the absence of a new hospital building.</v>
          </cell>
          <cell r="J4" t="str">
            <v xml:space="preserve">1) Specific Doncaster Evacuation Plan to be developed and tested - DRI's own plan and wider system plans being developed.  
2) DRI site plan being tested progressively with individual teams/wards, requirements of ICB and SY partner involvement continually reviewed against these local requirements.  
3) Regional exercise planned for early September 2025 (exact date TBC)
</v>
          </cell>
          <cell r="K4" t="str">
            <v xml:space="preserve">Trust and system exercises planned for summer 2025, including support from both the LRF and NHS England.  </v>
          </cell>
          <cell r="L4" t="str">
            <v>5 x 5 = 25</v>
          </cell>
          <cell r="M4" t="str">
            <v>Due to ongoing estates issues DRI is still working on confirming its evacuations plans, which have not yet been fully tested and the implications for the ICB and wider system response are yet to be confirmed</v>
          </cell>
          <cell r="N4" t="str">
            <v>Site evacuation plans for DRI are not yet fully tested and more risks may yet be identified
From experience of managing similar risks at similar trusts, it is likely that further estates issues will come to light during mitigation works</v>
          </cell>
          <cell r="O4" t="str">
            <v>In order to reduce the risk the estate at DRI would require significant investment and the hospital is not currently on the programme for a new build.  
The risk of (a) clinical patient and service impacts will be reduced by effective evacuation planning, and (b) of an estates failure causing this disruption - this will ultimately be met by a new hospital building, however incremental building improvements are scheduled in a rolling programme already under way which will reduce the estates risk as far as possible in the meantime.</v>
          </cell>
          <cell r="P4" t="str">
            <v>5 x 5 = 25</v>
          </cell>
          <cell r="Q4" t="str">
            <v>Medium</v>
          </cell>
          <cell r="R4" t="str">
            <v>Estates risk cannot be mitigated without replacing the affected buildings; however patient risks from an unplanned evacuation due to estates issues can be reduced by ensuring any evacuation is as smooth and swift as possible, and progress being maintained in the planned estates remediation programmes.</v>
          </cell>
          <cell r="S4" t="str">
            <v xml:space="preserve">
1) Learning from these exercises to be taken forward by the ICB, DBHFT, and reported to the Local Health Resilience Partnership by end of Q3 25/26
2) Regular meetings with the Trust (DBHFT) to establish whether there are any further issues, throughout 2025/6</v>
          </cell>
          <cell r="T4" t="str">
            <v xml:space="preserve">May 2025 - Following programme meeting with DRI colleagues held on 21 February 2025, ongoing informal updates being provided between the Trust and ICB EPRR teams.  DBHFT to provide an update report on DRI mitigation building works and timescales to enable a further assessment of when the risks may reduce in the future - included in risk update report to Audit &amp; Risk Committee 6 May 2025.  System evacuation exercises planned for September 2025 (4th and 9th), venues being sourced.
September 2025 - 2 exercises have been undertaken during the first half of September, a report is being finalised and will be shared in due course. </v>
          </cell>
          <cell r="U4" t="str">
            <v>No</v>
          </cell>
          <cell r="V4" t="str">
            <v>21/10/2024
29/10/2024
24/11/2024
02/12/2024
09/12/2024
23/12/2024
30/12/2024
20/01/2025
27/01/2025
03/02/2025
10/02/2025
17/02/2025
24/02/2025
17/03/2025
27/03/2025
07/04/2025
14/04/2025
24/04/2025
25/04/2025
28/04/2025
06/05/2025
19/05/2025
09/06/2025
20/06/2025
30/06/2025
07/07/2025
14/07/2025
28/07/2025
18/08/2025
30/08/2025
08/09/2025
22/09/2025
25/09/2025</v>
          </cell>
          <cell r="W4">
            <v>45932</v>
          </cell>
          <cell r="X4" t="str">
            <v>Weekly</v>
          </cell>
          <cell r="Y4" t="str">
            <v xml:space="preserve">-14 </v>
          </cell>
          <cell r="Z4"/>
        </row>
        <row r="5">
          <cell r="A5"/>
          <cell r="B5" t="str">
            <v>Objective 1: Improve Outcomes in Population Health and Healthcare -
 Executive Leads - Chief Medical Officer / Chief Nursing Officer</v>
          </cell>
          <cell r="C5"/>
          <cell r="D5"/>
          <cell r="E5"/>
          <cell r="F5"/>
          <cell r="G5"/>
          <cell r="H5"/>
          <cell r="I5"/>
          <cell r="J5"/>
          <cell r="K5"/>
          <cell r="L5" t="str">
            <v xml:space="preserve">Risk Appetite
9 </v>
          </cell>
          <cell r="M5"/>
          <cell r="N5"/>
          <cell r="O5"/>
          <cell r="P5" t="str">
            <v xml:space="preserve">Risk Appetite
9 </v>
          </cell>
          <cell r="Q5"/>
          <cell r="R5"/>
          <cell r="S5"/>
          <cell r="T5"/>
          <cell r="U5"/>
          <cell r="V5"/>
          <cell r="W5"/>
          <cell r="X5"/>
          <cell r="Y5"/>
          <cell r="Z5"/>
        </row>
        <row r="6">
          <cell r="A6" t="str">
            <v>1.1.</v>
          </cell>
          <cell r="B6" t="str">
            <v xml:space="preserve">The ICB commissions high quality, continually improving cost effective healthcare which meets the need of the population of SY:
</v>
          </cell>
          <cell r="C6" t="str">
            <v>Cathy Winfield  
Chief Nursing Officer</v>
          </cell>
          <cell r="D6" t="str">
            <v>Andrew Russell</v>
          </cell>
          <cell r="E6" t="str">
            <v xml:space="preserve">Quality Patient Involvement Experience (QPIE)
</v>
          </cell>
          <cell r="F6" t="str">
            <v>Accountable</v>
          </cell>
          <cell r="G6" t="str">
            <v>South Yorkshire Joint Forward Plan / BAF 2023</v>
          </cell>
          <cell r="H6" t="str">
            <v xml:space="preserve">SY115, SY116, SY117, SY124, SY028, SY082, SY107, SY040, SY066, SY127,  SY128, SY130, IL12, IL13, IL07, IL08, IL19, IL20  </v>
          </cell>
          <cell r="I6" t="str">
            <v>1)System Quality Group SY Chief Nurses GroupSafeguarding Boards for Children and Adult
2)Care Homes/Provider Risk Meetings
 3)Safer Stronger Partnership Board (SSPB) membership and sub groups
 4)Quality &amp; Performance Reports
 5)National oversight and benchmarking of key Quality Performance targets
 6) Incident Management Group (IMG)
 7)Serious Incident Reporting
 8)LeDeR Process
 9)Continuing Health Care (CHC) capacity and capability
 10)Complaints and enquiries Process
 11)Patient experience and engagement Process
 12)Integrated Performance Report
 13)System Coordination Centre</v>
          </cell>
          <cell r="J6" t="str">
            <v>1) QPPIE Committee
2) 4 Place Committees
3) PLACE Quality oversight partnership
4) Developing Safeguarding Oversight Framework and Group
5) Audit and Risk Committee.</v>
          </cell>
          <cell r="K6" t="str">
            <v>1) NHS Regional Quality Group
2) Regional Mortality Oversight Group
3) CQC
4) Integrated Care Partnership
 5) Quarterly Regional NHS/ICB reviews SEND oversight Reviews
 6) Regional Patient Safety Safeguarding, CHC, CYP Groups
 7) Regional Safeguarding/SEND Heatmaps
 8) Internal Audit reviews of Quality</v>
          </cell>
          <cell r="L6" t="str">
            <v xml:space="preserve">3 x 4 = 12
</v>
          </cell>
          <cell r="M6" t="str">
            <v>No gaps in control identified</v>
          </cell>
          <cell r="N6" t="str">
            <v xml:space="preserve">Dashboards and system working in relation to Quality </v>
          </cell>
          <cell r="O6" t="str">
            <v xml:space="preserve">1) Maturity in Quality, Governance and Oversight models including leadership for delivery
2) Effective system-wide and Place Transformation programmes
3)Targeted and sufficient funding and workforce
4) Workforce redesign to support alignment of models
5) Effective and successful Organisational Redesigned required by the National ICB Running Cost Reduction Programme  Data and information to support and drive quality oversight, assurance and improvement                                                                                           </v>
          </cell>
          <cell r="P6" t="str">
            <v>3 x 3 = 9</v>
          </cell>
          <cell r="Q6" t="str">
            <v xml:space="preserve">Medium </v>
          </cell>
          <cell r="R6" t="str">
            <v>As one of the 4 main aims of the ICB, this is a large focus of all the work undertaken. Challenges exist that are out with our direct control in the wider determinant of health. However as a partner in the ICP we have a responsibility for our own workforce and an opportunity to influence and support wider agendas.</v>
          </cell>
          <cell r="S6" t="str">
            <v>1) ICB QSIR Quality Improvement Methodology Training Programme commenced January 2023 and ongoing rollout in line with NHS IMPACT ambitions to be completed by end of Q4 25/26
2) ICB Transformation PMO review completed and methodology and approach being implemented to be completed by end of Q4 25/26
3) 360 Audit on Quality. Action plan in development  to be completed by end of Q4 25/26
4) Safeguarding Oversight for Health Model in development - briefing to June QIPPE. (Update please)
5) 360 audit completed for safeguarding assurance work plan to be developed from audit findings for presentation to QPIE by end of Q2 25/26
6)  Continue to review of the ICB Quality functions - currently awaiting further guidance or announcements to indicate the direction of travel and timescales. Business continuity Plans are in place to maintain core statutory functions during this period of uncertainty and pause in organisational change</v>
          </cell>
          <cell r="T6" t="str">
            <v xml:space="preserve">September 2025 - Operational Plan completed during Q1 25/26 and signed off through the Audit Committee and embedded into the Safeguarding and Oversight Meeting as part of the ICB Governance Structure. Input into the Change NHS work is now complete, with the 10 year plan now published.
</v>
          </cell>
          <cell r="U6" t="str">
            <v>SEND Oversight
Patient, carer and resident engagement</v>
          </cell>
          <cell r="V6" t="str">
            <v>07/08/2024
11/11/2024
10/02/2025
20/05/2025
04/08/2025</v>
          </cell>
          <cell r="W6">
            <v>45965</v>
          </cell>
          <cell r="X6" t="str">
            <v>Quarterly</v>
          </cell>
          <cell r="Y6" t="str">
            <v>Not overdue</v>
          </cell>
          <cell r="Z6"/>
        </row>
        <row r="7">
          <cell r="A7" t="str">
            <v>1.1.1.</v>
          </cell>
          <cell r="B7" t="str">
            <v>The ICB is maintaining quality, services and outcomes through Improvement and transformation</v>
          </cell>
          <cell r="C7" t="str">
            <v>Cathy Winfield  
Chief Nursing Officer</v>
          </cell>
          <cell r="D7" t="str">
            <v>Alun Windle 
Jayne Sivakumar</v>
          </cell>
          <cell r="E7" t="str">
            <v xml:space="preserve">Quality Performance Patient Involvement Experience (QPPIE)
</v>
          </cell>
          <cell r="F7" t="str">
            <v>Accountable</v>
          </cell>
          <cell r="G7" t="str">
            <v>South Yorkshire Joint Forward Plan</v>
          </cell>
          <cell r="H7" t="str">
            <v>SY115, SY116, SY117, SY124, SY028, SY082, SY107, SY040, SY066, SY127, SY128, IL12, IL13, IL07, IL08, IL19, IL20</v>
          </cell>
          <cell r="I7" t="str">
            <v>1) Developing national quality board strategy
2) Published national quality board guidence
3) NHSE national guidence. 
4) Established Co-design quality groups to synergise the ICB approach to published national quality oversight, assurance and improvement requirments.</v>
          </cell>
          <cell r="J7" t="str">
            <v xml:space="preserve">1) Contractual assurances and oversight pocesses for providers delievred in the 4 places across SY. 
2) Reporing to  each place partnership jointy with LA's - reporting to QPIE &amp; SQG. </v>
          </cell>
          <cell r="K7" t="str">
            <v xml:space="preserve">1) CQC Inspection and oversight of regulated services. 
2) New system CQC inspections
3) NHSE Regional Oversight, </v>
          </cell>
          <cell r="L7" t="str">
            <v>4 x 4 = 16</v>
          </cell>
          <cell r="M7" t="str">
            <v>Awaiting publication of ICB operating structures / models.</v>
          </cell>
          <cell r="N7" t="str">
            <v>Co-designed model - Board have agreed implementation has ceased due to recent announcements regarding the recent 50% reduction in running and operating costs had lead to a decision to suspend implementation.</v>
          </cell>
          <cell r="O7" t="str">
            <v>Completion of the initial phase of the commenced Co-Design work.</v>
          </cell>
          <cell r="P7" t="str">
            <v>4 x 4 = 16</v>
          </cell>
          <cell r="Q7" t="str">
            <v>low</v>
          </cell>
          <cell r="R7" t="str">
            <v xml:space="preserve">Each Place in SY have similar oversight processes however the monitoring of data and analysis is  different .  </v>
          </cell>
          <cell r="S7" t="str">
            <v xml:space="preserve">1) Review and await the strategic commissioning functions of Integrated Care boards expected to be finalised by Q3 25/26
2) Implementation of the oversight framework (approved in March 2025) - currently on hold due to recent government announcement re: running cost reductions, which are expected to be finalised by Q3 25/26 
3) Business Continuity Plan for ICB Quality and Safety currently being developed. </v>
          </cell>
          <cell r="T7"/>
          <cell r="U7" t="str">
            <v>Delegated direct commissioning</v>
          </cell>
          <cell r="V7" t="str">
            <v>09/10/2024
11/11/2024
07/01/2025
17/03/2025
27/03/2025
20/05/2025
23/06/2025
04/08/2025
08/09/2025</v>
          </cell>
          <cell r="W7">
            <v>45938</v>
          </cell>
          <cell r="X7" t="str">
            <v>Monthly</v>
          </cell>
          <cell r="Y7" t="str">
            <v xml:space="preserve">-8 </v>
          </cell>
          <cell r="Z7"/>
        </row>
        <row r="8">
          <cell r="A8" t="str">
            <v>1.1.1 - B</v>
          </cell>
          <cell r="B8" t="str">
            <v>the ICB is maintaining quality, services and outcomes through improvement and transformation failure to meet this may result in the ICB not delivering against agreed objectives and priorities or commissioned services not meeting the needs of the population.</v>
          </cell>
          <cell r="C8" t="str">
            <v>Katie Calvin-Thomas
Barnsley Place Director</v>
          </cell>
          <cell r="D8" t="str">
            <v>Jamie Wike</v>
          </cell>
          <cell r="E8" t="str">
            <v>Quality Performance Patient Involvement Experience (QPPIE) Supported by SY ICB Place Committees</v>
          </cell>
          <cell r="F8" t="str">
            <v>Accountable</v>
          </cell>
          <cell r="G8" t="str">
            <v>South Yorkshire Joint Forward Plan</v>
          </cell>
          <cell r="H8" t="str">
            <v>SY115, SY116, SY117, SY124, SY028, SY082, SY107, SY040, SY066, SY127, SY128, IL12, IL13, IL07, IL08, IL19, IL20</v>
          </cell>
          <cell r="I8" t="str">
            <v>1)Place Partnership Delivery Group
2)Place Partnership Risk Register Framework
3)Performance and Quality Reports
4)Contract Management Arrangements
5)Finance and Performance Group
6)PMO Arrangements and use of QSIR
7)Place Plan - Clear priorities and delivery plans
8)Transformation Priorities for Place Partnership
9)Transformation and Delivery Work Programme
10) SY Programmes and links to provider collaboratives improvement programmes</v>
          </cell>
          <cell r="J8" t="str">
            <v xml:space="preserve">1) Place Partnership Board and Place Committee
2) Place Quality and Patient Safety Group
3) SY QPIE
</v>
          </cell>
          <cell r="K8" t="str">
            <v>1) Integrated Care Partnership
2) CQC Inspection and oversight of regulated services
3) NHSE Regional Oversight</v>
          </cell>
          <cell r="L8" t="str">
            <v>3 x 3 = 9</v>
          </cell>
          <cell r="M8" t="str">
            <v>No gaps identified</v>
          </cell>
          <cell r="N8" t="str">
            <v>No gaps identified</v>
          </cell>
          <cell r="O8" t="str">
            <v>Robust governance and oversight is in place. Strengthening programme reporting and monitoring of impact to provide assurance.</v>
          </cell>
          <cell r="P8" t="str">
            <v>2 x 3 = 6</v>
          </cell>
          <cell r="Q8" t="str">
            <v xml:space="preserve">Medium </v>
          </cell>
          <cell r="R8" t="str">
            <v xml:space="preserve">Barnsley Place Plan is in place and includes specific deliverables to improve health outcomes and this is supported by an Health Inequalities Plan and an agreed approach to working with local communities to improve outcomes and reduce inequality and inequity.  Delivery is through the Health Equity and Intelligence Group with oversight by the Place Partnership
</v>
          </cell>
          <cell r="S8" t="str">
            <v>No gaps identified, therefore no action required at this time</v>
          </cell>
          <cell r="T8" t="str">
            <v>August 2025  - Place priorities for 2025 onwards have been agreed by the Partnership for inclusion in the Barnsley Place Plan 2025-2030 Delivery, Perfornmance and Quality updates are provided on a regular basis to the Place Partnerhship.</v>
          </cell>
          <cell r="U8" t="str">
            <v>Delegated direct commissioning</v>
          </cell>
          <cell r="V8" t="str">
            <v>18/10/2024
11/11/2024
10/02/2025
27/03/2025
30/05/2025
04/07/2025
14/08/2025
18/09/2025</v>
          </cell>
          <cell r="W8">
            <v>46099</v>
          </cell>
          <cell r="X8" t="str">
            <v>Six-Monthly</v>
          </cell>
          <cell r="Y8" t="str">
            <v>Not overdue</v>
          </cell>
          <cell r="Z8"/>
        </row>
        <row r="9">
          <cell r="A9" t="str">
            <v>1.1.1 - D</v>
          </cell>
          <cell r="B9" t="str">
            <v xml:space="preserve">
the ICB is maintaining quality, services and outcomes through Improvement and transformation</v>
          </cell>
          <cell r="C9" t="str">
            <v>Anthony Fitzgerald 
Doncaster Place Director</v>
          </cell>
          <cell r="D9" t="str">
            <v>Ailsa Leighton</v>
          </cell>
          <cell r="E9" t="str">
            <v>Quality Performance Patient Involvement Experience (QPPIE) Supported by SY ICB Place Committees</v>
          </cell>
          <cell r="F9" t="str">
            <v>Accountable</v>
          </cell>
          <cell r="G9" t="str">
            <v>South Yorkshire Joint Forward Plan</v>
          </cell>
          <cell r="H9" t="str">
            <v>SY115, SY116, SY117, SY124, SY028, SY082, SY107, SY040, SY066, SY127, SY128, IL12, IL13, IL07, IL08, IL19, IL20</v>
          </cell>
          <cell r="I9" t="str">
            <v xml:space="preserve">1)Doncaster Place Committee
2) Place Committee Risk Register
3) Place Clinical Reference Group
4) local Clinical Quality Review Groups for DBHFT and RDASH Contracts </v>
          </cell>
          <cell r="J9" t="str">
            <v xml:space="preserve">1) Doncaster QIPP Board and PMO arrangements
2) SY QPIE
3) Quarterly review meetings with place and SY ICB; </v>
          </cell>
          <cell r="K9" t="str">
            <v xml:space="preserve">1) CQC inspection and oversight of regulated services
2) NHSE Regional oversight
3) Place Scrutiny Committee
4) Place Health &amp; Wellbeing Board </v>
          </cell>
          <cell r="L9" t="str">
            <v>3 x 3 = 9</v>
          </cell>
          <cell r="M9" t="str">
            <v>Gaps in control will be confirmed following partnership forum review.</v>
          </cell>
          <cell r="N9" t="str">
            <v>Gaps in assurance will be confirmed following partnership forum review.</v>
          </cell>
          <cell r="O9" t="str">
            <v>Completion of the review of place based governance, with associated changes enacted in a timely manner</v>
          </cell>
          <cell r="P9" t="str">
            <v>2 x 3 = 6</v>
          </cell>
          <cell r="Q9" t="str">
            <v>Medium</v>
          </cell>
          <cell r="R9" t="str">
            <v xml:space="preserve">Commitment across all Doncaster partners to the development of the 1 Doncaster Plan.  This has been closely aligned with the refreshed Health &amp; Wellbeing Strategy.  2024-25 plans are agreed and being enacted; 5 year plan development is being led by Place Chief Executives.
Local scrutiny committee and Health &amp; Wellbeing Board play a key role in understanding and reviewing the impact of services commissioned </v>
          </cell>
          <cell r="S9" t="str">
            <v>Review of the role of the partnership forum in Doncaster (formerly Place Committee), this is an evolving picture and will continue throughout 2025/6.
A review of the Partnership Forum is to be undertaken once we’ve confirmed the its role, expected by Q4 25/26</v>
          </cell>
          <cell r="T9" t="str">
            <v>September 2025 - Phase 2 of the partnership forum review is underway, a further meeting is scheduled for the 26 September 2025.</v>
          </cell>
          <cell r="U9" t="str">
            <v>Delegated direct commissioning</v>
          </cell>
          <cell r="V9" t="str">
            <v>14/10/2024
24/11/2024
28/03/2025
25/09/2025</v>
          </cell>
          <cell r="W9">
            <v>46016</v>
          </cell>
          <cell r="X9" t="str">
            <v>Six-Monthly</v>
          </cell>
          <cell r="Y9" t="str">
            <v>Not overdue</v>
          </cell>
          <cell r="Z9"/>
        </row>
        <row r="10">
          <cell r="A10" t="str">
            <v>1.1.1 - R</v>
          </cell>
          <cell r="B10" t="str">
            <v xml:space="preserve">
the ICB is maintaining quality, services and outcomes through Improvement and transformation</v>
          </cell>
          <cell r="C10" t="str">
            <v xml:space="preserve">Chris Edwards  
Rotherham Place Director
</v>
          </cell>
          <cell r="D10" t="str">
            <v xml:space="preserve">Claire Smith
</v>
          </cell>
          <cell r="E10" t="str">
            <v>Quality Performance Patient Involvement Experience (QPPIE) Supported by SY ICB Place Committees</v>
          </cell>
          <cell r="F10" t="str">
            <v>Accountable</v>
          </cell>
          <cell r="G10" t="str">
            <v>South Yorkshire Joint Forward Plan</v>
          </cell>
          <cell r="H10" t="str">
            <v>SY115, SY116, SY117, SY124, SY028, SY082, SY107, SY040, SY066, SY127, SY128, IL12, IL13, IL07, IL08, IL19, IL20</v>
          </cell>
          <cell r="I10" t="str">
            <v xml:space="preserve">1)Rotherham Health and Care Place Plan details plans and is overseen by the Rotherham place board and the Health and Wellbeing board - Plan is also signed off by all statutory partners, VAR and Connect Healthcare. 
2) Discussion are taking place sept/Oct 25 regarding new arrangements post ICB model changes and a review of the Plan to reflect new priorities and changing role of ICB. </v>
          </cell>
          <cell r="J10" t="str">
            <v>1) Rotherham Place Board receives monthly performance and quality reports. 
2) Rotherham place leadership team meets weekly. 
3) Place plan is being revised to align with revision of Health and Wellbeing board by May 25, engagement underway - will align to new planning guidance.</v>
          </cell>
          <cell r="K10" t="str">
            <v>1) Quarterly performance meetings between Rotherham place and SYICB. 
2) RMBC health Select committee engage on issues as appropriate</v>
          </cell>
          <cell r="L10" t="str">
            <v>3 x 3 = 9</v>
          </cell>
          <cell r="M10" t="str">
            <v xml:space="preserve">none identified </v>
          </cell>
          <cell r="N10" t="str">
            <v>The Rotherham Place Plan focuses on prevention and health inequalities so it needs to implemented over the next 2 years - what is the gap, has the plan not been implemented?</v>
          </cell>
          <cell r="O10" t="str">
            <v xml:space="preserve">Robust governance is in place. 
Resource (workforce across partnership) to deliver all actions within our Place Plan and Population Health and Inequalities strategy is needed to deliver </v>
          </cell>
          <cell r="P10" t="str">
            <v>2 x 3 = 6</v>
          </cell>
          <cell r="Q10" t="str">
            <v>Medium</v>
          </cell>
          <cell r="R10" t="str">
            <v xml:space="preserve">Alongside the Place Plan there is a strategy and action plan formalised through the population health and inequalities steering group chaired by the Director of Public Health and Deputy Place Director ICB. Assurance on the action plan is via the steering group, Health and Wellbeing Board and Place Board. The plan is being revised alongside strategy (Place Plan). </v>
          </cell>
          <cell r="S10" t="str">
            <v xml:space="preserve">1) Implement Rotherham Health and Care plan. ensure that EQIAs are completed for all decisions -  those relating to how we achieve efficiencies required.  These will be done in year to March 26 
2) Work with SY and Place partners on Deloitte's work to ensure that at Place we are have a robust transformation programme that supports demand management/quality provision by end of 2026. 
3) Work with partners to understand how Place arrangements could be maintained in a new landscape given changes to ICBs by January 2026
</v>
          </cell>
          <cell r="T10"/>
          <cell r="U10" t="str">
            <v>Delegated direct commissioning</v>
          </cell>
          <cell r="V10" t="str">
            <v>07/10/2024
11/11/2024
16/12/2024
06/01/2025
03/03/2025
04/04/2025
06/05/2025
10/06/2025
14/07/2025
18/08/2025
21/08/2025
22/09/2025</v>
          </cell>
          <cell r="W10">
            <v>46103</v>
          </cell>
          <cell r="X10" t="str">
            <v>Six-Monthly</v>
          </cell>
          <cell r="Y10" t="str">
            <v>Not overdue</v>
          </cell>
          <cell r="Z10"/>
          <cell r="AA10"/>
          <cell r="AB10"/>
        </row>
        <row r="11">
          <cell r="A11" t="str">
            <v>1.1.1 - S</v>
          </cell>
          <cell r="B11" t="str">
            <v xml:space="preserve">The ICB is maintaining quality, services and outcomes through Improvement and transformation
</v>
          </cell>
          <cell r="C11" t="str">
            <v>Emma Latimer  
Sheffield Place Director</v>
          </cell>
          <cell r="D11" t="str">
            <v>Ian Atkinson</v>
          </cell>
          <cell r="E11" t="str">
            <v>Quality Performance Patient Involvement Experience (QPPIE) Supported by SY ICB Place Committees</v>
          </cell>
          <cell r="F11" t="str">
            <v>Accountable</v>
          </cell>
          <cell r="G11" t="str">
            <v>South Yorkshire Joint Forward Plan</v>
          </cell>
          <cell r="H11" t="str">
            <v>SY115, SY116, SY117, SY124, SY028, SY082, SY107, SY040, SY066, SY127, SY128, IL12, IL13, IL07, IL08, IL19, IL20</v>
          </cell>
          <cell r="I11" t="str">
            <v xml:space="preserve">1) Sheffield Place governance framework for managing Healthcare Partnership priorities 
2 )Delivery group implementing transformation. 
3) Named SRO are identified and progress is reported routinely. </v>
          </cell>
          <cell r="J11" t="str">
            <v xml:space="preserve">1) Sheffield Place has clear governance framework.  
2) HCP Board meets every 2 months.  
3) Sheffield HCP Board receive priority updates for assurance and deep dives in to topics of high priority.
</v>
          </cell>
          <cell r="K11" t="str">
            <v xml:space="preserve">1) The Sheffield Health and Care partnership board has 6 monthly reviews with the ICB Chief Executive to review performance
2) NHSE have also undertaken monitoring visits in the area of Non-Elective Care and Discharge in the last 6 months.  </v>
          </cell>
          <cell r="L11" t="str">
            <v>3 x 3 = 9</v>
          </cell>
          <cell r="M11" t="str">
            <v xml:space="preserve">nothing at present </v>
          </cell>
          <cell r="N11" t="str">
            <v>nothing at present - why is there an action?</v>
          </cell>
          <cell r="O11" t="str">
            <v>Robust governance in place.</v>
          </cell>
          <cell r="P11" t="str">
            <v>2 x 3 = 6</v>
          </cell>
          <cell r="Q11" t="str">
            <v>Medium</v>
          </cell>
          <cell r="R11" t="str">
            <v>Place Plan</v>
          </cell>
          <cell r="S11" t="str">
            <v xml:space="preserve">Implement Sheffield Place Plan and associated agreed place priorities
</v>
          </cell>
          <cell r="T11" t="str">
            <v xml:space="preserve">September 2025 - Each priority is reviewed at the HCP board bi-monthly </v>
          </cell>
          <cell r="U11" t="str">
            <v>Delegated direct commissioning</v>
          </cell>
          <cell r="V11" t="str">
            <v>25/09/2024
02/12/2024
06/01/2025
24/03/2025
12/05/2025
23/06/2025
17/09/2025</v>
          </cell>
          <cell r="W11">
            <v>46098</v>
          </cell>
          <cell r="X11" t="str">
            <v>Six-Monthly</v>
          </cell>
          <cell r="Y11" t="str">
            <v>Not overdue</v>
          </cell>
          <cell r="Z11"/>
        </row>
        <row r="12">
          <cell r="A12" t="str">
            <v>1.2.</v>
          </cell>
          <cell r="B12" t="str">
            <v>Effective arrangements and processes are in place to mitigate risk caused by deterioration in the quality of patient care and safety potentially resulting in patient harm, experience and reduced outcomes.</v>
          </cell>
          <cell r="C12" t="str">
            <v>Cathy Winfield  
Chief Nursing Officer</v>
          </cell>
          <cell r="D12" t="str">
            <v>Alun Windle</v>
          </cell>
          <cell r="E12" t="str">
            <v xml:space="preserve">Quality Performance Patient Involvement Experience (QPPIE)
</v>
          </cell>
          <cell r="F12" t="str">
            <v>Accountable</v>
          </cell>
          <cell r="G12" t="str">
            <v>South Yorkshire Joint Forward Plan</v>
          </cell>
          <cell r="H12" t="str">
            <v>SY028, SY040, SY066, SY107, SY108, SY124, SY127, SY128, IL07, IL12, IL13, IL17</v>
          </cell>
          <cell r="I12" t="str">
            <v>1) Developing national quality board strategy
2) Published national quality board guidence
3) NHSE national guidence. 
4) Established Co-design quality groups to synergise the ICB approach to published national quality oversight, assurance and improvement requirments.</v>
          </cell>
          <cell r="J12" t="str">
            <v xml:space="preserve">1) Contractual assurances and oversight pocesses for providers delievred in the 4 places across SY. 
2) Reporing to  each place partnership jointy with LA's - Reporting to QPPIE &amp; SQG. </v>
          </cell>
          <cell r="K12" t="str">
            <v>1) CQC Inspection and oversight of regulated services. 
2) New system CQC inspections
3) NHSE Regional Oversight</v>
          </cell>
          <cell r="L12" t="str">
            <v>4 x 4 = 16</v>
          </cell>
          <cell r="M12" t="str">
            <v>Implementation of the co-design and Insights work undertaken over the previous 12 months.</v>
          </cell>
          <cell r="N12" t="str">
            <v xml:space="preserve">A single system approach to data monitoring, risk oversight and escalation. </v>
          </cell>
          <cell r="O12" t="str">
            <v xml:space="preserve">Agreed policy / procedure for oversight and managinging esculating quality risk </v>
          </cell>
          <cell r="P12" t="str">
            <v>3 x 3 = 9</v>
          </cell>
          <cell r="Q12" t="str">
            <v>low</v>
          </cell>
          <cell r="R12" t="str">
            <v xml:space="preserve">A difference in each place risk appetite </v>
          </cell>
          <cell r="S12" t="str">
            <v>1) Review and await the strategic commissioning functions of Integrated Care boards expected to be finalised by Q3 25/26
2) Oversight framework developed and approved by QPPIE in March 2025 in line with the development of the strategic commissioning framework for ICB, implementation currently on hold due to recent government announcement re: running cost reductions, which are expected to be finalised by Q3 25/26</v>
          </cell>
          <cell r="T12"/>
          <cell r="U12" t="str">
            <v>Delegation to Place</v>
          </cell>
          <cell r="V12" t="str">
            <v>09/10/2024
07/01/2025
27/03/2025
23/06/2025
08/09/2025</v>
          </cell>
          <cell r="W12">
            <v>45999</v>
          </cell>
          <cell r="X12" t="str">
            <v>Quarterly</v>
          </cell>
          <cell r="Y12" t="str">
            <v>Not overdue</v>
          </cell>
          <cell r="Z12"/>
        </row>
        <row r="13">
          <cell r="A13" t="str">
            <v>1.3 - B</v>
          </cell>
          <cell r="B13" t="str">
            <v xml:space="preserve">The local healthcare system is sustainable, accessible and reactive to change, through the development and implementation of effective Local Place Partnerships and Plans failure to meet this may result in the needs of local population not being met and increasing inequalities occuring across the ICB
</v>
          </cell>
          <cell r="C13" t="str">
            <v>Katie Calvin-Thomas
Barnsley Place Director</v>
          </cell>
          <cell r="D13" t="str">
            <v>Jamie Wike</v>
          </cell>
          <cell r="E13" t="str">
            <v>Place Committee
System Leaders Executive</v>
          </cell>
          <cell r="F13" t="str">
            <v>Accountable</v>
          </cell>
          <cell r="G13" t="str">
            <v>South Yorkshire Joint Forward Plan / BAF 2023</v>
          </cell>
          <cell r="H13" t="str">
            <v>SY082, SY028,  SY069, SY040</v>
          </cell>
          <cell r="I13" t="str">
            <v>1) Development and implementation of effective system-wide and Place Operational Plans and Transformation Plans
2)  Effective delivery management processes at place including internal ICB escalation
3) Effective and responsive complaints and enquiries processes
4) Patient experience and engagement process
5) Integrated Care Strategy
6) Joint Froward Plan
7)  EPRR
8) NHS England/SY ICB Assurance MOU
9) Audit of Place governance completed</v>
          </cell>
          <cell r="J13" t="str">
            <v>1) ICB Place Committees
2) ICB Exec meeting
3) Operational Executive
4) Board Sub Committee review
5) ICB IMprovement &amp; Value meeting
6) SY PMO</v>
          </cell>
          <cell r="K13" t="str">
            <v>1) Local Health and Welbeing Boards
2) NHSE Single Oversight Framework
3) NHSE Assurance process
4) CQC reviews</v>
          </cell>
          <cell r="L13" t="str">
            <v xml:space="preserve">3 x 4 = 12
</v>
          </cell>
          <cell r="M13" t="str">
            <v>Ability to shift focus and resource towards prevention from secondary treatment.
Sufficient funding and workforce.</v>
          </cell>
          <cell r="N13" t="str">
            <v>There is a requirement for more detailed data and metrics to support the measurement of the impact of transformation and improvement programmes</v>
          </cell>
          <cell r="O13" t="str">
            <v>1) Greater certainty of finances and resources to provide planned services
2) Conclusion of organisational change/cost reduction programme 
3) Medium Term financial strategy ICB</v>
          </cell>
          <cell r="P13" t="str">
            <v>3 x 3 = 9</v>
          </cell>
          <cell r="Q13" t="str">
            <v>Medium</v>
          </cell>
          <cell r="R13" t="str">
            <v>1)2025/26 Operational Plan, including NHSE Assurance Oversight and sign-off - ICB Executive Director Portfolio Objectives
2) Place Transformation and Delivery Plan is in place aligned to ICB transformation priorities.</v>
          </cell>
          <cell r="S13" t="str">
            <v>Work with BI to develop dashboards with key metrics to measure performance and impact of  transformation plans on activity and quality by September 2025</v>
          </cell>
          <cell r="T13" t="str">
            <v>August 2025 - Agreed our priorities but paused some of the work on the full Place Partnership Plan given the ICB changes and different roles that are emerging so we have priorities but need to establish timeframes.  ICB Transformation Plan is in place</v>
          </cell>
          <cell r="U13" t="str">
            <v>Place Delegation Arrangements and Effectiveness</v>
          </cell>
          <cell r="V13" t="str">
            <v>05/08/2024
11/11/2024
10/02/2025
27/03/2025
30/05/2025
04/07/2025
14/08/2025
18/09/2025</v>
          </cell>
          <cell r="W13">
            <v>46009</v>
          </cell>
          <cell r="X13" t="str">
            <v>Quarterly</v>
          </cell>
          <cell r="Y13" t="str">
            <v>Not overdue</v>
          </cell>
          <cell r="Z13"/>
        </row>
        <row r="14">
          <cell r="A14" t="str">
            <v>1.3 - D</v>
          </cell>
          <cell r="B14" t="str">
            <v xml:space="preserve">The local healthcare system is sustainable, accessible and reactive to change, through the development and implementation of effective Local Place Partnerships and Plans.
</v>
          </cell>
          <cell r="C14" t="str">
            <v>Anthony Fitzgerald 
Doncaster Place Director</v>
          </cell>
          <cell r="D14" t="str">
            <v>Ailsa Leighton</v>
          </cell>
          <cell r="E14" t="str">
            <v>Place Committee
System Leaders Executive</v>
          </cell>
          <cell r="F14" t="str">
            <v>Accountable</v>
          </cell>
          <cell r="G14" t="str">
            <v>South Yorkshire Joint Forward Plan / BAF 2023</v>
          </cell>
          <cell r="H14" t="str">
            <v>SY082, SY028,  SY069, SY040</v>
          </cell>
          <cell r="I14" t="str">
            <v>1) Development and implementation of effective system-wide and Place Operational Plans
2) Effective delivery management processes at place including internal ICB escalation
3) Effective and responsive complaints and enquiries processes
4) Patient experience and engagement process
5) Integrated Care Strategy
6) 5 year ICB Plan
7) EPRR
8) NHS England/SY ICB Assurance MOU</v>
          </cell>
          <cell r="J14" t="str">
            <v>1) ICB Place Committees
2) Operational Executive
3) Board Sub Committee review</v>
          </cell>
          <cell r="K14" t="str">
            <v>1) Local Health and Welbeing Boards
2)  NHSE Single Oversight Framework
3) NHSE Assurance process</v>
          </cell>
          <cell r="L14" t="str">
            <v xml:space="preserve">3 x 4 = 12
</v>
          </cell>
          <cell r="M14" t="str">
            <v>Sufficient funding and workforce</v>
          </cell>
          <cell r="N14" t="str">
            <v>Gaps in assurance will be confirmed following partnership forum review.</v>
          </cell>
          <cell r="O14" t="str">
            <v>1) Greater certainty of finances and resources to provide planned services
2) Effective and successful Organisational Redesigned required by the National ICB Running Cost Reduction Programme.</v>
          </cell>
          <cell r="P14" t="str">
            <v>3 x 3 = 9</v>
          </cell>
          <cell r="Q14" t="str">
            <v>Medium</v>
          </cell>
          <cell r="R14" t="str">
            <v>2025/26 Operational Plan, including NHSE Assurance Oversight and sign-off 
ICB Executive Director Portfolio Objectives</v>
          </cell>
          <cell r="S14" t="str">
            <v>1)Review of the role of the partnership forum in Doncaster (formerly Place Committee), this is an evolving picture and will continue throughout 2025/6.
2)A review of the Partnership Forum is to be undertaken once we’ve confirmed the its role, expected by Q4 25/26</v>
          </cell>
          <cell r="T14" t="str">
            <v xml:space="preserve">July 2025 - Local partnership work is currently driven by the Doncaster Place Committee; in light of the 10 year plan and a number of recent announcements the Doncaster Place Committee are now reviewing ways of working going forwards - this will commence with a partnership meeting at the end of July 2025.  </v>
          </cell>
          <cell r="U14" t="str">
            <v>Place Delegation Arrangements and Effectiveness</v>
          </cell>
          <cell r="V14" t="str">
            <v>30/09/2024
24/11/2024
17/03/2025
28/03/2025
16/07/2025
25/09/2025</v>
          </cell>
          <cell r="W14">
            <v>46016</v>
          </cell>
          <cell r="X14" t="str">
            <v>Quarterly</v>
          </cell>
          <cell r="Y14" t="str">
            <v>Not overdue</v>
          </cell>
          <cell r="Z14"/>
        </row>
        <row r="15">
          <cell r="A15" t="str">
            <v>1.3 - R</v>
          </cell>
          <cell r="B15" t="str">
            <v xml:space="preserve">The local healthcare system is sustainable, accessible and reactive to change, through the development and implementation of effective Local Place Partnerships and Plans.
</v>
          </cell>
          <cell r="C15" t="str">
            <v xml:space="preserve">Chris Edwards  
Rotherham Place Director
</v>
          </cell>
          <cell r="D15" t="str">
            <v xml:space="preserve">Claire Smith
</v>
          </cell>
          <cell r="E15" t="str">
            <v>Place Committee
System Leaders Executive</v>
          </cell>
          <cell r="F15" t="str">
            <v>Accountable</v>
          </cell>
          <cell r="G15" t="str">
            <v>South Yorkshire Joint Forward Plan / BAF 2023</v>
          </cell>
          <cell r="H15" t="str">
            <v>SY082, SY028,  SY069, SY040</v>
          </cell>
          <cell r="I15" t="str">
            <v>1) Development and implementation of effective system-wide and Place Operational Plans
2) Effective delivery management processes at place including internal ICB escalation
3) Effective and responsive complaints and enquiries processes
4) Patient experience and engagement process
5) Integrated Care Strategy
6) 5 year ICB Plan
7) EPRR
8) NHS England/SY ICB Assurance MOU</v>
          </cell>
          <cell r="J15" t="str">
            <v>1) ICB Place Committees
2) Operational Executive
3) Board Sub Committee review</v>
          </cell>
          <cell r="K15" t="str">
            <v>1) Local Health and Welbeing Boards
2)  NHSE Single Oversight Framework
3) NHSE Assurance process</v>
          </cell>
          <cell r="L15" t="str">
            <v xml:space="preserve">3 x 4 = 12
</v>
          </cell>
          <cell r="M15" t="str">
            <v xml:space="preserve">none identified </v>
          </cell>
          <cell r="N15" t="str">
            <v>None identified</v>
          </cell>
          <cell r="O15" t="str">
            <v>1)Greater certainty of finances and resources to provide planned services, 25 26 planning completed and there is clarity in terms of the additional financial gap in year that requires closing. 
2)There are plans in place to manage demand on acute services and we are looking at all provision in terms of whether it is statutory, VFM etc to seek further efficiencies. Planning will commence shortly for 26 27.</v>
          </cell>
          <cell r="P15" t="str">
            <v>3 x 3 = 9</v>
          </cell>
          <cell r="Q15" t="str">
            <v>Medium</v>
          </cell>
          <cell r="R15" t="str">
            <v>agreement on uplifts to ensure ending of collective action *relating to new resident drs potential strikes in July 25</v>
          </cell>
          <cell r="S15" t="str">
            <v>No gaps identified, no action required</v>
          </cell>
          <cell r="T15" t="str">
            <v xml:space="preserve">August 2025 - budgets shared with understanding of financial gap that requires closing in year, turnaround budget meeting held and non recurrent/recurrent savings identified to support position. Demand management plans are in place and  being monitored though there are risks as we are seeing increases in attendances to A&amp;E and others services in primary and secondary care. Further work is being completed with trust and partners to look at what would be need to close beds and release ££s </v>
          </cell>
          <cell r="U15" t="str">
            <v xml:space="preserve">Place Delegation Arrangements and Effectiveness - Audit of Place governance commenced (as of 30/01/2025)
</v>
          </cell>
          <cell r="V15" t="str">
            <v>07/10/2024
06/01/2025
20/01/2025
30/01/2025
03/03/2025
04/04/2025
06/05/2025
10/06/2025
14/07/2025
18/08/2025
21/08/2025
22/09/2025</v>
          </cell>
          <cell r="W15">
            <v>46013</v>
          </cell>
          <cell r="X15" t="str">
            <v>Quarterly</v>
          </cell>
          <cell r="Y15" t="str">
            <v>Not overdue</v>
          </cell>
          <cell r="Z15"/>
          <cell r="AA15"/>
          <cell r="AB15"/>
        </row>
        <row r="16">
          <cell r="A16" t="str">
            <v>1.3 - S</v>
          </cell>
          <cell r="B16" t="str">
            <v xml:space="preserve">The local healthcare system is sustainable, accessible and reactive to change, through the development and implementation of effective Local Place Partnerships and Plans.
</v>
          </cell>
          <cell r="C16" t="str">
            <v>Emma Latimer  
Sheffield Place Director</v>
          </cell>
          <cell r="D16" t="str">
            <v>Ian Atkinson</v>
          </cell>
          <cell r="E16" t="str">
            <v>Place Committee
System Leaders Executive</v>
          </cell>
          <cell r="F16" t="str">
            <v>Accountable</v>
          </cell>
          <cell r="G16" t="str">
            <v>South Yorkshire Joint Forward Plan / BAF 2023</v>
          </cell>
          <cell r="H16" t="str">
            <v>SY082, SY028,  SY069, SY040</v>
          </cell>
          <cell r="I16" t="str">
            <v>1) Development and implementation of effective system-wide and Place Operational Plans
2) Effective delivery management processes at place including internal ICB escalation
3) Effective and responsive complaints and enquiries processes
4) Patient experience and engagement process
5) Integrated Care Strategy
6) 5 year ICB Plan
7) EPRR
8) NHS England/SY ICB Assurance MOU</v>
          </cell>
          <cell r="J16" t="str">
            <v>1) ICB Place Committees
2) Operational Executive
3) Board Sub Committee review</v>
          </cell>
          <cell r="K16" t="str">
            <v>1) Local Health and Welbeing Boards
2)  NHSE Single Oversight Framework
3) NHSE Assurance process</v>
          </cell>
          <cell r="L16" t="str">
            <v xml:space="preserve">3 x 4 = 12
</v>
          </cell>
          <cell r="M16" t="str">
            <v xml:space="preserve">none identified </v>
          </cell>
          <cell r="N16" t="str">
            <v>1) Ongoing, effective leadership in the development and implementation of Place Partnerships, collaborative working, and plan implementation
2) Subsidiarity at Place a fundamental and underpinning principle of the of Phase 1 (to June 2023) Organisational Change programme in response to the National ICB Running Cost Reduction programme
3) Ongoing focus on prevention of illness
4) Sufficient funding and workforce</v>
          </cell>
          <cell r="O16" t="str">
            <v>1) Greater certainty of finances and resources to provide planned services
2) Effective and successful Organisational Redesigned required by the National ICB Running Cost Reduction Programme.</v>
          </cell>
          <cell r="P16" t="str">
            <v>3 x 3 = 9</v>
          </cell>
          <cell r="Q16" t="str">
            <v>Medium</v>
          </cell>
          <cell r="R16" t="str">
            <v>2023/24 Operational Plan, including NHSE Assurance Oversight and sign-off -Q18 ICB Executive Director Portfolio Objectives
Complete review of all ICB Functions as part of Phase 1 (to June 2023) Organisational Change programme in response to the National ICB Running Cost Allowance Reduction programme.  Change Programme implementation Q2 &amp; Q3; Transition to new Operating Model Q4</v>
          </cell>
          <cell r="S16" t="str">
            <v>1) 2023/24 Operational Plan - including NHSE Assurance Oversight and sign-off - ICB Executive Director Portfolio Objectives
 2) Complete review of all ICB Functions as part of Phase 1 (to June 2023)  
3) Organisational Change programme in response to the National ICB Running Cost Allowance Reduction programme.  Change Programme implementation Q2 &amp; Q3; Transition to new Operating Model Q4.</v>
          </cell>
          <cell r="T16"/>
          <cell r="U16" t="str">
            <v>Place Delegation Arrangements and Effectiveness</v>
          </cell>
          <cell r="V16" t="str">
            <v>25/09/2024
02/12/2024
06/01/2025
24/03/2025
12/05/2025
20/08/2025</v>
          </cell>
          <cell r="W16" t="str">
            <v>12/08/2025
19/11/2025</v>
          </cell>
          <cell r="X16" t="str">
            <v>Quarterly</v>
          </cell>
          <cell r="Y16" t="str">
            <v>Not overdue</v>
          </cell>
          <cell r="Z16"/>
        </row>
        <row r="17">
          <cell r="A17" t="str">
            <v xml:space="preserve">1.4.1 </v>
          </cell>
          <cell r="B17" t="str">
            <v>Collaboratives, alliances and partnerships are effective and delivering outcomes from the agreed areas of work they are undertaking on behalf of the system (Acute Fed, Mental Health, LD, Children's and Voluntary sector) . Specifically for MHLDA this is delivery on the following:
MHLDA Provider Collaborative Deliverables:
- Health based place of safety arrangements (s136) in South Yorkshire to resolve issues with all age provision, environment, waits and processes
- Neurodiversity assessment (ASD/ADHD) for adults and children and young people
- Learning disabilities – STOMP – ensure an embedded, consistent and high-quality standard of care adhering to STOMP principles and implement STOMP healthcare pledge
- All Age Eating Disorders – reshaping the care model and commissioning approach
- OAPS - To reduce the number of people in placements outside the South Yorkshire (SY) boundary by ensuring best use of  existing capacity and developing new services where this provides quality and financial benefit. Scope includes provision for people of all ages where there is no SY provision, but demand indicates that development of suitable quality alternatives might be feasible in medium term.</v>
          </cell>
          <cell r="C17" t="str">
            <v xml:space="preserve">Chris Edwards  
Rotherham Place Director
</v>
          </cell>
          <cell r="D17" t="str">
            <v>Kelly Glover</v>
          </cell>
          <cell r="E17" t="str">
            <v xml:space="preserve">System Leadership Executive Group
</v>
          </cell>
          <cell r="F17" t="str">
            <v>Responsible</v>
          </cell>
          <cell r="G17" t="str">
            <v>South Yorkshire Joint Forward Plan</v>
          </cell>
          <cell r="H17" t="str">
            <v>SY021, SY028, SY040, SY066, SY079, SY082, SY127, SY128, SY134, IL12, IL18</v>
          </cell>
          <cell r="I17" t="str">
            <v xml:space="preserve">MHLDA Provider Collaborative are the programme lead for the MHLDA element of delivery - The collaborative will:
- Develop and implement effective system-wide delivery plans for their objectives
- Have effective delivery management processes in place including internal collaborative escalation and ICB escalation as needed
- The MHLDA Provider Collaborative board will have oversight and accountability for delivery of the agreed work areas
</v>
          </cell>
          <cell r="J17" t="str">
            <v>1) THE MHLDA Strategic Delivery Group will receive updates on the progress of the work programme and any items for escalation
2) The SLE will also remain apprised of progress via flashcard submission and any escalations via this route also
3) ICB Financial Strategy &amp; approach to MHIS to be collectively worked through between the collaborative and the ICB</v>
          </cell>
          <cell r="K17" t="str">
            <v xml:space="preserve">1) Only applicable if the deliverables involve reporting to NHSE/CQC which at present they do not </v>
          </cell>
          <cell r="L17" t="str">
            <v>3 x 3 = 9</v>
          </cell>
          <cell r="M17" t="str">
            <v>Sufficient Funding and Workforce</v>
          </cell>
          <cell r="N17" t="str">
            <v>No gaps in assurance</v>
          </cell>
          <cell r="O17" t="str">
            <v>1) Greater certainty of deliverables via tight outcome monitoring and ROI evaluation</v>
          </cell>
          <cell r="P17" t="str">
            <v>3 x 2 = 6</v>
          </cell>
          <cell r="Q17" t="str">
            <v>Medium</v>
          </cell>
          <cell r="R17" t="str">
            <v>The collaboratives, ICB programmes and places are working to clarify who is leading what to ensure clarity around what the priorities are across the system and who is leading and contributing to which elements.</v>
          </cell>
          <cell r="S17" t="str">
            <v>1) Await the proposed financial plan to fund service and staffing following the recent government announcement regarding NHS Cost reductions, by Q3 25/26</v>
          </cell>
          <cell r="T17" t="str">
            <v>Review of the MHLDA Provider Collaborative work programme ambitions has taken place via the MHLDA Provider Collaborative Board on a bi-monthly basis. The HBPOS ambitions were agreed in Q3 for implementation in Q4. A 7 point plan for neurodiversity has been underway since Q2 and the STOMP work and eating disorders work have been running to plan through the year with the main focus of the latter being on neurodiversity and ED training and the development of a community pathway for Barnsley, Doncaster and Rotherham. On OAPs a significant review of data took place in Q2 and Q3 and a monthly collection for complex OAPs is now in place and a business case is underway to propose bringing HDU patients back into area.
Await the proposed financial plan to fund service and staffing following the recent government announcement regarding NHS Cost reductions, by Q3 25/26</v>
          </cell>
          <cell r="U17" t="str">
            <v>No</v>
          </cell>
          <cell r="V17" t="str">
            <v>03/10/2024
20/01/2025
27/01/2025
03/03/2025
25/03/2025
27/03/2025
06/05/2025
10/06/2025
14/07/2025
21/08/2025
22/09/2025</v>
          </cell>
          <cell r="W17">
            <v>46103</v>
          </cell>
          <cell r="X17" t="str">
            <v>Six-Monthly</v>
          </cell>
          <cell r="Y17" t="str">
            <v>Not overdue</v>
          </cell>
          <cell r="Z17"/>
        </row>
        <row r="18">
          <cell r="A18" t="str">
            <v xml:space="preserve">1.4.2 </v>
          </cell>
          <cell r="B18" t="str">
            <v xml:space="preserve">Collaboratives, alliances and Partnerships are effective. (Acute Fed, Mental Health, LD, Children's and Voluntary sector) </v>
          </cell>
          <cell r="C18" t="str">
            <v xml:space="preserve">Chris Edwards  
Rotherham Place Director
</v>
          </cell>
          <cell r="D18" t="str">
            <v>No delegate</v>
          </cell>
          <cell r="E18" t="str">
            <v xml:space="preserve">System Leadership Executive Group
</v>
          </cell>
          <cell r="F18" t="str">
            <v>Responsible</v>
          </cell>
          <cell r="G18" t="str">
            <v>South Yorkshire Joint Forward Plan</v>
          </cell>
          <cell r="H18" t="str">
            <v>SY021, SY028, SY040, SY066, SY079, SY082,  SY127, SY128, SY134, IL12, IL18</v>
          </cell>
          <cell r="I18" t="str">
            <v>1) ICB Executive membership on Acute Federation Board. 
2) Acute Federation reports to the System Leadership Executive</v>
          </cell>
          <cell r="J18" t="str">
            <v>Director of Performance and Chief Executive attend Acute Federation Board to ensure plans are linked and progress is monitored.</v>
          </cell>
          <cell r="K18" t="str">
            <v>1) Regular meetings between Deputy Chief Executive and Acute Federation Managing Director to review plans and progress.
2) Regular meetings with ICB DOF and Acute DOFs to develop and monitor financial plans and performance.</v>
          </cell>
          <cell r="L18" t="str">
            <v>3 x 3 = 9</v>
          </cell>
          <cell r="M18" t="str">
            <v>No gaps currently identified in control.</v>
          </cell>
          <cell r="N18" t="str">
            <v>No gaps currently identified in asssurance.</v>
          </cell>
          <cell r="O18" t="str">
            <v xml:space="preserve">1) Clear Memorandum of Understanding (MOU) in place to ensure clarity over key functions of the Acute Federation
2) Continued support and communication in terms of workload across federation and SY/Places. 
3) Appropriate use of governance to ensure all required are cited on decisions made affecting SY/Places </v>
          </cell>
          <cell r="P18" t="str">
            <v>2 x 2 = 4</v>
          </cell>
          <cell r="Q18" t="str">
            <v>Medium</v>
          </cell>
          <cell r="R18" t="str">
            <v>Acute Federation is still relatively new and working through roles and responsibilities including how work alongside ICB, ensure there is no duplication and add value and efficiency across Trusts.</v>
          </cell>
          <cell r="S18" t="str">
            <v>None required</v>
          </cell>
          <cell r="T18"/>
          <cell r="U18" t="str">
            <v>Audit improvements in population health outcomes</v>
          </cell>
          <cell r="V18" t="str">
            <v>07/10/2024
11/11/2024
16/12/2024
03/03/2025
27/03/2025
06/05/2025
06/05/2025
10/06/2025
14/07/2025
21/08/2025
22/09/2025</v>
          </cell>
          <cell r="W18">
            <v>46103</v>
          </cell>
          <cell r="X18" t="str">
            <v>Six-Monthly</v>
          </cell>
          <cell r="Y18" t="str">
            <v>Not overdue</v>
          </cell>
          <cell r="Z18"/>
        </row>
        <row r="19">
          <cell r="A19" t="str">
            <v>1.4.3.1 - Voluntary</v>
          </cell>
          <cell r="B19" t="str">
            <v xml:space="preserve">(VCSE) Collaboratives, alliances and Partnerships are effective. Specifically for the VCSE Alliance this is delivery on the following:
The commitments in the VCSE &amp; ICS Memorandum of Understanding to:
- Fully Embed VCSE Participation in Strategies and Partnerships
- Maximise VCSE Investment​
- Strengthen Partnerships in Community Involvement and Insights
- Optimise the VCSE Alliance model​
Develop a VCSE plan to support transformation
</v>
          </cell>
          <cell r="C19" t="str">
            <v xml:space="preserve">Gavin Boyle
Chief Executive
</v>
          </cell>
          <cell r="D19" t="str">
            <v>Karen Smith</v>
          </cell>
          <cell r="E19" t="str">
            <v xml:space="preserve">System Leadership Executive Group
</v>
          </cell>
          <cell r="F19" t="str">
            <v>Responsible</v>
          </cell>
          <cell r="G19" t="str">
            <v>South Yorkshire Joint Forward Plan</v>
          </cell>
          <cell r="H19" t="str">
            <v>SY021, SY028, SY040, SY066, SY079, SY082,  SY127, SY128, SY134, IL12; IL18</v>
          </cell>
          <cell r="I19" t="str">
            <v>1) Annual review of VCSE and ICS Memorandum of Understanding.
2) Monthly review of VCSE Alliance plan on a page by Steering Group.
3) Weekly meetings of SRO, VCSE ICB member and VCSE Programme Director.
4) Continuous review of VCSE Alliance plan on a page and progress.</v>
          </cell>
          <cell r="J19" t="str">
            <v xml:space="preserve">Bimonthly updates to System Leadership Executive. 
</v>
          </cell>
          <cell r="K19" t="str">
            <v xml:space="preserve">Quarterly updates to ICB Board (note: not quarterly at present). </v>
          </cell>
          <cell r="L19" t="str">
            <v>2 x 3 = 6</v>
          </cell>
          <cell r="M19" t="str">
            <v>No identified gaps in control</v>
          </cell>
          <cell r="N19" t="str">
            <v xml:space="preserve">The VCSE Alliance reviews its role, focus and model alongside development of the plan. 
</v>
          </cell>
          <cell r="O19" t="str">
            <v xml:space="preserve">Additional Alliance resource, particularly into VCSE, would help capacity to deliver the work. </v>
          </cell>
          <cell r="P19" t="str">
            <v>2 x 3 = 6</v>
          </cell>
          <cell r="Q19" t="str">
            <v>Medium</v>
          </cell>
          <cell r="R19" t="str">
            <v xml:space="preserve">Whilst capacity is strengthened within the ICB, VCSE capacity is under pressure and can be affected by factors such as the current financial challenge and developments external to the ICB and health and care system. Identification of additional resourcing to support its involvement in this work is presently difficult.  </v>
          </cell>
          <cell r="S19" t="str">
            <v xml:space="preserve">Completion of VCSE plan by May 2025. (Note: in light of the ICB change process this is delayed).
</v>
          </cell>
          <cell r="T19" t="str">
            <v xml:space="preserve">August 2025 - The completion of the VSCE plan has been delayed in light of the ICB change process. </v>
          </cell>
          <cell r="U19" t="str">
            <v>No</v>
          </cell>
          <cell r="V19" t="str">
            <v>30/10/2024
06/01/2025
10/02/2025
27/03/2025</v>
          </cell>
          <cell r="W19">
            <v>45927</v>
          </cell>
          <cell r="X19" t="str">
            <v>Six-Monthly</v>
          </cell>
          <cell r="Y19" t="str">
            <v xml:space="preserve">-19 </v>
          </cell>
          <cell r="Z19"/>
        </row>
        <row r="20">
          <cell r="A20" t="str">
            <v>1.4.3.2 - CYP Alliance</v>
          </cell>
          <cell r="B20" t="str">
            <v>(CYP Alliance) Collaboratives, Alliances and Partnerships are effective and work together to ensure the interconnections are clearly defined between each one and there is valued added, not duplication in each work programme and with each Place. Failure to meet this may result in a misuse of workforce capacity and funding.</v>
          </cell>
          <cell r="C20" t="str">
            <v>Cathy Winfield  
Chief Nursing Officer</v>
          </cell>
          <cell r="D20" t="str">
            <v>Nicola Ennis</v>
          </cell>
          <cell r="E20" t="str">
            <v xml:space="preserve">System Leadership Executive Group
</v>
          </cell>
          <cell r="F20" t="str">
            <v>Responsible</v>
          </cell>
          <cell r="G20" t="str">
            <v>South Yorkshire Joint Forward Plan</v>
          </cell>
          <cell r="H20" t="str">
            <v>SY021, SY028, SY040, SY066, SY079, SY082,  SY127, SY128, SY134, IL12; IL18</v>
          </cell>
          <cell r="I20" t="str">
            <v xml:space="preserve">1) NHSE Children and Young Peoples (CYP) transformation deliverables connected to the Joint Forward Plan (JFP) priorities, 
2) CYP Alliance work plan with Place and System priorities connected to the Integrated Care Partnership (ICP) Strategy Bold Ambition Best Start in Life 
3) The interconnections for CYP with providers collaborative e.g. paediatric innovator work programme. neurodevelopment assessments, early intervention for mental health </v>
          </cell>
          <cell r="J20" t="str">
            <v xml:space="preserve">1) CYP Alliance Strategic Board
2) CYP Alliance Assurance Group
3) ICB System Leaders
4) SCFT Board 
5) Place CYP Transformation Boards </v>
          </cell>
          <cell r="K20" t="str">
            <v>NHSE - regional and national reports bi-monthly</v>
          </cell>
          <cell r="L20" t="str">
            <v>3 x 3 = 9</v>
          </cell>
          <cell r="M20" t="str">
            <v>1) 25% reduction in the budget from 24/25 to 25/26 which mean less capacity and resource to dirve a system prioirty. 
2) There will also be an impact on ICB workforce through due the the Governments mandate to reduce the ICB spend by 50% by end of Q3 2025/6</v>
          </cell>
          <cell r="N20" t="str">
            <v>Priority in the move toward SY wide governance space where there is oversight of all CYP wirk taking place, which is reliant on engagement from all partners</v>
          </cell>
          <cell r="O20" t="str">
            <v>A system governance group with key partners to build relationships, connections and assurance as well as drive change in a more systemic way.</v>
          </cell>
          <cell r="P20" t="str">
            <v>2 x 3 = 6</v>
          </cell>
          <cell r="Q20" t="str">
            <v>Medium</v>
          </cell>
          <cell r="R20" t="str">
            <v>There are multi  forums where the connections are being made re the transformational work that affects CYP. There is also the CYP Alliance governance groups that supports the connections and avoids duplication which provides some assurance but the risks would be lower if there was a specific SY forum to bring all CYP priorities into one space.</v>
          </cell>
          <cell r="S20" t="str">
            <v xml:space="preserve">1) Continue the conversations with multiple partners across the system to understand  how we can create a strategic space for CYP oversight and assurance throughout 2025/6.
2) An actions plan has been developed with associated timescales which will report into the ICP Board by Q3 25/26
</v>
          </cell>
          <cell r="T20" t="str">
            <v>March 2025 - Recommendations to progress these were presented and approved by the Integrated Care Partnership Board in February 2025. An action plan with the recommendations has been developed with associated timescales.</v>
          </cell>
          <cell r="U20" t="str">
            <v>No</v>
          </cell>
          <cell r="V20" t="str">
            <v>22/10/2024
07/01/2025
05/03/2025
31/03/2025
18/08/2025</v>
          </cell>
          <cell r="W20">
            <v>46071</v>
          </cell>
          <cell r="X20" t="str">
            <v>Six-Monthly</v>
          </cell>
          <cell r="Y20" t="str">
            <v>Not overdue</v>
          </cell>
          <cell r="Z20"/>
        </row>
        <row r="21">
          <cell r="A21" t="str">
            <v>1.4.3.4 - Acute Fed</v>
          </cell>
          <cell r="B21" t="str">
            <v xml:space="preserve">(Acute Fed) Collaboratives, Alliances and Partnerships are effective and work together to ensure the interconnections are clearly defined between each one and there is valued added, not duplication in each work programme and with each Place. </v>
          </cell>
          <cell r="C21" t="str">
            <v xml:space="preserve">Chris Edwards  
Rotherham Place Director
</v>
          </cell>
          <cell r="D21" t="str">
            <v>No delegate</v>
          </cell>
          <cell r="E21" t="str">
            <v xml:space="preserve">System Leadership Executive Group
</v>
          </cell>
          <cell r="F21" t="str">
            <v>Responsible</v>
          </cell>
          <cell r="G21" t="str">
            <v>South Yorkshire Joint Forward Plan</v>
          </cell>
          <cell r="H21" t="str">
            <v>SY021, SY028, SY040, SY066, SY079, SY082,  SY127, SY128, SY134, IL12; IL18</v>
          </cell>
          <cell r="I21" t="str">
            <v>1) Alliances share plans and risks at the SLE through a flashcard approach. 
2) All alliances invoolved in ICB planning and delivery through the SLE</v>
          </cell>
          <cell r="J21" t="str">
            <v>ICB Deputy Chief Executive is the lead executive for the alliance and sits on the Acute Federation Board.</v>
          </cell>
          <cell r="K21" t="str">
            <v>Acute Trusts are regulated by yhr CQC and NHSE as well as the ICB</v>
          </cell>
          <cell r="L21" t="str">
            <v>3 x 3 = 9</v>
          </cell>
          <cell r="M21" t="str">
            <v>No gaps currently identified in control.</v>
          </cell>
          <cell r="N21" t="str">
            <v>No gaps currently identified in asssurance.</v>
          </cell>
          <cell r="O21" t="str">
            <v xml:space="preserve">All plans fully aligned </v>
          </cell>
          <cell r="P21" t="str">
            <v>3 x 3 = 9</v>
          </cell>
          <cell r="Q21" t="str">
            <v>High</v>
          </cell>
          <cell r="R21" t="str">
            <v>Acute Federation Board meets every 2 months and SLE meets every 2 months</v>
          </cell>
          <cell r="S21" t="str">
            <v>None required</v>
          </cell>
          <cell r="T21" t="str">
            <v xml:space="preserve">As part of 24/25 planning </v>
          </cell>
          <cell r="U21" t="str">
            <v>No</v>
          </cell>
          <cell r="V21" t="str">
            <v>25/10/2024
11/11/2024
16/12/2024
06/01/2025
03/03/2025
27/03/2025
06/05/2025
10/06/2025
14/07/2025
21/08/2025
22/09/2025</v>
          </cell>
          <cell r="W21">
            <v>46013</v>
          </cell>
          <cell r="X21" t="str">
            <v>Quarterly</v>
          </cell>
          <cell r="Y21" t="str">
            <v>Not overdue</v>
          </cell>
          <cell r="Z21"/>
        </row>
        <row r="22">
          <cell r="A22" t="str">
            <v>1.6.1 - CYP Alliance</v>
          </cell>
          <cell r="B22" t="str">
            <v xml:space="preserve">Children and Young People (0-25) services are effective and of high quality standards (General Services), The services meet the needs of the children, young people and families living in each Place and the services.  Failure to meet this may result in health inequalities </v>
          </cell>
          <cell r="C22" t="str">
            <v>Cathy Winfield  
Chief Nursing Officer</v>
          </cell>
          <cell r="D22" t="str">
            <v>Nicola Ennis</v>
          </cell>
          <cell r="E22" t="str">
            <v>SY ICB Place Committees</v>
          </cell>
          <cell r="F22" t="str">
            <v>Accountable</v>
          </cell>
          <cell r="G22" t="str">
            <v>South Yorkshire Joint Forward Plan</v>
          </cell>
          <cell r="H22" t="str">
            <v>SY040, SY107, SY127, SY128, IL08</v>
          </cell>
          <cell r="I22" t="str">
            <v xml:space="preserve">1) Ensuring effectiveness of  children and young people (CYP) services align with the Joint Forward Plan (JFP), Getting in Right First Time (GIRFT) and the bold ambition  best start in life which included waiting lists for community services, elective surgery, mental health services and neurodevelopment assessments. 
2) Each Place has specific workplans connected to the recovery of long waits and the key leads from Place are working with provider collaboratives and alliance to support system change in services where appropriate. </v>
          </cell>
          <cell r="J22" t="str">
            <v>1) Place Boards
2) Provider Collaberatives and Alliance Boards
3) ICB System Leaders Groups</v>
          </cell>
          <cell r="K22" t="str">
            <v xml:space="preserve">NHSE regional and national reporting </v>
          </cell>
          <cell r="L22" t="str">
            <v>3 x 3 = 9</v>
          </cell>
          <cell r="M22" t="str">
            <v xml:space="preserve">Uncertainty in strategic direction due to pending national guidance.
Resource constraints driven by mandated cost reductions to take effect by December 2025.
Engagement from key stakeholders.
</v>
          </cell>
          <cell r="N22" t="str">
            <v xml:space="preserve">Unclear prioritisation across stakeholders.
</v>
          </cell>
          <cell r="O22" t="str">
            <v xml:space="preserve">1) Involve CYP, Families and Carers
2) involve the CYP workforce
3) Involve ICB CYP Place leads and providers 
4) involve finance colleagues
</v>
          </cell>
          <cell r="P22" t="str">
            <v>2 x 3 = 6</v>
          </cell>
          <cell r="Q22" t="str">
            <v>Medium</v>
          </cell>
          <cell r="R22" t="str">
            <v xml:space="preserve">We are working alongside ICB CYP leads to understand Place priorities and the service provision already commissioned. We are reviewing what needs to change to ensure effective services in line with insights shared by CYP  e.g. access to services 
</v>
          </cell>
          <cell r="S22" t="str">
            <v xml:space="preserve">1)Await approval of final report following the community mapping exercise, next step to take forward recommendations by end of Q4 25/26.
2)Results of the mapping exercise to be mapped against known quality standards and the financial investment in each service by end of Q4 25/26
</v>
          </cell>
          <cell r="T22" t="str">
            <v>September 2025 - The Acute Federation have completed the community mapping exercise, they have a report and recommendations in draft waiting for final approval and then into the next step to take forward the recommendations. It has been difficult to gain the full financial picture due to a variation in commissioning arrangements however as much as could be understood at this time has been and this aspect of the work has been completed.</v>
          </cell>
          <cell r="U22" t="str">
            <v>No</v>
          </cell>
          <cell r="V22" t="str">
            <v>22/10/2024
07/01/2025
31/03/2025
18/08/2025
30/09/2025</v>
          </cell>
          <cell r="W22">
            <v>46111</v>
          </cell>
          <cell r="X22" t="str">
            <v>Six-Monthly</v>
          </cell>
          <cell r="Y22" t="str">
            <v>Not overdue</v>
          </cell>
          <cell r="Z22"/>
        </row>
        <row r="23">
          <cell r="A23" t="str">
            <v>1.6.2.1.</v>
          </cell>
          <cell r="B23" t="str">
            <v>The ICB is meeting its statutory safeguarding responsibilities</v>
          </cell>
          <cell r="C23" t="str">
            <v>Cathy Winfield  
Chief Nursing Officer</v>
          </cell>
          <cell r="D23" t="str">
            <v>Andrew Russell</v>
          </cell>
          <cell r="E23" t="str">
            <v>Place Committee</v>
          </cell>
          <cell r="F23" t="str">
            <v>Accountable</v>
          </cell>
          <cell r="G23" t="str">
            <v>South Yorkshire Joint Forward Plan</v>
          </cell>
          <cell r="H23" t="str">
            <v>SY040, SY107, SY127, SY128</v>
          </cell>
          <cell r="I23" t="str">
            <v>SY Children and Young People Alliance</v>
          </cell>
          <cell r="J23" t="str">
            <v xml:space="preserve">1) Safeguarding - Place Based Local Safeguarding Partnerships. 
2) ICB System - Safeguarding Oversight and Assurance Meeting (SOAM), QPIE.
</v>
          </cell>
          <cell r="K23" t="str">
            <v xml:space="preserve">1) Local Safeguarding Partnerships
2) NHS E Regional and National Teams 
3) CQC </v>
          </cell>
          <cell r="L23" t="str">
            <v>3 x 3 = 9</v>
          </cell>
          <cell r="M23" t="str">
            <v>A South Yorkshire four Place differing approach to safeguarding
Implementation of the co-design and Insights work undertaken over the previous 12 months.
Single system safegaurding dashboard</v>
          </cell>
          <cell r="N23" t="str">
            <v>A single system approach to data monitoring, risk oversight and escalation.</v>
          </cell>
          <cell r="O23" t="str">
            <v xml:space="preserve">1) Involve CYP
2) Health Equity Collaborative
3) Long term conditions
4) New service models &amp; pilots eg core connect
5) Children and young people mental health
</v>
          </cell>
          <cell r="P23" t="str">
            <v>3 x 2 = 6</v>
          </cell>
          <cell r="Q23" t="str">
            <v>Medium</v>
          </cell>
          <cell r="R23" t="str">
            <v>Safeguarding teams are well established and safeguarding approach at ICB is well established. Mechanisms of assurance is in place at Place, further work being undertaken to bring it together as an ICB system</v>
          </cell>
          <cell r="S23" t="str">
            <v>1) Populate and submit the NHS Digital Safeguarding dashboard requirements aligned to NHS E Quarterly Audits, and bi-monthly to Safeguarding Oversight and Assurance Meeting (SOAM) throughout 25/26, with aim to achieve by Q4 25/26
2) Further develop the oversight and assurance framework for safeguarding across all 4 areas and report into QIPPE at a system level by end of Q3 25/26</v>
          </cell>
          <cell r="T23"/>
          <cell r="U23" t="str">
            <v>No</v>
          </cell>
          <cell r="V23" t="str">
            <v>30/10/2024
07/01/2025
27/03/2025
21/07/2025</v>
          </cell>
          <cell r="W23">
            <v>46043</v>
          </cell>
          <cell r="X23" t="str">
            <v>Six-Monthly</v>
          </cell>
          <cell r="Y23" t="str">
            <v>Not overdue</v>
          </cell>
          <cell r="Z23"/>
        </row>
        <row r="24">
          <cell r="A24" t="str">
            <v>1.6.2.2</v>
          </cell>
          <cell r="B24" t="str">
            <v>Children and Young People (0-25) services are effective (SEND)</v>
          </cell>
          <cell r="C24" t="str">
            <v>Cathy Winfield  
Chief Nursing Officer</v>
          </cell>
          <cell r="D24" t="str">
            <v>Andrea Ibbeson</v>
          </cell>
          <cell r="E24" t="str">
            <v xml:space="preserve">Place Committees and 
SY ICB SEND Board
</v>
          </cell>
          <cell r="F24" t="str">
            <v>Accountable</v>
          </cell>
          <cell r="G24" t="str">
            <v>South Yorkshire Joint Forward Plan</v>
          </cell>
          <cell r="H24" t="str">
            <v>SY040, SY107, SY127, SY128</v>
          </cell>
          <cell r="I24" t="str">
            <v>SY Children and Young People Alliance</v>
          </cell>
          <cell r="J24" t="str">
            <v>1) SEND - SEND place based multi-agency boards
2) ICB System - ICB SEND Board (chaired by Chief Nurse Officer), QPIE</v>
          </cell>
          <cell r="K24" t="str">
            <v>1) Place Based MA SEND Board 
2) NHS E Regional and National Teams 
3) CQC</v>
          </cell>
          <cell r="L24" t="str">
            <v>3 x 3 = 9</v>
          </cell>
          <cell r="M24" t="str">
            <v>Staffing - identified that there is a need for a Head of SEND to support the ICB to carry out statutory obligations of the SEND agenda 
Rotherham - Designated Clinical Officer (DCO) WTE as currently at 0.8</v>
          </cell>
          <cell r="N24" t="str">
            <v xml:space="preserve">Dashboard that will offer full understanding of performance and quality matrix for the system. 
</v>
          </cell>
          <cell r="O24" t="str">
            <v xml:space="preserve">1) Involve CYP
2) Health Equity Collaborative
3) Long term conditions
4) New service models &amp; pilots eg core connect
5) Children and young people mental health
</v>
          </cell>
          <cell r="P24" t="str">
            <v>3 x 2 = 6</v>
          </cell>
          <cell r="Q24" t="str">
            <v>Medium</v>
          </cell>
          <cell r="R24" t="str">
            <v>Designated clinical officers and transformation leads at Place are well established alongside the required partnership working at Place. Further work to be undertaken to bring together as an ICB system</v>
          </cell>
          <cell r="S24" t="str">
            <v>1) Plan to recruit a Head of SEND is currently on hold whilst organisational change is being worked through during 2025/6. This may extend to beyond this financial year, pending further announcements.
2)Roles and responsibilities are being reviewed as part of a wider piece of work to support the organisational change process during 2025/6. This may extend to beyond this financial year, pending further announcements.
3) Continue to develop a SEND dashboard throughout 2025/26, which may face delay in light of the current organisational change process.</v>
          </cell>
          <cell r="T24" t="str">
            <v>24/03/25 - ICB SEND Board is established, first meeting held in October in 2024. Clear reporting structures have been formed and are now established. This provides assurances to QPPIE and ICB Executive Leads. We continue to meet with service users and families at each place to ensure their voices are heard and acted upon.</v>
          </cell>
          <cell r="U24" t="str">
            <v>No</v>
          </cell>
          <cell r="V24" t="str">
            <v>30/10/2024
11/11/2024
07/01/2025
27/03/2025
17/07/2025
30/09/2025</v>
          </cell>
          <cell r="W24">
            <v>46111</v>
          </cell>
          <cell r="X24" t="str">
            <v>Six-Monthly</v>
          </cell>
          <cell r="Y24" t="str">
            <v>Not overdue</v>
          </cell>
          <cell r="Z24"/>
        </row>
        <row r="25">
          <cell r="A25" t="str">
            <v>1.6.3.</v>
          </cell>
          <cell r="B25" t="str">
            <v>Children and Young People (0-25) services are effective (Mental Health, LD and Autism)
Specifically for mental health this includes:
• Implementation of Mental Health Support Teams in Schools
• A comprehensive offer for 0-25 year olds that reaches across mental health services for CYP and adults.
• The 95% CYP Eating Disorder referral to treatment time standards and the proportion of CYP waiting 4 weeks or less to start receiving help achieved
• 100% coverage of 24/7 mental health crisis care provision for children and young people which combines crisis assessment, brief response and intensive home treatment functions
• Delivery of the CYP inpatient transformation plan (led by specialised collaborative)
• CYP mental health plans will align with those for children and young people with learning disability, autism, special educational needs and disability (SEND), children and young people’s services, and health and justice</v>
          </cell>
          <cell r="C25" t="str">
            <v xml:space="preserve">Chris Edwards  
Rotherham Place Director
</v>
          </cell>
          <cell r="D25" t="str">
            <v>Kelly Glover</v>
          </cell>
          <cell r="E25" t="str">
            <v>Place Committee</v>
          </cell>
          <cell r="F25" t="str">
            <v>Accountable</v>
          </cell>
          <cell r="G25" t="str">
            <v>South Yorkshire Joint Forward Plan</v>
          </cell>
          <cell r="H25" t="str">
            <v>SY040, SY107, SY127, SY128</v>
          </cell>
          <cell r="I25" t="str">
            <v>1) Development and implementation of effective system-wide and Place Operational Plans to deliver LTP B35 planning objectives
2) Effective delivery management processes at place including internal ICB escalation and system level oversight
3) Effective patient experience and engagement process to support delivery undertaken by VCSE partner
4) Focus on delivering the ambitions of the Integrated Care Strategy and 5 year ICB Plan with a focus on early intervention and prevention</v>
          </cell>
          <cell r="J25" t="str">
            <v xml:space="preserve">1) ICB Place Committees
2) MHLDDA SDG
3) Senior Leadership Executive
4) Operational Executive
5) Board </v>
          </cell>
          <cell r="K25" t="str">
            <v xml:space="preserve"> NHSE Assurance process</v>
          </cell>
          <cell r="L25" t="str">
            <v>3 x 3 = 9</v>
          </cell>
          <cell r="M25" t="str">
            <v>Sufficient Funding and Workforce</v>
          </cell>
          <cell r="N25" t="str">
            <v xml:space="preserve">
ICB Level assurance of neurodiversity pathways that we are effectively tackling issues around neurodiversity in each Place and at system</v>
          </cell>
          <cell r="O25" t="str">
            <v>1) Involve CYP
2) Health Equity Collaborative
3) Long term conditions
4) New service models &amp; pilots eg core connect
5) Children and young people mental health
6)Family hubs
7)Full usage of targeted SDF</v>
          </cell>
          <cell r="P25" t="str">
            <v>3 x 2 = 6</v>
          </cell>
          <cell r="Q25" t="str">
            <v>Medium</v>
          </cell>
          <cell r="R25" t="str">
            <v xml:space="preserve">The collaboratives, ICB programmes and places are working to clarify who is leading what to ensure clarity around what the priorities are across the system and who is leading and contributing to which elements. Data to support a number of the metrics is flowing again giving assurances that access to services is improving, 2 new NHSTs will be coming onboard and all places have 24/7 crisis provision. </v>
          </cell>
          <cell r="S25" t="str">
            <v>1) ICB level and Place level oversight of deliverables and adherence to access and waiting times standards, ongoing quarterly throughout 25/26.
2) Places to focus on local pathways and developments – including phase 2 of the Partnership for inclusion in schools (PINS) project, by Q4 25/26 with the evaluation continuing through 26/27
3) LDA Programme to focus on SY-Wide approaches – including expansion of the All Age LDA Key-working service which will conclude phase 2 by Q4 25/26 with the Adult Proof of concept running through to 26/27 following the completion of the evaluation in 27/28, PINS project oversight and set up of SY community of practice and the sharing and learning of the CYP Projects to conclude by Q4 25/26 with evaluation for PINS continuing into 26/27
4) MH and LDA portfolio directors to continue collaborative work towards the CYP Inpatient transformation programme, led by the Specialised Provider Collaborative
5) Delivery and implementation of agreed recommendations following the review around ASD/ADHD priorities. This will be ICB-led (Sheffield Place Deputy Director team) who will oversee the recommendations working closely with Provider Collaborative and other partners with some elements of the work to be completed by Q4 25/26 with implementation commencing 26/27 and remaining recommendations to be worked through in 26/27. 
6) Implement individual place programme plans by Q4 25/26</v>
          </cell>
          <cell r="T25" t="str">
            <v>September 2025 - The Review of CYP LDA programme to ensure alignment with provider collaborative led programmes has now concluded, with the outcome that Places will focus on local pathways and developments including phase 2 of the PINS project.
Significant work has been undertaken by the Provider Collaborative relating to the delivery of all-age ASD/ADHD workstream following review. it was agreed that there needed to be a more achievable and timely approach to addressing the challenges.  A proposed approach and recommendations has been agreed via a paper submitted to SLE in September.  This will be led by the ICB (Ian Atkinson’s team from Sheffield Place) who will oversee the recommendations agreed working closely with the Provider Collaborative and other partners.
The MHST teams from 2024/25 are now live in Doncaster and Barnsley. In addition, in 2025/26 financial year a further 4 MHSTs have been awarded as follows: 1x Doncaster, 1x Rotherham and 2x Sheffield – it is anticipated that these will help to further access to CYP mental health services over the coming years. On CYP mental health access targets during the 2025/26 planning round there was agreement on what items should be reported via the MHSDS and this is now in place across all places/providers. Best practice is shared via the SY ICB CYP Mental Health Steering Group and risks/mitigations are raised at the steering group as required.</v>
          </cell>
          <cell r="U25" t="str">
            <v>No</v>
          </cell>
          <cell r="V25" t="str">
            <v>03/10/2024
06/01/2025
20/01/2025
27/01/2025
03/03/2025
10/03/2025
27/03/2025
06/05/2025
10/06/2025
14/07/2025
22/09/2025</v>
          </cell>
          <cell r="W25">
            <v>46103</v>
          </cell>
          <cell r="X25" t="str">
            <v>Six-Monthly</v>
          </cell>
          <cell r="Y25" t="str">
            <v>Not overdue</v>
          </cell>
          <cell r="Z25"/>
        </row>
        <row r="26">
          <cell r="A26" t="str">
            <v>1.7.</v>
          </cell>
          <cell r="B26" t="str">
            <v>The ICB has a programme of work in place to strengthen and accelerate our focus on prevention and early identification that has a focus on where it can have the most impact in improving outcomes; 
i) on the four main modifiable risk factors of smoking, healthy weight (diet and physical activity), alcohol and hypertension, 
ii) improved management of long term conditions which are the main causes of premature mortality in South Yorkshire (cardiovascular and respiratory) in order to delay and prevent co-morbidity from occurring.</v>
          </cell>
          <cell r="C26" t="str">
            <v>Dr David Crichton 
Chief Medical Officer</v>
          </cell>
          <cell r="D26" t="str">
            <v>Lisa Wilkins
David Lautman</v>
          </cell>
          <cell r="E26" t="str">
            <v>Pop Health and Health Inequalities SDG, 
Place Committee</v>
          </cell>
          <cell r="F26" t="str">
            <v>Accountable</v>
          </cell>
          <cell r="G26" t="str">
            <v>South Yorkshire Joint Forward Plan</v>
          </cell>
          <cell r="H26" t="str">
            <v>SY044</v>
          </cell>
          <cell r="I26" t="str">
            <v xml:space="preserve">1) To give clear oversight Prevention and LTC papers detailing progress against JFP priorities will be  tabled at Pop Health and HI SDG and Board.
2) South Yorkshire wide work on prevention and LTC is led by the Prevention and Public Health Team (Medical Directorate) together with the Population Health Team (also in the Medical Directorate). The Prevention/Pop Health teams coordinate input to strategy development (linking with Place Transformation and Delivery Managers), directly lead on some programme delivery on behalf of the ICB across SY and support or coordinate other programmes which are primarily delivered via Places.  
3) The majority of the delivery of prevention/LTC transformation and delivery occurs at Place by the transformation teams and through Place partnerships. 
4) The South Yorkshire wide and Place priorities are informed by the Joint Forward Plan, NHS planning Guidance, Integrated Care Partnership's strategy and Place partnership strategies. In 25/26 we are expecting the publication of a 10 year Health Plan which will further guide this work. 
5) Physical Health and Prevention Programmes are further supported by the Clinical Programmes team at NHSE NEY Regional Team. 
</v>
          </cell>
          <cell r="J26" t="str">
            <v>1) x4 Place Partnership Committees
2) SY SDG Population Health and HI's
3) SY SDG Prevention &amp; LTC Subgroup</v>
          </cell>
          <cell r="K26" t="str">
            <v>NEY NHSE Regional meetings (NEY Prevention Board and NEY Physical Health Board)</v>
          </cell>
          <cell r="L26" t="str">
            <v>3 x 3 = 9</v>
          </cell>
          <cell r="M26" t="str">
            <v xml:space="preserve">1) Limited ICB budget for prevention, with system wide prevention initiatives predominately funded non recurrently leading to non sustainable services and difficulty with recruitment and retention of staff
2) SDF funding no longer ring fenced plus overall  financial position limiting funding for prevention and LTC transformation 
3) Limited ICB capacity to accelerate progress combined with (in some cases) non alignment of priorities across the Places +/- SY wide working resulting in slower progress than would otherwise be possible
4) System level prevention posts funded from non recurrent 'SDF' funding that is no longer ring fenced. Two fixed term extended to March 26. 3 people on secondment/GP contractor currently til end Dec but asking Exec next week to consider extended to end March 26
5) Lack of a SY clinical pathway for people with obesity resulting in unmet need and inability to comply with the existing and new NICE TAs for weight management related drugs. Huge risk to primary care capacity and to funding of costs of implementation of NICE TAs for weight management drugs, including Tirzepatide
6) Lack of an alcohol care team at DBTH. Risk to funding to the STH Alcohol team - awaiting confirmation that Trust funding.
7) Cardiac and pulmonary rehabilitation uptake/provision not meeting national targets and reduction in SDF funding limiting potential to address this
8) Unwarranted variation in care in primary care for primary and secondary prevention and lack of a SY wide approach and capacity to support practices to reduce the variation
</v>
          </cell>
          <cell r="N26" t="str">
            <v>1) Lack of clarity of accountability due to the combination of Place and SY wide working 
2) Organisational change resulting in likely loss of staff/capacity, loss organisational memory and possible change in governance structures</v>
          </cell>
          <cell r="O26" t="str">
            <v>1)Shift in mindset and resources to invest and support prevention and LTC management with recurrent funding and sufficient capacity to enable a step change on a sustainable basis at sufficient scale to have a population health impact.
2)Implementation of a SY approach to supporting practices that have the greatest unwarranted variation, which not only looks at clinical/holistic management but also the underlying structure and organisation of the practices. 
3)Awaiting national delivery plan / operating planning guidance. But ongoing work does all align with 10 year plan.</v>
          </cell>
          <cell r="P26" t="str">
            <v>3 x 3 = 9</v>
          </cell>
          <cell r="Q26" t="str">
            <v>Medium</v>
          </cell>
          <cell r="R26" t="str">
            <v>UCL Institute of Health Equity, England’s Widening Health Gap: Local Places Falling Behind and life expectancy falling.</v>
          </cell>
          <cell r="S26" t="str">
            <v>1) Codesign of a SY wide obesity clinical care pathway and implementation of the Tirzepatide and other NICE TAs for weight management drugs and development of supporting business case. Optional appraisal/business case to be presented to Executive by June 26.
2) Doncaster Place transformation colleagues to continue to work with RDASH and DBTH to remodel inpatient alcohol care services to an ACT model throughout 2025/6
3) Continue to liaise with STH regarding Trust internal funding for ACT and raise via contracting routethroughout 2025/6
4) Continue to work with Cardiac and Pulmonary rehabilitation teams to enhance pathways, raise awareness of CR/PR eligibility criteria in primary care, invest 'SDF' funding to increase skill mix of teams to avoid scarce specialist clinical team being spent on non clinical duties and increase the use of digital rehab. By end of March 26
5) Alignment of place / system priorities via the I&amp;V process - Q1 and Q2  25/26
6) Confirm extension of contracts for fixed term prevention / LTC posts, which may be delayed due to the recent announcement re: running cost reductions expected to be finalised by Q3 25/6
7) Ensure key focus of SY 10 year plan is on enhancing prevention and LTC management and includes the development of a SY approach that is sufficiently resources to support practices who have the greatest unwarranted variation. This may also require a review on whether practices in the most deprived areas require additional funding, throughout 2025/6
8) Confirm prevention/LTC SDF budget and move to recurrent rather than non recurrent funding, which may be delayed due to the recent announcement re: ICB cost reductions expected to be finalised by Q3 25/6</v>
          </cell>
          <cell r="T26" t="str">
            <v xml:space="preserve">June 2025 -  Financial challenges: SDF funding is no longer ringfenced for programmes of work which will potentially limited progress.
Limited SY wide and Place Transformation Capacity. 
Obesity transformation task group established in April 2025, project planning and HNA commenced; Information given to STH to support their internal ACT B'ness case; Awaiting confirmation of SDF funding; clinical lead and other prevention fixed term contracts extended to June 25; Consultant in PHM attending I&amp;V meetings to enhance connectivity with Place Deputy Directors; prevention/LTC 'stock check' underway.
Organisation change process being undertaken in line with the Strategic Commissioning direction within the ICB blueprint document. </v>
          </cell>
          <cell r="U26" t="str">
            <v>Repeat 360 internal Audit</v>
          </cell>
          <cell r="V26" t="str">
            <v>23/08/2024
22/11/2024
24/02/2025
10/04/2025
18/08/2025</v>
          </cell>
          <cell r="W26">
            <v>45979</v>
          </cell>
          <cell r="X26" t="str">
            <v>Quarterly</v>
          </cell>
          <cell r="Y26" t="str">
            <v>Not overdue</v>
          </cell>
          <cell r="Z26"/>
        </row>
        <row r="27">
          <cell r="A27" t="str">
            <v>1.8 - B</v>
          </cell>
          <cell r="B27" t="str">
            <v>Primary care services are effective in Place failure to meet this may result in primary care services not meeting the primary care needs of the local population and in turn increasing pressure and demand on other services</v>
          </cell>
          <cell r="C27" t="str">
            <v>Katie Calvin-Thomas
Barnsley Place Director</v>
          </cell>
          <cell r="D27" t="str">
            <v>Jamie Wike</v>
          </cell>
          <cell r="E27" t="str">
            <v xml:space="preserve">System Leadership Executive Group supported by:
Place Committee  </v>
          </cell>
          <cell r="F27" t="str">
            <v>Accountable</v>
          </cell>
          <cell r="G27" t="str">
            <v>South Yorkshire Joint Forward Plan</v>
          </cell>
          <cell r="H27" t="str">
            <v>SY079, SY069, SY061, SY132, IL03</v>
          </cell>
          <cell r="I27" t="str">
            <v>1) Place representation on the Primary Care Provider Alliance and Steering Group
2) Engagement arrangements with Primary Care Network and wider General Practices
3) Medical Director and GP clinical lead in place</v>
          </cell>
          <cell r="J27" t="str">
            <v>1) Place Partnership Board and Place Committee
2) Place Quality and Patient Safety Group
3) Place SMT
4) SY QIPPE</v>
          </cell>
          <cell r="K27" t="str">
            <v>1) Barnsley Overview and Scrutiny Committee 
2) CQC Inspection and oversight of regulated services NHSE Regional Oversight</v>
          </cell>
          <cell r="L27" t="str">
            <v>3 x 3 = 9</v>
          </cell>
          <cell r="M27" t="str">
            <v>Primary Care data availablity is limited in terms of accessibility and does not have the same data standards or reporting requirements hospital and Community services.</v>
          </cell>
          <cell r="N27" t="str">
            <v>Primary Care engagement in the development of improvement plans and oversight of delivery of national guidance and requirements such as Primary Care Access and Recovery Plan</v>
          </cell>
          <cell r="O27" t="str">
            <v>Broader Primary Care representation in key work to address Barnsley Place and SY wide priorities</v>
          </cell>
          <cell r="P27" t="str">
            <v>2 x 3 = 6</v>
          </cell>
          <cell r="Q27" t="str">
            <v>Medium</v>
          </cell>
          <cell r="R27" t="str">
            <v>2025/26 Operational Plan, including NHSE Assurance Oversight and sign-off - ICB Executive Director Portfolio Objectives
Place Transformation and Delivery Plan is in place aligned to ICB transformation priorities.</v>
          </cell>
          <cell r="S27" t="str">
            <v>Review Primary Care engagement mechanisms by December 2025 to ensure broader representation across all aspect of Primary Care as part of the review of the role of the place partnership following ICB changes 2025</v>
          </cell>
          <cell r="T27" t="str">
            <v>August 2025 - Place Partners have a established a T&amp;F group to review overall place partnership arrangements and ensure they are ft for the future following changes to the ICB role.</v>
          </cell>
          <cell r="U27" t="str">
            <v>No</v>
          </cell>
          <cell r="V27" t="str">
            <v>25/09/2024
11/11/2024
10/02/2025
27/03/2025
30/05/2025
04/07/2025
14/08/2025
18/08/2025
18/09/2025</v>
          </cell>
          <cell r="W27">
            <v>46099</v>
          </cell>
          <cell r="X27" t="str">
            <v>Six-Monthly</v>
          </cell>
          <cell r="Y27" t="str">
            <v>Not overdue</v>
          </cell>
          <cell r="Z27"/>
        </row>
        <row r="28">
          <cell r="A28" t="str">
            <v>1.8 - D</v>
          </cell>
          <cell r="B28" t="str">
            <v>Primary care services are effective in Place.</v>
          </cell>
          <cell r="C28" t="str">
            <v>Anthony Fitzgerald 
Doncaster Place Director</v>
          </cell>
          <cell r="D28" t="str">
            <v>Ailsa Leighton</v>
          </cell>
          <cell r="E28" t="str">
            <v xml:space="preserve">System Leadership Executive Group supported by:
Place Committee  </v>
          </cell>
          <cell r="F28" t="str">
            <v>Accountable</v>
          </cell>
          <cell r="G28" t="str">
            <v>South Yorkshire Joint Forward Plan</v>
          </cell>
          <cell r="H28" t="str">
            <v>SY079, SY069, SY061, SY132, IL031</v>
          </cell>
          <cell r="I28" t="str">
            <v xml:space="preserve">1) Provider alliances are working effectively
2) Place based Primary Care Steering Group and Primary Care Operational Group </v>
          </cell>
          <cell r="J28" t="str">
            <v>Place based primary care quality and performance sub-group</v>
          </cell>
          <cell r="K28" t="str">
            <v xml:space="preserve">CQC regulation of primary care services </v>
          </cell>
          <cell r="L28" t="str">
            <v>4 x 3 = 12</v>
          </cell>
          <cell r="M28" t="str">
            <v>No gaps in control identifed</v>
          </cell>
          <cell r="N28" t="str">
            <v>No gaps in assurance identified</v>
          </cell>
          <cell r="O28" t="str">
            <v xml:space="preserve">Further clarity is required across South Yorkshire in relation to decision making for primary care; this is under active review by the Primary Care Alliance and a SY wide audit has been completed.  This will be considered in light of recent announcements made about changing roles of ICBs.  </v>
          </cell>
          <cell r="P28" t="str">
            <v>3 x 3 = 9</v>
          </cell>
          <cell r="Q28" t="str">
            <v>Medium</v>
          </cell>
          <cell r="R28" t="str">
            <v>Alongside the Primary Care Steering Group and Primary Care Operational Group the local primary care quality review meeting considers all indicators relating to practices in order to determine whether there are any "red flags" and act/ escalate accordingly.  Whilst this cannot prevent issues, it enables timely action and builds upon the good relationships that are in place with practices and the LMC.</v>
          </cell>
          <cell r="S28" t="str">
            <v>No gaps identfied, no need for further action at this time</v>
          </cell>
          <cell r="T28" t="str">
            <v xml:space="preserve">March 2025 - The Doncaster Primary Care Steering Group meets on a monthly basis and considers confidential matters as needed, including oversight of the recent changes to the Doncaster Primary Care Networks.  on a quarterly basis the Steering Group reviews the agenda to ensure that the business remains correct for a confidential forum (as opposed to taking place in the Operational Group). The Doncaster Primary Care Operational Group meets monthly and provides an active forum for debate on all things primary care. Both forums continue to meet each month, and Terms of Reference are under review in light of the recent audit into primary care governance. </v>
          </cell>
          <cell r="U28" t="str">
            <v>No</v>
          </cell>
          <cell r="V28" t="str">
            <v>23/09/2024
24/11/2024
17/03/2025
28/03/2025
16/07/2025</v>
          </cell>
          <cell r="W28">
            <v>45946</v>
          </cell>
          <cell r="X28" t="str">
            <v>Quarterly</v>
          </cell>
          <cell r="Y28" t="str">
            <v>Not overdue</v>
          </cell>
          <cell r="Z28"/>
        </row>
        <row r="29">
          <cell r="A29" t="str">
            <v>1.8 - R</v>
          </cell>
          <cell r="B29" t="str">
            <v>Primary care services are effective in Place.</v>
          </cell>
          <cell r="C29" t="str">
            <v xml:space="preserve">Chris Edwards  
Rotherham Place Director
</v>
          </cell>
          <cell r="D29" t="str">
            <v xml:space="preserve">Claire Smith
</v>
          </cell>
          <cell r="E29" t="str">
            <v xml:space="preserve">System Leadership Executive Group supported by:
Place Committee  </v>
          </cell>
          <cell r="F29" t="str">
            <v>Accountable</v>
          </cell>
          <cell r="G29" t="str">
            <v>South Yorkshire Joint Forward Plan</v>
          </cell>
          <cell r="H29" t="str">
            <v>SY079, SY069, SY061, SY132, IL03</v>
          </cell>
          <cell r="I29" t="str">
            <v xml:space="preserve">1)Place Primary Care meetings; 
2)Primary Care Delivery Group chaired by Deputy Place Director, decisions record and may go through Place Executive Team (meets weekly) where appropriate. 
3)Oversight by Rotherham PLACE board
4) LMC officers meeting monthly supporting relationships and agreeing approaches collectively
5) Rotherham is now a pilot site for Neighbourhood working and have developed further membership of the Place board to include CD rep and there is an identified Place team to support the national pilot including several representatives from PC who have been voted in by PC colleagues democratically </v>
          </cell>
          <cell r="J29" t="str">
            <v>Operational Executive</v>
          </cell>
          <cell r="K29" t="str">
            <v>Annual update to Health Select committee</v>
          </cell>
          <cell r="L29" t="str">
            <v>3 x 3 = 9</v>
          </cell>
          <cell r="M29" t="str">
            <v xml:space="preserve">none identified </v>
          </cell>
          <cell r="N29" t="str">
            <v xml:space="preserve">none identified </v>
          </cell>
          <cell r="O29" t="str">
            <v xml:space="preserve">agreement on uplifts to ensure ending of collective action *relating to new resident drs potential strikes in future </v>
          </cell>
          <cell r="P29" t="str">
            <v>2 x 3 = 6</v>
          </cell>
          <cell r="Q29" t="str">
            <v>High</v>
          </cell>
          <cell r="R29" t="str">
            <v xml:space="preserve">Place Primary Care meetings; Primary Care Delivery Group chaired by Deputy Place Director, decisions record and may go through Place Executive Team (meets weekly) where appropriate. Oversight by Rotherham PLACE board. LMC officers meeting and attendance at CDs. Primary Care Place team fully recruited to supporting primary care.
Place Primary Care meetings; Primary Care Delivery Group chaired by Deputy Place Director, decisions record and may go through Place Executive Team (meets weekly) where appropriate. Oversight by Rotherham PLACE board. LMC officers meeting and attendance at CDs. Primary Care Place team fully recruited to supporting primary care. See above re addition in terms of engagement with PC on Neighbourhood national pilot. 
</v>
          </cell>
          <cell r="S29" t="str">
            <v>No gaps identified, no action required</v>
          </cell>
          <cell r="T29"/>
          <cell r="U29" t="str">
            <v xml:space="preserve">Audit improvements in population health outcomes in 25/26 </v>
          </cell>
          <cell r="V29" t="str">
            <v>07/10/2024
11/11/2024
16/12/2024
06/01/2025
30/01/2025
03/03/2025
04/04/2025
06/05/2025
10/06/2025
14/07/2025
18/08/2025
21/08/2025
22/09/2025
01/10/2025</v>
          </cell>
          <cell r="W29">
            <v>46113</v>
          </cell>
          <cell r="X29" t="str">
            <v>Six-Monthly</v>
          </cell>
          <cell r="Y29" t="str">
            <v>Not overdue</v>
          </cell>
          <cell r="Z29"/>
          <cell r="AA29"/>
          <cell r="AB29"/>
        </row>
        <row r="30">
          <cell r="A30" t="str">
            <v>1.8 - S</v>
          </cell>
          <cell r="B30" t="str">
            <v>Primary care services are effective in Place.</v>
          </cell>
          <cell r="C30" t="str">
            <v>Emma Latimer  
Sheffield Place Director</v>
          </cell>
          <cell r="D30" t="str">
            <v>Ian Atkinson</v>
          </cell>
          <cell r="E30" t="str">
            <v xml:space="preserve">System Leadership Executive Group supported by:
Place Committee  </v>
          </cell>
          <cell r="F30" t="str">
            <v>Accountable</v>
          </cell>
          <cell r="G30" t="str">
            <v>South Yorkshire Joint Forward Plan</v>
          </cell>
          <cell r="H30" t="str">
            <v>SY079, SY069, SY061, SY132, IL03</v>
          </cell>
          <cell r="I30" t="str">
            <v xml:space="preserve">1) The Sheffield Place team have a Primary Care team, which is responsible for discharging the NHSE Primary Care delegation into the Sheffield Place
2) aligned to this is a Primary Care Governance Framework that oversees all aspects of Primary care delegation </v>
          </cell>
          <cell r="J30" t="str">
            <v xml:space="preserve">The ICB FEG receive all decisions related to Primary care delegation </v>
          </cell>
          <cell r="K30" t="str">
            <v xml:space="preserve">CQC inspects all practices routinely </v>
          </cell>
          <cell r="L30" t="str">
            <v>3 x 3 = 9</v>
          </cell>
          <cell r="M30" t="str">
            <v>no further additional action at present managed through place Primary Care committee</v>
          </cell>
          <cell r="N30" t="str">
            <v>no further additional action at present managed through place Primary Care committee</v>
          </cell>
          <cell r="O30" t="str">
            <v xml:space="preserve">agreement on uplifts to ensure ending of collective action </v>
          </cell>
          <cell r="P30" t="str">
            <v>2 x 3 = 6</v>
          </cell>
          <cell r="Q30" t="str">
            <v>High</v>
          </cell>
          <cell r="R30" t="str">
            <v>Place Primary Care meetings.</v>
          </cell>
          <cell r="S30" t="str">
            <v xml:space="preserve">Regular meetings with PCNs/LMC to monitor progress against plans and develop new services 
Work with PCNs and the federation to mitigate potential impact of collective action </v>
          </cell>
          <cell r="T30" t="str">
            <v>Nothing at this time.</v>
          </cell>
          <cell r="U30" t="str">
            <v>No</v>
          </cell>
          <cell r="V30" t="str">
            <v>23/08/2024
02/12/2024
06/01/2025
24/03/2025</v>
          </cell>
          <cell r="W30">
            <v>45924</v>
          </cell>
          <cell r="X30" t="str">
            <v>Six-Monthly</v>
          </cell>
          <cell r="Y30" t="str">
            <v xml:space="preserve">-22 </v>
          </cell>
          <cell r="Z30"/>
        </row>
        <row r="31">
          <cell r="A31" t="str">
            <v>1.9.1</v>
          </cell>
          <cell r="B31" t="str">
            <v xml:space="preserve">We undertake the ICB legal duties to: Promote innovation in the provision of health services and 
facilitate or otherwise promote research on matters relevant to the health service, and the use of health service evidence obtained from research.
There is continual Quality Improvement, with digital, innovation and research being considered and utilised in everything we do to help us achieve our aims.
We work with our communities to enable them to participate in research and better understand the conditions and 'causes of the causes' to enable us to respond effectively to the needs of our entire population.
</v>
          </cell>
          <cell r="C31" t="str">
            <v>Dr David Crichton 
Chief Medical Officer</v>
          </cell>
          <cell r="D31" t="str">
            <v>Jade Rose
Kieran Baker</v>
          </cell>
          <cell r="E31" t="str">
            <v>System Leaders Executive</v>
          </cell>
          <cell r="F31" t="str">
            <v>Accountable</v>
          </cell>
          <cell r="G31" t="str">
            <v>South Yorkshire Joint Forward Plan</v>
          </cell>
          <cell r="H31" t="str">
            <v xml:space="preserve">SY115, SY116, SY117, SY124, SY028, SY082, SY107, SY040, SY066, SY127  </v>
          </cell>
          <cell r="I31" t="str">
            <v>1) Digital, Research and Innovation Delivery Group chaired by the Chief Medical Officer
2) Academic Health Science Network Innovation Hub
3) ICB Quality Improvement Programme
4) Working together in Research (Research Engagement Network) led by our VCFS.
5) Delivery of the SY Data Services Platform to support population health management, building interoperability and collegiate working with the University of Sheffield as part of Connected South Yorkshire, feeding into the regional SDE programme.</v>
          </cell>
          <cell r="J31" t="str">
            <v>1) System Leaders Executive.
2) Integrated Care Board.</v>
          </cell>
          <cell r="K31" t="str">
            <v>1) Internal Audit
2) NHS England
3) CQC</v>
          </cell>
          <cell r="L31" t="str">
            <v>3 x 2 = 6</v>
          </cell>
          <cell r="M31" t="str">
            <v xml:space="preserve"> Quality Improvement research section - no person currrently in place to lead the research agenda for SY ICB.
</v>
          </cell>
          <cell r="N31" t="str">
            <v xml:space="preserve">No current gaps in assurance
</v>
          </cell>
          <cell r="O31" t="str">
            <v>1) Fully implementing the research and innovation strategy.
2) Progress on implementation of the Digital and Insights strategy.
3) Further develop an Improvement Academy for South Yorkshire
4) Progress a South Yorkshire Academic Health Partnership.
5) Works with charitable organisations to develop joint initiatives (e.g. Active together)
6) Work with SYMCA to bring the current research community together to maximise the impact of the collective.</v>
          </cell>
          <cell r="P31" t="str">
            <v>2 x 2 = 4</v>
          </cell>
          <cell r="Q31" t="str">
            <v>High</v>
          </cell>
          <cell r="R31" t="str">
            <v>There is a concerted focus on Quality Improvement across the ICB and provider organisation.
There is good engagement from research partners across NHS researches, academia, Health Innovation Yorkshire and Humber (HIN Y&amp;H), National Institute for Health and Care Research (NIHR) and wider research and life science partners. 
 There are many assets identified in South Yorkshire working in this field. Advanced Wellbeing Research Centre and Olympic Legacy park.</v>
          </cell>
          <cell r="S31" t="str">
            <v xml:space="preserve">Implement the research and innovation strategy and further develop the working together in research partnership to ensure diversity and inclusion in programmes of work, throughout 2025/6
</v>
          </cell>
          <cell r="T31" t="str">
            <v>March 2025 - New person starting in post 31 March 2025 to assist with implementing the research and innovation strategy and further develop the working together in research partnership to ensure diversity and inclusion in programmes of work.</v>
          </cell>
          <cell r="U31" t="str">
            <v>Review of our Quality Improvement approach and governance</v>
          </cell>
          <cell r="V31" t="str">
            <v>18/10/2024
13/03/2025
27/03/2025
30/09/2025</v>
          </cell>
          <cell r="W31">
            <v>46111</v>
          </cell>
          <cell r="X31" t="str">
            <v>Six-Monthly</v>
          </cell>
          <cell r="Y31" t="str">
            <v>Not overdue</v>
          </cell>
          <cell r="Z31"/>
        </row>
        <row r="32">
          <cell r="A32" t="str">
            <v>1.9.2.</v>
          </cell>
          <cell r="B32" t="str">
            <v xml:space="preserve">There is continual Quality improvement and research in everything we do with quality survellience, oversight and improvement
</v>
          </cell>
          <cell r="C32" t="str">
            <v>Cathy Winfield  
Chief Nursing Officer</v>
          </cell>
          <cell r="D32" t="str">
            <v>Alun Windle</v>
          </cell>
          <cell r="E32" t="str">
            <v>System Leadership Executive Group</v>
          </cell>
          <cell r="F32" t="str">
            <v>Accountable</v>
          </cell>
          <cell r="G32" t="str">
            <v>South Yorkshire Joint Forward Plan</v>
          </cell>
          <cell r="H32" t="str">
            <v xml:space="preserve">SY115, SY116, SY117, SY124, SY028, SY082, SY107, SY040, SY066, SY127  </v>
          </cell>
          <cell r="I32" t="str">
            <v>1) SY Chief Nurses 
2) Academic Health Science Network 
3) Quality Improvement Programme
4) Futures Quality Programme
5) National Research Networks 
6) National/regional learning outcomes</v>
          </cell>
          <cell r="J32" t="str">
            <v>1) Safeguarding Quality Group, attended by CQC and NHS England
2) Escalation Policy for Place enhanced surveillance (three levels of escalation)</v>
          </cell>
          <cell r="K32" t="str">
            <v>1) CQC
2) Mandated support from NHS England into ICB and affected Trust</v>
          </cell>
          <cell r="L32" t="str">
            <v>4 x 3 = 12</v>
          </cell>
          <cell r="M32" t="str">
            <v>A South Yorkshire four Place differing approach to quality survellience, oversight and improvement;Implementation of the co-design and Insights work undertaken over the previous 12 months.</v>
          </cell>
          <cell r="N32" t="str">
            <v>A system learning approach to PSII's and cordianted patient experience feedback. 
A single system approach to data monitoring, risk oversight and escalation.</v>
          </cell>
          <cell r="O32" t="str">
            <v>1) Identify opportunities for innovation
2) Establish system governance
3) Quality improvement approach – Implement five pillars of NHSE Improvement approach
4) Build on SY Violence Reduction to establish Serious Violence Duty. Executive Board to ensure duty met</v>
          </cell>
          <cell r="P32" t="str">
            <v>3 x 2 = 6</v>
          </cell>
          <cell r="Q32" t="str">
            <v>Low</v>
          </cell>
          <cell r="R32" t="str">
            <v>2 acute trust at enhanced scrutiny: 
1 at intensive – level 2 escalation process
1 at Place enhanced scrutiny
Paediatric audit programme ongoing improvement programme across SY</v>
          </cell>
          <cell r="S32" t="str">
            <v xml:space="preserve">1)Review and await the strategic commissioning functions of Integrated Care boards expected to be finalised by Q3 25/26
2)  Implementation of the oversight framework (approved in March 2025) - currently on hold due to recent government announcement re: running cost reductions, which are expected to be finalised by Q3 25/26 </v>
          </cell>
          <cell r="T32"/>
          <cell r="U32" t="str">
            <v>No</v>
          </cell>
          <cell r="V32" t="str">
            <v>09/10/2024
07/01/2025
10/03/2025
27/03/2025
23/06/2025
08/09/2025</v>
          </cell>
          <cell r="W32">
            <v>46089</v>
          </cell>
          <cell r="X32" t="str">
            <v>Six-Monthly</v>
          </cell>
          <cell r="Y32" t="str">
            <v>Not overdue</v>
          </cell>
          <cell r="Z32"/>
        </row>
        <row r="33">
          <cell r="A33" t="str">
            <v>1.10.</v>
          </cell>
          <cell r="B33" t="str">
            <v>There is continual assurance and oversight in everything we do to ensure that our population is safe from harm and abuse</v>
          </cell>
          <cell r="C33" t="str">
            <v>Cathy Winfield  
Chief Nursing Officer</v>
          </cell>
          <cell r="D33" t="str">
            <v>Alun Windle 
Andrew Russell</v>
          </cell>
          <cell r="E33" t="str">
            <v>System Leadership Executive Group</v>
          </cell>
          <cell r="F33" t="str">
            <v>Accountable</v>
          </cell>
          <cell r="G33" t="str">
            <v>South Yorkshire Joint Forward Plan</v>
          </cell>
          <cell r="H33" t="str">
            <v>SY106</v>
          </cell>
          <cell r="I33" t="str">
            <v xml:space="preserve">1)SY Chief Nurses
2)SY Safeguarding Board 
3)Place Safeguarding Partnerships
4)Safer Partnership Boards. </v>
          </cell>
          <cell r="J33" t="str">
            <v>1) SOAM - in full please
2) QPIE 
3) SQG.</v>
          </cell>
          <cell r="K33" t="str">
            <v>1) NHSE
2) CQC</v>
          </cell>
          <cell r="L33" t="str">
            <v>3 x 3 = 9</v>
          </cell>
          <cell r="M33" t="str">
            <v>A South Yorkshire four Place differing approach to quality survellience, oversight and improvement;Implementation of the co-design and Insights work undertaken over the previous 12 months.</v>
          </cell>
          <cell r="N33" t="str">
            <v>Coordinated SY ICB learning group to identify opportunties, reduced supported/funded VCS sector for victims of abuse
A system learning approach to PSII's and cordianted patient experience feedback. 
A single system approach to data monitoring, risk oversight and escalation.</v>
          </cell>
          <cell r="O33" t="str">
            <v>cordinated supported VCS offer for victims of abuse.</v>
          </cell>
          <cell r="P33" t="str">
            <v>3 x 2 = 6</v>
          </cell>
          <cell r="Q33" t="str">
            <v>medium</v>
          </cell>
          <cell r="R33" t="str">
            <v>controls in place to oversee and support partnership originations in meeting legislation requirements and contemporary best practice. However there have been a significant number of  Safeguarding Adult Reviews, Domestic Homicide Reviews, a national panel review of care in a SY children’s home.</v>
          </cell>
          <cell r="S33" t="str">
            <v xml:space="preserve">1) Review and await the strategic commissioning functions of Integrated Care boards expected to be finalised by Q3 25/26
2) The implementation of a single system approach as outlined in Insights co-design work is currently on hold due to recent government announcement re: running cost reductions, which are expected to be finalised by Q3 25/26   </v>
          </cell>
          <cell r="T33"/>
          <cell r="U33" t="str">
            <v>No</v>
          </cell>
          <cell r="V33" t="str">
            <v>09/09/2024
11/11/2024
07/01/2025
10/03/2025
27/03/2025
23/06/2025
08/09/2025</v>
          </cell>
          <cell r="W33">
            <v>46089</v>
          </cell>
          <cell r="X33" t="str">
            <v>Six-Monthly</v>
          </cell>
          <cell r="Y33" t="str">
            <v>Not overdue</v>
          </cell>
          <cell r="Z33" t="str">
            <v>The ICB undertake provider safeguarding assurance groups, we are executive members of adults &amp; children’s safeguarding partnership boards, community safer partnerships and Violence Reduction Unit/New Duty Board</v>
          </cell>
        </row>
        <row r="34">
          <cell r="A34">
            <v>1.1100000000000001</v>
          </cell>
          <cell r="B34" t="str">
            <v>There are sufficient EPRR arrangements in place to meet the legislation and standards required as a Category 1 responder, both in risk assessment, planning, multi-agency collaboration, response to and recovery from incidents and emergencies.  Failure to achieve this may result in gaps in planning arrangements, insufficient staff trained in incident response, detrimental effects on patient services and ICB functional resilience, and a failure of the ICB to undertake its statutory duties in this area for which it is legally accountable.</v>
          </cell>
          <cell r="C34" t="str">
            <v>Sarah Perkins
Director of Transformation and Delivery</v>
          </cell>
          <cell r="D34" t="str">
            <v>Helena Charlton</v>
          </cell>
          <cell r="E34" t="str">
            <v>ICB Board</v>
          </cell>
          <cell r="F34" t="str">
            <v>Responsible</v>
          </cell>
          <cell r="G34" t="str">
            <v>Corporate Risk Register</v>
          </cell>
          <cell r="H34" t="str">
            <v>SY011</v>
          </cell>
          <cell r="I34" t="str">
            <v>As a Category 1 responder the ICB has responsibilities both to plan for, and respond to emergencies which may affect the NHS in South Yorkshire.  It undertakes this by:
(a) having an Accountable Emergency Officer (AEO) and an Emergency Preparedness, Resilience &amp; Response (EPRR) Manager to co-ordinate and undertake the engagement with both the SY Local Health Resilience Partnership (LHRP) with wider NHS partners, and across SY multi-agency responder partners via the Local Resilience Forum (LRF). Work on the ICB's own EPRR resilience and business continuity arrangements is also undertaken/co-ordinated via the EPRR Manager.
(b) having Tactical and Strategic-level on-call rotas to ensure there is a prompt response by the ICB to any incident or issue requiring support at any time, by staff trained in incident response
(c) taking part in an annual assurance process on a number of Core Standards identified nationally which set out the specific good practice for Category 1 responders across the NHS.</v>
          </cell>
          <cell r="J34" t="str">
            <v>1) Best practice for embedding the arrangements for EPRR is for all relevant staff to undertake both training courses as appropriate to their role, and exercises to embed the learning and also update/refresh response plans without the impact on patients and services from actual incidents.
2) EPRR workstreams involving the ICB also endeavour to bring in colleagues from other teams who have more experience in certain areas, such as identifying vulnerable patients, clinical impacts from incidents.
3) Business Continuity work will be undertaken by all ICB teams to identify their priority services, risks which may affect delivery, and contribute to ICB wider business continuity plans.</v>
          </cell>
          <cell r="K34" t="str">
            <v>1) annual Assurance process which is run via NHS England.  Details of the process for 2024-25 is yet to be confirmed, but is already being supported by collaboration across all the SY NHS organisations, including the ICB, to address gaps identified in the 2023-24 process and identify opportunities for further improvement. 
2) Collaboration and sharing of best practice is also taking place between EPRR staff across the NE&amp;Y ICBs, with neighbouring ICBs in the Midlands, and via meetings with the NHS England EPRR team</v>
          </cell>
          <cell r="L34" t="str">
            <v>3 x 4 = 12</v>
          </cell>
          <cell r="M34" t="str">
            <v>Workforce Capacity - 1.6 WTE at the ICB which is smaller than neighbouring ICBs
Requirement of specialist skills, which are of reduced supply within the NHS
Both of which are impacted by the current financial position and uncertainty around future NHS Structures.</v>
          </cell>
          <cell r="N34" t="str">
            <v xml:space="preserve">EPRR Core Standards National Assurance process </v>
          </cell>
          <cell r="O34" t="str">
            <v>1) EPRR Support staffing in place as of summer 2024 (update please) in the new Performance &amp; Delivery Team structure, along with support where needed and appropriate from the wider P&amp;D team, however recent workloads from the System Co-ordination Centre and Planning have reduced the time available from these staff for EPRR work and training. 
2) A review of EPRR Response resources is planned for 2025-26, but as noted previously, financial pressures across the NHS mean it is unlikely this risk will reduce in the short to medium term.  
3)Collaboration with wider teams on many areas of work may also help alleviate this burden - particularly on business continuity and at Place, and continuing relationships with staff with EPRR experience, however workload pressures across the ICB may make this difficult to achieve.</v>
          </cell>
          <cell r="P34" t="str">
            <v>2 x 3 = 6</v>
          </cell>
          <cell r="Q34" t="str">
            <v>Medium</v>
          </cell>
          <cell r="R34" t="str">
            <v>The ICB has EPRR resourcing in place but many of the staff are new to the specific requirements for this work area and are in the process of undertaking training and gaining experience - depending on what incident may arise the impact on patient services may be greater from this lack of experience in the short term; pressures from other areas of work are also affecting the ICB's EPRR resourcing.</v>
          </cell>
          <cell r="S34" t="str">
            <v>1) EPRR Implementation Group (previously Working Group) to see what wider staffing resource could support the different EPRR work areas - report to be produced by end of Q2 25/26, potentially with support from ICB external auditors
2) Discussions to be held with 360 Assurance to establish appropriate resourcing review April 2025
3) Awaiting further correspondence fron the government following the proposed running cost reduction by Q3 25/26
4) EPRR Core Standards National Assurance process to be undertaken by October 2025</v>
          </cell>
          <cell r="T34"/>
          <cell r="U34" t="str">
            <v>No</v>
          </cell>
          <cell r="V34" t="str">
            <v>21/10/2024
02/12/2024
27/03/2025</v>
          </cell>
          <cell r="W34">
            <v>45927</v>
          </cell>
          <cell r="X34" t="str">
            <v>Six-Monthly</v>
          </cell>
          <cell r="Y34" t="str">
            <v xml:space="preserve">-19 </v>
          </cell>
          <cell r="Z34"/>
        </row>
        <row r="35">
          <cell r="A35"/>
          <cell r="B35" t="str">
            <v>Objective 2:  Tackle Inequalities in Outcomes, Experience and Access 
 Executive Lead - Chief Medical Officer</v>
          </cell>
          <cell r="C35"/>
          <cell r="D35"/>
          <cell r="E35"/>
          <cell r="F35"/>
          <cell r="G35"/>
          <cell r="H35"/>
          <cell r="I35"/>
          <cell r="J35"/>
          <cell r="K35"/>
          <cell r="L35" t="str">
            <v xml:space="preserve">Risk Appetite
9 </v>
          </cell>
          <cell r="M35"/>
          <cell r="N35"/>
          <cell r="O35"/>
          <cell r="P35" t="str">
            <v xml:space="preserve">Risk Appetite
9 </v>
          </cell>
          <cell r="Q35"/>
          <cell r="R35"/>
          <cell r="S35"/>
          <cell r="T35"/>
          <cell r="U35"/>
          <cell r="V35"/>
          <cell r="W35"/>
          <cell r="X35"/>
          <cell r="Y35"/>
          <cell r="Z35"/>
        </row>
        <row r="36">
          <cell r="A36" t="str">
            <v>2.1..</v>
          </cell>
          <cell r="B36" t="str">
            <v xml:space="preserve">Through effective Place Partnership Plans, the ICB is tackling inequalities and moving towards greater self-care prevention and patient empowerment.   
</v>
          </cell>
          <cell r="C36" t="str">
            <v>Dr David Crichton 
Chief Medical Officer</v>
          </cell>
          <cell r="D36" t="str">
            <v>Lisa Kell</v>
          </cell>
          <cell r="E36" t="str">
            <v xml:space="preserve">Place Committees
</v>
          </cell>
          <cell r="F36" t="str">
            <v>Accountable</v>
          </cell>
          <cell r="G36" t="str">
            <v>South Yorkshire Joint Forward Plan / BAF 2023</v>
          </cell>
          <cell r="H36" t="str">
            <v xml:space="preserve">SY021, SY042, SY061, SY044 </v>
          </cell>
          <cell r="I36" t="str">
            <v>1) PHM SDG   -  In full please
2) Digital Research Innovation (DRI) SDG 
3) ICS Constitution sets out statutory duties
4) ICS Engagement and Involvement Strategy and policies 
5) Place Communication &amp; Engagement Plan
6) Strong relationship with Healthwatch 
7) Health &amp; Wellbeing Board - local collaborative work to improve health outcomes and address health inequalities.   
8) Place Strategy and Place Delivery Plans
9) Integrated Care Partnership Strategy
10) Population Health Needs Assessment  
11) Joint Forward Plan - ICP strategy and comprehensive public engagement on population needs.  
12) SY Digital strategy to develop PHM infrastructure, i.e. shared data platform PHM digital tech and implementation across SY (both for direct patient care and service planning purposes).</v>
          </cell>
          <cell r="J36" t="str">
            <v>1) SY Population health SDG and 360 HI audit action plan Digital Research and innovation SDG.   
2) Outcomes framework and Dashboard
3) Integrated Care Strategy
4) x 4 Place Partnership Committees</v>
          </cell>
          <cell r="K36" t="str">
            <v>1) 360 Internal Audit on HIs completed with  considerations , action plan developed and owned by Pop h SDG was  presented at QPPIE 8/8, Action plan progress to be presented to QPIE going forward  
2) NHSE Assurance Framework 
 3) CQC</v>
          </cell>
          <cell r="L36" t="str">
            <v xml:space="preserve">4 x 3 = 12
</v>
          </cell>
          <cell r="M36" t="str">
            <v xml:space="preserve">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v>
          </cell>
          <cell r="N36" t="str">
            <v xml:space="preserve">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v>
          </cell>
          <cell r="O36" t="str">
            <v>1) Health Care related Inequalities are clearly reported  in equivalence with other ICB Duties Through pop health outcomes framework and dashboard (within the Integrated Performance Report (IPR) 
2) Implementation of the 360 internal audit HIs action plan and annual HI internal audit, has taken longer than originally intended</v>
          </cell>
          <cell r="P36" t="str">
            <v>4 x 2 =  8</v>
          </cell>
          <cell r="Q36" t="str">
            <v>Medium</v>
          </cell>
          <cell r="R36" t="str">
            <v>This is one of the main ICB core aims and is embedded into all strategy and delivery plans across the ICS. Regularly discussed through the delivery group, place partnership meetings and the ICB Board</v>
          </cell>
          <cell r="S36" t="str">
            <v xml:space="preserve">1)Clear line-of-sight for Health Inequalities investment in the 2025/26  
2)Operating and Financial Plan - Final sign-off in April 2025  ICB Board
3)Refresh of ICB 5-year Joint Forward plan and we await the publication of the NHS 10 year plan expected May 2025
4)Input into the Change.NHS engagement in the 10 year health plan, implement the Plan from May 2025
5) Effective Reporting of progress being made and mainstreaming in the updated Integrated Performance Report which will continued to be reviewed 6-monthly throughout 2025/6
6) 360 Internal Audit HI completed previously, progress report to be presented to QPIE by August 2025 </v>
          </cell>
          <cell r="T36" t="str">
            <v>September 2025 - Opportunity for the ICB to express an interest in becoming a prevention accelerator.</v>
          </cell>
          <cell r="U36" t="str">
            <v>RE-audit of the 360 work previously undertaken</v>
          </cell>
          <cell r="V36" t="str">
            <v>07/08/2024
11/11/2024
10/02/2025
31/03/2025
30/06/2025
29/09/2025</v>
          </cell>
          <cell r="W36">
            <v>45745</v>
          </cell>
          <cell r="X36" t="str">
            <v>Quarterly</v>
          </cell>
          <cell r="Y36" t="str">
            <v>Not overdue</v>
          </cell>
          <cell r="Z36"/>
        </row>
        <row r="37">
          <cell r="A37" t="str">
            <v>2.2.</v>
          </cell>
          <cell r="B37" t="str">
            <v xml:space="preserve">The ICB is able to risk stratify its population, failure to do so may result in the ICB not being able to adequately understand the needs of our population. The use of population health management (PHM) to segment and risk stratify those with the highest needs for intervention, to enable the greatest impact and maximise efficient use of resources </v>
          </cell>
          <cell r="C37" t="str">
            <v>Dr David Crichton 
Chief Medical Officer</v>
          </cell>
          <cell r="D37" t="str">
            <v>Lisa Kell 
Barbara Coyle</v>
          </cell>
          <cell r="E37" t="str">
            <v xml:space="preserve">Quality Performance Patient Involvement Experience (QPPIE)
</v>
          </cell>
          <cell r="F37" t="str">
            <v>Accountable</v>
          </cell>
          <cell r="G37" t="str">
            <v>South Yorkshire Joint Forward Plan</v>
          </cell>
          <cell r="H37" t="str">
            <v>SY044, SY061</v>
          </cell>
          <cell r="I37" t="str">
            <v xml:space="preserve">1)Population Health and Health Inequalities  System Delivery Group (SDG)
2)Digital Research and Innovation(DRI) SDG
3)Data, Digital and Technology Oversight Group
4)System Leaders Executive
5) Eclipse PHM Steering Group
</v>
          </cell>
          <cell r="J37" t="str">
            <v xml:space="preserve">1) Data and Insights Strategy document and delivery plan
2) Place strategy and delivery plans
3) Information Governance steering group
4) Data Quality Framework 
5) SY Integrated Performance Report and Outcomes Framework - Joint Strartegic Needs Assessment (JSNA) intelligence
6) Data and Insights Strategy document and delivery plan
</v>
          </cell>
          <cell r="K37" t="str">
            <v xml:space="preserve">1) Place based Offices of Data Analytics
2) Data, Analytics, Insight in South Yorkshire (DAISY) network 
3) Place Population Health Management(PHM) or Health Inequalities groups 
4) NHSE PHM toolkit and maturity assessment                                                
5)Continuing to on-board primary care data flows across the 4 SY places </v>
          </cell>
          <cell r="L37" t="str">
            <v>2 x 2 = 4</v>
          </cell>
          <cell r="M37" t="str">
            <v>No gaps in control</v>
          </cell>
          <cell r="N37" t="str">
            <v>No gaps in assurance</v>
          </cell>
          <cell r="O37" t="str">
            <v xml:space="preserve">Our own data platform in place and establish data flows from primary care so we can link to ICB data sources and build our own risk strat models.  CAG approval to link data. Signed DSAs from practices to share data. </v>
          </cell>
          <cell r="P37" t="str">
            <v xml:space="preserve">1 x 2 = 2 </v>
          </cell>
          <cell r="Q37" t="str">
            <v>High</v>
          </cell>
          <cell r="R37" t="str">
            <v xml:space="preserve">CAG have granted us permission to use data for risk stratification purposes and our partners are using the data so we are actively using Eclipse for risk stratification.  95% of practices have access to Eclipse so can use for risk stratification purposes. </v>
          </cell>
          <cell r="S37" t="str">
            <v>No gaps identified, therefore no action required as of August 2025</v>
          </cell>
          <cell r="T37" t="str">
            <v>August 2025 - Data platform in place. CAG application was approved. Funds are in place to continue using Eclipse on a recurrent basis.  Practices are signing the DSA to share data with us. The amalgamation of the S251 application to cover all use cases of our data for both risk stratification and PHM purposes to cover all our Data sources including Primary Care, CDS and Eclipse to be completed by the end of Q2 25/26 is now complete</v>
          </cell>
          <cell r="U37" t="str">
            <v>Budget setting, reporting and monitoring.
Health and wellbeing</v>
          </cell>
          <cell r="V37" t="str">
            <v>18/10/2024
10/02/2025
27/03/2025
22/08/2025
03/10/2025</v>
          </cell>
          <cell r="W37">
            <v>46298</v>
          </cell>
          <cell r="X37" t="str">
            <v>Annually</v>
          </cell>
          <cell r="Y37" t="str">
            <v>Not overdue</v>
          </cell>
          <cell r="Z37"/>
        </row>
        <row r="38">
          <cell r="A38" t="str">
            <v>2.3.1.</v>
          </cell>
          <cell r="B38" t="str">
            <v>The ICB is able to consult, involve and engage effectively with all parts of its population</v>
          </cell>
          <cell r="C38" t="str">
            <v>Cathy Winfield  
Chief Nursing Officer</v>
          </cell>
          <cell r="D38" t="str">
            <v>Katy Davison</v>
          </cell>
          <cell r="E38" t="str">
            <v xml:space="preserve">Quality Performance Patient Involvement Experience (QPPIE)
</v>
          </cell>
          <cell r="F38" t="str">
            <v>Accountable</v>
          </cell>
          <cell r="G38" t="str">
            <v>South Yorkshire Joint Forward Plan</v>
          </cell>
          <cell r="H38" t="str">
            <v>SY123</v>
          </cell>
          <cell r="I38" t="str">
            <v>Start with People: South Yorkshire - the ICB Citizen Involvement Strategy</v>
          </cell>
          <cell r="J38" t="str">
            <v>1) QPPIE
2) Involvement Team within Strategy and Partnerships</v>
          </cell>
          <cell r="K38" t="str">
            <v>1) NHS England Assurance - Involvement Annual Report; 
2) NHS England Assurance process for service change also assures our involvement approach for bigger programmes</v>
          </cell>
          <cell r="L38" t="str">
            <v>3 x 2  = 6</v>
          </cell>
          <cell r="M38" t="str">
            <v>lack of clarification around funding investment continues to pose a risk</v>
          </cell>
          <cell r="N38" t="str">
            <v>No gaps in assurance identified</v>
          </cell>
          <cell r="O38" t="str">
            <v>Confirmation of financial resource</v>
          </cell>
          <cell r="P38" t="str">
            <v>2 x 2 = 4</v>
          </cell>
          <cell r="Q38" t="str">
            <v>medium</v>
          </cell>
          <cell r="R38" t="str">
            <v>The SWP Strategy has been approved by Execs but confidence around funding investment is required.</v>
          </cell>
          <cell r="S38" t="str">
            <v>Anticipating that this will have been considered in planning for Organisational Change and will be addressed as part of future plans, which are likely to be unveiled Q1 26/27</v>
          </cell>
          <cell r="T38" t="str">
            <v>September 2025 - Due to the ongoing organisational change there has been a eelay in completing action to revisit the funding inviestment request which was due to be confirmed by end of Q2 25/26. This is now expected in Q1 26/27</v>
          </cell>
          <cell r="U38" t="str">
            <v>No</v>
          </cell>
          <cell r="V38" t="str">
            <v>30/09/2024
07/01/2025
28/03/2025
29/09/2025</v>
          </cell>
          <cell r="W38">
            <v>46110</v>
          </cell>
          <cell r="X38" t="str">
            <v>Six-Monthly</v>
          </cell>
          <cell r="Y38" t="str">
            <v>Not overdue</v>
          </cell>
          <cell r="Z38"/>
        </row>
        <row r="39">
          <cell r="A39" t="str">
            <v>2.3.2.</v>
          </cell>
          <cell r="B39" t="str">
            <v xml:space="preserve">The ICB is able to engage effectively with all parts of its population to understand quality and patient experience, especially with those seldomly heard
</v>
          </cell>
          <cell r="C39" t="str">
            <v>Cathy Winfield  
Chief Nursing Officer</v>
          </cell>
          <cell r="D39" t="str">
            <v xml:space="preserve">Marianna Hargreaves
</v>
          </cell>
          <cell r="E39" t="str">
            <v xml:space="preserve">Quality Performance Patient Involvement Experience (QPPIE)
</v>
          </cell>
          <cell r="F39" t="str">
            <v>Accountable</v>
          </cell>
          <cell r="G39" t="str">
            <v>South Yorkshire Joint Forward Plan</v>
          </cell>
          <cell r="H39" t="str">
            <v>SY123</v>
          </cell>
          <cell r="I39" t="str">
            <v>Start with People ICB Involvement Strategy</v>
          </cell>
          <cell r="J39" t="str">
            <v xml:space="preserve">1) QPIE
2) Involvement Team aligned to Strategy and Partnerships
</v>
          </cell>
          <cell r="K39" t="str">
            <v xml:space="preserve">NHS England - Assurance via annual involvement report </v>
          </cell>
          <cell r="L39" t="str">
            <v>2 x 2 = 4</v>
          </cell>
          <cell r="M39" t="str">
            <v>Funding for sustainable involvement approach working with VCSE not yet secured. </v>
          </cell>
          <cell r="N39" t="str">
            <v>No gaps in assurance</v>
          </cell>
          <cell r="O39" t="str">
            <v>Recurrant funding for a sustainable involvement approach working with VCSE.</v>
          </cell>
          <cell r="P39" t="str">
            <v xml:space="preserve">1 x 2 = 2 </v>
          </cell>
          <cell r="Q39" t="str">
            <v>Medium</v>
          </cell>
          <cell r="R39" t="str">
            <v>Integration of approach with work needed to inform 10 Year Health Plan will maximise use of funding and approach and ensure we have conduits in place to those it is more difficult to hear from.</v>
          </cell>
          <cell r="S39" t="str">
            <v>1) Review proposal for approach and funding arrangements for involvement approach with VCSE
2) Mobilise approach and align to work to enable involvement in 10 Year Health Plan after publication</v>
          </cell>
          <cell r="T39" t="str">
            <v>April 2025 - Agreed to reconsider approach with Healthwatch and further develop potential proposal during early 2025 as the shape of the ICB changes start to become clearer.</v>
          </cell>
          <cell r="U39" t="str">
            <v>No</v>
          </cell>
          <cell r="V39" t="str">
            <v>07/01/2025
15/04/2025</v>
          </cell>
          <cell r="W39">
            <v>46127</v>
          </cell>
          <cell r="X39" t="str">
            <v>Annually</v>
          </cell>
          <cell r="Y39" t="str">
            <v>Not overdue</v>
          </cell>
          <cell r="Z39"/>
        </row>
        <row r="40">
          <cell r="A40" t="str">
            <v>2.4.</v>
          </cell>
          <cell r="B40" t="str">
            <v>The ICB has effective strategies to manage unwarranted variation in care and outcomes, failure to meet this may result in poorer clinical outcomes for patients in SY and widening of health inequalities.</v>
          </cell>
          <cell r="C40" t="str">
            <v xml:space="preserve">Marianna Hargreaves
</v>
          </cell>
          <cell r="D40" t="str">
            <v>Lisa Kell 
Barbara Coyle</v>
          </cell>
          <cell r="E40" t="str">
            <v xml:space="preserve">Quality Performance Patient Involvement Experience (QPPIE)
</v>
          </cell>
          <cell r="F40" t="str">
            <v>Accountable</v>
          </cell>
          <cell r="G40" t="str">
            <v>South Yorkshire Joint Forward Plan</v>
          </cell>
          <cell r="H40" t="str">
            <v>SY044, SY061</v>
          </cell>
          <cell r="I40" t="str">
            <v xml:space="preserve">1) Population Health and Health Inequalities  System Delivery Group (SDG)
2) Digital Research and Innovation(DRI) SDG
3) Data, Digital and Technology Oversight Group
4) System Leaders Executive
</v>
          </cell>
          <cell r="J40" t="str">
            <v xml:space="preserve">1) Data and Insights Strategy document and delivery plan
2) Place strategy and delivery plans
3)Information Governance steering group
4) Data Quality Framework </v>
          </cell>
          <cell r="K40" t="str">
            <v>1) External data quality audit
2) Via Place based Offices of Data Analytics
3) Data, Analytics, Insight in South Yorkshire (DAISY) network 
4) Integrated Care Partnership Board (ICP Board)</v>
          </cell>
          <cell r="L40" t="str">
            <v>2 x 2 = 4</v>
          </cell>
          <cell r="M40" t="str">
            <v>Full compliance of GP sign up to practice sharing agreements (over 95% currently signed up)</v>
          </cell>
          <cell r="N40" t="str">
            <v>Absence of a universally accepted legal framework across all GP practices undermines consistent implementation of data sharing agreements.</v>
          </cell>
          <cell r="O40" t="str">
            <v>Communication and engagement between the ICB and General Practices to increase the uptake of data sharing agreements.</v>
          </cell>
          <cell r="P40" t="str">
            <v xml:space="preserve">1 x 2 = 2 </v>
          </cell>
          <cell r="Q40" t="str">
            <v>high</v>
          </cell>
          <cell r="R40" t="str">
            <v xml:space="preserve">Data platform in place.  CAG application to have the legal basis to link data was approved.  Funds are in place to continue using Eclipse on a recurrent basis to inform variation for population segments and risk stratification. Continuing to onboard local GP data to our data platform. </v>
          </cell>
          <cell r="S40" t="str">
            <v>- Add Health Inequality (HI) metrics to Integrated Performance Report (IPR) and Outcomes Framework throughout 2025/6 (This is on track as of August 2025)</v>
          </cell>
          <cell r="T40" t="str">
            <v>August 2025 - Data platform in place, CAG application to have the legal basis to link data was approved. Funds are in place to continue using Eclipse on a recurrent basis. South Yorkshire "Insights bank" was published. Section 251 for the ICB to link and share data has been approved. - The South Yorkshire ""Insights bank"" which contains key information about patient and population insights has been launched. Improvements has been made to access data and insights via the new InSYghts platform so ICB can access data when they need it.</v>
          </cell>
          <cell r="U40" t="str">
            <v>No</v>
          </cell>
          <cell r="V40" t="str">
            <v>18/10/2024
10/02/2025                                                                        
27/03/2025
30/06/2025</v>
          </cell>
          <cell r="W40">
            <v>46203</v>
          </cell>
          <cell r="X40" t="str">
            <v>Annually</v>
          </cell>
          <cell r="Y40" t="str">
            <v>Not overdue</v>
          </cell>
          <cell r="Z40"/>
        </row>
        <row r="41">
          <cell r="A41" t="str">
            <v>2.5.</v>
          </cell>
          <cell r="B41" t="str">
            <v xml:space="preserve">The ICB has an effective Operating Model and the required people with skills and capability to fulfil the organisations objectives.   the organisation will struggle to delivery the Operating Model - insufficient workforce and lack of clarity linked to organisational objectives if the require people and skillsets are not in place.  New resourcing approach which is smaller and substantive workforce with generic JD's and assignment briefs to try and facilitate agility.  </v>
          </cell>
          <cell r="C41" t="str">
            <v>Christine Joy 
Chief People Officer</v>
          </cell>
          <cell r="D41" t="str">
            <v>No delegate</v>
          </cell>
          <cell r="E41" t="str">
            <v>Board, supported by:
 - People, Workforce and Culture Committee</v>
          </cell>
          <cell r="F41" t="str">
            <v>Accountable</v>
          </cell>
          <cell r="G41" t="str">
            <v>South Yorkshire Joint Forward Plan / BAF 2023</v>
          </cell>
          <cell r="H41" t="str">
            <v>SY028, SY078
IL03</v>
          </cell>
          <cell r="I41" t="str">
            <v>1)New ICB operating model in place 
2) Workforce reports to People Workforce and Culture Committee
3) Organisational Development Plan
4) Hybrid Agile Working Approach</v>
          </cell>
          <cell r="J41" t="str">
            <v>1) Sickness Absence Management and turnover
2) Oversight by line managers, directors and NEDS.
3) Internal Workforce Report to People Workforce and Culture Committee
4) Reports to JSCF and Operational Executive</v>
          </cell>
          <cell r="K41" t="str">
            <v>1) Internal audits by agreement annually
2) CQC Well Led Assessment
3) NHS England (oversight review)</v>
          </cell>
          <cell r="L41" t="str">
            <v>3 x 3 = 9</v>
          </cell>
          <cell r="M41" t="str">
            <v>No gaps in control</v>
          </cell>
          <cell r="N41" t="str">
            <v xml:space="preserve">Being able to prioritise effectively (workload) to mobilise the workforce in the direction of the organisational priorities (aligning workforce resources to priorities)
</v>
          </cell>
          <cell r="O41" t="str">
            <v xml:space="preserve">1) Delivery of an OD programme to bring people through the change into the new (delivery of the Inspired colleague programme). 
2) Having good quality prioritisation and PDR's for all staff (objectives setting). 
3) Clear strategic alignment between all SY exec directors including Place and SY wide programmes.
4) Effective use of the QSIR methodology within the organisation as per the training delivery.   </v>
          </cell>
          <cell r="P41" t="str">
            <v>3 x 3 = 9</v>
          </cell>
          <cell r="Q41" t="str">
            <v>Medium</v>
          </cell>
          <cell r="R41" t="str">
            <v xml:space="preserve">Slightly reduced the impact following completion of RCA programme and the operating model now being live.
</v>
          </cell>
          <cell r="S41" t="str">
            <v>Ensure the operating model is embedded well
Re-prioritise and cease work where resources reduce due to financial situation and ensure flexibility/focus of workforce to match the current priorities</v>
          </cell>
          <cell r="T41" t="str">
            <v>RCA programme completed
New operating model in place since 1 April 2024
Insight work is currently taking place for clinical areas</v>
          </cell>
          <cell r="U41" t="str">
            <v>Links into  ICB Budgetary Management Audit processes</v>
          </cell>
          <cell r="V41" t="str">
            <v>18/10/2024
03/03/2025</v>
          </cell>
          <cell r="W41">
            <v>45811</v>
          </cell>
          <cell r="X41" t="str">
            <v>Quarterly</v>
          </cell>
          <cell r="Y41" t="str">
            <v xml:space="preserve">-70 </v>
          </cell>
          <cell r="Z41"/>
        </row>
        <row r="42">
          <cell r="A42">
            <v>2.6</v>
          </cell>
          <cell r="B42" t="str">
            <v xml:space="preserve">The ICB works collaboratively with partners in a well governed and accountable partnerships
</v>
          </cell>
          <cell r="C42" t="str">
            <v xml:space="preserve">Gavin Boyle
Chief Executive
</v>
          </cell>
          <cell r="D42" t="str">
            <v>Mark Janvier 
Marianna Hargreaves</v>
          </cell>
          <cell r="E42" t="str">
            <v>ICB Board</v>
          </cell>
          <cell r="F42" t="str">
            <v>Accountable</v>
          </cell>
          <cell r="G42" t="str">
            <v>South Yorkshire Joint Forward Plan / BAF 2023</v>
          </cell>
          <cell r="H42" t="str">
            <v>SY028, SY115, SY116, SY117, SY124,  SY079, SY113, SY021, SY040, SY082, SY044, SY066</v>
          </cell>
          <cell r="I42" t="str">
            <v>1) ICB 5 year Plan
2) ICP Strategy
3) Place Plans</v>
          </cell>
          <cell r="J42" t="str">
            <v>1) Cancer Alliance
2) System Leaders Executive
3) Integrated Care Partnership
4) x4 Place Partnership Committees
5) Provider Collaboratives &amp; SY SDG Population Health and HI's</v>
          </cell>
          <cell r="K42" t="str">
            <v>1) Y&amp;H Clinical Networks
2) NEY NHSE Regional meeting</v>
          </cell>
          <cell r="L42" t="str">
            <v>2 x 3 = 6</v>
          </cell>
          <cell r="M42" t="str">
            <v xml:space="preserve">Strengthen governance between ICB and provider collaboratives </v>
          </cell>
          <cell r="N42" t="str">
            <v>Subsidiarity at Place a fundamental and underpinning principle of the of Phase 1 (to June 2023) is this out of date?  Organisational Change programme in response to the National ICB Running Cost Reduction programme</v>
          </cell>
          <cell r="O42" t="str">
            <v>1) Evidence that the control measures are effective
2) Effective and successful Organisational Redesigned required by the National ICB Running Cost Reduction Programme.</v>
          </cell>
          <cell r="P42" t="str">
            <v>2 x 3 = 6</v>
          </cell>
          <cell r="Q42" t="str">
            <v>Medium</v>
          </cell>
          <cell r="R42" t="str">
            <v>Organisational Change programme in response to the National ICB Running Cost Allowance Reduction programme.  
Change Programme implementation Q2 &amp; Q3 2023/4
Transition to new Operating Model Q4 2023/4
360 HI audit undertaken and action plan in place.</v>
          </cell>
          <cell r="S42" t="str">
            <v>1) Complete review of all ICB Functions as part of Phase 1 (to June 2023)
2) Organisational Change programme in response to the National ICB Running Cost Allowance Reduction programme
3) Change Programme implementation Q2 &amp; Q3
4) Transition to new Operating Model Q4 
5) HI audit undertaken and action plan in place</v>
          </cell>
          <cell r="T42"/>
          <cell r="U42" t="str">
            <v>HI Audit</v>
          </cell>
          <cell r="V42" t="str">
            <v>22/10/2024
10/02/2025</v>
          </cell>
          <cell r="W42">
            <v>45879</v>
          </cell>
          <cell r="X42" t="str">
            <v>Six-Monthly</v>
          </cell>
          <cell r="Y42" t="str">
            <v xml:space="preserve">-2 </v>
          </cell>
          <cell r="Z42"/>
        </row>
        <row r="43">
          <cell r="A43" t="str">
            <v>2.7.1 - B</v>
          </cell>
          <cell r="B43" t="str">
            <v>The ICB works collaboratively with partners to improve health, care and reduce inequalities failure to meet this may result in there being an uncohesive approach to improving services and reducing inequalities</v>
          </cell>
          <cell r="C43" t="str">
            <v>Katie Calvin-Thomas
Barnsley Place Director</v>
          </cell>
          <cell r="D43" t="str">
            <v>Jamie Wike</v>
          </cell>
          <cell r="E43" t="str">
            <v>Place Committee</v>
          </cell>
          <cell r="F43" t="str">
            <v>Accountable</v>
          </cell>
          <cell r="G43" t="str">
            <v>South Yorkshire Joint Forward Plan</v>
          </cell>
          <cell r="H43" t="str">
            <v>SY028, SY115, SY116, SY117, SY124,  SY079, SY113, SY021, SY040, SY082, SY044, SY066</v>
          </cell>
          <cell r="I43" t="str">
            <v xml:space="preserve">1) Place Partnership Delivery Group
2) Place Partnership Equity and Intellignce Group 
3) Finance and Performance Group
4) PMO Arrangements and use of QSIR
5) Place Plan - 5 Goals and clear deliverables
6) Transformation Priorities for Place Partnership
7) Transformation and Delivery Work Programme
8) Joint Strategic Needs Assessment
</v>
          </cell>
          <cell r="J43" t="str">
            <v xml:space="preserve">1) Place Partnership Board and Place Committee
2) Place Quality and Patient Safety Group
3) Place SMT
</v>
          </cell>
          <cell r="K43" t="str">
            <v>1) Health and Wellbeing Board
2) Barnsley Overview and Scrutiny Committee</v>
          </cell>
          <cell r="L43" t="str">
            <v>3 x 4 = 12</v>
          </cell>
          <cell r="M43" t="str">
            <v>No gaps identified</v>
          </cell>
          <cell r="N43" t="str">
            <v>No gaps identified</v>
          </cell>
          <cell r="O43" t="str">
            <v>1) Implementation of plans HEIG monitoring impact 
2) Continuing to have oversight of the Population Health and health Inequalities data to drive priorities and inform future plans.</v>
          </cell>
          <cell r="P43" t="str">
            <v>2 x 3 = 6</v>
          </cell>
          <cell r="Q43" t="str">
            <v>Medium</v>
          </cell>
          <cell r="R43" t="str">
            <v>Partnership approach has been agreed with partners and a programme of involvement, engagement and improvement has commence linked to Local Authority arrangements for working with communities.  Programme Manager is in place leading this work on behalf of the place partnership</v>
          </cell>
          <cell r="S43" t="str">
            <v>No gaps identified, therefore no action required at this time</v>
          </cell>
          <cell r="T43" t="str">
            <v>July 2025 - Detailed delivery plans have been developed and and work is ongoing to implement the 3 strands of the programme, working with local communities to identify and address local priorities.
Sept 2025 - Plans are at implementation stage, work is taking pace in each Neighbourhood and a strengthened model of support for those people who are high intensity users of services.</v>
          </cell>
          <cell r="U43" t="str">
            <v>No</v>
          </cell>
          <cell r="V43" t="str">
            <v>25/09/2024
11/11/2024
10/02/2025
27/03/2025
30/05/2025
14/08/2025
18/09/2025</v>
          </cell>
          <cell r="W43">
            <v>46099</v>
          </cell>
          <cell r="X43" t="str">
            <v>Six-Monthly</v>
          </cell>
          <cell r="Y43" t="str">
            <v>Not overdue</v>
          </cell>
          <cell r="Z43"/>
        </row>
        <row r="44">
          <cell r="A44" t="str">
            <v>2.7.1 - D</v>
          </cell>
          <cell r="B44" t="str">
            <v>The ICB works collaboratively with partners to improve health, care and reduce inequalities</v>
          </cell>
          <cell r="C44" t="str">
            <v>Anthony Fitzgerald 
Doncaster Place Director</v>
          </cell>
          <cell r="D44" t="str">
            <v>Ailsa Leighton</v>
          </cell>
          <cell r="E44" t="str">
            <v>Place Committee</v>
          </cell>
          <cell r="F44" t="str">
            <v>Accountable</v>
          </cell>
          <cell r="G44" t="str">
            <v>South Yorkshire Joint Forward Plan</v>
          </cell>
          <cell r="H44" t="str">
            <v>SY028, SY115, SY116, SY117, SY124,  SY079, SY113, SY021, SY040, SY082, SY044, SY066</v>
          </cell>
          <cell r="I44" t="str">
            <v>1) Doncaster Place Committee
2) Place Clinical Reference Group
3) local Clinical Quality Review Groups for DBHFT and RDASH Contracts</v>
          </cell>
          <cell r="J44" t="str">
            <v>1) SY QIPPE 
2) Doncaster PMO arrangements</v>
          </cell>
          <cell r="K44" t="str">
            <v xml:space="preserve">Health &amp; Wellbeing Board and local Scrutiny Committee </v>
          </cell>
          <cell r="L44" t="str">
            <v>3 x 3 = 9</v>
          </cell>
          <cell r="M44" t="str">
            <v xml:space="preserve"> - Sufficient funding and workforce</v>
          </cell>
          <cell r="N44" t="str">
            <v xml:space="preserve">No gaps in assurance identified
</v>
          </cell>
          <cell r="O44" t="str">
            <v>Bringing together all HI leads in Doncaster to maximise the opportunity</v>
          </cell>
          <cell r="P44" t="str">
            <v>2 x 3 = 6</v>
          </cell>
          <cell r="Q44" t="str">
            <v>High</v>
          </cell>
          <cell r="R44" t="str">
            <v>Formal and informal forums are in place across Doncaster, to ensure that partners come together at place. A specific health inequalities post is in place to ensure a place based focus on health inequalities impact specifically.</v>
          </cell>
          <cell r="S44" t="str">
            <v>Await further guidance regarding financial position following recent government announcement to reduce ICB running costs by 50%, by Q3 25/26</v>
          </cell>
          <cell r="T44" t="str">
            <v xml:space="preserve">September 2025: Alongside the formal committee, Doncaster has a place based Health Inequalities lead - the key function of this post is to help ensure a common understanding of the issues faced in Doncaster and to drive action across the partnership to reduce local health inequalities and focus on our Core 20 plus 5. 
Doncaster has been successful in becoming one of the National Neighbourhood Health Implementation Programme areas, and our local plan has a significant focus on decreasing health inequalities; the Health Inequalities role also continues to be commissioned across Doncaster place; </v>
          </cell>
          <cell r="U44" t="str">
            <v>No</v>
          </cell>
          <cell r="V44" t="str">
            <v>30/09/2024
24/11/2024
28/03/2025
25/09/2025
29/09/2025</v>
          </cell>
          <cell r="W44">
            <v>46110</v>
          </cell>
          <cell r="X44" t="str">
            <v>Six-Monthly</v>
          </cell>
          <cell r="Y44" t="str">
            <v>Not overdue</v>
          </cell>
          <cell r="Z44"/>
        </row>
        <row r="45">
          <cell r="A45" t="str">
            <v>2.7.1 - R</v>
          </cell>
          <cell r="B45" t="str">
            <v>The ICB works collaboratively with partners to improve health, care and reduce inequalities</v>
          </cell>
          <cell r="C45" t="str">
            <v xml:space="preserve">Chris Edwards  
Rotherham Place Director
</v>
          </cell>
          <cell r="D45" t="str">
            <v xml:space="preserve">Claire Smith
</v>
          </cell>
          <cell r="E45" t="str">
            <v>Place Committee</v>
          </cell>
          <cell r="F45" t="str">
            <v>Accountable</v>
          </cell>
          <cell r="G45" t="str">
            <v>South Yorkshire Joint Forward Plan</v>
          </cell>
          <cell r="H45" t="str">
            <v>SY028, SY115, SY116, SY117, SY124,  SY079, SY113, SY021, SY040, SY082, SY044, SY066</v>
          </cell>
          <cell r="I45" t="str">
            <v>1) Rotherham Health and Care Place Plan details plans and is overseen by the Rotherham place board and the Health and Wellbeing board. 
2) Plan is also signed off by all statutory partners, VAR and Connect Healthcare.</v>
          </cell>
          <cell r="J45" t="str">
            <v xml:space="preserve">1) Rotherham Place ICB board sub committee. alongside the Place Plan there is a Population Health and Inequalities strategy developed through a steering group chaired by the public health Director and Deputy Place Director ICB - an action plan is monitored through this group and the Place Board / H&amp;WB. </v>
          </cell>
          <cell r="K45" t="str">
            <v>Rotherham Health and Welbeing Board</v>
          </cell>
          <cell r="L45" t="str">
            <v>3 x 4 = 12</v>
          </cell>
          <cell r="M45" t="str">
            <v>None identified</v>
          </cell>
          <cell r="N45" t="str">
            <v>None identified</v>
          </cell>
          <cell r="O45" t="str">
            <v xml:space="preserve">1)Delivery of Place Plan priorities and our Health Inequalities Strategy - action plan. Agreement on what Place Board looks like once changes have been implemented to meet the new ICB model
2)Delivery of key priorities with the H&amp;WB strategy
3)Continually holding partners to account for decisions made that impact our population 
4)Working in continued collaboration taking appropriate business through Place </v>
          </cell>
          <cell r="P45" t="str">
            <v>2 x 3 = 6</v>
          </cell>
          <cell r="Q45" t="str">
            <v>Medium</v>
          </cell>
          <cell r="R45" t="str">
            <v>Partnership approach and collaboration is well established and embedded in our Place governance however, the financial positions of organisations pose a risk to ensuring we work in collaboration to ensure health inequalities are addressed</v>
          </cell>
          <cell r="S45" t="str">
            <v>No gaps identified, no action required</v>
          </cell>
          <cell r="T45" t="str">
            <v>January 2025 - recommendation for this risk to be SY Wide
April 2025 -  Revision of health and care place plan, currently ongoing, to be completed by May 2025</v>
          </cell>
          <cell r="U45" t="str">
            <v>Audit outcomes, experience and access</v>
          </cell>
          <cell r="V45" t="str">
            <v>07/10/2024
11/11/2024
16/12/2024
06/01/2025
30/01/2025
03/03/2025
04/04/2025
06/05/2025
10/06/2025
14/07/2025
18/08/2025
21/08/2025
22/09/2025</v>
          </cell>
          <cell r="W45">
            <v>46103</v>
          </cell>
          <cell r="X45" t="str">
            <v>Six-Monthly</v>
          </cell>
          <cell r="Y45" t="str">
            <v>Not overdue</v>
          </cell>
          <cell r="Z45"/>
        </row>
        <row r="46">
          <cell r="A46" t="str">
            <v>2.7.1 - S</v>
          </cell>
          <cell r="B46" t="str">
            <v>The ICB works collaboratively with partners to improve health, care and reduce inequalities</v>
          </cell>
          <cell r="C46" t="str">
            <v>Emma Latimer  
Sheffield Place Director</v>
          </cell>
          <cell r="D46" t="str">
            <v>Ian Atkinson</v>
          </cell>
          <cell r="E46" t="str">
            <v>Place Committee</v>
          </cell>
          <cell r="F46" t="str">
            <v>Accountable</v>
          </cell>
          <cell r="G46" t="str">
            <v>South Yorkshire Joint Forward Plan</v>
          </cell>
          <cell r="H46" t="str">
            <v>SY028, SY115, SY116, SY117, SY124,  SY079, SY113, SY021, SY040, SY082, SY044, SY066</v>
          </cell>
          <cell r="I46" t="str">
            <v>1) Sheffield Health and Care Place Plan details plans and is overseen by the Sheffield place board and the Health and Wellbeing board. 
2) Plan is also signed off by all statutory partners, VAR and Connect Healthcare</v>
          </cell>
          <cell r="J46" t="str">
            <v xml:space="preserve">1) Sheffield Place ICB board sub committee. 
2) Alongside the Place Plan there is a Population Health and Inequalities strategy developed through a steering group chaired by the public health Director and Deputy Place Director ICB - an action plan is monitored through this group and the Place Board / H&amp;WB. </v>
          </cell>
          <cell r="K46" t="str">
            <v>Sheffield Health and Wellbeing Board</v>
          </cell>
          <cell r="L46" t="str">
            <v>3 x 4 = 12</v>
          </cell>
          <cell r="M46" t="str">
            <v>Collaborative approach to ensuring improvements in outcomes for people with a continued focus on monitoring performance</v>
          </cell>
          <cell r="N46" t="str">
            <v xml:space="preserve">Continued assurance that organisations are feeding decisions/reviews of services through to Place Board with a shared understanding of the EQIA </v>
          </cell>
          <cell r="O46" t="str">
            <v xml:space="preserve">1)Delivery of Place Plan priorities and our Health Inequalities Strategy - action plan.
2)Delivery of key priorities with the H&amp;WB strategy
3)continually holding partners to account for decisions made that impact our population 
4) working in continued collaboration taking appropriate business through Place 
</v>
          </cell>
          <cell r="P46" t="str">
            <v>2 x 3 = 6</v>
          </cell>
          <cell r="Q46" t="str">
            <v>Medium</v>
          </cell>
          <cell r="R46" t="str">
            <v>Partnership approach and collaboration is well established and embedded in our Place governance however, the financial positions of organisations pose a risk to ensuring we work in collaboration to ensure health inequalities are addressed</v>
          </cell>
          <cell r="S46" t="str">
            <v xml:space="preserve">Deliver the Sheffield health and care place plan
</v>
          </cell>
          <cell r="T46" t="str">
            <v>None at this time</v>
          </cell>
          <cell r="U46" t="str">
            <v>Audit outcomes, experience and access</v>
          </cell>
          <cell r="V46" t="str">
            <v>25/09/2024
02/12/2024
06/01/2025
24/03/2025
12/05/2025</v>
          </cell>
          <cell r="W46">
            <v>45973</v>
          </cell>
          <cell r="X46" t="str">
            <v>Six-Monthly</v>
          </cell>
          <cell r="Y46" t="str">
            <v>Not overdue</v>
          </cell>
          <cell r="Z46"/>
        </row>
        <row r="47">
          <cell r="A47">
            <v>2.8</v>
          </cell>
          <cell r="B47" t="str">
            <v xml:space="preserve">Maternity services are working well, failure to achieve this may result in not delivering against the 3 year delivery plan for maternity and neonatal services
</v>
          </cell>
          <cell r="C47" t="str">
            <v>Cathy Winfield  
Chief Nursing Officer</v>
          </cell>
          <cell r="D47" t="str">
            <v>Jodie Deadman</v>
          </cell>
          <cell r="E47" t="str">
            <v>System Leadership Executive Group</v>
          </cell>
          <cell r="F47" t="str">
            <v>Accountable</v>
          </cell>
          <cell r="G47" t="str">
            <v>South Yorkshire Joint Forward Plan</v>
          </cell>
          <cell r="H47" t="str">
            <v>No link</v>
          </cell>
          <cell r="I47" t="str">
            <v xml:space="preserve">1) Managed through the Local Maternity and Neonatal System (LMNS) 
2) Effective system-wide assurance processes to oversee delivery and support implementation of the 3 year delivery plan for maternity and neonatal services
3) Effective delivery management processes at place including internal ICB escalation and system level oversight
4) Effective patient experience and engagement process to support delivery by Maternity and Neonatal Voices Partnerships (MNVPs) and VCSE partners
5 Monitoring through: LMNS Board / Perinatal Quality Surveillance Group  
6) Alignment to place, Mental Health, Population Health and CYP  
</v>
          </cell>
          <cell r="J47" t="str">
            <v xml:space="preserve">1) Senior Leadership Executive
2) System Quality Group (SQG)
3) QPPIE
4) ICB Board
</v>
          </cell>
          <cell r="K47" t="str">
            <v xml:space="preserve">1) NHSE - North East and Yorkshire Maternity and Neonatal Strategic Delivery Board 
2) NHS E North East and Yorkshire Regional Perinatal Quality Surveillence
3) NHS E regional quality group  - inclusive of CQC / NMC / GMC / NHS Resolution / Royal College of Midwives / MNSI  
4) CQC 
5) Maternity Newborn Safety Investigations (MNSI)
</v>
          </cell>
          <cell r="L47" t="str">
            <v>3 x 4 = 12</v>
          </cell>
          <cell r="M47" t="str">
            <v>Need for a nursing and midwifery strategy at ICB Level 
Potential of financial impacts on the medical and midwifery workforce as a result of proposed 50% reduction to ICB running costs</v>
          </cell>
          <cell r="N47" t="str">
            <v>Revision of reporting mechanisms for Perinatal Quality Surveillence Model (PQSM) to align to the three year delivery plan 
Revision of Maternity and Neonatal Voices Partnership (MNVP) model - sustainability and broader outreach, including themes from the Maternity and Neonatal Independent Senior Advocate 
Continuity offer for vulnerable groups in the absence of midwifery continuity of care</v>
          </cell>
          <cell r="O47" t="str">
            <v>1)Personalised care &amp; support planning 
2)Implementation of equity &amp; equality action plan
3)Workforce strategy &amp; redesign (retention &amp; continuity of carer)
4)Implementation of perinatal quality surveillance model
5) New service developments – eg family hubs, optimise neonatal service delivery</v>
          </cell>
          <cell r="P47" t="str">
            <v>3 x 3 = 9</v>
          </cell>
          <cell r="Q47" t="str">
            <v>Medium</v>
          </cell>
          <cell r="R47" t="str">
            <v>Equity and Equality action plan in place
3 year delivery plan
Quarterly review of deliverables and evidence required</v>
          </cell>
          <cell r="S47" t="str">
            <v>1)Ongoing discussions from specific midwifery point of view; centralised recruitment of newly qualified midwives and standardised preceptorship package resulting in providers reaching midwifery establishment. Multi disciplinary training across perinatal teams undertaken throughout 2024/5 and planned for 2025/6. Obstetric workforce tool is anticipated from Royal College of Obstetrics and Gynaecology (RCOG) by end of 2025/6.
2) Submission of financial plan, based on current known budget, awaiting decision which may be delayed owed to the government announcement re: ICB running cost reductions.
3) Current PQSM fully embedded - new model was expected in Q1 25/26, may be delayed owed to the government announcement re: ICB running cost reductions 
4) sustainability and broader outreach, including themes from the Maternity and Neonatal Independent Senior Advocate (MNISA) - Pilot roles are in place, currently being evaluated. MNVP model is a local evaluation due to conclude in May 2025. MNISA is a national evaluation due to conclude in October 2025. Current posts to be reviewed, on result of the evaluations.
5) All providers have different variations of vulnerabilities teams in post with plans in place to implement enhanced midwifery continuity of carer, subject to funding which may be delayed owed to the government announcement re: ICB running cost reductions. New service commissioned to provide holistic early intervention to the most vulnerable women in targetted communities across South Yorkshire. Pilot runs until March 2026 to be evaluated subject to the government announcement re: ICB running cost reductions.</v>
          </cell>
          <cell r="T47" t="str">
            <v xml:space="preserve">March 2025
Progress updates on Equity and Equality Plan Published 
As at Q3 all providers between 89 - 97% fully implemented on saving babies lives 
Assurance visits with each provider concluded - outputs to LMNS Board in May 2025
3 out of 4 providers compliant with all 10 safety actions for CNST  (1 provider compliant with 9 out of 10 with action plan in place)
</v>
          </cell>
          <cell r="U47" t="str">
            <v>No</v>
          </cell>
          <cell r="V47" t="str">
            <v>28/10/2024
07/01/2025
06/03/2025
28/03/2025</v>
          </cell>
          <cell r="W47">
            <v>45836</v>
          </cell>
          <cell r="X47" t="str">
            <v>Quarterly</v>
          </cell>
          <cell r="Y47" t="str">
            <v xml:space="preserve">-45 </v>
          </cell>
          <cell r="Z47"/>
        </row>
        <row r="48">
          <cell r="A48">
            <v>2.9</v>
          </cell>
          <cell r="B48" t="str">
            <v>Mental health services are improving focussing specifically on delivery of operational planning requirements and Core20Plus5:
Active Inappropriate Adult Acute Mental Health Out of Area Placements (OAPs) - Ambition is 0 OAPs 
NHS Talking Therapies for anxiety and depression - number of adults and older adults receiving a course of treatment and those achieving reliable recovery and improvement – Ambition is around 19,407 contacts
Reliable recovery rate for those completing a course of treatment and meeting caseness - Ambition is a minimum of 48%
Reliable improvement rate for those completing a course of treatment - Ambition is a minimum of 67%
Estimated Diagnosis Rate for People with Dementia - No changes to previous, ambition remains 66.7%
Access to Children and Young People’s Mental Health Services – Ambition is 20,448 contacts
Access to Transformed Community Mental Health Services for Adults and Older Adults with Severe Mental Illnesses – Ambition is 10,172 
Women Accessing Specialist Community Perinatal Mental Health Services  - Ambition is 1591 contacts 
People with severe mental illness receiving a full annual physical health check – ambition is 60% in 2024/25 with a stretch target of 75% of people on SMI registers receive a full annual physical health check.
For Core20Plus5 - the focus is on CYP access and people with SMI</v>
          </cell>
          <cell r="C48" t="str">
            <v xml:space="preserve">Chris Edwards  
Rotherham Place Director
</v>
          </cell>
          <cell r="D48" t="str">
            <v>Kelly Glover</v>
          </cell>
          <cell r="E48" t="str">
            <v>System Leadership Executive Group</v>
          </cell>
          <cell r="F48" t="str">
            <v>Accountable</v>
          </cell>
          <cell r="G48" t="str">
            <v>South Yorkshire Joint Forward Plan</v>
          </cell>
          <cell r="H48" t="str">
            <v>SY040, SY082, SY066, SY106</v>
          </cell>
          <cell r="I48" t="str">
            <v>1) Development and implementation of effective system-wide and Place Operational Plans to deliver LTP objectives, planning objectives and Core20Plus5 requirements
2) Effective delivery management processes at place including internal ICB escalation and system level oversight
3) Effective patient experience and engagement process to support delivery undertaken by VCSE partner
4) Place Committees
5) MHLDA SDG
6) MHLDA Provider Collab
7) Specialist MH Provider Collab
8) LMNS
9) UEC Alliance</v>
          </cell>
          <cell r="J48" t="str">
            <v>1) ICB Place Committees
2) MHLDDA SDG
3) Senior Leadership Executive
4) Operational Executive
5) Board</v>
          </cell>
          <cell r="K48" t="str">
            <v>NHSE Assurance process</v>
          </cell>
          <cell r="L48" t="str">
            <v>3x4 = 12</v>
          </cell>
          <cell r="M48" t="str">
            <v>Sufficient Funding and Workforce</v>
          </cell>
          <cell r="N48" t="str">
            <v>No gaps identified at this current time</v>
          </cell>
          <cell r="O48" t="str">
            <v>1)Perinatal, maternal mental health – access and improvement of MMHS offer, implementation of loss pilot
2)Children and young people’s mental health - access and waiting times standards routinely achieved
3)Urgent and emergency care - core focus on reduction of CRFD, improved flow and reduced OAPs and increase in community alternatives, focus on reduction of death by suicide
4)Community mental health transformation including EIP and IPS becoming fully transformed
5)NHS Talking Therapies employment advice pilots implemented and delivering and NHS TT skill mix reviewed in line with new guidance
6)Physical health checks for people with SMI programme given renewed vigour and applied in place
7)Inpatient quality transformation programme outputs from development of 3 year plan in place</v>
          </cell>
          <cell r="P48" t="str">
            <v>3 x 3 = 9</v>
          </cell>
          <cell r="Q48" t="str">
            <v>Medium</v>
          </cell>
          <cell r="R48" t="str">
            <v xml:space="preserve">The collaboratives, ICB programmes and places are working to clarify who is leading what to ensure clarity around what the priorities are across the system and who is leading and contributing to which elements. Data is flowing again to the MHSDS indicating improvements in access for CYP and PMH (but still not achieving LTP goals), overachievement of the CMHT metrics and dementia diagnosis and achievement of SMI physical health checks targets. Concerns remain regarding delivery of the NHS TT metrics and the OAPs position.  </v>
          </cell>
          <cell r="S48" t="str">
            <v>Await the proposed financial plan to fund service and staffing following the recent government announcement regarding NHS Cost reductions, by Q3 25/26</v>
          </cell>
          <cell r="T48" t="str">
            <v xml:space="preserve">The LTP strategy, which ended in 2023/24, has been reviewed across the system and in conjunction with the 2024/25 planning guidance and NHS England guidance on priority focus areas. It was agreed that all areas noted in planning and aligned to the LTP were still priority areas for the system. The main change that has taken place has been the establishment of a system wide NHS Talking Therapies Steering Group as it was felt there was a system wide gap in this area. </v>
          </cell>
          <cell r="U48" t="str">
            <v>No</v>
          </cell>
          <cell r="V48" t="str">
            <v>03/10/2024
06/01/2025
03/03/2025
25/03/2025
06/05/2025
10/06/2025
14/07/2025
21/08/2025
22/09/2025</v>
          </cell>
          <cell r="W48">
            <v>46013</v>
          </cell>
          <cell r="X48" t="str">
            <v>Quarterly</v>
          </cell>
          <cell r="Y48" t="str">
            <v>Not overdue</v>
          </cell>
          <cell r="Z48"/>
        </row>
        <row r="49">
          <cell r="A49">
            <v>2.11</v>
          </cell>
          <cell r="B49" t="str">
            <v xml:space="preserve">Integrated pharmacy and medicines optimisation is working to ensure the appropriate and safe use of prescribed products. </v>
          </cell>
          <cell r="C49" t="str">
            <v>Dr David Crichton 
Chief Medical Officer</v>
          </cell>
          <cell r="D49" t="str">
            <v>Alex Molyneux</v>
          </cell>
          <cell r="E49" t="str">
            <v>QPIE</v>
          </cell>
          <cell r="F49" t="str">
            <v>Accountable</v>
          </cell>
          <cell r="G49" t="str">
            <v>South Yorkshire Joint Forward Plan</v>
          </cell>
          <cell r="H49" t="str">
            <v>SY112; IL09</v>
          </cell>
          <cell r="I49" t="str">
            <v>"SY Medicines Optimisation Medicines Safety group and MSO, IMOC commissioning process, specific treatment and pathway review groups Medicines Value Group</v>
          </cell>
          <cell r="J49" t="str">
            <v>Meds Opt Transform and Delivery group oversight, QPIE, SY Formal Executive Group.</v>
          </cell>
          <cell r="K49" t="str">
            <v>NHSE Safety Alerts</v>
          </cell>
          <cell r="L49" t="str">
            <v>2 x 4 = 8</v>
          </cell>
          <cell r="M49" t="str">
            <v>"Implementing the Medicines Optimisation transformation programme. Freezing of recruitment and extra hours. Freezing of transformation programme."</v>
          </cell>
          <cell r="N49" t="str">
            <v>Insufficient financial reporting. Freezing of transformation programme</v>
          </cell>
          <cell r="O49" t="str">
            <v>"Reduce avoidable harm from medicines Antimicrobial resistance priorities Pharmacy expertise Embed pharmacy / medicines optimisation clinical workstreams Collaboration to reduce unwarranted variation and duplication Pharmacy workforce transformation Medicines value initiatives. cross SY co-operation" Clarification in the 10year Health plan of longer term direction.</v>
          </cell>
          <cell r="P49" t="str">
            <v>3 x 4 = 12</v>
          </cell>
          <cell r="Q49" t="str">
            <v>Medium</v>
          </cell>
          <cell r="R49" t="str">
            <v>These processes are either operational, there is a slight risk with MO restructure that issues could be delayed or missed.</v>
          </cell>
          <cell r="S49" t="str">
            <v>Addressing the gaps requires a different organisational position at this point in time; await further communication and plans following recent announcement to proposed running cost reductions expected to be finalised by end of Q3 25/26</v>
          </cell>
          <cell r="T49" t="str">
            <v>06.12.24 - Collective action re Meds Op transformation pause progress. 16.12.24 - 10 medicines related items have been identified for focus and development to take forward. 18.12.24 - Different implementation of collective action across 3/4 different LMCs increases differences in experience, access and outcomes. This is having an effect across SY 13.03.25 - ICB cost reduction programme halted further development</v>
          </cell>
          <cell r="U49" t="str">
            <v>Medicines Management data</v>
          </cell>
          <cell r="V49" t="str">
            <v>06/12/2024
16/12/2024
18/12/2024
07/07/2025</v>
          </cell>
          <cell r="W49">
            <v>45937</v>
          </cell>
          <cell r="X49" t="str">
            <v>Quarterly</v>
          </cell>
          <cell r="Y49" t="str">
            <v>Not overdue</v>
          </cell>
          <cell r="Z49"/>
          <cell r="AA49"/>
          <cell r="AB49"/>
        </row>
        <row r="50">
          <cell r="A50" t="str">
            <v>2.12 - B</v>
          </cell>
          <cell r="B50" t="str">
            <v>Integrated services supporting people in the community are working well failure to meet this may result in more people requiring hospital care as a result of their needs not being met in the Community</v>
          </cell>
          <cell r="C50" t="str">
            <v>Katie Calvin-Thomas
Barnsley Place Director</v>
          </cell>
          <cell r="D50" t="str">
            <v>Jamie Wike</v>
          </cell>
          <cell r="E50" t="str">
            <v>ICB Place Committees</v>
          </cell>
          <cell r="F50" t="str">
            <v>Accountable</v>
          </cell>
          <cell r="G50" t="str">
            <v>South Yorkshire Joint Forward Plan</v>
          </cell>
          <cell r="H50" t="str">
            <v xml:space="preserve">SY069, SY107, IL17 </v>
          </cell>
          <cell r="I50" t="str">
            <v xml:space="preserve">1)Place Partnership Delivery Group
2)Performance and Quality Reports
3) Contract Management Arrangements
4) Place Plan - 5 Goals and clear deliverables
5) Transformation Priorities for Place Partnership
6) Transformation and Delivery Work Programme
</v>
          </cell>
          <cell r="J50" t="str">
            <v>Place Partnership Board and Place Committee</v>
          </cell>
          <cell r="K50" t="str">
            <v>CQC Inspection and oversight of regulated services</v>
          </cell>
          <cell r="L50" t="str">
            <v>3 x 3 = 9</v>
          </cell>
          <cell r="M50" t="str">
            <v xml:space="preserve">Intermediate care - Long term sustainable model for bed and community based IC service
</v>
          </cell>
          <cell r="N50" t="str">
            <v>No gaps identified</v>
          </cell>
          <cell r="O50" t="str">
            <v>1)Integrated neighbourhood team  - further development and expansion into broader Neighbourhood Health offer
2)Palliative and end of life care
3)Business case for IC approved</v>
          </cell>
          <cell r="P50" t="str">
            <v>2 x 3 = 6</v>
          </cell>
          <cell r="Q50" t="str">
            <v>High</v>
          </cell>
          <cell r="R50" t="str">
            <v>Integrated Community Neighbourhood Teams model in place for community healthcare and strong partnership arrangements with adult social care and primary care.</v>
          </cell>
          <cell r="S50" t="str">
            <v>No gaps identified, therefore no action required at this time</v>
          </cell>
          <cell r="T50" t="str">
            <v>Sept 2025 - Proposals to move to new IC model being finalised with some amends to bed base model as it has not been feasible to create a single site 50 bed unit.
Partnership discussions are ongoing around the Barnsley approach to Neighbourhood Health and taking forward to proposals that were included in the Barnsley application to be part of the NNHIP which whilst unsuccessful, partners still want to progress.
Positive results being seen around work across health and social care including out of hours response, frailty clinics in Neighbourhoods, support in Care Homes etc.</v>
          </cell>
          <cell r="U50" t="str">
            <v>No</v>
          </cell>
          <cell r="V50" t="str">
            <v>25/09/2024
11/11/2025
10/02/2025
27/03/2025
30/05/2025
04/07/2025
14/08/2025
18/09/2025</v>
          </cell>
          <cell r="W50">
            <v>46099</v>
          </cell>
          <cell r="X50" t="str">
            <v>Six-monthly</v>
          </cell>
          <cell r="Y50" t="str">
            <v>Not overdue</v>
          </cell>
          <cell r="Z50"/>
        </row>
        <row r="51">
          <cell r="A51" t="str">
            <v>2.12 - D</v>
          </cell>
          <cell r="B51" t="str">
            <v>Integrated services supporting people in the community are working well</v>
          </cell>
          <cell r="C51" t="str">
            <v>Anthony Fitzgerald 
Doncaster Place Director</v>
          </cell>
          <cell r="D51" t="str">
            <v>Ailsa Leighton</v>
          </cell>
          <cell r="E51" t="str">
            <v>ICB Place Committees</v>
          </cell>
          <cell r="F51" t="str">
            <v>Accountable</v>
          </cell>
          <cell r="G51" t="str">
            <v>South Yorkshire Joint Forward Plan</v>
          </cell>
          <cell r="H51" t="str">
            <v xml:space="preserve">SY069, SY107, IL17  </v>
          </cell>
          <cell r="I51" t="str">
            <v>1) Doncaster place Committee
2) Place Clinical Reference Group
3) Local Clinical Quality Review Group for DBHFT and RDASH contracts
4) SY Palliative Care forum (tbc)</v>
          </cell>
          <cell r="J51" t="str">
            <v>1) QPiE
2) Doncaster PMO arrangements</v>
          </cell>
          <cell r="K51" t="str">
            <v>1) Place Health &amp; Wellbeing Board and local Scrutiny Committee
2) Integrated neighbourhood team development
3) Community services transformation
4) Urgent community response
5) Palliative and end of life care</v>
          </cell>
          <cell r="L51" t="str">
            <v>4 x 3 = 12</v>
          </cell>
          <cell r="M51" t="str">
            <v xml:space="preserve">Specific focus on how primary care and community services work together, this will be enhanced following success in accessing opportunities within the national neighbourhood health implementation programme. </v>
          </cell>
          <cell r="N51" t="str">
            <v>No gaps in assurance identified</v>
          </cell>
          <cell r="O51" t="str">
            <v>1)Further Integrated neighbourhood team development
2)Community services transformation
3)Urgent community response
4) Palliative and end of life care</v>
          </cell>
          <cell r="P51" t="str">
            <v>3 x 3 = 9</v>
          </cell>
          <cell r="Q51" t="str">
            <v>Medium</v>
          </cell>
          <cell r="R51" t="str">
            <v>Oversight of community based services if primarily via the Doncaster Place Committee. The developing Thrive model for Doncaster has an associated governance framework that draws on wider Team Doncaster partners</v>
          </cell>
          <cell r="S51" t="str">
            <v>1)PCN workshops and integrated neighbourhood workshops to continue to take place throughout 2025/6
2) Continuation Thrive Learning and Development Network to meet quarterly throughout 2025/6</v>
          </cell>
          <cell r="T51" t="str">
            <v>July 2025 - 2 sessions were held with the National Association of Primary Care, regarding neighbourhood development and a Doncaster partnership session, facilitated by the Kings Fund.  Doncaster response to the National Neighbourhood Health Pilot currently in development across partners</v>
          </cell>
          <cell r="U51" t="str">
            <v>No</v>
          </cell>
          <cell r="V51" t="str">
            <v>14/10/2024
24/11/2024
17/03/2025
28/03/2025
16/07/2025
25/09/2025</v>
          </cell>
          <cell r="W51">
            <v>46016</v>
          </cell>
          <cell r="X51" t="str">
            <v>Quarterly</v>
          </cell>
          <cell r="Y51" t="str">
            <v>Not overdue</v>
          </cell>
          <cell r="Z51"/>
        </row>
        <row r="52">
          <cell r="A52" t="str">
            <v>2.12 - R</v>
          </cell>
          <cell r="B52" t="str">
            <v>Integrated services supporting people in the community are working well</v>
          </cell>
          <cell r="C52" t="str">
            <v xml:space="preserve">Chris Edwards  
Rotherham Place Director
</v>
          </cell>
          <cell r="D52" t="str">
            <v xml:space="preserve">Claire Smith
</v>
          </cell>
          <cell r="E52" t="str">
            <v>ICB Place Committees</v>
          </cell>
          <cell r="F52" t="str">
            <v>Accountable</v>
          </cell>
          <cell r="G52" t="str">
            <v>South Yorkshire Joint Forward Plan</v>
          </cell>
          <cell r="H52" t="str">
            <v xml:space="preserve">SY069, SY107, IL17 </v>
          </cell>
          <cell r="I52" t="str">
            <v xml:space="preserve">1) Rotherham Health and Care Place Plan details plans and is overseen by the Rotherham place board and the Health and Wellbeing board. 
2) Plan is also signed off by all statutory partners, VAR and Connect Healthcare. 
3) Better Care Fund utilised appropriately with governance arrangements in place to promote integrated services in H&amp;SC - positive feedback from our submissions annually
</v>
          </cell>
          <cell r="J52" t="str">
            <v>Rotherham Place ICB board sub committee audit taken place and slight amends to governance enacted</v>
          </cell>
          <cell r="K52" t="str">
            <v>Rotherham Health and Welbeing Board</v>
          </cell>
          <cell r="L52" t="str">
            <v>3 x 4 = 12</v>
          </cell>
          <cell r="M52" t="str">
            <v xml:space="preserve">Gaps in control are currently unknown </v>
          </cell>
          <cell r="N52" t="str">
            <v>Gaps in assurance are currently unknown</v>
          </cell>
          <cell r="O52" t="str">
            <v>1)Integrated neighbourhood team development - now one of national pilot sites 
2)Community services transformation
3)Urgent community response
4)Palliative and end of life care</v>
          </cell>
          <cell r="P52" t="str">
            <v>2 x 3 = 6</v>
          </cell>
          <cell r="Q52" t="str">
            <v>Medium</v>
          </cell>
          <cell r="R52" t="str">
            <v xml:space="preserve">workforce and appropriate training are key to ability to integrate services, there are risk in the system due to gaps in our collective workforce. work is underway to support roles that can span both H&amp;SC
</v>
          </cell>
          <cell r="S52" t="str">
            <v xml:space="preserve">Community Service review underway which may identify gaps, first phase completed June 25. On track and completion of prioritisation has taken place. Next action by end of Sept is to agree work programme and leads - taking account of 10 yr plan and neighbourhood working. </v>
          </cell>
          <cell r="T52" t="str">
            <v xml:space="preserve">June 2025 - On track to complete the service review this month, which will support identifying gaps and actions to address. </v>
          </cell>
          <cell r="U52" t="str">
            <v>No</v>
          </cell>
          <cell r="V52" t="str">
            <v>07/10/2024
11/11/2024
16/12/2024
06/01/2025
30/07/2025
03/03/2025
04/04/2025
06/05/2025
10/06/2025
14/07/2025
18/08/2025
21/08/2025
22/09/2025
01/10/2025</v>
          </cell>
          <cell r="W52">
            <v>46113</v>
          </cell>
          <cell r="X52" t="str">
            <v>Six-monthly</v>
          </cell>
          <cell r="Y52" t="str">
            <v>Not overdue</v>
          </cell>
          <cell r="Z52"/>
          <cell r="AA52"/>
          <cell r="AB52"/>
        </row>
        <row r="53">
          <cell r="A53" t="str">
            <v>2.12 - S</v>
          </cell>
          <cell r="B53" t="str">
            <v>Integrated services supporting people in the community are working well</v>
          </cell>
          <cell r="C53" t="str">
            <v>Emma Latimer  
Sheffield Place Director</v>
          </cell>
          <cell r="D53" t="str">
            <v>Ian Atkinson</v>
          </cell>
          <cell r="E53" t="str">
            <v>ICB Place Committees</v>
          </cell>
          <cell r="F53" t="str">
            <v>Accountable</v>
          </cell>
          <cell r="G53" t="str">
            <v>South Yorkshire Joint Forward Plan</v>
          </cell>
          <cell r="H53" t="str">
            <v xml:space="preserve">SY069, SY107, IL17 </v>
          </cell>
          <cell r="I53" t="str">
            <v xml:space="preserve">1) Sheffield HCP Board has a main priority to focus on Health Inclusion and Health Inequalities, initial work targeted the North East of the City, we are now looking revie the next 10 neighbourhoods that we wish to work in. 
2) The governance for this area of work is within the HCP board - To note other work takes places on integration outside of this work plan.   </v>
          </cell>
          <cell r="J53" t="str">
            <v>1) The Sheffield place as part of HCP Governance has a dedicated working group overseeing this area of work with all key partners involved in oversight and delivery. 
2) We are also in the process of initiating a city wide Health Inequalities delivery group</v>
          </cell>
          <cell r="K53" t="str">
            <v>Sheffield Health and Wellbeing Board</v>
          </cell>
          <cell r="L53" t="str">
            <v>3 x 4 = 12</v>
          </cell>
          <cell r="M53" t="str">
            <v xml:space="preserve">Increase virtual ward capacity, EOLC 
(allocative efficiency) – CHC, Joint comm with LA re kit 
</v>
          </cell>
          <cell r="N53" t="str">
            <v xml:space="preserve">No gaps in assurance </v>
          </cell>
          <cell r="O53" t="str">
            <v>1)Integrated neighbourhood team development
2)Community services transformation
3)Urgent community response
4)Palliative and end of life care</v>
          </cell>
          <cell r="P53" t="str">
            <v>3 x 3 = 9</v>
          </cell>
          <cell r="Q53" t="str">
            <v>Medium</v>
          </cell>
          <cell r="R53" t="str">
            <v xml:space="preserve">workforce and appropriate training are key to ability to integrate services, there are risk in the system due to gaps in our collective workforce. work is underway to support roles that can span both H&amp;SC
</v>
          </cell>
          <cell r="S53" t="str">
            <v>1) Deliver the Sheffield Health and care place plan
2) Continue to integrate primary, Acute and community services to ensure full integration</v>
          </cell>
          <cell r="T53" t="str">
            <v>None at this time.</v>
          </cell>
          <cell r="U53" t="str">
            <v>No</v>
          </cell>
          <cell r="V53" t="str">
            <v>25/09/2024
02/12/2024
06/01/2025
24/03/2025
12/05/2025
19/08/2025</v>
          </cell>
          <cell r="W53">
            <v>45980</v>
          </cell>
          <cell r="X53" t="str">
            <v>Quarterly</v>
          </cell>
          <cell r="Y53" t="str">
            <v>Not overdue</v>
          </cell>
          <cell r="Z53"/>
        </row>
        <row r="54">
          <cell r="A54">
            <v>2.13</v>
          </cell>
          <cell r="B54" t="str">
            <v xml:space="preserve">
"There is compliance with Urgent and Emergency Care national standards*. Should the ICB be non-compliant, it will result in significant risks to patients if unresolved
(* 1) Improving A&amp;E waiting times so that no less than 78% of patients are seen within 4 hours by March 26. 2) Improving Category 2 ambulance response times to an average of 30 minutes across 25/26.  3) Reduce adult general and acute bed occupancy to 92% or below by March 26.  4) Consistently meet or exceed the 70% 2-hour urgent community response (UCR) standard)</v>
          </cell>
          <cell r="C54" t="str">
            <v>Dr David Crichton 
Chief Medical Officer</v>
          </cell>
          <cell r="D54" t="str">
            <v>Katie Roebuck-Marfleet</v>
          </cell>
          <cell r="E54" t="str">
            <v xml:space="preserve">
System Leadership Executive Group</v>
          </cell>
          <cell r="F54" t="str">
            <v>Accountable</v>
          </cell>
          <cell r="G54" t="str">
            <v>South Yorkshire Joint Forward Plan</v>
          </cell>
          <cell r="H54" t="str">
            <v>SY063, IL07</v>
          </cell>
          <cell r="I54" t="str">
            <v xml:space="preserve">Place Urgent and Emergency Care Delivery Boards
SY UEC Alliance Board . 
System Control Centre (SCC). 
SY UEC Performance Reports (including YAS). 
Joint Forward Plan. 
SY Performance &amp; Delivery Group. 
SY Discharge Group.    
</v>
          </cell>
          <cell r="J54" t="str">
            <v xml:space="preserve">QPPIE Committee
BI Reporting
Place Quality Oversight Group. 
Audit and Risk Committee. 
Senior leaders executive. 
Yorkshire and Humber Executive Leadership Board. 
</v>
          </cell>
          <cell r="K54" t="str">
            <v>Integrated Care Partnership. Regional NHSE/ICB Reviews. NEY UEC Delivery Group. System Wide Access to SDEC Subgroup. Director Oversight Meetings. NHSE Winter assurance processes stepped up and additional reporting.</v>
          </cell>
          <cell r="L54" t="str">
            <v xml:space="preserve">4x4 = 16 </v>
          </cell>
          <cell r="M54" t="str">
            <v xml:space="preserve">Robust &amp; responsive discharge systems &amp; processes at Trust, Place and ICB level
Ambulance Handover delays - above national target
Variance in SDEC provision across SY
</v>
          </cell>
          <cell r="N54" t="str">
            <v xml:space="preserve">Integrated front door options to ED to stream patients away appropriately, is not fully embedded
</v>
          </cell>
          <cell r="O54" t="str">
            <v xml:space="preserve">Improve patient access to A&amp;E alternatives
Improve operational processes at the front door of hospitals
Improve flow of hospitals (hospital discharge)
</v>
          </cell>
          <cell r="P54" t="str">
            <v>4 x 3 = 12</v>
          </cell>
          <cell r="Q54" t="str">
            <v>Medium</v>
          </cell>
          <cell r="R54" t="str">
            <v xml:space="preserve">SY UEC Alliance is committed to continue to work towards delivering the national targets outlined in column B, working in collaboration with our system partners.  In SY, we are now the only System that has successfully implemented the W45 protocol for ambulance handovers.  This has resulted in a marked improvement of our ambulance handovers which in turn will positively improve CAT2 performance.  TRFT has implemented the UECC SDEC which has improved their performance for 4 hour waits and this is sustainable and whilst Barnsley is currently challenged with their 4 hours, work is underway to ensure sustainable improvements in place.  </v>
          </cell>
          <cell r="S54" t="str">
            <v xml:space="preserve">
1)Improve patient discharge &amp; increase utilisation of community services to support discharge by embedding  to deliver effective hospital flow and discharge if patients 7 days a week, through 2025/6,
2)Improve the No Criteria to Reside bed occupancy target to less than 10% by Q4 25/26
3)Alternatives to ED will remain a priority focus - working with YAS to align priorities re alternative pathways &amp; direct conveyance through the relevant bodies, during 2025/6  
4) Throughout 2025/6 we will continue to work with all acute providers to level up &amp; ensure consistency of the offer for patients &amp; improve access/referrals by non-hospital clinicians.  Working to maximise full capacity of SDEC at every site &amp; develop &amp; optimise referral pathways to ensure that patients get to SDEC without barriers first time.</v>
          </cell>
          <cell r="T54" t="str">
            <v>September 2025-
4hr Standard: South Yorkshire ICB delivered 75.6% in June 2025, slightly above plan but below the 78% target.
Ambulance Handovers: W45 policy implemented across SY and has dramatically reduced breaches.  Average handover time for SY ICB is 17.32minutes which is best in region.
CAT2 Response:  Consistently within plan at 24 minutes, better than the national 30 min standard.
NCTR:  Occupancy is above the national target, however work is underway across the system to improve and new pathways introduced.
Winter Planning: All Places have finalised their plans and an EQIA and BAS for System has been completed and agreed.
Missed opportunity Audit  - now complete. Reports have been sent to Place for approval and actionning</v>
          </cell>
          <cell r="U54" t="str">
            <v>Missed opportunity Audit  - now complete. Reports have been sent to Place for approval and actionning</v>
          </cell>
          <cell r="V54" t="str">
            <v>30/11/2024
12/12/2024
03/03/2025
17/03/2025
01/04/2025
30/06/2025
30/09/2025</v>
          </cell>
          <cell r="W54">
            <v>46021</v>
          </cell>
          <cell r="X54" t="str">
            <v>Quarterly</v>
          </cell>
          <cell r="Y54" t="str">
            <v>Not overdue</v>
          </cell>
          <cell r="Z54"/>
        </row>
        <row r="55">
          <cell r="A55">
            <v>2.14</v>
          </cell>
          <cell r="B55" t="str">
            <v xml:space="preserve">Planned care (acute) hospital services (elective and diagnostic) are working well
65/78/104 Week Waits  - The system has not eliminated patient waits 65 and 78 weeks.  Risk to patients and risk to ICB reputational damage not meeting national targets.   
</v>
          </cell>
          <cell r="C55" t="str">
            <v>Sarah Perkins
Director of Transformation and Delivery</v>
          </cell>
          <cell r="D55"/>
          <cell r="E55" t="str">
            <v xml:space="preserve">System Leadership Executive Group
</v>
          </cell>
          <cell r="F55" t="str">
            <v>Accountable</v>
          </cell>
          <cell r="G55" t="str">
            <v>South Yorkshire Joint Forward Plan</v>
          </cell>
          <cell r="H55" t="str">
            <v>SY113, IL13</v>
          </cell>
          <cell r="I55" t="str">
            <v>1) Acute Provider Collaborative with ICB executive membershio
2) System Leadership Executive</v>
          </cell>
          <cell r="J55" t="str">
            <v xml:space="preserve">1) SLE
2) ICB lead executive </v>
          </cell>
          <cell r="K55" t="str">
            <v>NHS England assurance</v>
          </cell>
          <cell r="L55" t="str">
            <v>4 x 4 = 16</v>
          </cell>
          <cell r="M55" t="str">
            <v xml:space="preserve">The ICB does not commission enough capacity to deliver waiting times for patients.
</v>
          </cell>
          <cell r="N55" t="str">
            <v>Acute providers do not provide sufficient detail at Place Boards.
Acute provider federation does not provide sufficient detail to ICB.</v>
          </cell>
          <cell r="O55" t="str">
            <v>1)Continued elective recovery
2)Continued diagnostic recovery
3)Pathway improvement &amp; utilisation – link to Clinical Strategy delivery</v>
          </cell>
          <cell r="P55" t="str">
            <v>3 x 3 = 9</v>
          </cell>
          <cell r="Q55" t="str">
            <v>Medium</v>
          </cell>
          <cell r="R55" t="str">
            <v>DBTH have the highest number of 65 week waits across the NE&amp;Y,  work is underway on a trajectory but the ICB has not received a plan to eliminate the long waiters</v>
          </cell>
          <cell r="S55" t="str">
            <v>1) ICB Activity planning and contract award for 25/26 includes sufficient activity to deliver waiting time standards. 
2) ICB commissioning intentions includes actions for acute providers to ensure delivery of standards and maximum value.
3) Place partnership meetings include agenda item - overview of current waiting times.
4) NHSE and ICB have quarterly review meetings to review provider performance (including waiting times).</v>
          </cell>
          <cell r="T55"/>
          <cell r="U55" t="str">
            <v>Audit how we measure/perform experience and access</v>
          </cell>
          <cell r="V55" t="str">
            <v>07/10/2024
11/11/2024
16/12/2024
06/01/2025
27/03/2025
30/06/2025</v>
          </cell>
          <cell r="W55">
            <v>45930</v>
          </cell>
          <cell r="X55" t="str">
            <v>Quarterly</v>
          </cell>
          <cell r="Y55" t="str">
            <v>Not overdue</v>
          </cell>
          <cell r="Z55"/>
        </row>
        <row r="56">
          <cell r="A56">
            <v>2.15</v>
          </cell>
          <cell r="B56" t="str">
            <v xml:space="preserve">Cancer services are working well. 
Due to a shortfall in the  consultant oncology workforce, there is an extension to the wait time for patients requiring non-surgical oncology resulting in possible harm to patients
</v>
          </cell>
          <cell r="C56" t="str">
            <v>Emma Latimer  
Sheffield Place Director</v>
          </cell>
          <cell r="D56" t="str">
            <v>Julia Jessop</v>
          </cell>
          <cell r="E56" t="str">
            <v xml:space="preserve">System Leadership Executive Group
</v>
          </cell>
          <cell r="F56" t="str">
            <v>Accountable</v>
          </cell>
          <cell r="G56" t="str">
            <v>South Yorkshire Joint Forward Plan</v>
          </cell>
          <cell r="H56" t="str">
            <v>SY116, SY117, SY028, SY115,  IL12</v>
          </cell>
          <cell r="I56" t="str">
            <v xml:space="preserve">1) Cancer Alliance Board oversight of stabilisation phase and transformation programme to support resilience in NSO pathways </v>
          </cell>
          <cell r="J56" t="str">
            <v xml:space="preserve">1) Operational Executive 
2) QPIE
3) SLE performance reporting </v>
          </cell>
          <cell r="K56" t="str">
            <v>1) Tier 1 NHS England process 
2) JHOSC  in full please</v>
          </cell>
          <cell r="L56" t="str">
            <v>4 x 4 = 16</v>
          </cell>
          <cell r="M56" t="str">
            <v>Vacancies remain in cosultant establishment.</v>
          </cell>
          <cell r="N56" t="str">
            <v>Waiting times to see an oncologist from MDT Decision</v>
          </cell>
          <cell r="O56" t="str">
            <v xml:space="preserve">1)Completion of oncologist recruitment. 
2)Securing nursing and pharmacy support for team delivered approach
3)Shared records to support stabilisation model and transformation programme
4)Great standardisation across the system supported through revised SLAs  </v>
          </cell>
          <cell r="P56" t="str">
            <v>3 x 3 = 9</v>
          </cell>
          <cell r="Q56" t="str">
            <v>Medium</v>
          </cell>
          <cell r="R56" t="str">
            <v xml:space="preserve">Stabilisation phase almost complete with confirmation of the fourth lung cancer clinic supportted through JHOSC. 
Recent recruitment process has led to additional oncology appointments 
Transformation programme supporting new models of working based on a consultant led team delivered approach. 
NSO waiting times showing signs of recovery in some pathways but remain fragile. </v>
          </cell>
          <cell r="S56" t="str">
            <v>1) Business case approved to advertise a further 6 consultant posts by Q2 25/26
2) Weston Park have established a report detailing the length of wait to see an oncologist after MDT in addition to the 31 day waiting times, reporting to STH internal governance processes, monthly throughout 25/26. This is also being monitored through the Tier 1 process involving regional and national colleagues.</v>
          </cell>
          <cell r="T56" t="str">
            <v>March 2025 - STH completed a recruitment drive in Q4 leading to additional consultant and locum appointments</v>
          </cell>
          <cell r="U56" t="str">
            <v>No</v>
          </cell>
          <cell r="V56" t="str">
            <v>20/08/2024
25/10/2024
03/02/2025
27/03/2025
19/08/2025</v>
          </cell>
          <cell r="W56">
            <v>45980</v>
          </cell>
          <cell r="X56" t="str">
            <v>Quarterly</v>
          </cell>
          <cell r="Y56" t="str">
            <v>Not overdue</v>
          </cell>
          <cell r="Z56"/>
        </row>
        <row r="57">
          <cell r="A57" t="str">
            <v xml:space="preserve">2.16
</v>
          </cell>
          <cell r="B57" t="str">
            <v>The ICB has now received the Specialised services commissioning for delegated services from NHSE.  Failure to discharge the oversight and commissioning on these services well may result in a lack of satisfactory oversight, a loss of financial control and an inability to secure the benefits of delegation.</v>
          </cell>
          <cell r="C57" t="str">
            <v>Lee Outhwaite   
Chief Finance Officer</v>
          </cell>
          <cell r="D57" t="str">
            <v>No delegate</v>
          </cell>
          <cell r="E57" t="str">
            <v xml:space="preserve">Formal Executive Group
</v>
          </cell>
          <cell r="F57" t="str">
            <v>Accountable</v>
          </cell>
          <cell r="G57" t="str">
            <v>South Yorkshire Joint Forward Plan</v>
          </cell>
          <cell r="H57" t="str">
            <v>SY116, SY117, SY115, SY127, IL08, IL12, IL13</v>
          </cell>
          <cell r="I57" t="str">
            <v>1) YH Specialised Leads
2) LMNS
3) Stroke Network
4) Cancer Alliance</v>
          </cell>
          <cell r="J57" t="str">
            <v>1) Lee Outhwaite, Jackie Mills, Lisa Devanney, Alun Windle and Mark Janvier were the core team managing the delegation and are engaging with the other three NEY ICBs and the NHSE regional team 
2) Also Kevin Turner provided some oversight of the delegation process via his attendance at the monthly delegation programme board.  - role not name
3) We are now formalising the reporting out of the Y&amp;H Joint Committee on delegation and have agreed at Board that we need to improve the reporting to both the Executive and assurance functions.</v>
          </cell>
          <cell r="K57" t="str">
            <v>We are now improving the report out of the Joint Committee which will come into Formal Executive.  We have also proposed a further update to the Board.</v>
          </cell>
          <cell r="L57" t="str">
            <v>3 x 3 = 9</v>
          </cell>
          <cell r="M57" t="str">
            <v>Confirmed handling of Post Delegation management</v>
          </cell>
          <cell r="N57" t="str">
            <v>Effectively describing i), ii) and iii) in advance of the next Board meeting and continuing to work on these items as we start our approach to planning for 26/27 specialist services alongside NHSE and the other three NEY ICBs.</v>
          </cell>
          <cell r="O57" t="str">
            <v xml:space="preserve">There is still further work to complete on the three main strands of the work required, namely 
i) a further understanding of how the model will operate with the team that will help to manage  both the retained and delegated services, 
ii) the approach to the Joint Committee structure that will be responsible for discharging this work and 
iii) the organisation development work and workplan that will enable the benefits of delegation to be secured, such as the approach to provider side engagement and the benefits from being together the extant ICB commissioned service portfolio and the delegated services. </v>
          </cell>
          <cell r="P57" t="str">
            <v>3 x 3 = 9</v>
          </cell>
          <cell r="Q57" t="str">
            <v>Medium</v>
          </cell>
          <cell r="R57" t="str">
            <v>There is much work still to do to ensure the service delegation operates effectively, but at its core the staff doing this work will continue to do it and therefore the i), ii) and iii) steps feel manageable.  We are now working through how we develop a better line of sight from the Y&amp;H Specialist Services Oversight Board and the SY Exec and Non Executive functions.  The staffing transfer has been delayed whilst there is a wider conversation nationally on the approach to all specialist services commissioning, with an implementation date for the new model proposed as April 2027.</v>
          </cell>
          <cell r="S57" t="str">
            <v>Efffectively  manage the risks 
i) current service oversight (but now need to get the information flow from the Joint Committee into the SY ICB  right), 
ii) delegation process is addressed 
iii) delivering the benefits of delegation.  We are now working alongside NHSE and the other three NEY ICBs in delivering the best approach to this third risk, particularly in the context of how the cost reduction targets for both NHSE and the ICBs may impact</v>
          </cell>
          <cell r="T57" t="str">
            <v>April 2025 - A model for retained and delegated services staffing has been proposed and is about to be consulted on, work is underway on the ToR and appproach to the joint committee.  This will be reviewed and then the third area of work will be progressed which will start to describe the teams 25/26 workplan and the OD which is required to be progress this.
September 2025 - Board received a further update on specialist commissioning delegation at it's September meeting  and further work will be required beyond the September Board to ensure the post delegation management of services is handled as effectively as it can be.</v>
          </cell>
          <cell r="U57" t="str">
            <v>Will be reviewed following the receipt and review of the Hill Dickinson work.</v>
          </cell>
          <cell r="V57" t="str">
            <v>20/08/2024
28/10/2024
30/01/2025
02/05/2025
30/07/2025
23/09/2025</v>
          </cell>
          <cell r="W57">
            <v>46014</v>
          </cell>
          <cell r="X57" t="str">
            <v>Quarterly</v>
          </cell>
          <cell r="Y57" t="str">
            <v>Not overdue</v>
          </cell>
          <cell r="Z57"/>
        </row>
        <row r="58">
          <cell r="A58"/>
          <cell r="B58" t="str">
            <v>Objective 3:  Enhance Productivity and Value for Money  -
Executive Lead - Chief Finance Officer</v>
          </cell>
          <cell r="C58"/>
          <cell r="D58"/>
          <cell r="E58"/>
          <cell r="F58"/>
          <cell r="G58"/>
          <cell r="H58"/>
          <cell r="I58"/>
          <cell r="J58"/>
          <cell r="K58"/>
          <cell r="L58" t="str">
            <v xml:space="preserve">Risk Appetite
9 </v>
          </cell>
          <cell r="M58"/>
          <cell r="N58"/>
          <cell r="O58"/>
          <cell r="P58" t="str">
            <v xml:space="preserve">Risk Appetite
9 </v>
          </cell>
          <cell r="Q58"/>
          <cell r="R58"/>
          <cell r="S58"/>
          <cell r="T58"/>
          <cell r="U58"/>
          <cell r="V58"/>
          <cell r="W58"/>
          <cell r="X58"/>
          <cell r="Y58"/>
          <cell r="Z58"/>
        </row>
        <row r="59">
          <cell r="A59">
            <v>3.1</v>
          </cell>
          <cell r="B59" t="str">
            <v xml:space="preserve">The ICB is working in the best way to make sure the best use of resources to ensure there is an effective operating model to fulfil the organisations objectives
</v>
          </cell>
          <cell r="C59" t="str">
            <v>Lee Outhwaite   
Chief Finance Officer</v>
          </cell>
          <cell r="D59" t="str">
            <v>No delegate</v>
          </cell>
          <cell r="E59" t="str">
            <v>System Leadership Executive Group - supported by Finance and Investment and now the Turnaround Subcommittee of the Board</v>
          </cell>
          <cell r="F59" t="str">
            <v>Accountable</v>
          </cell>
          <cell r="G59" t="str">
            <v>South Yorkshire Joint Forward Plan / BAF 2023</v>
          </cell>
          <cell r="H59" t="str">
            <v>SY091, IL20</v>
          </cell>
          <cell r="I59" t="str">
            <v>1) Target Operating Model (TOM) currently being implemented following resource review. 
 2) Board fully signed on TOM, Audit &amp; Risk Committee, Finance and Investment Committee, People and Culture committee also receiving reports
3) Now need to review of all ICB Functions as part of following announcements to further reduce the running and pay programme costs of ICBs in 25/26.
4) Now have implemented a range of new governance steps on the Turnaround PMO with weekly executive meetings and a monthly assurance subcommittee of the Board</v>
          </cell>
          <cell r="J59" t="str">
            <v xml:space="preserve">1) There is a Financial plan in place supporting the TOM reporting to Operational Executive 
2) There is now a new full Organisational Redesign Programme stood up to review and implement the requirements of the National ICB Running and Pay Programme Cost Reduction requirement in 25/26. </v>
          </cell>
          <cell r="K59" t="str">
            <v xml:space="preserve">1) Planning guidance 2025/26 emphasises the approach to ensuring financial delivery with some specific objectives around financial performance. 
2) We need to deliver on plan performance against the 25/26 plan.  
3) We need to report to NHSE on in year performance through our Segment 3 oversight meetings and continuing to monitor the  25/26 oepraitonal and financial plan.
</v>
          </cell>
          <cell r="L59" t="str">
            <v>3 x 3 = 9</v>
          </cell>
          <cell r="M59" t="str">
            <v>BAF not fully embedded in terms of clarifying risk reporting to either FIC or Turnaround subcommittee.
Refined Corporate Risk Management Processes
Set objectives to deliver the Targeted Operation Model (TOM) and improved and develop further our Turnaround Structures.</v>
          </cell>
          <cell r="N59" t="str">
            <v xml:space="preserve">Operating Model may not align to recent mandated pay and programme reductions in 2025/6
</v>
          </cell>
          <cell r="O59" t="str">
            <v xml:space="preserve">1) Review TOM and continually make changes when needed
2) Effective and successful Organisational Redesigned required by the National ICB Running Cost Reduction Programme.
3) We are now reviewing overall objectives further as part of the 25/26 planning process.
</v>
          </cell>
          <cell r="P59" t="str">
            <v>4 x 4 = 16</v>
          </cell>
          <cell r="Q59" t="str">
            <v>Medium</v>
          </cell>
          <cell r="R59" t="str">
            <v>Despite the broader challenges in the system the primary accountability through place is well described and now enhanced through the newly implemented Turnaround structures.</v>
          </cell>
          <cell r="S59" t="str">
            <v>Fully develop and embed the ICB BAF by when we better understand the roles and responsibilities associated with the model ICB and model regional team.
Embed and refine Corporate Risk Management processes throughout 2025/6
Continue to work through approach to objective setting in order to deliver the TOM and improved and develop further our Turnaround Structures and improved and develop further our Turnaround Structures throughout 2025/6</v>
          </cell>
          <cell r="T59" t="str">
            <v>September 2025 - We continue to be in receipt of third party oversight from NHSE as part of the NOF3 process.  - The NHSE oversight is ongoing and Deloittes have now concluded their I&amp;I work, including re-reviewing our financial control environment.  We are now embedding our new and improved Turnaround structures to ensure that there is the appropriate focus and managerial capacity applied to delivering the required financial performance.</v>
          </cell>
          <cell r="U59" t="str">
            <v>Place Delegation and Effectiveness and CIP Oversight review, the latter of which is now planned for Q3 25/26.</v>
          </cell>
          <cell r="V59" t="str">
            <v>08/10/2024
28/10/2024
30/01/2025
02/05/2025
23/06/2025
30/07/2025
23/09/2025</v>
          </cell>
          <cell r="W59">
            <v>45953</v>
          </cell>
          <cell r="X59" t="str">
            <v>Monthly</v>
          </cell>
          <cell r="Y59" t="str">
            <v>Not overdue</v>
          </cell>
          <cell r="Z59"/>
        </row>
        <row r="60">
          <cell r="A60" t="str">
            <v>3.3.1 - B</v>
          </cell>
          <cell r="B60" t="str">
            <v xml:space="preserve">Partnership arrangements are fully exploited to secure effective arrangements in Place
</v>
          </cell>
          <cell r="C60" t="str">
            <v>Katie Calvin-Thomas
Barnsley Place Director</v>
          </cell>
          <cell r="D60" t="str">
            <v>Jamie Wike</v>
          </cell>
          <cell r="E60" t="str">
            <v>System Leadership Executive Group</v>
          </cell>
          <cell r="F60" t="str">
            <v>Accountable</v>
          </cell>
          <cell r="G60" t="str">
            <v>South Yorkshire Joint Forward Plan</v>
          </cell>
          <cell r="H60" t="str">
            <v>SY042; IL17</v>
          </cell>
          <cell r="I60" t="str">
            <v>1) Barnsley Place Partnership Delivery Group and sub groups overseeing delivery of the Barnsley Place Plan.</v>
          </cell>
          <cell r="J60" t="str">
            <v>Barnsley Place Partnership and ICB Place Committee.</v>
          </cell>
          <cell r="K60" t="str">
            <v>Health and Wellbeing Board.</v>
          </cell>
          <cell r="L60" t="str">
            <v>3 x 4 = 12</v>
          </cell>
          <cell r="M60" t="str">
            <v>No gaps in control</v>
          </cell>
          <cell r="N60" t="str">
            <v>No gaps identified.</v>
          </cell>
          <cell r="O60" t="str">
            <v>1) Increased focus across the partnership around financial planning and delivery of efficiency 
2) Strengthened reporting of impact of transformation at place, partner and provider level.</v>
          </cell>
          <cell r="P60" t="str">
            <v>2 x 3 = 6</v>
          </cell>
          <cell r="Q60" t="str">
            <v>Medium</v>
          </cell>
          <cell r="R60" t="str">
            <v>Capacity and system financial position creates a challenge to well established collaborative working arrangements and delivery of place priorities.</v>
          </cell>
          <cell r="S60" t="str">
            <v>No gaps identified, no action required</v>
          </cell>
          <cell r="T60" t="str">
            <v>July 2025 - In light of the planned changes to the role of ICB's and the publication of the 10 year health plan - Place Partnership members have formed a task and finish group to consider how the partnership will work in future and ensure Barnsley is in a strong position to move ahead on Neighbourhood Health</v>
          </cell>
          <cell r="U60" t="str">
            <v xml:space="preserve">
No</v>
          </cell>
          <cell r="V60" t="str">
            <v>25/09/2024
11/11/2024
09/12/2024
30/01/2025
17/03/2025
07/04/2025
30/05/2025
04/07/2025
14/08/2025
18/09/2025</v>
          </cell>
          <cell r="W60">
            <v>46099</v>
          </cell>
          <cell r="X60" t="str">
            <v>Six-monthly</v>
          </cell>
          <cell r="Y60" t="str">
            <v>Not overdue</v>
          </cell>
          <cell r="Z60"/>
        </row>
        <row r="61">
          <cell r="A61" t="str">
            <v>3.3.1 - D</v>
          </cell>
          <cell r="B61" t="str">
            <v xml:space="preserve">Partnership arrangements are fully exploited to secure effective arrangements in Place
</v>
          </cell>
          <cell r="C61" t="str">
            <v>Anthony Fitzgerald 
Doncaster Place Director</v>
          </cell>
          <cell r="D61" t="str">
            <v>Ailsa Leighton</v>
          </cell>
          <cell r="E61" t="str">
            <v>System Leadership Executive Group</v>
          </cell>
          <cell r="F61" t="str">
            <v>Accountable</v>
          </cell>
          <cell r="G61" t="str">
            <v>South Yorkshire Joint Forward Plan</v>
          </cell>
          <cell r="H61" t="str">
            <v>SY042; IL17</v>
          </cell>
          <cell r="I61" t="str">
            <v xml:space="preserve">Place Committee </v>
          </cell>
          <cell r="J61" t="str">
            <v>1) Local Contract arrangements
2) Doncaster place ICB QIPP Board
3) Individual provider CIP plans
4) Team Doncaster Executive</v>
          </cell>
          <cell r="K61" t="str">
            <v>1) Audits from external agencies, such as Deloitte
2) NHSE oversight
3) CQC</v>
          </cell>
          <cell r="L61" t="str">
            <v>4 x 3  = 12</v>
          </cell>
          <cell r="M61" t="str">
            <v xml:space="preserve">Gaps in control will be confirmed following partnership forum review.
</v>
          </cell>
          <cell r="N61" t="str">
            <v>Gaps in assurance will be confirmed following partnership forum review.</v>
          </cell>
          <cell r="O61" t="str">
            <v>Formal establishment of a Place Committee sub committee, focussed on place based finance and efficiency and performance.  This has been in place via the Place Delivery Group but is now under review as part of the partnership work underway, in light of the 10 year plan and the changing role of ICBs.</v>
          </cell>
          <cell r="P61" t="str">
            <v>2 x 4 = 8</v>
          </cell>
          <cell r="Q61" t="str">
            <v>Medium</v>
          </cell>
          <cell r="R61" t="str">
            <v>The Doncaster Place Committee and Team Doncaster Executive both meet on a regular basis with a focus on place based working.</v>
          </cell>
          <cell r="S61" t="str">
            <v>1)Review of the role of the partnership forum in Doncaster (formerly Place Committee), this is an evolving picture and will continue throughout 2025/6.
2)A review of the Partnership Forum is to be undertaken once we’ve confirmed the its role, expected by Q4 25/26</v>
          </cell>
          <cell r="T61" t="str">
            <v>September 2025 - Phase 2 of the partnership forum review is underway, a further meeting is scheduled for the 26 September 2025.</v>
          </cell>
          <cell r="U61" t="str">
            <v xml:space="preserve">
No</v>
          </cell>
          <cell r="V61" t="str">
            <v>14/10/2024
24/11/2024
17/03/2025
28/03/2025
16/07/2025
25/09/2025</v>
          </cell>
          <cell r="W61">
            <v>46016</v>
          </cell>
          <cell r="X61" t="str">
            <v>Quarterly</v>
          </cell>
          <cell r="Y61" t="str">
            <v>Not overdue</v>
          </cell>
          <cell r="Z61"/>
        </row>
        <row r="62">
          <cell r="A62" t="str">
            <v>3.3.1 - R</v>
          </cell>
          <cell r="B62" t="str">
            <v xml:space="preserve">Partnership arrangements are fully exploited to secure effective arrangements in Place
</v>
          </cell>
          <cell r="C62" t="str">
            <v xml:space="preserve">Chris Edwards  
Rotherham Place Director
</v>
          </cell>
          <cell r="D62" t="str">
            <v xml:space="preserve">Claire Smith
</v>
          </cell>
          <cell r="E62" t="str">
            <v>System Leadership Executive Group</v>
          </cell>
          <cell r="F62" t="str">
            <v>Accountable</v>
          </cell>
          <cell r="G62" t="str">
            <v>South Yorkshire Joint Forward Plan</v>
          </cell>
          <cell r="H62" t="str">
            <v>SY042; IL17</v>
          </cell>
          <cell r="I62" t="str">
            <v>1) Well established partnership governance to ensure joint planning and oversight in place since 2016. 
2) Rotherham Health and Care Place Plan details plans and is overseen by the Rotherham place board and the Health and Wellbeing board. 
3) Plan is also signed off by all statutory partners, VAR and Connect Healthcare</v>
          </cell>
          <cell r="J62" t="str">
            <v>Rotherham Place ICB board sub committee</v>
          </cell>
          <cell r="K62" t="str">
            <v>Health and Wellbeing Board.</v>
          </cell>
          <cell r="L62" t="str">
            <v>3 x 4 = 12</v>
          </cell>
          <cell r="M62" t="str">
            <v>None identified</v>
          </cell>
          <cell r="N62" t="str">
            <v>None identified</v>
          </cell>
          <cell r="O62" t="str">
            <v>Continue to work on integration and efficiency at place
Continue to work on integration and efficiency at place. Agree arrangements for Place board moving forwards when the ICB implements the new model by January 26</v>
          </cell>
          <cell r="P62" t="str">
            <v>2 x 3 = 6</v>
          </cell>
          <cell r="Q62" t="str">
            <v>Medium</v>
          </cell>
          <cell r="R62" t="str">
            <v xml:space="preserve">Financial position of partners poses a risk to our well established collaborative working arrangements </v>
          </cell>
          <cell r="S62" t="str">
            <v>No gaps identified, no action required</v>
          </cell>
          <cell r="T62" t="str">
            <v xml:space="preserve">January 2025 - Gaps now managed there is a regular joint meeting between the Council and ICB commissioning teams to ensure we are sighted on and work collaboratively across Place </v>
          </cell>
          <cell r="U62" t="str">
            <v xml:space="preserve">Audit performance against place plans - completed every 3 months when reports come to Board </v>
          </cell>
          <cell r="V62" t="str">
            <v>07/10/2024
11/11/2024
16/12/2024
06/01/2025
30/01/2025
03/03/2025
04/04/2025
06/05/2025
10/06/2025
14/07/2025
21/08/2025
22/09/2025
01/10/2025</v>
          </cell>
          <cell r="W62">
            <v>46113</v>
          </cell>
          <cell r="X62" t="str">
            <v>Six-monthly</v>
          </cell>
          <cell r="Y62" t="str">
            <v>Not overdue</v>
          </cell>
          <cell r="Z62"/>
          <cell r="AA62"/>
          <cell r="AB62"/>
        </row>
        <row r="63">
          <cell r="A63" t="str">
            <v>3.3.1 - S</v>
          </cell>
          <cell r="B63" t="str">
            <v xml:space="preserve">Partnership arrangements are fully exploited to secure effective arrangements in Place
</v>
          </cell>
          <cell r="C63" t="str">
            <v>Emma Latimer  
Sheffield Place Director</v>
          </cell>
          <cell r="D63" t="str">
            <v>Ian Atkinson</v>
          </cell>
          <cell r="E63" t="str">
            <v>System Leadership Executive Group</v>
          </cell>
          <cell r="F63" t="str">
            <v>Accountable</v>
          </cell>
          <cell r="G63" t="str">
            <v>South Yorkshire Joint Forward Plan</v>
          </cell>
          <cell r="H63" t="str">
            <v>SY042; IL17</v>
          </cell>
          <cell r="I63" t="str">
            <v>1) Well established partnership governance to ensure joint planning and oversight in place. 
2) Sheffield Health and Care Place Plan details plans and is overseen by the Sheffield place board and the Health and Wellbeing board. 
3) Plan is also signed off by all statutory partners, VAR and Connect Healthcare</v>
          </cell>
          <cell r="J63" t="str">
            <v>Sheffield Healthcare Partnership Board</v>
          </cell>
          <cell r="K63" t="str">
            <v>1) Well established partnership governance. 
2) Sheffield Health priorities overseen by Sheffield Place Board, plan signed off by partners</v>
          </cell>
          <cell r="L63" t="str">
            <v>3 x 4 = 12</v>
          </cell>
          <cell r="M63" t="str">
            <v>Financial plan across Place -</v>
          </cell>
          <cell r="N63" t="str">
            <v xml:space="preserve"> transparency through regular review of financial plans at Place Board </v>
          </cell>
          <cell r="O63" t="str">
            <v>Continue to work on integration and efficiency at place</v>
          </cell>
          <cell r="P63" t="str">
            <v>2 x 3 = 6</v>
          </cell>
          <cell r="Q63" t="str">
            <v>Medium</v>
          </cell>
          <cell r="R63" t="str">
            <v xml:space="preserve">Financial position of partners poses a risk to our well established collaborative working arrangements </v>
          </cell>
          <cell r="S63" t="str">
            <v>Continue to implement place plan, winter plan and efficiency plans. Further work is now taking place in Sheffield to look at additional financial savings in year to support the deficit position of the ICS (ICB)</v>
          </cell>
          <cell r="T63" t="str">
            <v>None at this time</v>
          </cell>
          <cell r="U63" t="str">
            <v>No</v>
          </cell>
          <cell r="V63" t="str">
            <v>25/09/2024
02/12/2024
06/01/2025
24/03/2025
12/05/2025</v>
          </cell>
          <cell r="W63">
            <v>45973</v>
          </cell>
          <cell r="X63" t="str">
            <v>Six-monthly</v>
          </cell>
          <cell r="Y63" t="str">
            <v>Not overdue</v>
          </cell>
          <cell r="Z63"/>
        </row>
        <row r="64">
          <cell r="A64">
            <v>3.4</v>
          </cell>
          <cell r="B64" t="str">
            <v>Strong and effective collaborative arrangements are operating at a system level</v>
          </cell>
          <cell r="C64" t="str">
            <v xml:space="preserve">Gavin Boyle
Chief Executive
</v>
          </cell>
          <cell r="D64" t="str">
            <v>Marianna Hargreaves 
Mark Janvier</v>
          </cell>
          <cell r="E64" t="str">
            <v>System Leadership Executive Group</v>
          </cell>
          <cell r="F64" t="str">
            <v>Accountable</v>
          </cell>
          <cell r="G64" t="str">
            <v>South Yorkshire Joint Forward Plan</v>
          </cell>
          <cell r="H64" t="str">
            <v>SY042, SY115, SY028, SY116, SY117, SY107, SY128, SY113, SY040, SY082, SY066 IL18</v>
          </cell>
          <cell r="I64" t="str">
            <v xml:space="preserve">1) Strong and effective South Yorkshire Integrated Care Partnership linked into Health and Wellbeing Boards and Place Partnerships, with clear communication procesess and operating arrangements. 
2) Alongside a strong and effective System Leadership Group at operating across South Yorkshire, with clear operating and reporting arrangements at system level.                  </v>
          </cell>
          <cell r="J64" t="str">
            <v>Internal assurance through relevant committees including Place Committees and Operational Executive,</v>
          </cell>
          <cell r="K64" t="str">
            <v>1) Assurance through Health and Wellbeing Boards, 
2) Department of Health and Social Care
3) NHSE 
4) CQC</v>
          </cell>
          <cell r="L64" t="str">
            <v>2 x 3 = 6</v>
          </cell>
          <cell r="M64" t="str">
            <v>No gap in control</v>
          </cell>
          <cell r="N64" t="str">
            <v xml:space="preserve">Ongoing, effective leadership and collabortive working to enable the development of our South Yorkshire Integrated Care Partnership and System Leaders Executive Group. </v>
          </cell>
          <cell r="O64" t="str">
            <v>Greater certainty of finance and ensuring clarity for all partners of their role and responsibility in contributing and collaborating in system level operating arrangements</v>
          </cell>
          <cell r="P64" t="str">
            <v>2 x 3 = 6</v>
          </cell>
          <cell r="Q64" t="str">
            <v>Medium</v>
          </cell>
          <cell r="R64" t="str">
            <v>Lines of defence as described in place including assurance through internal committees and forums as described provide rationale for level of assurance.</v>
          </cell>
          <cell r="S64" t="str">
            <v>1) Continue to develop South Yorkshire Integrated Care Partnership and connectivity with Health and Wellbeing Boards 
2) Continue to develop SY System Leaders Executive Group, review to be completed by the end of Q2 25/26.</v>
          </cell>
          <cell r="T64" t="str">
            <v>ICP Membership refreshed and enhanced forward planning in motion. Development session proposed for July, after publication of the National 10 Year Health Plan.</v>
          </cell>
          <cell r="U64" t="str">
            <v xml:space="preserve">
No</v>
          </cell>
          <cell r="V64" t="str">
            <v>13/09/2024
10/02/2025
15/04/2025</v>
          </cell>
          <cell r="W64">
            <v>45945</v>
          </cell>
          <cell r="X64" t="str">
            <v>Six-monthly</v>
          </cell>
          <cell r="Y64" t="str">
            <v xml:space="preserve">-1 </v>
          </cell>
          <cell r="Z64"/>
        </row>
        <row r="65">
          <cell r="A65" t="str">
            <v>3.5.</v>
          </cell>
          <cell r="B65" t="str">
            <v xml:space="preserve">There are effective quality management systems operating (improvement and transformation) which enable the delivery of the financial and operaitonal plan.
</v>
          </cell>
          <cell r="C65" t="str">
            <v>Lee Outhwaite   
Chief Finance Officer</v>
          </cell>
          <cell r="D65" t="str">
            <v>Jade Rose   
Kieran Baker</v>
          </cell>
          <cell r="E65" t="str">
            <v>Finance and Investment Committee</v>
          </cell>
          <cell r="F65" t="str">
            <v>Accountable</v>
          </cell>
          <cell r="G65" t="str">
            <v>South Yorkshire Joint Forward Plan</v>
          </cell>
          <cell r="H65" t="str">
            <v xml:space="preserve">SY115, SY116, SY117, SY124, SY028, SY082, SY107, SY040, SY066, SY127 </v>
          </cell>
          <cell r="I65" t="str">
            <v>1) The ICB is developing a single approach to project and programme management across the organisation to support a standardised way of working and reporting on agreed priority areas. 
2) We now have a lsit of "live" projects which we are critically appraising in terms of understanding impact, priority and more effective oversight; and are monitoring through the Improvement and Value Group.  We are about to report out from this group on our improvement work on a consistent basis.</v>
          </cell>
          <cell r="J65" t="str">
            <v>1)ICB Formal Executive Group and Board for Executive decision making
2)People and Culture Programme Board/ People and Culture System Delivery Group /System Leadership Executive for ICS Executive decisions. "</v>
          </cell>
          <cell r="K65" t="str">
            <v>Reporting is now being reviewed in the Executive and we will next review the best way to update the wider Board and Assurance Committees.</v>
          </cell>
          <cell r="L65" t="str">
            <v xml:space="preserve">4 x 4 = 16
</v>
          </cell>
          <cell r="M65" t="str">
            <v>No gaps in control</v>
          </cell>
          <cell r="N65" t="str">
            <v>Further work is now need on the reporting to both FIC and Turnaround Assurance Subcommittee.</v>
          </cell>
          <cell r="O65" t="str">
            <v xml:space="preserve">1) Single PMO and now Turnaround approach established, supported and implemented.
</v>
          </cell>
          <cell r="P65" t="str">
            <v>3 x 3 = 9</v>
          </cell>
          <cell r="Q65" t="str">
            <v>Medium</v>
          </cell>
          <cell r="R65" t="str">
            <v>Development and roll out of the system and processes is completed for our major change programmes. There is a more sophisticated approach to benefits tracking and reviewing progress against a broader suite of indicators and information.  We are now further developing these structures to respond to incorporating our Turnaround and financial recovery projects and initiatives.</v>
          </cell>
          <cell r="S65" t="str">
            <v>Further work is now required to provide even greater assurance on our Savings and Financial Recovery measures to both FIC and the Turnaround Subcommittee - by when</v>
          </cell>
          <cell r="T65" t="str">
            <v xml:space="preserve">
September 2025 - Staff in post for PMO work and now we have the right nominees for our Turnaround structures which have a much better overview of our ICB project portfolio.  We are now reviewing how we can flow the reporting on a monthly basis through an expanded Improvement and Value group to the Executive and then into the Assurance function about the range of transformation and change projects we are trying to deliver, which has addressed previous identified gaps in control.  We have now reviewed all of the change initiatives, prioritised them and have now developed a reporting mechanism to enable us to understand the impact of each of and the overall initiatives, addressing the gaps in assurance. We now have an agreement on ways of working across the organisation to support delivery of transformation activity and understanding of financial impact and performance delivery.  We have clarified the SRO structure and the initiatives to be captured at a place level or entity wide and are incorporating further financial recovery actions via our new Turnaround structures.
</v>
          </cell>
          <cell r="U65" t="str">
            <v>Financial systems and budget setting, reporting and effectiveness  - also an audit CIP approach is included in the 25/26 IA plan.</v>
          </cell>
          <cell r="V65" t="str">
            <v>16/10/2024
27/03/2025
12/08/2025
23/09/2025</v>
          </cell>
          <cell r="W65">
            <v>46014</v>
          </cell>
          <cell r="X65" t="str">
            <v>Quarterly</v>
          </cell>
          <cell r="Y65" t="str">
            <v>Not overdue</v>
          </cell>
          <cell r="Z65" t="str">
            <v xml:space="preserve">We now have an agreement on ways of working across the organisation to support delivery of transformation activity and understanding of financial impact and performance delivery, the next step in </v>
          </cell>
        </row>
        <row r="66">
          <cell r="A66" t="str">
            <v>3.6.</v>
          </cell>
          <cell r="B66" t="str">
            <v xml:space="preserve">Our workforce is capable to work as one workforce across the ICS with well governed systems and processes in place, without which we will have less integrated services and potentially fragmentation/duplication across the ICS.  </v>
          </cell>
          <cell r="C66" t="str">
            <v>Christine Joy 
Chief People Officer</v>
          </cell>
          <cell r="D66" t="str">
            <v>No delegate</v>
          </cell>
          <cell r="E66" t="str">
            <v>Board, supported by:
 - People, Workforce and Culture Committee</v>
          </cell>
          <cell r="F66" t="str">
            <v>Accountable</v>
          </cell>
          <cell r="G66" t="str">
            <v>South Yorkshire Joint Forward Plan</v>
          </cell>
          <cell r="H66" t="str">
            <v>SY091, SY028, SY116</v>
          </cell>
          <cell r="I66" t="str">
            <v>1) Workforce strategy (Working Together pathway) approved by Board Dec 24.   ICP Board meeting Jan 25
2) Ensure working relationships are established across sectors, places, professions to enable collaboration to address workforce challenges, as part of the development and delivery of the pathway (planning). 
3) System workforce programmes are in place to address the key workforce, monitored through the ICS PWC programme Board reporting to the ICS PWC system delivery group.  Ending up at the ICS SLE highlighting any risks/development/transformation areas. 
4) ICB reports ICS activity and risks to the PWC Assurance Committee and to Board.  
5) Relevant data flows are in place to identify insights and risks and to support more effective workforce planning.</v>
          </cell>
          <cell r="J66" t="str">
            <v xml:space="preserve">1) People Workforce and Culture Subcommittee /ICB Board for Assurance 
2) ICB Formal Executive Group and Board for Executive decision making
3) People and Culture Programme Board/ People and Culture System Delivery Group /System Leadership Executive for ICS Executive decisions. </v>
          </cell>
          <cell r="K66" t="str">
            <v>1) Internal audit 
2) CQC Well Led
3) NHS England Returns 
4) Ambition within the integrated care strategy</v>
          </cell>
          <cell r="L66" t="str">
            <v>3 x 3 = 9</v>
          </cell>
          <cell r="M66" t="str">
            <v xml:space="preserve"> Possible lack of effective workforce planning.
possible pressure on ICB workforce costs.  </v>
          </cell>
          <cell r="N66" t="str">
            <v>Funding for workforce hub to continue workforce development/improvement/transformation programmes. 
Understanding about the concept of 'one workforce'.</v>
          </cell>
          <cell r="O66" t="str">
            <v xml:space="preserve">1) Completion and launch of strategy to support the 4th Bold Ambition in the Integrated Care Strategy in Q2 24/25 - strategy development delayed - now expected Q3 24/25 (update please)
2) Implement new People Function operating model to secure workforce hub infrastructure roles
3) Clarity over the NHSE operating model and funding flows - currently in flux due to change in NHSE CEO.  
4) Implementation of the agreed working together pathway - development of the workplan and resources to deliver. </v>
          </cell>
          <cell r="P66" t="str">
            <v>3 x 2 = 6</v>
          </cell>
          <cell r="Q66" t="str">
            <v>Medium</v>
          </cell>
          <cell r="R66" t="str">
            <v>The risk score reflects an overall workforce view.  The maintenance of a system workforce risk register (via ICS PWC programme Board) enables the prioritisation and action for specifically affected areas.</v>
          </cell>
          <cell r="S66" t="str">
            <v>1) Improvement programme in respect of workforce planning capability to be reviewed by end of Q2 25/26
2) Development of the action plan and agree priorities to take the pathway forward to be completed by end of Q3 25/26</v>
          </cell>
          <cell r="T66" t="str">
            <v xml:space="preserve">Workforce strategy launch now likely Q3
Workforce hub hosting arrangements have ceased and most staff transferred to ICB 1 April 2024 or 1 September 2024.
Workforce planning activity is taking place across the ICS including communities of practice and specific support.
</v>
          </cell>
          <cell r="U66" t="str">
            <v>Workforce Planning</v>
          </cell>
          <cell r="V66" t="str">
            <v>18/10/2024
03/03/2025</v>
          </cell>
          <cell r="W66">
            <v>45903</v>
          </cell>
          <cell r="X66" t="str">
            <v>Six-monthly</v>
          </cell>
          <cell r="Y66" t="str">
            <v xml:space="preserve">-43 </v>
          </cell>
          <cell r="Z66"/>
        </row>
        <row r="67">
          <cell r="A67" t="str">
            <v>3.7.</v>
          </cell>
          <cell r="B67" t="str">
            <v>The ICB is appropriately delivering the right financial environment to optimise the broader value of the health and care system, which addresses the inefficiency in the incumbent costs of provision, in order to try and redeploy resource towards upstream and preventative interventions.  This would then enable the broader determinants of disease to be addressed, and therefore help to deliver a balanced plan.</v>
          </cell>
          <cell r="C67" t="str">
            <v>Lee Outhwaite   
Chief Finance Officer</v>
          </cell>
          <cell r="D67" t="str">
            <v>No delegate</v>
          </cell>
          <cell r="E67" t="str">
            <v xml:space="preserve">Board, supported by:
 - Finance and Investment Committee
</v>
          </cell>
          <cell r="F67" t="str">
            <v>Responsible</v>
          </cell>
          <cell r="G67" t="str">
            <v>South Yorkshire Joint Forward Plan / BAF 2023</v>
          </cell>
          <cell r="H67" t="str">
            <v>SY042,
IL02</v>
          </cell>
          <cell r="I67" t="str">
            <v>1) Finance, Capital and Estates Delivery Group
2) System Leadership Group 
3) Operational Executive
4) Finance and Investment Committee</v>
          </cell>
          <cell r="J67" t="str">
            <v xml:space="preserve">1) Operational Executive                                                       
2) Management within each provider and within each place 
3) Oversight from Corporate ICB finance team
</v>
          </cell>
          <cell r="K67" t="str">
            <v>1) NHSE routine monthly financial oversight and engagement 
2) Key financial control monitoring from Internal Audit
3) Financial scrutiny via external audit process
4) Contribution to Model Hospital and Model Health System</v>
          </cell>
          <cell r="L67" t="str">
            <v>3 x 4 = 12</v>
          </cell>
          <cell r="M67" t="str">
            <v xml:space="preserve">We are now working through a series of steps to try and ensure we deliver our approved plan submitted for 25/26, this includes clear organisational accountability and a clarity around the financial project that are going to be delivered jointly and overseen through System Efficiency Board and the Turnaround Subcommittee of the Board.    </v>
          </cell>
          <cell r="N67" t="str">
            <v>We have updated NHSE on the difficulty of delivering the approved plan at out NOF3 Oversight meeting in April.  We have reviewed the rapid plan review proposed actions, and the Deloittes advice and made sure these were built into our plannning approach.</v>
          </cell>
          <cell r="O67" t="str">
            <v xml:space="preserve">We are now working with NHSE and across the system to establish if there are further actions that we can take to deliver the plan, (which will involve a rapid plan review overight project) commening in May. </v>
          </cell>
          <cell r="P67" t="str">
            <v>5 x 4 = 20</v>
          </cell>
          <cell r="Q67" t="str">
            <v>Low</v>
          </cell>
          <cell r="R67" t="str">
            <v>The ICB and NHS system partners did not deliver the required financial outturn in 24/25. 
ICB and NHS system partners now in receipt of third party oversight from NHSE as part of the NOF3 process.</v>
          </cell>
          <cell r="S67" t="str">
            <v xml:space="preserve">Deloittes have re-reviewed our control environment in July and we are have responded to the plan assurance work commissioned by NHSE in May 2025  - this reads as an update, which is now included in the update section. </v>
          </cell>
          <cell r="T67" t="str">
            <v>September 2025- Specific actions that were proposed as part of the I&amp;I work have now been delivered, specifically around the financial control environment and further potential opportunities for savings. We continue to be in receipt of third party oversight from NHSE as part of the NOF3 process. Deloittes have re-reviewed our control environment in July and we are have responded to the plan assurance work commissioned by NHSE in May 2025</v>
          </cell>
          <cell r="U67" t="str">
            <v xml:space="preserve">Specific actions that were proposed as part of the I&amp;I work have now been delivered, specifically around the financial control environment and further potential opportunities for savings.
</v>
          </cell>
          <cell r="V67" t="str">
            <v>08/10/2024
30/01/2025
13/03/2025
02/05/2025
23/06/2025
30/07/2025
23/09/2025</v>
          </cell>
          <cell r="W67">
            <v>45953</v>
          </cell>
          <cell r="X67" t="str">
            <v>Monthly</v>
          </cell>
          <cell r="Y67" t="str">
            <v>Not overdue</v>
          </cell>
          <cell r="Z67"/>
        </row>
        <row r="68">
          <cell r="A68" t="str">
            <v>3.9.</v>
          </cell>
          <cell r="B68" t="str">
            <v>The ICB effectively uses of digital and data to better understand and enable transformation of productivity and VfM in health and care delivery</v>
          </cell>
          <cell r="C68" t="str">
            <v>Dr David Crichton 
Chief Medical Officer</v>
          </cell>
          <cell r="D68" t="str">
            <v>Kieran Baker</v>
          </cell>
          <cell r="E68" t="str">
            <v>ICB Board
IG Group (Covering Cyber, Digital and Data Security, Clinical Safety)
Place Committees
Quality Performance Patient Involvement Experience (QPPIE)</v>
          </cell>
          <cell r="F68" t="str">
            <v>Accountable</v>
          </cell>
          <cell r="G68" t="str">
            <v>South Yorkshire Joint Forward Plan</v>
          </cell>
          <cell r="H68" t="str">
            <v>SY044; SY061</v>
          </cell>
          <cell r="I68" t="str">
            <v xml:space="preserve">1) ICS Data and Insight Strategy
2) ICS Digital Strategy
3) Digital, Research and Innovation SDG
4) ICS Cyber Strategy
</v>
          </cell>
          <cell r="J68" t="str">
            <v>1) Digital, Data and Technology Delivery Oversight Group
2) South Yorkshire Cyber Forum</v>
          </cell>
          <cell r="K68" t="str">
            <v>1) 360 Audit - Data Strategy
2) 360 Audit - Data Quality and Performance Management
3) NHSE NEY Digital Transformation Programme</v>
          </cell>
          <cell r="L68" t="str">
            <v>2 x 2 = 4</v>
          </cell>
          <cell r="M68" t="str">
            <v>SY ICS Digital, Data and Technology Workforce Plan 
Implementation of Eclipse Vista aross all South Yorkshire Places</v>
          </cell>
          <cell r="N68" t="str">
            <v>No gaps identified</v>
          </cell>
          <cell r="O68" t="str">
            <v>1) Development of analytical approach to population health management (Initiative 5 of the ICS Data and Insight Strategy)
2) Improvement in scope and standardisation of Shared Care Records in South Yorkshire.
3) Roll-out Eclipse Risk Stratification across South Yorkshire
4) Ingestion of Primary Care (GP) data into the South Yorkshire Data Platform to support data linkage and better understanding of patient health and care requirements to support improved decision-making.</v>
          </cell>
          <cell r="P68" t="str">
            <v>2 x 1 = 2</v>
          </cell>
          <cell r="Q68" t="str">
            <v>Medium</v>
          </cell>
          <cell r="R68" t="str">
            <v>Work continuing through the Improvement and Value Group, led by Lee Outhwaite to ensure that we are utilising our data effectively to enable insight-driven decision-making. New analytical products are being built alongside place colleagues so that opportunities for improvement can be identified. Also, work is taking place PMO to improve reporting of benefits alongside transformation activities.</v>
          </cell>
          <cell r="S68" t="str">
            <v xml:space="preserve">1) To finalise and begin implementation of  the DDAT workforce strategy by Q1 25/26 (this is inclusive of viable SCR product, 'Connected South Yorkshire rollout, inclusion of qualitative public insight into the SY Data platform. pathways costing model) 
2) To implement Eclipse across all GPs in South Yorkshire - currently at 93% adoption across GP practices to be completed by end of Q2 25/26
</v>
          </cell>
          <cell r="T68" t="str">
            <v>June 2025 - Currently rolling out Co-Pilot licenses to improve productivity as well as working with system partners to implement an AI adoption framework for the safe adoption of AI in clinical and administrative processes.</v>
          </cell>
          <cell r="U68" t="str">
            <v xml:space="preserve">
No</v>
          </cell>
          <cell r="V68" t="str">
            <v>21/10/2024
13/03/2025
27/03/2025
30/06/2025</v>
          </cell>
          <cell r="W68">
            <v>46203</v>
          </cell>
          <cell r="X68" t="str">
            <v>Annually</v>
          </cell>
          <cell r="Y68" t="str">
            <v>Not overdue</v>
          </cell>
          <cell r="Z68"/>
        </row>
        <row r="69">
          <cell r="A69" t="str">
            <v xml:space="preserve">3.10. </v>
          </cell>
          <cell r="B69" t="str">
            <v xml:space="preserve">The ICB is improving digital inclusion to ensure optimal use of digital and data solutions for our citizens and wider population
</v>
          </cell>
          <cell r="C69" t="str">
            <v>Dr David Crichton 
Chief Medical Officer</v>
          </cell>
          <cell r="D69" t="str">
            <v>Kieran Baker</v>
          </cell>
          <cell r="E69" t="str">
            <v>ICB Board
IG Group (Covering Cyber, Digital and Data Security, Clinical Safety)
Place Committees
Quality Performance Patient Involvement Experience (QPPIE)</v>
          </cell>
          <cell r="F69" t="str">
            <v>Accountable</v>
          </cell>
          <cell r="G69" t="str">
            <v>South Yorkshire Joint Forward Plan</v>
          </cell>
          <cell r="H69" t="str">
            <v>SY044; SY061</v>
          </cell>
          <cell r="I69" t="str">
            <v xml:space="preserve">1) ICS Data and Insight Strategy
2) ICS Digital Strategy
3) ICS Cyber Strategy
4) Digital, Research and Innovation SDG
</v>
          </cell>
          <cell r="J69" t="str">
            <v>Digital, Data and Technology Delivery Oversight Group</v>
          </cell>
          <cell r="K69" t="str">
            <v xml:space="preserve">1) NHSE NEY Digital Transformation Programme
2) Primary Care Alliance
3) SY Digital Inclusion Audit
</v>
          </cell>
          <cell r="L69" t="str">
            <v>2 x 2 = 4</v>
          </cell>
          <cell r="M69" t="str">
            <v xml:space="preserve">ICS Digital Strategy refresh - new strategy approved by ICB Executive and will be shared with System Leaders Executive.
Digital Services for Our Public Programme (DSOP) - this work is underway and has been folded into the Growth Accelerator programme.
</v>
          </cell>
          <cell r="N69" t="str">
            <v>No gaps in assurance</v>
          </cell>
          <cell r="O69" t="str">
            <v>Creating a standardised approach across all four places for supporting our South Yorkshire population navigate an increasingly digital society between 2024 and 2026</v>
          </cell>
          <cell r="P69" t="str">
            <v>2 x 1 = 2</v>
          </cell>
          <cell r="Q69" t="str">
            <v>High</v>
          </cell>
          <cell r="R69" t="str">
            <v xml:space="preserve">Dedicated programmes of work supporting development of this agenda are being reviewed and shared with Board. Working closely with VCSE alliance on a new digital offer for our public. Improvements to adoption of tools such as GP Online Registration and NHSApp.
</v>
          </cell>
          <cell r="S69" t="str">
            <v xml:space="preserve">1) ICS digital strategy is being finalised following system wide discovery sessions. Implementation to begin during Q1 25/26
2) DSOP - Work currently underway with VCSE Alliance and pathways to work programme to review options and opportunities to implement system wide digital 'front door' to enable our public to access commissioners and non-commissioned services by the end of Q2 25/26
</v>
          </cell>
          <cell r="T69" t="str">
            <v>18/08/2025: The new ICS Digital Strategy has been approved by ICB Executive and will be shared with System Leaders Executive before publication on the ICS website and transition into the delivery phase with system partners.</v>
          </cell>
          <cell r="U69" t="str">
            <v xml:space="preserve">
No</v>
          </cell>
          <cell r="V69" t="str">
            <v>20/01/2025
13/03/2025
19/03/2025
30/06/2025
18/08/2025</v>
          </cell>
          <cell r="W69">
            <v>46252</v>
          </cell>
          <cell r="X69" t="str">
            <v>Annually</v>
          </cell>
          <cell r="Y69" t="str">
            <v>Not overdue</v>
          </cell>
          <cell r="Z69"/>
        </row>
        <row r="70">
          <cell r="A70" t="str">
            <v>3.11.</v>
          </cell>
          <cell r="B70" t="str">
            <v>Operational and Strategic Financial planning is effective.   Failure to meet this may result in escalated regulatory oversight.</v>
          </cell>
          <cell r="C70" t="str">
            <v>Lee Outhwaite   
Chief Finance Officer</v>
          </cell>
          <cell r="D70" t="str">
            <v>No delegate</v>
          </cell>
          <cell r="E70" t="str">
            <v>Finance and Investment Committee</v>
          </cell>
          <cell r="F70" t="str">
            <v>Responsible</v>
          </cell>
          <cell r="G70" t="str">
            <v>South Yorkshire Joint Forward Plan</v>
          </cell>
          <cell r="H70" t="str">
            <v>SY042, IL20</v>
          </cell>
          <cell r="I70" t="str">
            <v xml:space="preserve">1) Finance, Capital and Estates Delivery Group                     
2) SY Finance Leads / Teams                                                                                
3) System Leadership Executive
4) Turnaround Structures and newly developed
</v>
          </cell>
          <cell r="J70" t="str">
            <v>1) Operational Executive and Formal Executive Group updates                                                     
2)  Management within each provider and within each place 
3) Oversight from Corporate ICB finance team</v>
          </cell>
          <cell r="K70" t="str">
            <v>NHSE oversight of the plan has resulted in the I&amp;I Oversight and the Deloittes ongoing engagement, we are now reviewing the in-year financial challenge for 25/26 as well as the delivery of the base 25/26 savings programme.</v>
          </cell>
          <cell r="L70" t="str">
            <v>3x4=12</v>
          </cell>
          <cell r="M70" t="str">
            <v xml:space="preserve">We have developed a broadly operationally compliant and break even finanical plan for 25/26.
We are now working through how manage all the risks associated with effectively delivery  </v>
          </cell>
          <cell r="N70" t="str">
            <v xml:space="preserve">We have agreed the outline steps required for planning in 25/26 which we are now marrying up with the national requirements </v>
          </cell>
          <cell r="O70" t="str">
            <v xml:space="preserve">Ensuring we are operating at sufficient pace with a manageable set of initiatives across all of our work programmes to ensure we are delivering the best results for 25/26.
</v>
          </cell>
          <cell r="P70" t="str">
            <v>3 x 3 = 9</v>
          </cell>
          <cell r="Q70" t="str">
            <v>Medium</v>
          </cell>
          <cell r="R70" t="str">
            <v xml:space="preserve">Plan for 25/26 delivered with good engagement from NHS and wider partners.
ICB now in receipt of third party oversight now from NHSE as part of the NOF3 process.
</v>
          </cell>
          <cell r="S70" t="str">
            <v>Deloittes have delivered a sense check on work on the control environment in July and we have responded to those action as well as the actions associated with the rapid plan assurance work commissioned by NHSE in May 2025 (this reads as an update, which is now included in the update column)</v>
          </cell>
          <cell r="T70" t="str">
            <v xml:space="preserve">September 2025 - We have completed the plan for 25/26, and are now on with the approach to plan delivery, most particularly the delivery of the base CIPs and the approach to managing emergent cost pressures.  We are now engaging with the proposed process for more medium term planning and the approach to addressing the "Ten Year - Long Term Plan.  We have agreed the outline steps required for planning in 25/26 which we are now aligning to the national requirements. </v>
          </cell>
          <cell r="U70" t="str">
            <v>We are reviewing our overall approach to CIP via an internal audit review in October 2025.</v>
          </cell>
          <cell r="V70" t="str">
            <v>08/10/2024
30/01/2025
13/03/2025
02/05/2025
30/07/2025
23/09/2025</v>
          </cell>
          <cell r="W70">
            <v>46014</v>
          </cell>
          <cell r="X70" t="str">
            <v>Quarterly</v>
          </cell>
          <cell r="Y70" t="str">
            <v>Not overdue</v>
          </cell>
          <cell r="Z70"/>
        </row>
        <row r="71">
          <cell r="A71"/>
          <cell r="B71" t="str">
            <v>Objective 4:  Help the NHS Support Broader Social and Economic Value 
Executive Lead - Chief Finance Officer</v>
          </cell>
          <cell r="C71"/>
          <cell r="D71"/>
          <cell r="E71"/>
          <cell r="F71"/>
          <cell r="G71"/>
          <cell r="H71"/>
          <cell r="I71"/>
          <cell r="J71"/>
          <cell r="K71"/>
          <cell r="L71" t="str">
            <v xml:space="preserve">Risk Appetite
9 </v>
          </cell>
          <cell r="M71"/>
          <cell r="N71"/>
          <cell r="O71"/>
          <cell r="P71" t="str">
            <v xml:space="preserve">Risk Appetite
9 </v>
          </cell>
          <cell r="Q71"/>
          <cell r="R71"/>
          <cell r="S71"/>
          <cell r="T71"/>
          <cell r="U71"/>
          <cell r="V71"/>
          <cell r="W71"/>
          <cell r="X71"/>
          <cell r="Y71"/>
          <cell r="Z71"/>
        </row>
        <row r="72">
          <cell r="A72" t="str">
            <v>4.3 - B</v>
          </cell>
          <cell r="B72" t="str">
            <v xml:space="preserve">Improvement and transformation workstreams within Places are being delivered with impact on the wider system being considered. </v>
          </cell>
          <cell r="C72" t="str">
            <v>Katie Calvin-Thomas
Barnsley Place Director</v>
          </cell>
          <cell r="D72" t="str">
            <v>Jamie Wike</v>
          </cell>
          <cell r="E72" t="str">
            <v>Finance and Investment Committee</v>
          </cell>
          <cell r="F72" t="str">
            <v>Accountable</v>
          </cell>
          <cell r="G72" t="str">
            <v>South Yorkshire Joint Forward Plan / BAF 2023</v>
          </cell>
          <cell r="H72" t="str">
            <v>SY044, SY042, SY107, SY128, SY082, SY106</v>
          </cell>
          <cell r="I72" t="str">
            <v>Place Committee 
Partnership Agreements (held within Corporate Governance team)
Population Health and Health Inequalities System Delivery Group 
System Leaders Executive
Formal Executive Group</v>
          </cell>
          <cell r="J72" t="str">
            <v>Strategies and plans through a Governance process/ committees are in operation</v>
          </cell>
          <cell r="K72" t="str">
            <v>Internal Audit (360 Assurance)</v>
          </cell>
          <cell r="L72" t="str">
            <v>3 x 3 = 9</v>
          </cell>
          <cell r="M72" t="str">
            <v>Prioritisation of communities across SY identified as most in need and differential funding to help address gap in access care and outcomes</v>
          </cell>
          <cell r="N72" t="str">
            <v xml:space="preserve">Consideration to quality improvement methodology and approach to manage programmes and plans. </v>
          </cell>
          <cell r="O72" t="str">
            <v>QSIR Training continues in the ICB, and we are further reviewing our system wider approach to the PMO and tracking our improvement/transformation work. Full PMO is in place across the place team. All programmes of work to have measurable impact and are continually reviewed.
System Wide PMO arrangements - how is the organisation assured from an SY ICB Wide perspective</v>
          </cell>
          <cell r="P72" t="str">
            <v>4 x 4 = 16</v>
          </cell>
          <cell r="Q72" t="str">
            <v>Medium</v>
          </cell>
          <cell r="R72" t="str">
            <v>Implemented and review and progress update across the team at least once a month
PMO monthly meeting in Place
Reporting to SMT on progress and escalate any risks</v>
          </cell>
          <cell r="S72" t="str">
            <v>Full oversight of work programmes which includes activity impact reporting  at the Barnsley Delivery and Efficiency Group, and this is considered on a monthly basis throughout 2025/6 with any issues flagged at the meetings, mitigating actions are put in place .</v>
          </cell>
          <cell r="T72" t="str">
            <v xml:space="preserve">August 2025 - All T&amp;D Team members have completed or are booked onto QSIR Training.  ICB wide PMO arrangements are established providing additional oversight and enhancing place based arrangements.  Partnership oversight is provided via the Place Partnership Delivery Group on behalf of the place partnership.
</v>
          </cell>
          <cell r="U72" t="str">
            <v>None</v>
          </cell>
          <cell r="V72" t="str">
            <v>25/09/2024
11/11/2024
10/02/2025
27/03/2025
30/05/2025
04/07/2025
14/08/2025
18/09/2025</v>
          </cell>
          <cell r="W72">
            <v>45948</v>
          </cell>
          <cell r="X72" t="str">
            <v>Monthly</v>
          </cell>
          <cell r="Y72" t="str">
            <v>Not overdue</v>
          </cell>
          <cell r="Z72"/>
        </row>
        <row r="73">
          <cell r="A73" t="str">
            <v>4.3 - R</v>
          </cell>
          <cell r="B73" t="str">
            <v>Improvement and transformation workstreams within Places are being delivered.</v>
          </cell>
          <cell r="C73" t="str">
            <v xml:space="preserve">Chris Edwards  
Rotherham Place Director
</v>
          </cell>
          <cell r="D73" t="str">
            <v xml:space="preserve">Claire Smith
</v>
          </cell>
          <cell r="E73" t="str">
            <v>Finance and Investment Committee</v>
          </cell>
          <cell r="F73" t="str">
            <v>Accountable</v>
          </cell>
          <cell r="G73" t="str">
            <v>South Yorkshire Joint Forward Plan / BAF 2023</v>
          </cell>
          <cell r="H73" t="str">
            <v>SY044, SY042, SY107, SY128, SY082, SY106</v>
          </cell>
          <cell r="I73" t="str">
            <v>1) Place Committee papers 
2) Partnership Agreements - Place Board TORS/Rotherham Together Partnership Board TORS/H&amp;WB TORS
3) Population Health and Health Inequalities System Delivery Group (papers)
4) System Leaders Executive (Papers)
5) Operational Executive ( FEG - Papers)
6) Rotherham Chief Executives Meeting (minutes, reports available)</v>
          </cell>
          <cell r="J73" t="str">
            <v xml:space="preserve">1)Producing strategies and plans through a Governance process/ committees  - copies of Place Plan/H&amp;WB etc available on request 
2)A3s completed as required from PMO to support assurance to SY executive - work ongoing on priorities for demand management </v>
          </cell>
          <cell r="K73" t="str">
            <v>NHSE review of Health Inequalities focussed funding</v>
          </cell>
          <cell r="L73" t="str">
            <v>3 x 3 = 9</v>
          </cell>
          <cell r="M73" t="str">
            <v xml:space="preserve">Prioritisation of communities across SY identified as most in need and differential funding to help address gap in access care and outcomes.
</v>
          </cell>
          <cell r="N73" t="str">
            <v xml:space="preserve">Consideration to quality improvement methodology and approach to manage programmes and plans. 
</v>
          </cell>
          <cell r="O73" t="str">
            <v>QSIR Training continues in the ICB, and we are further reviewing our system wider approach to the PMO and tracking our improvement/transformation work.</v>
          </cell>
          <cell r="P73" t="str">
            <v>5 x 4 = 20</v>
          </cell>
          <cell r="Q73" t="str">
            <v>High</v>
          </cell>
          <cell r="R73" t="str">
            <v xml:space="preserve">Several workshops have taken place around our social value commitments across Place in late 2024. There has been a set of actions and a report agreed through Place Executive ICB and the Rotherham Together Partnership to take this forward (document available) endorsed in Jan 2025. Our Place Board has regular updates from all priority programme areas which covers any actions relating to improvement and transformation (these reports/presentations can be made available. Place Executive team also receieve regular updates on transformation programmes. We also have monthly performance meetings with providers (TRFT/ RDASH etc). in relation to the high impact workstreams we have a executive meeting with trust colleagues where updates and assurance is provided and dashboards with outcomes data and trends has been developed for each programme of work. exec meeting to be held July - agree priorities in community services review. Seeing positive improvements in respiratory and diabetes admission rates - and overall admission rate. Activity in A&amp;E is a pressure still with work underway to analyse. Work on demand management continues and alongside this we are meeting Trust colleagues to understand what indicators would have to improve to reduce beds with the acute and therefore ££s. A3 completed on this and 2 meetings have taken place with TRFT and BHT collectively to progress. 
</v>
          </cell>
          <cell r="S73" t="str">
            <v xml:space="preserve">1) Reviewing approach to savings and transformation between organisations, places and collaboratives as part of 26/27 planning preparations
 2) ICB Transformation PMO review completed and methodology and approach being implemented - action is ongoing throughout 2025/6 as we review priorities and what should be reported through Aspyre. </v>
          </cell>
          <cell r="T73" t="str">
            <v xml:space="preserve">September 2025 -  Reviewing approach to savings and transformation between organisations, places and collaboratives for 2025/6 is complete with savings identified to contribute to the turnaround efficiency programme. Commenced same process for 26 27 as part of planning preparation </v>
          </cell>
          <cell r="U73" t="str">
            <v>Audit ICB contribution to social value in 2025/6</v>
          </cell>
          <cell r="V73" t="str">
            <v>07/10/2024
11/11/2024
16/12/2024
06/01/2025
20/01/2025
30/01/2025
03/03/2025
04/04/2025
06/05/2025
14/07/2025
21/08/2025
22/09/2025
01/10/2025</v>
          </cell>
          <cell r="W73">
            <v>45962</v>
          </cell>
          <cell r="X73" t="str">
            <v>Monthly</v>
          </cell>
          <cell r="Y73" t="str">
            <v>Not overdue</v>
          </cell>
          <cell r="Z73"/>
          <cell r="AA73"/>
          <cell r="AB73"/>
        </row>
        <row r="74">
          <cell r="A74" t="str">
            <v>4.3 - D</v>
          </cell>
          <cell r="B74" t="str">
            <v>Improvement and transformation workstreams within Places are being delivered.</v>
          </cell>
          <cell r="C74" t="str">
            <v>Anthony Fitzgerald 
Doncaster Place Director</v>
          </cell>
          <cell r="D74" t="str">
            <v>Ailsa Leighton</v>
          </cell>
          <cell r="E74" t="str">
            <v>Finance and Investment Committee</v>
          </cell>
          <cell r="F74" t="str">
            <v>Accountable</v>
          </cell>
          <cell r="G74" t="str">
            <v>South Yorkshire Joint Forward Plan / BAF 2023</v>
          </cell>
          <cell r="H74" t="str">
            <v>SY044, SY042, SY107, SY128, SY082, SY106</v>
          </cell>
          <cell r="I74" t="str">
            <v>1) Place Committee 
2) Partnership Agreements 
3) Population Health and Health Inequalities System Delivery Group
4) System Leaders Executive
5) Operational Executive</v>
          </cell>
          <cell r="J74" t="str">
            <v>1) Producing strategies and plans through a Governance process/ committees 
2) Strategies and plans through a Governance process/ committees are in operation</v>
          </cell>
          <cell r="K74" t="str">
            <v>Internal Audit assurance process (360 assurance)</v>
          </cell>
          <cell r="L74" t="str">
            <v>3 x 3 = 9</v>
          </cell>
          <cell r="M74" t="str">
            <v>Sufficient funding and workforce</v>
          </cell>
          <cell r="N74" t="str">
            <v xml:space="preserve">No gaps in assurance identified
</v>
          </cell>
          <cell r="O74" t="str">
            <v>QSIR Training continues in the ICB, and we are further reviewing our system wider approach to the PMO and tracking our improvement/transformation work.</v>
          </cell>
          <cell r="P74" t="str">
            <v>3 x 3 = 9</v>
          </cell>
          <cell r="Q74" t="str">
            <v>Medium</v>
          </cell>
          <cell r="R74" t="str">
            <v>South Yorkshire wide oversight via the fortnightly improvement and value meeting and at place via the Place Committee.</v>
          </cell>
          <cell r="S74" t="str">
            <v>Await further guidance regarding financial position following recent government announcement to reduce ICB running costs by 50%, by Q3 25/26</v>
          </cell>
          <cell r="T74" t="str">
            <v xml:space="preserve">July 2025 - PMO approach is now becoming embedded in Doncaster, supported by the Doncaster ICB QIPP Board which meets fortnightly.  Impact of schemes has been quantified and is monitored at each QIPP board
Doncaster IPR now presented to ICB Place SMT and continues to go to Doncaster Place Committee
Reporting from Aspyre on our main transformation programmes now goes to the Doncaster SMT formal monthly meeting </v>
          </cell>
          <cell r="U74" t="str">
            <v xml:space="preserve">
No</v>
          </cell>
          <cell r="V74" t="str">
            <v>30/09/2024
24/11/2024
27/12/2024
17/03/2025
16/10/2025</v>
          </cell>
          <cell r="W74">
            <v>45946</v>
          </cell>
          <cell r="X74" t="str">
            <v>Quarterly</v>
          </cell>
          <cell r="Y74" t="str">
            <v>Not overdue</v>
          </cell>
          <cell r="Z74"/>
        </row>
        <row r="75">
          <cell r="A75" t="str">
            <v>4.3 - S</v>
          </cell>
          <cell r="B75" t="str">
            <v>Improvement and transformation workstreams within Places are being delivered.</v>
          </cell>
          <cell r="C75" t="str">
            <v>Emma Latimer  
Sheffield Place Director</v>
          </cell>
          <cell r="D75" t="str">
            <v>Ian Atkinson</v>
          </cell>
          <cell r="E75" t="str">
            <v>Finance and Investment Committee</v>
          </cell>
          <cell r="F75" t="str">
            <v>Accountable</v>
          </cell>
          <cell r="G75" t="str">
            <v>South Yorkshire Joint Forward Plan / BAF 2023</v>
          </cell>
          <cell r="H75" t="str">
            <v>SY044, SY042, SY107, SY128, SY082, SY106</v>
          </cell>
          <cell r="I75" t="str">
            <v>1) Place Committee 
2) Partnership Agreements 
3) Population Health and Health Inequalities System Delivery Group
4) System Leaders Executive
5) Operational Executive</v>
          </cell>
          <cell r="J75" t="str">
            <v xml:space="preserve">Producing strategies and plans through a Governance process/ committees </v>
          </cell>
          <cell r="K75" t="str">
            <v>NHSE review of Health Inequalities focussed funding</v>
          </cell>
          <cell r="L75" t="str">
            <v>3 x 3 = 9</v>
          </cell>
          <cell r="M75" t="str">
            <v xml:space="preserve">Prioritisation of communities across SY identified as most in need and differential funding to help address gap in access care and outcomes.
</v>
          </cell>
          <cell r="N75" t="str">
            <v xml:space="preserve">Consideration to quality improvement methodology and approach to manage programmes and plans. 
</v>
          </cell>
          <cell r="O75" t="str">
            <v>QSIR Training continues in the ICB, and we are further reviewing our system wider approach to the PMO and tracking our improvement/transformation work.</v>
          </cell>
          <cell r="P75" t="str">
            <v>5 x 4 = 20</v>
          </cell>
          <cell r="Q75" t="str">
            <v>Low</v>
          </cell>
          <cell r="R75" t="str">
            <v xml:space="preserve">plans are in place in relation to Anchor organisations and social value.
</v>
          </cell>
          <cell r="S75" t="str">
            <v xml:space="preserve">1) Reviewing approach to savings and transformation between organisations, places and collaboratives as part of 23/24 planning - finalise July 2023
2) ICB QSIR Quality Improvement Methodology Training Programme commenced January 2023 
3) ICB Transformation PMO review completed and methodology and approach being implemented </v>
          </cell>
          <cell r="T75" t="str">
            <v xml:space="preserve">Improvement and Transformation workstreams are regularly reported through Aspyre, and that reports are presented through a number of forums.  </v>
          </cell>
          <cell r="U75" t="str">
            <v>No</v>
          </cell>
          <cell r="V75" t="str">
            <v>25/09/2024
02/12/2024
06/01/2025
24/03/2025
12/05/2025
23/06/2025
28/07/2025
02/09/2025</v>
          </cell>
          <cell r="W75">
            <v>45932</v>
          </cell>
          <cell r="X75" t="str">
            <v>Monthly</v>
          </cell>
          <cell r="Y75" t="str">
            <v xml:space="preserve">-14 </v>
          </cell>
          <cell r="Z75"/>
        </row>
        <row r="76">
          <cell r="A76" t="str">
            <v>4.4.</v>
          </cell>
          <cell r="B76" t="str">
            <v xml:space="preserve">There is adequate funding to deliver the local ambitions of the Integrated Care Partnership Strategy and the national NHSE requirements.    </v>
          </cell>
          <cell r="C76" t="str">
            <v>Lee Outhwaite   
Chief Finance Officer</v>
          </cell>
          <cell r="D76" t="str">
            <v>No delegate</v>
          </cell>
          <cell r="E76" t="str">
            <v>Finance and Investment Committee</v>
          </cell>
          <cell r="F76" t="str">
            <v>Accountable</v>
          </cell>
          <cell r="G76" t="str">
            <v>South Yorkshire Joint Forward Plan</v>
          </cell>
          <cell r="H76" t="str">
            <v>SY042</v>
          </cell>
          <cell r="I76" t="str">
            <v>Board supported by:
 - ICB Place Committees
 - System Leaders Executive
 - Operational Executive</v>
          </cell>
          <cell r="J76" t="str">
            <v xml:space="preserve">1) Operational Executive  and FEG updates                                        
2) Management within each provider and within each place 
3) Oversight from Corporate ICB finance team
</v>
          </cell>
          <cell r="K76" t="str">
            <v xml:space="preserve">1) We cannot deliver all which is required in 2025/26 based on our finanical imbalance in 2024/25, the settlement in 2025/26.  
2) Our work from Deloittes was also suggetsive of the fact that or CIP plans in 24/25 were perhaps higher than our benchmarked financial improvement headroom, and this continues into 25/26, so we are going to have to be more radical in our approach.
</v>
          </cell>
          <cell r="L76" t="str">
            <v>3 x 4 = 12</v>
          </cell>
          <cell r="M76" t="str">
            <v>Actions to manage risks associated with effective financial delivery</v>
          </cell>
          <cell r="N76" t="str">
            <v>None</v>
          </cell>
          <cell r="O76" t="str">
            <v>We are now trying to fully embed our Turnaround and Financial Recovery processes to deliver as good a financial outturn as possible.</v>
          </cell>
          <cell r="P76" t="str">
            <v>5 x 4 = 20</v>
          </cell>
          <cell r="Q76" t="str">
            <v>Low</v>
          </cell>
          <cell r="R76" t="str">
            <v xml:space="preserve">On plan at M5 (2025/26) but managing significant financial risk. 
ICB now in receipt of third party oversight now from NHSE as part of the NOF3 process.
</v>
          </cell>
          <cell r="S76" t="str">
            <v>To develop further actions through our turnaround process to manage the identified risks by Q3 25/26</v>
          </cell>
          <cell r="T76" t="str">
            <v xml:space="preserve">September 2025 - We have now set a plan based on the financial framework for 25/26 and are now trying to manage all the risks we have identified and those that are emerging in-year.  Some of the financial gap has been closed by releasing or forgoing spend in areas that were hypothecated under the previous SDF approach. We have agreed the outline steps required for planning in 25/26 which we are now aligning to the national requirements. </v>
          </cell>
          <cell r="U76" t="str">
            <v>we have an internal audit planned our CIP processes.</v>
          </cell>
          <cell r="V76" t="str">
            <v>02/08/2024
25/10/2024
30/01/2025
13/03/2025
02/05/2025
23/06/2025
30/07/2025
23/09/2025</v>
          </cell>
          <cell r="W76">
            <v>45953</v>
          </cell>
          <cell r="X76" t="str">
            <v>Monthly</v>
          </cell>
          <cell r="Y76" t="str">
            <v>Not overdue</v>
          </cell>
          <cell r="Z76"/>
        </row>
        <row r="77">
          <cell r="A77">
            <v>4.5999999999999996</v>
          </cell>
          <cell r="B77" t="str">
            <v xml:space="preserve">The ICB is working as part of an integrated care partnership collaborating with the South Yorkshire Mayoral Combined Authority,  and partners in the development of  priorities and delivery plans. </v>
          </cell>
          <cell r="C77" t="str">
            <v xml:space="preserve">Gavin Boyle
Chief Executive
</v>
          </cell>
          <cell r="D77" t="str">
            <v xml:space="preserve">Marianna Hargreaves
</v>
          </cell>
          <cell r="E77" t="str">
            <v xml:space="preserve">ICB Board
</v>
          </cell>
          <cell r="F77" t="str">
            <v>Consulted</v>
          </cell>
          <cell r="G77" t="str">
            <v>South Yorkshire Joint Forward Plan / BAF 2023</v>
          </cell>
          <cell r="H77" t="str">
            <v>IL02</v>
          </cell>
          <cell r="I77" t="str">
            <v>1) Minutes of ICP to go to Board for information 
2) Reports to the integrated care partnership and health and care partnerships in every place. 
3) Minutes from the ICP go to each of our HWBs and Place Partnerships</v>
          </cell>
          <cell r="J77" t="str">
            <v xml:space="preserve">Producing strategies and plans through a Governance process/ committees </v>
          </cell>
          <cell r="K77" t="str">
            <v>1) Assurance through Health and Wellbeing Boards, 
2) Department of Health and Social Care
3) NHSE 
4) CQC</v>
          </cell>
          <cell r="L77" t="str">
            <v>2 x 3 = 6</v>
          </cell>
          <cell r="M77" t="str">
            <v>Not all elements of delivery of our ICP Strategy are directly within our control such as those being led by Local Authorities. </v>
          </cell>
          <cell r="N77" t="str">
            <v>No gap in assurance</v>
          </cell>
          <cell r="O77" t="str">
            <v xml:space="preserve">Robust ICB 5-year Joint Forward plan
</v>
          </cell>
          <cell r="P77" t="str">
            <v>2 x 3 = 6</v>
          </cell>
          <cell r="Q77" t="str">
            <v>Medium</v>
          </cell>
          <cell r="R77" t="str">
            <v>Robust Five Year Plan in place and ICP</v>
          </cell>
          <cell r="S77" t="str">
            <v>Robust ICB 5-year Joint Forward plan refresh annually - complete more extensive refresh after publication of the National 10 Year Health Plan                                                   
Focus on delivery including working through delivery plans in each of our places and SY wide.</v>
          </cell>
          <cell r="T77" t="str">
            <v>Limited JFP refresh in line with guidance for the end of March 2025. Prep for a more extensive refresh underway to refresh in light of the national 10 Year Health Plan.</v>
          </cell>
          <cell r="U77" t="str">
            <v xml:space="preserve">
No</v>
          </cell>
          <cell r="V77" t="str">
            <v>22/10/2024
10/02/2025
15/04/2025</v>
          </cell>
          <cell r="W77">
            <v>45945</v>
          </cell>
          <cell r="X77" t="str">
            <v>Six-Monthly</v>
          </cell>
          <cell r="Y77" t="str">
            <v xml:space="preserve">-1 </v>
          </cell>
          <cell r="Z77"/>
        </row>
        <row r="78">
          <cell r="A78" t="str">
            <v>4.7.</v>
          </cell>
          <cell r="B78" t="str">
            <v>The Primary Care estate is fit for purpose.  Failure to deliver this will result in poor GP recruitment and retention and an inability to treat patients in more anticipatory and proactive way.</v>
          </cell>
          <cell r="C78" t="str">
            <v>Lee Outhwaite   
Chief Finance Officer</v>
          </cell>
          <cell r="D78" t="str">
            <v>No delegate</v>
          </cell>
          <cell r="E78" t="str">
            <v>System Estates Board</v>
          </cell>
          <cell r="F78" t="str">
            <v>Accountable</v>
          </cell>
          <cell r="G78" t="str">
            <v>South Yorkshire Joint Forward Plan</v>
          </cell>
          <cell r="H78" t="str">
            <v>No link</v>
          </cell>
          <cell r="I78" t="str">
            <v>1) Capital leads – primary and community
2) Places / organisations</v>
          </cell>
          <cell r="J78" t="str">
            <v>The approach to the Primary Care Capital Programme and the Infrastructure Strategy is overseen at the System Estates Board.</v>
          </cell>
          <cell r="K78" t="str">
            <v>1) Finance and Investment Committee receive a biannual update on Primary Care capiral, 
2)  Infrastructure Strategy from NHSE  - awaiting feedback
3) proposed a Post Porject Evaluation piece of work to DHSC on Pimary Care Capital.</v>
          </cell>
          <cell r="L78" t="str">
            <v>3 x 3 = 9</v>
          </cell>
          <cell r="M78" t="str">
            <v xml:space="preserve">Finalised Infrastructure Strategy following NHSE feedback </v>
          </cell>
          <cell r="N78" t="str">
            <v>Awaiting finalised Infrastructure strategy to determine gaps in assurance</v>
          </cell>
          <cell r="O78" t="str">
            <v>1)Primary care capital and community care
2) Space utilisation and fitness for purpose
3) Sustainability and decarbonising estate</v>
          </cell>
          <cell r="P78" t="str">
            <v>1 x 3 = 3</v>
          </cell>
          <cell r="Q78" t="str">
            <v>High</v>
          </cell>
          <cell r="R78" t="str">
            <v>We will review this assurance level on receipt on the NHSE feedback.</v>
          </cell>
          <cell r="S78" t="str">
            <v>1) Awaiting formulation of further actions folliowing NHSE and DHSC responses by the end of Q2 25/26.
2) Report Infrastructure strategy to the Finance and Investment Committee by Q2 25/26
3) Review the extent to which there is sufficient capital available to address the issues raised in the Infrastructure Strategy once finalised to determine further gaps during Q2 25/26</v>
          </cell>
          <cell r="T78"/>
          <cell r="U78" t="str">
            <v xml:space="preserve">
No</v>
          </cell>
          <cell r="V78" t="str">
            <v>28/10/2024
30/01/2025
30/07/2025
23/09/2025</v>
          </cell>
          <cell r="W78">
            <v>46288</v>
          </cell>
          <cell r="X78" t="str">
            <v>Annually</v>
          </cell>
          <cell r="Y78" t="str">
            <v>Not overdue</v>
          </cell>
          <cell r="Z78"/>
        </row>
        <row r="79">
          <cell r="A79" t="str">
            <v>4.8.</v>
          </cell>
          <cell r="B79" t="str">
            <v>Our collaborative work with partners including rolling out joint work planning tool, delivery of cost improvement plans are embedded.  Failure to meet this may result in a lack of improvement opportunties that require joint working.</v>
          </cell>
          <cell r="C79" t="str">
            <v>Lee Outhwaite   
Chief Finance Officer</v>
          </cell>
          <cell r="D79" t="str">
            <v>No delegate</v>
          </cell>
          <cell r="E79" t="str">
            <v xml:space="preserve">Finance and Investment Committee
</v>
          </cell>
          <cell r="F79" t="str">
            <v>Accountable</v>
          </cell>
          <cell r="G79" t="str">
            <v>South Yorkshire Joint Forward Plan</v>
          </cell>
          <cell r="H79" t="str">
            <v>SY044, SY042, SY107, SY128, SY082, SY106</v>
          </cell>
          <cell r="I79" t="str">
            <v>1) Finance, Capital and Estates Delivery Group                     
2) SY Finance Leads / Teams                                                                                 
3) System Leaders – link to Joint Commitments</v>
          </cell>
          <cell r="J79" t="str">
            <v xml:space="preserve">1) Operational Executive                                                      
2) Management within each provider and within each place 
3) Oversight from Corporate ICB finance team
</v>
          </cell>
          <cell r="K79" t="str">
            <v>We have discussed in Finance, Capital and Estates Delivery Group (FCEDG), and Finance and Investment Committee and through our new Turnaround Structures the extent to which we may need to make a step change in how we monitor our delivery of our improvement and cost improvement work which may require an enhanced response and the roles each of our alliances and collaboratives need to play in that.</v>
          </cell>
          <cell r="L79" t="str">
            <v>3 x 4 = 12</v>
          </cell>
          <cell r="M79" t="str">
            <v>Any gaps in control in this area will be identified through the Internal Audit on CIP.</v>
          </cell>
          <cell r="N79" t="str">
            <v>Given the level of ambition for the improvement and savings plan we will need to be able to report on our own actions and understand the delivery better through the collaboratives and alliances.</v>
          </cell>
          <cell r="O79" t="str">
            <v>1) Review of collaborative procurement arrangements
2) Continue collaborative work as partners, including rolling out joint work planning tool, delivery of cost improvement plans, embed consumables resilience group</v>
          </cell>
          <cell r="P79" t="str">
            <v>5 x 4 = 20</v>
          </cell>
          <cell r="Q79" t="str">
            <v>Medium</v>
          </cell>
          <cell r="R79" t="str">
            <v>ICB now in receipt of third party oversight from NHSE  as part of the NOF3 process.</v>
          </cell>
          <cell r="S79" t="str">
            <v>1) We are responding to the Deloittes further sense check on work on the control environment throughout 2025/6
2) We are going to review the overall approach to the system financial plan with the Finance NEDs from each of the NHS Statutory Organisations again in October 2025, and will then identify if there are gaps in control that are are apparent from an NED perspective, having reviewed this multiple times at both AO and CFO level.</v>
          </cell>
          <cell r="T79" t="str">
            <v>January 2025 - Given the understandable narrower focus on in-year financial balance for the whole of the English NHS in 2024/25 it is hard to give time and attention to this wider agenda.  We still need to do further work on transformation and savings in initiatives that straddle different statutory organisations and structures.
May 2025 - Plans in place to review system financial plan  with the Finance NEDs from each of the NHS Statutory Organisations in May 2025, and will then identify if there are gaps in control that are are apparent from an NED perspective, having reviewed this multiple times at both AO and CFO level.</v>
          </cell>
          <cell r="U79" t="str">
            <v>No</v>
          </cell>
          <cell r="V79" t="str">
            <v>02/08/2024
25/10/2024
30/01/2025
13/03/2025
02/05/2025
23/06/2025
30/07/2025
23/09/2025</v>
          </cell>
          <cell r="W79">
            <v>45953</v>
          </cell>
          <cell r="X79" t="str">
            <v>Monthly</v>
          </cell>
          <cell r="Y79" t="str">
            <v>Not overdue</v>
          </cell>
          <cell r="Z79"/>
        </row>
        <row r="80">
          <cell r="A80" t="str">
            <v>4.9 - B</v>
          </cell>
          <cell r="B80" t="str">
            <v xml:space="preserve">Our work with people and communities is effective failure to meet this may result in a disconect between local plans and the challenges faced by and needs of local communities </v>
          </cell>
          <cell r="C80" t="str">
            <v>Katie Calvin-Thomas
Barnsley Place Director</v>
          </cell>
          <cell r="D80" t="str">
            <v>Jamie Wike</v>
          </cell>
          <cell r="E80" t="str">
            <v xml:space="preserve">Place Committees
</v>
          </cell>
          <cell r="F80" t="str">
            <v>Accountable</v>
          </cell>
          <cell r="G80" t="str">
            <v>South Yorkshire Joint Forward Plan</v>
          </cell>
          <cell r="H80" t="str">
            <v>No link</v>
          </cell>
          <cell r="I80" t="str">
            <v>1) ICB Involvement Team &amp; wider network
2) Places, Provider Collaboratives and Alliances
3) Place Partnership Delivery Group
4) Place Engagamenbt and Involvement Group</v>
          </cell>
          <cell r="J80" t="str">
            <v>1) Place Partnership Board 
2) Place Committee</v>
          </cell>
          <cell r="K80" t="str">
            <v>Health and Wellbeing Board.</v>
          </cell>
          <cell r="L80" t="str">
            <v>3 x 3 = 9</v>
          </cell>
          <cell r="M80" t="str">
            <v>Embedded delivery</v>
          </cell>
          <cell r="N80" t="str">
            <v>No gaps identified</v>
          </cell>
          <cell r="O80" t="str">
            <v>1)Put the voices of people and communities into decision making
2)Embed mechanisms to enable citizen involvement to play a key role in the system focus on tackling health inequalities</v>
          </cell>
          <cell r="P80" t="str">
            <v>2 x 3 = 6</v>
          </cell>
          <cell r="Q80" t="str">
            <v>Medium</v>
          </cell>
          <cell r="R80" t="str">
            <v>Agreed approach linked to work to address HI's and work collaboratively with LA
Barnsley Involvement and Engagement Group is in place supporting work across the place and ICB transformation priorities</v>
          </cell>
          <cell r="S80" t="str">
            <v>Review the work of the Barnsley Involvement and Engagement Group by October 2025 to ensure the agreed approach to involvement and community engagement is embedded across the partnership.</v>
          </cell>
          <cell r="T80" t="str">
            <v>March 2025 - Approach to involvement and engagement agreed at place level
Involvement and Engagement Group working with transformation team to identify areas of input to 2025/26 plans</v>
          </cell>
          <cell r="U80" t="str">
            <v xml:space="preserve">
No</v>
          </cell>
          <cell r="V80" t="str">
            <v>25/09/2024
11/11/2024
10/02/2025
27/03/2025
30/05/2025
04/07/2025
14/08/2025
18/08/2025
18/09/2025</v>
          </cell>
          <cell r="W80">
            <v>46099</v>
          </cell>
          <cell r="X80" t="str">
            <v>Six-Monthly</v>
          </cell>
          <cell r="Y80" t="str">
            <v>Not overdue</v>
          </cell>
          <cell r="Z80"/>
        </row>
        <row r="81">
          <cell r="A81" t="str">
            <v>4.9 - D</v>
          </cell>
          <cell r="B81" t="str">
            <v>Our work with people and communities is effective</v>
          </cell>
          <cell r="C81" t="str">
            <v>Anthony Fitzgerald 
Doncaster Place Director</v>
          </cell>
          <cell r="D81" t="str">
            <v>Ailsa Leighton</v>
          </cell>
          <cell r="E81" t="str">
            <v xml:space="preserve">Place Committees
</v>
          </cell>
          <cell r="F81" t="str">
            <v>Accountable</v>
          </cell>
          <cell r="G81" t="str">
            <v>South Yorkshire Joint Forward Plan</v>
          </cell>
          <cell r="H81" t="str">
            <v>No link</v>
          </cell>
          <cell r="I81" t="str">
            <v>1) ICB Involvement Team &amp; wider network
2) Places, Provider Collaboratives and Alliances
3) Governance of the Doncaster Thrive priority</v>
          </cell>
          <cell r="J81" t="str">
            <v>Place Partnership Committee.</v>
          </cell>
          <cell r="K81" t="str">
            <v>Team Doncaster Executive Thrive Board</v>
          </cell>
          <cell r="L81" t="str">
            <v>3 x 3 = 9</v>
          </cell>
          <cell r="M81" t="str">
            <v xml:space="preserve"> - Sufficient funding and workforce</v>
          </cell>
          <cell r="N81" t="str">
            <v xml:space="preserve">No gaps in assurance identified
</v>
          </cell>
          <cell r="O81" t="str">
            <v>1)Put the voices of people and communities into decision making
2)Embed mechanisms to enable citizen involvement to play a key role in the system focus on tackling health inequalities
3)Work with people and communities on the priorities identified in JFP</v>
          </cell>
          <cell r="P81" t="str">
            <v>3 x 3 = 9</v>
          </cell>
          <cell r="Q81" t="str">
            <v>Medium</v>
          </cell>
          <cell r="R81" t="str">
            <v>At a place level the Thrive model has a governance framework that has been recently introduced. In addition the Thrive Learning and Development Network has now formed, and external expert support has been secured - Professor Toby Lowe</v>
          </cell>
          <cell r="S81" t="str">
            <v>Await further guidance regarding financial position following recent government announcement to reduce ICB running costs by 50%, by Q3 25/26</v>
          </cell>
          <cell r="T81" t="str">
            <v xml:space="preserve">July 2025 - In light of the 10 year plan and changing roles of ICBs, the Doncaster partnership is under review - the voice of our communities is represented in those meetings via the Doncaster Great 8 (our approach to securing VCSE support and leadership across the patch) and Healthwatch </v>
          </cell>
          <cell r="U81" t="str">
            <v xml:space="preserve">
No</v>
          </cell>
          <cell r="V81" t="str">
            <v>30/09/2024
24/11/2024
17/03/2025
28/03/2025
16/07/2025</v>
          </cell>
          <cell r="W81">
            <v>45946</v>
          </cell>
          <cell r="X81" t="str">
            <v>Quarterly</v>
          </cell>
          <cell r="Y81" t="str">
            <v>Not overdue</v>
          </cell>
          <cell r="Z81"/>
        </row>
        <row r="82">
          <cell r="A82" t="str">
            <v>4.9 - R</v>
          </cell>
          <cell r="B82" t="str">
            <v>Our work with people and communities is effective</v>
          </cell>
          <cell r="C82" t="str">
            <v xml:space="preserve">Chris Edwards  
Rotherham Place Director
</v>
          </cell>
          <cell r="D82" t="str">
            <v xml:space="preserve">Claire Smith
</v>
          </cell>
          <cell r="E82" t="str">
            <v xml:space="preserve">Place Committees
</v>
          </cell>
          <cell r="F82" t="str">
            <v>Accountable</v>
          </cell>
          <cell r="G82" t="str">
            <v>South Yorkshire Joint Forward Plan</v>
          </cell>
          <cell r="H82" t="str">
            <v>No link</v>
          </cell>
          <cell r="I82" t="str">
            <v>1) ICB Involvement Team &amp; wider network
2) Places, Provider Collaboratives and Alliances
3) Rotherham Chief Execs meeting</v>
          </cell>
          <cell r="J82" t="str">
            <v>Rotherham Place ICB board sub committee</v>
          </cell>
          <cell r="K82" t="str">
            <v>Health and Wellbeing Board.</v>
          </cell>
          <cell r="L82" t="str">
            <v>3 x 4 = 12</v>
          </cell>
          <cell r="M82" t="str">
            <v>A robust plan for all transformation/commissioning activity is needed which incorporates engagement with communities</v>
          </cell>
          <cell r="N82" t="str">
            <v>EQIA completion for all activity that requires one</v>
          </cell>
          <cell r="O82" t="str">
            <v>1)Put the voices of people and communities into decision making
2)Embed mechanisms to enable citizen involvement to play a key role in the system focus on tackling health inequalities
3)Work with people and communities on the priorities identified in JFP</v>
          </cell>
          <cell r="P82" t="str">
            <v>2 x 3 = 6</v>
          </cell>
          <cell r="Q82" t="str">
            <v>Medium</v>
          </cell>
          <cell r="R82" t="str">
            <v>Rotherham place plan and Rotherham together partnership plan focusses on social value and the role of anchor organisations.
ICB place team part of Rowntree review on anchors and signed up to social value charter and staff trained
RTP leading on social value and training for key staff in contracting and procurement as well as senior officers</v>
          </cell>
          <cell r="S82" t="str">
            <v>EQIAs to be completed for all commissioning activity and taken to Place Executive for assurance and sign off, this is to be completed as required. Ongoing as required through 2025/6</v>
          </cell>
          <cell r="T82" t="str">
            <v xml:space="preserve">January 2025 - recommendation for this risk to be SY Wide </v>
          </cell>
          <cell r="U82" t="str">
            <v>Audit ICB contribution to social value</v>
          </cell>
          <cell r="V82" t="str">
            <v>07/10/2024
11/11/2024
16/12/2024
06/01/2025
20/01/2025
30/01/2025
03/03/2025
04/04/2025
06/05/2025
10/06/2025
14/07/2025
18/08/2025
21/08/2025
22/09/2025</v>
          </cell>
          <cell r="W82">
            <v>46103</v>
          </cell>
          <cell r="X82" t="str">
            <v>Six-Monthly</v>
          </cell>
          <cell r="Y82" t="str">
            <v>Not overdue</v>
          </cell>
          <cell r="Z82"/>
        </row>
        <row r="83">
          <cell r="A83" t="str">
            <v>4.9 - S</v>
          </cell>
          <cell r="B83" t="str">
            <v>Our work with people and communities is effective</v>
          </cell>
          <cell r="C83" t="str">
            <v>Emma Latimer  
Sheffield Place Director</v>
          </cell>
          <cell r="D83" t="str">
            <v>Ian Atkinson</v>
          </cell>
          <cell r="E83" t="str">
            <v xml:space="preserve">Place Committees
</v>
          </cell>
          <cell r="F83" t="str">
            <v>Accountable</v>
          </cell>
          <cell r="G83" t="str">
            <v>South Yorkshire Joint Forward Plan</v>
          </cell>
          <cell r="H83" t="str">
            <v>No link</v>
          </cell>
          <cell r="I83" t="str">
            <v>1) ICB Involvement Team &amp; wider network
2) Places, Provider Collaboratives and Alliances</v>
          </cell>
          <cell r="J83" t="str">
            <v>Sheffield Healthcare Partnership Board</v>
          </cell>
          <cell r="K83" t="str">
            <v>Sheffield Health and Wellbeing Board</v>
          </cell>
          <cell r="L83" t="str">
            <v>3 x 4 = 12</v>
          </cell>
          <cell r="M83" t="str">
            <v>Robust plan with the engagement lead to ensure that all planned reviews of services had appropriate engagement with communities. 
Use of EQIA for all appropriate commissioning activity</v>
          </cell>
          <cell r="N83" t="str">
            <v>No gaps in assurance</v>
          </cell>
          <cell r="O83" t="str">
            <v>1)Put the voices of people and communities into decision making
2)Embed mechanisms to enable citizen involvement to play a key role in the system focus on tackling health inequalities
3)Work with people and communities on the priorities identified in JFP</v>
          </cell>
          <cell r="P83" t="str">
            <v>2 x 3 = 6</v>
          </cell>
          <cell r="Q83" t="str">
            <v>Medium</v>
          </cell>
          <cell r="R83" t="str">
            <v>Sheffield HCP Plan</v>
          </cell>
          <cell r="S83" t="str">
            <v>Work with people and communities on the priorities identified in JFP</v>
          </cell>
          <cell r="T83" t="str">
            <v>Nothing at this time.</v>
          </cell>
          <cell r="U83" t="str">
            <v>No</v>
          </cell>
          <cell r="V83" t="str">
            <v>25/09/2024
02/12/2024
06/01/2025
24/03/2025
12/05/2025</v>
          </cell>
          <cell r="W83">
            <v>45973</v>
          </cell>
          <cell r="X83" t="str">
            <v>Six-Monthly</v>
          </cell>
          <cell r="Y83" t="str">
            <v>Not overdue</v>
          </cell>
          <cell r="Z83"/>
        </row>
        <row r="84">
          <cell r="A84" t="str">
            <v>4.10 - B</v>
          </cell>
          <cell r="B84" t="str">
            <v>Our work with VCSE is effective failure to meet this may result in the opportunities to improve services through joint working and stronger relationships with the VCSE sector.</v>
          </cell>
          <cell r="C84" t="str">
            <v>Katie Calvin-Thomas
Barnsley Place Director</v>
          </cell>
          <cell r="D84" t="str">
            <v>Jamie Wike</v>
          </cell>
          <cell r="E84" t="str">
            <v>ICB Board</v>
          </cell>
          <cell r="F84" t="str">
            <v>Accountable</v>
          </cell>
          <cell r="G84" t="str">
            <v>South Yorkshire Joint Forward Plan</v>
          </cell>
          <cell r="H84" t="str">
            <v>No link</v>
          </cell>
          <cell r="I84" t="str">
            <v>1) SY VCSE Alliance
2) Place Partnership Delivery Group
3) Barnsley VCSE alliance
4) VCSE Infrasturcture support through Barnsley CVS</v>
          </cell>
          <cell r="J84" t="str">
            <v>1) Place Partnership Board 
2) Place Committee</v>
          </cell>
          <cell r="K84" t="str">
            <v>Health and Wellbeing Board.</v>
          </cell>
          <cell r="L84" t="str">
            <v>4 x 4 = 16</v>
          </cell>
          <cell r="M84" t="str">
            <v>No gaps identified</v>
          </cell>
          <cell r="N84" t="str">
            <v>No gaps in assurance identified</v>
          </cell>
          <cell r="O84" t="str">
            <v>1) Embed VCSE participation
2) Strengthen connections and insights between ICS and VCSE
3) Maximise VCSE investment opportunities</v>
          </cell>
          <cell r="P84" t="str">
            <v>3 x 3 = 9</v>
          </cell>
          <cell r="Q84" t="str">
            <v>Medium</v>
          </cell>
          <cell r="R84" t="str">
            <v>There have been capacity issues in the leadership of BCVS resulting in some challenges working with the sector to develop a strategy and priorities - New CEO and leadership team is now in place.</v>
          </cell>
          <cell r="S84" t="str">
            <v xml:space="preserve">No gaps identified at this time, no action required.  </v>
          </cell>
          <cell r="T84" t="str">
            <v>August 2025 - Barnsley CVS leadership structures have been agreed and posts recruited to.  BCVS representation confirmed across partnership activities.</v>
          </cell>
          <cell r="U84" t="str">
            <v xml:space="preserve">
No</v>
          </cell>
          <cell r="V84" t="str">
            <v>25/09/2024
11/11/2024
10/02/2025
27/03/2025
30/05/2025
04/07/2025
14/08/2025
18/09/2025</v>
          </cell>
          <cell r="W84">
            <v>46009</v>
          </cell>
          <cell r="X84" t="str">
            <v>Quarterly</v>
          </cell>
          <cell r="Y84" t="str">
            <v>Not overdue</v>
          </cell>
          <cell r="Z84"/>
        </row>
        <row r="85">
          <cell r="A85" t="str">
            <v xml:space="preserve">4.10 - D
</v>
          </cell>
          <cell r="B85" t="str">
            <v>Our work with VCSE is effective</v>
          </cell>
          <cell r="C85" t="str">
            <v>Anthony Fitzgerald 
Doncaster Place Director</v>
          </cell>
          <cell r="D85" t="str">
            <v>Ailsa Leighton</v>
          </cell>
          <cell r="E85" t="str">
            <v>ICB Board</v>
          </cell>
          <cell r="F85" t="str">
            <v>Accountable</v>
          </cell>
          <cell r="G85" t="str">
            <v>South Yorkshire Joint Forward Plan</v>
          </cell>
          <cell r="H85" t="str">
            <v>No link</v>
          </cell>
          <cell r="I85" t="str">
            <v>1) VCSE Alliance
2) ICB Place Committees</v>
          </cell>
          <cell r="J85" t="str">
            <v>Health &amp; Wellbeing Board</v>
          </cell>
          <cell r="K85" t="str">
            <v>Team Doncaster Executive</v>
          </cell>
          <cell r="L85" t="str">
            <v>3 x 3 = 9</v>
          </cell>
          <cell r="M85" t="str">
            <v xml:space="preserve">Time limited funding for VCSE infrastructures within Doncaster Place
</v>
          </cell>
          <cell r="N85" t="str">
            <v>Clarification that the current approach to VCSE infrastructure is most suitable approach</v>
          </cell>
          <cell r="O85" t="str">
            <v>1) Embed VCSE participation
2) Strengthen connections and insights between ICS and VCSE
3) Maximise VCSE investment opportunities</v>
          </cell>
          <cell r="P85" t="str">
            <v>2 x 3 = 6</v>
          </cell>
          <cell r="Q85" t="str">
            <v>Medium</v>
          </cell>
          <cell r="R85" t="str">
            <v>There is a strong commitment in Doncaster to working with the VCSE and the sector are represented at the Team Doncaster Executive.  
Recent work with the VCSE has identified an approach to supporting VCSE development in Doncaster, through the appointment of 8 representatives from within the VCSE sector, linked to the Doncaster Great 8</v>
          </cell>
          <cell r="S85" t="str">
            <v>City of Doncaster Council are undertaking a review on VSCE infrastructures, expected to be complete by the end of Q4 25/26.</v>
          </cell>
          <cell r="T85" t="str">
            <v xml:space="preserve">Work underway supporting Doncaster Council, to respond to the asks from the local VCSE regarding infrastructure support </v>
          </cell>
          <cell r="U85" t="str">
            <v xml:space="preserve">
No</v>
          </cell>
          <cell r="V85" t="str">
            <v>30/09/2024
24/11/2024
28/03/2025
25/09/2025</v>
          </cell>
          <cell r="W85">
            <v>46106</v>
          </cell>
          <cell r="X85" t="str">
            <v>Six-Monthly</v>
          </cell>
          <cell r="Y85" t="str">
            <v>Not overdue</v>
          </cell>
          <cell r="Z85"/>
        </row>
        <row r="86">
          <cell r="A86" t="str">
            <v>4.10 - R</v>
          </cell>
          <cell r="B86" t="str">
            <v>Our work with VCSE is effective</v>
          </cell>
          <cell r="C86" t="str">
            <v xml:space="preserve">Chris Edwards  
Rotherham Place Director
</v>
          </cell>
          <cell r="D86" t="str">
            <v xml:space="preserve">Claire Smith
</v>
          </cell>
          <cell r="E86" t="str">
            <v>ICB Board</v>
          </cell>
          <cell r="F86" t="str">
            <v>Accountable</v>
          </cell>
          <cell r="G86" t="str">
            <v>South Yorkshire Joint Forward Plan</v>
          </cell>
          <cell r="H86" t="str">
            <v>No link</v>
          </cell>
          <cell r="I86" t="str">
            <v xml:space="preserve">1) VCSE Alliance
2) ICB Place Committees
3) VCS represented on all major projects/priority workstreams across Place </v>
          </cell>
          <cell r="J86" t="str">
            <v>Rotherham Place ICB board sub committee</v>
          </cell>
          <cell r="K86" t="str">
            <v>Health and Wellbeing Board.</v>
          </cell>
          <cell r="L86" t="str">
            <v>3 x 3 = 9</v>
          </cell>
          <cell r="M86" t="str">
            <v>prevention and early intervention support from commissioned VCS services</v>
          </cell>
          <cell r="N86" t="str">
            <v>VCS engagement in Place Board</v>
          </cell>
          <cell r="O86" t="str">
            <v>1) Embed VCSE participation
2) Strengthen connections and insights between ICS and VCSE
3) Maximise VCSE investment opportunities</v>
          </cell>
          <cell r="P86" t="str">
            <v>2 x 2 = 4</v>
          </cell>
          <cell r="Q86" t="str">
            <v>High</v>
          </cell>
          <cell r="R86" t="str">
            <v xml:space="preserve">VCSE is strong in Rotherham and a key partner. Rotherham VCSE lead sits on ICB board and Rotherham sub committee. Rotherham place plan has a strong focus on VCSE. Strong representation in the national neighbourhood pilot from VCSE. </v>
          </cell>
          <cell r="S86" t="str">
            <v xml:space="preserve">Continue current arrangements of monthly Place Board which inlcudes VAR represetative (monthly) and continue to work with VAR to maximise VCSE role in Rotherham routinely through performance and other partnership meetings (held as required) through 25 26. </v>
          </cell>
          <cell r="T86"/>
          <cell r="U86" t="str">
            <v>Audit arrangements for VCSE commissioning in 2025/6</v>
          </cell>
          <cell r="V86" t="str">
            <v>07/10/2024
11/11/2024
16/12/2024
06/01/2025
20/01/2025
30/01/2025
03/03/2025
04/04/2025
06/05/2025
10/06/2025
14/07/2025
18/08/2025
21/08/2025
22/09/2025
01/10/2025</v>
          </cell>
          <cell r="W86">
            <v>46113</v>
          </cell>
          <cell r="X86" t="str">
            <v>Six-Monthly</v>
          </cell>
          <cell r="Y86" t="str">
            <v>Not overdue</v>
          </cell>
          <cell r="Z86"/>
          <cell r="AA86"/>
          <cell r="AB86"/>
        </row>
        <row r="87">
          <cell r="A87" t="str">
            <v>4.10 - S</v>
          </cell>
          <cell r="B87" t="str">
            <v>Our work with VCSE is effective</v>
          </cell>
          <cell r="C87" t="str">
            <v>Emma Latimer  
Sheffield Place Director</v>
          </cell>
          <cell r="D87" t="str">
            <v>Ian Atkinson</v>
          </cell>
          <cell r="E87" t="str">
            <v>ICB Board</v>
          </cell>
          <cell r="F87" t="str">
            <v>Accountable</v>
          </cell>
          <cell r="G87" t="str">
            <v>South Yorkshire Joint Forward Plan</v>
          </cell>
          <cell r="H87" t="str">
            <v>No link</v>
          </cell>
          <cell r="I87" t="str">
            <v>1) The Sheffield Place Team - operate a principle of using the Vol Sector as an equal partner in the city, they attend all key Place Committees and meetings supporting the delivery of HCP priority areas 
2) VCSE Alliance
3) ICB Place Committees</v>
          </cell>
          <cell r="J87" t="str">
            <v>Sheffield Healthcare Partnership Board</v>
          </cell>
          <cell r="K87" t="str">
            <v>Sheffield Health and Wellbeing Board</v>
          </cell>
          <cell r="L87" t="str">
            <v>3 x 3 = 9</v>
          </cell>
          <cell r="M87" t="str">
            <v>continued push to commissioning services within the VCS where appropriate to support prevention and early intervention</v>
          </cell>
          <cell r="N87" t="str">
            <v>No gaps in assurance</v>
          </cell>
          <cell r="O87" t="str">
            <v>1) Embed VCSE participation
2) Strengthen connections and insights between ICS and VCSE
3) Maximise VCSE investment opportunities</v>
          </cell>
          <cell r="P87" t="str">
            <v>2 x 2 = 4</v>
          </cell>
          <cell r="Q87" t="str">
            <v>High</v>
          </cell>
          <cell r="R87" t="str">
            <v>VCSE is strong in Sheffield and a key partner.  Sheffield place plan has a strong focus on VCSE</v>
          </cell>
          <cell r="S87" t="str">
            <v>Continue current arrangements and continue to work with VAR to maximise VCSE role in Sheffield</v>
          </cell>
          <cell r="T87" t="str">
            <v>Nothing at this time.</v>
          </cell>
          <cell r="U87" t="str">
            <v>No</v>
          </cell>
          <cell r="V87" t="str">
            <v>25/09/2024
02/12/2024
06/01/2025
24/03/2025
12/05/2025</v>
          </cell>
          <cell r="W87">
            <v>45973</v>
          </cell>
          <cell r="X87" t="str">
            <v>Six-Monthly</v>
          </cell>
          <cell r="Y87" t="str">
            <v>Not overdue</v>
          </cell>
          <cell r="Z87"/>
        </row>
        <row r="88">
          <cell r="A88" t="str">
            <v>4.11 - B</v>
          </cell>
          <cell r="B88" t="str">
            <v>Our work with local authority is effective failure to meet this may result in misaligned priorities across health and care leading to unintended implications arising from any service/commissioning changes</v>
          </cell>
          <cell r="C88" t="str">
            <v>Katie Calvin-Thomas
Barnsley Place Director</v>
          </cell>
          <cell r="D88" t="str">
            <v>Jamie Wike</v>
          </cell>
          <cell r="E88" t="str">
            <v>ICB Place Committees</v>
          </cell>
          <cell r="F88" t="str">
            <v>Accountable</v>
          </cell>
          <cell r="G88" t="str">
            <v>South Yorkshire Joint Forward Plan</v>
          </cell>
          <cell r="H88" t="str">
            <v>SY107, SY124, SY021</v>
          </cell>
          <cell r="I88" t="str">
            <v xml:space="preserve">1) Place Director - Health and Care (ICB &amp; LA)
2) Place Partnership Delivery Board
3) Place SMT (Health &amp; Care)
4) Joint Commissing Group and framework
5) Barnsley 2030 Board
6) Stronger Communities Partnership
7) Safeguarding Adults and Children
8) SEND Local Area Partnership
</v>
          </cell>
          <cell r="J88" t="str">
            <v>1) Place Partnership Board and Place Committee
2) Health and Welbeing Board</v>
          </cell>
          <cell r="K88" t="str">
            <v>Overview and Scrutiny Committee</v>
          </cell>
          <cell r="L88" t="str">
            <v>2 x 3 = 6</v>
          </cell>
          <cell r="M88" t="str">
            <v>No gaps identified</v>
          </cell>
          <cell r="N88" t="str">
            <v xml:space="preserve">No gaps identified, </v>
          </cell>
          <cell r="O88" t="str">
            <v>Support and strengthen our partnership arrangements in our places and our SY Integrated Care Partnership</v>
          </cell>
          <cell r="P88" t="str">
            <v>2 x 3 = 6</v>
          </cell>
          <cell r="Q88" t="str">
            <v>High</v>
          </cell>
          <cell r="R88" t="str">
            <v>Strong partnership arrangements in place. Shared Executive Director across ICB and LA, Joint Commissioning Group in place.</v>
          </cell>
          <cell r="S88" t="str">
            <v>No gaps identified, therefore no action required at this time</v>
          </cell>
          <cell r="T88" t="str">
            <v>March 2025 - "Joint Commissioning Group re-established with membership across Health, Social Care, Public Health and Communities (ICB and LA)
JC working group developing plan and agreeing areas of opportunity to join uyp commissioning arrangements"</v>
          </cell>
          <cell r="U88" t="str">
            <v xml:space="preserve">
No</v>
          </cell>
          <cell r="V88" t="str">
            <v>21/10/2024
11/11/2024
10/02/2025
27/03/2025
30/05/2025
04/07/2025
18/09/2025</v>
          </cell>
          <cell r="W88">
            <v>46099</v>
          </cell>
          <cell r="X88" t="str">
            <v>Six-Monthly</v>
          </cell>
          <cell r="Y88" t="str">
            <v>Not overdue</v>
          </cell>
          <cell r="Z88"/>
        </row>
        <row r="89">
          <cell r="A89" t="str">
            <v>4.11 - D</v>
          </cell>
          <cell r="B89" t="str">
            <v>Our work with local authority is effective</v>
          </cell>
          <cell r="C89" t="str">
            <v>Anthony Fitzgerald 
Doncaster Place Director</v>
          </cell>
          <cell r="D89" t="str">
            <v>Ailsa Leighton</v>
          </cell>
          <cell r="E89" t="str">
            <v>ICB Place Committees</v>
          </cell>
          <cell r="F89" t="str">
            <v>Accountable</v>
          </cell>
          <cell r="G89" t="str">
            <v>South Yorkshire Joint Forward Plan</v>
          </cell>
          <cell r="H89" t="str">
            <v>SY107, SY124, SY021</v>
          </cell>
          <cell r="I89" t="str">
            <v xml:space="preserve">1) Doncaster Place Committee
2) Place based Joint Commissioning Operational Group </v>
          </cell>
          <cell r="J89" t="str">
            <v>1) Health &amp; Wellbeing Board 
2) Jointly agreed life stage delivery plans for 25/26</v>
          </cell>
          <cell r="K89" t="str">
            <v xml:space="preserve">local scrutiny committee </v>
          </cell>
          <cell r="L89" t="str">
            <v>4 x 3 = 12</v>
          </cell>
          <cell r="M89" t="str">
            <v>No gaps in control identifed</v>
          </cell>
          <cell r="N89" t="str">
            <v>Defined Joint Commissioning Operation Group reporting and escalation processes</v>
          </cell>
          <cell r="O89" t="str">
            <v>Support and strengthen our partnership arrangements in our places and our SY Integrated Care Partnership</v>
          </cell>
          <cell r="P89" t="str">
            <v>3 x 3 = 9</v>
          </cell>
          <cell r="Q89" t="str">
            <v>Medium</v>
          </cell>
          <cell r="R89" t="str">
            <v>Across place there are a range of formal joint working forums, such as the Doncaster Place Committee and Joint Commissioning Operational Group, these sit alongside informal arrangements such as a weekly senior manager meeting and 1:1 meetings with Local Authority counterparts.</v>
          </cell>
          <cell r="S89" t="str">
            <v xml:space="preserve">Undertake review of the reporting responsibilities of the  Joint Commissioning Operational Group (JCOG), by end of Q4 25/26 </v>
          </cell>
          <cell r="T89" t="str">
            <v>September 2025 - in light of proposed changes to the ICB, the timeframe for the JCOG review has been extended to Q4 25/26. A CQC review has recently been undertaken at the City of Doncaster Council, particularly into Adult Social Care. A report will be shared once finalised. A meeting is scheduled for late September 2025, to share headline findings.</v>
          </cell>
          <cell r="U89" t="str">
            <v xml:space="preserve">
No</v>
          </cell>
          <cell r="V89" t="str">
            <v>14/10/2024
24/11/2024
17/03/2025
28/03/2025
16/07/2025
14/08/2025
25/09/2025</v>
          </cell>
          <cell r="W89">
            <v>46016</v>
          </cell>
          <cell r="X89" t="str">
            <v>Quarterly</v>
          </cell>
          <cell r="Y89" t="str">
            <v>Not overdue</v>
          </cell>
          <cell r="Z89"/>
        </row>
        <row r="90">
          <cell r="A90" t="str">
            <v>4.11 - R</v>
          </cell>
          <cell r="B90" t="str">
            <v>Our work with local authority is effective</v>
          </cell>
          <cell r="C90" t="str">
            <v xml:space="preserve">Chris Edwards  
Rotherham Place Director
</v>
          </cell>
          <cell r="D90" t="str">
            <v xml:space="preserve">Claire Smith
</v>
          </cell>
          <cell r="E90" t="str">
            <v>ICB Place Committees</v>
          </cell>
          <cell r="F90" t="str">
            <v>Accountable</v>
          </cell>
          <cell r="G90" t="str">
            <v>South Yorkshire Joint Forward Plan</v>
          </cell>
          <cell r="H90" t="str">
            <v>SY107, SY124, SY021</v>
          </cell>
          <cell r="I90" t="str">
            <v>1) Rotherham PLACE partnership is co- chaired by ICB RMBC. 
2) Plans are signed off by both organisations. HWBB  strategy signed off by both organisations. 
3) Senior joint posts across key work areas. Health attend Rotherham Partnership Board chaired by RMBC Chief Exec and attend Health Scrutiny routinely. 
4) ICB key member of Rotherham Together Partnership which is leading the way on maximising social vlaue</v>
          </cell>
          <cell r="J90" t="str">
            <v>Rotherham Place ICB board sub committee</v>
          </cell>
          <cell r="K90" t="str">
            <v>Health and Well Being Board</v>
          </cell>
          <cell r="L90" t="str">
            <v>2 x 3 = 6</v>
          </cell>
          <cell r="M90" t="str">
            <v>No gap identifed</v>
          </cell>
          <cell r="N90" t="str">
            <v>No gap identifed</v>
          </cell>
          <cell r="O90" t="str">
            <v>Support and strengthen our partnership arrangements in our places and our SY Integrated Care Partnership</v>
          </cell>
          <cell r="P90" t="str">
            <v>2 x 2 = 4</v>
          </cell>
          <cell r="Q90" t="str">
            <v>High</v>
          </cell>
          <cell r="R90" t="str">
            <v xml:space="preserve">Rotherham partnership works closely on social value. All partners signed up to the social value charter and key staff have had social value training. there are social value champions identified in our team and RMBC are leading on task and finish group to implement best practice </v>
          </cell>
          <cell r="S90" t="str">
            <v>No gaps identified, no action required</v>
          </cell>
          <cell r="T90" t="str">
            <v>April 2025 - Continue frequent meetings as a joint senior management group with Council colleagues regarding commissioning decisions
Review how they work and review attendance - aim to support transparency over workstreams and key priorities/risks within our organisations to manage and mitigate impact across H&amp;SC on decisions.  Meetings working well and continue to use as a platform to discuss partnership working particularly in difficult decision across organisations to prevent unintended impact. Review to be completed by end of Q2 25/26</v>
          </cell>
          <cell r="U90" t="str">
            <v xml:space="preserve">Audit BCF arrangements - internal audit completed as part of preparation for 25/26. understanding of budget lines and services within s75, agreement of prioirty of spend in IBCF </v>
          </cell>
          <cell r="V90" t="str">
            <v>07/10/2024
11/11/2024
16/12/2024
06/01/2025
20/01/2025
30/01/2025
03/03/2025
04/04/2025
06/05/2025
10/06/2025
14/07/2025
18/08/2025
21/08/2025
22/09/2025</v>
          </cell>
          <cell r="W90">
            <v>46103</v>
          </cell>
          <cell r="X90" t="str">
            <v>Six-Monthly</v>
          </cell>
          <cell r="Y90" t="str">
            <v>Not overdue</v>
          </cell>
          <cell r="Z90"/>
        </row>
        <row r="91">
          <cell r="A91" t="str">
            <v>4.11 - S</v>
          </cell>
          <cell r="B91" t="str">
            <v>Our work with local authority is effective</v>
          </cell>
          <cell r="C91" t="str">
            <v>Emma Latimer  
Sheffield Place Director</v>
          </cell>
          <cell r="D91" t="str">
            <v>Ian Atkinson</v>
          </cell>
          <cell r="E91" t="str">
            <v>ICB Place Committees</v>
          </cell>
          <cell r="F91" t="str">
            <v>Accountable</v>
          </cell>
          <cell r="G91" t="str">
            <v>South Yorkshire Joint Forward Plan</v>
          </cell>
          <cell r="H91" t="str">
            <v>SY107, SY124, SY021</v>
          </cell>
          <cell r="I91" t="str">
            <v xml:space="preserve">1) SCC are an equal partner on our HCP board.
2) SCC and ICB Sheffield Place team hold a monthly joint executive meeting to discuss joint work and associated delivery, we also have a joint efficiencies group that is co-chaired look at all areas of joint commissioning across the two organisations </v>
          </cell>
          <cell r="J91" t="str">
            <v>Sheffield Healthcare Partnership Board</v>
          </cell>
          <cell r="K91" t="str">
            <v>Sheffield Health and Wellbeing Board</v>
          </cell>
          <cell r="L91" t="str">
            <v>2 x 3 = 6</v>
          </cell>
          <cell r="M91" t="str">
            <v>Continue current arrangements and work to the social value charter</v>
          </cell>
          <cell r="N91" t="str">
            <v>No gap in assurance</v>
          </cell>
          <cell r="O91" t="str">
            <v>Support and strengthen our partnership arrangements in our places and our SY Integrated Care Partnership</v>
          </cell>
          <cell r="P91" t="str">
            <v>2 x 2 = 4</v>
          </cell>
          <cell r="Q91" t="str">
            <v>High</v>
          </cell>
          <cell r="R91" t="str">
            <v>Sheffield partnership works closely on social value. All partners signed up to the social value charter and key staff have had social value training</v>
          </cell>
          <cell r="S91" t="str">
            <v>None at this time - there are gaps identified in column M / N, which require actions</v>
          </cell>
          <cell r="T91" t="str">
            <v>Nothing at this time.</v>
          </cell>
          <cell r="U91" t="str">
            <v>No</v>
          </cell>
          <cell r="V91" t="str">
            <v>25/09/2024
02/12/2024
06/01/2025
24/03/2025
12/05/2025
28/07/2025
21/08/2025</v>
          </cell>
          <cell r="W91">
            <v>46074</v>
          </cell>
          <cell r="X91" t="str">
            <v>Six-Monthly</v>
          </cell>
          <cell r="Y91" t="str">
            <v>Not overdue</v>
          </cell>
          <cell r="Z91"/>
        </row>
        <row r="92">
          <cell r="A92" t="str">
            <v>4.12.</v>
          </cell>
          <cell r="B92" t="str">
            <v>We are maximising our role as an anchor institution through the development of an understanding of our role as an anchor (eg developing of SY anchor approach)</v>
          </cell>
          <cell r="C92" t="str">
            <v xml:space="preserve">Gavin Boyle
Chief Executive
</v>
          </cell>
          <cell r="D92" t="str">
            <v>Marianna Hargreaves 
Ruth Speare</v>
          </cell>
          <cell r="E92" t="str">
            <v>ICB Board</v>
          </cell>
          <cell r="F92" t="str">
            <v>Responsible</v>
          </cell>
          <cell r="G92" t="str">
            <v>South Yorkshire Joint Forward Plan</v>
          </cell>
          <cell r="H92" t="str">
            <v>No link</v>
          </cell>
          <cell r="I92" t="str">
            <v>1) Work in place to progress on a range of fronts, including work and health focus and aligning partners to contribute to our bold ambition to develop an inclusive and sustainable economy. 
2) The SY Sustainability and Green Plan is in place. Collaborative Procurement arrangements in place (including advocating local procurement and social value).</v>
          </cell>
          <cell r="J92" t="str">
            <v>1) Developing collaborative work with partners to contribute to the delivery of our bold ambition to develop an inclusive and sustainable enconomy. 
2) ICB processes and policies to continue to develop to enable this including HR processess and approach to impact assessment. 
3) Assuance through relevant ICB Committees.</v>
          </cell>
          <cell r="K92" t="str">
            <v>1) Assurance through Health and Wellbeing Boards, 
2) Department of Health and Social Care
3) NHSE 
4) CQC</v>
          </cell>
          <cell r="L92" t="str">
            <v>2 x 3 = 6</v>
          </cell>
          <cell r="M92" t="str">
            <v xml:space="preserve">Organisations, places, provider collaboratives and alliances all have work underway that demonstrate their contribution as anchor institutes, eg local employment approaches for local organisations and procurement across provider collaboratives. There is a potential gap in our understanding of this and how we can further maximise it. </v>
          </cell>
          <cell r="N92" t="str">
            <v>No gap in assurance</v>
          </cell>
          <cell r="O92" t="str">
            <v>Development of an approach that enables a collaborative approach, an Anchor Network and understanding of what we mean by 'anchor' (eg anchor charter).</v>
          </cell>
          <cell r="P92" t="str">
            <v>2 x 3 = 6</v>
          </cell>
          <cell r="Q92" t="str">
            <v>Medium</v>
          </cell>
          <cell r="R92" t="str">
            <v xml:space="preserve">Work is underway in this space as described. It is connected into our work focusing on sustainability and with SYMCA and partners.
</v>
          </cell>
          <cell r="S92" t="str">
            <v xml:space="preserve">Continue to progress collaborative work in this space to understand the anchor landscape, what is already happening and how to strengthen via developing a networked approach into 2025/26.  </v>
          </cell>
          <cell r="T92" t="str">
            <v>Baseline mapping work underway, including building connectivity with other ICB led, place led and SYMCA led interconnected workstreams in this space</v>
          </cell>
          <cell r="U92" t="str">
            <v xml:space="preserve">
No</v>
          </cell>
          <cell r="V92" t="str">
            <v>22/10/2024
10/02/2025
15/04/2025
21/08/2025</v>
          </cell>
          <cell r="W92">
            <v>46074</v>
          </cell>
          <cell r="X92" t="str">
            <v>Six-Monthly</v>
          </cell>
          <cell r="Y92" t="str">
            <v>Not overdue</v>
          </cell>
          <cell r="Z92"/>
        </row>
        <row r="93">
          <cell r="A93" t="str">
            <v>4.13.1</v>
          </cell>
          <cell r="B93" t="str">
            <v>The Environmental sustainability and net zero actions of the ICB are effective  failure to meet the ICBs Statutory Duties to comply with legislation on Climate control</v>
          </cell>
          <cell r="C93" t="str">
            <v>Dr David Crichton 
Chief Medical Officer</v>
          </cell>
          <cell r="D93" t="str">
            <v xml:space="preserve">Lisa Kell  </v>
          </cell>
          <cell r="E93" t="str">
            <v>ICB Board</v>
          </cell>
          <cell r="F93" t="str">
            <v>Accountable</v>
          </cell>
          <cell r="G93" t="str">
            <v>South Yorkshire Joint Forward Plan</v>
          </cell>
          <cell r="H93" t="str">
            <v>No link</v>
          </cell>
          <cell r="I93" t="str">
            <v xml:space="preserve">1) SY ICB Sustainability plan to deliver SY plan priorities 
2) SY ICB Sustainability network  ICB and providers     
3) SY ICB Estates Strategy  
4) SY ICB Procurement Strategy     
5) Equality quality sustainability health inequalites Impact assessment panel                                                                     
6) Places and organisations sustainability delivery plans 
</v>
          </cell>
          <cell r="J93" t="str">
            <v xml:space="preserve">SY ICB Organisations sustainability reporting </v>
          </cell>
          <cell r="K93" t="str">
            <v xml:space="preserve">1) 2025\26 NHSE Greener NHS guidance and priorities icb refreshing Sustainability plan for 2025/26 by end of July 2025 (update required) ,   
2) updated ICB plan will include the reporting of some sustainability priorities for the ICB -intention to include in the IPR (where possible depending on available and credible sustainability data) </v>
          </cell>
          <cell r="L93" t="str">
            <v>2 x 2 = 4</v>
          </cell>
          <cell r="M93" t="str">
            <v xml:space="preserve">limited capacity / resource for programme 
limited investment for Net Zero / Greener NHS priorities </v>
          </cell>
          <cell r="N93" t="str">
            <v xml:space="preserve">Working with SY partners/ providers to develop refreshed plan and joint priorities - need to ensure we have their commitment to SY wide Net Zero priorities </v>
          </cell>
          <cell r="O93" t="str">
            <v xml:space="preserve">1) Refreshing SY ICB sustainability priorities / plan 
2) strengthening reporting processes and governance. 
3) Identifying resources to support the delivery plan priorities, engaging with SY ICP stakeholders on joint Net Zero priorities and what can be delivered across SY with the capacity /support available     </v>
          </cell>
          <cell r="P93" t="str">
            <v>2 x 2 = 4</v>
          </cell>
          <cell r="Q93" t="str">
            <v>Medium</v>
          </cell>
          <cell r="R93" t="str">
            <v xml:space="preserve">Refining SY ICB sustainability priorities via the plan refresh and strengthening reporting processes and governance. Identifying resources to support delivery of plan priorities
</v>
          </cell>
          <cell r="S93" t="str">
            <v xml:space="preserve">Seek approval of the 2025/6 plan at July 2025 SY ICB Public Board
</v>
          </cell>
          <cell r="T93" t="str">
            <v xml:space="preserve">Plan developing , meeting partners every month to ensure it’s a jointly produced set of priorities that enables SY to deliver the national requirements for Net Zero and Greener NHS 
</v>
          </cell>
          <cell r="U93" t="str">
            <v xml:space="preserve">
No</v>
          </cell>
          <cell r="V93" t="str">
            <v>18/10/2024
07/02/2025
10/02/2025
27/03/2025
21/08/2025</v>
          </cell>
          <cell r="W93">
            <v>45921</v>
          </cell>
          <cell r="X93" t="str">
            <v>Six-Monthly</v>
          </cell>
          <cell r="Y93" t="str">
            <v xml:space="preserve">-25 </v>
          </cell>
          <cell r="Z93"/>
        </row>
        <row r="94">
          <cell r="A94"/>
          <cell r="B94"/>
          <cell r="C94"/>
          <cell r="D94"/>
          <cell r="E94"/>
          <cell r="F94"/>
          <cell r="G94"/>
          <cell r="H94"/>
          <cell r="I94"/>
          <cell r="J94"/>
          <cell r="K94"/>
          <cell r="L94"/>
          <cell r="M94"/>
          <cell r="N94"/>
          <cell r="O94"/>
          <cell r="P94"/>
          <cell r="Q94"/>
          <cell r="R94"/>
          <cell r="S94"/>
          <cell r="T94"/>
          <cell r="U94"/>
          <cell r="V94"/>
          <cell r="W94"/>
          <cell r="X94"/>
          <cell r="Y94"/>
          <cell r="Z94"/>
        </row>
        <row r="95">
          <cell r="A95"/>
          <cell r="B95"/>
          <cell r="C95"/>
          <cell r="D95"/>
          <cell r="E95"/>
          <cell r="F95"/>
          <cell r="G95"/>
          <cell r="H95"/>
          <cell r="I95"/>
          <cell r="J95"/>
          <cell r="K95"/>
          <cell r="L95"/>
          <cell r="M95"/>
          <cell r="N95"/>
          <cell r="O95"/>
          <cell r="P95"/>
          <cell r="Q95"/>
          <cell r="R95"/>
          <cell r="S95"/>
          <cell r="T95"/>
          <cell r="U95"/>
          <cell r="V95"/>
          <cell r="W95"/>
          <cell r="X95"/>
          <cell r="Y95"/>
          <cell r="Z95"/>
        </row>
        <row r="96">
          <cell r="A96"/>
          <cell r="B96"/>
          <cell r="C96"/>
          <cell r="D96"/>
          <cell r="E96"/>
          <cell r="F96"/>
          <cell r="G96"/>
          <cell r="H96"/>
          <cell r="I96"/>
          <cell r="J96"/>
          <cell r="K96"/>
          <cell r="L96"/>
          <cell r="M96"/>
          <cell r="N96"/>
          <cell r="O96"/>
          <cell r="P96"/>
          <cell r="Q96"/>
          <cell r="R96"/>
          <cell r="S96"/>
          <cell r="T96"/>
          <cell r="U96"/>
          <cell r="V96"/>
          <cell r="W96"/>
          <cell r="X96"/>
          <cell r="Y96"/>
          <cell r="Z96"/>
        </row>
        <row r="97">
          <cell r="A97"/>
          <cell r="B97"/>
          <cell r="C97"/>
          <cell r="D97"/>
          <cell r="E97"/>
          <cell r="F97"/>
          <cell r="G97"/>
          <cell r="H97"/>
          <cell r="I97"/>
          <cell r="J97"/>
          <cell r="K97"/>
          <cell r="L97"/>
          <cell r="M97"/>
          <cell r="N97"/>
          <cell r="O97"/>
          <cell r="P97"/>
          <cell r="Q97"/>
          <cell r="R97"/>
          <cell r="S97"/>
          <cell r="T97"/>
          <cell r="U97"/>
          <cell r="V97"/>
          <cell r="W97"/>
          <cell r="X97"/>
          <cell r="Y97"/>
          <cell r="Z97"/>
        </row>
        <row r="98">
          <cell r="A98"/>
          <cell r="B98"/>
          <cell r="C98"/>
          <cell r="D98"/>
          <cell r="E98"/>
          <cell r="F98"/>
          <cell r="G98"/>
          <cell r="H98"/>
          <cell r="I98"/>
          <cell r="J98"/>
          <cell r="K98"/>
          <cell r="L98"/>
          <cell r="M98"/>
          <cell r="N98"/>
          <cell r="O98"/>
          <cell r="P98"/>
          <cell r="Q98"/>
          <cell r="R98"/>
          <cell r="S98"/>
          <cell r="T98"/>
          <cell r="U98"/>
          <cell r="V98"/>
          <cell r="W98"/>
          <cell r="X98"/>
          <cell r="Y98"/>
          <cell r="Z98"/>
        </row>
        <row r="99">
          <cell r="A99"/>
          <cell r="B99"/>
          <cell r="C99"/>
          <cell r="D99"/>
          <cell r="E99"/>
          <cell r="F99"/>
          <cell r="G99"/>
          <cell r="H99"/>
          <cell r="I99"/>
          <cell r="J99"/>
          <cell r="K99"/>
          <cell r="L99"/>
          <cell r="M99"/>
          <cell r="N99"/>
          <cell r="O99"/>
          <cell r="P99"/>
          <cell r="Q99"/>
          <cell r="R99"/>
          <cell r="S99"/>
          <cell r="T99"/>
          <cell r="U99"/>
          <cell r="V99"/>
          <cell r="W99"/>
          <cell r="X99"/>
          <cell r="Y99"/>
          <cell r="Z99"/>
        </row>
        <row r="100">
          <cell r="A100"/>
          <cell r="B100"/>
          <cell r="C100"/>
          <cell r="D100"/>
          <cell r="E100"/>
          <cell r="F100"/>
          <cell r="G100"/>
          <cell r="H100"/>
          <cell r="I100"/>
          <cell r="J100"/>
          <cell r="K100"/>
          <cell r="L100"/>
          <cell r="M100"/>
          <cell r="N100"/>
          <cell r="O100"/>
          <cell r="P100"/>
          <cell r="Q100"/>
          <cell r="R100"/>
          <cell r="S100"/>
          <cell r="T100"/>
          <cell r="U100"/>
          <cell r="V100"/>
          <cell r="W100"/>
          <cell r="X100"/>
          <cell r="Y100"/>
          <cell r="Z100"/>
        </row>
        <row r="101">
          <cell r="A101"/>
          <cell r="B101"/>
          <cell r="C101"/>
          <cell r="D101"/>
          <cell r="E101"/>
          <cell r="F101"/>
          <cell r="G101"/>
          <cell r="H101"/>
          <cell r="I101"/>
          <cell r="J101"/>
          <cell r="K101"/>
          <cell r="L101"/>
          <cell r="M101"/>
          <cell r="N101"/>
          <cell r="O101"/>
          <cell r="P101"/>
          <cell r="Q101"/>
          <cell r="R101"/>
          <cell r="S101"/>
          <cell r="T101"/>
          <cell r="U101"/>
          <cell r="V101"/>
          <cell r="W101"/>
          <cell r="X101"/>
          <cell r="Y101"/>
          <cell r="Z101"/>
        </row>
        <row r="102">
          <cell r="A102"/>
          <cell r="B102"/>
          <cell r="C102"/>
          <cell r="D102"/>
          <cell r="E102"/>
          <cell r="F102"/>
          <cell r="G102"/>
          <cell r="H102"/>
          <cell r="I102"/>
          <cell r="J102"/>
          <cell r="K102"/>
          <cell r="L102"/>
          <cell r="M102"/>
          <cell r="N102"/>
          <cell r="O102"/>
          <cell r="P102"/>
          <cell r="Q102"/>
          <cell r="R102"/>
          <cell r="S102"/>
          <cell r="T102"/>
          <cell r="U102"/>
          <cell r="V102"/>
          <cell r="W102"/>
          <cell r="X102"/>
          <cell r="Y102"/>
          <cell r="Z102"/>
        </row>
        <row r="103">
          <cell r="A103"/>
          <cell r="B103"/>
          <cell r="C103"/>
          <cell r="D103"/>
          <cell r="E103"/>
          <cell r="F103"/>
          <cell r="G103"/>
          <cell r="H103"/>
          <cell r="I103"/>
          <cell r="J103"/>
          <cell r="K103"/>
          <cell r="L103"/>
          <cell r="M103"/>
          <cell r="N103"/>
          <cell r="O103"/>
          <cell r="P103"/>
          <cell r="Q103"/>
          <cell r="R103"/>
          <cell r="S103"/>
          <cell r="T103"/>
          <cell r="U103"/>
          <cell r="V103"/>
          <cell r="W103"/>
          <cell r="X103"/>
          <cell r="Y103"/>
          <cell r="Z103"/>
        </row>
        <row r="104">
          <cell r="A104"/>
          <cell r="B104"/>
          <cell r="C104"/>
          <cell r="D104"/>
          <cell r="E104"/>
          <cell r="F104"/>
          <cell r="G104"/>
          <cell r="H104"/>
          <cell r="I104"/>
          <cell r="J104"/>
          <cell r="K104"/>
          <cell r="L104"/>
          <cell r="M104"/>
          <cell r="N104"/>
          <cell r="O104"/>
          <cell r="P104"/>
          <cell r="Q104"/>
          <cell r="R104"/>
          <cell r="S104"/>
          <cell r="T104"/>
          <cell r="U104"/>
          <cell r="V104"/>
          <cell r="W104"/>
          <cell r="X104"/>
          <cell r="Y104"/>
          <cell r="Z104"/>
        </row>
        <row r="105">
          <cell r="A105"/>
          <cell r="B105"/>
          <cell r="C105"/>
          <cell r="D105"/>
          <cell r="E105"/>
          <cell r="F105"/>
          <cell r="G105"/>
          <cell r="H105"/>
          <cell r="I105"/>
          <cell r="J105"/>
          <cell r="K105"/>
          <cell r="L105"/>
          <cell r="M105"/>
          <cell r="N105"/>
          <cell r="O105"/>
          <cell r="P105"/>
          <cell r="Q105"/>
          <cell r="R105"/>
          <cell r="S105"/>
          <cell r="T105"/>
          <cell r="U105"/>
          <cell r="V105"/>
          <cell r="W105"/>
          <cell r="X105"/>
          <cell r="Y105"/>
          <cell r="Z105"/>
        </row>
        <row r="106">
          <cell r="A106"/>
          <cell r="B106"/>
          <cell r="C106"/>
          <cell r="D106"/>
          <cell r="E106"/>
          <cell r="F106"/>
          <cell r="G106"/>
          <cell r="H106"/>
          <cell r="I106"/>
          <cell r="J106"/>
          <cell r="K106"/>
          <cell r="L106"/>
          <cell r="M106"/>
          <cell r="N106"/>
          <cell r="O106"/>
          <cell r="P106"/>
          <cell r="Q106"/>
          <cell r="R106"/>
          <cell r="S106"/>
          <cell r="T106"/>
          <cell r="U106"/>
          <cell r="V106"/>
          <cell r="W106"/>
          <cell r="X106"/>
          <cell r="Y106"/>
          <cell r="Z106"/>
        </row>
        <row r="107">
          <cell r="A107"/>
          <cell r="B107"/>
          <cell r="C107"/>
          <cell r="D107"/>
          <cell r="E107"/>
          <cell r="F107"/>
          <cell r="G107"/>
          <cell r="H107"/>
          <cell r="I107"/>
          <cell r="J107"/>
          <cell r="K107"/>
          <cell r="L107"/>
          <cell r="M107"/>
          <cell r="N107"/>
          <cell r="O107"/>
          <cell r="P107"/>
          <cell r="Q107"/>
          <cell r="R107"/>
          <cell r="S107"/>
          <cell r="T107"/>
          <cell r="U107"/>
          <cell r="V107"/>
          <cell r="W107"/>
          <cell r="X107"/>
          <cell r="Y107"/>
          <cell r="Z107"/>
        </row>
        <row r="108">
          <cell r="A108"/>
          <cell r="B108"/>
          <cell r="C108"/>
          <cell r="D108"/>
          <cell r="E108"/>
          <cell r="F108"/>
          <cell r="G108"/>
          <cell r="H108"/>
          <cell r="I108"/>
          <cell r="J108"/>
          <cell r="K108"/>
          <cell r="L108"/>
          <cell r="M108"/>
          <cell r="N108"/>
          <cell r="O108"/>
          <cell r="P108"/>
          <cell r="Q108"/>
          <cell r="R108"/>
          <cell r="S108"/>
          <cell r="T108"/>
          <cell r="U108"/>
          <cell r="V108"/>
          <cell r="W108"/>
          <cell r="X108"/>
          <cell r="Y108"/>
          <cell r="Z108"/>
        </row>
        <row r="109">
          <cell r="A109"/>
          <cell r="B109"/>
          <cell r="C109"/>
          <cell r="D109"/>
          <cell r="E109"/>
          <cell r="F109"/>
          <cell r="G109"/>
          <cell r="H109"/>
          <cell r="I109"/>
          <cell r="J109"/>
          <cell r="K109"/>
          <cell r="L109"/>
          <cell r="M109"/>
          <cell r="N109"/>
          <cell r="O109"/>
          <cell r="P109"/>
          <cell r="Q109"/>
          <cell r="R109"/>
          <cell r="S109"/>
          <cell r="T109"/>
          <cell r="U109"/>
          <cell r="V109"/>
          <cell r="W109"/>
          <cell r="X109"/>
          <cell r="Y109"/>
          <cell r="Z109"/>
        </row>
        <row r="110">
          <cell r="A110"/>
          <cell r="B110"/>
          <cell r="C110"/>
          <cell r="D110"/>
          <cell r="E110"/>
          <cell r="F110"/>
          <cell r="G110"/>
          <cell r="H110"/>
          <cell r="I110"/>
          <cell r="J110"/>
          <cell r="K110"/>
          <cell r="L110"/>
          <cell r="M110"/>
          <cell r="N110"/>
          <cell r="O110"/>
          <cell r="P110"/>
          <cell r="Q110"/>
          <cell r="R110"/>
          <cell r="S110"/>
          <cell r="T110"/>
          <cell r="U110"/>
          <cell r="V110"/>
          <cell r="W110"/>
          <cell r="X110"/>
          <cell r="Y110"/>
          <cell r="Z110"/>
        </row>
        <row r="111">
          <cell r="A111"/>
          <cell r="B111"/>
          <cell r="C111"/>
          <cell r="D111"/>
          <cell r="E111"/>
          <cell r="F111"/>
          <cell r="G111"/>
          <cell r="H111"/>
          <cell r="I111"/>
          <cell r="J111"/>
          <cell r="K111"/>
          <cell r="L111"/>
          <cell r="M111"/>
          <cell r="N111"/>
          <cell r="O111"/>
          <cell r="P111"/>
          <cell r="Q111"/>
          <cell r="R111"/>
          <cell r="S111"/>
          <cell r="T111"/>
          <cell r="U111"/>
          <cell r="V111"/>
          <cell r="W111"/>
          <cell r="X111"/>
          <cell r="Y111"/>
          <cell r="Z111"/>
        </row>
        <row r="112">
          <cell r="A112"/>
          <cell r="B112"/>
          <cell r="C112"/>
          <cell r="D112"/>
          <cell r="E112"/>
          <cell r="F112"/>
          <cell r="G112"/>
          <cell r="H112"/>
          <cell r="I112"/>
          <cell r="J112"/>
          <cell r="K112"/>
          <cell r="L112"/>
          <cell r="M112"/>
          <cell r="N112"/>
          <cell r="O112"/>
          <cell r="P112"/>
          <cell r="Q112"/>
          <cell r="R112"/>
          <cell r="S112"/>
          <cell r="T112"/>
          <cell r="U112"/>
          <cell r="V112"/>
          <cell r="W112"/>
          <cell r="X112"/>
          <cell r="Y112"/>
          <cell r="Z112"/>
        </row>
        <row r="113">
          <cell r="A113"/>
          <cell r="B113"/>
          <cell r="C113"/>
          <cell r="D113"/>
          <cell r="E113"/>
          <cell r="F113"/>
          <cell r="G113"/>
          <cell r="H113"/>
          <cell r="I113"/>
          <cell r="J113"/>
          <cell r="K113"/>
          <cell r="L113"/>
          <cell r="M113"/>
          <cell r="N113"/>
          <cell r="O113"/>
          <cell r="P113"/>
          <cell r="Q113"/>
          <cell r="R113"/>
          <cell r="S113"/>
          <cell r="T113"/>
          <cell r="U113"/>
          <cell r="V113"/>
          <cell r="W113"/>
          <cell r="X113"/>
          <cell r="Y113"/>
          <cell r="Z113"/>
        </row>
        <row r="114">
          <cell r="A114"/>
          <cell r="B114"/>
          <cell r="C114"/>
          <cell r="D114"/>
          <cell r="E114"/>
          <cell r="F114"/>
          <cell r="G114"/>
          <cell r="H114"/>
          <cell r="I114"/>
          <cell r="J114"/>
          <cell r="K114"/>
          <cell r="L114"/>
          <cell r="M114"/>
          <cell r="N114"/>
          <cell r="O114"/>
          <cell r="P114"/>
          <cell r="Q114"/>
          <cell r="R114"/>
          <cell r="S114"/>
          <cell r="T114"/>
          <cell r="U114"/>
          <cell r="V114"/>
          <cell r="W114"/>
          <cell r="X114"/>
          <cell r="Y114"/>
          <cell r="Z114"/>
        </row>
        <row r="115">
          <cell r="A115"/>
          <cell r="B115"/>
          <cell r="C115"/>
          <cell r="D115"/>
          <cell r="E115"/>
          <cell r="F115"/>
          <cell r="G115"/>
          <cell r="H115"/>
          <cell r="I115"/>
          <cell r="J115"/>
          <cell r="K115"/>
          <cell r="L115"/>
          <cell r="M115"/>
          <cell r="N115"/>
          <cell r="O115"/>
          <cell r="P115"/>
          <cell r="Q115"/>
          <cell r="R115"/>
          <cell r="S115"/>
          <cell r="T115"/>
          <cell r="U115"/>
          <cell r="V115"/>
          <cell r="W115"/>
          <cell r="X115"/>
          <cell r="Y115"/>
          <cell r="Z115"/>
        </row>
        <row r="116">
          <cell r="A116"/>
          <cell r="B116"/>
          <cell r="C116"/>
          <cell r="D116"/>
          <cell r="E116"/>
          <cell r="F116"/>
          <cell r="G116"/>
          <cell r="H116"/>
          <cell r="I116"/>
          <cell r="J116"/>
          <cell r="K116"/>
          <cell r="L116"/>
          <cell r="M116"/>
          <cell r="N116"/>
          <cell r="O116"/>
          <cell r="P116"/>
          <cell r="Q116"/>
          <cell r="R116"/>
          <cell r="S116"/>
          <cell r="T116"/>
          <cell r="U116"/>
          <cell r="V116"/>
          <cell r="W116"/>
          <cell r="X116"/>
          <cell r="Y116"/>
          <cell r="Z116"/>
        </row>
        <row r="117">
          <cell r="A117"/>
          <cell r="B117"/>
          <cell r="C117"/>
          <cell r="D117"/>
          <cell r="E117"/>
          <cell r="F117"/>
          <cell r="G117"/>
          <cell r="H117"/>
          <cell r="I117"/>
          <cell r="J117"/>
          <cell r="K117"/>
          <cell r="L117"/>
          <cell r="M117"/>
          <cell r="N117"/>
          <cell r="O117"/>
          <cell r="P117"/>
          <cell r="Q117"/>
          <cell r="R117"/>
          <cell r="S117"/>
          <cell r="T117"/>
          <cell r="U117"/>
          <cell r="V117"/>
          <cell r="W117"/>
          <cell r="X117"/>
          <cell r="Y117"/>
          <cell r="Z117"/>
        </row>
        <row r="118">
          <cell r="A118"/>
          <cell r="B118"/>
          <cell r="C118"/>
          <cell r="D118"/>
          <cell r="E118"/>
          <cell r="F118"/>
          <cell r="G118"/>
          <cell r="H118"/>
          <cell r="I118"/>
          <cell r="J118"/>
          <cell r="K118"/>
          <cell r="L118"/>
          <cell r="M118"/>
          <cell r="N118"/>
          <cell r="O118"/>
          <cell r="P118"/>
          <cell r="Q118"/>
          <cell r="R118"/>
          <cell r="S118"/>
          <cell r="T118"/>
          <cell r="U118"/>
          <cell r="V118"/>
          <cell r="W118"/>
          <cell r="X118"/>
          <cell r="Y118"/>
          <cell r="Z118"/>
        </row>
        <row r="119">
          <cell r="A119"/>
          <cell r="B119"/>
          <cell r="C119"/>
          <cell r="D119"/>
          <cell r="E119"/>
          <cell r="F119"/>
          <cell r="G119"/>
          <cell r="H119"/>
          <cell r="I119"/>
          <cell r="J119"/>
          <cell r="K119"/>
          <cell r="L119"/>
          <cell r="M119"/>
          <cell r="N119"/>
          <cell r="O119"/>
          <cell r="P119"/>
          <cell r="Q119"/>
          <cell r="R119"/>
          <cell r="S119"/>
          <cell r="T119"/>
          <cell r="U119"/>
          <cell r="V119"/>
          <cell r="W119"/>
          <cell r="X119"/>
          <cell r="Y119"/>
          <cell r="Z119"/>
        </row>
        <row r="120">
          <cell r="A120"/>
          <cell r="B120"/>
          <cell r="C120"/>
          <cell r="D120"/>
          <cell r="E120"/>
          <cell r="F120"/>
          <cell r="G120"/>
          <cell r="H120"/>
          <cell r="I120"/>
          <cell r="J120"/>
          <cell r="K120"/>
          <cell r="L120"/>
          <cell r="M120"/>
          <cell r="N120"/>
          <cell r="O120"/>
          <cell r="P120"/>
          <cell r="Q120"/>
          <cell r="R120"/>
          <cell r="S120"/>
          <cell r="T120"/>
          <cell r="U120"/>
          <cell r="V120"/>
          <cell r="W120"/>
          <cell r="X120"/>
          <cell r="Y120"/>
          <cell r="Z120"/>
        </row>
        <row r="121">
          <cell r="A121"/>
          <cell r="B121"/>
          <cell r="C121"/>
          <cell r="D121"/>
          <cell r="E121"/>
          <cell r="F121"/>
          <cell r="G121"/>
          <cell r="H121"/>
          <cell r="I121"/>
          <cell r="J121"/>
          <cell r="K121"/>
          <cell r="L121"/>
          <cell r="M121"/>
          <cell r="N121"/>
          <cell r="O121"/>
          <cell r="P121"/>
          <cell r="Q121"/>
          <cell r="R121"/>
          <cell r="S121"/>
          <cell r="T121"/>
          <cell r="U121"/>
          <cell r="V121"/>
          <cell r="W121"/>
          <cell r="X121"/>
          <cell r="Y121"/>
          <cell r="Z121"/>
        </row>
        <row r="122">
          <cell r="A122"/>
          <cell r="B122"/>
          <cell r="C122"/>
          <cell r="D122"/>
          <cell r="E122"/>
          <cell r="F122"/>
          <cell r="G122"/>
          <cell r="H122"/>
          <cell r="I122"/>
          <cell r="J122"/>
          <cell r="K122"/>
          <cell r="L122"/>
          <cell r="M122"/>
          <cell r="N122"/>
          <cell r="O122"/>
          <cell r="P122"/>
          <cell r="Q122"/>
          <cell r="R122"/>
          <cell r="S122"/>
          <cell r="T122"/>
          <cell r="U122"/>
          <cell r="V122"/>
          <cell r="W122"/>
          <cell r="X122"/>
          <cell r="Y122"/>
          <cell r="Z122"/>
        </row>
        <row r="123">
          <cell r="A123"/>
          <cell r="B123"/>
          <cell r="C123"/>
          <cell r="D123"/>
          <cell r="E123"/>
          <cell r="F123"/>
          <cell r="G123"/>
          <cell r="H123"/>
          <cell r="I123"/>
          <cell r="J123"/>
          <cell r="K123"/>
          <cell r="L123"/>
          <cell r="M123"/>
          <cell r="N123"/>
          <cell r="O123"/>
          <cell r="P123"/>
          <cell r="Q123"/>
          <cell r="R123"/>
          <cell r="S123"/>
          <cell r="T123"/>
          <cell r="U123"/>
          <cell r="V123"/>
          <cell r="W123"/>
          <cell r="X123"/>
          <cell r="Y123"/>
          <cell r="Z123"/>
        </row>
        <row r="124">
          <cell r="A124"/>
          <cell r="B124"/>
          <cell r="C124"/>
          <cell r="D124"/>
          <cell r="E124"/>
          <cell r="F124"/>
          <cell r="G124"/>
          <cell r="H124"/>
          <cell r="I124"/>
          <cell r="J124"/>
          <cell r="K124"/>
          <cell r="L124"/>
          <cell r="M124"/>
          <cell r="N124"/>
          <cell r="O124"/>
          <cell r="P124"/>
          <cell r="Q124"/>
          <cell r="R124"/>
          <cell r="S124"/>
          <cell r="T124"/>
          <cell r="U124"/>
          <cell r="V124"/>
          <cell r="W124"/>
          <cell r="X124"/>
          <cell r="Y124"/>
          <cell r="Z124"/>
        </row>
        <row r="125">
          <cell r="A125"/>
          <cell r="B125"/>
          <cell r="C125"/>
          <cell r="D125"/>
          <cell r="E125"/>
          <cell r="F125"/>
          <cell r="G125"/>
          <cell r="H125"/>
          <cell r="I125"/>
          <cell r="J125"/>
          <cell r="K125"/>
          <cell r="L125"/>
          <cell r="M125"/>
          <cell r="N125"/>
          <cell r="O125"/>
          <cell r="P125"/>
          <cell r="Q125"/>
          <cell r="R125"/>
          <cell r="S125"/>
          <cell r="T125"/>
          <cell r="U125"/>
          <cell r="V125"/>
          <cell r="W125"/>
          <cell r="X125"/>
          <cell r="Y125"/>
          <cell r="Z125"/>
        </row>
        <row r="126">
          <cell r="A126"/>
          <cell r="B126"/>
          <cell r="C126"/>
          <cell r="D126"/>
          <cell r="E126"/>
          <cell r="F126"/>
          <cell r="G126"/>
          <cell r="H126"/>
          <cell r="I126"/>
          <cell r="J126"/>
          <cell r="K126"/>
          <cell r="L126"/>
          <cell r="M126"/>
          <cell r="N126"/>
          <cell r="O126"/>
          <cell r="P126"/>
          <cell r="Q126"/>
          <cell r="R126"/>
          <cell r="S126"/>
          <cell r="T126"/>
          <cell r="U126"/>
          <cell r="V126"/>
          <cell r="W126"/>
          <cell r="X126"/>
          <cell r="Y126"/>
          <cell r="Z126"/>
        </row>
        <row r="127">
          <cell r="A127"/>
          <cell r="B127"/>
          <cell r="C127"/>
          <cell r="D127"/>
          <cell r="E127"/>
          <cell r="F127"/>
          <cell r="G127"/>
          <cell r="H127"/>
          <cell r="I127"/>
          <cell r="J127"/>
          <cell r="K127"/>
          <cell r="L127"/>
          <cell r="M127"/>
          <cell r="N127"/>
          <cell r="O127"/>
          <cell r="P127"/>
          <cell r="Q127"/>
          <cell r="R127"/>
          <cell r="S127"/>
          <cell r="T127"/>
          <cell r="U127"/>
          <cell r="V127"/>
          <cell r="W127"/>
          <cell r="X127"/>
          <cell r="Y127"/>
          <cell r="Z127"/>
        </row>
        <row r="128">
          <cell r="A128"/>
          <cell r="B128"/>
          <cell r="C128"/>
          <cell r="D128"/>
          <cell r="E128"/>
          <cell r="F128"/>
          <cell r="G128"/>
          <cell r="H128"/>
          <cell r="I128"/>
          <cell r="J128"/>
          <cell r="K128"/>
          <cell r="L128"/>
          <cell r="M128"/>
          <cell r="N128"/>
          <cell r="O128"/>
          <cell r="P128"/>
          <cell r="Q128"/>
          <cell r="R128"/>
          <cell r="S128"/>
          <cell r="T128"/>
          <cell r="U128"/>
          <cell r="V128"/>
          <cell r="W128"/>
          <cell r="X128"/>
          <cell r="Y128"/>
          <cell r="Z128"/>
        </row>
        <row r="129">
          <cell r="A129"/>
          <cell r="B129"/>
          <cell r="C129"/>
          <cell r="D129"/>
          <cell r="E129"/>
          <cell r="F129"/>
          <cell r="G129"/>
          <cell r="H129"/>
          <cell r="I129"/>
          <cell r="J129"/>
          <cell r="K129"/>
          <cell r="L129"/>
          <cell r="M129"/>
          <cell r="N129"/>
          <cell r="O129"/>
          <cell r="P129"/>
          <cell r="Q129"/>
          <cell r="R129"/>
          <cell r="S129"/>
          <cell r="T129"/>
          <cell r="U129"/>
          <cell r="V129"/>
          <cell r="W129"/>
          <cell r="X129"/>
          <cell r="Y129"/>
          <cell r="Z129"/>
        </row>
        <row r="130">
          <cell r="A130"/>
          <cell r="B130"/>
          <cell r="C130"/>
          <cell r="D130"/>
          <cell r="E130"/>
          <cell r="F130"/>
          <cell r="G130"/>
          <cell r="H130"/>
          <cell r="I130"/>
          <cell r="J130"/>
          <cell r="K130"/>
          <cell r="L130"/>
          <cell r="M130"/>
          <cell r="N130"/>
          <cell r="O130"/>
          <cell r="P130"/>
          <cell r="Q130"/>
          <cell r="R130"/>
          <cell r="S130"/>
          <cell r="T130"/>
          <cell r="U130"/>
          <cell r="V130"/>
          <cell r="W130"/>
          <cell r="X130"/>
          <cell r="Y130"/>
          <cell r="Z130"/>
        </row>
        <row r="131">
          <cell r="A131"/>
          <cell r="B131"/>
          <cell r="C131"/>
          <cell r="D131"/>
          <cell r="E131"/>
          <cell r="F131"/>
          <cell r="G131"/>
          <cell r="H131"/>
          <cell r="I131"/>
          <cell r="J131"/>
          <cell r="K131"/>
          <cell r="L131"/>
          <cell r="M131"/>
          <cell r="N131"/>
          <cell r="O131"/>
          <cell r="P131"/>
          <cell r="Q131"/>
          <cell r="R131"/>
          <cell r="S131"/>
          <cell r="T131"/>
          <cell r="U131"/>
          <cell r="V131"/>
          <cell r="W131"/>
          <cell r="X131"/>
          <cell r="Y131"/>
          <cell r="Z131"/>
        </row>
        <row r="132">
          <cell r="A132"/>
          <cell r="B132"/>
          <cell r="C132"/>
          <cell r="D132"/>
          <cell r="E132"/>
          <cell r="F132"/>
          <cell r="G132"/>
          <cell r="H132"/>
          <cell r="I132"/>
          <cell r="J132"/>
          <cell r="K132"/>
          <cell r="L132"/>
          <cell r="M132"/>
          <cell r="N132"/>
          <cell r="O132"/>
          <cell r="P132"/>
          <cell r="Q132"/>
          <cell r="R132"/>
          <cell r="S132"/>
          <cell r="T132"/>
          <cell r="U132"/>
          <cell r="V132"/>
          <cell r="W132"/>
          <cell r="X132"/>
          <cell r="Y132"/>
          <cell r="Z132"/>
        </row>
        <row r="133">
          <cell r="A133"/>
          <cell r="B133"/>
          <cell r="C133"/>
          <cell r="D133"/>
          <cell r="E133"/>
          <cell r="F133"/>
          <cell r="G133"/>
          <cell r="H133"/>
          <cell r="I133"/>
          <cell r="J133"/>
          <cell r="K133"/>
          <cell r="L133"/>
          <cell r="M133"/>
          <cell r="N133"/>
          <cell r="O133"/>
          <cell r="P133"/>
          <cell r="Q133"/>
          <cell r="R133"/>
          <cell r="S133"/>
          <cell r="T133"/>
          <cell r="U133"/>
          <cell r="V133"/>
          <cell r="W133"/>
          <cell r="X133"/>
          <cell r="Y133"/>
          <cell r="Z133"/>
        </row>
        <row r="134">
          <cell r="A134"/>
          <cell r="B134"/>
          <cell r="C134"/>
          <cell r="D134"/>
          <cell r="E134"/>
          <cell r="F134"/>
          <cell r="G134"/>
          <cell r="H134"/>
          <cell r="I134"/>
          <cell r="J134"/>
          <cell r="K134"/>
          <cell r="L134"/>
          <cell r="M134"/>
          <cell r="N134"/>
          <cell r="O134"/>
          <cell r="P134"/>
          <cell r="Q134"/>
          <cell r="R134"/>
          <cell r="S134"/>
          <cell r="T134"/>
          <cell r="U134"/>
          <cell r="V134"/>
          <cell r="W134"/>
          <cell r="X134"/>
          <cell r="Y134"/>
          <cell r="Z134"/>
        </row>
        <row r="135">
          <cell r="A135"/>
          <cell r="B135"/>
          <cell r="C135"/>
          <cell r="D135"/>
          <cell r="E135"/>
          <cell r="F135"/>
          <cell r="G135"/>
          <cell r="H135"/>
          <cell r="I135"/>
          <cell r="J135"/>
          <cell r="K135"/>
          <cell r="L135"/>
          <cell r="M135"/>
          <cell r="N135"/>
          <cell r="O135"/>
          <cell r="P135"/>
          <cell r="Q135"/>
          <cell r="R135"/>
          <cell r="S135"/>
          <cell r="T135"/>
          <cell r="U135"/>
          <cell r="V135"/>
          <cell r="W135"/>
          <cell r="X135"/>
          <cell r="Y135"/>
          <cell r="Z135"/>
        </row>
        <row r="136">
          <cell r="A136"/>
          <cell r="B136"/>
          <cell r="C136"/>
          <cell r="D136"/>
          <cell r="E136"/>
          <cell r="F136"/>
          <cell r="G136"/>
          <cell r="H136"/>
          <cell r="I136"/>
          <cell r="J136"/>
          <cell r="K136"/>
          <cell r="L136"/>
          <cell r="M136"/>
          <cell r="N136"/>
          <cell r="O136"/>
          <cell r="P136"/>
          <cell r="Q136"/>
          <cell r="R136"/>
          <cell r="S136"/>
          <cell r="T136"/>
          <cell r="U136"/>
          <cell r="V136"/>
          <cell r="W136"/>
          <cell r="X136"/>
          <cell r="Y136"/>
          <cell r="Z136"/>
        </row>
        <row r="137">
          <cell r="A137"/>
          <cell r="B137"/>
          <cell r="C137"/>
          <cell r="D137"/>
          <cell r="E137"/>
          <cell r="F137"/>
          <cell r="G137"/>
          <cell r="H137"/>
          <cell r="I137"/>
          <cell r="J137"/>
          <cell r="K137"/>
          <cell r="L137"/>
          <cell r="M137"/>
          <cell r="N137"/>
          <cell r="O137"/>
          <cell r="P137"/>
          <cell r="Q137"/>
          <cell r="R137"/>
          <cell r="S137"/>
          <cell r="T137"/>
          <cell r="U137"/>
          <cell r="V137"/>
          <cell r="W137"/>
          <cell r="X137"/>
          <cell r="Y137"/>
          <cell r="Z137"/>
        </row>
        <row r="138">
          <cell r="A138"/>
          <cell r="B138"/>
          <cell r="C138"/>
          <cell r="D138"/>
          <cell r="E138"/>
          <cell r="F138"/>
          <cell r="G138"/>
          <cell r="H138"/>
          <cell r="I138"/>
          <cell r="J138"/>
          <cell r="K138"/>
          <cell r="L138"/>
          <cell r="M138"/>
          <cell r="N138"/>
          <cell r="O138"/>
          <cell r="P138"/>
          <cell r="Q138"/>
          <cell r="R138"/>
          <cell r="S138"/>
          <cell r="T138"/>
          <cell r="U138"/>
          <cell r="V138"/>
          <cell r="W138"/>
          <cell r="X138"/>
          <cell r="Y138"/>
          <cell r="Z138"/>
        </row>
        <row r="139">
          <cell r="A139"/>
          <cell r="B139"/>
          <cell r="C139"/>
          <cell r="D139"/>
          <cell r="E139"/>
          <cell r="F139"/>
          <cell r="G139"/>
          <cell r="H139"/>
          <cell r="I139"/>
          <cell r="J139"/>
          <cell r="K139"/>
          <cell r="L139"/>
          <cell r="M139"/>
          <cell r="N139"/>
          <cell r="O139"/>
          <cell r="P139"/>
          <cell r="Q139"/>
          <cell r="R139"/>
          <cell r="S139"/>
          <cell r="T139"/>
          <cell r="U139"/>
          <cell r="V139"/>
          <cell r="W139"/>
          <cell r="X139"/>
          <cell r="Y139"/>
          <cell r="Z139"/>
        </row>
        <row r="140">
          <cell r="A140"/>
          <cell r="B140"/>
          <cell r="C140"/>
          <cell r="D140"/>
          <cell r="E140"/>
          <cell r="F140"/>
          <cell r="G140"/>
          <cell r="H140"/>
          <cell r="I140"/>
          <cell r="J140"/>
          <cell r="K140"/>
          <cell r="L140"/>
          <cell r="M140"/>
          <cell r="N140"/>
          <cell r="O140"/>
          <cell r="P140"/>
          <cell r="Q140"/>
          <cell r="R140"/>
          <cell r="S140"/>
          <cell r="T140"/>
          <cell r="U140"/>
          <cell r="V140"/>
          <cell r="W140"/>
          <cell r="X140"/>
          <cell r="Y140"/>
          <cell r="Z140"/>
        </row>
        <row r="141">
          <cell r="A141"/>
          <cell r="B141"/>
          <cell r="C141"/>
          <cell r="D141"/>
          <cell r="E141"/>
          <cell r="F141"/>
          <cell r="G141"/>
          <cell r="H141"/>
          <cell r="I141"/>
          <cell r="J141"/>
          <cell r="K141"/>
          <cell r="L141"/>
          <cell r="M141"/>
          <cell r="N141"/>
          <cell r="O141"/>
          <cell r="P141"/>
          <cell r="Q141"/>
          <cell r="R141"/>
          <cell r="S141"/>
          <cell r="T141"/>
          <cell r="U141"/>
          <cell r="V141"/>
          <cell r="W141"/>
          <cell r="X141"/>
          <cell r="Y141"/>
          <cell r="Z141"/>
        </row>
        <row r="142">
          <cell r="A142"/>
          <cell r="B142"/>
          <cell r="C142"/>
          <cell r="D142"/>
          <cell r="E142"/>
          <cell r="F142"/>
          <cell r="G142"/>
          <cell r="H142"/>
          <cell r="I142"/>
          <cell r="J142"/>
          <cell r="K142"/>
          <cell r="L142"/>
          <cell r="M142"/>
          <cell r="N142"/>
          <cell r="O142"/>
          <cell r="P142"/>
          <cell r="Q142"/>
          <cell r="R142"/>
          <cell r="S142"/>
          <cell r="T142"/>
          <cell r="U142"/>
          <cell r="V142"/>
          <cell r="W142"/>
          <cell r="X142"/>
          <cell r="Y142"/>
          <cell r="Z142"/>
        </row>
        <row r="143">
          <cell r="A143"/>
          <cell r="B143"/>
          <cell r="C143"/>
          <cell r="D143"/>
          <cell r="E143"/>
          <cell r="F143"/>
          <cell r="G143"/>
          <cell r="H143"/>
          <cell r="I143"/>
          <cell r="J143"/>
          <cell r="K143"/>
          <cell r="L143"/>
          <cell r="M143"/>
          <cell r="N143"/>
          <cell r="O143"/>
          <cell r="P143"/>
          <cell r="Q143"/>
          <cell r="R143"/>
          <cell r="S143"/>
          <cell r="T143"/>
          <cell r="U143"/>
          <cell r="V143"/>
          <cell r="W143"/>
          <cell r="X143"/>
          <cell r="Y143"/>
          <cell r="Z143"/>
        </row>
        <row r="144">
          <cell r="A144"/>
          <cell r="B144"/>
          <cell r="C144"/>
          <cell r="D144"/>
          <cell r="E144"/>
          <cell r="F144"/>
          <cell r="G144"/>
          <cell r="H144"/>
          <cell r="I144"/>
          <cell r="J144"/>
          <cell r="K144"/>
          <cell r="L144"/>
          <cell r="M144"/>
          <cell r="N144"/>
          <cell r="O144"/>
          <cell r="P144"/>
          <cell r="Q144"/>
          <cell r="R144"/>
          <cell r="S144"/>
          <cell r="T144"/>
          <cell r="U144"/>
          <cell r="V144"/>
          <cell r="W144"/>
          <cell r="X144"/>
          <cell r="Y144"/>
          <cell r="Z144"/>
        </row>
        <row r="145">
          <cell r="A145"/>
          <cell r="B145"/>
          <cell r="C145"/>
          <cell r="D145"/>
          <cell r="E145"/>
          <cell r="F145"/>
          <cell r="G145"/>
          <cell r="H145"/>
          <cell r="I145"/>
          <cell r="J145"/>
          <cell r="K145"/>
          <cell r="L145"/>
          <cell r="M145"/>
          <cell r="N145"/>
          <cell r="O145"/>
          <cell r="P145"/>
          <cell r="Q145"/>
          <cell r="R145"/>
          <cell r="S145"/>
          <cell r="T145"/>
          <cell r="U145"/>
          <cell r="V145"/>
          <cell r="W145"/>
          <cell r="X145"/>
          <cell r="Y145"/>
          <cell r="Z145"/>
        </row>
        <row r="146">
          <cell r="A146"/>
          <cell r="B146"/>
          <cell r="C146"/>
          <cell r="D146"/>
          <cell r="E146"/>
          <cell r="F146"/>
          <cell r="G146"/>
          <cell r="H146"/>
          <cell r="I146"/>
          <cell r="J146"/>
          <cell r="K146"/>
          <cell r="L146"/>
          <cell r="M146"/>
          <cell r="N146"/>
          <cell r="O146"/>
          <cell r="P146"/>
          <cell r="Q146"/>
          <cell r="R146"/>
          <cell r="S146"/>
          <cell r="T146"/>
          <cell r="U146"/>
          <cell r="V146"/>
          <cell r="W146"/>
          <cell r="X146"/>
          <cell r="Y146"/>
          <cell r="Z146"/>
        </row>
        <row r="147">
          <cell r="A147"/>
          <cell r="B147"/>
          <cell r="C147"/>
          <cell r="D147"/>
          <cell r="E147"/>
          <cell r="F147"/>
          <cell r="G147"/>
          <cell r="H147"/>
          <cell r="I147"/>
          <cell r="J147"/>
          <cell r="K147"/>
          <cell r="L147"/>
          <cell r="M147"/>
          <cell r="N147"/>
          <cell r="O147"/>
          <cell r="P147"/>
          <cell r="Q147"/>
          <cell r="R147"/>
          <cell r="S147"/>
          <cell r="T147"/>
          <cell r="U147"/>
          <cell r="V147"/>
          <cell r="W147"/>
          <cell r="X147"/>
          <cell r="Y147"/>
          <cell r="Z147"/>
        </row>
        <row r="148">
          <cell r="A148"/>
          <cell r="B148"/>
          <cell r="C148"/>
          <cell r="D148"/>
          <cell r="E148"/>
          <cell r="F148"/>
          <cell r="G148"/>
          <cell r="H148"/>
          <cell r="I148"/>
          <cell r="J148"/>
          <cell r="K148"/>
          <cell r="L148"/>
          <cell r="M148"/>
          <cell r="N148"/>
          <cell r="O148"/>
          <cell r="P148"/>
          <cell r="Q148"/>
          <cell r="R148"/>
          <cell r="S148"/>
          <cell r="T148"/>
          <cell r="U148"/>
          <cell r="V148"/>
          <cell r="W148"/>
          <cell r="X148"/>
          <cell r="Y148"/>
          <cell r="Z148"/>
        </row>
        <row r="149">
          <cell r="A149"/>
          <cell r="B149"/>
          <cell r="C149"/>
          <cell r="D149"/>
          <cell r="E149"/>
          <cell r="F149"/>
          <cell r="G149"/>
          <cell r="H149"/>
          <cell r="I149"/>
          <cell r="J149"/>
          <cell r="K149"/>
          <cell r="L149"/>
          <cell r="M149"/>
          <cell r="N149"/>
          <cell r="O149"/>
          <cell r="P149"/>
          <cell r="Q149"/>
          <cell r="R149"/>
          <cell r="S149"/>
          <cell r="T149"/>
          <cell r="U149"/>
          <cell r="V149"/>
          <cell r="W149"/>
          <cell r="X149"/>
          <cell r="Y149"/>
          <cell r="Z149"/>
        </row>
        <row r="150">
          <cell r="A150"/>
          <cell r="B150"/>
          <cell r="C150"/>
          <cell r="D150"/>
          <cell r="E150"/>
          <cell r="F150"/>
          <cell r="G150"/>
          <cell r="H150"/>
          <cell r="I150"/>
          <cell r="J150"/>
          <cell r="K150"/>
          <cell r="L150"/>
          <cell r="M150"/>
          <cell r="N150"/>
          <cell r="O150"/>
          <cell r="P150"/>
          <cell r="Q150"/>
          <cell r="R150"/>
          <cell r="S150"/>
          <cell r="T150"/>
          <cell r="U150"/>
          <cell r="V150"/>
          <cell r="W150"/>
          <cell r="X150"/>
          <cell r="Y150"/>
          <cell r="Z150"/>
        </row>
        <row r="151">
          <cell r="A151"/>
          <cell r="B151"/>
          <cell r="C151"/>
          <cell r="D151"/>
          <cell r="E151"/>
          <cell r="F151"/>
          <cell r="G151"/>
          <cell r="H151"/>
          <cell r="I151"/>
          <cell r="J151"/>
          <cell r="K151"/>
          <cell r="L151"/>
          <cell r="M151"/>
          <cell r="N151"/>
          <cell r="O151"/>
          <cell r="P151"/>
          <cell r="Q151"/>
          <cell r="R151"/>
          <cell r="S151"/>
          <cell r="T151"/>
          <cell r="U151"/>
          <cell r="V151"/>
          <cell r="W151"/>
          <cell r="X151"/>
          <cell r="Y151"/>
          <cell r="Z151"/>
        </row>
        <row r="152">
          <cell r="A152"/>
          <cell r="B152"/>
          <cell r="C152"/>
          <cell r="D152"/>
          <cell r="E152"/>
          <cell r="F152"/>
          <cell r="G152"/>
          <cell r="H152"/>
          <cell r="I152"/>
          <cell r="J152"/>
          <cell r="K152"/>
          <cell r="L152"/>
          <cell r="M152"/>
          <cell r="N152"/>
          <cell r="O152"/>
          <cell r="P152"/>
          <cell r="Q152"/>
          <cell r="R152"/>
          <cell r="S152"/>
          <cell r="T152"/>
          <cell r="U152"/>
          <cell r="V152"/>
          <cell r="W152"/>
          <cell r="X152"/>
          <cell r="Y152"/>
          <cell r="Z152"/>
        </row>
        <row r="153">
          <cell r="A153"/>
          <cell r="B153"/>
          <cell r="C153"/>
          <cell r="D153"/>
          <cell r="E153"/>
          <cell r="F153"/>
          <cell r="G153"/>
          <cell r="H153"/>
          <cell r="I153"/>
          <cell r="J153"/>
          <cell r="K153"/>
          <cell r="L153"/>
          <cell r="M153"/>
          <cell r="N153"/>
          <cell r="O153"/>
          <cell r="P153"/>
          <cell r="Q153"/>
          <cell r="R153"/>
          <cell r="S153"/>
          <cell r="T153"/>
          <cell r="U153"/>
          <cell r="V153"/>
          <cell r="W153"/>
          <cell r="X153"/>
          <cell r="Y153"/>
          <cell r="Z153"/>
        </row>
        <row r="154">
          <cell r="A154"/>
          <cell r="B154"/>
          <cell r="C154"/>
          <cell r="D154"/>
          <cell r="E154"/>
          <cell r="F154"/>
          <cell r="G154"/>
          <cell r="H154"/>
          <cell r="I154"/>
          <cell r="J154"/>
          <cell r="K154"/>
          <cell r="L154"/>
          <cell r="M154"/>
          <cell r="N154"/>
          <cell r="O154"/>
          <cell r="P154"/>
          <cell r="Q154"/>
          <cell r="R154"/>
          <cell r="S154"/>
          <cell r="T154"/>
          <cell r="U154"/>
          <cell r="V154"/>
          <cell r="W154"/>
          <cell r="X154"/>
          <cell r="Y154"/>
          <cell r="Z154"/>
        </row>
        <row r="155">
          <cell r="A155"/>
          <cell r="B155"/>
          <cell r="C155"/>
          <cell r="D155"/>
          <cell r="E155"/>
          <cell r="F155"/>
          <cell r="G155"/>
          <cell r="H155"/>
          <cell r="I155"/>
          <cell r="J155"/>
          <cell r="K155"/>
          <cell r="L155"/>
          <cell r="M155"/>
          <cell r="N155"/>
          <cell r="O155"/>
          <cell r="P155"/>
          <cell r="Q155"/>
          <cell r="R155"/>
          <cell r="S155"/>
          <cell r="T155"/>
          <cell r="U155"/>
          <cell r="V155"/>
          <cell r="W155"/>
          <cell r="X155"/>
          <cell r="Y155"/>
          <cell r="Z155"/>
        </row>
        <row r="156">
          <cell r="A156"/>
          <cell r="B156"/>
          <cell r="C156"/>
          <cell r="D156"/>
          <cell r="E156"/>
          <cell r="F156"/>
          <cell r="G156"/>
          <cell r="H156"/>
          <cell r="I156"/>
          <cell r="J156"/>
          <cell r="K156"/>
          <cell r="L156"/>
          <cell r="M156"/>
          <cell r="N156"/>
          <cell r="O156"/>
          <cell r="P156"/>
          <cell r="Q156"/>
          <cell r="R156"/>
          <cell r="S156"/>
          <cell r="T156"/>
          <cell r="U156"/>
          <cell r="V156"/>
          <cell r="W156"/>
          <cell r="X156"/>
          <cell r="Y156"/>
          <cell r="Z156"/>
        </row>
        <row r="157">
          <cell r="A157"/>
          <cell r="B157"/>
          <cell r="C157"/>
          <cell r="D157"/>
          <cell r="E157"/>
          <cell r="F157"/>
          <cell r="G157"/>
          <cell r="H157"/>
          <cell r="I157"/>
          <cell r="J157"/>
          <cell r="K157"/>
          <cell r="L157"/>
          <cell r="M157"/>
          <cell r="N157"/>
          <cell r="O157"/>
          <cell r="P157"/>
          <cell r="Q157"/>
          <cell r="R157"/>
          <cell r="S157"/>
          <cell r="T157"/>
          <cell r="U157"/>
          <cell r="V157"/>
          <cell r="W157"/>
          <cell r="X157"/>
          <cell r="Y157"/>
          <cell r="Z157"/>
        </row>
        <row r="158">
          <cell r="A158"/>
          <cell r="B158"/>
          <cell r="C158"/>
          <cell r="D158"/>
          <cell r="E158"/>
          <cell r="F158"/>
          <cell r="G158"/>
          <cell r="H158"/>
          <cell r="I158"/>
          <cell r="J158"/>
          <cell r="K158"/>
          <cell r="L158"/>
          <cell r="M158"/>
          <cell r="N158"/>
          <cell r="O158"/>
          <cell r="P158"/>
          <cell r="Q158"/>
          <cell r="R158"/>
          <cell r="S158"/>
          <cell r="T158"/>
          <cell r="U158"/>
          <cell r="V158"/>
          <cell r="W158"/>
          <cell r="X158"/>
          <cell r="Y158"/>
          <cell r="Z158"/>
        </row>
        <row r="159">
          <cell r="A159"/>
          <cell r="B159"/>
          <cell r="C159"/>
          <cell r="D159"/>
          <cell r="E159"/>
          <cell r="F159"/>
          <cell r="G159"/>
          <cell r="H159"/>
          <cell r="I159"/>
          <cell r="J159"/>
          <cell r="K159"/>
          <cell r="L159"/>
          <cell r="M159"/>
          <cell r="N159"/>
          <cell r="O159"/>
          <cell r="P159"/>
          <cell r="Q159"/>
          <cell r="R159"/>
          <cell r="S159"/>
          <cell r="T159"/>
          <cell r="U159"/>
          <cell r="V159"/>
          <cell r="W159"/>
          <cell r="X159"/>
          <cell r="Y159"/>
          <cell r="Z159"/>
        </row>
        <row r="160">
          <cell r="A160"/>
          <cell r="B160"/>
          <cell r="C160"/>
          <cell r="D160"/>
          <cell r="E160"/>
          <cell r="F160"/>
          <cell r="G160"/>
          <cell r="H160"/>
          <cell r="I160"/>
          <cell r="J160"/>
          <cell r="K160"/>
          <cell r="L160"/>
          <cell r="M160"/>
          <cell r="N160"/>
          <cell r="O160"/>
          <cell r="P160"/>
          <cell r="Q160"/>
          <cell r="R160"/>
          <cell r="S160"/>
          <cell r="T160"/>
          <cell r="U160"/>
          <cell r="V160"/>
          <cell r="W160"/>
          <cell r="X160"/>
          <cell r="Y160"/>
          <cell r="Z160"/>
        </row>
        <row r="161">
          <cell r="A161"/>
          <cell r="B161"/>
          <cell r="C161"/>
          <cell r="D161"/>
          <cell r="E161"/>
          <cell r="F161"/>
          <cell r="G161"/>
          <cell r="H161"/>
          <cell r="I161"/>
          <cell r="J161"/>
          <cell r="K161"/>
          <cell r="L161"/>
          <cell r="M161"/>
          <cell r="N161"/>
          <cell r="O161"/>
          <cell r="P161"/>
          <cell r="Q161"/>
          <cell r="R161"/>
          <cell r="S161"/>
          <cell r="T161"/>
          <cell r="U161"/>
          <cell r="V161"/>
          <cell r="W161"/>
          <cell r="X161"/>
          <cell r="Y161"/>
          <cell r="Z161"/>
        </row>
        <row r="162">
          <cell r="A162"/>
          <cell r="B162"/>
          <cell r="C162"/>
          <cell r="D162"/>
          <cell r="E162"/>
          <cell r="F162"/>
          <cell r="G162"/>
          <cell r="H162"/>
          <cell r="I162"/>
          <cell r="J162"/>
          <cell r="K162"/>
          <cell r="L162"/>
          <cell r="M162"/>
          <cell r="N162"/>
          <cell r="O162"/>
          <cell r="P162"/>
          <cell r="Q162"/>
          <cell r="R162"/>
          <cell r="S162"/>
          <cell r="T162"/>
          <cell r="U162"/>
          <cell r="V162"/>
          <cell r="W162"/>
          <cell r="X162"/>
          <cell r="Y162"/>
          <cell r="Z162"/>
        </row>
        <row r="163">
          <cell r="A163"/>
          <cell r="B163"/>
          <cell r="C163"/>
          <cell r="D163"/>
          <cell r="E163"/>
          <cell r="F163"/>
          <cell r="G163"/>
          <cell r="H163"/>
          <cell r="I163"/>
          <cell r="J163"/>
          <cell r="K163"/>
          <cell r="L163"/>
          <cell r="M163"/>
          <cell r="N163"/>
          <cell r="O163"/>
          <cell r="P163"/>
          <cell r="Q163"/>
          <cell r="R163"/>
          <cell r="S163"/>
          <cell r="T163"/>
          <cell r="U163"/>
          <cell r="V163"/>
          <cell r="W163"/>
          <cell r="X163"/>
          <cell r="Y163"/>
          <cell r="Z163"/>
        </row>
        <row r="164">
          <cell r="A164"/>
          <cell r="B164"/>
          <cell r="C164"/>
          <cell r="D164"/>
          <cell r="E164"/>
          <cell r="F164"/>
          <cell r="G164"/>
          <cell r="H164"/>
          <cell r="I164"/>
          <cell r="J164"/>
          <cell r="K164"/>
          <cell r="L164"/>
          <cell r="M164"/>
          <cell r="N164"/>
          <cell r="O164"/>
          <cell r="P164"/>
          <cell r="Q164"/>
          <cell r="R164"/>
          <cell r="S164"/>
          <cell r="T164"/>
          <cell r="U164"/>
          <cell r="V164"/>
          <cell r="W164"/>
          <cell r="X164"/>
          <cell r="Y164"/>
          <cell r="Z164"/>
        </row>
        <row r="165">
          <cell r="A165"/>
          <cell r="B165"/>
          <cell r="C165"/>
          <cell r="D165"/>
          <cell r="E165"/>
          <cell r="F165"/>
          <cell r="G165"/>
          <cell r="H165"/>
          <cell r="I165"/>
          <cell r="J165"/>
          <cell r="K165"/>
          <cell r="L165"/>
          <cell r="M165"/>
          <cell r="N165"/>
          <cell r="O165"/>
          <cell r="P165"/>
          <cell r="Q165"/>
          <cell r="R165"/>
          <cell r="S165"/>
          <cell r="T165"/>
          <cell r="U165"/>
          <cell r="V165"/>
          <cell r="W165"/>
          <cell r="X165"/>
          <cell r="Y165"/>
          <cell r="Z165"/>
        </row>
        <row r="166">
          <cell r="A166"/>
          <cell r="B166"/>
          <cell r="C166"/>
          <cell r="D166"/>
          <cell r="E166"/>
          <cell r="F166"/>
          <cell r="G166"/>
          <cell r="H166"/>
          <cell r="I166"/>
          <cell r="J166"/>
          <cell r="K166"/>
          <cell r="L166"/>
          <cell r="M166"/>
          <cell r="N166"/>
          <cell r="O166"/>
          <cell r="P166"/>
          <cell r="Q166"/>
          <cell r="R166"/>
          <cell r="S166"/>
          <cell r="T166"/>
          <cell r="U166"/>
          <cell r="V166"/>
          <cell r="W166"/>
          <cell r="X166"/>
          <cell r="Y166"/>
          <cell r="Z166"/>
        </row>
        <row r="167">
          <cell r="A167"/>
          <cell r="B167"/>
          <cell r="C167"/>
          <cell r="D167"/>
          <cell r="E167"/>
          <cell r="F167"/>
          <cell r="G167"/>
          <cell r="H167"/>
          <cell r="I167"/>
          <cell r="J167"/>
          <cell r="K167"/>
          <cell r="L167"/>
          <cell r="M167"/>
          <cell r="N167"/>
          <cell r="O167"/>
          <cell r="P167"/>
          <cell r="Q167"/>
          <cell r="R167"/>
          <cell r="S167"/>
          <cell r="T167"/>
          <cell r="U167"/>
          <cell r="V167"/>
          <cell r="W167"/>
          <cell r="X167"/>
          <cell r="Y167"/>
          <cell r="Z167"/>
        </row>
        <row r="168">
          <cell r="A168"/>
          <cell r="B168"/>
          <cell r="C168"/>
          <cell r="D168"/>
          <cell r="E168"/>
          <cell r="F168"/>
          <cell r="G168"/>
          <cell r="H168"/>
          <cell r="I168"/>
          <cell r="J168"/>
          <cell r="K168"/>
          <cell r="L168"/>
          <cell r="M168"/>
          <cell r="N168"/>
          <cell r="O168"/>
          <cell r="P168"/>
          <cell r="Q168"/>
          <cell r="R168"/>
          <cell r="S168"/>
          <cell r="T168"/>
          <cell r="U168"/>
          <cell r="V168"/>
          <cell r="W168"/>
          <cell r="X168"/>
          <cell r="Y168"/>
          <cell r="Z168"/>
        </row>
        <row r="169">
          <cell r="A169"/>
          <cell r="B169"/>
          <cell r="C169"/>
          <cell r="D169"/>
          <cell r="E169"/>
          <cell r="F169"/>
          <cell r="G169"/>
          <cell r="H169"/>
          <cell r="I169"/>
          <cell r="J169"/>
          <cell r="K169"/>
          <cell r="L169"/>
          <cell r="M169"/>
          <cell r="N169"/>
          <cell r="O169"/>
          <cell r="P169"/>
          <cell r="Q169"/>
          <cell r="R169"/>
          <cell r="S169"/>
          <cell r="T169"/>
          <cell r="U169"/>
          <cell r="V169"/>
          <cell r="W169"/>
          <cell r="X169"/>
          <cell r="Y169"/>
          <cell r="Z169"/>
        </row>
        <row r="170">
          <cell r="A170"/>
          <cell r="B170"/>
          <cell r="C170"/>
          <cell r="D170"/>
          <cell r="E170"/>
          <cell r="F170"/>
          <cell r="G170"/>
          <cell r="H170"/>
          <cell r="I170"/>
          <cell r="J170"/>
          <cell r="K170"/>
          <cell r="L170"/>
          <cell r="M170"/>
          <cell r="N170"/>
          <cell r="O170"/>
          <cell r="P170"/>
          <cell r="Q170"/>
          <cell r="R170"/>
          <cell r="S170"/>
          <cell r="T170"/>
          <cell r="U170"/>
          <cell r="V170"/>
          <cell r="W170"/>
          <cell r="X170"/>
          <cell r="Y170"/>
          <cell r="Z170"/>
        </row>
        <row r="171">
          <cell r="A171"/>
          <cell r="B171"/>
          <cell r="C171"/>
          <cell r="D171"/>
          <cell r="E171"/>
          <cell r="F171"/>
          <cell r="G171"/>
          <cell r="H171"/>
          <cell r="I171"/>
          <cell r="J171"/>
          <cell r="K171"/>
          <cell r="L171"/>
          <cell r="M171"/>
          <cell r="N171"/>
          <cell r="O171"/>
          <cell r="P171"/>
          <cell r="Q171"/>
          <cell r="R171"/>
          <cell r="S171"/>
          <cell r="T171"/>
          <cell r="U171"/>
          <cell r="V171"/>
          <cell r="W171"/>
          <cell r="X171"/>
          <cell r="Y171"/>
          <cell r="Z171"/>
        </row>
        <row r="172">
          <cell r="A172"/>
          <cell r="B172"/>
          <cell r="C172"/>
          <cell r="D172"/>
          <cell r="E172"/>
          <cell r="F172"/>
          <cell r="G172"/>
          <cell r="H172"/>
          <cell r="I172"/>
          <cell r="J172"/>
          <cell r="K172"/>
          <cell r="L172"/>
          <cell r="M172"/>
          <cell r="N172"/>
          <cell r="O172"/>
          <cell r="P172"/>
          <cell r="Q172"/>
          <cell r="R172"/>
          <cell r="S172"/>
          <cell r="T172"/>
          <cell r="U172"/>
          <cell r="V172"/>
          <cell r="W172"/>
          <cell r="X172"/>
          <cell r="Y172"/>
          <cell r="Z172"/>
        </row>
        <row r="173">
          <cell r="A173"/>
          <cell r="B173"/>
          <cell r="C173"/>
          <cell r="D173"/>
          <cell r="E173"/>
          <cell r="F173"/>
          <cell r="G173"/>
          <cell r="H173"/>
          <cell r="I173"/>
          <cell r="J173"/>
          <cell r="K173"/>
          <cell r="L173"/>
          <cell r="M173"/>
          <cell r="N173"/>
          <cell r="O173"/>
          <cell r="P173"/>
          <cell r="Q173"/>
          <cell r="R173"/>
          <cell r="S173"/>
          <cell r="T173"/>
          <cell r="U173"/>
          <cell r="V173"/>
          <cell r="W173"/>
          <cell r="X173"/>
          <cell r="Y173"/>
          <cell r="Z173"/>
        </row>
        <row r="174">
          <cell r="A174"/>
          <cell r="B174"/>
          <cell r="C174"/>
          <cell r="D174"/>
          <cell r="E174"/>
          <cell r="F174"/>
          <cell r="G174"/>
          <cell r="H174"/>
          <cell r="I174"/>
          <cell r="J174"/>
          <cell r="K174"/>
          <cell r="L174"/>
          <cell r="M174"/>
          <cell r="N174"/>
          <cell r="O174"/>
          <cell r="P174"/>
          <cell r="Q174"/>
          <cell r="R174"/>
          <cell r="S174"/>
          <cell r="T174"/>
          <cell r="U174"/>
          <cell r="V174"/>
          <cell r="W174"/>
          <cell r="X174"/>
          <cell r="Y174"/>
          <cell r="Z174"/>
        </row>
        <row r="175">
          <cell r="A175"/>
          <cell r="B175"/>
          <cell r="C175"/>
          <cell r="D175"/>
          <cell r="E175"/>
          <cell r="F175"/>
          <cell r="G175"/>
          <cell r="H175"/>
          <cell r="I175"/>
          <cell r="J175"/>
          <cell r="K175"/>
          <cell r="L175"/>
          <cell r="M175"/>
          <cell r="N175"/>
          <cell r="O175"/>
          <cell r="P175"/>
          <cell r="Q175"/>
          <cell r="R175"/>
          <cell r="S175"/>
          <cell r="T175"/>
          <cell r="U175"/>
          <cell r="V175"/>
          <cell r="W175"/>
          <cell r="X175"/>
          <cell r="Y175"/>
          <cell r="Z175"/>
        </row>
        <row r="176">
          <cell r="A176"/>
          <cell r="B176"/>
          <cell r="C176"/>
          <cell r="D176"/>
          <cell r="E176"/>
          <cell r="F176"/>
          <cell r="G176"/>
          <cell r="H176"/>
          <cell r="I176"/>
          <cell r="J176"/>
          <cell r="K176"/>
          <cell r="L176"/>
          <cell r="M176"/>
          <cell r="N176"/>
          <cell r="O176"/>
          <cell r="P176"/>
          <cell r="Q176"/>
          <cell r="R176"/>
          <cell r="S176"/>
          <cell r="T176"/>
          <cell r="U176"/>
          <cell r="V176"/>
          <cell r="W176"/>
          <cell r="X176"/>
          <cell r="Y176"/>
          <cell r="Z176"/>
        </row>
        <row r="177">
          <cell r="A177"/>
          <cell r="B177"/>
          <cell r="C177"/>
          <cell r="D177"/>
          <cell r="E177"/>
          <cell r="F177"/>
          <cell r="G177"/>
          <cell r="H177"/>
          <cell r="I177"/>
          <cell r="J177"/>
          <cell r="K177"/>
          <cell r="L177"/>
          <cell r="M177"/>
          <cell r="N177"/>
          <cell r="O177"/>
          <cell r="P177"/>
          <cell r="Q177"/>
          <cell r="R177"/>
          <cell r="S177"/>
          <cell r="T177"/>
          <cell r="U177"/>
          <cell r="V177"/>
          <cell r="W177"/>
          <cell r="X177"/>
          <cell r="Y177"/>
          <cell r="Z177"/>
        </row>
        <row r="178">
          <cell r="A178"/>
          <cell r="B178"/>
          <cell r="C178"/>
          <cell r="D178"/>
          <cell r="E178"/>
          <cell r="F178"/>
          <cell r="G178"/>
          <cell r="H178"/>
          <cell r="I178"/>
          <cell r="J178"/>
          <cell r="K178"/>
          <cell r="L178"/>
          <cell r="M178"/>
          <cell r="N178"/>
          <cell r="O178"/>
          <cell r="P178"/>
          <cell r="Q178"/>
          <cell r="R178"/>
          <cell r="S178"/>
          <cell r="T178"/>
          <cell r="U178"/>
          <cell r="V178"/>
          <cell r="W178"/>
          <cell r="X178"/>
          <cell r="Y178"/>
          <cell r="Z178"/>
        </row>
        <row r="179">
          <cell r="A179"/>
          <cell r="B179"/>
          <cell r="C179"/>
          <cell r="D179"/>
          <cell r="E179"/>
          <cell r="F179"/>
          <cell r="G179"/>
          <cell r="H179"/>
          <cell r="I179"/>
          <cell r="J179"/>
          <cell r="K179"/>
          <cell r="L179"/>
          <cell r="M179"/>
          <cell r="N179"/>
          <cell r="O179"/>
          <cell r="P179"/>
          <cell r="Q179"/>
          <cell r="R179"/>
          <cell r="S179"/>
          <cell r="T179"/>
          <cell r="U179"/>
          <cell r="V179"/>
          <cell r="W179"/>
          <cell r="X179"/>
          <cell r="Y179"/>
          <cell r="Z179"/>
        </row>
        <row r="180">
          <cell r="A180"/>
          <cell r="B180"/>
          <cell r="C180"/>
          <cell r="D180"/>
          <cell r="E180"/>
          <cell r="F180"/>
          <cell r="G180"/>
          <cell r="H180"/>
          <cell r="I180"/>
          <cell r="J180"/>
          <cell r="K180"/>
          <cell r="L180"/>
          <cell r="M180"/>
          <cell r="N180"/>
          <cell r="O180"/>
          <cell r="P180"/>
          <cell r="Q180"/>
          <cell r="R180"/>
          <cell r="S180"/>
          <cell r="T180"/>
          <cell r="U180"/>
          <cell r="V180"/>
          <cell r="W180"/>
          <cell r="X180"/>
          <cell r="Y180"/>
          <cell r="Z180"/>
        </row>
        <row r="181">
          <cell r="A181"/>
          <cell r="B181"/>
          <cell r="C181"/>
          <cell r="D181"/>
          <cell r="E181"/>
          <cell r="F181"/>
          <cell r="G181"/>
          <cell r="H181"/>
          <cell r="I181"/>
          <cell r="J181"/>
          <cell r="K181"/>
          <cell r="L181"/>
          <cell r="M181"/>
          <cell r="N181"/>
          <cell r="O181"/>
          <cell r="P181"/>
          <cell r="Q181"/>
          <cell r="R181"/>
          <cell r="S181"/>
          <cell r="T181"/>
          <cell r="U181"/>
          <cell r="V181"/>
          <cell r="W181"/>
          <cell r="X181"/>
          <cell r="Y181"/>
          <cell r="Z181"/>
        </row>
        <row r="182">
          <cell r="A182"/>
          <cell r="B182"/>
          <cell r="C182"/>
          <cell r="D182"/>
          <cell r="E182"/>
          <cell r="F182"/>
          <cell r="G182"/>
          <cell r="H182"/>
          <cell r="I182"/>
          <cell r="J182"/>
          <cell r="K182"/>
          <cell r="L182"/>
          <cell r="M182"/>
          <cell r="N182"/>
          <cell r="O182"/>
          <cell r="P182"/>
          <cell r="Q182"/>
          <cell r="R182"/>
          <cell r="S182"/>
          <cell r="T182"/>
          <cell r="U182"/>
          <cell r="V182"/>
          <cell r="W182"/>
          <cell r="X182"/>
          <cell r="Y182"/>
          <cell r="Z182"/>
        </row>
        <row r="183">
          <cell r="A183"/>
          <cell r="B183"/>
          <cell r="C183"/>
          <cell r="D183"/>
          <cell r="E183"/>
          <cell r="F183"/>
          <cell r="G183"/>
          <cell r="H183"/>
          <cell r="I183"/>
          <cell r="J183"/>
          <cell r="K183"/>
          <cell r="L183"/>
          <cell r="M183"/>
          <cell r="N183"/>
          <cell r="O183"/>
          <cell r="P183"/>
          <cell r="Q183"/>
          <cell r="R183"/>
          <cell r="S183"/>
          <cell r="T183"/>
          <cell r="U183"/>
          <cell r="V183"/>
          <cell r="W183"/>
          <cell r="X183"/>
          <cell r="Y183"/>
          <cell r="Z183"/>
        </row>
        <row r="184">
          <cell r="A184"/>
          <cell r="B184"/>
          <cell r="C184"/>
          <cell r="D184"/>
          <cell r="E184"/>
          <cell r="F184"/>
          <cell r="G184"/>
          <cell r="H184"/>
          <cell r="I184"/>
          <cell r="J184"/>
          <cell r="K184"/>
          <cell r="L184"/>
          <cell r="M184"/>
          <cell r="N184"/>
          <cell r="O184"/>
          <cell r="P184"/>
          <cell r="Q184"/>
          <cell r="R184"/>
          <cell r="S184"/>
          <cell r="T184"/>
          <cell r="U184"/>
          <cell r="V184"/>
          <cell r="W184"/>
          <cell r="X184"/>
          <cell r="Y184"/>
          <cell r="Z184"/>
        </row>
        <row r="185">
          <cell r="A185"/>
          <cell r="B185"/>
          <cell r="C185"/>
          <cell r="D185"/>
          <cell r="E185"/>
          <cell r="F185"/>
          <cell r="G185"/>
          <cell r="H185"/>
          <cell r="I185"/>
          <cell r="J185"/>
          <cell r="K185"/>
          <cell r="L185"/>
          <cell r="M185"/>
          <cell r="N185"/>
          <cell r="O185"/>
          <cell r="P185"/>
          <cell r="Q185"/>
          <cell r="R185"/>
          <cell r="S185"/>
          <cell r="T185"/>
          <cell r="U185"/>
          <cell r="V185"/>
          <cell r="W185"/>
          <cell r="X185"/>
          <cell r="Y185"/>
          <cell r="Z185"/>
        </row>
        <row r="186">
          <cell r="A186"/>
          <cell r="B186"/>
          <cell r="C186"/>
          <cell r="D186"/>
          <cell r="E186"/>
          <cell r="F186"/>
          <cell r="G186"/>
          <cell r="H186"/>
          <cell r="I186"/>
          <cell r="J186"/>
          <cell r="K186"/>
          <cell r="L186"/>
          <cell r="M186"/>
          <cell r="N186"/>
          <cell r="O186"/>
          <cell r="P186"/>
          <cell r="Q186"/>
          <cell r="R186"/>
          <cell r="S186"/>
          <cell r="T186"/>
          <cell r="U186"/>
          <cell r="V186"/>
          <cell r="W186"/>
          <cell r="X186"/>
          <cell r="Y186"/>
          <cell r="Z186"/>
        </row>
        <row r="187">
          <cell r="A187"/>
          <cell r="B187"/>
          <cell r="C187"/>
          <cell r="D187"/>
          <cell r="E187"/>
          <cell r="F187"/>
          <cell r="G187"/>
          <cell r="H187"/>
          <cell r="I187"/>
          <cell r="J187"/>
          <cell r="K187"/>
          <cell r="L187"/>
          <cell r="M187"/>
          <cell r="N187"/>
          <cell r="O187"/>
          <cell r="P187"/>
          <cell r="Q187"/>
          <cell r="R187"/>
          <cell r="S187"/>
          <cell r="T187"/>
          <cell r="U187"/>
          <cell r="V187"/>
          <cell r="W187"/>
          <cell r="X187"/>
          <cell r="Y187"/>
          <cell r="Z187"/>
        </row>
        <row r="188">
          <cell r="A188"/>
          <cell r="B188"/>
          <cell r="C188"/>
          <cell r="D188"/>
          <cell r="E188"/>
          <cell r="F188"/>
          <cell r="G188"/>
          <cell r="H188"/>
          <cell r="I188"/>
          <cell r="J188"/>
          <cell r="K188"/>
          <cell r="L188"/>
          <cell r="M188"/>
          <cell r="N188"/>
          <cell r="O188"/>
          <cell r="P188"/>
          <cell r="Q188"/>
          <cell r="R188"/>
          <cell r="S188"/>
          <cell r="T188"/>
          <cell r="U188"/>
          <cell r="V188"/>
          <cell r="W188"/>
          <cell r="X188"/>
          <cell r="Y188"/>
          <cell r="Z188"/>
        </row>
        <row r="189">
          <cell r="A189"/>
          <cell r="B189"/>
          <cell r="C189"/>
          <cell r="D189"/>
          <cell r="E189"/>
          <cell r="F189"/>
          <cell r="G189"/>
          <cell r="H189"/>
          <cell r="I189"/>
          <cell r="J189"/>
          <cell r="K189"/>
          <cell r="L189"/>
          <cell r="M189"/>
          <cell r="N189"/>
          <cell r="O189"/>
          <cell r="P189"/>
          <cell r="Q189"/>
          <cell r="R189"/>
          <cell r="S189"/>
          <cell r="T189"/>
          <cell r="U189"/>
          <cell r="V189"/>
          <cell r="W189"/>
          <cell r="X189"/>
          <cell r="Y189"/>
          <cell r="Z189"/>
        </row>
        <row r="190">
          <cell r="A190"/>
          <cell r="B190"/>
          <cell r="C190"/>
          <cell r="D190"/>
          <cell r="E190"/>
          <cell r="F190"/>
          <cell r="G190"/>
          <cell r="H190"/>
          <cell r="I190"/>
          <cell r="J190"/>
          <cell r="K190"/>
          <cell r="L190"/>
          <cell r="M190"/>
          <cell r="N190"/>
          <cell r="O190"/>
          <cell r="P190"/>
          <cell r="Q190"/>
          <cell r="R190"/>
          <cell r="S190"/>
          <cell r="T190"/>
          <cell r="U190"/>
          <cell r="V190"/>
          <cell r="W190"/>
          <cell r="X190"/>
          <cell r="Y190"/>
          <cell r="Z190"/>
        </row>
        <row r="191">
          <cell r="A191"/>
          <cell r="B191"/>
          <cell r="C191"/>
          <cell r="D191"/>
          <cell r="E191"/>
          <cell r="F191"/>
          <cell r="G191"/>
          <cell r="H191"/>
          <cell r="I191"/>
          <cell r="J191"/>
          <cell r="K191"/>
          <cell r="L191"/>
          <cell r="M191"/>
          <cell r="N191"/>
          <cell r="O191"/>
          <cell r="P191"/>
          <cell r="Q191"/>
          <cell r="R191"/>
          <cell r="S191"/>
          <cell r="T191"/>
          <cell r="U191"/>
          <cell r="V191"/>
          <cell r="W191"/>
          <cell r="X191"/>
          <cell r="Y191"/>
          <cell r="Z191"/>
        </row>
        <row r="192">
          <cell r="A192"/>
          <cell r="B192"/>
          <cell r="C192"/>
          <cell r="D192"/>
          <cell r="E192"/>
          <cell r="F192"/>
          <cell r="G192"/>
          <cell r="H192"/>
          <cell r="I192"/>
          <cell r="J192"/>
          <cell r="K192"/>
          <cell r="L192"/>
          <cell r="M192"/>
          <cell r="N192"/>
          <cell r="O192"/>
          <cell r="P192"/>
          <cell r="Q192"/>
          <cell r="R192"/>
          <cell r="S192"/>
          <cell r="T192"/>
          <cell r="U192"/>
          <cell r="V192"/>
          <cell r="W192"/>
          <cell r="X192"/>
          <cell r="Y192"/>
          <cell r="Z192"/>
        </row>
        <row r="193">
          <cell r="A193"/>
          <cell r="B193"/>
          <cell r="C193"/>
          <cell r="D193"/>
          <cell r="E193"/>
          <cell r="F193"/>
          <cell r="G193"/>
          <cell r="H193"/>
          <cell r="I193"/>
          <cell r="J193"/>
          <cell r="K193"/>
          <cell r="L193"/>
          <cell r="M193"/>
          <cell r="N193"/>
          <cell r="O193"/>
          <cell r="P193"/>
          <cell r="Q193"/>
          <cell r="R193"/>
          <cell r="S193"/>
          <cell r="T193"/>
          <cell r="U193"/>
          <cell r="V193"/>
          <cell r="W193"/>
          <cell r="X193"/>
          <cell r="Y193"/>
          <cell r="Z193"/>
        </row>
        <row r="194">
          <cell r="A194"/>
          <cell r="B194"/>
          <cell r="C194"/>
          <cell r="D194"/>
          <cell r="E194"/>
          <cell r="F194"/>
          <cell r="G194"/>
          <cell r="H194"/>
          <cell r="I194"/>
          <cell r="J194"/>
          <cell r="K194"/>
          <cell r="L194"/>
          <cell r="M194"/>
          <cell r="N194"/>
          <cell r="O194"/>
          <cell r="P194"/>
          <cell r="Q194"/>
          <cell r="R194"/>
          <cell r="S194"/>
          <cell r="T194"/>
          <cell r="U194"/>
          <cell r="V194"/>
          <cell r="W194"/>
          <cell r="X194"/>
          <cell r="Y194"/>
          <cell r="Z194"/>
        </row>
        <row r="195">
          <cell r="A195"/>
          <cell r="B195"/>
          <cell r="C195"/>
          <cell r="D195"/>
          <cell r="E195"/>
          <cell r="F195"/>
          <cell r="G195"/>
          <cell r="H195"/>
          <cell r="I195"/>
          <cell r="J195"/>
          <cell r="K195"/>
          <cell r="L195"/>
          <cell r="M195"/>
          <cell r="N195"/>
          <cell r="O195"/>
          <cell r="P195"/>
          <cell r="Q195"/>
          <cell r="R195"/>
          <cell r="S195"/>
          <cell r="T195"/>
          <cell r="U195"/>
          <cell r="V195"/>
          <cell r="W195"/>
          <cell r="X195"/>
          <cell r="Y195"/>
          <cell r="Z195"/>
        </row>
        <row r="196">
          <cell r="A196"/>
          <cell r="B196"/>
          <cell r="C196"/>
          <cell r="D196"/>
          <cell r="E196"/>
          <cell r="F196"/>
          <cell r="G196"/>
          <cell r="H196"/>
          <cell r="I196"/>
          <cell r="J196"/>
          <cell r="K196"/>
          <cell r="L196"/>
          <cell r="M196"/>
          <cell r="N196"/>
          <cell r="O196"/>
          <cell r="P196"/>
          <cell r="Q196"/>
          <cell r="R196"/>
          <cell r="S196"/>
          <cell r="T196"/>
          <cell r="U196"/>
          <cell r="V196"/>
          <cell r="W196"/>
          <cell r="X196"/>
          <cell r="Y196"/>
          <cell r="Z196"/>
        </row>
        <row r="197">
          <cell r="A197"/>
          <cell r="B197"/>
          <cell r="C197"/>
          <cell r="D197"/>
          <cell r="E197"/>
          <cell r="F197"/>
          <cell r="G197"/>
          <cell r="H197"/>
          <cell r="I197"/>
          <cell r="J197"/>
          <cell r="K197"/>
          <cell r="L197"/>
          <cell r="M197"/>
          <cell r="N197"/>
          <cell r="O197"/>
          <cell r="P197"/>
          <cell r="Q197"/>
          <cell r="R197"/>
          <cell r="S197"/>
          <cell r="T197"/>
          <cell r="U197"/>
          <cell r="V197"/>
          <cell r="W197"/>
          <cell r="X197"/>
          <cell r="Y197"/>
          <cell r="Z197"/>
        </row>
        <row r="198">
          <cell r="A198"/>
          <cell r="B198"/>
          <cell r="C198"/>
          <cell r="D198"/>
          <cell r="E198"/>
          <cell r="F198"/>
          <cell r="G198"/>
          <cell r="H198"/>
          <cell r="I198"/>
          <cell r="J198"/>
          <cell r="K198"/>
          <cell r="L198"/>
          <cell r="M198"/>
          <cell r="N198"/>
          <cell r="O198"/>
          <cell r="P198"/>
          <cell r="Q198"/>
          <cell r="R198"/>
          <cell r="S198"/>
          <cell r="T198"/>
          <cell r="U198"/>
          <cell r="V198"/>
          <cell r="W198"/>
          <cell r="X198"/>
          <cell r="Y198"/>
          <cell r="Z198"/>
        </row>
        <row r="199">
          <cell r="A199"/>
          <cell r="B199"/>
          <cell r="C199"/>
          <cell r="D199"/>
          <cell r="E199"/>
          <cell r="F199"/>
          <cell r="G199"/>
          <cell r="H199"/>
          <cell r="I199"/>
          <cell r="J199"/>
          <cell r="K199"/>
          <cell r="L199"/>
          <cell r="M199"/>
          <cell r="N199"/>
          <cell r="O199"/>
          <cell r="P199"/>
          <cell r="Q199"/>
          <cell r="R199"/>
          <cell r="S199"/>
          <cell r="T199"/>
          <cell r="U199"/>
          <cell r="V199"/>
          <cell r="W199"/>
          <cell r="X199"/>
          <cell r="Y199"/>
          <cell r="Z199"/>
        </row>
        <row r="200">
          <cell r="A200"/>
          <cell r="B200"/>
          <cell r="C200"/>
          <cell r="D200"/>
          <cell r="E200"/>
          <cell r="F200"/>
          <cell r="G200"/>
          <cell r="H200"/>
          <cell r="I200"/>
          <cell r="J200"/>
          <cell r="K200"/>
          <cell r="L200"/>
          <cell r="M200"/>
          <cell r="N200"/>
          <cell r="O200"/>
          <cell r="P200"/>
          <cell r="Q200"/>
          <cell r="R200"/>
          <cell r="S200"/>
          <cell r="T200"/>
          <cell r="U200"/>
          <cell r="V200"/>
          <cell r="W200"/>
          <cell r="X200"/>
          <cell r="Y200"/>
          <cell r="Z200"/>
        </row>
        <row r="201">
          <cell r="A201"/>
          <cell r="B201"/>
          <cell r="C201"/>
          <cell r="D201"/>
          <cell r="E201"/>
          <cell r="F201"/>
          <cell r="G201"/>
          <cell r="H201"/>
          <cell r="I201"/>
          <cell r="J201"/>
          <cell r="K201"/>
          <cell r="L201"/>
          <cell r="M201"/>
          <cell r="N201"/>
          <cell r="O201"/>
          <cell r="P201"/>
          <cell r="Q201"/>
          <cell r="R201"/>
          <cell r="S201"/>
          <cell r="T201"/>
          <cell r="U201"/>
          <cell r="V201"/>
          <cell r="W201"/>
          <cell r="X201"/>
          <cell r="Y201"/>
          <cell r="Z201"/>
        </row>
        <row r="202">
          <cell r="A202"/>
          <cell r="B202"/>
          <cell r="C202"/>
          <cell r="D202"/>
          <cell r="E202"/>
          <cell r="F202"/>
          <cell r="G202"/>
          <cell r="H202"/>
          <cell r="I202"/>
          <cell r="J202"/>
          <cell r="K202"/>
          <cell r="L202"/>
          <cell r="M202"/>
          <cell r="N202"/>
          <cell r="O202"/>
          <cell r="P202"/>
          <cell r="Q202"/>
          <cell r="R202"/>
          <cell r="S202"/>
          <cell r="T202"/>
          <cell r="U202"/>
          <cell r="V202"/>
          <cell r="W202"/>
          <cell r="X202"/>
          <cell r="Y202"/>
          <cell r="Z202"/>
        </row>
        <row r="203">
          <cell r="A203"/>
          <cell r="B203"/>
          <cell r="C203"/>
          <cell r="D203"/>
          <cell r="E203"/>
          <cell r="F203"/>
          <cell r="G203"/>
          <cell r="H203"/>
          <cell r="I203"/>
          <cell r="J203"/>
          <cell r="K203"/>
          <cell r="L203"/>
          <cell r="M203"/>
          <cell r="N203"/>
          <cell r="O203"/>
          <cell r="P203"/>
          <cell r="Q203"/>
          <cell r="R203"/>
          <cell r="S203"/>
          <cell r="T203"/>
          <cell r="U203"/>
          <cell r="V203"/>
          <cell r="W203"/>
          <cell r="X203"/>
          <cell r="Y203"/>
          <cell r="Z203"/>
        </row>
        <row r="204">
          <cell r="A204"/>
          <cell r="B204"/>
          <cell r="C204"/>
          <cell r="D204"/>
          <cell r="E204"/>
          <cell r="F204"/>
          <cell r="G204"/>
          <cell r="H204"/>
          <cell r="I204"/>
          <cell r="J204"/>
          <cell r="K204"/>
          <cell r="L204"/>
          <cell r="M204"/>
          <cell r="N204"/>
          <cell r="O204"/>
          <cell r="P204"/>
          <cell r="Q204"/>
          <cell r="R204"/>
          <cell r="S204"/>
          <cell r="T204"/>
          <cell r="U204"/>
          <cell r="V204"/>
          <cell r="W204"/>
          <cell r="X204"/>
          <cell r="Y204"/>
          <cell r="Z204"/>
        </row>
        <row r="205">
          <cell r="A205"/>
          <cell r="B205"/>
          <cell r="C205"/>
          <cell r="D205"/>
          <cell r="E205"/>
          <cell r="F205"/>
          <cell r="G205"/>
          <cell r="H205"/>
          <cell r="I205"/>
          <cell r="J205"/>
          <cell r="K205"/>
          <cell r="L205"/>
          <cell r="M205"/>
          <cell r="N205"/>
          <cell r="O205"/>
          <cell r="P205"/>
          <cell r="Q205"/>
          <cell r="R205"/>
          <cell r="S205"/>
          <cell r="T205"/>
          <cell r="U205"/>
          <cell r="V205"/>
          <cell r="W205"/>
          <cell r="X205"/>
          <cell r="Y205"/>
          <cell r="Z205"/>
        </row>
        <row r="206">
          <cell r="A206"/>
          <cell r="B206"/>
          <cell r="C206"/>
          <cell r="D206"/>
          <cell r="E206"/>
          <cell r="F206"/>
          <cell r="G206"/>
          <cell r="H206"/>
          <cell r="I206"/>
          <cell r="J206"/>
          <cell r="K206"/>
          <cell r="L206"/>
          <cell r="M206"/>
          <cell r="N206"/>
          <cell r="O206"/>
          <cell r="P206"/>
          <cell r="Q206"/>
          <cell r="R206"/>
          <cell r="S206"/>
          <cell r="T206"/>
          <cell r="U206"/>
          <cell r="V206"/>
          <cell r="W206"/>
          <cell r="X206"/>
          <cell r="Y206"/>
          <cell r="Z206"/>
        </row>
        <row r="207">
          <cell r="A207"/>
          <cell r="B207"/>
          <cell r="C207"/>
          <cell r="D207"/>
          <cell r="E207"/>
          <cell r="F207"/>
          <cell r="G207"/>
          <cell r="H207"/>
          <cell r="I207"/>
          <cell r="J207"/>
          <cell r="K207"/>
          <cell r="L207"/>
          <cell r="M207"/>
          <cell r="N207"/>
          <cell r="O207"/>
          <cell r="P207"/>
          <cell r="Q207"/>
          <cell r="R207"/>
          <cell r="S207"/>
          <cell r="T207"/>
          <cell r="U207"/>
          <cell r="V207"/>
          <cell r="W207"/>
          <cell r="X207"/>
          <cell r="Y207"/>
          <cell r="Z207"/>
        </row>
        <row r="208">
          <cell r="A208"/>
          <cell r="B208"/>
          <cell r="C208"/>
          <cell r="D208"/>
          <cell r="E208"/>
          <cell r="F208"/>
          <cell r="G208"/>
          <cell r="H208"/>
          <cell r="I208"/>
          <cell r="J208"/>
          <cell r="K208"/>
          <cell r="L208"/>
          <cell r="M208"/>
          <cell r="N208"/>
          <cell r="O208"/>
          <cell r="P208"/>
          <cell r="Q208"/>
          <cell r="R208"/>
          <cell r="S208"/>
          <cell r="T208"/>
          <cell r="U208"/>
          <cell r="V208"/>
          <cell r="W208"/>
          <cell r="X208"/>
          <cell r="Y208"/>
          <cell r="Z208"/>
        </row>
        <row r="209">
          <cell r="A209"/>
          <cell r="B209"/>
          <cell r="C209"/>
          <cell r="D209"/>
          <cell r="E209"/>
          <cell r="F209"/>
          <cell r="G209"/>
          <cell r="H209"/>
          <cell r="I209"/>
          <cell r="J209"/>
          <cell r="K209"/>
          <cell r="L209"/>
          <cell r="M209"/>
          <cell r="N209"/>
          <cell r="O209"/>
          <cell r="P209"/>
          <cell r="Q209"/>
          <cell r="R209"/>
          <cell r="S209"/>
          <cell r="T209"/>
          <cell r="U209"/>
          <cell r="V209"/>
          <cell r="W209"/>
          <cell r="X209"/>
          <cell r="Y209"/>
          <cell r="Z209"/>
        </row>
        <row r="210">
          <cell r="A210"/>
          <cell r="B210"/>
          <cell r="C210"/>
          <cell r="D210"/>
          <cell r="E210"/>
          <cell r="F210"/>
          <cell r="G210"/>
          <cell r="H210"/>
          <cell r="I210"/>
          <cell r="J210"/>
          <cell r="K210"/>
          <cell r="L210"/>
          <cell r="M210"/>
          <cell r="N210"/>
          <cell r="O210"/>
          <cell r="P210"/>
          <cell r="Q210"/>
          <cell r="R210"/>
          <cell r="S210"/>
          <cell r="T210"/>
          <cell r="U210"/>
          <cell r="V210"/>
          <cell r="W210"/>
          <cell r="X210"/>
          <cell r="Y210"/>
          <cell r="Z210"/>
        </row>
        <row r="211">
          <cell r="A211"/>
          <cell r="B211"/>
          <cell r="C211"/>
          <cell r="D211"/>
          <cell r="E211"/>
          <cell r="F211"/>
          <cell r="G211"/>
          <cell r="H211"/>
          <cell r="I211"/>
          <cell r="J211"/>
          <cell r="K211"/>
          <cell r="L211"/>
          <cell r="M211"/>
          <cell r="N211"/>
          <cell r="O211"/>
          <cell r="P211"/>
          <cell r="Q211"/>
          <cell r="R211"/>
          <cell r="S211"/>
          <cell r="T211"/>
          <cell r="U211"/>
          <cell r="V211"/>
          <cell r="W211"/>
          <cell r="X211"/>
          <cell r="Y211"/>
          <cell r="Z211"/>
        </row>
        <row r="212">
          <cell r="A212"/>
          <cell r="B212"/>
          <cell r="C212"/>
          <cell r="D212"/>
          <cell r="E212"/>
          <cell r="F212"/>
          <cell r="G212"/>
          <cell r="H212"/>
          <cell r="I212"/>
          <cell r="J212"/>
          <cell r="K212"/>
          <cell r="L212"/>
          <cell r="M212"/>
          <cell r="N212"/>
          <cell r="O212"/>
          <cell r="P212"/>
          <cell r="Q212"/>
          <cell r="R212"/>
          <cell r="S212"/>
          <cell r="T212"/>
          <cell r="U212"/>
          <cell r="V212"/>
          <cell r="W212"/>
          <cell r="X212"/>
          <cell r="Y212"/>
          <cell r="Z212"/>
        </row>
        <row r="213">
          <cell r="A213"/>
          <cell r="B213"/>
          <cell r="C213"/>
          <cell r="D213"/>
          <cell r="E213"/>
          <cell r="F213"/>
          <cell r="G213"/>
          <cell r="H213"/>
          <cell r="I213"/>
          <cell r="J213"/>
          <cell r="K213"/>
          <cell r="L213"/>
          <cell r="M213"/>
          <cell r="N213"/>
          <cell r="O213"/>
          <cell r="P213"/>
          <cell r="Q213"/>
          <cell r="R213"/>
          <cell r="S213"/>
          <cell r="T213"/>
          <cell r="U213"/>
          <cell r="V213"/>
          <cell r="W213"/>
          <cell r="X213"/>
          <cell r="Y213"/>
          <cell r="Z213"/>
        </row>
        <row r="214">
          <cell r="A214"/>
          <cell r="B214"/>
          <cell r="C214"/>
          <cell r="D214"/>
          <cell r="E214"/>
          <cell r="F214"/>
          <cell r="G214"/>
          <cell r="H214"/>
          <cell r="I214"/>
          <cell r="J214"/>
          <cell r="K214"/>
          <cell r="L214"/>
          <cell r="M214"/>
          <cell r="N214"/>
          <cell r="O214"/>
          <cell r="P214"/>
          <cell r="Q214"/>
          <cell r="R214"/>
          <cell r="S214"/>
          <cell r="T214"/>
          <cell r="U214"/>
          <cell r="V214"/>
          <cell r="W214"/>
          <cell r="X214"/>
          <cell r="Y214"/>
          <cell r="Z214"/>
        </row>
        <row r="215">
          <cell r="A215"/>
          <cell r="B215"/>
          <cell r="C215"/>
          <cell r="D215"/>
          <cell r="E215"/>
          <cell r="F215"/>
          <cell r="G215"/>
          <cell r="H215"/>
          <cell r="I215"/>
          <cell r="J215"/>
          <cell r="K215"/>
          <cell r="L215"/>
          <cell r="M215"/>
          <cell r="N215"/>
          <cell r="O215"/>
          <cell r="P215"/>
          <cell r="Q215"/>
          <cell r="R215"/>
          <cell r="S215"/>
          <cell r="T215"/>
          <cell r="U215"/>
          <cell r="V215"/>
          <cell r="W215"/>
          <cell r="X215"/>
          <cell r="Y215"/>
          <cell r="Z215"/>
        </row>
        <row r="216">
          <cell r="A216"/>
          <cell r="B216"/>
          <cell r="C216"/>
          <cell r="D216"/>
          <cell r="E216"/>
          <cell r="F216"/>
          <cell r="G216"/>
          <cell r="H216"/>
          <cell r="I216"/>
          <cell r="J216"/>
          <cell r="K216"/>
          <cell r="L216"/>
          <cell r="M216"/>
          <cell r="N216"/>
          <cell r="O216"/>
          <cell r="P216"/>
          <cell r="Q216"/>
          <cell r="R216"/>
          <cell r="S216"/>
          <cell r="T216"/>
          <cell r="U216"/>
          <cell r="V216"/>
          <cell r="W216"/>
          <cell r="X216"/>
          <cell r="Y216"/>
          <cell r="Z216"/>
        </row>
        <row r="217">
          <cell r="A217"/>
          <cell r="B217"/>
          <cell r="C217"/>
          <cell r="D217"/>
          <cell r="E217"/>
          <cell r="F217"/>
          <cell r="G217"/>
          <cell r="H217"/>
          <cell r="I217"/>
          <cell r="J217"/>
          <cell r="K217"/>
          <cell r="L217"/>
          <cell r="M217"/>
          <cell r="N217"/>
          <cell r="O217"/>
          <cell r="P217"/>
          <cell r="Q217"/>
          <cell r="R217"/>
          <cell r="S217"/>
          <cell r="T217"/>
          <cell r="U217"/>
          <cell r="V217"/>
          <cell r="W217"/>
          <cell r="X217"/>
          <cell r="Y217"/>
          <cell r="Z217"/>
        </row>
        <row r="218">
          <cell r="A218"/>
          <cell r="B218"/>
          <cell r="C218"/>
          <cell r="D218"/>
          <cell r="E218"/>
          <cell r="F218"/>
          <cell r="G218"/>
          <cell r="H218"/>
          <cell r="I218"/>
          <cell r="J218"/>
          <cell r="K218"/>
          <cell r="L218"/>
          <cell r="M218"/>
          <cell r="N218"/>
          <cell r="O218"/>
          <cell r="P218"/>
          <cell r="Q218"/>
          <cell r="R218"/>
          <cell r="S218"/>
          <cell r="T218"/>
          <cell r="U218"/>
          <cell r="V218"/>
          <cell r="W218"/>
          <cell r="X218"/>
          <cell r="Y218"/>
          <cell r="Z218"/>
        </row>
        <row r="219">
          <cell r="A219"/>
          <cell r="B219"/>
          <cell r="C219"/>
          <cell r="D219"/>
          <cell r="E219"/>
          <cell r="F219"/>
          <cell r="G219"/>
          <cell r="H219"/>
          <cell r="I219"/>
          <cell r="J219"/>
          <cell r="K219"/>
          <cell r="L219"/>
          <cell r="M219"/>
          <cell r="N219"/>
          <cell r="O219"/>
          <cell r="P219"/>
          <cell r="Q219"/>
          <cell r="R219"/>
          <cell r="S219"/>
          <cell r="T219"/>
          <cell r="U219"/>
          <cell r="V219"/>
          <cell r="W219"/>
          <cell r="X219"/>
          <cell r="Y219"/>
          <cell r="Z219"/>
        </row>
        <row r="220">
          <cell r="A220"/>
          <cell r="B220"/>
          <cell r="C220"/>
          <cell r="D220"/>
          <cell r="E220"/>
          <cell r="F220"/>
          <cell r="G220"/>
          <cell r="H220"/>
          <cell r="I220"/>
          <cell r="J220"/>
          <cell r="K220"/>
          <cell r="L220"/>
          <cell r="M220"/>
          <cell r="N220"/>
          <cell r="O220"/>
          <cell r="P220"/>
          <cell r="Q220"/>
          <cell r="R220"/>
          <cell r="S220"/>
          <cell r="T220"/>
          <cell r="U220"/>
          <cell r="V220"/>
          <cell r="W220"/>
          <cell r="X220"/>
          <cell r="Y220"/>
          <cell r="Z220"/>
        </row>
        <row r="221">
          <cell r="A221"/>
          <cell r="B221"/>
          <cell r="C221"/>
          <cell r="D221"/>
          <cell r="E221"/>
          <cell r="F221"/>
          <cell r="G221"/>
          <cell r="H221"/>
          <cell r="I221"/>
          <cell r="J221"/>
          <cell r="K221"/>
          <cell r="L221"/>
          <cell r="M221"/>
          <cell r="N221"/>
          <cell r="O221"/>
          <cell r="P221"/>
          <cell r="Q221"/>
          <cell r="R221"/>
          <cell r="S221"/>
          <cell r="T221"/>
          <cell r="U221"/>
          <cell r="V221"/>
          <cell r="W221"/>
          <cell r="X221"/>
          <cell r="Y221"/>
          <cell r="Z221"/>
        </row>
        <row r="222">
          <cell r="A222"/>
          <cell r="B222"/>
          <cell r="C222"/>
          <cell r="D222"/>
          <cell r="E222"/>
          <cell r="F222"/>
          <cell r="G222"/>
          <cell r="H222"/>
          <cell r="I222"/>
          <cell r="J222"/>
          <cell r="K222"/>
          <cell r="L222"/>
          <cell r="M222"/>
          <cell r="N222"/>
          <cell r="O222"/>
          <cell r="P222"/>
          <cell r="Q222"/>
          <cell r="R222"/>
          <cell r="S222"/>
          <cell r="T222"/>
          <cell r="U222"/>
          <cell r="V222"/>
          <cell r="W222"/>
          <cell r="X222"/>
          <cell r="Y222"/>
          <cell r="Z222"/>
        </row>
        <row r="223">
          <cell r="A223"/>
          <cell r="B223"/>
          <cell r="C223"/>
          <cell r="D223"/>
          <cell r="E223"/>
          <cell r="F223"/>
          <cell r="G223"/>
          <cell r="H223"/>
          <cell r="I223"/>
          <cell r="J223"/>
          <cell r="K223"/>
          <cell r="L223"/>
          <cell r="M223"/>
          <cell r="N223"/>
          <cell r="O223"/>
          <cell r="P223"/>
          <cell r="Q223"/>
          <cell r="R223"/>
          <cell r="S223"/>
          <cell r="T223"/>
          <cell r="U223"/>
          <cell r="V223"/>
          <cell r="W223"/>
          <cell r="X223"/>
          <cell r="Y223"/>
          <cell r="Z223"/>
        </row>
        <row r="224">
          <cell r="A224"/>
          <cell r="B224"/>
          <cell r="C224"/>
          <cell r="D224"/>
          <cell r="E224"/>
          <cell r="F224"/>
          <cell r="G224"/>
          <cell r="H224"/>
          <cell r="I224"/>
          <cell r="J224"/>
          <cell r="K224"/>
          <cell r="L224"/>
          <cell r="M224"/>
          <cell r="N224"/>
          <cell r="O224"/>
          <cell r="P224"/>
          <cell r="Q224"/>
          <cell r="R224"/>
          <cell r="S224"/>
          <cell r="T224"/>
          <cell r="U224"/>
          <cell r="V224"/>
          <cell r="W224"/>
          <cell r="X224"/>
          <cell r="Y224"/>
          <cell r="Z224"/>
        </row>
        <row r="225">
          <cell r="A225"/>
          <cell r="B225"/>
          <cell r="C225"/>
          <cell r="D225"/>
          <cell r="E225"/>
          <cell r="F225"/>
          <cell r="G225"/>
          <cell r="H225"/>
          <cell r="I225"/>
          <cell r="J225"/>
          <cell r="K225"/>
          <cell r="L225"/>
          <cell r="M225"/>
          <cell r="N225"/>
          <cell r="O225"/>
          <cell r="P225"/>
          <cell r="Q225"/>
          <cell r="R225"/>
          <cell r="S225"/>
          <cell r="T225"/>
          <cell r="U225"/>
          <cell r="V225"/>
          <cell r="W225"/>
          <cell r="X225"/>
          <cell r="Y225"/>
          <cell r="Z225"/>
        </row>
        <row r="226">
          <cell r="A226"/>
          <cell r="B226"/>
          <cell r="C226"/>
          <cell r="D226"/>
          <cell r="E226"/>
          <cell r="F226"/>
          <cell r="G226"/>
          <cell r="H226"/>
          <cell r="I226"/>
          <cell r="J226"/>
          <cell r="K226"/>
          <cell r="L226"/>
          <cell r="M226"/>
          <cell r="N226"/>
          <cell r="O226"/>
          <cell r="P226"/>
          <cell r="Q226"/>
          <cell r="R226"/>
          <cell r="S226"/>
          <cell r="T226"/>
          <cell r="U226"/>
          <cell r="V226"/>
          <cell r="W226"/>
          <cell r="X226"/>
          <cell r="Y226"/>
          <cell r="Z226"/>
        </row>
        <row r="227">
          <cell r="A227"/>
          <cell r="B227"/>
          <cell r="C227"/>
          <cell r="D227"/>
          <cell r="E227"/>
          <cell r="F227"/>
          <cell r="G227"/>
          <cell r="H227"/>
          <cell r="I227"/>
          <cell r="J227"/>
          <cell r="K227"/>
          <cell r="L227"/>
          <cell r="M227"/>
          <cell r="N227"/>
          <cell r="O227"/>
          <cell r="P227"/>
          <cell r="Q227"/>
          <cell r="R227"/>
          <cell r="S227"/>
          <cell r="T227"/>
          <cell r="U227"/>
          <cell r="V227"/>
          <cell r="W227"/>
          <cell r="X227"/>
          <cell r="Y227"/>
          <cell r="Z227"/>
        </row>
        <row r="228">
          <cell r="A228"/>
          <cell r="B228"/>
          <cell r="C228"/>
          <cell r="D228"/>
          <cell r="E228"/>
          <cell r="F228"/>
          <cell r="G228"/>
          <cell r="H228"/>
          <cell r="I228"/>
          <cell r="J228"/>
          <cell r="K228"/>
          <cell r="L228"/>
          <cell r="M228"/>
          <cell r="N228"/>
          <cell r="O228"/>
          <cell r="P228"/>
          <cell r="Q228"/>
          <cell r="R228"/>
          <cell r="S228"/>
          <cell r="T228"/>
          <cell r="U228"/>
          <cell r="V228"/>
          <cell r="W228"/>
          <cell r="X228"/>
          <cell r="Y228"/>
          <cell r="Z228"/>
        </row>
        <row r="229">
          <cell r="A229"/>
          <cell r="B229"/>
          <cell r="C229"/>
          <cell r="D229"/>
          <cell r="E229"/>
          <cell r="F229"/>
          <cell r="G229"/>
          <cell r="H229"/>
          <cell r="I229"/>
          <cell r="J229"/>
          <cell r="K229"/>
          <cell r="L229"/>
          <cell r="M229"/>
          <cell r="N229"/>
          <cell r="O229"/>
          <cell r="P229"/>
          <cell r="Q229"/>
          <cell r="R229"/>
          <cell r="S229"/>
          <cell r="T229"/>
          <cell r="U229"/>
          <cell r="V229"/>
          <cell r="W229"/>
          <cell r="X229"/>
          <cell r="Y229"/>
          <cell r="Z229"/>
        </row>
        <row r="230">
          <cell r="A230"/>
          <cell r="B230"/>
          <cell r="C230"/>
          <cell r="D230"/>
          <cell r="E230"/>
          <cell r="F230"/>
          <cell r="G230"/>
          <cell r="H230"/>
          <cell r="I230"/>
          <cell r="J230"/>
          <cell r="K230"/>
          <cell r="L230"/>
          <cell r="M230"/>
          <cell r="N230"/>
          <cell r="O230"/>
          <cell r="P230"/>
          <cell r="Q230"/>
          <cell r="R230"/>
          <cell r="S230"/>
          <cell r="T230"/>
          <cell r="U230"/>
          <cell r="V230"/>
          <cell r="W230"/>
          <cell r="X230"/>
          <cell r="Y230"/>
          <cell r="Z230"/>
        </row>
        <row r="231">
          <cell r="A231"/>
          <cell r="B231"/>
          <cell r="C231"/>
          <cell r="D231"/>
          <cell r="E231"/>
          <cell r="F231"/>
          <cell r="G231"/>
          <cell r="H231"/>
          <cell r="I231"/>
          <cell r="J231"/>
          <cell r="K231"/>
          <cell r="L231"/>
          <cell r="M231"/>
          <cell r="N231"/>
          <cell r="O231"/>
          <cell r="P231"/>
          <cell r="Q231"/>
          <cell r="R231"/>
          <cell r="S231"/>
          <cell r="T231"/>
          <cell r="U231"/>
          <cell r="V231"/>
          <cell r="W231"/>
          <cell r="X231"/>
          <cell r="Y231"/>
          <cell r="Z231"/>
        </row>
        <row r="232">
          <cell r="A232"/>
          <cell r="B232"/>
          <cell r="C232"/>
          <cell r="D232"/>
          <cell r="E232"/>
          <cell r="F232"/>
          <cell r="G232"/>
          <cell r="H232"/>
          <cell r="I232"/>
          <cell r="J232"/>
          <cell r="K232"/>
          <cell r="L232"/>
          <cell r="M232"/>
          <cell r="N232"/>
          <cell r="O232"/>
          <cell r="P232"/>
          <cell r="Q232"/>
          <cell r="R232"/>
          <cell r="S232"/>
          <cell r="T232"/>
          <cell r="U232"/>
          <cell r="V232"/>
          <cell r="W232"/>
          <cell r="X232"/>
          <cell r="Y232"/>
          <cell r="Z232"/>
        </row>
        <row r="233">
          <cell r="A233"/>
          <cell r="B233"/>
          <cell r="C233"/>
          <cell r="D233"/>
          <cell r="E233"/>
          <cell r="F233"/>
          <cell r="G233"/>
          <cell r="H233"/>
          <cell r="I233"/>
          <cell r="J233"/>
          <cell r="K233"/>
          <cell r="L233"/>
          <cell r="M233"/>
          <cell r="N233"/>
          <cell r="O233"/>
          <cell r="P233"/>
          <cell r="Q233"/>
          <cell r="R233"/>
          <cell r="S233"/>
          <cell r="T233"/>
          <cell r="U233"/>
          <cell r="V233"/>
          <cell r="W233"/>
          <cell r="X233"/>
          <cell r="Y233"/>
          <cell r="Z233"/>
        </row>
        <row r="234">
          <cell r="A234"/>
          <cell r="B234"/>
          <cell r="C234"/>
          <cell r="D234"/>
          <cell r="E234"/>
          <cell r="F234"/>
          <cell r="G234"/>
          <cell r="H234"/>
          <cell r="I234"/>
          <cell r="J234"/>
          <cell r="K234"/>
          <cell r="L234"/>
          <cell r="M234"/>
          <cell r="N234"/>
          <cell r="O234"/>
          <cell r="P234"/>
          <cell r="Q234"/>
          <cell r="R234"/>
          <cell r="S234"/>
          <cell r="T234"/>
          <cell r="U234"/>
          <cell r="V234"/>
          <cell r="W234"/>
          <cell r="X234"/>
          <cell r="Y234"/>
          <cell r="Z234"/>
        </row>
        <row r="235">
          <cell r="A235"/>
          <cell r="B235"/>
          <cell r="C235"/>
          <cell r="D235"/>
          <cell r="E235"/>
          <cell r="F235"/>
          <cell r="G235"/>
          <cell r="H235"/>
          <cell r="I235"/>
          <cell r="J235"/>
          <cell r="K235"/>
          <cell r="L235"/>
          <cell r="M235"/>
          <cell r="N235"/>
          <cell r="O235"/>
          <cell r="P235"/>
          <cell r="Q235"/>
          <cell r="R235"/>
          <cell r="S235"/>
          <cell r="T235"/>
          <cell r="U235"/>
          <cell r="V235"/>
          <cell r="W235"/>
          <cell r="X235"/>
          <cell r="Y235"/>
          <cell r="Z235"/>
        </row>
        <row r="236">
          <cell r="A236"/>
          <cell r="B236"/>
          <cell r="C236"/>
          <cell r="D236"/>
          <cell r="E236"/>
          <cell r="F236"/>
          <cell r="G236"/>
          <cell r="H236"/>
          <cell r="I236"/>
          <cell r="J236"/>
          <cell r="K236"/>
          <cell r="L236"/>
          <cell r="M236"/>
          <cell r="N236"/>
          <cell r="O236"/>
          <cell r="P236"/>
          <cell r="Q236"/>
          <cell r="R236"/>
          <cell r="S236"/>
          <cell r="T236"/>
          <cell r="U236"/>
          <cell r="V236"/>
          <cell r="W236"/>
          <cell r="X236"/>
          <cell r="Y236"/>
          <cell r="Z236"/>
        </row>
        <row r="237">
          <cell r="A237"/>
          <cell r="B237"/>
          <cell r="C237"/>
          <cell r="D237"/>
          <cell r="E237"/>
          <cell r="F237"/>
          <cell r="G237"/>
          <cell r="H237"/>
          <cell r="I237"/>
          <cell r="J237"/>
          <cell r="K237"/>
          <cell r="L237"/>
          <cell r="M237"/>
          <cell r="N237"/>
          <cell r="O237"/>
          <cell r="P237"/>
          <cell r="Q237"/>
          <cell r="R237"/>
          <cell r="S237"/>
          <cell r="T237"/>
          <cell r="U237"/>
          <cell r="V237"/>
          <cell r="W237"/>
          <cell r="X237"/>
          <cell r="Y237"/>
          <cell r="Z237"/>
        </row>
        <row r="238">
          <cell r="A238"/>
          <cell r="B238"/>
          <cell r="C238"/>
          <cell r="D238"/>
          <cell r="E238"/>
          <cell r="F238"/>
          <cell r="G238"/>
          <cell r="H238"/>
          <cell r="I238"/>
          <cell r="J238"/>
          <cell r="K238"/>
          <cell r="L238"/>
          <cell r="M238"/>
          <cell r="N238"/>
          <cell r="O238"/>
          <cell r="P238"/>
          <cell r="Q238"/>
          <cell r="R238"/>
          <cell r="S238"/>
          <cell r="T238"/>
          <cell r="U238"/>
          <cell r="V238"/>
          <cell r="W238"/>
          <cell r="X238"/>
          <cell r="Y238"/>
          <cell r="Z238"/>
        </row>
        <row r="239">
          <cell r="A239"/>
          <cell r="B239"/>
          <cell r="C239"/>
          <cell r="D239"/>
          <cell r="E239"/>
          <cell r="F239"/>
          <cell r="G239"/>
          <cell r="H239"/>
          <cell r="I239"/>
          <cell r="J239"/>
          <cell r="K239"/>
          <cell r="L239"/>
          <cell r="M239"/>
          <cell r="N239"/>
          <cell r="O239"/>
          <cell r="P239"/>
          <cell r="Q239"/>
          <cell r="R239"/>
          <cell r="S239"/>
          <cell r="T239"/>
          <cell r="U239"/>
          <cell r="V239"/>
          <cell r="W239"/>
          <cell r="X239"/>
          <cell r="Y239"/>
          <cell r="Z239"/>
        </row>
        <row r="240">
          <cell r="A240"/>
          <cell r="B240"/>
          <cell r="C240"/>
          <cell r="D240"/>
          <cell r="E240"/>
          <cell r="F240"/>
          <cell r="G240"/>
          <cell r="H240"/>
          <cell r="I240"/>
          <cell r="J240"/>
          <cell r="K240"/>
          <cell r="L240"/>
          <cell r="M240"/>
          <cell r="N240"/>
          <cell r="O240"/>
          <cell r="P240"/>
          <cell r="Q240"/>
          <cell r="R240"/>
          <cell r="S240"/>
          <cell r="T240"/>
          <cell r="U240"/>
          <cell r="V240"/>
          <cell r="W240"/>
          <cell r="X240"/>
          <cell r="Y240"/>
          <cell r="Z240"/>
        </row>
        <row r="241">
          <cell r="A241"/>
          <cell r="B241"/>
          <cell r="C241"/>
          <cell r="D241"/>
          <cell r="E241"/>
          <cell r="F241"/>
          <cell r="G241"/>
          <cell r="H241"/>
          <cell r="I241"/>
          <cell r="J241"/>
          <cell r="K241"/>
          <cell r="L241"/>
          <cell r="M241"/>
          <cell r="N241"/>
          <cell r="O241"/>
          <cell r="P241"/>
          <cell r="Q241"/>
          <cell r="R241"/>
          <cell r="S241"/>
          <cell r="T241"/>
          <cell r="U241"/>
          <cell r="V241"/>
          <cell r="W241"/>
          <cell r="X241"/>
          <cell r="Y241"/>
          <cell r="Z241"/>
        </row>
        <row r="242">
          <cell r="A242"/>
          <cell r="B242"/>
          <cell r="C242"/>
          <cell r="D242"/>
          <cell r="E242"/>
          <cell r="F242"/>
          <cell r="G242"/>
          <cell r="H242"/>
          <cell r="I242"/>
          <cell r="J242"/>
          <cell r="K242"/>
          <cell r="L242"/>
          <cell r="M242"/>
          <cell r="N242"/>
          <cell r="O242"/>
          <cell r="P242"/>
          <cell r="Q242"/>
          <cell r="R242"/>
          <cell r="S242"/>
          <cell r="T242"/>
          <cell r="U242"/>
          <cell r="V242"/>
          <cell r="W242"/>
          <cell r="X242"/>
          <cell r="Y242"/>
          <cell r="Z242"/>
        </row>
        <row r="243">
          <cell r="A243"/>
          <cell r="B243"/>
          <cell r="C243"/>
          <cell r="D243"/>
          <cell r="E243"/>
          <cell r="F243"/>
          <cell r="G243"/>
          <cell r="H243"/>
          <cell r="I243"/>
          <cell r="J243"/>
          <cell r="K243"/>
          <cell r="L243"/>
          <cell r="M243"/>
          <cell r="N243"/>
          <cell r="O243"/>
          <cell r="P243"/>
          <cell r="Q243"/>
          <cell r="R243"/>
          <cell r="S243"/>
          <cell r="T243"/>
          <cell r="U243"/>
          <cell r="V243"/>
          <cell r="W243"/>
          <cell r="X243"/>
          <cell r="Y243"/>
          <cell r="Z243"/>
        </row>
        <row r="244">
          <cell r="A244"/>
          <cell r="B244"/>
          <cell r="C244"/>
          <cell r="D244"/>
          <cell r="E244"/>
          <cell r="F244"/>
          <cell r="G244"/>
          <cell r="H244"/>
          <cell r="I244"/>
          <cell r="J244"/>
          <cell r="K244"/>
          <cell r="L244"/>
          <cell r="M244"/>
          <cell r="N244"/>
          <cell r="O244"/>
          <cell r="P244"/>
          <cell r="Q244"/>
          <cell r="R244"/>
          <cell r="S244"/>
          <cell r="T244"/>
          <cell r="U244"/>
          <cell r="V244"/>
          <cell r="W244"/>
          <cell r="X244"/>
          <cell r="Y244"/>
          <cell r="Z244"/>
        </row>
        <row r="245">
          <cell r="A245"/>
          <cell r="B245"/>
          <cell r="C245"/>
          <cell r="D245"/>
          <cell r="E245"/>
          <cell r="F245"/>
          <cell r="G245"/>
          <cell r="H245"/>
          <cell r="I245"/>
          <cell r="J245"/>
          <cell r="K245"/>
          <cell r="L245"/>
          <cell r="M245"/>
          <cell r="N245"/>
          <cell r="O245"/>
          <cell r="P245"/>
          <cell r="Q245"/>
          <cell r="R245"/>
          <cell r="S245"/>
          <cell r="T245"/>
          <cell r="U245"/>
          <cell r="V245"/>
          <cell r="W245"/>
          <cell r="X245"/>
          <cell r="Y245"/>
          <cell r="Z245"/>
        </row>
        <row r="246">
          <cell r="A246"/>
          <cell r="B246"/>
          <cell r="C246"/>
          <cell r="D246"/>
          <cell r="E246"/>
          <cell r="F246"/>
          <cell r="G246"/>
          <cell r="H246"/>
          <cell r="I246"/>
          <cell r="J246"/>
          <cell r="K246"/>
          <cell r="L246"/>
          <cell r="M246"/>
          <cell r="N246"/>
          <cell r="O246"/>
          <cell r="P246"/>
          <cell r="Q246"/>
          <cell r="R246"/>
          <cell r="S246"/>
          <cell r="T246"/>
          <cell r="U246"/>
          <cell r="V246"/>
          <cell r="W246"/>
          <cell r="X246"/>
          <cell r="Y246"/>
          <cell r="Z246"/>
        </row>
        <row r="247">
          <cell r="A247"/>
          <cell r="B247"/>
          <cell r="C247"/>
          <cell r="D247"/>
          <cell r="E247"/>
          <cell r="F247"/>
          <cell r="G247"/>
          <cell r="H247"/>
          <cell r="I247"/>
          <cell r="J247"/>
          <cell r="K247"/>
          <cell r="L247"/>
          <cell r="M247"/>
          <cell r="N247"/>
          <cell r="O247"/>
          <cell r="P247"/>
          <cell r="Q247"/>
          <cell r="R247"/>
          <cell r="S247"/>
          <cell r="T247"/>
          <cell r="U247"/>
          <cell r="V247"/>
          <cell r="W247"/>
          <cell r="X247"/>
          <cell r="Y247"/>
          <cell r="Z247"/>
        </row>
        <row r="248">
          <cell r="A248"/>
          <cell r="B248"/>
          <cell r="C248"/>
          <cell r="D248"/>
          <cell r="E248"/>
          <cell r="F248"/>
          <cell r="G248"/>
          <cell r="H248"/>
          <cell r="I248"/>
          <cell r="J248"/>
          <cell r="K248"/>
          <cell r="L248"/>
          <cell r="M248"/>
          <cell r="N248"/>
          <cell r="O248"/>
          <cell r="P248"/>
          <cell r="Q248"/>
          <cell r="R248"/>
          <cell r="S248"/>
          <cell r="T248"/>
          <cell r="U248"/>
          <cell r="V248"/>
          <cell r="W248"/>
          <cell r="X248"/>
          <cell r="Y248"/>
          <cell r="Z248"/>
        </row>
        <row r="249">
          <cell r="A249"/>
          <cell r="B249"/>
          <cell r="C249"/>
          <cell r="D249"/>
          <cell r="E249"/>
          <cell r="F249"/>
          <cell r="G249"/>
          <cell r="H249"/>
          <cell r="I249"/>
          <cell r="J249"/>
          <cell r="K249"/>
          <cell r="L249"/>
          <cell r="M249"/>
          <cell r="N249"/>
          <cell r="O249"/>
          <cell r="P249"/>
          <cell r="Q249"/>
          <cell r="R249"/>
          <cell r="S249"/>
          <cell r="T249"/>
          <cell r="U249"/>
          <cell r="V249"/>
          <cell r="W249"/>
          <cell r="X249"/>
          <cell r="Y249"/>
          <cell r="Z249"/>
        </row>
        <row r="250">
          <cell r="A250"/>
          <cell r="B250"/>
          <cell r="C250"/>
          <cell r="D250"/>
          <cell r="E250"/>
          <cell r="F250"/>
          <cell r="G250"/>
          <cell r="H250"/>
          <cell r="I250"/>
          <cell r="J250"/>
          <cell r="K250"/>
          <cell r="L250"/>
          <cell r="M250"/>
          <cell r="N250"/>
          <cell r="O250"/>
          <cell r="P250"/>
          <cell r="Q250"/>
          <cell r="R250"/>
          <cell r="S250"/>
          <cell r="T250"/>
          <cell r="U250"/>
          <cell r="V250"/>
          <cell r="W250"/>
          <cell r="X250"/>
          <cell r="Y250"/>
          <cell r="Z250"/>
        </row>
        <row r="251">
          <cell r="A251"/>
          <cell r="B251"/>
          <cell r="C251"/>
          <cell r="D251"/>
          <cell r="E251"/>
          <cell r="F251"/>
          <cell r="G251"/>
          <cell r="H251"/>
          <cell r="I251"/>
          <cell r="J251"/>
          <cell r="K251"/>
          <cell r="L251"/>
          <cell r="M251"/>
          <cell r="N251"/>
          <cell r="O251"/>
          <cell r="P251"/>
          <cell r="Q251"/>
          <cell r="R251"/>
          <cell r="S251"/>
          <cell r="T251"/>
          <cell r="U251"/>
          <cell r="V251"/>
          <cell r="W251"/>
          <cell r="X251"/>
          <cell r="Y251"/>
          <cell r="Z251"/>
        </row>
        <row r="252">
          <cell r="A252"/>
          <cell r="B252"/>
          <cell r="C252"/>
          <cell r="D252"/>
          <cell r="E252"/>
          <cell r="F252"/>
          <cell r="G252"/>
          <cell r="H252"/>
          <cell r="I252"/>
          <cell r="J252"/>
          <cell r="K252"/>
          <cell r="L252"/>
          <cell r="M252"/>
          <cell r="N252"/>
          <cell r="O252"/>
          <cell r="P252"/>
          <cell r="Q252"/>
          <cell r="R252"/>
          <cell r="S252"/>
          <cell r="T252"/>
          <cell r="U252"/>
          <cell r="V252"/>
          <cell r="W252"/>
          <cell r="X252"/>
          <cell r="Y252"/>
          <cell r="Z252"/>
        </row>
        <row r="253">
          <cell r="A253"/>
          <cell r="B253"/>
          <cell r="C253"/>
          <cell r="D253"/>
          <cell r="E253"/>
          <cell r="F253"/>
          <cell r="G253"/>
          <cell r="H253"/>
          <cell r="I253"/>
          <cell r="J253"/>
          <cell r="K253"/>
          <cell r="L253"/>
          <cell r="M253"/>
          <cell r="N253"/>
          <cell r="O253"/>
          <cell r="P253"/>
          <cell r="Q253"/>
          <cell r="R253"/>
          <cell r="S253"/>
          <cell r="T253"/>
          <cell r="U253"/>
          <cell r="V253"/>
          <cell r="W253"/>
          <cell r="X253"/>
          <cell r="Y253"/>
          <cell r="Z253"/>
        </row>
        <row r="254">
          <cell r="A254"/>
          <cell r="B254"/>
          <cell r="C254"/>
          <cell r="D254"/>
          <cell r="E254"/>
          <cell r="F254"/>
          <cell r="G254"/>
          <cell r="H254"/>
          <cell r="I254"/>
          <cell r="J254"/>
          <cell r="K254"/>
          <cell r="L254"/>
          <cell r="M254"/>
          <cell r="N254"/>
          <cell r="O254"/>
          <cell r="P254"/>
          <cell r="Q254"/>
          <cell r="R254"/>
          <cell r="S254"/>
          <cell r="T254"/>
          <cell r="U254"/>
          <cell r="V254"/>
          <cell r="W254"/>
          <cell r="X254"/>
          <cell r="Y254"/>
          <cell r="Z254"/>
        </row>
        <row r="255">
          <cell r="A255"/>
          <cell r="B255"/>
          <cell r="C255"/>
          <cell r="D255"/>
          <cell r="E255"/>
          <cell r="F255"/>
          <cell r="G255"/>
          <cell r="H255"/>
          <cell r="I255"/>
          <cell r="J255"/>
          <cell r="K255"/>
          <cell r="L255"/>
          <cell r="M255"/>
          <cell r="N255"/>
          <cell r="O255"/>
          <cell r="P255"/>
          <cell r="Q255"/>
          <cell r="R255"/>
          <cell r="S255"/>
          <cell r="T255"/>
          <cell r="U255"/>
          <cell r="V255"/>
          <cell r="W255"/>
          <cell r="X255"/>
          <cell r="Y255"/>
          <cell r="Z255"/>
        </row>
        <row r="256">
          <cell r="A256"/>
          <cell r="B256"/>
          <cell r="C256"/>
          <cell r="D256"/>
          <cell r="E256"/>
          <cell r="F256"/>
          <cell r="G256"/>
          <cell r="H256"/>
          <cell r="I256"/>
          <cell r="J256"/>
          <cell r="K256"/>
          <cell r="L256"/>
          <cell r="M256"/>
          <cell r="N256"/>
          <cell r="O256"/>
          <cell r="P256"/>
          <cell r="Q256"/>
          <cell r="R256"/>
          <cell r="S256"/>
          <cell r="T256"/>
          <cell r="U256"/>
          <cell r="V256"/>
          <cell r="W256"/>
          <cell r="X256"/>
          <cell r="Y256"/>
          <cell r="Z256"/>
        </row>
        <row r="257">
          <cell r="A257"/>
          <cell r="B257"/>
          <cell r="C257"/>
          <cell r="D257"/>
          <cell r="E257"/>
          <cell r="F257"/>
          <cell r="G257"/>
          <cell r="H257"/>
          <cell r="I257"/>
          <cell r="J257"/>
          <cell r="K257"/>
          <cell r="L257"/>
          <cell r="M257"/>
          <cell r="N257"/>
          <cell r="O257"/>
          <cell r="P257"/>
          <cell r="Q257"/>
          <cell r="R257"/>
          <cell r="S257"/>
          <cell r="T257"/>
          <cell r="U257"/>
          <cell r="V257"/>
          <cell r="W257"/>
          <cell r="X257"/>
          <cell r="Y257"/>
          <cell r="Z257"/>
        </row>
        <row r="258">
          <cell r="A258"/>
          <cell r="B258"/>
          <cell r="C258"/>
          <cell r="D258"/>
          <cell r="E258"/>
          <cell r="F258"/>
          <cell r="G258"/>
          <cell r="H258"/>
          <cell r="I258"/>
          <cell r="J258"/>
          <cell r="K258"/>
          <cell r="L258"/>
          <cell r="M258"/>
          <cell r="N258"/>
          <cell r="O258"/>
          <cell r="P258"/>
          <cell r="Q258"/>
          <cell r="R258"/>
          <cell r="S258"/>
          <cell r="T258"/>
          <cell r="U258"/>
          <cell r="V258"/>
          <cell r="W258"/>
          <cell r="X258"/>
          <cell r="Y258"/>
          <cell r="Z258"/>
        </row>
        <row r="259">
          <cell r="A259"/>
          <cell r="B259"/>
          <cell r="C259"/>
          <cell r="D259"/>
          <cell r="E259"/>
          <cell r="F259"/>
          <cell r="G259"/>
          <cell r="H259"/>
          <cell r="I259"/>
          <cell r="J259"/>
          <cell r="K259"/>
          <cell r="L259"/>
          <cell r="M259"/>
          <cell r="N259"/>
          <cell r="O259"/>
          <cell r="P259"/>
          <cell r="Q259"/>
          <cell r="R259"/>
          <cell r="S259"/>
          <cell r="T259"/>
          <cell r="U259"/>
          <cell r="V259"/>
          <cell r="W259"/>
          <cell r="X259"/>
          <cell r="Y259"/>
          <cell r="Z259"/>
        </row>
        <row r="260">
          <cell r="A260"/>
          <cell r="B260"/>
          <cell r="C260"/>
          <cell r="D260"/>
          <cell r="E260"/>
          <cell r="F260"/>
          <cell r="G260"/>
          <cell r="H260"/>
          <cell r="I260"/>
          <cell r="J260"/>
          <cell r="K260"/>
          <cell r="L260"/>
          <cell r="M260"/>
          <cell r="N260"/>
          <cell r="O260"/>
          <cell r="P260"/>
          <cell r="Q260"/>
          <cell r="R260"/>
          <cell r="S260"/>
          <cell r="T260"/>
          <cell r="U260"/>
          <cell r="V260"/>
          <cell r="W260"/>
          <cell r="X260"/>
          <cell r="Y260"/>
          <cell r="Z260"/>
        </row>
        <row r="261">
          <cell r="A261"/>
          <cell r="B261"/>
          <cell r="C261"/>
          <cell r="D261"/>
          <cell r="E261"/>
          <cell r="F261"/>
          <cell r="G261"/>
          <cell r="H261"/>
          <cell r="I261"/>
          <cell r="J261"/>
          <cell r="K261"/>
          <cell r="L261"/>
          <cell r="M261"/>
          <cell r="N261"/>
          <cell r="O261"/>
          <cell r="P261"/>
          <cell r="Q261"/>
          <cell r="R261"/>
          <cell r="S261"/>
          <cell r="T261"/>
          <cell r="U261"/>
          <cell r="V261"/>
          <cell r="W261"/>
          <cell r="X261"/>
          <cell r="Y261"/>
          <cell r="Z261"/>
        </row>
        <row r="262">
          <cell r="A262"/>
          <cell r="B262"/>
          <cell r="C262"/>
          <cell r="D262"/>
          <cell r="E262"/>
          <cell r="F262"/>
          <cell r="G262"/>
          <cell r="H262"/>
          <cell r="I262"/>
          <cell r="J262"/>
          <cell r="K262"/>
          <cell r="L262"/>
          <cell r="M262"/>
          <cell r="N262"/>
          <cell r="O262"/>
          <cell r="P262"/>
          <cell r="Q262"/>
          <cell r="R262"/>
          <cell r="S262"/>
          <cell r="T262"/>
          <cell r="U262"/>
          <cell r="V262"/>
          <cell r="W262"/>
          <cell r="X262"/>
          <cell r="Y262"/>
          <cell r="Z262"/>
        </row>
        <row r="263">
          <cell r="A263"/>
          <cell r="B263"/>
          <cell r="C263"/>
          <cell r="D263"/>
          <cell r="E263"/>
          <cell r="F263"/>
          <cell r="G263"/>
          <cell r="H263"/>
          <cell r="I263"/>
          <cell r="J263"/>
          <cell r="K263"/>
          <cell r="L263"/>
          <cell r="M263"/>
          <cell r="N263"/>
          <cell r="O263"/>
          <cell r="P263"/>
          <cell r="Q263"/>
          <cell r="R263"/>
          <cell r="S263"/>
          <cell r="T263"/>
          <cell r="U263"/>
          <cell r="V263"/>
          <cell r="W263"/>
          <cell r="X263"/>
          <cell r="Y263"/>
          <cell r="Z263"/>
        </row>
        <row r="264">
          <cell r="A264"/>
          <cell r="B264"/>
          <cell r="C264"/>
          <cell r="D264"/>
          <cell r="E264"/>
          <cell r="F264"/>
          <cell r="G264"/>
          <cell r="H264"/>
          <cell r="I264"/>
          <cell r="J264"/>
          <cell r="K264"/>
          <cell r="L264"/>
          <cell r="M264"/>
          <cell r="N264"/>
          <cell r="O264"/>
          <cell r="P264"/>
          <cell r="Q264"/>
          <cell r="R264"/>
          <cell r="S264"/>
          <cell r="T264"/>
          <cell r="U264"/>
          <cell r="V264"/>
          <cell r="W264"/>
          <cell r="X264"/>
          <cell r="Y264"/>
          <cell r="Z264"/>
        </row>
        <row r="265">
          <cell r="A265"/>
          <cell r="B265"/>
          <cell r="C265"/>
          <cell r="D265"/>
          <cell r="E265"/>
          <cell r="F265"/>
          <cell r="G265"/>
          <cell r="H265"/>
          <cell r="I265"/>
          <cell r="J265"/>
          <cell r="K265"/>
          <cell r="L265"/>
          <cell r="M265"/>
          <cell r="N265"/>
          <cell r="O265"/>
          <cell r="P265"/>
          <cell r="Q265"/>
          <cell r="R265"/>
          <cell r="S265"/>
          <cell r="T265"/>
          <cell r="U265"/>
          <cell r="V265"/>
          <cell r="W265"/>
          <cell r="X265"/>
          <cell r="Y265"/>
          <cell r="Z265"/>
        </row>
        <row r="266">
          <cell r="A266"/>
          <cell r="B266"/>
          <cell r="C266"/>
          <cell r="D266"/>
          <cell r="E266"/>
          <cell r="F266"/>
          <cell r="G266"/>
          <cell r="H266"/>
          <cell r="I266"/>
          <cell r="J266"/>
          <cell r="K266"/>
          <cell r="L266"/>
          <cell r="M266"/>
          <cell r="N266"/>
          <cell r="O266"/>
          <cell r="P266"/>
          <cell r="Q266"/>
          <cell r="R266"/>
          <cell r="S266"/>
          <cell r="T266"/>
          <cell r="U266"/>
          <cell r="V266"/>
          <cell r="W266"/>
          <cell r="X266"/>
          <cell r="Y266"/>
          <cell r="Z266"/>
        </row>
        <row r="267">
          <cell r="A267"/>
          <cell r="B267"/>
          <cell r="C267"/>
          <cell r="D267"/>
          <cell r="E267"/>
          <cell r="F267"/>
          <cell r="G267"/>
          <cell r="H267"/>
          <cell r="I267"/>
          <cell r="J267"/>
          <cell r="K267"/>
          <cell r="L267"/>
          <cell r="M267"/>
          <cell r="N267"/>
          <cell r="O267"/>
          <cell r="P267"/>
          <cell r="Q267"/>
          <cell r="R267"/>
          <cell r="S267"/>
          <cell r="T267"/>
          <cell r="U267"/>
          <cell r="V267"/>
          <cell r="W267"/>
          <cell r="X267"/>
          <cell r="Y267"/>
          <cell r="Z267"/>
        </row>
        <row r="268">
          <cell r="A268"/>
          <cell r="B268"/>
          <cell r="C268"/>
          <cell r="D268"/>
          <cell r="E268"/>
          <cell r="F268"/>
          <cell r="G268"/>
          <cell r="H268"/>
          <cell r="I268"/>
          <cell r="J268"/>
          <cell r="K268"/>
          <cell r="L268"/>
          <cell r="M268"/>
          <cell r="N268"/>
          <cell r="O268"/>
          <cell r="P268"/>
          <cell r="Q268"/>
          <cell r="R268"/>
          <cell r="S268"/>
          <cell r="T268"/>
          <cell r="U268"/>
          <cell r="V268"/>
          <cell r="W268"/>
          <cell r="X268"/>
          <cell r="Y268"/>
          <cell r="Z268"/>
        </row>
        <row r="269">
          <cell r="A269"/>
          <cell r="B269"/>
          <cell r="C269"/>
          <cell r="D269"/>
          <cell r="E269"/>
          <cell r="F269"/>
          <cell r="G269"/>
          <cell r="H269"/>
          <cell r="I269"/>
          <cell r="J269"/>
          <cell r="K269"/>
          <cell r="L269"/>
          <cell r="M269"/>
          <cell r="N269"/>
          <cell r="O269"/>
          <cell r="P269"/>
          <cell r="Q269"/>
          <cell r="R269"/>
          <cell r="S269"/>
          <cell r="T269"/>
          <cell r="U269"/>
          <cell r="V269"/>
          <cell r="W269"/>
          <cell r="X269"/>
          <cell r="Y269"/>
          <cell r="Z269"/>
        </row>
        <row r="270">
          <cell r="A270"/>
          <cell r="B270"/>
          <cell r="C270"/>
          <cell r="D270"/>
          <cell r="E270"/>
          <cell r="F270"/>
          <cell r="G270"/>
          <cell r="H270"/>
          <cell r="I270"/>
          <cell r="J270"/>
          <cell r="K270"/>
          <cell r="L270"/>
          <cell r="M270"/>
          <cell r="N270"/>
          <cell r="O270"/>
          <cell r="P270"/>
          <cell r="Q270"/>
          <cell r="R270"/>
          <cell r="S270"/>
          <cell r="T270"/>
          <cell r="U270"/>
          <cell r="V270"/>
          <cell r="W270"/>
          <cell r="X270"/>
          <cell r="Y270"/>
          <cell r="Z270"/>
        </row>
        <row r="271">
          <cell r="A271"/>
          <cell r="B271"/>
          <cell r="C271"/>
          <cell r="D271"/>
          <cell r="E271"/>
          <cell r="F271"/>
          <cell r="G271"/>
          <cell r="H271"/>
          <cell r="I271"/>
          <cell r="J271"/>
          <cell r="K271"/>
          <cell r="L271"/>
          <cell r="M271"/>
          <cell r="N271"/>
          <cell r="O271"/>
          <cell r="P271"/>
          <cell r="Q271"/>
          <cell r="R271"/>
          <cell r="S271"/>
          <cell r="T271"/>
          <cell r="U271"/>
          <cell r="V271"/>
          <cell r="W271"/>
          <cell r="X271"/>
          <cell r="Y271"/>
          <cell r="Z271"/>
        </row>
        <row r="272">
          <cell r="A272"/>
          <cell r="B272"/>
          <cell r="C272"/>
          <cell r="D272"/>
          <cell r="E272"/>
          <cell r="F272"/>
          <cell r="G272"/>
          <cell r="H272"/>
          <cell r="I272"/>
          <cell r="J272"/>
          <cell r="K272"/>
          <cell r="L272"/>
          <cell r="M272"/>
          <cell r="N272"/>
          <cell r="O272"/>
          <cell r="P272"/>
          <cell r="Q272"/>
          <cell r="R272"/>
          <cell r="S272"/>
          <cell r="T272"/>
          <cell r="U272"/>
          <cell r="V272"/>
          <cell r="W272"/>
          <cell r="X272"/>
          <cell r="Y272"/>
          <cell r="Z272"/>
        </row>
        <row r="273">
          <cell r="A273"/>
          <cell r="B273"/>
          <cell r="C273"/>
          <cell r="D273"/>
          <cell r="E273"/>
          <cell r="F273"/>
          <cell r="G273"/>
          <cell r="H273"/>
          <cell r="I273"/>
          <cell r="J273"/>
          <cell r="K273"/>
          <cell r="L273"/>
          <cell r="M273"/>
          <cell r="N273"/>
          <cell r="O273"/>
          <cell r="P273"/>
          <cell r="Q273"/>
          <cell r="R273"/>
          <cell r="S273"/>
          <cell r="T273"/>
          <cell r="U273"/>
          <cell r="V273"/>
          <cell r="W273"/>
          <cell r="X273"/>
          <cell r="Y273"/>
          <cell r="Z273"/>
        </row>
        <row r="274">
          <cell r="A274"/>
          <cell r="B274"/>
          <cell r="C274"/>
          <cell r="D274"/>
          <cell r="E274"/>
          <cell r="F274"/>
          <cell r="G274"/>
          <cell r="H274"/>
          <cell r="I274"/>
          <cell r="J274"/>
          <cell r="K274"/>
          <cell r="L274"/>
          <cell r="M274"/>
          <cell r="N274"/>
          <cell r="O274"/>
          <cell r="P274"/>
          <cell r="Q274"/>
          <cell r="R274"/>
          <cell r="S274"/>
          <cell r="T274"/>
          <cell r="U274"/>
          <cell r="V274"/>
          <cell r="W274"/>
          <cell r="X274"/>
          <cell r="Y274"/>
          <cell r="Z274"/>
        </row>
        <row r="275">
          <cell r="A275"/>
          <cell r="B275"/>
          <cell r="C275"/>
          <cell r="D275"/>
          <cell r="E275"/>
          <cell r="F275"/>
          <cell r="G275"/>
          <cell r="H275"/>
          <cell r="I275"/>
          <cell r="J275"/>
          <cell r="K275"/>
          <cell r="L275"/>
          <cell r="M275"/>
          <cell r="N275"/>
          <cell r="O275"/>
          <cell r="P275"/>
          <cell r="Q275"/>
          <cell r="R275"/>
          <cell r="S275"/>
          <cell r="T275"/>
          <cell r="U275"/>
          <cell r="V275"/>
          <cell r="W275"/>
          <cell r="X275"/>
          <cell r="Y275"/>
          <cell r="Z275"/>
        </row>
        <row r="276">
          <cell r="A276"/>
          <cell r="B276"/>
          <cell r="C276"/>
          <cell r="D276"/>
          <cell r="E276"/>
          <cell r="F276"/>
          <cell r="G276"/>
          <cell r="H276"/>
          <cell r="I276"/>
          <cell r="J276"/>
          <cell r="K276"/>
          <cell r="L276"/>
          <cell r="M276"/>
          <cell r="N276"/>
          <cell r="O276"/>
          <cell r="P276"/>
          <cell r="Q276"/>
          <cell r="R276"/>
          <cell r="S276"/>
          <cell r="T276"/>
          <cell r="U276"/>
          <cell r="V276"/>
          <cell r="W276"/>
          <cell r="X276"/>
          <cell r="Y276"/>
          <cell r="Z276"/>
        </row>
        <row r="277">
          <cell r="A277"/>
          <cell r="B277"/>
          <cell r="C277"/>
          <cell r="D277"/>
          <cell r="E277"/>
          <cell r="F277"/>
          <cell r="G277"/>
          <cell r="H277"/>
          <cell r="I277"/>
          <cell r="J277"/>
          <cell r="K277"/>
          <cell r="L277"/>
          <cell r="M277"/>
          <cell r="N277"/>
          <cell r="O277"/>
          <cell r="P277"/>
          <cell r="Q277"/>
          <cell r="R277"/>
          <cell r="S277"/>
          <cell r="T277"/>
          <cell r="U277"/>
          <cell r="V277"/>
          <cell r="W277"/>
          <cell r="X277"/>
          <cell r="Y277"/>
          <cell r="Z277"/>
        </row>
        <row r="278">
          <cell r="A278"/>
          <cell r="B278"/>
          <cell r="C278"/>
          <cell r="D278"/>
          <cell r="E278"/>
          <cell r="F278"/>
          <cell r="G278"/>
          <cell r="H278"/>
          <cell r="I278"/>
          <cell r="J278"/>
          <cell r="K278"/>
          <cell r="L278"/>
          <cell r="M278"/>
          <cell r="N278"/>
          <cell r="O278"/>
          <cell r="P278"/>
          <cell r="Q278"/>
          <cell r="R278"/>
          <cell r="S278"/>
          <cell r="T278"/>
          <cell r="U278"/>
          <cell r="V278"/>
          <cell r="W278"/>
          <cell r="X278"/>
          <cell r="Y278"/>
          <cell r="Z278"/>
        </row>
        <row r="279">
          <cell r="A279"/>
          <cell r="B279"/>
          <cell r="C279"/>
          <cell r="D279"/>
          <cell r="E279"/>
          <cell r="F279"/>
          <cell r="G279"/>
          <cell r="H279"/>
          <cell r="I279"/>
          <cell r="J279"/>
          <cell r="K279"/>
          <cell r="L279"/>
          <cell r="M279"/>
          <cell r="N279"/>
          <cell r="O279"/>
          <cell r="P279"/>
          <cell r="Q279"/>
          <cell r="R279"/>
          <cell r="S279"/>
          <cell r="T279"/>
          <cell r="U279"/>
          <cell r="V279"/>
          <cell r="W279"/>
          <cell r="X279"/>
          <cell r="Y279"/>
          <cell r="Z279"/>
        </row>
        <row r="280">
          <cell r="A280"/>
          <cell r="B280"/>
          <cell r="C280"/>
          <cell r="D280"/>
          <cell r="E280"/>
          <cell r="F280"/>
          <cell r="G280"/>
          <cell r="H280"/>
          <cell r="I280"/>
          <cell r="J280"/>
          <cell r="K280"/>
          <cell r="L280"/>
          <cell r="M280"/>
          <cell r="N280"/>
          <cell r="O280"/>
          <cell r="P280"/>
          <cell r="Q280"/>
          <cell r="R280"/>
          <cell r="S280"/>
          <cell r="T280"/>
          <cell r="U280"/>
          <cell r="V280"/>
          <cell r="W280"/>
          <cell r="X280"/>
          <cell r="Y280"/>
          <cell r="Z280"/>
        </row>
        <row r="281">
          <cell r="A281"/>
          <cell r="B281"/>
          <cell r="C281"/>
          <cell r="D281"/>
          <cell r="E281"/>
          <cell r="F281"/>
          <cell r="G281"/>
          <cell r="H281"/>
          <cell r="I281"/>
          <cell r="J281"/>
          <cell r="K281"/>
          <cell r="L281"/>
          <cell r="M281"/>
          <cell r="N281"/>
          <cell r="O281"/>
          <cell r="P281"/>
          <cell r="Q281"/>
          <cell r="R281"/>
          <cell r="S281"/>
          <cell r="T281"/>
          <cell r="U281"/>
          <cell r="V281"/>
          <cell r="W281"/>
          <cell r="X281"/>
          <cell r="Y281"/>
          <cell r="Z281"/>
        </row>
        <row r="282">
          <cell r="A282"/>
          <cell r="B282"/>
          <cell r="C282"/>
          <cell r="D282"/>
          <cell r="E282"/>
          <cell r="F282"/>
          <cell r="G282"/>
          <cell r="H282"/>
          <cell r="I282"/>
          <cell r="J282"/>
          <cell r="K282"/>
          <cell r="L282"/>
          <cell r="M282"/>
          <cell r="N282"/>
          <cell r="O282"/>
          <cell r="P282"/>
          <cell r="Q282"/>
          <cell r="R282"/>
          <cell r="S282"/>
          <cell r="T282"/>
          <cell r="U282"/>
          <cell r="V282"/>
          <cell r="W282"/>
          <cell r="X282"/>
          <cell r="Y282"/>
          <cell r="Z282"/>
        </row>
        <row r="283">
          <cell r="A283"/>
          <cell r="B283"/>
          <cell r="C283"/>
          <cell r="D283"/>
          <cell r="E283"/>
          <cell r="F283"/>
          <cell r="G283"/>
          <cell r="H283"/>
          <cell r="I283"/>
          <cell r="J283"/>
          <cell r="K283"/>
          <cell r="L283"/>
          <cell r="M283"/>
          <cell r="N283"/>
          <cell r="O283"/>
          <cell r="P283"/>
          <cell r="Q283"/>
          <cell r="R283"/>
          <cell r="S283"/>
          <cell r="T283"/>
          <cell r="U283"/>
          <cell r="V283"/>
          <cell r="W283"/>
          <cell r="X283"/>
          <cell r="Y283"/>
          <cell r="Z283"/>
        </row>
        <row r="284">
          <cell r="A284"/>
          <cell r="B284"/>
          <cell r="C284"/>
          <cell r="D284"/>
          <cell r="E284"/>
          <cell r="F284"/>
          <cell r="G284"/>
          <cell r="H284"/>
          <cell r="I284"/>
          <cell r="J284"/>
          <cell r="K284"/>
          <cell r="L284"/>
          <cell r="M284"/>
          <cell r="N284"/>
          <cell r="O284"/>
          <cell r="P284"/>
          <cell r="Q284"/>
          <cell r="R284"/>
          <cell r="S284"/>
          <cell r="T284"/>
          <cell r="U284"/>
          <cell r="V284"/>
          <cell r="W284"/>
          <cell r="X284"/>
          <cell r="Y284"/>
          <cell r="Z284"/>
        </row>
        <row r="285">
          <cell r="A285"/>
          <cell r="B285"/>
          <cell r="C285"/>
          <cell r="D285"/>
          <cell r="E285"/>
          <cell r="F285"/>
          <cell r="G285"/>
          <cell r="H285"/>
          <cell r="I285"/>
          <cell r="J285"/>
          <cell r="K285"/>
          <cell r="L285"/>
          <cell r="M285"/>
          <cell r="N285"/>
          <cell r="O285"/>
          <cell r="P285"/>
          <cell r="Q285"/>
          <cell r="R285"/>
          <cell r="S285"/>
          <cell r="T285"/>
          <cell r="U285"/>
          <cell r="V285"/>
          <cell r="W285"/>
          <cell r="X285"/>
          <cell r="Y285"/>
          <cell r="Z285"/>
        </row>
        <row r="286">
          <cell r="A286"/>
          <cell r="B286"/>
          <cell r="C286"/>
          <cell r="D286"/>
          <cell r="E286"/>
          <cell r="F286"/>
          <cell r="G286"/>
          <cell r="H286"/>
          <cell r="I286"/>
          <cell r="J286"/>
          <cell r="K286"/>
          <cell r="L286"/>
          <cell r="M286"/>
          <cell r="N286"/>
          <cell r="O286"/>
          <cell r="P286"/>
          <cell r="Q286"/>
          <cell r="R286"/>
          <cell r="S286"/>
          <cell r="T286"/>
          <cell r="U286"/>
          <cell r="V286"/>
          <cell r="W286"/>
          <cell r="X286"/>
          <cell r="Y286"/>
          <cell r="Z286"/>
        </row>
        <row r="287">
          <cell r="A287"/>
          <cell r="B287"/>
          <cell r="C287"/>
          <cell r="D287"/>
          <cell r="E287"/>
          <cell r="F287"/>
          <cell r="G287"/>
          <cell r="H287"/>
          <cell r="I287"/>
          <cell r="J287"/>
          <cell r="K287"/>
          <cell r="L287"/>
          <cell r="M287"/>
          <cell r="N287"/>
          <cell r="O287"/>
          <cell r="P287"/>
          <cell r="Q287"/>
          <cell r="R287"/>
          <cell r="S287"/>
          <cell r="T287"/>
          <cell r="U287"/>
          <cell r="V287"/>
          <cell r="W287"/>
          <cell r="X287"/>
          <cell r="Y287"/>
          <cell r="Z287"/>
        </row>
        <row r="288">
          <cell r="A288"/>
          <cell r="B288"/>
          <cell r="C288"/>
          <cell r="D288"/>
          <cell r="E288"/>
          <cell r="F288"/>
          <cell r="G288"/>
          <cell r="H288"/>
          <cell r="I288"/>
          <cell r="J288"/>
          <cell r="K288"/>
          <cell r="L288"/>
          <cell r="M288"/>
          <cell r="N288"/>
          <cell r="O288"/>
          <cell r="P288"/>
          <cell r="Q288"/>
          <cell r="R288"/>
          <cell r="S288"/>
          <cell r="T288"/>
          <cell r="U288"/>
          <cell r="V288"/>
          <cell r="W288"/>
          <cell r="X288"/>
          <cell r="Y288"/>
          <cell r="Z288"/>
        </row>
        <row r="289">
          <cell r="A289"/>
          <cell r="B289"/>
          <cell r="C289"/>
          <cell r="D289"/>
          <cell r="E289"/>
          <cell r="F289"/>
          <cell r="G289"/>
          <cell r="H289"/>
          <cell r="I289"/>
          <cell r="J289"/>
          <cell r="K289"/>
          <cell r="L289"/>
          <cell r="M289"/>
          <cell r="N289"/>
          <cell r="O289"/>
          <cell r="P289"/>
          <cell r="Q289"/>
          <cell r="R289"/>
          <cell r="S289"/>
          <cell r="T289"/>
          <cell r="U289"/>
          <cell r="V289"/>
          <cell r="W289"/>
          <cell r="X289"/>
          <cell r="Y289"/>
          <cell r="Z289"/>
        </row>
        <row r="290">
          <cell r="A290"/>
          <cell r="B290"/>
          <cell r="C290"/>
          <cell r="D290"/>
          <cell r="E290"/>
          <cell r="F290"/>
          <cell r="G290"/>
          <cell r="H290"/>
          <cell r="I290"/>
          <cell r="J290"/>
          <cell r="K290"/>
          <cell r="L290"/>
          <cell r="M290"/>
          <cell r="N290"/>
          <cell r="O290"/>
          <cell r="P290"/>
          <cell r="Q290"/>
          <cell r="R290"/>
          <cell r="S290"/>
          <cell r="T290"/>
          <cell r="U290"/>
          <cell r="V290"/>
          <cell r="W290"/>
          <cell r="X290"/>
          <cell r="Y290"/>
          <cell r="Z290"/>
        </row>
        <row r="291">
          <cell r="A291"/>
          <cell r="B291"/>
          <cell r="C291"/>
          <cell r="D291"/>
          <cell r="E291"/>
          <cell r="F291"/>
          <cell r="G291"/>
          <cell r="H291"/>
          <cell r="I291"/>
          <cell r="J291"/>
          <cell r="K291"/>
          <cell r="L291"/>
          <cell r="M291"/>
          <cell r="N291"/>
          <cell r="O291"/>
          <cell r="P291"/>
          <cell r="Q291"/>
          <cell r="R291"/>
          <cell r="S291"/>
          <cell r="T291"/>
          <cell r="U291"/>
          <cell r="V291"/>
          <cell r="W291"/>
          <cell r="X291"/>
          <cell r="Y291"/>
          <cell r="Z291"/>
        </row>
        <row r="292">
          <cell r="A292"/>
          <cell r="B292"/>
          <cell r="C292"/>
          <cell r="D292"/>
          <cell r="E292"/>
          <cell r="F292"/>
          <cell r="G292"/>
          <cell r="H292"/>
          <cell r="I292"/>
          <cell r="J292"/>
          <cell r="K292"/>
          <cell r="L292"/>
          <cell r="M292"/>
          <cell r="N292"/>
          <cell r="O292"/>
          <cell r="P292"/>
          <cell r="Q292"/>
          <cell r="R292"/>
          <cell r="S292"/>
          <cell r="T292"/>
          <cell r="U292"/>
          <cell r="V292"/>
          <cell r="W292"/>
          <cell r="X292"/>
          <cell r="Y292"/>
          <cell r="Z292"/>
        </row>
        <row r="293">
          <cell r="A293"/>
          <cell r="B293"/>
          <cell r="C293"/>
          <cell r="D293"/>
          <cell r="E293"/>
          <cell r="F293"/>
          <cell r="G293"/>
          <cell r="H293"/>
          <cell r="I293"/>
          <cell r="J293"/>
          <cell r="K293"/>
          <cell r="L293"/>
          <cell r="M293"/>
          <cell r="N293"/>
          <cell r="O293"/>
          <cell r="P293"/>
          <cell r="Q293"/>
          <cell r="R293"/>
          <cell r="S293"/>
          <cell r="T293"/>
          <cell r="U293"/>
          <cell r="V293"/>
          <cell r="W293"/>
          <cell r="X293"/>
          <cell r="Y293"/>
          <cell r="Z293"/>
        </row>
        <row r="294">
          <cell r="A294"/>
          <cell r="B294"/>
          <cell r="C294"/>
          <cell r="D294"/>
          <cell r="E294"/>
          <cell r="F294"/>
          <cell r="G294"/>
          <cell r="H294"/>
          <cell r="I294"/>
          <cell r="J294"/>
          <cell r="K294"/>
          <cell r="L294"/>
          <cell r="M294"/>
          <cell r="N294"/>
          <cell r="O294"/>
          <cell r="P294"/>
          <cell r="Q294"/>
          <cell r="R294"/>
          <cell r="S294"/>
          <cell r="T294"/>
          <cell r="U294"/>
          <cell r="V294"/>
          <cell r="W294"/>
          <cell r="X294"/>
          <cell r="Y294"/>
          <cell r="Z294"/>
        </row>
        <row r="295">
          <cell r="A295"/>
          <cell r="B295"/>
          <cell r="C295"/>
          <cell r="D295"/>
          <cell r="E295"/>
          <cell r="F295"/>
          <cell r="G295"/>
          <cell r="H295"/>
          <cell r="I295"/>
          <cell r="J295"/>
          <cell r="K295"/>
          <cell r="L295"/>
          <cell r="M295"/>
          <cell r="N295"/>
          <cell r="O295"/>
          <cell r="P295"/>
          <cell r="Q295"/>
          <cell r="R295"/>
          <cell r="S295"/>
          <cell r="T295"/>
          <cell r="U295"/>
          <cell r="V295"/>
          <cell r="W295"/>
          <cell r="X295"/>
          <cell r="Y295"/>
          <cell r="Z295"/>
        </row>
        <row r="296">
          <cell r="A296"/>
          <cell r="B296"/>
          <cell r="C296"/>
          <cell r="D296"/>
          <cell r="E296"/>
          <cell r="F296"/>
          <cell r="G296"/>
          <cell r="H296"/>
          <cell r="I296"/>
          <cell r="J296"/>
          <cell r="K296"/>
          <cell r="L296"/>
          <cell r="M296"/>
          <cell r="N296"/>
          <cell r="O296"/>
          <cell r="P296"/>
          <cell r="Q296"/>
          <cell r="R296"/>
          <cell r="S296"/>
          <cell r="T296"/>
          <cell r="U296"/>
          <cell r="V296"/>
          <cell r="W296"/>
          <cell r="X296"/>
          <cell r="Y296"/>
          <cell r="Z296"/>
        </row>
        <row r="297">
          <cell r="A297"/>
          <cell r="B297"/>
          <cell r="C297"/>
          <cell r="D297"/>
          <cell r="E297"/>
          <cell r="F297"/>
          <cell r="G297"/>
          <cell r="H297"/>
          <cell r="I297"/>
          <cell r="J297"/>
          <cell r="K297"/>
          <cell r="L297"/>
          <cell r="M297"/>
          <cell r="N297"/>
          <cell r="O297"/>
          <cell r="P297"/>
          <cell r="Q297"/>
          <cell r="R297"/>
          <cell r="S297"/>
          <cell r="T297"/>
          <cell r="U297"/>
          <cell r="V297"/>
          <cell r="W297"/>
          <cell r="X297"/>
          <cell r="Y297"/>
          <cell r="Z297"/>
        </row>
        <row r="298">
          <cell r="A298"/>
          <cell r="B298"/>
          <cell r="C298"/>
          <cell r="D298"/>
          <cell r="E298"/>
          <cell r="F298"/>
          <cell r="G298"/>
          <cell r="H298"/>
          <cell r="I298"/>
          <cell r="J298"/>
          <cell r="K298"/>
          <cell r="L298"/>
          <cell r="M298"/>
          <cell r="N298"/>
          <cell r="O298"/>
          <cell r="P298"/>
          <cell r="Q298"/>
          <cell r="R298"/>
          <cell r="S298"/>
          <cell r="T298"/>
          <cell r="U298"/>
          <cell r="V298"/>
          <cell r="W298"/>
          <cell r="X298"/>
          <cell r="Y298"/>
          <cell r="Z298"/>
        </row>
        <row r="299">
          <cell r="A299"/>
          <cell r="B299"/>
          <cell r="C299"/>
          <cell r="D299"/>
          <cell r="E299"/>
          <cell r="F299"/>
          <cell r="G299"/>
          <cell r="H299"/>
          <cell r="I299"/>
          <cell r="J299"/>
          <cell r="K299"/>
          <cell r="L299"/>
          <cell r="M299"/>
          <cell r="N299"/>
          <cell r="O299"/>
          <cell r="P299"/>
          <cell r="Q299"/>
          <cell r="R299"/>
          <cell r="S299"/>
          <cell r="T299"/>
          <cell r="U299"/>
          <cell r="V299"/>
          <cell r="W299"/>
          <cell r="X299"/>
          <cell r="Y299"/>
          <cell r="Z299"/>
        </row>
        <row r="300">
          <cell r="A300"/>
          <cell r="B300"/>
          <cell r="C300"/>
          <cell r="D300"/>
          <cell r="E300"/>
          <cell r="F300"/>
          <cell r="G300"/>
          <cell r="H300"/>
          <cell r="I300"/>
          <cell r="J300"/>
          <cell r="K300"/>
          <cell r="L300"/>
          <cell r="M300"/>
          <cell r="N300"/>
          <cell r="O300"/>
          <cell r="P300"/>
          <cell r="Q300"/>
          <cell r="R300"/>
          <cell r="S300"/>
          <cell r="T300"/>
          <cell r="U300"/>
          <cell r="V300"/>
          <cell r="W300"/>
          <cell r="X300"/>
          <cell r="Y300"/>
          <cell r="Z300"/>
        </row>
        <row r="301">
          <cell r="A301"/>
          <cell r="B301"/>
          <cell r="C301"/>
          <cell r="D301"/>
          <cell r="E301"/>
          <cell r="F301"/>
          <cell r="G301"/>
          <cell r="H301"/>
          <cell r="I301"/>
          <cell r="J301"/>
          <cell r="K301"/>
          <cell r="L301"/>
          <cell r="M301"/>
          <cell r="N301"/>
          <cell r="O301"/>
          <cell r="P301"/>
          <cell r="Q301"/>
          <cell r="R301"/>
          <cell r="S301"/>
          <cell r="T301"/>
          <cell r="U301"/>
          <cell r="V301"/>
          <cell r="W301"/>
          <cell r="X301"/>
          <cell r="Y301"/>
          <cell r="Z301"/>
        </row>
        <row r="302">
          <cell r="A302"/>
          <cell r="B302"/>
          <cell r="C302"/>
          <cell r="D302"/>
          <cell r="E302"/>
          <cell r="F302"/>
          <cell r="G302"/>
          <cell r="H302"/>
          <cell r="I302"/>
          <cell r="J302"/>
          <cell r="K302"/>
          <cell r="L302"/>
          <cell r="M302"/>
          <cell r="N302"/>
          <cell r="O302"/>
          <cell r="P302"/>
          <cell r="Q302"/>
          <cell r="R302"/>
          <cell r="S302"/>
          <cell r="T302"/>
          <cell r="U302"/>
          <cell r="V302"/>
          <cell r="W302"/>
          <cell r="X302"/>
          <cell r="Y302"/>
          <cell r="Z302"/>
        </row>
        <row r="303">
          <cell r="A303"/>
          <cell r="B303"/>
          <cell r="C303"/>
          <cell r="D303"/>
          <cell r="E303"/>
          <cell r="F303"/>
          <cell r="G303"/>
          <cell r="H303"/>
          <cell r="I303"/>
          <cell r="J303"/>
          <cell r="K303"/>
          <cell r="L303"/>
          <cell r="M303"/>
          <cell r="N303"/>
          <cell r="O303"/>
          <cell r="P303"/>
          <cell r="Q303"/>
          <cell r="R303"/>
          <cell r="S303"/>
          <cell r="T303"/>
          <cell r="U303"/>
          <cell r="V303"/>
          <cell r="W303"/>
          <cell r="X303"/>
          <cell r="Y303"/>
          <cell r="Z303"/>
        </row>
        <row r="304">
          <cell r="A304"/>
          <cell r="B304"/>
          <cell r="C304"/>
          <cell r="D304"/>
          <cell r="E304"/>
          <cell r="F304"/>
          <cell r="G304"/>
          <cell r="H304"/>
          <cell r="I304"/>
          <cell r="J304"/>
          <cell r="K304"/>
          <cell r="L304"/>
          <cell r="M304"/>
          <cell r="N304"/>
          <cell r="O304"/>
          <cell r="P304"/>
          <cell r="Q304"/>
          <cell r="R304"/>
          <cell r="S304"/>
          <cell r="T304"/>
          <cell r="U304"/>
          <cell r="V304"/>
          <cell r="W304"/>
          <cell r="X304"/>
          <cell r="Y304"/>
          <cell r="Z304"/>
        </row>
        <row r="305">
          <cell r="A305"/>
          <cell r="B305"/>
          <cell r="C305"/>
          <cell r="D305"/>
          <cell r="E305"/>
          <cell r="F305"/>
          <cell r="G305"/>
          <cell r="H305"/>
          <cell r="I305"/>
          <cell r="J305"/>
          <cell r="K305"/>
          <cell r="L305"/>
          <cell r="M305"/>
          <cell r="N305"/>
          <cell r="O305"/>
          <cell r="P305"/>
          <cell r="Q305"/>
          <cell r="R305"/>
          <cell r="S305"/>
          <cell r="T305"/>
          <cell r="U305"/>
          <cell r="V305"/>
          <cell r="W305"/>
          <cell r="X305"/>
          <cell r="Y305"/>
          <cell r="Z305"/>
        </row>
        <row r="306">
          <cell r="A306"/>
          <cell r="B306"/>
          <cell r="C306"/>
          <cell r="D306"/>
          <cell r="E306"/>
          <cell r="F306"/>
          <cell r="G306"/>
          <cell r="H306"/>
          <cell r="I306"/>
          <cell r="J306"/>
          <cell r="K306"/>
          <cell r="L306"/>
          <cell r="M306"/>
          <cell r="N306"/>
          <cell r="O306"/>
          <cell r="P306"/>
          <cell r="Q306"/>
          <cell r="R306"/>
          <cell r="S306"/>
          <cell r="T306"/>
          <cell r="U306"/>
          <cell r="V306"/>
          <cell r="W306"/>
          <cell r="X306"/>
          <cell r="Y306"/>
          <cell r="Z306"/>
        </row>
        <row r="307">
          <cell r="A307"/>
          <cell r="B307"/>
          <cell r="C307"/>
          <cell r="D307"/>
          <cell r="E307"/>
          <cell r="F307"/>
          <cell r="G307"/>
          <cell r="H307"/>
          <cell r="I307"/>
          <cell r="J307"/>
          <cell r="K307"/>
          <cell r="L307"/>
          <cell r="M307"/>
          <cell r="N307"/>
          <cell r="O307"/>
          <cell r="P307"/>
          <cell r="Q307"/>
          <cell r="R307"/>
          <cell r="S307"/>
          <cell r="T307"/>
          <cell r="U307"/>
          <cell r="V307"/>
          <cell r="W307"/>
          <cell r="X307"/>
          <cell r="Y307"/>
          <cell r="Z307"/>
        </row>
        <row r="308">
          <cell r="A308"/>
          <cell r="B308"/>
          <cell r="C308"/>
          <cell r="D308"/>
          <cell r="E308"/>
          <cell r="F308"/>
          <cell r="G308"/>
          <cell r="H308"/>
          <cell r="I308"/>
          <cell r="J308"/>
          <cell r="K308"/>
          <cell r="L308"/>
          <cell r="M308"/>
          <cell r="N308"/>
          <cell r="O308"/>
          <cell r="P308"/>
          <cell r="Q308"/>
          <cell r="R308"/>
          <cell r="S308"/>
          <cell r="T308"/>
          <cell r="U308"/>
          <cell r="V308"/>
          <cell r="W308"/>
          <cell r="X308"/>
          <cell r="Y308"/>
          <cell r="Z308"/>
        </row>
        <row r="309">
          <cell r="A309"/>
          <cell r="B309"/>
          <cell r="C309"/>
          <cell r="D309"/>
          <cell r="E309"/>
          <cell r="F309"/>
          <cell r="G309"/>
          <cell r="H309"/>
          <cell r="I309"/>
          <cell r="J309"/>
          <cell r="K309"/>
          <cell r="L309"/>
          <cell r="M309"/>
          <cell r="N309"/>
          <cell r="O309"/>
          <cell r="P309"/>
          <cell r="Q309"/>
          <cell r="R309"/>
          <cell r="S309"/>
          <cell r="T309"/>
          <cell r="U309"/>
          <cell r="V309"/>
          <cell r="W309"/>
          <cell r="X309"/>
          <cell r="Y309"/>
          <cell r="Z309"/>
        </row>
        <row r="310">
          <cell r="A310"/>
          <cell r="B310"/>
          <cell r="C310"/>
          <cell r="D310"/>
          <cell r="E310"/>
          <cell r="F310"/>
          <cell r="G310"/>
          <cell r="H310"/>
          <cell r="I310"/>
          <cell r="J310"/>
          <cell r="K310"/>
          <cell r="L310"/>
          <cell r="M310"/>
          <cell r="N310"/>
          <cell r="O310"/>
          <cell r="P310"/>
          <cell r="Q310"/>
          <cell r="R310"/>
          <cell r="S310"/>
          <cell r="T310"/>
          <cell r="U310"/>
          <cell r="V310"/>
          <cell r="W310"/>
          <cell r="X310"/>
          <cell r="Y310"/>
          <cell r="Z310"/>
        </row>
        <row r="311">
          <cell r="A311"/>
          <cell r="B311"/>
          <cell r="C311"/>
          <cell r="D311"/>
          <cell r="E311"/>
          <cell r="F311"/>
          <cell r="G311"/>
          <cell r="H311"/>
          <cell r="I311"/>
          <cell r="J311"/>
          <cell r="K311"/>
          <cell r="L311"/>
          <cell r="M311"/>
          <cell r="N311"/>
          <cell r="O311"/>
          <cell r="P311"/>
          <cell r="Q311"/>
          <cell r="R311"/>
          <cell r="S311"/>
          <cell r="T311"/>
          <cell r="U311"/>
          <cell r="V311"/>
          <cell r="W311"/>
          <cell r="X311"/>
          <cell r="Y311"/>
          <cell r="Z311"/>
        </row>
        <row r="312">
          <cell r="A312"/>
          <cell r="B312"/>
          <cell r="C312"/>
          <cell r="D312"/>
          <cell r="E312"/>
          <cell r="F312"/>
          <cell r="G312"/>
          <cell r="H312"/>
          <cell r="I312"/>
          <cell r="J312"/>
          <cell r="K312"/>
          <cell r="L312"/>
          <cell r="M312"/>
          <cell r="N312"/>
          <cell r="O312"/>
          <cell r="P312"/>
          <cell r="Q312"/>
          <cell r="R312"/>
          <cell r="S312"/>
          <cell r="T312"/>
          <cell r="U312"/>
          <cell r="V312"/>
          <cell r="W312"/>
          <cell r="X312"/>
          <cell r="Y312"/>
          <cell r="Z312"/>
        </row>
        <row r="313">
          <cell r="A313"/>
          <cell r="B313"/>
          <cell r="C313"/>
          <cell r="D313"/>
          <cell r="E313"/>
          <cell r="F313"/>
          <cell r="G313"/>
          <cell r="H313"/>
          <cell r="I313"/>
          <cell r="J313"/>
          <cell r="K313"/>
          <cell r="L313"/>
          <cell r="M313"/>
          <cell r="N313"/>
          <cell r="O313"/>
          <cell r="P313"/>
          <cell r="Q313"/>
          <cell r="R313"/>
          <cell r="S313"/>
          <cell r="T313"/>
          <cell r="U313"/>
          <cell r="V313"/>
          <cell r="W313"/>
          <cell r="X313"/>
          <cell r="Y313"/>
          <cell r="Z313"/>
        </row>
        <row r="314">
          <cell r="A314"/>
          <cell r="B314"/>
          <cell r="C314"/>
          <cell r="D314"/>
          <cell r="E314"/>
          <cell r="F314"/>
          <cell r="G314"/>
          <cell r="H314"/>
          <cell r="I314"/>
          <cell r="J314"/>
          <cell r="K314"/>
          <cell r="L314"/>
          <cell r="M314"/>
          <cell r="N314"/>
          <cell r="O314"/>
          <cell r="P314"/>
          <cell r="Q314"/>
          <cell r="R314"/>
          <cell r="S314"/>
          <cell r="T314"/>
          <cell r="U314"/>
          <cell r="V314"/>
          <cell r="W314"/>
          <cell r="X314"/>
          <cell r="Y314"/>
          <cell r="Z314"/>
        </row>
        <row r="315">
          <cell r="A315"/>
          <cell r="B315"/>
          <cell r="C315"/>
          <cell r="D315"/>
          <cell r="E315"/>
          <cell r="F315"/>
          <cell r="G315"/>
          <cell r="H315"/>
          <cell r="I315"/>
          <cell r="J315"/>
          <cell r="K315"/>
          <cell r="L315"/>
          <cell r="M315"/>
          <cell r="N315"/>
          <cell r="O315"/>
          <cell r="P315"/>
          <cell r="Q315"/>
          <cell r="R315"/>
          <cell r="S315"/>
          <cell r="T315"/>
          <cell r="U315"/>
          <cell r="V315"/>
          <cell r="W315"/>
          <cell r="X315"/>
          <cell r="Y315"/>
          <cell r="Z315"/>
        </row>
        <row r="316">
          <cell r="A316"/>
          <cell r="B316"/>
          <cell r="C316"/>
          <cell r="D316"/>
          <cell r="E316"/>
          <cell r="F316"/>
          <cell r="G316"/>
          <cell r="H316"/>
          <cell r="I316"/>
          <cell r="J316"/>
          <cell r="K316"/>
          <cell r="L316"/>
          <cell r="M316"/>
          <cell r="N316"/>
          <cell r="O316"/>
          <cell r="P316"/>
          <cell r="Q316"/>
          <cell r="R316"/>
          <cell r="S316"/>
          <cell r="T316"/>
          <cell r="U316"/>
          <cell r="V316"/>
          <cell r="W316"/>
          <cell r="X316"/>
          <cell r="Y316"/>
          <cell r="Z316"/>
        </row>
        <row r="317">
          <cell r="A317"/>
          <cell r="B317"/>
          <cell r="C317"/>
          <cell r="D317"/>
          <cell r="E317"/>
          <cell r="F317"/>
          <cell r="G317"/>
          <cell r="H317"/>
          <cell r="I317"/>
          <cell r="J317"/>
          <cell r="K317"/>
          <cell r="L317"/>
          <cell r="M317"/>
          <cell r="N317"/>
          <cell r="O317"/>
          <cell r="P317"/>
          <cell r="Q317"/>
          <cell r="R317"/>
          <cell r="S317"/>
          <cell r="T317"/>
          <cell r="U317"/>
          <cell r="V317"/>
          <cell r="W317"/>
          <cell r="X317"/>
          <cell r="Y317"/>
          <cell r="Z317"/>
        </row>
        <row r="318">
          <cell r="A318"/>
          <cell r="B318"/>
          <cell r="C318"/>
          <cell r="D318"/>
          <cell r="E318"/>
          <cell r="F318"/>
          <cell r="G318"/>
          <cell r="H318"/>
          <cell r="I318"/>
          <cell r="J318"/>
          <cell r="K318"/>
          <cell r="L318"/>
          <cell r="M318"/>
          <cell r="N318"/>
          <cell r="O318"/>
          <cell r="P318"/>
          <cell r="Q318"/>
          <cell r="R318"/>
          <cell r="S318"/>
          <cell r="T318"/>
          <cell r="U318"/>
          <cell r="V318"/>
          <cell r="W318"/>
          <cell r="X318"/>
          <cell r="Y318"/>
          <cell r="Z318"/>
        </row>
        <row r="319">
          <cell r="A319"/>
          <cell r="B319"/>
          <cell r="C319"/>
          <cell r="D319"/>
          <cell r="E319"/>
          <cell r="F319"/>
          <cell r="G319"/>
          <cell r="H319"/>
          <cell r="I319"/>
          <cell r="J319"/>
          <cell r="K319"/>
          <cell r="L319"/>
          <cell r="M319"/>
          <cell r="N319"/>
          <cell r="O319"/>
          <cell r="P319"/>
          <cell r="Q319"/>
          <cell r="R319"/>
          <cell r="S319"/>
          <cell r="T319"/>
          <cell r="U319"/>
          <cell r="V319"/>
          <cell r="W319"/>
          <cell r="X319"/>
          <cell r="Y319"/>
          <cell r="Z319"/>
        </row>
        <row r="320">
          <cell r="A320"/>
          <cell r="B320"/>
          <cell r="C320"/>
          <cell r="D320"/>
          <cell r="E320"/>
          <cell r="F320"/>
          <cell r="G320"/>
          <cell r="H320"/>
          <cell r="I320"/>
          <cell r="J320"/>
          <cell r="K320"/>
          <cell r="L320"/>
          <cell r="M320"/>
          <cell r="N320"/>
          <cell r="O320"/>
          <cell r="P320"/>
          <cell r="Q320"/>
          <cell r="R320"/>
          <cell r="S320"/>
          <cell r="T320"/>
          <cell r="U320"/>
          <cell r="V320"/>
          <cell r="W320"/>
          <cell r="X320"/>
          <cell r="Y320"/>
          <cell r="Z320"/>
        </row>
        <row r="321">
          <cell r="A321"/>
          <cell r="B321"/>
          <cell r="C321"/>
          <cell r="D321"/>
          <cell r="E321"/>
          <cell r="F321"/>
          <cell r="G321"/>
          <cell r="H321"/>
          <cell r="I321"/>
          <cell r="J321"/>
          <cell r="K321"/>
          <cell r="L321"/>
          <cell r="M321"/>
          <cell r="N321"/>
          <cell r="O321"/>
          <cell r="P321"/>
          <cell r="Q321"/>
          <cell r="R321"/>
          <cell r="S321"/>
          <cell r="T321"/>
          <cell r="U321"/>
          <cell r="V321"/>
          <cell r="W321"/>
          <cell r="X321"/>
          <cell r="Y321"/>
          <cell r="Z321"/>
        </row>
        <row r="322">
          <cell r="A322"/>
          <cell r="B322"/>
          <cell r="C322"/>
          <cell r="D322"/>
          <cell r="E322"/>
          <cell r="F322"/>
          <cell r="G322"/>
          <cell r="H322"/>
          <cell r="I322"/>
          <cell r="J322"/>
          <cell r="K322"/>
          <cell r="L322"/>
          <cell r="M322"/>
          <cell r="N322"/>
          <cell r="O322"/>
          <cell r="P322"/>
          <cell r="Q322"/>
          <cell r="R322"/>
          <cell r="S322"/>
          <cell r="T322"/>
          <cell r="U322"/>
          <cell r="V322"/>
          <cell r="W322"/>
          <cell r="X322"/>
          <cell r="Y322"/>
          <cell r="Z322"/>
        </row>
        <row r="323">
          <cell r="A323"/>
          <cell r="B323"/>
          <cell r="C323"/>
          <cell r="D323"/>
          <cell r="E323"/>
          <cell r="F323"/>
          <cell r="G323"/>
          <cell r="H323"/>
          <cell r="I323"/>
          <cell r="J323"/>
          <cell r="K323"/>
          <cell r="L323"/>
          <cell r="M323"/>
          <cell r="N323"/>
          <cell r="O323"/>
          <cell r="P323"/>
          <cell r="Q323"/>
          <cell r="R323"/>
          <cell r="S323"/>
          <cell r="T323"/>
          <cell r="U323"/>
          <cell r="V323"/>
          <cell r="W323"/>
          <cell r="X323"/>
          <cell r="Y323"/>
          <cell r="Z323"/>
        </row>
        <row r="324">
          <cell r="A324"/>
          <cell r="B324"/>
          <cell r="C324"/>
          <cell r="D324"/>
          <cell r="E324"/>
          <cell r="F324"/>
          <cell r="G324"/>
          <cell r="H324"/>
          <cell r="I324"/>
          <cell r="J324"/>
          <cell r="K324"/>
          <cell r="L324"/>
          <cell r="M324"/>
          <cell r="N324"/>
          <cell r="O324"/>
          <cell r="P324"/>
          <cell r="Q324"/>
          <cell r="R324"/>
          <cell r="S324"/>
          <cell r="T324"/>
          <cell r="U324"/>
          <cell r="V324"/>
          <cell r="W324"/>
          <cell r="X324"/>
          <cell r="Y324"/>
          <cell r="Z324"/>
        </row>
        <row r="325">
          <cell r="A325"/>
          <cell r="B325"/>
          <cell r="C325"/>
          <cell r="D325"/>
          <cell r="E325"/>
          <cell r="F325"/>
          <cell r="G325"/>
          <cell r="H325"/>
          <cell r="I325"/>
          <cell r="J325"/>
          <cell r="K325"/>
          <cell r="L325"/>
          <cell r="M325"/>
          <cell r="N325"/>
          <cell r="O325"/>
          <cell r="P325"/>
          <cell r="Q325"/>
          <cell r="R325"/>
          <cell r="S325"/>
          <cell r="T325"/>
          <cell r="U325"/>
          <cell r="V325"/>
          <cell r="W325"/>
          <cell r="X325"/>
          <cell r="Y325"/>
          <cell r="Z325"/>
        </row>
        <row r="326">
          <cell r="A326"/>
          <cell r="B326"/>
          <cell r="C326"/>
          <cell r="D326"/>
          <cell r="E326"/>
          <cell r="F326"/>
          <cell r="G326"/>
          <cell r="H326"/>
          <cell r="I326"/>
          <cell r="J326"/>
          <cell r="K326"/>
          <cell r="L326"/>
          <cell r="M326"/>
          <cell r="N326"/>
          <cell r="O326"/>
          <cell r="P326"/>
          <cell r="Q326"/>
          <cell r="R326"/>
          <cell r="S326"/>
          <cell r="T326"/>
          <cell r="U326"/>
          <cell r="V326"/>
          <cell r="W326"/>
          <cell r="X326"/>
          <cell r="Y326"/>
          <cell r="Z326"/>
        </row>
        <row r="327">
          <cell r="A327"/>
          <cell r="B327"/>
          <cell r="C327"/>
          <cell r="D327"/>
          <cell r="E327"/>
          <cell r="F327"/>
          <cell r="G327"/>
          <cell r="H327"/>
          <cell r="I327"/>
          <cell r="J327"/>
          <cell r="K327"/>
          <cell r="L327"/>
          <cell r="M327"/>
          <cell r="N327"/>
          <cell r="O327"/>
          <cell r="P327"/>
          <cell r="Q327"/>
          <cell r="R327"/>
          <cell r="S327"/>
          <cell r="T327"/>
          <cell r="U327"/>
          <cell r="V327"/>
          <cell r="W327"/>
          <cell r="X327"/>
          <cell r="Y327"/>
          <cell r="Z327"/>
        </row>
        <row r="328">
          <cell r="A328"/>
          <cell r="B328"/>
          <cell r="C328"/>
          <cell r="D328"/>
          <cell r="E328"/>
          <cell r="F328"/>
          <cell r="G328"/>
          <cell r="H328"/>
          <cell r="I328"/>
          <cell r="J328"/>
          <cell r="K328"/>
          <cell r="L328"/>
          <cell r="M328"/>
          <cell r="N328"/>
          <cell r="O328"/>
          <cell r="P328"/>
          <cell r="Q328"/>
          <cell r="R328"/>
          <cell r="S328"/>
          <cell r="T328"/>
          <cell r="U328"/>
          <cell r="V328"/>
          <cell r="W328"/>
          <cell r="X328"/>
          <cell r="Y328"/>
          <cell r="Z328"/>
        </row>
        <row r="329">
          <cell r="A329"/>
          <cell r="B329"/>
          <cell r="C329"/>
          <cell r="D329"/>
          <cell r="E329"/>
          <cell r="F329"/>
          <cell r="G329"/>
          <cell r="H329"/>
          <cell r="I329"/>
          <cell r="J329"/>
          <cell r="K329"/>
          <cell r="L329"/>
          <cell r="M329"/>
          <cell r="N329"/>
          <cell r="O329"/>
          <cell r="P329"/>
          <cell r="Q329"/>
          <cell r="R329"/>
          <cell r="S329"/>
          <cell r="T329"/>
          <cell r="U329"/>
          <cell r="V329"/>
          <cell r="W329"/>
          <cell r="X329"/>
          <cell r="Y329"/>
          <cell r="Z329"/>
        </row>
        <row r="330">
          <cell r="A330"/>
          <cell r="B330"/>
          <cell r="C330"/>
          <cell r="D330"/>
          <cell r="E330"/>
          <cell r="F330"/>
          <cell r="G330"/>
          <cell r="H330"/>
          <cell r="I330"/>
          <cell r="J330"/>
          <cell r="K330"/>
          <cell r="L330"/>
          <cell r="M330"/>
          <cell r="N330"/>
          <cell r="O330"/>
          <cell r="P330"/>
          <cell r="Q330"/>
          <cell r="R330"/>
          <cell r="S330"/>
          <cell r="T330"/>
          <cell r="U330"/>
          <cell r="V330"/>
          <cell r="W330"/>
          <cell r="X330"/>
          <cell r="Y330"/>
          <cell r="Z330"/>
        </row>
        <row r="331">
          <cell r="A331"/>
          <cell r="B331"/>
          <cell r="C331"/>
          <cell r="D331"/>
          <cell r="E331"/>
          <cell r="F331"/>
          <cell r="G331"/>
          <cell r="H331"/>
          <cell r="I331"/>
          <cell r="J331"/>
          <cell r="K331"/>
          <cell r="L331"/>
          <cell r="M331"/>
          <cell r="N331"/>
          <cell r="O331"/>
          <cell r="P331"/>
          <cell r="Q331"/>
          <cell r="R331"/>
          <cell r="S331"/>
          <cell r="T331"/>
          <cell r="U331"/>
          <cell r="V331"/>
          <cell r="W331"/>
          <cell r="X331"/>
          <cell r="Y331"/>
          <cell r="Z331"/>
        </row>
        <row r="332">
          <cell r="A332"/>
          <cell r="B332"/>
          <cell r="C332"/>
          <cell r="D332"/>
          <cell r="E332"/>
          <cell r="F332"/>
          <cell r="G332"/>
          <cell r="H332"/>
          <cell r="I332"/>
          <cell r="J332"/>
          <cell r="K332"/>
          <cell r="L332"/>
          <cell r="M332"/>
          <cell r="N332"/>
          <cell r="O332"/>
          <cell r="P332"/>
          <cell r="Q332"/>
          <cell r="R332"/>
          <cell r="S332"/>
          <cell r="T332"/>
          <cell r="U332"/>
          <cell r="V332"/>
          <cell r="W332"/>
          <cell r="X332"/>
          <cell r="Y332"/>
          <cell r="Z332"/>
        </row>
        <row r="333">
          <cell r="A333"/>
          <cell r="B333"/>
          <cell r="C333"/>
          <cell r="D333"/>
          <cell r="E333"/>
          <cell r="F333"/>
          <cell r="G333"/>
          <cell r="H333"/>
          <cell r="I333"/>
          <cell r="J333"/>
          <cell r="K333"/>
          <cell r="L333"/>
          <cell r="M333"/>
          <cell r="N333"/>
          <cell r="O333"/>
          <cell r="P333"/>
          <cell r="Q333"/>
          <cell r="R333"/>
          <cell r="S333"/>
          <cell r="T333"/>
          <cell r="U333"/>
          <cell r="V333"/>
          <cell r="W333"/>
          <cell r="X333"/>
          <cell r="Y333"/>
          <cell r="Z333"/>
        </row>
        <row r="334">
          <cell r="A334"/>
          <cell r="B334"/>
          <cell r="C334"/>
          <cell r="D334"/>
          <cell r="E334"/>
          <cell r="F334"/>
          <cell r="G334"/>
          <cell r="H334"/>
          <cell r="I334"/>
          <cell r="J334"/>
          <cell r="K334"/>
          <cell r="L334"/>
          <cell r="M334"/>
          <cell r="N334"/>
          <cell r="O334"/>
          <cell r="P334"/>
          <cell r="Q334"/>
          <cell r="R334"/>
          <cell r="S334"/>
          <cell r="T334"/>
          <cell r="U334"/>
          <cell r="V334"/>
          <cell r="W334"/>
          <cell r="X334"/>
          <cell r="Y334"/>
          <cell r="Z334"/>
        </row>
        <row r="335">
          <cell r="A335"/>
          <cell r="B335"/>
          <cell r="C335"/>
          <cell r="D335"/>
          <cell r="E335"/>
          <cell r="F335"/>
          <cell r="G335"/>
          <cell r="H335"/>
          <cell r="I335"/>
          <cell r="J335"/>
          <cell r="K335"/>
          <cell r="L335"/>
          <cell r="M335"/>
          <cell r="N335"/>
          <cell r="O335"/>
          <cell r="P335"/>
          <cell r="Q335"/>
          <cell r="R335"/>
          <cell r="S335"/>
          <cell r="T335"/>
          <cell r="U335"/>
          <cell r="V335"/>
          <cell r="W335"/>
          <cell r="X335"/>
          <cell r="Y335"/>
          <cell r="Z335"/>
        </row>
        <row r="336">
          <cell r="A336"/>
          <cell r="B336"/>
          <cell r="C336"/>
          <cell r="D336"/>
          <cell r="E336"/>
          <cell r="F336"/>
          <cell r="G336"/>
          <cell r="H336"/>
          <cell r="I336"/>
          <cell r="J336"/>
          <cell r="K336"/>
          <cell r="L336"/>
          <cell r="M336"/>
          <cell r="N336"/>
          <cell r="O336"/>
          <cell r="P336"/>
          <cell r="Q336"/>
          <cell r="R336"/>
          <cell r="S336"/>
          <cell r="T336"/>
          <cell r="U336"/>
          <cell r="V336"/>
          <cell r="W336"/>
          <cell r="X336"/>
          <cell r="Y336"/>
          <cell r="Z336"/>
        </row>
        <row r="337">
          <cell r="A337"/>
          <cell r="B337"/>
          <cell r="C337"/>
          <cell r="D337"/>
          <cell r="E337"/>
          <cell r="F337"/>
          <cell r="G337"/>
          <cell r="H337"/>
          <cell r="I337"/>
          <cell r="J337"/>
          <cell r="K337"/>
          <cell r="L337"/>
          <cell r="M337"/>
          <cell r="N337"/>
          <cell r="O337"/>
          <cell r="P337"/>
          <cell r="Q337"/>
          <cell r="R337"/>
          <cell r="S337"/>
          <cell r="T337"/>
          <cell r="U337"/>
          <cell r="V337"/>
          <cell r="W337"/>
          <cell r="X337"/>
          <cell r="Y337"/>
          <cell r="Z337"/>
        </row>
        <row r="338">
          <cell r="A338"/>
          <cell r="B338"/>
          <cell r="C338"/>
          <cell r="D338"/>
          <cell r="E338"/>
          <cell r="F338"/>
          <cell r="G338"/>
          <cell r="H338"/>
          <cell r="I338"/>
          <cell r="J338"/>
          <cell r="K338"/>
          <cell r="L338"/>
          <cell r="M338"/>
          <cell r="N338"/>
          <cell r="O338"/>
          <cell r="P338"/>
          <cell r="Q338"/>
          <cell r="R338"/>
          <cell r="S338"/>
          <cell r="T338"/>
          <cell r="U338"/>
          <cell r="V338"/>
          <cell r="W338"/>
          <cell r="X338"/>
          <cell r="Y338"/>
          <cell r="Z338"/>
        </row>
        <row r="339">
          <cell r="A339"/>
          <cell r="B339"/>
          <cell r="C339"/>
          <cell r="D339"/>
          <cell r="E339"/>
          <cell r="F339"/>
          <cell r="G339"/>
          <cell r="H339"/>
          <cell r="I339"/>
          <cell r="J339"/>
          <cell r="K339"/>
          <cell r="L339"/>
          <cell r="M339"/>
          <cell r="N339"/>
          <cell r="O339"/>
          <cell r="P339"/>
          <cell r="Q339"/>
          <cell r="R339"/>
          <cell r="S339"/>
          <cell r="T339"/>
          <cell r="U339"/>
          <cell r="V339"/>
          <cell r="W339"/>
          <cell r="X339"/>
          <cell r="Y339"/>
          <cell r="Z339"/>
        </row>
        <row r="340">
          <cell r="A340"/>
          <cell r="B340"/>
          <cell r="C340"/>
          <cell r="D340"/>
          <cell r="E340"/>
          <cell r="F340"/>
          <cell r="G340"/>
          <cell r="H340"/>
          <cell r="I340"/>
          <cell r="J340"/>
          <cell r="K340"/>
          <cell r="L340"/>
          <cell r="M340"/>
          <cell r="N340"/>
          <cell r="O340"/>
          <cell r="P340"/>
          <cell r="Q340"/>
          <cell r="R340"/>
          <cell r="S340"/>
          <cell r="T340"/>
          <cell r="U340"/>
          <cell r="V340"/>
          <cell r="W340"/>
          <cell r="X340"/>
          <cell r="Y340"/>
          <cell r="Z340"/>
        </row>
        <row r="341">
          <cell r="A341"/>
          <cell r="B341"/>
          <cell r="C341"/>
          <cell r="D341"/>
          <cell r="E341"/>
          <cell r="F341"/>
          <cell r="G341"/>
          <cell r="H341"/>
          <cell r="I341"/>
          <cell r="J341"/>
          <cell r="K341"/>
          <cell r="L341"/>
          <cell r="M341"/>
          <cell r="N341"/>
          <cell r="O341"/>
          <cell r="P341"/>
          <cell r="Q341"/>
          <cell r="R341"/>
          <cell r="S341"/>
          <cell r="T341"/>
          <cell r="U341"/>
          <cell r="V341"/>
          <cell r="W341"/>
          <cell r="X341"/>
          <cell r="Y341"/>
          <cell r="Z341"/>
        </row>
        <row r="342">
          <cell r="A342"/>
          <cell r="B342"/>
          <cell r="C342"/>
          <cell r="D342"/>
          <cell r="E342"/>
          <cell r="F342"/>
          <cell r="G342"/>
          <cell r="H342"/>
          <cell r="I342"/>
          <cell r="J342"/>
          <cell r="K342"/>
          <cell r="L342"/>
          <cell r="M342"/>
          <cell r="N342"/>
          <cell r="O342"/>
          <cell r="P342"/>
          <cell r="Q342"/>
          <cell r="R342"/>
          <cell r="S342"/>
          <cell r="T342"/>
          <cell r="U342"/>
          <cell r="V342"/>
          <cell r="W342"/>
          <cell r="X342"/>
          <cell r="Y342"/>
          <cell r="Z342"/>
        </row>
        <row r="343">
          <cell r="A343"/>
          <cell r="B343"/>
          <cell r="C343"/>
          <cell r="D343"/>
          <cell r="E343"/>
          <cell r="F343"/>
          <cell r="G343"/>
          <cell r="H343"/>
          <cell r="I343"/>
          <cell r="J343"/>
          <cell r="K343"/>
          <cell r="L343"/>
          <cell r="M343"/>
          <cell r="N343"/>
          <cell r="O343"/>
          <cell r="P343"/>
          <cell r="Q343"/>
          <cell r="R343"/>
          <cell r="S343"/>
          <cell r="T343"/>
          <cell r="U343"/>
          <cell r="V343"/>
          <cell r="W343"/>
          <cell r="X343"/>
          <cell r="Y343"/>
          <cell r="Z343"/>
        </row>
        <row r="344">
          <cell r="A344"/>
          <cell r="B344"/>
          <cell r="C344"/>
          <cell r="D344"/>
          <cell r="E344"/>
          <cell r="F344"/>
          <cell r="G344"/>
          <cell r="H344"/>
          <cell r="I344"/>
          <cell r="J344"/>
          <cell r="K344"/>
          <cell r="L344"/>
          <cell r="M344"/>
          <cell r="N344"/>
          <cell r="O344"/>
          <cell r="P344"/>
          <cell r="Q344"/>
          <cell r="R344"/>
          <cell r="S344"/>
          <cell r="T344"/>
          <cell r="U344"/>
          <cell r="V344"/>
          <cell r="W344"/>
          <cell r="X344"/>
          <cell r="Y344"/>
          <cell r="Z344"/>
        </row>
        <row r="345">
          <cell r="A345"/>
          <cell r="B345"/>
          <cell r="C345"/>
          <cell r="D345"/>
          <cell r="E345"/>
          <cell r="F345"/>
          <cell r="G345"/>
          <cell r="H345"/>
          <cell r="I345"/>
          <cell r="J345"/>
          <cell r="K345"/>
          <cell r="L345"/>
          <cell r="M345"/>
          <cell r="N345"/>
          <cell r="O345"/>
          <cell r="P345"/>
          <cell r="Q345"/>
          <cell r="R345"/>
          <cell r="S345"/>
          <cell r="T345"/>
          <cell r="U345"/>
          <cell r="V345"/>
          <cell r="W345"/>
          <cell r="X345"/>
          <cell r="Y345"/>
          <cell r="Z345"/>
        </row>
        <row r="346">
          <cell r="A346"/>
          <cell r="B346"/>
          <cell r="C346"/>
          <cell r="D346"/>
          <cell r="E346"/>
          <cell r="F346"/>
          <cell r="G346"/>
          <cell r="H346"/>
          <cell r="I346"/>
          <cell r="J346"/>
          <cell r="K346"/>
          <cell r="L346"/>
          <cell r="M346"/>
          <cell r="N346"/>
          <cell r="O346"/>
          <cell r="P346"/>
          <cell r="Q346"/>
          <cell r="R346"/>
          <cell r="S346"/>
          <cell r="T346"/>
          <cell r="U346"/>
          <cell r="V346"/>
          <cell r="W346"/>
          <cell r="X346"/>
          <cell r="Y346"/>
          <cell r="Z346"/>
        </row>
        <row r="347">
          <cell r="A347"/>
          <cell r="B347"/>
          <cell r="C347"/>
          <cell r="D347"/>
          <cell r="E347"/>
          <cell r="F347"/>
          <cell r="G347"/>
          <cell r="H347"/>
          <cell r="I347"/>
          <cell r="J347"/>
          <cell r="K347"/>
          <cell r="L347"/>
          <cell r="M347"/>
          <cell r="N347"/>
          <cell r="O347"/>
          <cell r="P347"/>
          <cell r="Q347"/>
          <cell r="R347"/>
          <cell r="S347"/>
          <cell r="T347"/>
          <cell r="U347"/>
          <cell r="V347"/>
          <cell r="W347"/>
          <cell r="X347"/>
          <cell r="Y347"/>
          <cell r="Z347"/>
        </row>
        <row r="348">
          <cell r="A348"/>
          <cell r="B348"/>
          <cell r="C348"/>
          <cell r="D348"/>
          <cell r="E348"/>
          <cell r="F348"/>
          <cell r="G348"/>
          <cell r="H348"/>
          <cell r="I348"/>
          <cell r="J348"/>
          <cell r="K348"/>
          <cell r="L348"/>
          <cell r="M348"/>
          <cell r="N348"/>
          <cell r="O348"/>
          <cell r="P348"/>
          <cell r="Q348"/>
          <cell r="R348"/>
          <cell r="S348"/>
          <cell r="T348"/>
          <cell r="U348"/>
          <cell r="V348"/>
          <cell r="W348"/>
          <cell r="X348"/>
          <cell r="Y348"/>
          <cell r="Z348"/>
        </row>
        <row r="349">
          <cell r="A349"/>
          <cell r="B349"/>
          <cell r="C349"/>
          <cell r="D349"/>
          <cell r="E349"/>
          <cell r="F349"/>
          <cell r="G349"/>
          <cell r="H349"/>
          <cell r="I349"/>
          <cell r="J349"/>
          <cell r="K349"/>
          <cell r="L349"/>
          <cell r="M349"/>
          <cell r="N349"/>
          <cell r="O349"/>
          <cell r="P349"/>
          <cell r="Q349"/>
          <cell r="R349"/>
          <cell r="S349"/>
          <cell r="T349"/>
          <cell r="U349"/>
          <cell r="V349"/>
          <cell r="W349"/>
          <cell r="X349"/>
          <cell r="Y349"/>
          <cell r="Z349"/>
        </row>
        <row r="350">
          <cell r="A350"/>
          <cell r="B350"/>
          <cell r="C350"/>
          <cell r="D350"/>
          <cell r="E350"/>
          <cell r="F350"/>
          <cell r="G350"/>
          <cell r="H350"/>
          <cell r="I350"/>
          <cell r="J350"/>
          <cell r="K350"/>
          <cell r="L350"/>
          <cell r="M350"/>
          <cell r="N350"/>
          <cell r="O350"/>
          <cell r="P350"/>
          <cell r="Q350"/>
          <cell r="R350"/>
          <cell r="S350"/>
          <cell r="T350"/>
          <cell r="U350"/>
          <cell r="V350"/>
          <cell r="W350"/>
          <cell r="X350"/>
          <cell r="Y350"/>
          <cell r="Z350"/>
        </row>
        <row r="351">
          <cell r="A351"/>
          <cell r="B351"/>
          <cell r="C351"/>
          <cell r="D351"/>
          <cell r="E351"/>
          <cell r="F351"/>
          <cell r="G351"/>
          <cell r="H351"/>
          <cell r="I351"/>
          <cell r="J351"/>
          <cell r="K351"/>
          <cell r="L351"/>
          <cell r="M351"/>
          <cell r="N351"/>
          <cell r="O351"/>
          <cell r="P351"/>
          <cell r="Q351"/>
          <cell r="R351"/>
          <cell r="S351"/>
          <cell r="T351"/>
          <cell r="U351"/>
          <cell r="V351"/>
          <cell r="W351"/>
          <cell r="X351"/>
          <cell r="Y351"/>
          <cell r="Z351"/>
        </row>
        <row r="352">
          <cell r="A352"/>
          <cell r="B352"/>
          <cell r="C352"/>
          <cell r="D352"/>
          <cell r="E352"/>
          <cell r="F352"/>
          <cell r="G352"/>
          <cell r="H352"/>
          <cell r="I352"/>
          <cell r="J352"/>
          <cell r="K352"/>
          <cell r="L352"/>
          <cell r="M352"/>
          <cell r="N352"/>
          <cell r="O352"/>
          <cell r="P352"/>
          <cell r="Q352"/>
          <cell r="R352"/>
          <cell r="S352"/>
          <cell r="T352"/>
          <cell r="U352"/>
          <cell r="V352"/>
          <cell r="W352"/>
          <cell r="X352"/>
          <cell r="Y352"/>
          <cell r="Z352"/>
        </row>
        <row r="353">
          <cell r="A353"/>
          <cell r="B353"/>
          <cell r="C353"/>
          <cell r="D353"/>
          <cell r="E353"/>
          <cell r="F353"/>
          <cell r="G353"/>
          <cell r="H353"/>
          <cell r="I353"/>
          <cell r="J353"/>
          <cell r="K353"/>
          <cell r="L353"/>
          <cell r="M353"/>
          <cell r="N353"/>
          <cell r="O353"/>
          <cell r="P353"/>
          <cell r="Q353"/>
          <cell r="R353"/>
          <cell r="S353"/>
          <cell r="T353"/>
          <cell r="U353"/>
          <cell r="V353"/>
          <cell r="W353"/>
          <cell r="X353"/>
          <cell r="Y353"/>
          <cell r="Z353"/>
        </row>
        <row r="354">
          <cell r="A354"/>
          <cell r="B354"/>
          <cell r="C354"/>
          <cell r="D354"/>
          <cell r="E354"/>
          <cell r="F354"/>
          <cell r="G354"/>
          <cell r="H354"/>
          <cell r="I354"/>
          <cell r="J354"/>
          <cell r="K354"/>
          <cell r="L354"/>
          <cell r="M354"/>
          <cell r="N354"/>
          <cell r="O354"/>
          <cell r="P354"/>
          <cell r="Q354"/>
          <cell r="R354"/>
          <cell r="S354"/>
          <cell r="T354"/>
          <cell r="U354"/>
          <cell r="V354"/>
          <cell r="W354"/>
          <cell r="X354"/>
          <cell r="Y354"/>
          <cell r="Z354"/>
        </row>
        <row r="355">
          <cell r="A355"/>
          <cell r="B355"/>
          <cell r="C355"/>
          <cell r="D355"/>
          <cell r="E355"/>
          <cell r="F355"/>
          <cell r="G355"/>
          <cell r="H355"/>
          <cell r="I355"/>
          <cell r="J355"/>
          <cell r="K355"/>
          <cell r="L355"/>
          <cell r="M355"/>
          <cell r="N355"/>
          <cell r="O355"/>
          <cell r="P355"/>
          <cell r="Q355"/>
          <cell r="R355"/>
          <cell r="S355"/>
          <cell r="T355"/>
          <cell r="U355"/>
          <cell r="V355"/>
          <cell r="W355"/>
          <cell r="X355"/>
          <cell r="Y355"/>
          <cell r="Z355"/>
        </row>
        <row r="356">
          <cell r="A356"/>
          <cell r="B356"/>
          <cell r="C356"/>
          <cell r="D356"/>
          <cell r="E356"/>
          <cell r="F356"/>
          <cell r="G356"/>
          <cell r="H356"/>
          <cell r="I356"/>
          <cell r="J356"/>
          <cell r="K356"/>
          <cell r="L356"/>
          <cell r="M356"/>
          <cell r="N356"/>
          <cell r="O356"/>
          <cell r="P356"/>
          <cell r="Q356"/>
          <cell r="R356"/>
          <cell r="S356"/>
          <cell r="T356"/>
          <cell r="U356"/>
          <cell r="V356"/>
          <cell r="W356"/>
          <cell r="X356"/>
          <cell r="Y356"/>
          <cell r="Z356"/>
        </row>
        <row r="357">
          <cell r="A357"/>
          <cell r="B357"/>
          <cell r="C357"/>
          <cell r="D357"/>
          <cell r="E357"/>
          <cell r="F357"/>
          <cell r="G357"/>
          <cell r="H357"/>
          <cell r="I357"/>
          <cell r="J357"/>
          <cell r="K357"/>
          <cell r="L357"/>
          <cell r="M357"/>
          <cell r="N357"/>
          <cell r="O357"/>
          <cell r="P357"/>
          <cell r="Q357"/>
          <cell r="R357"/>
          <cell r="S357"/>
          <cell r="T357"/>
          <cell r="U357"/>
          <cell r="V357"/>
          <cell r="W357"/>
          <cell r="X357"/>
          <cell r="Y357"/>
          <cell r="Z357"/>
        </row>
        <row r="358">
          <cell r="A358"/>
          <cell r="B358"/>
          <cell r="C358"/>
          <cell r="D358"/>
          <cell r="E358"/>
          <cell r="F358"/>
          <cell r="G358"/>
          <cell r="H358"/>
          <cell r="I358"/>
          <cell r="J358"/>
          <cell r="K358"/>
          <cell r="L358"/>
          <cell r="M358"/>
          <cell r="N358"/>
          <cell r="O358"/>
          <cell r="P358"/>
          <cell r="Q358"/>
          <cell r="R358"/>
          <cell r="S358"/>
          <cell r="T358"/>
          <cell r="U358"/>
          <cell r="V358"/>
          <cell r="W358"/>
          <cell r="X358"/>
          <cell r="Y358"/>
          <cell r="Z358"/>
        </row>
        <row r="359">
          <cell r="A359"/>
          <cell r="B359"/>
          <cell r="C359"/>
          <cell r="D359"/>
          <cell r="E359"/>
          <cell r="F359"/>
          <cell r="G359"/>
          <cell r="H359"/>
          <cell r="I359"/>
          <cell r="J359"/>
          <cell r="K359"/>
          <cell r="L359"/>
          <cell r="M359"/>
          <cell r="N359"/>
          <cell r="O359"/>
          <cell r="P359"/>
          <cell r="Q359"/>
          <cell r="R359"/>
          <cell r="S359"/>
          <cell r="T359"/>
          <cell r="U359"/>
          <cell r="V359"/>
          <cell r="W359"/>
          <cell r="X359"/>
          <cell r="Y359"/>
          <cell r="Z359"/>
        </row>
        <row r="360">
          <cell r="A360"/>
          <cell r="B360"/>
          <cell r="C360"/>
          <cell r="D360"/>
          <cell r="E360"/>
          <cell r="F360"/>
          <cell r="G360"/>
          <cell r="H360"/>
          <cell r="I360"/>
          <cell r="J360"/>
          <cell r="K360"/>
          <cell r="L360"/>
          <cell r="M360"/>
          <cell r="N360"/>
          <cell r="O360"/>
          <cell r="P360"/>
          <cell r="Q360"/>
          <cell r="R360"/>
          <cell r="S360"/>
          <cell r="T360"/>
          <cell r="U360"/>
          <cell r="V360"/>
          <cell r="W360"/>
          <cell r="X360"/>
          <cell r="Y360"/>
          <cell r="Z360"/>
        </row>
        <row r="361">
          <cell r="A361"/>
          <cell r="B361"/>
          <cell r="C361"/>
          <cell r="D361"/>
          <cell r="E361"/>
          <cell r="F361"/>
          <cell r="G361"/>
          <cell r="H361"/>
          <cell r="I361"/>
          <cell r="J361"/>
          <cell r="K361"/>
          <cell r="L361"/>
          <cell r="M361"/>
          <cell r="N361"/>
          <cell r="O361"/>
          <cell r="P361"/>
          <cell r="Q361"/>
          <cell r="R361"/>
          <cell r="S361"/>
          <cell r="T361"/>
          <cell r="U361"/>
          <cell r="V361"/>
          <cell r="W361"/>
          <cell r="X361"/>
          <cell r="Y361"/>
          <cell r="Z361"/>
        </row>
        <row r="362">
          <cell r="A362"/>
          <cell r="B362"/>
          <cell r="C362"/>
          <cell r="D362"/>
          <cell r="E362"/>
          <cell r="F362"/>
          <cell r="G362"/>
          <cell r="H362"/>
          <cell r="I362"/>
          <cell r="J362"/>
          <cell r="K362"/>
          <cell r="L362"/>
          <cell r="M362"/>
          <cell r="N362"/>
          <cell r="O362"/>
          <cell r="P362"/>
          <cell r="Q362"/>
          <cell r="R362"/>
          <cell r="S362"/>
          <cell r="T362"/>
          <cell r="U362"/>
          <cell r="V362"/>
          <cell r="W362"/>
          <cell r="X362"/>
          <cell r="Y362"/>
          <cell r="Z362"/>
        </row>
        <row r="363">
          <cell r="A363"/>
          <cell r="B363"/>
          <cell r="C363"/>
          <cell r="D363"/>
          <cell r="E363"/>
          <cell r="F363"/>
          <cell r="G363"/>
          <cell r="H363"/>
          <cell r="I363"/>
          <cell r="J363"/>
          <cell r="K363"/>
          <cell r="L363"/>
          <cell r="M363"/>
          <cell r="N363"/>
          <cell r="O363"/>
          <cell r="P363"/>
          <cell r="Q363"/>
          <cell r="R363"/>
          <cell r="S363"/>
          <cell r="T363"/>
          <cell r="U363"/>
          <cell r="V363"/>
          <cell r="W363"/>
          <cell r="X363"/>
          <cell r="Y363"/>
          <cell r="Z363"/>
        </row>
        <row r="364">
          <cell r="A364"/>
          <cell r="B364"/>
          <cell r="C364"/>
          <cell r="D364"/>
          <cell r="E364"/>
          <cell r="F364"/>
          <cell r="G364"/>
          <cell r="H364"/>
          <cell r="I364"/>
          <cell r="J364"/>
          <cell r="K364"/>
          <cell r="L364"/>
          <cell r="M364"/>
          <cell r="N364"/>
          <cell r="O364"/>
          <cell r="P364"/>
          <cell r="Q364"/>
          <cell r="R364"/>
          <cell r="S364"/>
          <cell r="T364"/>
          <cell r="U364"/>
          <cell r="V364"/>
          <cell r="W364"/>
          <cell r="X364"/>
          <cell r="Y364"/>
          <cell r="Z364"/>
        </row>
        <row r="365">
          <cell r="A365"/>
          <cell r="B365"/>
          <cell r="C365"/>
          <cell r="D365"/>
          <cell r="E365"/>
          <cell r="F365"/>
          <cell r="G365"/>
          <cell r="H365"/>
          <cell r="I365"/>
          <cell r="J365"/>
          <cell r="K365"/>
          <cell r="L365"/>
          <cell r="M365"/>
          <cell r="N365"/>
          <cell r="O365"/>
          <cell r="P365"/>
          <cell r="Q365"/>
          <cell r="R365"/>
          <cell r="S365"/>
          <cell r="T365"/>
          <cell r="U365"/>
          <cell r="V365"/>
          <cell r="W365"/>
          <cell r="X365"/>
          <cell r="Y365"/>
          <cell r="Z365"/>
        </row>
        <row r="366">
          <cell r="A366"/>
          <cell r="B366"/>
          <cell r="C366"/>
          <cell r="D366"/>
          <cell r="E366"/>
          <cell r="F366"/>
          <cell r="G366"/>
          <cell r="H366"/>
          <cell r="I366"/>
          <cell r="J366"/>
          <cell r="K366"/>
          <cell r="L366"/>
          <cell r="M366"/>
          <cell r="N366"/>
          <cell r="O366"/>
          <cell r="P366"/>
          <cell r="Q366"/>
          <cell r="R366"/>
          <cell r="S366"/>
          <cell r="T366"/>
          <cell r="U366"/>
          <cell r="V366"/>
          <cell r="W366"/>
          <cell r="X366"/>
          <cell r="Y366"/>
          <cell r="Z366"/>
        </row>
        <row r="367">
          <cell r="A367"/>
          <cell r="B367"/>
          <cell r="C367"/>
          <cell r="D367"/>
          <cell r="E367"/>
          <cell r="F367"/>
          <cell r="G367"/>
          <cell r="H367"/>
          <cell r="I367"/>
          <cell r="J367"/>
          <cell r="K367"/>
          <cell r="L367"/>
          <cell r="M367"/>
          <cell r="N367"/>
          <cell r="O367"/>
          <cell r="P367"/>
          <cell r="Q367"/>
          <cell r="R367"/>
          <cell r="S367"/>
          <cell r="T367"/>
          <cell r="U367"/>
          <cell r="V367"/>
          <cell r="W367"/>
          <cell r="X367"/>
          <cell r="Y367"/>
          <cell r="Z367"/>
        </row>
        <row r="368">
          <cell r="A368"/>
          <cell r="B368"/>
          <cell r="C368"/>
          <cell r="D368"/>
          <cell r="E368"/>
          <cell r="F368"/>
          <cell r="G368"/>
          <cell r="H368"/>
          <cell r="I368"/>
          <cell r="J368"/>
          <cell r="K368"/>
          <cell r="L368"/>
          <cell r="M368"/>
          <cell r="N368"/>
          <cell r="O368"/>
          <cell r="P368"/>
          <cell r="Q368"/>
          <cell r="R368"/>
          <cell r="S368"/>
          <cell r="T368"/>
          <cell r="U368"/>
          <cell r="V368"/>
          <cell r="W368"/>
          <cell r="X368"/>
          <cell r="Y368"/>
          <cell r="Z368"/>
        </row>
        <row r="369">
          <cell r="A369"/>
          <cell r="B369"/>
          <cell r="C369"/>
          <cell r="D369"/>
          <cell r="E369"/>
          <cell r="F369"/>
          <cell r="G369"/>
          <cell r="H369"/>
          <cell r="I369"/>
          <cell r="J369"/>
          <cell r="K369"/>
          <cell r="L369"/>
          <cell r="M369"/>
          <cell r="N369"/>
          <cell r="O369"/>
          <cell r="P369"/>
          <cell r="Q369"/>
          <cell r="R369"/>
          <cell r="S369"/>
          <cell r="T369"/>
          <cell r="U369"/>
          <cell r="V369"/>
          <cell r="W369"/>
          <cell r="X369"/>
          <cell r="Y369"/>
          <cell r="Z369"/>
        </row>
        <row r="370">
          <cell r="A370"/>
          <cell r="B370"/>
          <cell r="C370"/>
          <cell r="D370"/>
          <cell r="E370"/>
          <cell r="F370"/>
          <cell r="G370"/>
          <cell r="H370"/>
          <cell r="I370"/>
          <cell r="J370"/>
          <cell r="K370"/>
          <cell r="L370"/>
          <cell r="M370"/>
          <cell r="N370"/>
          <cell r="O370"/>
          <cell r="P370"/>
          <cell r="Q370"/>
          <cell r="R370"/>
          <cell r="S370"/>
          <cell r="T370"/>
          <cell r="U370"/>
          <cell r="V370"/>
          <cell r="W370"/>
          <cell r="X370"/>
          <cell r="Y370"/>
          <cell r="Z370"/>
        </row>
        <row r="371">
          <cell r="A371"/>
          <cell r="B371"/>
          <cell r="C371"/>
          <cell r="D371"/>
          <cell r="E371"/>
          <cell r="F371"/>
          <cell r="G371"/>
          <cell r="H371"/>
          <cell r="I371"/>
          <cell r="J371"/>
          <cell r="K371"/>
          <cell r="L371"/>
          <cell r="M371"/>
          <cell r="N371"/>
          <cell r="O371"/>
          <cell r="P371"/>
          <cell r="Q371"/>
          <cell r="R371"/>
          <cell r="S371"/>
          <cell r="T371"/>
          <cell r="U371"/>
          <cell r="V371"/>
          <cell r="W371"/>
          <cell r="X371"/>
          <cell r="Y371"/>
          <cell r="Z371"/>
        </row>
        <row r="372">
          <cell r="A372"/>
          <cell r="B372"/>
          <cell r="C372"/>
          <cell r="D372"/>
          <cell r="E372"/>
          <cell r="F372"/>
          <cell r="G372"/>
          <cell r="H372"/>
          <cell r="I372"/>
          <cell r="J372"/>
          <cell r="K372"/>
          <cell r="L372"/>
          <cell r="M372"/>
          <cell r="N372"/>
          <cell r="O372"/>
          <cell r="P372"/>
          <cell r="Q372"/>
          <cell r="R372"/>
          <cell r="S372"/>
          <cell r="T372"/>
          <cell r="U372"/>
          <cell r="V372"/>
          <cell r="W372"/>
          <cell r="X372"/>
          <cell r="Y372"/>
          <cell r="Z372"/>
        </row>
        <row r="373">
          <cell r="A373"/>
          <cell r="B373"/>
          <cell r="C373"/>
          <cell r="D373"/>
          <cell r="E373"/>
          <cell r="F373"/>
          <cell r="G373"/>
          <cell r="H373"/>
          <cell r="I373"/>
          <cell r="J373"/>
          <cell r="K373"/>
          <cell r="L373"/>
          <cell r="M373"/>
          <cell r="N373"/>
          <cell r="O373"/>
          <cell r="P373"/>
          <cell r="Q373"/>
          <cell r="R373"/>
          <cell r="S373"/>
          <cell r="T373"/>
          <cell r="U373"/>
          <cell r="V373"/>
          <cell r="W373"/>
          <cell r="X373"/>
          <cell r="Y373"/>
          <cell r="Z373"/>
        </row>
        <row r="374">
          <cell r="A374"/>
          <cell r="B374"/>
          <cell r="C374"/>
          <cell r="D374"/>
          <cell r="E374"/>
          <cell r="F374"/>
          <cell r="G374"/>
          <cell r="H374"/>
          <cell r="I374"/>
          <cell r="J374"/>
          <cell r="K374"/>
          <cell r="L374"/>
          <cell r="M374"/>
          <cell r="N374"/>
          <cell r="O374"/>
          <cell r="P374"/>
          <cell r="Q374"/>
          <cell r="R374"/>
          <cell r="S374"/>
          <cell r="T374"/>
          <cell r="U374"/>
          <cell r="V374"/>
          <cell r="W374"/>
          <cell r="X374"/>
          <cell r="Y374"/>
          <cell r="Z374"/>
        </row>
        <row r="375">
          <cell r="A375"/>
          <cell r="B375"/>
          <cell r="C375"/>
          <cell r="D375"/>
          <cell r="E375"/>
          <cell r="F375"/>
          <cell r="G375"/>
          <cell r="H375"/>
          <cell r="I375"/>
          <cell r="J375"/>
          <cell r="K375"/>
          <cell r="L375"/>
          <cell r="M375"/>
          <cell r="N375"/>
          <cell r="O375"/>
          <cell r="P375"/>
          <cell r="Q375"/>
          <cell r="R375"/>
          <cell r="S375"/>
          <cell r="T375"/>
          <cell r="U375"/>
          <cell r="V375"/>
          <cell r="W375"/>
          <cell r="X375"/>
          <cell r="Y375"/>
          <cell r="Z375"/>
        </row>
        <row r="376">
          <cell r="A376"/>
          <cell r="B376"/>
          <cell r="C376"/>
          <cell r="D376"/>
          <cell r="E376"/>
          <cell r="F376"/>
          <cell r="G376"/>
          <cell r="H376"/>
          <cell r="I376"/>
          <cell r="J376"/>
          <cell r="K376"/>
          <cell r="L376"/>
          <cell r="M376"/>
          <cell r="N376"/>
          <cell r="O376"/>
          <cell r="P376"/>
          <cell r="Q376"/>
          <cell r="R376"/>
          <cell r="S376"/>
          <cell r="T376"/>
          <cell r="U376"/>
          <cell r="V376"/>
          <cell r="W376"/>
          <cell r="X376"/>
          <cell r="Y376"/>
          <cell r="Z376"/>
        </row>
        <row r="377">
          <cell r="A377"/>
          <cell r="B377"/>
          <cell r="C377"/>
          <cell r="D377"/>
          <cell r="E377"/>
          <cell r="F377"/>
          <cell r="G377"/>
          <cell r="H377"/>
          <cell r="I377"/>
          <cell r="J377"/>
          <cell r="K377"/>
          <cell r="L377"/>
          <cell r="M377"/>
          <cell r="N377"/>
          <cell r="O377"/>
          <cell r="P377"/>
          <cell r="Q377"/>
          <cell r="R377"/>
          <cell r="S377"/>
          <cell r="T377"/>
          <cell r="U377"/>
          <cell r="V377"/>
          <cell r="W377"/>
          <cell r="X377"/>
          <cell r="Y377"/>
          <cell r="Z377"/>
        </row>
        <row r="378">
          <cell r="A378"/>
          <cell r="B378"/>
          <cell r="C378"/>
          <cell r="D378"/>
          <cell r="E378"/>
          <cell r="F378"/>
          <cell r="G378"/>
          <cell r="H378"/>
          <cell r="I378"/>
          <cell r="J378"/>
          <cell r="K378"/>
          <cell r="L378"/>
          <cell r="M378"/>
          <cell r="N378"/>
          <cell r="O378"/>
          <cell r="P378"/>
          <cell r="Q378"/>
          <cell r="R378"/>
          <cell r="S378"/>
          <cell r="T378"/>
          <cell r="U378"/>
          <cell r="V378"/>
          <cell r="W378"/>
          <cell r="X378"/>
          <cell r="Y378"/>
          <cell r="Z378"/>
        </row>
        <row r="379">
          <cell r="A379"/>
          <cell r="B379"/>
          <cell r="C379"/>
          <cell r="D379"/>
          <cell r="E379"/>
          <cell r="F379"/>
          <cell r="G379"/>
          <cell r="H379"/>
          <cell r="I379"/>
          <cell r="J379"/>
          <cell r="K379"/>
          <cell r="L379"/>
          <cell r="M379"/>
          <cell r="N379"/>
          <cell r="O379"/>
          <cell r="P379"/>
          <cell r="Q379"/>
          <cell r="R379"/>
          <cell r="S379"/>
          <cell r="T379"/>
          <cell r="U379"/>
          <cell r="V379"/>
          <cell r="W379"/>
          <cell r="X379"/>
          <cell r="Y379"/>
          <cell r="Z379"/>
        </row>
        <row r="380">
          <cell r="A380"/>
          <cell r="B380"/>
          <cell r="C380"/>
          <cell r="D380"/>
          <cell r="E380"/>
          <cell r="F380"/>
          <cell r="G380"/>
          <cell r="H380"/>
          <cell r="I380"/>
          <cell r="J380"/>
          <cell r="K380"/>
          <cell r="L380"/>
          <cell r="M380"/>
          <cell r="N380"/>
          <cell r="O380"/>
          <cell r="P380"/>
          <cell r="Q380"/>
          <cell r="R380"/>
          <cell r="S380"/>
          <cell r="T380"/>
          <cell r="U380"/>
          <cell r="V380"/>
          <cell r="W380"/>
          <cell r="X380"/>
          <cell r="Y380"/>
          <cell r="Z380"/>
        </row>
        <row r="381">
          <cell r="A381"/>
          <cell r="B381"/>
          <cell r="C381"/>
          <cell r="D381"/>
          <cell r="E381"/>
          <cell r="F381"/>
          <cell r="G381"/>
          <cell r="H381"/>
          <cell r="I381"/>
          <cell r="J381"/>
          <cell r="K381"/>
          <cell r="L381"/>
          <cell r="M381"/>
          <cell r="N381"/>
          <cell r="O381"/>
          <cell r="P381"/>
          <cell r="Q381"/>
          <cell r="R381"/>
          <cell r="S381"/>
          <cell r="T381"/>
          <cell r="U381"/>
          <cell r="V381"/>
          <cell r="W381"/>
          <cell r="X381"/>
          <cell r="Y381"/>
          <cell r="Z381"/>
        </row>
        <row r="382">
          <cell r="A382"/>
          <cell r="B382"/>
          <cell r="C382"/>
          <cell r="D382"/>
          <cell r="E382"/>
          <cell r="F382"/>
          <cell r="G382"/>
          <cell r="H382"/>
          <cell r="I382"/>
          <cell r="J382"/>
          <cell r="K382"/>
          <cell r="L382"/>
          <cell r="M382"/>
          <cell r="N382"/>
          <cell r="O382"/>
          <cell r="P382"/>
          <cell r="Q382"/>
          <cell r="R382"/>
          <cell r="S382"/>
          <cell r="T382"/>
          <cell r="U382"/>
          <cell r="V382"/>
          <cell r="W382"/>
          <cell r="X382"/>
          <cell r="Y382"/>
          <cell r="Z382"/>
        </row>
        <row r="383">
          <cell r="A383"/>
          <cell r="B383"/>
          <cell r="C383"/>
          <cell r="D383"/>
          <cell r="E383"/>
          <cell r="F383"/>
          <cell r="G383"/>
          <cell r="H383"/>
          <cell r="I383"/>
          <cell r="J383"/>
          <cell r="K383"/>
          <cell r="L383"/>
          <cell r="M383"/>
          <cell r="N383"/>
          <cell r="O383"/>
          <cell r="P383"/>
          <cell r="Q383"/>
          <cell r="R383"/>
          <cell r="S383"/>
          <cell r="T383"/>
          <cell r="U383"/>
          <cell r="V383"/>
          <cell r="W383"/>
          <cell r="X383"/>
          <cell r="Y383"/>
          <cell r="Z383"/>
        </row>
        <row r="384">
          <cell r="A384"/>
          <cell r="B384"/>
          <cell r="C384"/>
          <cell r="D384"/>
          <cell r="E384"/>
          <cell r="F384"/>
          <cell r="G384"/>
          <cell r="H384"/>
          <cell r="I384"/>
          <cell r="J384"/>
          <cell r="K384"/>
          <cell r="L384"/>
          <cell r="M384"/>
          <cell r="N384"/>
          <cell r="O384"/>
          <cell r="P384"/>
          <cell r="Q384"/>
          <cell r="R384"/>
          <cell r="S384"/>
          <cell r="T384"/>
          <cell r="U384"/>
          <cell r="V384"/>
          <cell r="W384"/>
          <cell r="X384"/>
          <cell r="Y384"/>
          <cell r="Z384"/>
        </row>
        <row r="385">
          <cell r="A385"/>
          <cell r="B385"/>
          <cell r="C385"/>
          <cell r="D385"/>
          <cell r="E385"/>
          <cell r="F385"/>
          <cell r="G385"/>
          <cell r="H385"/>
          <cell r="I385"/>
          <cell r="J385"/>
          <cell r="K385"/>
          <cell r="L385"/>
          <cell r="M385"/>
          <cell r="N385"/>
          <cell r="O385"/>
          <cell r="P385"/>
          <cell r="Q385"/>
          <cell r="R385"/>
          <cell r="S385"/>
          <cell r="T385"/>
          <cell r="U385"/>
          <cell r="V385"/>
          <cell r="W385"/>
          <cell r="X385"/>
          <cell r="Y385"/>
          <cell r="Z385"/>
        </row>
        <row r="386">
          <cell r="A386"/>
          <cell r="B386"/>
          <cell r="C386"/>
          <cell r="D386"/>
          <cell r="E386"/>
          <cell r="F386"/>
          <cell r="G386"/>
          <cell r="H386"/>
          <cell r="I386"/>
          <cell r="J386"/>
          <cell r="K386"/>
          <cell r="L386"/>
          <cell r="M386"/>
          <cell r="N386"/>
          <cell r="O386"/>
          <cell r="P386"/>
          <cell r="Q386"/>
          <cell r="R386"/>
          <cell r="S386"/>
          <cell r="T386"/>
          <cell r="U386"/>
          <cell r="V386"/>
          <cell r="W386"/>
          <cell r="X386"/>
          <cell r="Y386"/>
          <cell r="Z386"/>
        </row>
        <row r="387">
          <cell r="A387"/>
          <cell r="B387"/>
          <cell r="C387"/>
          <cell r="D387"/>
          <cell r="E387"/>
          <cell r="F387"/>
          <cell r="G387"/>
          <cell r="H387"/>
          <cell r="I387"/>
          <cell r="J387"/>
          <cell r="K387"/>
          <cell r="L387"/>
          <cell r="M387"/>
          <cell r="N387"/>
          <cell r="O387"/>
          <cell r="P387"/>
          <cell r="Q387"/>
          <cell r="R387"/>
          <cell r="S387"/>
          <cell r="T387"/>
          <cell r="U387"/>
          <cell r="V387"/>
          <cell r="W387"/>
          <cell r="X387"/>
          <cell r="Y387"/>
          <cell r="Z387"/>
        </row>
        <row r="388">
          <cell r="A388"/>
          <cell r="B388"/>
          <cell r="C388"/>
          <cell r="D388"/>
          <cell r="E388"/>
          <cell r="F388"/>
          <cell r="G388"/>
          <cell r="H388"/>
          <cell r="I388"/>
          <cell r="J388"/>
          <cell r="K388"/>
          <cell r="L388"/>
          <cell r="M388"/>
          <cell r="N388"/>
          <cell r="O388"/>
          <cell r="P388"/>
          <cell r="Q388"/>
          <cell r="R388"/>
          <cell r="S388"/>
          <cell r="T388"/>
          <cell r="U388"/>
          <cell r="V388"/>
          <cell r="W388"/>
          <cell r="X388"/>
          <cell r="Y388"/>
          <cell r="Z388"/>
        </row>
        <row r="389">
          <cell r="A389"/>
          <cell r="B389"/>
          <cell r="C389"/>
          <cell r="D389"/>
          <cell r="E389"/>
          <cell r="F389"/>
          <cell r="G389"/>
          <cell r="H389"/>
          <cell r="I389"/>
          <cell r="J389"/>
          <cell r="K389"/>
          <cell r="L389"/>
          <cell r="M389"/>
          <cell r="N389"/>
          <cell r="O389"/>
          <cell r="P389"/>
          <cell r="Q389"/>
          <cell r="R389"/>
          <cell r="S389"/>
          <cell r="T389"/>
          <cell r="U389"/>
          <cell r="V389"/>
          <cell r="W389"/>
          <cell r="X389"/>
          <cell r="Y389"/>
          <cell r="Z389"/>
        </row>
        <row r="390">
          <cell r="A390"/>
          <cell r="B390"/>
          <cell r="C390"/>
          <cell r="D390"/>
          <cell r="E390"/>
          <cell r="F390"/>
          <cell r="G390"/>
          <cell r="H390"/>
          <cell r="I390"/>
          <cell r="J390"/>
          <cell r="K390"/>
          <cell r="L390"/>
          <cell r="M390"/>
          <cell r="N390"/>
          <cell r="O390"/>
          <cell r="P390"/>
          <cell r="Q390"/>
          <cell r="R390"/>
          <cell r="S390"/>
          <cell r="T390"/>
          <cell r="U390"/>
          <cell r="V390"/>
          <cell r="W390"/>
          <cell r="X390"/>
          <cell r="Y390"/>
          <cell r="Z390"/>
        </row>
        <row r="391">
          <cell r="A391"/>
          <cell r="B391"/>
          <cell r="C391"/>
          <cell r="D391"/>
          <cell r="E391"/>
          <cell r="F391"/>
          <cell r="G391"/>
          <cell r="H391"/>
          <cell r="I391"/>
          <cell r="J391"/>
          <cell r="K391"/>
          <cell r="L391"/>
          <cell r="M391"/>
          <cell r="N391"/>
          <cell r="O391"/>
          <cell r="P391"/>
          <cell r="Q391"/>
          <cell r="R391"/>
          <cell r="S391"/>
          <cell r="T391"/>
          <cell r="U391"/>
          <cell r="V391"/>
          <cell r="W391"/>
          <cell r="X391"/>
          <cell r="Y391"/>
          <cell r="Z391"/>
        </row>
        <row r="392">
          <cell r="A392"/>
          <cell r="B392"/>
          <cell r="C392"/>
          <cell r="D392"/>
          <cell r="E392"/>
          <cell r="F392"/>
          <cell r="G392"/>
          <cell r="H392"/>
          <cell r="I392"/>
          <cell r="J392"/>
          <cell r="K392"/>
          <cell r="L392"/>
          <cell r="M392"/>
          <cell r="N392"/>
          <cell r="O392"/>
          <cell r="P392"/>
          <cell r="Q392"/>
          <cell r="R392"/>
          <cell r="S392"/>
          <cell r="T392"/>
          <cell r="U392"/>
          <cell r="V392"/>
          <cell r="W392"/>
          <cell r="X392"/>
          <cell r="Y392"/>
          <cell r="Z392"/>
        </row>
        <row r="393">
          <cell r="A393"/>
          <cell r="B393"/>
          <cell r="C393"/>
          <cell r="D393"/>
          <cell r="E393"/>
          <cell r="F393"/>
          <cell r="G393"/>
          <cell r="H393"/>
          <cell r="I393"/>
          <cell r="J393"/>
          <cell r="K393"/>
          <cell r="L393"/>
          <cell r="M393"/>
          <cell r="N393"/>
          <cell r="O393"/>
          <cell r="P393"/>
          <cell r="Q393"/>
          <cell r="R393"/>
          <cell r="S393"/>
          <cell r="T393"/>
          <cell r="U393"/>
          <cell r="V393"/>
          <cell r="W393"/>
          <cell r="X393"/>
          <cell r="Y393"/>
          <cell r="Z393"/>
        </row>
        <row r="394">
          <cell r="A394"/>
          <cell r="B394"/>
          <cell r="C394"/>
          <cell r="D394"/>
          <cell r="E394"/>
          <cell r="F394"/>
          <cell r="G394"/>
          <cell r="H394"/>
          <cell r="I394"/>
          <cell r="J394"/>
          <cell r="K394"/>
          <cell r="L394"/>
          <cell r="M394"/>
          <cell r="N394"/>
          <cell r="O394"/>
          <cell r="P394"/>
          <cell r="Q394"/>
          <cell r="R394"/>
          <cell r="S394"/>
          <cell r="T394"/>
          <cell r="U394"/>
          <cell r="V394"/>
          <cell r="W394"/>
          <cell r="X394"/>
          <cell r="Y394"/>
          <cell r="Z394"/>
        </row>
        <row r="395">
          <cell r="A395"/>
          <cell r="B395"/>
          <cell r="C395"/>
          <cell r="D395"/>
          <cell r="E395"/>
          <cell r="F395"/>
          <cell r="G395"/>
          <cell r="H395"/>
          <cell r="I395"/>
          <cell r="J395"/>
          <cell r="K395"/>
          <cell r="L395"/>
          <cell r="M395"/>
          <cell r="N395"/>
          <cell r="O395"/>
          <cell r="P395"/>
          <cell r="Q395"/>
          <cell r="R395"/>
          <cell r="S395"/>
          <cell r="T395"/>
          <cell r="U395"/>
          <cell r="V395"/>
          <cell r="W395"/>
          <cell r="X395"/>
          <cell r="Y395"/>
          <cell r="Z395"/>
        </row>
        <row r="396">
          <cell r="A396"/>
          <cell r="B396"/>
          <cell r="C396"/>
          <cell r="D396"/>
          <cell r="E396"/>
          <cell r="F396"/>
          <cell r="G396"/>
          <cell r="H396"/>
          <cell r="I396"/>
          <cell r="J396"/>
          <cell r="K396"/>
          <cell r="L396"/>
          <cell r="M396"/>
          <cell r="N396"/>
          <cell r="O396"/>
          <cell r="P396"/>
          <cell r="Q396"/>
          <cell r="R396"/>
          <cell r="S396"/>
          <cell r="T396"/>
          <cell r="U396"/>
          <cell r="V396"/>
          <cell r="W396"/>
          <cell r="X396"/>
          <cell r="Y396"/>
          <cell r="Z396"/>
        </row>
        <row r="397">
          <cell r="A397"/>
          <cell r="B397"/>
          <cell r="C397"/>
          <cell r="D397"/>
          <cell r="E397"/>
          <cell r="F397"/>
          <cell r="G397"/>
          <cell r="H397"/>
          <cell r="I397"/>
          <cell r="J397"/>
          <cell r="K397"/>
          <cell r="L397"/>
          <cell r="M397"/>
          <cell r="N397"/>
          <cell r="O397"/>
          <cell r="P397"/>
          <cell r="Q397"/>
          <cell r="R397"/>
          <cell r="S397"/>
          <cell r="T397"/>
          <cell r="U397"/>
          <cell r="V397"/>
          <cell r="W397"/>
          <cell r="X397"/>
          <cell r="Y397"/>
          <cell r="Z397"/>
        </row>
        <row r="398">
          <cell r="A398"/>
          <cell r="B398"/>
          <cell r="C398"/>
          <cell r="D398"/>
          <cell r="E398"/>
          <cell r="F398"/>
          <cell r="G398"/>
          <cell r="H398"/>
          <cell r="I398"/>
          <cell r="J398"/>
          <cell r="K398"/>
          <cell r="L398"/>
          <cell r="M398"/>
          <cell r="N398"/>
          <cell r="O398"/>
          <cell r="P398"/>
          <cell r="Q398"/>
          <cell r="R398"/>
          <cell r="S398"/>
          <cell r="T398"/>
          <cell r="U398"/>
          <cell r="V398"/>
          <cell r="W398"/>
          <cell r="X398"/>
          <cell r="Y398"/>
          <cell r="Z398"/>
        </row>
        <row r="399">
          <cell r="A399"/>
          <cell r="B399"/>
          <cell r="C399"/>
          <cell r="D399"/>
          <cell r="E399"/>
          <cell r="F399"/>
          <cell r="G399"/>
          <cell r="H399"/>
          <cell r="I399"/>
          <cell r="J399"/>
          <cell r="K399"/>
          <cell r="L399"/>
          <cell r="M399"/>
          <cell r="N399"/>
          <cell r="O399"/>
          <cell r="P399"/>
          <cell r="Q399"/>
          <cell r="R399"/>
          <cell r="S399"/>
          <cell r="T399"/>
          <cell r="U399"/>
          <cell r="V399"/>
          <cell r="W399"/>
          <cell r="X399"/>
          <cell r="Y399"/>
          <cell r="Z399"/>
        </row>
        <row r="400">
          <cell r="A400"/>
          <cell r="B400"/>
          <cell r="C400"/>
          <cell r="D400"/>
          <cell r="E400"/>
          <cell r="F400"/>
          <cell r="G400"/>
          <cell r="H400"/>
          <cell r="I400"/>
          <cell r="J400"/>
          <cell r="K400"/>
          <cell r="L400"/>
          <cell r="M400"/>
          <cell r="N400"/>
          <cell r="O400"/>
          <cell r="P400"/>
          <cell r="Q400"/>
          <cell r="R400"/>
          <cell r="S400"/>
          <cell r="T400"/>
          <cell r="U400"/>
          <cell r="V400"/>
          <cell r="W400"/>
          <cell r="X400"/>
          <cell r="Y400"/>
          <cell r="Z400"/>
        </row>
        <row r="401">
          <cell r="A401"/>
          <cell r="B401"/>
          <cell r="C401"/>
          <cell r="D401"/>
          <cell r="E401"/>
          <cell r="F401"/>
          <cell r="G401"/>
          <cell r="H401"/>
          <cell r="I401"/>
          <cell r="J401"/>
          <cell r="K401"/>
          <cell r="L401"/>
          <cell r="M401"/>
          <cell r="N401"/>
          <cell r="O401"/>
          <cell r="P401"/>
          <cell r="Q401"/>
          <cell r="R401"/>
          <cell r="S401"/>
          <cell r="T401"/>
          <cell r="U401"/>
          <cell r="V401"/>
          <cell r="W401"/>
          <cell r="X401"/>
          <cell r="Y401"/>
          <cell r="Z401"/>
        </row>
        <row r="402">
          <cell r="A402"/>
          <cell r="B402"/>
          <cell r="C402"/>
          <cell r="D402"/>
          <cell r="E402"/>
          <cell r="F402"/>
          <cell r="G402"/>
          <cell r="H402"/>
          <cell r="I402"/>
          <cell r="J402"/>
          <cell r="K402"/>
          <cell r="L402"/>
          <cell r="M402"/>
          <cell r="N402"/>
          <cell r="O402"/>
          <cell r="P402"/>
          <cell r="Q402"/>
          <cell r="R402"/>
          <cell r="S402"/>
          <cell r="T402"/>
          <cell r="U402"/>
          <cell r="V402"/>
          <cell r="W402"/>
          <cell r="X402"/>
          <cell r="Y402"/>
          <cell r="Z402"/>
        </row>
        <row r="403">
          <cell r="A403"/>
          <cell r="B403"/>
          <cell r="C403"/>
          <cell r="D403"/>
          <cell r="E403"/>
          <cell r="F403"/>
          <cell r="G403"/>
          <cell r="H403"/>
          <cell r="I403"/>
          <cell r="J403"/>
          <cell r="K403"/>
          <cell r="L403"/>
          <cell r="M403"/>
          <cell r="N403"/>
          <cell r="O403"/>
          <cell r="P403"/>
          <cell r="Q403"/>
          <cell r="R403"/>
          <cell r="S403"/>
          <cell r="T403"/>
          <cell r="U403"/>
          <cell r="V403"/>
          <cell r="W403"/>
          <cell r="X403"/>
          <cell r="Y403"/>
          <cell r="Z403"/>
        </row>
        <row r="404">
          <cell r="A404"/>
          <cell r="B404"/>
          <cell r="C404"/>
          <cell r="D404"/>
          <cell r="E404"/>
          <cell r="F404"/>
          <cell r="G404"/>
          <cell r="H404"/>
          <cell r="I404"/>
          <cell r="J404"/>
          <cell r="K404"/>
          <cell r="L404"/>
          <cell r="M404"/>
          <cell r="N404"/>
          <cell r="O404"/>
          <cell r="P404"/>
          <cell r="Q404"/>
          <cell r="R404"/>
          <cell r="S404"/>
          <cell r="T404"/>
          <cell r="U404"/>
          <cell r="V404"/>
          <cell r="W404"/>
          <cell r="X404"/>
          <cell r="Y404"/>
          <cell r="Z404"/>
        </row>
        <row r="405">
          <cell r="A405"/>
          <cell r="B405"/>
          <cell r="C405"/>
          <cell r="D405"/>
          <cell r="E405"/>
          <cell r="F405"/>
          <cell r="G405"/>
          <cell r="H405"/>
          <cell r="I405"/>
          <cell r="J405"/>
          <cell r="K405"/>
          <cell r="L405"/>
          <cell r="M405"/>
          <cell r="N405"/>
          <cell r="O405"/>
          <cell r="P405"/>
          <cell r="Q405"/>
          <cell r="R405"/>
          <cell r="S405"/>
          <cell r="T405"/>
          <cell r="U405"/>
          <cell r="V405"/>
          <cell r="W405"/>
          <cell r="X405"/>
          <cell r="Y405"/>
          <cell r="Z405"/>
        </row>
        <row r="406">
          <cell r="A406"/>
          <cell r="B406"/>
          <cell r="C406"/>
          <cell r="D406"/>
          <cell r="E406"/>
          <cell r="F406"/>
          <cell r="G406"/>
          <cell r="H406"/>
          <cell r="I406"/>
          <cell r="J406"/>
          <cell r="K406"/>
          <cell r="L406"/>
          <cell r="M406"/>
          <cell r="N406"/>
          <cell r="O406"/>
          <cell r="P406"/>
          <cell r="Q406"/>
          <cell r="R406"/>
          <cell r="S406"/>
          <cell r="T406"/>
          <cell r="U406"/>
          <cell r="V406"/>
          <cell r="W406"/>
          <cell r="X406"/>
          <cell r="Y406"/>
          <cell r="Z406"/>
        </row>
        <row r="407">
          <cell r="A407"/>
          <cell r="B407"/>
          <cell r="C407"/>
          <cell r="D407"/>
          <cell r="E407"/>
          <cell r="F407"/>
          <cell r="G407"/>
          <cell r="H407"/>
          <cell r="I407"/>
          <cell r="J407"/>
          <cell r="K407"/>
          <cell r="L407"/>
          <cell r="M407"/>
          <cell r="N407"/>
          <cell r="O407"/>
          <cell r="P407"/>
          <cell r="Q407"/>
          <cell r="R407"/>
          <cell r="S407"/>
          <cell r="T407"/>
          <cell r="U407"/>
          <cell r="V407"/>
          <cell r="W407"/>
          <cell r="X407"/>
          <cell r="Y407"/>
          <cell r="Z407"/>
        </row>
        <row r="408">
          <cell r="A408"/>
          <cell r="B408"/>
          <cell r="C408"/>
          <cell r="D408"/>
          <cell r="E408"/>
          <cell r="F408"/>
          <cell r="G408"/>
          <cell r="H408"/>
          <cell r="I408"/>
          <cell r="J408"/>
          <cell r="K408"/>
          <cell r="L408"/>
          <cell r="M408"/>
          <cell r="N408"/>
          <cell r="O408"/>
          <cell r="P408"/>
          <cell r="Q408"/>
          <cell r="R408"/>
          <cell r="S408"/>
          <cell r="T408"/>
          <cell r="U408"/>
          <cell r="V408"/>
          <cell r="W408"/>
          <cell r="X408"/>
          <cell r="Y408"/>
          <cell r="Z408"/>
        </row>
        <row r="409">
          <cell r="A409"/>
          <cell r="B409"/>
          <cell r="C409"/>
          <cell r="D409"/>
          <cell r="E409"/>
          <cell r="F409"/>
          <cell r="G409"/>
          <cell r="H409"/>
          <cell r="I409"/>
          <cell r="J409"/>
          <cell r="K409"/>
          <cell r="L409"/>
          <cell r="M409"/>
          <cell r="N409"/>
          <cell r="O409"/>
          <cell r="P409"/>
          <cell r="Q409"/>
          <cell r="R409"/>
          <cell r="S409"/>
          <cell r="T409"/>
          <cell r="U409"/>
          <cell r="V409"/>
          <cell r="W409"/>
          <cell r="X409"/>
          <cell r="Y409"/>
          <cell r="Z409"/>
        </row>
        <row r="410">
          <cell r="A410"/>
          <cell r="B410"/>
          <cell r="C410"/>
          <cell r="D410"/>
          <cell r="E410"/>
          <cell r="F410"/>
          <cell r="G410"/>
          <cell r="H410"/>
          <cell r="I410"/>
          <cell r="J410"/>
          <cell r="K410"/>
          <cell r="L410"/>
          <cell r="M410"/>
          <cell r="N410"/>
          <cell r="O410"/>
          <cell r="P410"/>
          <cell r="Q410"/>
          <cell r="R410"/>
          <cell r="S410"/>
          <cell r="T410"/>
          <cell r="U410"/>
          <cell r="V410"/>
          <cell r="W410"/>
          <cell r="X410"/>
          <cell r="Y410"/>
          <cell r="Z410"/>
        </row>
        <row r="411">
          <cell r="A411"/>
          <cell r="B411"/>
          <cell r="C411"/>
          <cell r="D411"/>
          <cell r="E411"/>
          <cell r="F411"/>
          <cell r="G411"/>
          <cell r="H411"/>
          <cell r="I411"/>
          <cell r="J411"/>
          <cell r="K411"/>
          <cell r="L411"/>
          <cell r="M411"/>
          <cell r="N411"/>
          <cell r="O411"/>
          <cell r="P411"/>
          <cell r="Q411"/>
          <cell r="R411"/>
          <cell r="S411"/>
          <cell r="T411"/>
          <cell r="U411"/>
          <cell r="V411"/>
          <cell r="W411"/>
          <cell r="X411"/>
          <cell r="Y411"/>
          <cell r="Z411"/>
        </row>
        <row r="412">
          <cell r="A412"/>
          <cell r="B412"/>
          <cell r="C412"/>
          <cell r="D412"/>
          <cell r="E412"/>
          <cell r="F412"/>
          <cell r="G412"/>
          <cell r="H412"/>
          <cell r="I412"/>
          <cell r="J412"/>
          <cell r="K412"/>
          <cell r="L412"/>
          <cell r="M412"/>
          <cell r="N412"/>
          <cell r="O412"/>
          <cell r="P412"/>
          <cell r="Q412"/>
          <cell r="R412"/>
          <cell r="S412"/>
          <cell r="T412"/>
          <cell r="U412"/>
          <cell r="V412"/>
          <cell r="W412"/>
          <cell r="X412"/>
          <cell r="Y412"/>
          <cell r="Z412"/>
        </row>
        <row r="413">
          <cell r="A413"/>
          <cell r="B413"/>
          <cell r="C413"/>
          <cell r="D413"/>
          <cell r="E413"/>
          <cell r="F413"/>
          <cell r="G413"/>
          <cell r="H413"/>
          <cell r="I413"/>
          <cell r="J413"/>
          <cell r="K413"/>
          <cell r="L413"/>
          <cell r="M413"/>
          <cell r="N413"/>
          <cell r="O413"/>
          <cell r="P413"/>
          <cell r="Q413"/>
          <cell r="R413"/>
          <cell r="S413"/>
          <cell r="T413"/>
          <cell r="U413"/>
          <cell r="V413"/>
          <cell r="W413"/>
          <cell r="X413"/>
          <cell r="Y413"/>
          <cell r="Z413"/>
        </row>
        <row r="414">
          <cell r="A414"/>
          <cell r="B414"/>
          <cell r="C414"/>
          <cell r="D414"/>
          <cell r="E414"/>
          <cell r="F414"/>
          <cell r="G414"/>
          <cell r="H414"/>
          <cell r="I414"/>
          <cell r="J414"/>
          <cell r="K414"/>
          <cell r="L414"/>
          <cell r="M414"/>
          <cell r="N414"/>
          <cell r="O414"/>
          <cell r="P414"/>
          <cell r="Q414"/>
          <cell r="R414"/>
          <cell r="S414"/>
          <cell r="T414"/>
          <cell r="U414"/>
          <cell r="V414"/>
          <cell r="W414"/>
          <cell r="X414"/>
          <cell r="Y414"/>
          <cell r="Z414"/>
        </row>
        <row r="415">
          <cell r="A415"/>
          <cell r="B415"/>
          <cell r="C415"/>
          <cell r="D415"/>
          <cell r="E415"/>
          <cell r="F415"/>
          <cell r="G415"/>
          <cell r="H415"/>
          <cell r="I415"/>
          <cell r="J415"/>
          <cell r="K415"/>
          <cell r="L415"/>
          <cell r="M415"/>
          <cell r="N415"/>
          <cell r="O415"/>
          <cell r="P415"/>
          <cell r="Q415"/>
          <cell r="R415"/>
          <cell r="S415"/>
          <cell r="T415"/>
          <cell r="U415"/>
          <cell r="V415"/>
          <cell r="W415"/>
          <cell r="X415"/>
          <cell r="Y415"/>
          <cell r="Z415"/>
        </row>
        <row r="416">
          <cell r="A416"/>
          <cell r="B416"/>
          <cell r="C416"/>
          <cell r="D416"/>
          <cell r="E416"/>
          <cell r="F416"/>
          <cell r="G416"/>
          <cell r="H416"/>
          <cell r="I416"/>
          <cell r="J416"/>
          <cell r="K416"/>
          <cell r="L416"/>
          <cell r="M416"/>
          <cell r="N416"/>
          <cell r="O416"/>
          <cell r="P416"/>
          <cell r="Q416"/>
          <cell r="R416"/>
          <cell r="S416"/>
          <cell r="T416"/>
          <cell r="U416"/>
          <cell r="V416"/>
          <cell r="W416"/>
          <cell r="X416"/>
          <cell r="Y416"/>
          <cell r="Z416"/>
        </row>
        <row r="417">
          <cell r="A417"/>
          <cell r="B417"/>
          <cell r="C417"/>
          <cell r="D417"/>
          <cell r="E417"/>
          <cell r="F417"/>
          <cell r="G417"/>
          <cell r="H417"/>
          <cell r="I417"/>
          <cell r="J417"/>
          <cell r="K417"/>
          <cell r="L417"/>
          <cell r="M417"/>
          <cell r="N417"/>
          <cell r="O417"/>
          <cell r="P417"/>
          <cell r="Q417"/>
          <cell r="R417"/>
          <cell r="S417"/>
          <cell r="T417"/>
          <cell r="U417"/>
          <cell r="V417"/>
          <cell r="W417"/>
          <cell r="X417"/>
          <cell r="Y417"/>
          <cell r="Z417"/>
        </row>
        <row r="418">
          <cell r="A418"/>
          <cell r="B418"/>
          <cell r="C418"/>
          <cell r="D418"/>
          <cell r="E418"/>
          <cell r="F418"/>
          <cell r="G418"/>
          <cell r="H418"/>
          <cell r="I418"/>
          <cell r="J418"/>
          <cell r="K418"/>
          <cell r="L418"/>
          <cell r="M418"/>
          <cell r="N418"/>
          <cell r="O418"/>
          <cell r="P418"/>
          <cell r="Q418"/>
          <cell r="R418"/>
          <cell r="S418"/>
          <cell r="T418"/>
          <cell r="U418"/>
          <cell r="V418"/>
          <cell r="W418"/>
          <cell r="X418"/>
          <cell r="Y418"/>
          <cell r="Z418"/>
        </row>
        <row r="419">
          <cell r="A419"/>
          <cell r="B419"/>
          <cell r="C419"/>
          <cell r="D419"/>
          <cell r="E419"/>
          <cell r="F419"/>
          <cell r="G419"/>
          <cell r="H419"/>
          <cell r="I419"/>
          <cell r="J419"/>
          <cell r="K419"/>
          <cell r="L419"/>
          <cell r="M419"/>
          <cell r="N419"/>
          <cell r="O419"/>
          <cell r="P419"/>
          <cell r="Q419"/>
          <cell r="R419"/>
          <cell r="S419"/>
          <cell r="T419"/>
          <cell r="U419"/>
          <cell r="V419"/>
          <cell r="W419"/>
          <cell r="X419"/>
          <cell r="Y419"/>
          <cell r="Z419"/>
        </row>
        <row r="420">
          <cell r="A420"/>
          <cell r="B420"/>
          <cell r="C420"/>
          <cell r="D420"/>
          <cell r="E420"/>
          <cell r="F420"/>
          <cell r="G420"/>
          <cell r="H420"/>
          <cell r="I420"/>
          <cell r="J420"/>
          <cell r="K420"/>
          <cell r="L420"/>
          <cell r="M420"/>
          <cell r="N420"/>
          <cell r="O420"/>
          <cell r="P420"/>
          <cell r="Q420"/>
          <cell r="R420"/>
          <cell r="S420"/>
          <cell r="T420"/>
          <cell r="U420"/>
          <cell r="V420"/>
          <cell r="W420"/>
          <cell r="X420"/>
          <cell r="Y420"/>
          <cell r="Z420"/>
        </row>
        <row r="421">
          <cell r="A421"/>
          <cell r="B421"/>
          <cell r="C421"/>
          <cell r="D421"/>
          <cell r="E421"/>
          <cell r="F421"/>
          <cell r="G421"/>
          <cell r="H421"/>
          <cell r="I421"/>
          <cell r="J421"/>
          <cell r="K421"/>
          <cell r="L421"/>
          <cell r="M421"/>
          <cell r="N421"/>
          <cell r="O421"/>
          <cell r="P421"/>
          <cell r="Q421"/>
          <cell r="R421"/>
          <cell r="S421"/>
          <cell r="T421"/>
          <cell r="U421"/>
          <cell r="V421"/>
          <cell r="W421"/>
          <cell r="X421"/>
          <cell r="Y421"/>
          <cell r="Z421"/>
        </row>
        <row r="422">
          <cell r="A422"/>
          <cell r="B422"/>
          <cell r="C422"/>
          <cell r="D422"/>
          <cell r="E422"/>
          <cell r="F422"/>
          <cell r="G422"/>
          <cell r="H422"/>
          <cell r="I422"/>
          <cell r="J422"/>
          <cell r="K422"/>
          <cell r="L422"/>
          <cell r="M422"/>
          <cell r="N422"/>
          <cell r="O422"/>
          <cell r="P422"/>
          <cell r="Q422"/>
          <cell r="R422"/>
          <cell r="S422"/>
          <cell r="T422"/>
          <cell r="U422"/>
          <cell r="V422"/>
          <cell r="W422"/>
          <cell r="X422"/>
          <cell r="Y422"/>
          <cell r="Z422"/>
        </row>
        <row r="423">
          <cell r="A423"/>
          <cell r="B423"/>
          <cell r="C423"/>
          <cell r="D423"/>
          <cell r="E423"/>
          <cell r="F423"/>
          <cell r="G423"/>
          <cell r="H423"/>
          <cell r="I423"/>
          <cell r="J423"/>
          <cell r="K423"/>
          <cell r="L423"/>
          <cell r="M423"/>
          <cell r="N423"/>
          <cell r="O423"/>
          <cell r="P423"/>
          <cell r="Q423"/>
          <cell r="R423"/>
          <cell r="S423"/>
          <cell r="T423"/>
          <cell r="U423"/>
          <cell r="V423"/>
          <cell r="W423"/>
          <cell r="X423"/>
          <cell r="Y423"/>
          <cell r="Z423"/>
        </row>
        <row r="424">
          <cell r="A424"/>
          <cell r="B424"/>
          <cell r="C424"/>
          <cell r="D424"/>
          <cell r="E424"/>
          <cell r="F424"/>
          <cell r="G424"/>
          <cell r="H424"/>
          <cell r="I424"/>
          <cell r="J424"/>
          <cell r="K424"/>
          <cell r="L424"/>
          <cell r="M424"/>
          <cell r="N424"/>
          <cell r="O424"/>
          <cell r="P424"/>
          <cell r="Q424"/>
          <cell r="R424"/>
          <cell r="S424"/>
          <cell r="T424"/>
          <cell r="U424"/>
          <cell r="V424"/>
          <cell r="W424"/>
          <cell r="X424"/>
          <cell r="Y424"/>
          <cell r="Z424"/>
        </row>
        <row r="425">
          <cell r="A425"/>
          <cell r="B425"/>
          <cell r="C425"/>
          <cell r="D425"/>
          <cell r="E425"/>
          <cell r="F425"/>
          <cell r="G425"/>
          <cell r="H425"/>
          <cell r="I425"/>
          <cell r="J425"/>
          <cell r="K425"/>
          <cell r="L425"/>
          <cell r="M425"/>
          <cell r="N425"/>
          <cell r="O425"/>
          <cell r="P425"/>
          <cell r="Q425"/>
          <cell r="R425"/>
          <cell r="S425"/>
          <cell r="T425"/>
          <cell r="U425"/>
          <cell r="V425"/>
          <cell r="W425"/>
          <cell r="X425"/>
          <cell r="Y425"/>
          <cell r="Z425"/>
        </row>
        <row r="426">
          <cell r="A426"/>
          <cell r="B426"/>
          <cell r="C426"/>
          <cell r="D426"/>
          <cell r="E426"/>
          <cell r="F426"/>
          <cell r="G426"/>
          <cell r="H426"/>
          <cell r="I426"/>
          <cell r="J426"/>
          <cell r="K426"/>
          <cell r="L426"/>
          <cell r="M426"/>
          <cell r="N426"/>
          <cell r="O426"/>
          <cell r="P426"/>
          <cell r="Q426"/>
          <cell r="R426"/>
          <cell r="S426"/>
          <cell r="T426"/>
          <cell r="U426"/>
          <cell r="V426"/>
          <cell r="W426"/>
          <cell r="X426"/>
          <cell r="Y426"/>
          <cell r="Z426"/>
        </row>
        <row r="427">
          <cell r="A427"/>
          <cell r="B427"/>
          <cell r="C427"/>
          <cell r="D427"/>
          <cell r="E427"/>
          <cell r="F427"/>
          <cell r="G427"/>
          <cell r="H427"/>
          <cell r="I427"/>
          <cell r="J427"/>
          <cell r="K427"/>
          <cell r="L427"/>
          <cell r="M427"/>
          <cell r="N427"/>
          <cell r="O427"/>
          <cell r="P427"/>
          <cell r="Q427"/>
          <cell r="R427"/>
          <cell r="S427"/>
          <cell r="T427"/>
          <cell r="U427"/>
          <cell r="V427"/>
          <cell r="W427"/>
          <cell r="X427"/>
          <cell r="Y427"/>
          <cell r="Z427"/>
        </row>
        <row r="428">
          <cell r="A428"/>
          <cell r="B428"/>
          <cell r="C428"/>
          <cell r="D428"/>
          <cell r="E428"/>
          <cell r="F428"/>
          <cell r="G428"/>
          <cell r="H428"/>
          <cell r="I428"/>
          <cell r="J428"/>
          <cell r="K428"/>
          <cell r="L428"/>
          <cell r="M428"/>
          <cell r="N428"/>
          <cell r="O428"/>
          <cell r="P428"/>
          <cell r="Q428"/>
          <cell r="R428"/>
          <cell r="S428"/>
          <cell r="T428"/>
          <cell r="U428"/>
          <cell r="V428"/>
          <cell r="W428"/>
          <cell r="X428"/>
          <cell r="Y428"/>
          <cell r="Z428"/>
        </row>
        <row r="429">
          <cell r="A429"/>
          <cell r="B429"/>
          <cell r="C429"/>
          <cell r="D429"/>
          <cell r="E429"/>
          <cell r="F429"/>
          <cell r="G429"/>
          <cell r="H429"/>
          <cell r="I429"/>
          <cell r="J429"/>
          <cell r="K429"/>
          <cell r="L429"/>
          <cell r="M429"/>
          <cell r="N429"/>
          <cell r="O429"/>
          <cell r="P429"/>
          <cell r="Q429"/>
          <cell r="R429"/>
          <cell r="S429"/>
          <cell r="T429"/>
          <cell r="U429"/>
          <cell r="V429"/>
          <cell r="W429"/>
          <cell r="X429"/>
          <cell r="Y429"/>
          <cell r="Z429"/>
        </row>
        <row r="430">
          <cell r="A430"/>
          <cell r="B430"/>
          <cell r="C430"/>
          <cell r="D430"/>
          <cell r="E430"/>
          <cell r="F430"/>
          <cell r="G430"/>
          <cell r="H430"/>
          <cell r="I430"/>
          <cell r="J430"/>
          <cell r="K430"/>
          <cell r="L430"/>
          <cell r="M430"/>
          <cell r="N430"/>
          <cell r="O430"/>
          <cell r="P430"/>
          <cell r="Q430"/>
          <cell r="R430"/>
          <cell r="S430"/>
          <cell r="T430"/>
          <cell r="U430"/>
          <cell r="V430"/>
          <cell r="W430"/>
          <cell r="X430"/>
          <cell r="Y430"/>
          <cell r="Z430"/>
        </row>
        <row r="431">
          <cell r="A431"/>
          <cell r="B431"/>
          <cell r="C431"/>
          <cell r="D431"/>
          <cell r="E431"/>
          <cell r="F431"/>
          <cell r="G431"/>
          <cell r="H431"/>
          <cell r="I431"/>
          <cell r="J431"/>
          <cell r="K431"/>
          <cell r="L431"/>
          <cell r="M431"/>
          <cell r="N431"/>
          <cell r="O431"/>
          <cell r="P431"/>
          <cell r="Q431"/>
          <cell r="R431"/>
          <cell r="S431"/>
          <cell r="T431"/>
          <cell r="U431"/>
          <cell r="V431"/>
          <cell r="W431"/>
          <cell r="X431"/>
          <cell r="Y431"/>
          <cell r="Z431"/>
        </row>
        <row r="432">
          <cell r="A432"/>
          <cell r="B432"/>
          <cell r="C432"/>
          <cell r="D432"/>
          <cell r="E432"/>
          <cell r="F432"/>
          <cell r="G432"/>
          <cell r="H432"/>
          <cell r="I432"/>
          <cell r="J432"/>
          <cell r="K432"/>
          <cell r="L432"/>
          <cell r="M432"/>
          <cell r="N432"/>
          <cell r="O432"/>
          <cell r="P432"/>
          <cell r="Q432"/>
          <cell r="R432"/>
          <cell r="S432"/>
          <cell r="T432"/>
          <cell r="U432"/>
          <cell r="V432"/>
          <cell r="W432"/>
          <cell r="X432"/>
          <cell r="Y432"/>
          <cell r="Z432"/>
        </row>
        <row r="433">
          <cell r="A433"/>
          <cell r="B433"/>
          <cell r="C433"/>
          <cell r="D433"/>
          <cell r="E433"/>
          <cell r="F433"/>
          <cell r="G433"/>
          <cell r="H433"/>
          <cell r="I433"/>
          <cell r="J433"/>
          <cell r="K433"/>
          <cell r="L433"/>
          <cell r="M433"/>
          <cell r="N433"/>
          <cell r="O433"/>
          <cell r="P433"/>
          <cell r="Q433"/>
          <cell r="R433"/>
          <cell r="S433"/>
          <cell r="T433"/>
          <cell r="U433"/>
          <cell r="V433"/>
          <cell r="W433"/>
          <cell r="X433"/>
          <cell r="Y433"/>
          <cell r="Z433"/>
        </row>
        <row r="434">
          <cell r="A434"/>
          <cell r="B434"/>
          <cell r="C434"/>
          <cell r="D434"/>
          <cell r="E434"/>
          <cell r="F434"/>
          <cell r="G434"/>
          <cell r="H434"/>
          <cell r="I434"/>
          <cell r="J434"/>
          <cell r="K434"/>
          <cell r="L434"/>
          <cell r="M434"/>
          <cell r="N434"/>
          <cell r="O434"/>
          <cell r="P434"/>
          <cell r="Q434"/>
          <cell r="R434"/>
          <cell r="S434"/>
          <cell r="T434"/>
          <cell r="U434"/>
          <cell r="V434"/>
          <cell r="W434"/>
          <cell r="X434"/>
          <cell r="Y434"/>
          <cell r="Z434"/>
        </row>
        <row r="435">
          <cell r="A435"/>
          <cell r="B435"/>
          <cell r="C435"/>
          <cell r="D435"/>
          <cell r="E435"/>
          <cell r="F435"/>
          <cell r="G435"/>
          <cell r="H435"/>
          <cell r="I435"/>
          <cell r="J435"/>
          <cell r="K435"/>
          <cell r="L435"/>
          <cell r="M435"/>
          <cell r="N435"/>
          <cell r="O435"/>
          <cell r="P435"/>
          <cell r="Q435"/>
          <cell r="R435"/>
          <cell r="S435"/>
          <cell r="T435"/>
          <cell r="U435"/>
          <cell r="V435"/>
          <cell r="W435"/>
          <cell r="X435"/>
          <cell r="Y435"/>
          <cell r="Z435"/>
        </row>
        <row r="436">
          <cell r="A436"/>
          <cell r="B436"/>
          <cell r="C436"/>
          <cell r="D436"/>
          <cell r="E436"/>
          <cell r="F436"/>
          <cell r="G436"/>
          <cell r="H436"/>
          <cell r="I436"/>
          <cell r="J436"/>
          <cell r="K436"/>
          <cell r="L436"/>
          <cell r="M436"/>
          <cell r="N436"/>
          <cell r="O436"/>
          <cell r="P436"/>
          <cell r="Q436"/>
          <cell r="R436"/>
          <cell r="S436"/>
          <cell r="T436"/>
          <cell r="U436"/>
          <cell r="V436"/>
          <cell r="W436"/>
          <cell r="X436"/>
          <cell r="Y436"/>
          <cell r="Z436"/>
        </row>
        <row r="437">
          <cell r="A437"/>
          <cell r="B437"/>
          <cell r="C437"/>
          <cell r="D437"/>
          <cell r="E437"/>
          <cell r="F437"/>
          <cell r="G437"/>
          <cell r="H437"/>
          <cell r="I437"/>
          <cell r="J437"/>
          <cell r="K437"/>
          <cell r="L437"/>
          <cell r="M437"/>
          <cell r="N437"/>
          <cell r="O437"/>
          <cell r="P437"/>
          <cell r="Q437"/>
          <cell r="R437"/>
          <cell r="S437"/>
          <cell r="T437"/>
          <cell r="U437"/>
          <cell r="V437"/>
          <cell r="W437"/>
          <cell r="X437"/>
          <cell r="Y437"/>
          <cell r="Z437"/>
        </row>
        <row r="438">
          <cell r="A438"/>
          <cell r="B438"/>
          <cell r="C438"/>
          <cell r="D438"/>
          <cell r="E438"/>
          <cell r="F438"/>
          <cell r="G438"/>
          <cell r="H438"/>
          <cell r="I438"/>
          <cell r="J438"/>
          <cell r="K438"/>
          <cell r="L438"/>
          <cell r="M438"/>
          <cell r="N438"/>
          <cell r="O438"/>
          <cell r="P438"/>
          <cell r="Q438"/>
          <cell r="R438"/>
          <cell r="S438"/>
          <cell r="T438"/>
          <cell r="U438"/>
          <cell r="V438"/>
          <cell r="W438"/>
          <cell r="X438"/>
          <cell r="Y438"/>
          <cell r="Z438"/>
        </row>
        <row r="439">
          <cell r="A439"/>
          <cell r="B439"/>
          <cell r="C439"/>
          <cell r="D439"/>
          <cell r="E439"/>
          <cell r="F439"/>
          <cell r="G439"/>
          <cell r="H439"/>
          <cell r="I439"/>
          <cell r="J439"/>
          <cell r="K439"/>
          <cell r="L439"/>
          <cell r="M439"/>
          <cell r="N439"/>
          <cell r="O439"/>
          <cell r="P439"/>
          <cell r="Q439"/>
          <cell r="R439"/>
          <cell r="S439"/>
          <cell r="T439"/>
          <cell r="U439"/>
          <cell r="V439"/>
          <cell r="W439"/>
          <cell r="X439"/>
          <cell r="Y439"/>
          <cell r="Z439"/>
        </row>
        <row r="440">
          <cell r="A440"/>
          <cell r="B440"/>
          <cell r="C440"/>
          <cell r="D440"/>
          <cell r="E440"/>
          <cell r="F440"/>
          <cell r="G440"/>
          <cell r="H440"/>
          <cell r="I440"/>
          <cell r="J440"/>
          <cell r="K440"/>
          <cell r="L440"/>
          <cell r="M440"/>
          <cell r="N440"/>
          <cell r="O440"/>
          <cell r="P440"/>
          <cell r="Q440"/>
          <cell r="R440"/>
          <cell r="S440"/>
          <cell r="T440"/>
          <cell r="U440"/>
          <cell r="V440"/>
          <cell r="W440"/>
          <cell r="X440"/>
          <cell r="Y440"/>
          <cell r="Z440"/>
        </row>
        <row r="441">
          <cell r="A441"/>
          <cell r="B441"/>
          <cell r="C441"/>
          <cell r="D441"/>
          <cell r="E441"/>
          <cell r="F441"/>
          <cell r="G441"/>
          <cell r="H441"/>
          <cell r="I441"/>
          <cell r="J441"/>
          <cell r="K441"/>
          <cell r="L441"/>
          <cell r="M441"/>
          <cell r="N441"/>
          <cell r="O441"/>
          <cell r="P441"/>
          <cell r="Q441"/>
          <cell r="R441"/>
          <cell r="S441"/>
          <cell r="T441"/>
          <cell r="U441"/>
          <cell r="V441"/>
          <cell r="W441"/>
          <cell r="X441"/>
          <cell r="Y441"/>
          <cell r="Z441"/>
        </row>
        <row r="442">
          <cell r="A442"/>
          <cell r="B442"/>
          <cell r="C442"/>
          <cell r="D442"/>
          <cell r="E442"/>
          <cell r="F442"/>
          <cell r="G442"/>
          <cell r="H442"/>
          <cell r="I442"/>
          <cell r="J442"/>
          <cell r="K442"/>
          <cell r="L442"/>
          <cell r="M442"/>
          <cell r="N442"/>
          <cell r="O442"/>
          <cell r="P442"/>
          <cell r="Q442"/>
          <cell r="R442"/>
          <cell r="S442"/>
          <cell r="T442"/>
          <cell r="U442"/>
          <cell r="V442"/>
          <cell r="W442"/>
          <cell r="X442"/>
          <cell r="Y442"/>
          <cell r="Z442"/>
        </row>
        <row r="443">
          <cell r="A443"/>
          <cell r="B443"/>
          <cell r="C443"/>
          <cell r="D443"/>
          <cell r="E443"/>
          <cell r="F443"/>
          <cell r="G443"/>
          <cell r="H443"/>
          <cell r="I443"/>
          <cell r="J443"/>
          <cell r="K443"/>
          <cell r="L443"/>
          <cell r="M443"/>
          <cell r="N443"/>
          <cell r="O443"/>
          <cell r="P443"/>
          <cell r="Q443"/>
          <cell r="R443"/>
          <cell r="S443"/>
          <cell r="T443"/>
          <cell r="U443"/>
          <cell r="V443"/>
          <cell r="W443"/>
          <cell r="X443"/>
          <cell r="Y443"/>
          <cell r="Z443"/>
        </row>
        <row r="444">
          <cell r="A444"/>
          <cell r="B444"/>
          <cell r="C444"/>
          <cell r="D444"/>
          <cell r="E444"/>
          <cell r="F444"/>
          <cell r="G444"/>
          <cell r="H444"/>
          <cell r="I444"/>
          <cell r="J444"/>
          <cell r="K444"/>
          <cell r="L444"/>
          <cell r="M444"/>
          <cell r="N444"/>
          <cell r="O444"/>
          <cell r="P444"/>
          <cell r="Q444"/>
          <cell r="R444"/>
          <cell r="S444"/>
          <cell r="T444"/>
          <cell r="U444"/>
          <cell r="V444"/>
          <cell r="W444"/>
          <cell r="X444"/>
          <cell r="Y444"/>
          <cell r="Z444"/>
        </row>
        <row r="445">
          <cell r="A445"/>
          <cell r="B445"/>
          <cell r="C445"/>
          <cell r="D445"/>
          <cell r="E445"/>
          <cell r="F445"/>
          <cell r="G445"/>
          <cell r="H445"/>
          <cell r="I445"/>
          <cell r="J445"/>
          <cell r="K445"/>
          <cell r="L445"/>
          <cell r="M445"/>
          <cell r="N445"/>
          <cell r="O445"/>
          <cell r="P445"/>
          <cell r="Q445"/>
          <cell r="R445"/>
          <cell r="S445"/>
          <cell r="T445"/>
          <cell r="U445"/>
          <cell r="V445"/>
          <cell r="W445"/>
          <cell r="X445"/>
          <cell r="Y445"/>
          <cell r="Z445"/>
        </row>
        <row r="446">
          <cell r="A446"/>
          <cell r="B446"/>
          <cell r="C446"/>
          <cell r="D446"/>
          <cell r="E446"/>
          <cell r="F446"/>
          <cell r="G446"/>
          <cell r="H446"/>
          <cell r="I446"/>
          <cell r="J446"/>
          <cell r="K446"/>
          <cell r="L446"/>
          <cell r="M446"/>
          <cell r="N446"/>
          <cell r="O446"/>
          <cell r="P446"/>
          <cell r="Q446"/>
          <cell r="R446"/>
          <cell r="S446"/>
          <cell r="T446"/>
          <cell r="U446"/>
          <cell r="V446"/>
          <cell r="W446"/>
          <cell r="X446"/>
          <cell r="Y446"/>
          <cell r="Z446"/>
        </row>
        <row r="447">
          <cell r="A447"/>
          <cell r="B447"/>
          <cell r="C447"/>
          <cell r="D447"/>
          <cell r="E447"/>
          <cell r="F447"/>
          <cell r="G447"/>
          <cell r="H447"/>
          <cell r="I447"/>
          <cell r="J447"/>
          <cell r="K447"/>
          <cell r="L447"/>
          <cell r="M447"/>
          <cell r="N447"/>
          <cell r="O447"/>
          <cell r="P447"/>
          <cell r="Q447"/>
          <cell r="R447"/>
          <cell r="S447"/>
          <cell r="T447"/>
          <cell r="U447"/>
          <cell r="V447"/>
          <cell r="W447"/>
          <cell r="X447"/>
          <cell r="Y447"/>
          <cell r="Z447"/>
        </row>
        <row r="448">
          <cell r="A448"/>
          <cell r="B448"/>
          <cell r="C448"/>
          <cell r="D448"/>
          <cell r="E448"/>
          <cell r="F448"/>
          <cell r="G448"/>
          <cell r="H448"/>
          <cell r="I448"/>
          <cell r="J448"/>
          <cell r="K448"/>
          <cell r="L448"/>
          <cell r="M448"/>
          <cell r="N448"/>
          <cell r="O448"/>
          <cell r="P448"/>
          <cell r="Q448"/>
          <cell r="R448"/>
          <cell r="S448"/>
          <cell r="T448"/>
          <cell r="U448"/>
          <cell r="V448"/>
          <cell r="W448"/>
          <cell r="X448"/>
          <cell r="Y448"/>
          <cell r="Z448"/>
        </row>
        <row r="449">
          <cell r="A449"/>
          <cell r="B449"/>
          <cell r="C449"/>
          <cell r="D449"/>
          <cell r="E449"/>
          <cell r="F449"/>
          <cell r="G449"/>
          <cell r="H449"/>
          <cell r="I449"/>
          <cell r="J449"/>
          <cell r="K449"/>
          <cell r="L449"/>
          <cell r="M449"/>
          <cell r="N449"/>
          <cell r="O449"/>
          <cell r="P449"/>
          <cell r="Q449"/>
          <cell r="R449"/>
          <cell r="S449"/>
          <cell r="T449"/>
          <cell r="U449"/>
          <cell r="V449"/>
          <cell r="W449"/>
          <cell r="X449"/>
          <cell r="Y449"/>
          <cell r="Z449"/>
        </row>
        <row r="450">
          <cell r="A450"/>
          <cell r="B450"/>
          <cell r="C450"/>
          <cell r="D450"/>
          <cell r="E450"/>
          <cell r="F450"/>
          <cell r="G450"/>
          <cell r="H450"/>
          <cell r="I450"/>
          <cell r="J450"/>
          <cell r="K450"/>
          <cell r="L450"/>
          <cell r="M450"/>
          <cell r="N450"/>
          <cell r="O450"/>
          <cell r="P450"/>
          <cell r="Q450"/>
          <cell r="R450"/>
          <cell r="S450"/>
          <cell r="T450"/>
          <cell r="U450"/>
          <cell r="V450"/>
          <cell r="W450"/>
          <cell r="X450"/>
          <cell r="Y450"/>
          <cell r="Z450"/>
        </row>
        <row r="451">
          <cell r="A451"/>
          <cell r="B451"/>
          <cell r="C451"/>
          <cell r="D451"/>
          <cell r="E451"/>
          <cell r="F451"/>
          <cell r="G451"/>
          <cell r="H451"/>
          <cell r="I451"/>
          <cell r="J451"/>
          <cell r="K451"/>
          <cell r="L451"/>
          <cell r="M451"/>
          <cell r="N451"/>
          <cell r="O451"/>
          <cell r="P451"/>
          <cell r="Q451"/>
          <cell r="R451"/>
          <cell r="S451"/>
          <cell r="T451"/>
          <cell r="U451"/>
          <cell r="V451"/>
          <cell r="W451"/>
          <cell r="X451"/>
          <cell r="Y451"/>
          <cell r="Z451"/>
        </row>
        <row r="452">
          <cell r="A452"/>
          <cell r="B452"/>
          <cell r="C452"/>
          <cell r="D452"/>
          <cell r="E452"/>
          <cell r="F452"/>
          <cell r="G452"/>
          <cell r="H452"/>
          <cell r="I452"/>
          <cell r="J452"/>
          <cell r="K452"/>
          <cell r="L452"/>
          <cell r="M452"/>
          <cell r="N452"/>
          <cell r="O452"/>
          <cell r="P452"/>
          <cell r="Q452"/>
          <cell r="R452"/>
          <cell r="S452"/>
          <cell r="T452"/>
          <cell r="U452"/>
          <cell r="V452"/>
          <cell r="W452"/>
          <cell r="X452"/>
          <cell r="Y452"/>
          <cell r="Z452"/>
        </row>
        <row r="453">
          <cell r="A453"/>
          <cell r="B453"/>
          <cell r="C453"/>
          <cell r="D453"/>
          <cell r="E453"/>
          <cell r="F453"/>
          <cell r="G453"/>
          <cell r="H453"/>
          <cell r="I453"/>
          <cell r="J453"/>
          <cell r="K453"/>
          <cell r="L453"/>
          <cell r="M453"/>
          <cell r="N453"/>
          <cell r="O453"/>
          <cell r="P453"/>
          <cell r="Q453"/>
          <cell r="R453"/>
          <cell r="S453"/>
          <cell r="T453"/>
          <cell r="U453"/>
          <cell r="V453"/>
          <cell r="W453"/>
          <cell r="X453"/>
          <cell r="Y453"/>
          <cell r="Z453"/>
        </row>
        <row r="454">
          <cell r="A454"/>
          <cell r="B454"/>
          <cell r="C454"/>
          <cell r="D454"/>
          <cell r="E454"/>
          <cell r="F454"/>
          <cell r="G454"/>
          <cell r="H454"/>
          <cell r="I454"/>
          <cell r="J454"/>
          <cell r="K454"/>
          <cell r="L454"/>
          <cell r="M454"/>
          <cell r="N454"/>
          <cell r="O454"/>
          <cell r="P454"/>
          <cell r="Q454"/>
          <cell r="R454"/>
          <cell r="S454"/>
          <cell r="T454"/>
          <cell r="U454"/>
          <cell r="V454"/>
          <cell r="W454"/>
          <cell r="X454"/>
          <cell r="Y454"/>
          <cell r="Z454"/>
        </row>
        <row r="455">
          <cell r="A455"/>
          <cell r="B455"/>
          <cell r="C455"/>
          <cell r="D455"/>
          <cell r="E455"/>
          <cell r="F455"/>
          <cell r="G455"/>
          <cell r="H455"/>
          <cell r="I455"/>
          <cell r="J455"/>
          <cell r="K455"/>
          <cell r="L455"/>
          <cell r="M455"/>
          <cell r="N455"/>
          <cell r="O455"/>
          <cell r="P455"/>
          <cell r="Q455"/>
          <cell r="R455"/>
          <cell r="S455"/>
          <cell r="T455"/>
          <cell r="U455"/>
          <cell r="V455"/>
          <cell r="W455"/>
          <cell r="X455"/>
          <cell r="Y455"/>
          <cell r="Z455"/>
        </row>
        <row r="456">
          <cell r="A456"/>
          <cell r="B456"/>
          <cell r="C456"/>
          <cell r="D456"/>
          <cell r="E456"/>
          <cell r="F456"/>
          <cell r="G456"/>
          <cell r="H456"/>
          <cell r="I456"/>
          <cell r="J456"/>
          <cell r="K456"/>
          <cell r="L456"/>
          <cell r="M456"/>
          <cell r="N456"/>
          <cell r="O456"/>
          <cell r="P456"/>
          <cell r="Q456"/>
          <cell r="R456"/>
          <cell r="S456"/>
          <cell r="T456"/>
          <cell r="U456"/>
          <cell r="V456"/>
          <cell r="W456"/>
          <cell r="X456"/>
          <cell r="Y456"/>
          <cell r="Z456"/>
        </row>
        <row r="457">
          <cell r="A457"/>
          <cell r="B457"/>
          <cell r="C457"/>
          <cell r="D457"/>
          <cell r="E457"/>
          <cell r="F457"/>
          <cell r="G457"/>
          <cell r="H457"/>
          <cell r="I457"/>
          <cell r="J457"/>
          <cell r="K457"/>
          <cell r="L457"/>
          <cell r="M457"/>
          <cell r="N457"/>
          <cell r="O457"/>
          <cell r="P457"/>
          <cell r="Q457"/>
          <cell r="R457"/>
          <cell r="S457"/>
          <cell r="T457"/>
          <cell r="U457"/>
          <cell r="V457"/>
          <cell r="W457"/>
          <cell r="X457"/>
          <cell r="Y457"/>
          <cell r="Z457"/>
        </row>
        <row r="458">
          <cell r="A458"/>
          <cell r="B458"/>
          <cell r="C458"/>
          <cell r="D458"/>
          <cell r="E458"/>
          <cell r="F458"/>
          <cell r="G458"/>
          <cell r="H458"/>
          <cell r="I458"/>
          <cell r="J458"/>
          <cell r="K458"/>
          <cell r="L458"/>
          <cell r="M458"/>
          <cell r="N458"/>
          <cell r="O458"/>
          <cell r="P458"/>
          <cell r="Q458"/>
          <cell r="R458"/>
          <cell r="S458"/>
          <cell r="T458"/>
          <cell r="U458"/>
          <cell r="V458"/>
          <cell r="W458"/>
          <cell r="X458"/>
          <cell r="Y458"/>
          <cell r="Z458"/>
        </row>
        <row r="459">
          <cell r="A459"/>
          <cell r="B459"/>
          <cell r="C459"/>
          <cell r="D459"/>
          <cell r="E459"/>
          <cell r="F459"/>
          <cell r="G459"/>
          <cell r="H459"/>
          <cell r="I459"/>
          <cell r="J459"/>
          <cell r="K459"/>
          <cell r="L459"/>
          <cell r="M459"/>
          <cell r="N459"/>
          <cell r="O459"/>
          <cell r="P459"/>
          <cell r="Q459"/>
          <cell r="R459"/>
          <cell r="S459"/>
          <cell r="T459"/>
          <cell r="U459"/>
          <cell r="V459"/>
          <cell r="W459"/>
          <cell r="X459"/>
          <cell r="Y459"/>
          <cell r="Z459"/>
        </row>
        <row r="460">
          <cell r="A460"/>
          <cell r="B460"/>
          <cell r="C460"/>
          <cell r="D460"/>
          <cell r="E460"/>
          <cell r="F460"/>
          <cell r="G460"/>
          <cell r="H460"/>
          <cell r="I460"/>
          <cell r="J460"/>
          <cell r="K460"/>
          <cell r="L460"/>
          <cell r="M460"/>
          <cell r="N460"/>
          <cell r="O460"/>
          <cell r="P460"/>
          <cell r="Q460"/>
          <cell r="R460"/>
          <cell r="S460"/>
          <cell r="T460"/>
          <cell r="U460"/>
          <cell r="V460"/>
          <cell r="W460"/>
          <cell r="X460"/>
          <cell r="Y460"/>
          <cell r="Z460"/>
        </row>
        <row r="461">
          <cell r="A461"/>
          <cell r="B461"/>
          <cell r="C461"/>
          <cell r="D461"/>
          <cell r="E461"/>
          <cell r="F461"/>
          <cell r="G461"/>
          <cell r="H461"/>
          <cell r="I461"/>
          <cell r="J461"/>
          <cell r="K461"/>
          <cell r="L461"/>
          <cell r="M461"/>
          <cell r="N461"/>
          <cell r="O461"/>
          <cell r="P461"/>
          <cell r="Q461"/>
          <cell r="R461"/>
          <cell r="S461"/>
          <cell r="T461"/>
          <cell r="U461"/>
          <cell r="V461"/>
          <cell r="W461"/>
          <cell r="X461"/>
          <cell r="Y461"/>
          <cell r="Z461"/>
        </row>
        <row r="462">
          <cell r="A462"/>
          <cell r="B462"/>
          <cell r="C462"/>
          <cell r="D462"/>
          <cell r="E462"/>
          <cell r="F462"/>
          <cell r="G462"/>
          <cell r="H462"/>
          <cell r="I462"/>
          <cell r="J462"/>
          <cell r="K462"/>
          <cell r="L462"/>
          <cell r="M462"/>
          <cell r="N462"/>
          <cell r="O462"/>
          <cell r="P462"/>
          <cell r="Q462"/>
          <cell r="R462"/>
          <cell r="S462"/>
          <cell r="T462"/>
          <cell r="U462"/>
          <cell r="V462"/>
          <cell r="W462"/>
          <cell r="X462"/>
          <cell r="Y462"/>
          <cell r="Z462"/>
        </row>
        <row r="463">
          <cell r="A463"/>
          <cell r="B463"/>
          <cell r="C463"/>
          <cell r="D463"/>
          <cell r="E463"/>
          <cell r="F463"/>
          <cell r="G463"/>
          <cell r="H463"/>
          <cell r="I463"/>
          <cell r="J463"/>
          <cell r="K463"/>
          <cell r="L463"/>
          <cell r="M463"/>
          <cell r="N463"/>
          <cell r="O463"/>
          <cell r="P463"/>
          <cell r="Q463"/>
          <cell r="R463"/>
          <cell r="S463"/>
          <cell r="T463"/>
          <cell r="U463"/>
          <cell r="V463"/>
          <cell r="W463"/>
          <cell r="X463"/>
          <cell r="Y463"/>
          <cell r="Z463"/>
        </row>
        <row r="464">
          <cell r="A464"/>
          <cell r="B464"/>
          <cell r="C464"/>
          <cell r="D464"/>
          <cell r="E464"/>
          <cell r="F464"/>
          <cell r="G464"/>
          <cell r="H464"/>
          <cell r="I464"/>
          <cell r="J464"/>
          <cell r="K464"/>
          <cell r="L464"/>
          <cell r="M464"/>
          <cell r="N464"/>
          <cell r="O464"/>
          <cell r="P464"/>
          <cell r="Q464"/>
          <cell r="R464"/>
          <cell r="S464"/>
          <cell r="T464"/>
          <cell r="U464"/>
          <cell r="V464"/>
          <cell r="W464"/>
          <cell r="X464"/>
          <cell r="Y464"/>
          <cell r="Z464"/>
        </row>
        <row r="465">
          <cell r="A465"/>
          <cell r="B465"/>
          <cell r="C465"/>
          <cell r="D465"/>
          <cell r="E465"/>
          <cell r="F465"/>
          <cell r="G465"/>
          <cell r="H465"/>
          <cell r="I465"/>
          <cell r="J465"/>
          <cell r="K465"/>
          <cell r="L465"/>
          <cell r="M465"/>
          <cell r="N465"/>
          <cell r="O465"/>
          <cell r="P465"/>
          <cell r="Q465"/>
          <cell r="R465"/>
          <cell r="S465"/>
          <cell r="T465"/>
          <cell r="U465"/>
          <cell r="V465"/>
          <cell r="W465"/>
          <cell r="X465"/>
          <cell r="Y465"/>
          <cell r="Z465"/>
        </row>
        <row r="466">
          <cell r="A466"/>
          <cell r="B466"/>
          <cell r="C466"/>
          <cell r="D466"/>
          <cell r="E466"/>
          <cell r="F466"/>
          <cell r="G466"/>
          <cell r="H466"/>
          <cell r="I466"/>
          <cell r="J466"/>
          <cell r="K466"/>
          <cell r="L466"/>
          <cell r="M466"/>
          <cell r="N466"/>
          <cell r="O466"/>
          <cell r="P466"/>
          <cell r="Q466"/>
          <cell r="R466"/>
          <cell r="S466"/>
          <cell r="T466"/>
          <cell r="U466"/>
          <cell r="V466"/>
          <cell r="W466"/>
          <cell r="X466"/>
          <cell r="Y466"/>
          <cell r="Z466"/>
        </row>
        <row r="467">
          <cell r="A467"/>
          <cell r="B467"/>
          <cell r="C467"/>
          <cell r="D467"/>
          <cell r="E467"/>
          <cell r="F467"/>
          <cell r="G467"/>
          <cell r="H467"/>
          <cell r="I467"/>
          <cell r="J467"/>
          <cell r="K467"/>
          <cell r="L467"/>
          <cell r="M467"/>
          <cell r="N467"/>
          <cell r="O467"/>
          <cell r="P467"/>
          <cell r="Q467"/>
          <cell r="R467"/>
          <cell r="S467"/>
          <cell r="T467"/>
          <cell r="U467"/>
          <cell r="V467"/>
          <cell r="W467"/>
          <cell r="X467"/>
          <cell r="Y467"/>
          <cell r="Z467"/>
        </row>
        <row r="468">
          <cell r="A468"/>
          <cell r="B468"/>
          <cell r="C468"/>
          <cell r="D468"/>
          <cell r="E468"/>
          <cell r="F468"/>
          <cell r="G468"/>
          <cell r="H468"/>
          <cell r="I468"/>
          <cell r="J468"/>
          <cell r="K468"/>
          <cell r="L468"/>
          <cell r="M468"/>
          <cell r="N468"/>
          <cell r="O468"/>
          <cell r="P468"/>
          <cell r="Q468"/>
          <cell r="R468"/>
          <cell r="S468"/>
          <cell r="T468"/>
          <cell r="U468"/>
          <cell r="V468"/>
          <cell r="W468"/>
          <cell r="X468"/>
          <cell r="Y468"/>
          <cell r="Z468"/>
        </row>
        <row r="469">
          <cell r="A469"/>
          <cell r="B469"/>
          <cell r="C469"/>
          <cell r="D469"/>
          <cell r="E469"/>
          <cell r="F469"/>
          <cell r="G469"/>
          <cell r="H469"/>
          <cell r="I469"/>
          <cell r="J469"/>
          <cell r="K469"/>
          <cell r="L469"/>
          <cell r="M469"/>
          <cell r="N469"/>
          <cell r="O469"/>
          <cell r="P469"/>
          <cell r="Q469"/>
          <cell r="R469"/>
          <cell r="S469"/>
          <cell r="T469"/>
          <cell r="U469"/>
          <cell r="V469"/>
          <cell r="W469"/>
          <cell r="X469"/>
          <cell r="Y469"/>
          <cell r="Z469"/>
        </row>
        <row r="470">
          <cell r="A470"/>
          <cell r="B470"/>
          <cell r="C470"/>
          <cell r="D470"/>
          <cell r="E470"/>
          <cell r="F470"/>
          <cell r="G470"/>
          <cell r="H470"/>
          <cell r="I470"/>
          <cell r="J470"/>
          <cell r="K470"/>
          <cell r="L470"/>
          <cell r="M470"/>
          <cell r="N470"/>
          <cell r="O470"/>
          <cell r="P470"/>
          <cell r="Q470"/>
          <cell r="R470"/>
          <cell r="S470"/>
          <cell r="T470"/>
          <cell r="U470"/>
          <cell r="V470"/>
          <cell r="W470"/>
          <cell r="X470"/>
          <cell r="Y470"/>
          <cell r="Z470"/>
        </row>
        <row r="471">
          <cell r="A471"/>
          <cell r="B471"/>
          <cell r="C471"/>
          <cell r="D471"/>
          <cell r="E471"/>
          <cell r="F471"/>
          <cell r="G471"/>
          <cell r="H471"/>
          <cell r="I471"/>
          <cell r="J471"/>
          <cell r="K471"/>
          <cell r="L471"/>
          <cell r="M471"/>
          <cell r="N471"/>
          <cell r="O471"/>
          <cell r="P471"/>
          <cell r="Q471"/>
          <cell r="R471"/>
          <cell r="S471"/>
          <cell r="T471"/>
          <cell r="U471"/>
          <cell r="V471"/>
          <cell r="W471"/>
          <cell r="X471"/>
          <cell r="Y471"/>
          <cell r="Z471"/>
        </row>
        <row r="472">
          <cell r="A472"/>
          <cell r="B472"/>
          <cell r="C472"/>
          <cell r="D472"/>
          <cell r="E472"/>
          <cell r="F472"/>
          <cell r="G472"/>
          <cell r="H472"/>
          <cell r="I472"/>
          <cell r="J472"/>
          <cell r="K472"/>
          <cell r="L472"/>
          <cell r="M472"/>
          <cell r="N472"/>
          <cell r="O472"/>
          <cell r="P472"/>
          <cell r="Q472"/>
          <cell r="R472"/>
          <cell r="S472"/>
          <cell r="T472"/>
          <cell r="U472"/>
          <cell r="V472"/>
          <cell r="W472"/>
          <cell r="X472"/>
          <cell r="Y472"/>
          <cell r="Z472"/>
        </row>
        <row r="473">
          <cell r="A473"/>
          <cell r="B473"/>
          <cell r="C473"/>
          <cell r="D473"/>
          <cell r="E473"/>
          <cell r="F473"/>
          <cell r="G473"/>
          <cell r="H473"/>
          <cell r="I473"/>
          <cell r="J473"/>
          <cell r="K473"/>
          <cell r="L473"/>
          <cell r="M473"/>
          <cell r="N473"/>
          <cell r="O473"/>
          <cell r="P473"/>
          <cell r="Q473"/>
          <cell r="R473"/>
          <cell r="S473"/>
          <cell r="T473"/>
          <cell r="U473"/>
          <cell r="V473"/>
          <cell r="W473"/>
          <cell r="X473"/>
          <cell r="Y473"/>
          <cell r="Z473"/>
        </row>
        <row r="474">
          <cell r="A474"/>
          <cell r="B474"/>
          <cell r="C474"/>
          <cell r="D474"/>
          <cell r="E474"/>
          <cell r="F474"/>
          <cell r="G474"/>
          <cell r="H474"/>
          <cell r="I474"/>
          <cell r="J474"/>
          <cell r="K474"/>
          <cell r="L474"/>
          <cell r="M474"/>
          <cell r="N474"/>
          <cell r="O474"/>
          <cell r="P474"/>
          <cell r="Q474"/>
          <cell r="R474"/>
          <cell r="S474"/>
          <cell r="T474"/>
          <cell r="U474"/>
          <cell r="V474"/>
          <cell r="W474"/>
          <cell r="X474"/>
          <cell r="Y474"/>
          <cell r="Z474"/>
        </row>
        <row r="475">
          <cell r="A475"/>
          <cell r="B475"/>
          <cell r="C475"/>
          <cell r="D475"/>
          <cell r="E475"/>
          <cell r="F475"/>
          <cell r="G475"/>
          <cell r="H475"/>
          <cell r="I475"/>
          <cell r="J475"/>
          <cell r="K475"/>
          <cell r="L475"/>
          <cell r="M475"/>
          <cell r="N475"/>
          <cell r="O475"/>
          <cell r="P475"/>
          <cell r="Q475"/>
          <cell r="R475"/>
          <cell r="S475"/>
          <cell r="T475"/>
          <cell r="U475"/>
          <cell r="V475"/>
          <cell r="W475"/>
          <cell r="X475"/>
          <cell r="Y475"/>
          <cell r="Z475"/>
        </row>
        <row r="476">
          <cell r="A476"/>
          <cell r="B476"/>
          <cell r="C476"/>
          <cell r="D476"/>
          <cell r="E476"/>
          <cell r="F476"/>
          <cell r="G476"/>
          <cell r="H476"/>
          <cell r="I476"/>
          <cell r="J476"/>
          <cell r="K476"/>
          <cell r="L476"/>
          <cell r="M476"/>
          <cell r="N476"/>
          <cell r="O476"/>
          <cell r="P476"/>
          <cell r="Q476"/>
          <cell r="R476"/>
          <cell r="S476"/>
          <cell r="T476"/>
          <cell r="U476"/>
          <cell r="V476"/>
          <cell r="W476"/>
          <cell r="X476"/>
          <cell r="Y476"/>
          <cell r="Z476"/>
        </row>
        <row r="477">
          <cell r="A477"/>
          <cell r="B477"/>
          <cell r="C477"/>
          <cell r="D477"/>
          <cell r="E477"/>
          <cell r="F477"/>
          <cell r="G477"/>
          <cell r="H477"/>
          <cell r="I477"/>
          <cell r="J477"/>
          <cell r="K477"/>
          <cell r="L477"/>
          <cell r="M477"/>
          <cell r="N477"/>
          <cell r="O477"/>
          <cell r="P477"/>
          <cell r="Q477"/>
          <cell r="R477"/>
          <cell r="S477"/>
          <cell r="T477"/>
          <cell r="U477"/>
          <cell r="V477"/>
          <cell r="W477"/>
          <cell r="X477"/>
          <cell r="Y477"/>
          <cell r="Z477"/>
        </row>
        <row r="478">
          <cell r="A478"/>
          <cell r="B478"/>
          <cell r="C478"/>
          <cell r="D478"/>
          <cell r="E478"/>
          <cell r="F478"/>
          <cell r="G478"/>
          <cell r="H478"/>
          <cell r="I478"/>
          <cell r="J478"/>
          <cell r="K478"/>
          <cell r="L478"/>
          <cell r="M478"/>
          <cell r="N478"/>
          <cell r="O478"/>
          <cell r="P478"/>
          <cell r="Q478"/>
          <cell r="R478"/>
          <cell r="S478"/>
          <cell r="T478"/>
          <cell r="U478"/>
          <cell r="V478"/>
          <cell r="W478"/>
          <cell r="X478"/>
          <cell r="Y478"/>
          <cell r="Z478"/>
        </row>
        <row r="479">
          <cell r="A479"/>
          <cell r="B479"/>
          <cell r="C479"/>
          <cell r="D479"/>
          <cell r="E479"/>
          <cell r="F479"/>
          <cell r="G479"/>
          <cell r="H479"/>
          <cell r="I479"/>
          <cell r="J479"/>
          <cell r="K479"/>
          <cell r="L479"/>
          <cell r="M479"/>
          <cell r="N479"/>
          <cell r="O479"/>
          <cell r="P479"/>
          <cell r="Q479"/>
          <cell r="R479"/>
          <cell r="S479"/>
          <cell r="T479"/>
          <cell r="U479"/>
          <cell r="V479"/>
          <cell r="W479"/>
          <cell r="X479"/>
          <cell r="Y479"/>
          <cell r="Z479"/>
        </row>
        <row r="480">
          <cell r="A480"/>
          <cell r="B480"/>
          <cell r="C480"/>
          <cell r="D480"/>
          <cell r="E480"/>
          <cell r="F480"/>
          <cell r="G480"/>
          <cell r="H480"/>
          <cell r="I480"/>
          <cell r="J480"/>
          <cell r="K480"/>
          <cell r="L480"/>
          <cell r="M480"/>
          <cell r="N480"/>
          <cell r="O480"/>
          <cell r="P480"/>
          <cell r="Q480"/>
          <cell r="R480"/>
          <cell r="S480"/>
          <cell r="T480"/>
          <cell r="U480"/>
          <cell r="V480"/>
          <cell r="W480"/>
          <cell r="X480"/>
          <cell r="Y480"/>
          <cell r="Z480"/>
        </row>
        <row r="481">
          <cell r="A481"/>
          <cell r="B481"/>
          <cell r="C481"/>
          <cell r="D481"/>
          <cell r="E481"/>
          <cell r="F481"/>
          <cell r="G481"/>
          <cell r="H481"/>
          <cell r="I481"/>
          <cell r="J481"/>
          <cell r="K481"/>
          <cell r="L481"/>
          <cell r="M481"/>
          <cell r="N481"/>
          <cell r="O481"/>
          <cell r="P481"/>
          <cell r="Q481"/>
          <cell r="R481"/>
          <cell r="S481"/>
          <cell r="T481"/>
          <cell r="U481"/>
          <cell r="V481"/>
          <cell r="W481"/>
          <cell r="X481"/>
          <cell r="Y481"/>
          <cell r="Z481"/>
        </row>
        <row r="482">
          <cell r="A482"/>
          <cell r="B482"/>
          <cell r="C482"/>
          <cell r="D482"/>
          <cell r="E482"/>
          <cell r="F482"/>
          <cell r="G482"/>
          <cell r="H482"/>
          <cell r="I482"/>
          <cell r="J482"/>
          <cell r="K482"/>
          <cell r="L482"/>
          <cell r="M482"/>
          <cell r="N482"/>
          <cell r="O482"/>
          <cell r="P482"/>
          <cell r="Q482"/>
          <cell r="R482"/>
          <cell r="S482"/>
          <cell r="T482"/>
          <cell r="U482"/>
          <cell r="V482"/>
          <cell r="W482"/>
          <cell r="X482"/>
          <cell r="Y482"/>
          <cell r="Z482"/>
        </row>
        <row r="483">
          <cell r="A483"/>
          <cell r="B483"/>
          <cell r="C483"/>
          <cell r="D483"/>
          <cell r="E483"/>
          <cell r="F483"/>
          <cell r="G483"/>
          <cell r="H483"/>
          <cell r="I483"/>
          <cell r="J483"/>
          <cell r="K483"/>
          <cell r="L483"/>
          <cell r="M483"/>
          <cell r="N483"/>
          <cell r="O483"/>
          <cell r="P483"/>
          <cell r="Q483"/>
          <cell r="R483"/>
          <cell r="S483"/>
          <cell r="T483"/>
          <cell r="U483"/>
          <cell r="V483"/>
          <cell r="W483"/>
          <cell r="X483"/>
          <cell r="Y483"/>
          <cell r="Z483"/>
        </row>
        <row r="484">
          <cell r="A484"/>
          <cell r="B484"/>
          <cell r="C484"/>
          <cell r="D484"/>
          <cell r="E484"/>
          <cell r="F484"/>
          <cell r="G484"/>
          <cell r="H484"/>
          <cell r="I484"/>
          <cell r="J484"/>
          <cell r="K484"/>
          <cell r="L484"/>
          <cell r="M484"/>
          <cell r="N484"/>
          <cell r="O484"/>
          <cell r="P484"/>
          <cell r="Q484"/>
          <cell r="R484"/>
          <cell r="S484"/>
          <cell r="T484"/>
          <cell r="U484"/>
          <cell r="V484"/>
          <cell r="W484"/>
          <cell r="X484"/>
          <cell r="Y484"/>
          <cell r="Z484"/>
        </row>
        <row r="485">
          <cell r="A485"/>
          <cell r="B485"/>
          <cell r="C485"/>
          <cell r="D485"/>
          <cell r="E485"/>
          <cell r="F485"/>
          <cell r="G485"/>
          <cell r="H485"/>
          <cell r="I485"/>
          <cell r="J485"/>
          <cell r="K485"/>
          <cell r="L485"/>
          <cell r="M485"/>
          <cell r="N485"/>
          <cell r="O485"/>
          <cell r="P485"/>
          <cell r="Q485"/>
          <cell r="R485"/>
          <cell r="S485"/>
          <cell r="T485"/>
          <cell r="U485"/>
          <cell r="V485"/>
          <cell r="W485"/>
          <cell r="X485"/>
          <cell r="Y485"/>
          <cell r="Z485"/>
        </row>
        <row r="486">
          <cell r="A486"/>
          <cell r="B486"/>
          <cell r="C486"/>
          <cell r="D486"/>
          <cell r="E486"/>
          <cell r="F486"/>
          <cell r="G486"/>
          <cell r="H486"/>
          <cell r="I486"/>
          <cell r="J486"/>
          <cell r="K486"/>
          <cell r="L486"/>
          <cell r="M486"/>
          <cell r="N486"/>
          <cell r="O486"/>
          <cell r="P486"/>
          <cell r="Q486"/>
          <cell r="R486"/>
          <cell r="S486"/>
          <cell r="T486"/>
          <cell r="U486"/>
          <cell r="V486"/>
          <cell r="W486"/>
          <cell r="X486"/>
          <cell r="Y486"/>
          <cell r="Z486"/>
        </row>
        <row r="487">
          <cell r="A487"/>
          <cell r="B487"/>
          <cell r="C487"/>
          <cell r="D487"/>
          <cell r="E487"/>
          <cell r="F487"/>
          <cell r="G487"/>
          <cell r="H487"/>
          <cell r="I487"/>
          <cell r="J487"/>
          <cell r="K487"/>
          <cell r="L487"/>
          <cell r="M487"/>
          <cell r="N487"/>
          <cell r="O487"/>
          <cell r="P487"/>
          <cell r="Q487"/>
          <cell r="R487"/>
          <cell r="S487"/>
          <cell r="T487"/>
          <cell r="U487"/>
          <cell r="V487"/>
          <cell r="W487"/>
          <cell r="X487"/>
          <cell r="Y487"/>
          <cell r="Z487"/>
        </row>
        <row r="488">
          <cell r="A488"/>
          <cell r="B488"/>
          <cell r="C488"/>
          <cell r="D488"/>
          <cell r="E488"/>
          <cell r="F488"/>
          <cell r="G488"/>
          <cell r="H488"/>
          <cell r="I488"/>
          <cell r="J488"/>
          <cell r="K488"/>
          <cell r="L488"/>
          <cell r="M488"/>
          <cell r="N488"/>
          <cell r="O488"/>
          <cell r="P488"/>
          <cell r="Q488"/>
          <cell r="R488"/>
          <cell r="S488"/>
          <cell r="T488"/>
          <cell r="U488"/>
          <cell r="V488"/>
          <cell r="W488"/>
          <cell r="X488"/>
          <cell r="Y488"/>
          <cell r="Z488"/>
        </row>
        <row r="489">
          <cell r="A489"/>
          <cell r="B489"/>
          <cell r="C489"/>
          <cell r="D489"/>
          <cell r="E489"/>
          <cell r="F489"/>
          <cell r="G489"/>
          <cell r="H489"/>
          <cell r="I489"/>
          <cell r="J489"/>
          <cell r="K489"/>
          <cell r="L489"/>
          <cell r="M489"/>
          <cell r="N489"/>
          <cell r="O489"/>
          <cell r="P489"/>
          <cell r="Q489"/>
          <cell r="R489"/>
          <cell r="S489"/>
          <cell r="T489"/>
          <cell r="U489"/>
          <cell r="V489"/>
          <cell r="W489"/>
          <cell r="X489"/>
          <cell r="Y489"/>
          <cell r="Z489"/>
        </row>
        <row r="490">
          <cell r="A490"/>
          <cell r="B490"/>
          <cell r="C490"/>
          <cell r="D490"/>
          <cell r="E490"/>
          <cell r="F490"/>
          <cell r="G490"/>
          <cell r="H490"/>
          <cell r="I490"/>
          <cell r="J490"/>
          <cell r="K490"/>
          <cell r="L490"/>
          <cell r="M490"/>
          <cell r="N490"/>
          <cell r="O490"/>
          <cell r="P490"/>
          <cell r="Q490"/>
          <cell r="R490"/>
          <cell r="S490"/>
          <cell r="T490"/>
          <cell r="U490"/>
          <cell r="V490"/>
          <cell r="W490"/>
          <cell r="X490"/>
          <cell r="Y490"/>
          <cell r="Z490"/>
        </row>
        <row r="491">
          <cell r="A491"/>
          <cell r="B491"/>
          <cell r="C491"/>
          <cell r="D491"/>
          <cell r="E491"/>
          <cell r="F491"/>
          <cell r="G491"/>
          <cell r="H491"/>
          <cell r="I491"/>
          <cell r="J491"/>
          <cell r="K491"/>
          <cell r="L491"/>
          <cell r="M491"/>
          <cell r="N491"/>
          <cell r="O491"/>
          <cell r="P491"/>
          <cell r="Q491"/>
          <cell r="R491"/>
          <cell r="S491"/>
          <cell r="T491"/>
          <cell r="U491"/>
          <cell r="V491"/>
          <cell r="W491"/>
          <cell r="X491"/>
          <cell r="Y491"/>
          <cell r="Z491"/>
        </row>
        <row r="492">
          <cell r="A492"/>
          <cell r="B492"/>
          <cell r="C492"/>
          <cell r="D492"/>
          <cell r="E492"/>
          <cell r="F492"/>
          <cell r="G492"/>
          <cell r="H492"/>
          <cell r="I492"/>
          <cell r="J492"/>
          <cell r="K492"/>
          <cell r="L492"/>
          <cell r="M492"/>
          <cell r="N492"/>
          <cell r="O492"/>
          <cell r="P492"/>
          <cell r="Q492"/>
          <cell r="R492"/>
          <cell r="S492"/>
          <cell r="T492"/>
          <cell r="U492"/>
          <cell r="V492"/>
          <cell r="W492"/>
          <cell r="X492"/>
          <cell r="Y492"/>
          <cell r="Z492"/>
        </row>
        <row r="493">
          <cell r="A493"/>
          <cell r="B493"/>
          <cell r="C493"/>
          <cell r="D493"/>
          <cell r="E493"/>
          <cell r="F493"/>
          <cell r="G493"/>
          <cell r="H493"/>
          <cell r="I493"/>
          <cell r="J493"/>
          <cell r="K493"/>
          <cell r="L493"/>
          <cell r="M493"/>
          <cell r="N493"/>
          <cell r="O493"/>
          <cell r="P493"/>
          <cell r="Q493"/>
          <cell r="R493"/>
          <cell r="S493"/>
          <cell r="T493"/>
          <cell r="U493"/>
          <cell r="V493"/>
          <cell r="W493"/>
          <cell r="X493"/>
          <cell r="Y493"/>
          <cell r="Z493"/>
        </row>
        <row r="494">
          <cell r="A494"/>
          <cell r="B494"/>
          <cell r="C494"/>
          <cell r="D494"/>
          <cell r="E494"/>
          <cell r="F494"/>
          <cell r="G494"/>
          <cell r="H494"/>
          <cell r="I494"/>
          <cell r="J494"/>
          <cell r="K494"/>
          <cell r="L494"/>
          <cell r="M494"/>
          <cell r="N494"/>
          <cell r="O494"/>
          <cell r="P494"/>
          <cell r="Q494"/>
          <cell r="R494"/>
          <cell r="S494"/>
          <cell r="T494"/>
          <cell r="U494"/>
          <cell r="V494"/>
          <cell r="W494"/>
          <cell r="X494"/>
          <cell r="Y494"/>
          <cell r="Z494"/>
        </row>
        <row r="495">
          <cell r="A495"/>
          <cell r="B495"/>
          <cell r="C495"/>
          <cell r="D495"/>
          <cell r="E495"/>
          <cell r="F495"/>
          <cell r="G495"/>
          <cell r="H495"/>
          <cell r="I495"/>
          <cell r="J495"/>
          <cell r="K495"/>
          <cell r="L495"/>
          <cell r="M495"/>
          <cell r="N495"/>
          <cell r="O495"/>
          <cell r="P495"/>
          <cell r="Q495"/>
          <cell r="R495"/>
          <cell r="S495"/>
          <cell r="T495"/>
          <cell r="U495"/>
          <cell r="V495"/>
          <cell r="W495"/>
          <cell r="X495"/>
          <cell r="Y495"/>
          <cell r="Z495"/>
        </row>
        <row r="496">
          <cell r="A496"/>
          <cell r="B496"/>
          <cell r="C496"/>
          <cell r="D496"/>
          <cell r="E496"/>
          <cell r="F496"/>
          <cell r="G496"/>
          <cell r="H496"/>
          <cell r="I496"/>
          <cell r="J496"/>
          <cell r="K496"/>
          <cell r="L496"/>
          <cell r="M496"/>
          <cell r="N496"/>
          <cell r="O496"/>
          <cell r="P496"/>
          <cell r="Q496"/>
          <cell r="R496"/>
          <cell r="S496"/>
          <cell r="T496"/>
          <cell r="U496"/>
          <cell r="V496"/>
          <cell r="W496"/>
          <cell r="X496"/>
          <cell r="Y496"/>
          <cell r="Z496"/>
        </row>
        <row r="497">
          <cell r="A497"/>
          <cell r="B497"/>
          <cell r="C497"/>
          <cell r="D497"/>
          <cell r="E497"/>
          <cell r="F497"/>
          <cell r="G497"/>
          <cell r="H497"/>
          <cell r="I497"/>
          <cell r="J497"/>
          <cell r="K497"/>
          <cell r="L497"/>
          <cell r="M497"/>
          <cell r="N497"/>
          <cell r="O497"/>
          <cell r="P497"/>
          <cell r="Q497"/>
          <cell r="R497"/>
          <cell r="S497"/>
          <cell r="T497"/>
          <cell r="U497"/>
          <cell r="V497"/>
          <cell r="W497"/>
          <cell r="X497"/>
          <cell r="Y497"/>
          <cell r="Z497"/>
        </row>
        <row r="498">
          <cell r="A498"/>
          <cell r="B498"/>
          <cell r="C498"/>
          <cell r="D498"/>
          <cell r="E498"/>
          <cell r="F498"/>
          <cell r="G498"/>
          <cell r="H498"/>
          <cell r="I498"/>
          <cell r="J498"/>
          <cell r="K498"/>
          <cell r="L498"/>
          <cell r="M498"/>
          <cell r="N498"/>
          <cell r="O498"/>
          <cell r="P498"/>
          <cell r="Q498"/>
          <cell r="R498"/>
          <cell r="S498"/>
          <cell r="T498"/>
          <cell r="U498"/>
          <cell r="V498"/>
          <cell r="W498"/>
          <cell r="X498"/>
          <cell r="Y498"/>
          <cell r="Z498"/>
        </row>
        <row r="499">
          <cell r="A499"/>
          <cell r="B499"/>
          <cell r="C499"/>
          <cell r="D499"/>
          <cell r="E499"/>
          <cell r="F499"/>
          <cell r="G499"/>
          <cell r="H499"/>
          <cell r="I499"/>
          <cell r="J499"/>
          <cell r="K499"/>
          <cell r="L499"/>
          <cell r="M499"/>
          <cell r="N499"/>
          <cell r="O499"/>
          <cell r="P499"/>
          <cell r="Q499"/>
          <cell r="R499"/>
          <cell r="S499"/>
          <cell r="T499"/>
          <cell r="U499"/>
          <cell r="V499"/>
          <cell r="W499"/>
          <cell r="X499"/>
          <cell r="Y499"/>
          <cell r="Z499"/>
        </row>
        <row r="500">
          <cell r="A500"/>
          <cell r="B500"/>
          <cell r="C500"/>
          <cell r="D500"/>
          <cell r="E500"/>
          <cell r="F500"/>
          <cell r="G500"/>
          <cell r="H500"/>
          <cell r="I500"/>
          <cell r="J500"/>
          <cell r="K500"/>
          <cell r="L500"/>
          <cell r="M500"/>
          <cell r="N500"/>
          <cell r="O500"/>
          <cell r="P500"/>
          <cell r="Q500"/>
          <cell r="R500"/>
          <cell r="S500"/>
          <cell r="T500"/>
          <cell r="U500"/>
          <cell r="V500"/>
          <cell r="W500"/>
          <cell r="X500"/>
          <cell r="Y500"/>
          <cell r="Z500"/>
        </row>
        <row r="501">
          <cell r="A501"/>
          <cell r="B501"/>
          <cell r="C501"/>
          <cell r="D501"/>
          <cell r="E501"/>
          <cell r="F501"/>
          <cell r="G501"/>
          <cell r="H501"/>
          <cell r="I501"/>
          <cell r="J501"/>
          <cell r="K501"/>
          <cell r="L501"/>
          <cell r="M501"/>
          <cell r="N501"/>
          <cell r="O501"/>
          <cell r="P501"/>
          <cell r="Q501"/>
          <cell r="R501"/>
          <cell r="S501"/>
          <cell r="T501"/>
          <cell r="U501"/>
          <cell r="V501"/>
          <cell r="W501"/>
          <cell r="X501"/>
          <cell r="Y501"/>
          <cell r="Z501"/>
        </row>
        <row r="502">
          <cell r="A502"/>
          <cell r="B502"/>
          <cell r="C502"/>
          <cell r="D502"/>
          <cell r="E502"/>
          <cell r="F502"/>
          <cell r="G502"/>
          <cell r="H502"/>
          <cell r="I502"/>
          <cell r="J502"/>
          <cell r="K502"/>
          <cell r="L502"/>
          <cell r="M502"/>
          <cell r="N502"/>
          <cell r="O502"/>
          <cell r="P502"/>
          <cell r="Q502"/>
          <cell r="R502"/>
          <cell r="S502"/>
          <cell r="T502"/>
          <cell r="U502"/>
          <cell r="V502"/>
          <cell r="W502"/>
          <cell r="X502"/>
          <cell r="Y502"/>
          <cell r="Z502"/>
        </row>
        <row r="503">
          <cell r="A503"/>
          <cell r="B503"/>
          <cell r="C503"/>
          <cell r="D503"/>
          <cell r="E503"/>
          <cell r="F503"/>
          <cell r="G503"/>
          <cell r="H503"/>
          <cell r="I503"/>
          <cell r="J503"/>
          <cell r="K503"/>
          <cell r="L503"/>
          <cell r="M503"/>
          <cell r="N503"/>
          <cell r="O503"/>
          <cell r="P503"/>
          <cell r="Q503"/>
          <cell r="R503"/>
          <cell r="S503"/>
          <cell r="T503"/>
          <cell r="U503"/>
          <cell r="V503"/>
          <cell r="W503"/>
          <cell r="X503"/>
          <cell r="Y503"/>
          <cell r="Z503"/>
        </row>
        <row r="504">
          <cell r="A504"/>
          <cell r="B504"/>
          <cell r="C504"/>
          <cell r="D504"/>
          <cell r="E504"/>
          <cell r="F504"/>
          <cell r="G504"/>
          <cell r="H504"/>
          <cell r="I504"/>
          <cell r="J504"/>
          <cell r="K504"/>
          <cell r="L504"/>
          <cell r="M504"/>
          <cell r="N504"/>
          <cell r="O504"/>
          <cell r="P504"/>
          <cell r="Q504"/>
          <cell r="R504"/>
          <cell r="S504"/>
          <cell r="T504"/>
          <cell r="U504"/>
          <cell r="V504"/>
          <cell r="W504"/>
          <cell r="X504"/>
          <cell r="Y504"/>
          <cell r="Z504"/>
        </row>
        <row r="505">
          <cell r="A505"/>
          <cell r="B505"/>
          <cell r="C505"/>
          <cell r="D505"/>
          <cell r="E505"/>
          <cell r="F505"/>
          <cell r="G505"/>
          <cell r="H505"/>
          <cell r="I505"/>
          <cell r="J505"/>
          <cell r="K505"/>
          <cell r="L505"/>
          <cell r="M505"/>
          <cell r="N505"/>
          <cell r="O505"/>
          <cell r="P505"/>
          <cell r="Q505"/>
          <cell r="R505"/>
          <cell r="S505"/>
          <cell r="T505"/>
          <cell r="U505"/>
          <cell r="V505"/>
          <cell r="W505"/>
          <cell r="X505"/>
          <cell r="Y505"/>
          <cell r="Z505"/>
        </row>
        <row r="506">
          <cell r="A506"/>
          <cell r="B506"/>
          <cell r="C506"/>
          <cell r="D506"/>
          <cell r="E506"/>
          <cell r="F506"/>
          <cell r="G506"/>
          <cell r="H506"/>
          <cell r="I506"/>
          <cell r="J506"/>
          <cell r="K506"/>
          <cell r="L506"/>
          <cell r="M506"/>
          <cell r="N506"/>
          <cell r="O506"/>
          <cell r="P506"/>
          <cell r="Q506"/>
          <cell r="R506"/>
          <cell r="S506"/>
          <cell r="T506"/>
          <cell r="U506"/>
          <cell r="V506"/>
          <cell r="W506"/>
          <cell r="X506"/>
          <cell r="Y506"/>
          <cell r="Z506"/>
        </row>
        <row r="507">
          <cell r="A507"/>
          <cell r="B507"/>
          <cell r="C507"/>
          <cell r="D507"/>
          <cell r="E507"/>
          <cell r="F507"/>
          <cell r="G507"/>
          <cell r="H507"/>
          <cell r="I507"/>
          <cell r="J507"/>
          <cell r="K507"/>
          <cell r="L507"/>
          <cell r="M507"/>
          <cell r="N507"/>
          <cell r="O507"/>
          <cell r="P507"/>
          <cell r="Q507"/>
          <cell r="R507"/>
          <cell r="S507"/>
          <cell r="T507"/>
          <cell r="U507"/>
          <cell r="V507"/>
          <cell r="W507"/>
          <cell r="X507"/>
          <cell r="Y507"/>
          <cell r="Z507"/>
        </row>
        <row r="508">
          <cell r="A508"/>
          <cell r="B508"/>
          <cell r="C508"/>
          <cell r="D508"/>
          <cell r="E508"/>
          <cell r="F508"/>
          <cell r="G508"/>
          <cell r="H508"/>
          <cell r="I508"/>
          <cell r="J508"/>
          <cell r="K508"/>
          <cell r="L508"/>
          <cell r="M508"/>
          <cell r="N508"/>
          <cell r="O508"/>
          <cell r="P508"/>
          <cell r="Q508"/>
          <cell r="R508"/>
          <cell r="S508"/>
          <cell r="T508"/>
          <cell r="U508"/>
          <cell r="V508"/>
          <cell r="W508"/>
          <cell r="X508"/>
          <cell r="Y508"/>
          <cell r="Z508"/>
        </row>
        <row r="509">
          <cell r="A509"/>
          <cell r="B509"/>
          <cell r="C509"/>
          <cell r="D509"/>
          <cell r="E509"/>
          <cell r="F509"/>
          <cell r="G509"/>
          <cell r="H509"/>
          <cell r="I509"/>
          <cell r="J509"/>
          <cell r="K509"/>
          <cell r="L509"/>
          <cell r="M509"/>
          <cell r="N509"/>
          <cell r="O509"/>
          <cell r="P509"/>
          <cell r="Q509"/>
          <cell r="R509"/>
          <cell r="S509"/>
          <cell r="T509"/>
          <cell r="U509"/>
          <cell r="V509"/>
          <cell r="W509"/>
          <cell r="X509"/>
          <cell r="Y509"/>
          <cell r="Z509"/>
        </row>
        <row r="510">
          <cell r="A510"/>
          <cell r="B510"/>
          <cell r="C510"/>
          <cell r="D510"/>
          <cell r="E510"/>
          <cell r="F510"/>
          <cell r="G510"/>
          <cell r="H510"/>
          <cell r="I510"/>
          <cell r="J510"/>
          <cell r="K510"/>
          <cell r="L510"/>
          <cell r="M510"/>
          <cell r="N510"/>
          <cell r="O510"/>
          <cell r="P510"/>
          <cell r="Q510"/>
          <cell r="R510"/>
          <cell r="S510"/>
          <cell r="T510"/>
          <cell r="U510"/>
          <cell r="V510"/>
          <cell r="W510"/>
          <cell r="X510"/>
          <cell r="Y510"/>
          <cell r="Z510"/>
        </row>
        <row r="511">
          <cell r="A511"/>
          <cell r="B511"/>
          <cell r="C511"/>
          <cell r="D511"/>
          <cell r="E511"/>
          <cell r="F511"/>
          <cell r="G511"/>
          <cell r="H511"/>
          <cell r="I511"/>
          <cell r="J511"/>
          <cell r="K511"/>
          <cell r="L511"/>
          <cell r="M511"/>
          <cell r="N511"/>
          <cell r="O511"/>
          <cell r="P511"/>
          <cell r="Q511"/>
          <cell r="R511"/>
          <cell r="S511"/>
          <cell r="T511"/>
          <cell r="U511"/>
          <cell r="V511"/>
          <cell r="W511"/>
          <cell r="X511"/>
          <cell r="Y511"/>
          <cell r="Z511"/>
        </row>
        <row r="512">
          <cell r="A512"/>
          <cell r="B512"/>
          <cell r="C512"/>
          <cell r="D512"/>
          <cell r="E512"/>
          <cell r="F512"/>
          <cell r="G512"/>
          <cell r="H512"/>
          <cell r="I512"/>
          <cell r="J512"/>
          <cell r="K512"/>
          <cell r="L512"/>
          <cell r="M512"/>
          <cell r="N512"/>
          <cell r="O512"/>
          <cell r="P512"/>
          <cell r="Q512"/>
          <cell r="R512"/>
          <cell r="S512"/>
          <cell r="T512"/>
          <cell r="U512"/>
          <cell r="V512"/>
          <cell r="W512"/>
          <cell r="X512"/>
          <cell r="Y512"/>
          <cell r="Z512"/>
        </row>
        <row r="513">
          <cell r="A513"/>
          <cell r="B513"/>
          <cell r="C513"/>
          <cell r="D513"/>
          <cell r="E513"/>
          <cell r="F513"/>
          <cell r="G513"/>
          <cell r="H513"/>
          <cell r="I513"/>
          <cell r="J513"/>
          <cell r="K513"/>
          <cell r="L513"/>
          <cell r="M513"/>
          <cell r="N513"/>
          <cell r="O513"/>
          <cell r="P513"/>
          <cell r="Q513"/>
          <cell r="R513"/>
          <cell r="S513"/>
          <cell r="T513"/>
          <cell r="U513"/>
          <cell r="V513"/>
          <cell r="W513"/>
          <cell r="X513"/>
          <cell r="Y513"/>
          <cell r="Z513"/>
        </row>
        <row r="514">
          <cell r="A514"/>
          <cell r="B514"/>
          <cell r="C514"/>
          <cell r="D514"/>
          <cell r="E514"/>
          <cell r="F514"/>
          <cell r="G514"/>
          <cell r="H514"/>
          <cell r="I514"/>
          <cell r="J514"/>
          <cell r="K514"/>
          <cell r="L514"/>
          <cell r="M514"/>
          <cell r="N514"/>
          <cell r="O514"/>
          <cell r="P514"/>
          <cell r="Q514"/>
          <cell r="R514"/>
          <cell r="S514"/>
          <cell r="T514"/>
          <cell r="U514"/>
          <cell r="V514"/>
          <cell r="W514"/>
          <cell r="X514"/>
          <cell r="Y514"/>
          <cell r="Z514"/>
        </row>
        <row r="515">
          <cell r="A515"/>
          <cell r="B515"/>
          <cell r="C515"/>
          <cell r="D515"/>
          <cell r="E515"/>
          <cell r="F515"/>
          <cell r="G515"/>
          <cell r="H515"/>
          <cell r="I515"/>
          <cell r="J515"/>
          <cell r="K515"/>
          <cell r="L515"/>
          <cell r="M515"/>
          <cell r="N515"/>
          <cell r="O515"/>
          <cell r="P515"/>
          <cell r="Q515"/>
          <cell r="R515"/>
          <cell r="S515"/>
          <cell r="T515"/>
          <cell r="U515"/>
          <cell r="V515"/>
          <cell r="W515"/>
          <cell r="X515"/>
          <cell r="Y515"/>
          <cell r="Z515"/>
        </row>
        <row r="516">
          <cell r="A516"/>
          <cell r="B516"/>
          <cell r="C516"/>
          <cell r="D516"/>
          <cell r="E516"/>
          <cell r="F516"/>
          <cell r="G516"/>
          <cell r="H516"/>
          <cell r="I516"/>
          <cell r="J516"/>
          <cell r="K516"/>
          <cell r="L516"/>
          <cell r="M516"/>
          <cell r="N516"/>
          <cell r="O516"/>
          <cell r="P516"/>
          <cell r="Q516"/>
          <cell r="R516"/>
          <cell r="S516"/>
          <cell r="T516"/>
          <cell r="U516"/>
          <cell r="V516"/>
          <cell r="W516"/>
          <cell r="X516"/>
          <cell r="Y516"/>
          <cell r="Z516"/>
        </row>
        <row r="517">
          <cell r="A517"/>
          <cell r="B517"/>
          <cell r="C517"/>
          <cell r="D517"/>
          <cell r="E517"/>
          <cell r="F517"/>
          <cell r="G517"/>
          <cell r="H517"/>
          <cell r="I517"/>
          <cell r="J517"/>
          <cell r="K517"/>
          <cell r="L517"/>
          <cell r="M517"/>
          <cell r="N517"/>
          <cell r="O517"/>
          <cell r="P517"/>
          <cell r="Q517"/>
          <cell r="R517"/>
          <cell r="S517"/>
          <cell r="T517"/>
          <cell r="U517"/>
          <cell r="V517"/>
          <cell r="W517"/>
          <cell r="X517"/>
          <cell r="Y517"/>
          <cell r="Z517"/>
        </row>
        <row r="518">
          <cell r="A518"/>
          <cell r="B518"/>
          <cell r="C518"/>
          <cell r="D518"/>
          <cell r="E518"/>
          <cell r="F518"/>
          <cell r="G518"/>
          <cell r="H518"/>
          <cell r="I518"/>
          <cell r="J518"/>
          <cell r="K518"/>
          <cell r="L518"/>
          <cell r="M518"/>
          <cell r="N518"/>
          <cell r="O518"/>
          <cell r="P518"/>
          <cell r="Q518"/>
          <cell r="R518"/>
          <cell r="S518"/>
          <cell r="T518"/>
          <cell r="U518"/>
          <cell r="V518"/>
          <cell r="W518"/>
          <cell r="X518"/>
          <cell r="Y518"/>
          <cell r="Z518"/>
        </row>
        <row r="519">
          <cell r="A519"/>
          <cell r="B519"/>
          <cell r="C519"/>
          <cell r="D519"/>
          <cell r="E519"/>
          <cell r="F519"/>
          <cell r="G519"/>
          <cell r="H519"/>
          <cell r="I519"/>
          <cell r="J519"/>
          <cell r="K519"/>
          <cell r="L519"/>
          <cell r="M519"/>
          <cell r="N519"/>
          <cell r="O519"/>
          <cell r="P519"/>
          <cell r="Q519"/>
          <cell r="R519"/>
          <cell r="S519"/>
          <cell r="T519"/>
          <cell r="U519"/>
          <cell r="V519"/>
          <cell r="W519"/>
          <cell r="X519"/>
          <cell r="Y519"/>
          <cell r="Z519"/>
        </row>
        <row r="520">
          <cell r="A520"/>
          <cell r="B520"/>
          <cell r="C520"/>
          <cell r="D520"/>
          <cell r="E520"/>
          <cell r="F520"/>
          <cell r="G520"/>
          <cell r="H520"/>
          <cell r="I520"/>
          <cell r="J520"/>
          <cell r="K520"/>
          <cell r="L520"/>
          <cell r="M520"/>
          <cell r="N520"/>
          <cell r="O520"/>
          <cell r="P520"/>
          <cell r="Q520"/>
          <cell r="R520"/>
          <cell r="S520"/>
          <cell r="T520"/>
          <cell r="U520"/>
          <cell r="V520"/>
          <cell r="W520"/>
          <cell r="X520"/>
          <cell r="Y520"/>
          <cell r="Z520"/>
        </row>
        <row r="521">
          <cell r="A521"/>
          <cell r="B521"/>
          <cell r="C521"/>
          <cell r="D521"/>
          <cell r="E521"/>
          <cell r="F521"/>
          <cell r="G521"/>
          <cell r="H521"/>
          <cell r="I521"/>
          <cell r="J521"/>
          <cell r="K521"/>
          <cell r="L521"/>
          <cell r="M521"/>
          <cell r="N521"/>
          <cell r="O521"/>
          <cell r="P521"/>
          <cell r="Q521"/>
          <cell r="R521"/>
          <cell r="S521"/>
          <cell r="T521"/>
          <cell r="U521"/>
          <cell r="V521"/>
          <cell r="W521"/>
          <cell r="X521"/>
          <cell r="Y521"/>
          <cell r="Z521"/>
        </row>
        <row r="522">
          <cell r="A522"/>
          <cell r="B522"/>
          <cell r="C522"/>
          <cell r="D522"/>
          <cell r="E522"/>
          <cell r="F522"/>
          <cell r="G522"/>
          <cell r="H522"/>
          <cell r="I522"/>
          <cell r="J522"/>
          <cell r="K522"/>
          <cell r="L522"/>
          <cell r="M522"/>
          <cell r="N522"/>
          <cell r="O522"/>
          <cell r="P522"/>
          <cell r="Q522"/>
          <cell r="R522"/>
          <cell r="S522"/>
          <cell r="T522"/>
          <cell r="U522"/>
          <cell r="V522"/>
          <cell r="W522"/>
          <cell r="X522"/>
          <cell r="Y522"/>
          <cell r="Z522"/>
        </row>
        <row r="523">
          <cell r="A523"/>
          <cell r="B523"/>
          <cell r="C523"/>
          <cell r="D523"/>
          <cell r="E523"/>
          <cell r="F523"/>
          <cell r="G523"/>
          <cell r="H523"/>
          <cell r="I523"/>
          <cell r="J523"/>
          <cell r="K523"/>
          <cell r="L523"/>
          <cell r="M523"/>
          <cell r="N523"/>
          <cell r="O523"/>
          <cell r="P523"/>
          <cell r="Q523"/>
          <cell r="R523"/>
          <cell r="S523"/>
          <cell r="T523"/>
          <cell r="U523"/>
          <cell r="V523"/>
          <cell r="W523"/>
          <cell r="X523"/>
          <cell r="Y523"/>
          <cell r="Z523"/>
        </row>
        <row r="524">
          <cell r="A524"/>
          <cell r="B524"/>
          <cell r="C524"/>
          <cell r="D524"/>
          <cell r="E524"/>
          <cell r="F524"/>
          <cell r="G524"/>
          <cell r="H524"/>
          <cell r="I524"/>
          <cell r="J524"/>
          <cell r="K524"/>
          <cell r="L524"/>
          <cell r="M524"/>
          <cell r="N524"/>
          <cell r="O524"/>
          <cell r="P524"/>
          <cell r="Q524"/>
          <cell r="R524"/>
          <cell r="S524"/>
          <cell r="T524"/>
          <cell r="U524"/>
          <cell r="V524"/>
          <cell r="W524"/>
          <cell r="X524"/>
          <cell r="Y524"/>
          <cell r="Z524"/>
        </row>
        <row r="525">
          <cell r="A525"/>
          <cell r="B525"/>
          <cell r="C525"/>
          <cell r="D525"/>
          <cell r="E525"/>
          <cell r="F525"/>
          <cell r="G525"/>
          <cell r="H525"/>
          <cell r="I525"/>
          <cell r="J525"/>
          <cell r="K525"/>
          <cell r="L525"/>
          <cell r="M525"/>
          <cell r="N525"/>
          <cell r="O525"/>
          <cell r="P525"/>
          <cell r="Q525"/>
          <cell r="R525"/>
          <cell r="S525"/>
          <cell r="T525"/>
          <cell r="U525"/>
          <cell r="V525"/>
          <cell r="W525"/>
          <cell r="X525"/>
          <cell r="Y525"/>
          <cell r="Z525"/>
        </row>
        <row r="526">
          <cell r="A526"/>
          <cell r="B526"/>
          <cell r="C526"/>
          <cell r="D526"/>
          <cell r="E526"/>
          <cell r="F526"/>
          <cell r="G526"/>
          <cell r="H526"/>
          <cell r="I526"/>
          <cell r="J526"/>
          <cell r="K526"/>
          <cell r="L526"/>
          <cell r="M526"/>
          <cell r="N526"/>
          <cell r="O526"/>
          <cell r="P526"/>
          <cell r="Q526"/>
          <cell r="R526"/>
          <cell r="S526"/>
          <cell r="T526"/>
          <cell r="U526"/>
          <cell r="V526"/>
          <cell r="W526"/>
          <cell r="X526"/>
          <cell r="Y526"/>
          <cell r="Z526"/>
        </row>
        <row r="527">
          <cell r="A527"/>
          <cell r="B527"/>
          <cell r="C527"/>
          <cell r="D527"/>
          <cell r="E527"/>
          <cell r="F527"/>
          <cell r="G527"/>
          <cell r="H527"/>
          <cell r="I527"/>
          <cell r="J527"/>
          <cell r="K527"/>
          <cell r="L527"/>
          <cell r="M527"/>
          <cell r="N527"/>
          <cell r="O527"/>
          <cell r="P527"/>
          <cell r="Q527"/>
          <cell r="R527"/>
          <cell r="S527"/>
          <cell r="T527"/>
          <cell r="U527"/>
          <cell r="V527"/>
          <cell r="W527"/>
          <cell r="X527"/>
          <cell r="Y527"/>
          <cell r="Z527"/>
        </row>
        <row r="528">
          <cell r="A528"/>
          <cell r="B528"/>
          <cell r="C528"/>
          <cell r="D528"/>
          <cell r="E528"/>
          <cell r="F528"/>
          <cell r="G528"/>
          <cell r="H528"/>
          <cell r="I528"/>
          <cell r="J528"/>
          <cell r="K528"/>
          <cell r="L528"/>
          <cell r="M528"/>
          <cell r="N528"/>
          <cell r="O528"/>
          <cell r="P528"/>
          <cell r="Q528"/>
          <cell r="R528"/>
          <cell r="S528"/>
          <cell r="T528"/>
          <cell r="U528"/>
          <cell r="V528"/>
          <cell r="W528"/>
          <cell r="X528"/>
          <cell r="Y528"/>
          <cell r="Z528"/>
        </row>
        <row r="529">
          <cell r="A529"/>
          <cell r="B529"/>
          <cell r="C529"/>
          <cell r="D529"/>
          <cell r="E529"/>
          <cell r="F529"/>
          <cell r="G529"/>
          <cell r="H529"/>
          <cell r="I529"/>
          <cell r="J529"/>
          <cell r="K529"/>
          <cell r="L529"/>
          <cell r="M529"/>
          <cell r="N529"/>
          <cell r="O529"/>
          <cell r="P529"/>
          <cell r="Q529"/>
          <cell r="R529"/>
          <cell r="S529"/>
          <cell r="T529"/>
          <cell r="U529"/>
          <cell r="V529"/>
          <cell r="W529"/>
          <cell r="X529"/>
          <cell r="Y529"/>
          <cell r="Z529"/>
        </row>
        <row r="530">
          <cell r="A530"/>
          <cell r="B530"/>
          <cell r="C530"/>
          <cell r="D530"/>
          <cell r="E530"/>
          <cell r="F530"/>
          <cell r="G530"/>
          <cell r="H530"/>
          <cell r="I530"/>
          <cell r="J530"/>
          <cell r="K530"/>
          <cell r="L530"/>
          <cell r="M530"/>
          <cell r="N530"/>
          <cell r="O530"/>
          <cell r="P530"/>
          <cell r="Q530"/>
          <cell r="R530"/>
          <cell r="S530"/>
          <cell r="T530"/>
          <cell r="U530"/>
          <cell r="V530"/>
          <cell r="W530"/>
          <cell r="X530"/>
          <cell r="Y530"/>
          <cell r="Z530"/>
        </row>
        <row r="531">
          <cell r="A531"/>
          <cell r="B531"/>
          <cell r="C531"/>
          <cell r="D531"/>
          <cell r="E531"/>
          <cell r="F531"/>
          <cell r="G531"/>
          <cell r="H531"/>
          <cell r="I531"/>
          <cell r="J531"/>
          <cell r="K531"/>
          <cell r="L531"/>
          <cell r="M531"/>
          <cell r="N531"/>
          <cell r="O531"/>
          <cell r="P531"/>
          <cell r="Q531"/>
          <cell r="R531"/>
          <cell r="S531"/>
          <cell r="T531"/>
          <cell r="U531"/>
          <cell r="V531"/>
          <cell r="W531"/>
          <cell r="X531"/>
          <cell r="Y531"/>
          <cell r="Z531"/>
        </row>
        <row r="532">
          <cell r="A532"/>
          <cell r="B532"/>
          <cell r="C532"/>
          <cell r="D532"/>
          <cell r="E532"/>
          <cell r="F532"/>
          <cell r="G532"/>
          <cell r="H532"/>
          <cell r="I532"/>
          <cell r="J532"/>
          <cell r="K532"/>
          <cell r="L532"/>
          <cell r="M532"/>
          <cell r="N532"/>
          <cell r="O532"/>
          <cell r="P532"/>
          <cell r="Q532"/>
          <cell r="R532"/>
          <cell r="S532"/>
          <cell r="T532"/>
          <cell r="U532"/>
          <cell r="V532"/>
          <cell r="W532"/>
          <cell r="X532"/>
          <cell r="Y532"/>
          <cell r="Z532"/>
        </row>
        <row r="533">
          <cell r="A533"/>
          <cell r="B533"/>
          <cell r="C533"/>
          <cell r="D533"/>
          <cell r="E533"/>
          <cell r="F533"/>
          <cell r="G533"/>
          <cell r="H533"/>
          <cell r="I533"/>
          <cell r="J533"/>
          <cell r="K533"/>
          <cell r="L533"/>
          <cell r="M533"/>
          <cell r="N533"/>
          <cell r="O533"/>
          <cell r="P533"/>
          <cell r="Q533"/>
          <cell r="R533"/>
          <cell r="S533"/>
          <cell r="T533"/>
          <cell r="U533"/>
          <cell r="V533"/>
          <cell r="W533"/>
          <cell r="X533"/>
          <cell r="Y533"/>
          <cell r="Z533"/>
        </row>
        <row r="534">
          <cell r="A534"/>
          <cell r="B534"/>
          <cell r="C534"/>
          <cell r="D534"/>
          <cell r="E534"/>
          <cell r="F534"/>
          <cell r="G534"/>
          <cell r="H534"/>
          <cell r="I534"/>
          <cell r="J534"/>
          <cell r="K534"/>
          <cell r="L534"/>
          <cell r="M534"/>
          <cell r="N534"/>
          <cell r="O534"/>
          <cell r="P534"/>
          <cell r="Q534"/>
          <cell r="R534"/>
          <cell r="S534"/>
          <cell r="T534"/>
          <cell r="U534"/>
          <cell r="V534"/>
          <cell r="W534"/>
          <cell r="X534"/>
          <cell r="Y534"/>
          <cell r="Z534"/>
        </row>
        <row r="535">
          <cell r="A535"/>
          <cell r="B535"/>
          <cell r="C535"/>
          <cell r="D535"/>
          <cell r="E535"/>
          <cell r="F535"/>
          <cell r="G535"/>
          <cell r="H535"/>
          <cell r="I535"/>
          <cell r="J535"/>
          <cell r="K535"/>
          <cell r="L535"/>
          <cell r="M535"/>
          <cell r="N535"/>
          <cell r="O535"/>
          <cell r="P535"/>
          <cell r="Q535"/>
          <cell r="R535"/>
          <cell r="S535"/>
          <cell r="T535"/>
          <cell r="U535"/>
          <cell r="V535"/>
          <cell r="W535"/>
          <cell r="X535"/>
          <cell r="Y535"/>
          <cell r="Z535"/>
        </row>
        <row r="536">
          <cell r="A536"/>
          <cell r="B536"/>
          <cell r="C536"/>
          <cell r="D536"/>
          <cell r="E536"/>
          <cell r="F536"/>
          <cell r="G536"/>
          <cell r="H536"/>
          <cell r="I536"/>
          <cell r="J536"/>
          <cell r="K536"/>
          <cell r="L536"/>
          <cell r="M536"/>
          <cell r="N536"/>
          <cell r="O536"/>
          <cell r="P536"/>
          <cell r="Q536"/>
          <cell r="R536"/>
          <cell r="S536"/>
          <cell r="T536"/>
          <cell r="U536"/>
          <cell r="V536"/>
          <cell r="W536"/>
          <cell r="X536"/>
          <cell r="Y536"/>
          <cell r="Z536"/>
        </row>
        <row r="537">
          <cell r="A537"/>
          <cell r="B537"/>
          <cell r="C537"/>
          <cell r="D537"/>
          <cell r="E537"/>
          <cell r="F537"/>
          <cell r="G537"/>
          <cell r="H537"/>
          <cell r="I537"/>
          <cell r="J537"/>
          <cell r="K537"/>
          <cell r="L537"/>
          <cell r="M537"/>
          <cell r="N537"/>
          <cell r="O537"/>
          <cell r="P537"/>
          <cell r="Q537"/>
          <cell r="R537"/>
          <cell r="S537"/>
          <cell r="T537"/>
          <cell r="U537"/>
          <cell r="V537"/>
          <cell r="W537"/>
          <cell r="X537"/>
          <cell r="Y537"/>
          <cell r="Z537"/>
        </row>
        <row r="538">
          <cell r="A538"/>
          <cell r="B538"/>
          <cell r="C538"/>
          <cell r="D538"/>
          <cell r="E538"/>
          <cell r="F538"/>
          <cell r="G538"/>
          <cell r="H538"/>
          <cell r="I538"/>
          <cell r="J538"/>
          <cell r="K538"/>
          <cell r="L538"/>
          <cell r="M538"/>
          <cell r="N538"/>
          <cell r="O538"/>
          <cell r="P538"/>
          <cell r="Q538"/>
          <cell r="R538"/>
          <cell r="S538"/>
          <cell r="T538"/>
          <cell r="U538"/>
          <cell r="V538"/>
          <cell r="W538"/>
          <cell r="X538"/>
          <cell r="Y538"/>
          <cell r="Z538"/>
        </row>
        <row r="539">
          <cell r="A539"/>
          <cell r="B539"/>
          <cell r="C539"/>
          <cell r="D539"/>
          <cell r="E539"/>
          <cell r="F539"/>
          <cell r="G539"/>
          <cell r="H539"/>
          <cell r="I539"/>
          <cell r="J539"/>
          <cell r="K539"/>
          <cell r="L539"/>
          <cell r="M539"/>
          <cell r="N539"/>
          <cell r="O539"/>
          <cell r="P539"/>
          <cell r="Q539"/>
          <cell r="R539"/>
          <cell r="S539"/>
          <cell r="T539"/>
          <cell r="U539"/>
          <cell r="V539"/>
          <cell r="W539"/>
          <cell r="X539"/>
          <cell r="Y539"/>
          <cell r="Z539"/>
        </row>
        <row r="540">
          <cell r="A540"/>
          <cell r="B540"/>
          <cell r="C540"/>
          <cell r="D540"/>
          <cell r="E540"/>
          <cell r="F540"/>
          <cell r="G540"/>
          <cell r="H540"/>
          <cell r="I540"/>
          <cell r="J540"/>
          <cell r="K540"/>
          <cell r="L540"/>
          <cell r="M540"/>
          <cell r="N540"/>
          <cell r="O540"/>
          <cell r="P540"/>
          <cell r="Q540"/>
          <cell r="R540"/>
          <cell r="S540"/>
          <cell r="T540"/>
          <cell r="U540"/>
          <cell r="V540"/>
          <cell r="W540"/>
          <cell r="X540"/>
          <cell r="Y540"/>
          <cell r="Z540"/>
        </row>
        <row r="541">
          <cell r="A541"/>
          <cell r="B541"/>
          <cell r="C541"/>
          <cell r="D541"/>
          <cell r="E541"/>
          <cell r="F541"/>
          <cell r="G541"/>
          <cell r="H541"/>
          <cell r="I541"/>
          <cell r="J541"/>
          <cell r="K541"/>
          <cell r="L541"/>
          <cell r="M541"/>
          <cell r="N541"/>
          <cell r="O541"/>
          <cell r="P541"/>
          <cell r="Q541"/>
          <cell r="R541"/>
          <cell r="S541"/>
          <cell r="T541"/>
          <cell r="U541"/>
          <cell r="V541"/>
          <cell r="W541"/>
          <cell r="X541"/>
          <cell r="Y541"/>
          <cell r="Z541"/>
        </row>
        <row r="542">
          <cell r="A542"/>
          <cell r="B542"/>
          <cell r="C542"/>
          <cell r="D542"/>
          <cell r="E542"/>
          <cell r="F542"/>
          <cell r="G542"/>
          <cell r="H542"/>
          <cell r="I542"/>
          <cell r="J542"/>
          <cell r="K542"/>
          <cell r="L542"/>
          <cell r="M542"/>
          <cell r="N542"/>
          <cell r="O542"/>
          <cell r="P542"/>
          <cell r="Q542"/>
          <cell r="R542"/>
          <cell r="S542"/>
          <cell r="T542"/>
          <cell r="U542"/>
          <cell r="V542"/>
          <cell r="W542"/>
          <cell r="X542"/>
          <cell r="Y542"/>
          <cell r="Z542"/>
        </row>
        <row r="543">
          <cell r="A543"/>
          <cell r="B543"/>
          <cell r="C543"/>
          <cell r="D543"/>
          <cell r="E543"/>
          <cell r="F543"/>
          <cell r="G543"/>
          <cell r="H543"/>
          <cell r="I543"/>
          <cell r="J543"/>
          <cell r="K543"/>
          <cell r="L543"/>
          <cell r="M543"/>
          <cell r="N543"/>
          <cell r="O543"/>
          <cell r="P543"/>
          <cell r="Q543"/>
          <cell r="R543"/>
          <cell r="S543"/>
          <cell r="T543"/>
          <cell r="U543"/>
          <cell r="V543"/>
          <cell r="W543"/>
          <cell r="X543"/>
          <cell r="Y543"/>
          <cell r="Z543"/>
        </row>
        <row r="544">
          <cell r="A544"/>
          <cell r="B544"/>
          <cell r="C544"/>
          <cell r="D544"/>
          <cell r="E544"/>
          <cell r="F544"/>
          <cell r="G544"/>
          <cell r="H544"/>
          <cell r="I544"/>
          <cell r="J544"/>
          <cell r="K544"/>
          <cell r="L544"/>
          <cell r="M544"/>
          <cell r="N544"/>
          <cell r="O544"/>
          <cell r="P544"/>
          <cell r="Q544"/>
          <cell r="R544"/>
          <cell r="S544"/>
          <cell r="T544"/>
          <cell r="U544"/>
          <cell r="V544"/>
          <cell r="W544"/>
          <cell r="X544"/>
          <cell r="Y544"/>
          <cell r="Z544"/>
        </row>
        <row r="545">
          <cell r="A545"/>
          <cell r="B545"/>
          <cell r="C545"/>
          <cell r="D545"/>
          <cell r="E545"/>
          <cell r="F545"/>
          <cell r="G545"/>
          <cell r="H545"/>
          <cell r="I545"/>
          <cell r="J545"/>
          <cell r="K545"/>
          <cell r="L545"/>
          <cell r="M545"/>
          <cell r="N545"/>
          <cell r="O545"/>
          <cell r="P545"/>
          <cell r="Q545"/>
          <cell r="R545"/>
          <cell r="S545"/>
          <cell r="T545"/>
          <cell r="U545"/>
          <cell r="V545"/>
          <cell r="W545"/>
          <cell r="X545"/>
          <cell r="Y545"/>
          <cell r="Z545"/>
        </row>
        <row r="546">
          <cell r="A546"/>
          <cell r="B546"/>
          <cell r="C546"/>
          <cell r="D546"/>
          <cell r="E546"/>
          <cell r="F546"/>
          <cell r="G546"/>
          <cell r="H546"/>
          <cell r="I546"/>
          <cell r="J546"/>
          <cell r="K546"/>
          <cell r="L546"/>
          <cell r="M546"/>
          <cell r="N546"/>
          <cell r="O546"/>
          <cell r="P546"/>
          <cell r="Q546"/>
          <cell r="R546"/>
          <cell r="S546"/>
          <cell r="T546"/>
          <cell r="U546"/>
          <cell r="V546"/>
          <cell r="W546"/>
          <cell r="X546"/>
          <cell r="Y546"/>
          <cell r="Z546"/>
        </row>
        <row r="547">
          <cell r="A547"/>
          <cell r="B547"/>
          <cell r="C547"/>
          <cell r="D547"/>
          <cell r="E547"/>
          <cell r="F547"/>
          <cell r="G547"/>
          <cell r="H547"/>
          <cell r="I547"/>
          <cell r="J547"/>
          <cell r="K547"/>
          <cell r="L547"/>
          <cell r="M547"/>
          <cell r="N547"/>
          <cell r="O547"/>
          <cell r="P547"/>
          <cell r="Q547"/>
          <cell r="R547"/>
          <cell r="S547"/>
          <cell r="T547"/>
          <cell r="U547"/>
          <cell r="V547"/>
          <cell r="W547"/>
          <cell r="X547"/>
          <cell r="Y547"/>
          <cell r="Z547"/>
        </row>
        <row r="548">
          <cell r="A548"/>
          <cell r="B548"/>
          <cell r="C548"/>
          <cell r="D548"/>
          <cell r="E548"/>
          <cell r="F548"/>
          <cell r="G548"/>
          <cell r="H548"/>
          <cell r="I548"/>
          <cell r="J548"/>
          <cell r="K548"/>
          <cell r="L548"/>
          <cell r="M548"/>
          <cell r="N548"/>
          <cell r="O548"/>
          <cell r="P548"/>
          <cell r="Q548"/>
          <cell r="R548"/>
          <cell r="S548"/>
          <cell r="T548"/>
          <cell r="U548"/>
          <cell r="V548"/>
          <cell r="W548"/>
          <cell r="X548"/>
          <cell r="Y548"/>
          <cell r="Z548"/>
        </row>
        <row r="549">
          <cell r="A549"/>
          <cell r="B549"/>
          <cell r="C549"/>
          <cell r="D549"/>
          <cell r="E549"/>
          <cell r="F549"/>
          <cell r="G549"/>
          <cell r="H549"/>
          <cell r="I549"/>
          <cell r="J549"/>
          <cell r="K549"/>
          <cell r="L549"/>
          <cell r="M549"/>
          <cell r="N549"/>
          <cell r="O549"/>
          <cell r="P549"/>
          <cell r="Q549"/>
          <cell r="R549"/>
          <cell r="S549"/>
          <cell r="T549"/>
          <cell r="U549"/>
          <cell r="V549"/>
          <cell r="W549"/>
          <cell r="X549"/>
          <cell r="Y549"/>
          <cell r="Z549"/>
        </row>
        <row r="550">
          <cell r="A550"/>
          <cell r="B550"/>
          <cell r="C550"/>
          <cell r="D550"/>
          <cell r="E550"/>
          <cell r="F550"/>
          <cell r="G550"/>
          <cell r="H550"/>
          <cell r="I550"/>
          <cell r="J550"/>
          <cell r="K550"/>
          <cell r="L550"/>
          <cell r="M550"/>
          <cell r="N550"/>
          <cell r="O550"/>
          <cell r="P550"/>
          <cell r="Q550"/>
          <cell r="R550"/>
          <cell r="S550"/>
          <cell r="T550"/>
          <cell r="U550"/>
          <cell r="V550"/>
          <cell r="W550"/>
          <cell r="X550"/>
          <cell r="Y550"/>
          <cell r="Z550"/>
        </row>
        <row r="551">
          <cell r="A551"/>
          <cell r="B551"/>
          <cell r="C551"/>
          <cell r="D551"/>
          <cell r="E551"/>
          <cell r="F551"/>
          <cell r="G551"/>
          <cell r="H551"/>
          <cell r="I551"/>
          <cell r="J551"/>
          <cell r="K551"/>
          <cell r="L551"/>
          <cell r="M551"/>
          <cell r="N551"/>
          <cell r="O551"/>
          <cell r="P551"/>
          <cell r="Q551"/>
          <cell r="R551"/>
          <cell r="S551"/>
          <cell r="T551"/>
          <cell r="U551"/>
          <cell r="V551"/>
          <cell r="W551"/>
          <cell r="X551"/>
          <cell r="Y551"/>
          <cell r="Z551"/>
        </row>
        <row r="552">
          <cell r="A552"/>
          <cell r="B552"/>
          <cell r="C552"/>
          <cell r="D552"/>
          <cell r="E552"/>
          <cell r="F552"/>
          <cell r="G552"/>
          <cell r="H552"/>
          <cell r="I552"/>
          <cell r="J552"/>
          <cell r="K552"/>
          <cell r="L552"/>
          <cell r="M552"/>
          <cell r="N552"/>
          <cell r="O552"/>
          <cell r="P552"/>
          <cell r="Q552"/>
          <cell r="R552"/>
          <cell r="S552"/>
          <cell r="T552"/>
          <cell r="U552"/>
          <cell r="V552"/>
          <cell r="W552"/>
          <cell r="X552"/>
          <cell r="Y552"/>
          <cell r="Z552"/>
        </row>
        <row r="553">
          <cell r="A553"/>
          <cell r="B553"/>
          <cell r="C553"/>
          <cell r="D553"/>
          <cell r="E553"/>
          <cell r="F553"/>
          <cell r="G553"/>
          <cell r="H553"/>
          <cell r="I553"/>
          <cell r="J553"/>
          <cell r="K553"/>
          <cell r="L553"/>
          <cell r="M553"/>
          <cell r="N553"/>
          <cell r="O553"/>
          <cell r="P553"/>
          <cell r="Q553"/>
          <cell r="R553"/>
          <cell r="S553"/>
          <cell r="T553"/>
          <cell r="U553"/>
          <cell r="V553"/>
          <cell r="W553"/>
          <cell r="X553"/>
          <cell r="Y553"/>
          <cell r="Z553"/>
        </row>
        <row r="554">
          <cell r="A554"/>
          <cell r="B554"/>
          <cell r="C554"/>
          <cell r="D554"/>
          <cell r="E554"/>
          <cell r="F554"/>
          <cell r="G554"/>
          <cell r="H554"/>
          <cell r="I554"/>
          <cell r="J554"/>
          <cell r="K554"/>
          <cell r="L554"/>
          <cell r="M554"/>
          <cell r="N554"/>
          <cell r="O554"/>
          <cell r="P554"/>
          <cell r="Q554"/>
          <cell r="R554"/>
          <cell r="S554"/>
          <cell r="T554"/>
          <cell r="U554"/>
          <cell r="V554"/>
          <cell r="W554"/>
          <cell r="X554"/>
          <cell r="Y554"/>
          <cell r="Z554"/>
        </row>
        <row r="555">
          <cell r="A555"/>
          <cell r="B555"/>
          <cell r="C555"/>
          <cell r="D555"/>
          <cell r="E555"/>
          <cell r="F555"/>
          <cell r="G555"/>
          <cell r="H555"/>
          <cell r="I555"/>
          <cell r="J555"/>
          <cell r="K555"/>
          <cell r="L555"/>
          <cell r="M555"/>
          <cell r="N555"/>
          <cell r="O555"/>
          <cell r="P555"/>
          <cell r="Q555"/>
          <cell r="R555"/>
          <cell r="S555"/>
          <cell r="T555"/>
          <cell r="U555"/>
          <cell r="V555"/>
          <cell r="W555"/>
          <cell r="X555"/>
          <cell r="Y555"/>
          <cell r="Z555"/>
        </row>
        <row r="556">
          <cell r="A556"/>
          <cell r="B556"/>
          <cell r="C556"/>
          <cell r="D556"/>
          <cell r="E556"/>
          <cell r="F556"/>
          <cell r="G556"/>
          <cell r="H556"/>
          <cell r="I556"/>
          <cell r="J556"/>
          <cell r="K556"/>
          <cell r="L556"/>
          <cell r="M556"/>
          <cell r="N556"/>
          <cell r="O556"/>
          <cell r="P556"/>
          <cell r="Q556"/>
          <cell r="R556"/>
          <cell r="S556"/>
          <cell r="T556"/>
          <cell r="U556"/>
          <cell r="V556"/>
          <cell r="W556"/>
          <cell r="X556"/>
          <cell r="Y556"/>
          <cell r="Z556"/>
        </row>
        <row r="557">
          <cell r="A557"/>
          <cell r="B557"/>
          <cell r="C557"/>
          <cell r="D557"/>
          <cell r="E557"/>
          <cell r="F557"/>
          <cell r="G557"/>
          <cell r="H557"/>
          <cell r="I557"/>
          <cell r="J557"/>
          <cell r="K557"/>
          <cell r="L557"/>
          <cell r="M557"/>
          <cell r="N557"/>
          <cell r="O557"/>
          <cell r="P557"/>
          <cell r="Q557"/>
          <cell r="R557"/>
          <cell r="S557"/>
          <cell r="T557"/>
          <cell r="U557"/>
          <cell r="V557"/>
          <cell r="W557"/>
          <cell r="X557"/>
          <cell r="Y557"/>
          <cell r="Z557"/>
        </row>
        <row r="558">
          <cell r="A558"/>
          <cell r="B558"/>
          <cell r="C558"/>
          <cell r="D558"/>
          <cell r="E558"/>
          <cell r="F558"/>
          <cell r="G558"/>
          <cell r="H558"/>
          <cell r="I558"/>
          <cell r="J558"/>
          <cell r="K558"/>
          <cell r="L558"/>
          <cell r="M558"/>
          <cell r="N558"/>
          <cell r="O558"/>
          <cell r="P558"/>
          <cell r="Q558"/>
          <cell r="R558"/>
          <cell r="S558"/>
          <cell r="T558"/>
          <cell r="U558"/>
          <cell r="V558"/>
          <cell r="W558"/>
          <cell r="X558"/>
          <cell r="Y558"/>
          <cell r="Z558"/>
        </row>
        <row r="559">
          <cell r="A559"/>
          <cell r="B559"/>
          <cell r="C559"/>
          <cell r="D559"/>
          <cell r="E559"/>
          <cell r="F559"/>
          <cell r="G559"/>
          <cell r="H559"/>
          <cell r="I559"/>
          <cell r="J559"/>
          <cell r="K559"/>
          <cell r="L559"/>
          <cell r="M559"/>
          <cell r="N559"/>
          <cell r="O559"/>
          <cell r="P559"/>
          <cell r="Q559"/>
          <cell r="R559"/>
          <cell r="S559"/>
          <cell r="T559"/>
          <cell r="U559"/>
          <cell r="V559"/>
          <cell r="W559"/>
          <cell r="X559"/>
          <cell r="Y559"/>
          <cell r="Z559"/>
        </row>
        <row r="560">
          <cell r="A560"/>
          <cell r="B560"/>
          <cell r="C560"/>
          <cell r="D560"/>
          <cell r="E560"/>
          <cell r="F560"/>
          <cell r="G560"/>
          <cell r="H560"/>
          <cell r="I560"/>
          <cell r="J560"/>
          <cell r="K560"/>
          <cell r="L560"/>
          <cell r="M560"/>
          <cell r="N560"/>
          <cell r="O560"/>
          <cell r="P560"/>
          <cell r="Q560"/>
          <cell r="R560"/>
          <cell r="S560"/>
          <cell r="T560"/>
          <cell r="U560"/>
          <cell r="V560"/>
          <cell r="W560"/>
          <cell r="X560"/>
          <cell r="Y560"/>
          <cell r="Z560"/>
        </row>
        <row r="561">
          <cell r="A561"/>
          <cell r="B561"/>
          <cell r="C561"/>
          <cell r="D561"/>
          <cell r="E561"/>
          <cell r="F561"/>
          <cell r="G561"/>
          <cell r="H561"/>
          <cell r="I561"/>
          <cell r="J561"/>
          <cell r="K561"/>
          <cell r="L561"/>
          <cell r="M561"/>
          <cell r="N561"/>
          <cell r="O561"/>
          <cell r="P561"/>
          <cell r="Q561"/>
          <cell r="R561"/>
          <cell r="S561"/>
          <cell r="T561"/>
          <cell r="U561"/>
          <cell r="V561"/>
          <cell r="W561"/>
          <cell r="X561"/>
          <cell r="Y561"/>
          <cell r="Z561"/>
        </row>
        <row r="562">
          <cell r="A562"/>
          <cell r="B562"/>
          <cell r="C562"/>
          <cell r="D562"/>
          <cell r="E562"/>
          <cell r="F562"/>
          <cell r="G562"/>
          <cell r="H562"/>
          <cell r="I562"/>
          <cell r="J562"/>
          <cell r="K562"/>
          <cell r="L562"/>
          <cell r="M562"/>
          <cell r="N562"/>
          <cell r="O562"/>
          <cell r="P562"/>
          <cell r="Q562"/>
          <cell r="R562"/>
          <cell r="S562"/>
          <cell r="T562"/>
          <cell r="U562"/>
          <cell r="V562"/>
          <cell r="W562"/>
          <cell r="X562"/>
          <cell r="Y562"/>
          <cell r="Z562"/>
        </row>
        <row r="563">
          <cell r="A563"/>
          <cell r="B563"/>
          <cell r="C563"/>
          <cell r="D563"/>
          <cell r="E563"/>
          <cell r="F563"/>
          <cell r="G563"/>
          <cell r="H563"/>
          <cell r="I563"/>
          <cell r="J563"/>
          <cell r="K563"/>
          <cell r="L563"/>
          <cell r="M563"/>
          <cell r="N563"/>
          <cell r="O563"/>
          <cell r="P563"/>
          <cell r="Q563"/>
          <cell r="R563"/>
          <cell r="S563"/>
          <cell r="T563"/>
          <cell r="U563"/>
          <cell r="V563"/>
          <cell r="W563"/>
          <cell r="X563"/>
          <cell r="Y563"/>
          <cell r="Z563"/>
        </row>
        <row r="564">
          <cell r="A564"/>
          <cell r="B564"/>
          <cell r="C564"/>
          <cell r="D564"/>
          <cell r="E564"/>
          <cell r="F564"/>
          <cell r="G564"/>
          <cell r="H564"/>
          <cell r="I564"/>
          <cell r="J564"/>
          <cell r="K564"/>
          <cell r="L564"/>
          <cell r="M564"/>
          <cell r="N564"/>
          <cell r="O564"/>
          <cell r="P564"/>
          <cell r="Q564"/>
          <cell r="R564"/>
          <cell r="S564"/>
          <cell r="T564"/>
          <cell r="U564"/>
          <cell r="V564"/>
          <cell r="W564"/>
          <cell r="X564"/>
          <cell r="Y564"/>
          <cell r="Z564"/>
        </row>
        <row r="565">
          <cell r="A565"/>
          <cell r="B565"/>
          <cell r="C565"/>
          <cell r="D565"/>
          <cell r="E565"/>
          <cell r="F565"/>
          <cell r="G565"/>
          <cell r="H565"/>
          <cell r="I565"/>
          <cell r="J565"/>
          <cell r="K565"/>
          <cell r="L565"/>
          <cell r="M565"/>
          <cell r="N565"/>
          <cell r="O565"/>
          <cell r="P565"/>
          <cell r="Q565"/>
          <cell r="R565"/>
          <cell r="S565"/>
          <cell r="T565"/>
          <cell r="U565"/>
          <cell r="V565"/>
          <cell r="W565"/>
          <cell r="X565"/>
          <cell r="Y565"/>
          <cell r="Z565"/>
        </row>
        <row r="566">
          <cell r="A566"/>
          <cell r="B566"/>
          <cell r="C566"/>
          <cell r="D566"/>
          <cell r="E566"/>
          <cell r="F566"/>
          <cell r="G566"/>
          <cell r="H566"/>
          <cell r="I566"/>
          <cell r="J566"/>
          <cell r="K566"/>
          <cell r="L566"/>
          <cell r="M566"/>
          <cell r="N566"/>
          <cell r="O566"/>
          <cell r="P566"/>
          <cell r="Q566"/>
          <cell r="R566"/>
          <cell r="S566"/>
          <cell r="T566"/>
          <cell r="U566"/>
          <cell r="V566"/>
          <cell r="W566"/>
          <cell r="X566"/>
          <cell r="Y566"/>
          <cell r="Z566"/>
        </row>
        <row r="567">
          <cell r="A567"/>
          <cell r="B567"/>
          <cell r="C567"/>
          <cell r="D567"/>
          <cell r="E567"/>
          <cell r="F567"/>
          <cell r="G567"/>
          <cell r="H567"/>
          <cell r="I567"/>
          <cell r="J567"/>
          <cell r="K567"/>
          <cell r="L567"/>
          <cell r="M567"/>
          <cell r="N567"/>
          <cell r="O567"/>
          <cell r="P567"/>
          <cell r="Q567"/>
          <cell r="R567"/>
          <cell r="S567"/>
          <cell r="T567"/>
          <cell r="U567"/>
          <cell r="V567"/>
          <cell r="W567"/>
          <cell r="X567"/>
          <cell r="Y567"/>
          <cell r="Z567"/>
        </row>
        <row r="568">
          <cell r="A568"/>
          <cell r="B568"/>
          <cell r="C568"/>
          <cell r="D568"/>
          <cell r="E568"/>
          <cell r="F568"/>
          <cell r="G568"/>
          <cell r="H568"/>
          <cell r="I568"/>
          <cell r="J568"/>
          <cell r="K568"/>
          <cell r="L568"/>
          <cell r="M568"/>
          <cell r="N568"/>
          <cell r="O568"/>
          <cell r="P568"/>
          <cell r="Q568"/>
          <cell r="R568"/>
          <cell r="S568"/>
          <cell r="T568"/>
          <cell r="U568"/>
          <cell r="V568"/>
          <cell r="W568"/>
          <cell r="X568"/>
          <cell r="Y568"/>
          <cell r="Z568"/>
        </row>
        <row r="569">
          <cell r="A569"/>
          <cell r="B569"/>
          <cell r="C569"/>
          <cell r="D569"/>
          <cell r="E569"/>
          <cell r="F569"/>
          <cell r="G569"/>
          <cell r="H569"/>
          <cell r="I569"/>
          <cell r="J569"/>
          <cell r="K569"/>
          <cell r="L569"/>
          <cell r="M569"/>
          <cell r="N569"/>
          <cell r="O569"/>
          <cell r="P569"/>
          <cell r="Q569"/>
          <cell r="R569"/>
          <cell r="S569"/>
          <cell r="T569"/>
          <cell r="U569"/>
          <cell r="V569"/>
          <cell r="W569"/>
          <cell r="X569"/>
          <cell r="Y569"/>
          <cell r="Z569"/>
        </row>
        <row r="570">
          <cell r="A570"/>
          <cell r="B570"/>
          <cell r="C570"/>
          <cell r="D570"/>
          <cell r="E570"/>
          <cell r="F570"/>
          <cell r="G570"/>
          <cell r="H570"/>
          <cell r="I570"/>
          <cell r="J570"/>
          <cell r="K570"/>
          <cell r="L570"/>
          <cell r="M570"/>
          <cell r="N570"/>
          <cell r="O570"/>
          <cell r="P570"/>
          <cell r="Q570"/>
          <cell r="R570"/>
          <cell r="S570"/>
          <cell r="T570"/>
          <cell r="U570"/>
          <cell r="V570"/>
          <cell r="W570"/>
          <cell r="X570"/>
          <cell r="Y570"/>
          <cell r="Z570"/>
        </row>
        <row r="571">
          <cell r="A571"/>
          <cell r="B571"/>
          <cell r="C571"/>
          <cell r="D571"/>
          <cell r="E571"/>
          <cell r="F571"/>
          <cell r="G571"/>
          <cell r="H571"/>
          <cell r="I571"/>
          <cell r="J571"/>
          <cell r="K571"/>
          <cell r="L571"/>
          <cell r="M571"/>
          <cell r="N571"/>
          <cell r="O571"/>
          <cell r="P571"/>
          <cell r="Q571"/>
          <cell r="R571"/>
          <cell r="S571"/>
          <cell r="T571"/>
          <cell r="U571"/>
          <cell r="V571"/>
          <cell r="W571"/>
          <cell r="X571"/>
          <cell r="Y571"/>
          <cell r="Z571"/>
        </row>
        <row r="572">
          <cell r="A572"/>
          <cell r="B572"/>
          <cell r="C572"/>
          <cell r="D572"/>
          <cell r="E572"/>
          <cell r="F572"/>
          <cell r="G572"/>
          <cell r="H572"/>
          <cell r="I572"/>
          <cell r="J572"/>
          <cell r="K572"/>
          <cell r="L572"/>
          <cell r="M572"/>
          <cell r="N572"/>
          <cell r="O572"/>
          <cell r="P572"/>
          <cell r="Q572"/>
          <cell r="R572"/>
          <cell r="S572"/>
          <cell r="T572"/>
          <cell r="U572"/>
          <cell r="V572"/>
          <cell r="W572"/>
          <cell r="X572"/>
          <cell r="Y572"/>
          <cell r="Z572"/>
        </row>
        <row r="573">
          <cell r="A573"/>
          <cell r="B573"/>
          <cell r="C573"/>
          <cell r="D573"/>
          <cell r="E573"/>
          <cell r="F573"/>
          <cell r="G573"/>
          <cell r="H573"/>
          <cell r="I573"/>
          <cell r="J573"/>
          <cell r="K573"/>
          <cell r="L573"/>
          <cell r="M573"/>
          <cell r="N573"/>
          <cell r="O573"/>
          <cell r="P573"/>
          <cell r="Q573"/>
          <cell r="R573"/>
          <cell r="S573"/>
          <cell r="T573"/>
          <cell r="U573"/>
          <cell r="V573"/>
          <cell r="W573"/>
          <cell r="X573"/>
          <cell r="Y573"/>
          <cell r="Z573"/>
        </row>
        <row r="574">
          <cell r="A574"/>
          <cell r="B574"/>
          <cell r="C574"/>
          <cell r="D574"/>
          <cell r="E574"/>
          <cell r="F574"/>
          <cell r="G574"/>
          <cell r="H574"/>
          <cell r="I574"/>
          <cell r="J574"/>
          <cell r="K574"/>
          <cell r="L574"/>
          <cell r="M574"/>
          <cell r="N574"/>
          <cell r="O574"/>
          <cell r="P574"/>
          <cell r="Q574"/>
          <cell r="R574"/>
          <cell r="S574"/>
          <cell r="T574"/>
          <cell r="U574"/>
          <cell r="V574"/>
          <cell r="W574"/>
          <cell r="X574"/>
          <cell r="Y574"/>
          <cell r="Z574"/>
        </row>
        <row r="575">
          <cell r="A575"/>
          <cell r="B575"/>
          <cell r="C575"/>
          <cell r="D575"/>
          <cell r="E575"/>
          <cell r="F575"/>
          <cell r="G575"/>
          <cell r="H575"/>
          <cell r="I575"/>
          <cell r="J575"/>
          <cell r="K575"/>
          <cell r="L575"/>
          <cell r="M575"/>
          <cell r="N575"/>
          <cell r="O575"/>
          <cell r="P575"/>
          <cell r="Q575"/>
          <cell r="R575"/>
          <cell r="S575"/>
          <cell r="T575"/>
          <cell r="U575"/>
          <cell r="V575"/>
          <cell r="W575"/>
          <cell r="X575"/>
          <cell r="Y575"/>
          <cell r="Z575"/>
        </row>
        <row r="576">
          <cell r="A576"/>
          <cell r="B576"/>
          <cell r="C576"/>
          <cell r="D576"/>
          <cell r="E576"/>
          <cell r="F576"/>
          <cell r="G576"/>
          <cell r="H576"/>
          <cell r="I576"/>
          <cell r="J576"/>
          <cell r="K576"/>
          <cell r="L576"/>
          <cell r="M576"/>
          <cell r="N576"/>
          <cell r="O576"/>
          <cell r="P576"/>
          <cell r="Q576"/>
          <cell r="R576"/>
          <cell r="S576"/>
          <cell r="T576"/>
          <cell r="U576"/>
          <cell r="V576"/>
          <cell r="W576"/>
          <cell r="X576"/>
          <cell r="Y576"/>
          <cell r="Z576"/>
        </row>
        <row r="577">
          <cell r="A577"/>
          <cell r="B577"/>
          <cell r="C577"/>
          <cell r="D577"/>
          <cell r="E577"/>
          <cell r="F577"/>
          <cell r="G577"/>
          <cell r="H577"/>
          <cell r="I577"/>
          <cell r="J577"/>
          <cell r="K577"/>
          <cell r="L577"/>
          <cell r="M577"/>
          <cell r="N577"/>
          <cell r="O577"/>
          <cell r="P577"/>
          <cell r="Q577"/>
          <cell r="R577"/>
          <cell r="S577"/>
          <cell r="T577"/>
          <cell r="U577"/>
          <cell r="V577"/>
          <cell r="W577"/>
          <cell r="X577"/>
          <cell r="Y577"/>
          <cell r="Z577"/>
        </row>
        <row r="578">
          <cell r="A578"/>
          <cell r="B578"/>
          <cell r="C578"/>
          <cell r="D578"/>
          <cell r="E578"/>
          <cell r="F578"/>
          <cell r="G578"/>
          <cell r="H578"/>
          <cell r="I578"/>
          <cell r="J578"/>
          <cell r="K578"/>
          <cell r="L578"/>
          <cell r="M578"/>
          <cell r="N578"/>
          <cell r="O578"/>
          <cell r="P578"/>
          <cell r="Q578"/>
          <cell r="R578"/>
          <cell r="S578"/>
          <cell r="T578"/>
          <cell r="U578"/>
          <cell r="V578"/>
          <cell r="W578"/>
          <cell r="X578"/>
          <cell r="Y578"/>
          <cell r="Z578"/>
        </row>
        <row r="579">
          <cell r="A579"/>
          <cell r="B579"/>
          <cell r="C579"/>
          <cell r="D579"/>
          <cell r="E579"/>
          <cell r="F579"/>
          <cell r="G579"/>
          <cell r="H579"/>
          <cell r="I579"/>
          <cell r="J579"/>
          <cell r="K579"/>
          <cell r="L579"/>
          <cell r="M579"/>
          <cell r="N579"/>
          <cell r="O579"/>
          <cell r="P579"/>
          <cell r="Q579"/>
          <cell r="R579"/>
          <cell r="S579"/>
          <cell r="T579"/>
          <cell r="U579"/>
          <cell r="V579"/>
          <cell r="W579"/>
          <cell r="X579"/>
          <cell r="Y579"/>
          <cell r="Z579"/>
        </row>
        <row r="580">
          <cell r="A580"/>
          <cell r="B580"/>
          <cell r="C580"/>
          <cell r="D580"/>
          <cell r="E580"/>
          <cell r="F580"/>
          <cell r="G580"/>
          <cell r="H580"/>
          <cell r="I580"/>
          <cell r="J580"/>
          <cell r="K580"/>
          <cell r="L580"/>
          <cell r="M580"/>
          <cell r="N580"/>
          <cell r="O580"/>
          <cell r="P580"/>
          <cell r="Q580"/>
          <cell r="R580"/>
          <cell r="S580"/>
          <cell r="T580"/>
          <cell r="U580"/>
          <cell r="V580"/>
          <cell r="W580"/>
          <cell r="X580"/>
          <cell r="Y580"/>
          <cell r="Z580"/>
        </row>
        <row r="581">
          <cell r="A581"/>
          <cell r="B581"/>
          <cell r="C581"/>
          <cell r="D581"/>
          <cell r="E581"/>
          <cell r="F581"/>
          <cell r="G581"/>
          <cell r="H581"/>
          <cell r="I581"/>
          <cell r="J581"/>
          <cell r="K581"/>
          <cell r="L581"/>
          <cell r="M581"/>
          <cell r="N581"/>
          <cell r="O581"/>
          <cell r="P581"/>
          <cell r="Q581"/>
          <cell r="R581"/>
          <cell r="S581"/>
          <cell r="T581"/>
          <cell r="U581"/>
          <cell r="V581"/>
          <cell r="W581"/>
          <cell r="X581"/>
          <cell r="Y581"/>
          <cell r="Z581"/>
        </row>
        <row r="582">
          <cell r="A582"/>
          <cell r="B582"/>
          <cell r="C582"/>
          <cell r="D582"/>
          <cell r="E582"/>
          <cell r="F582"/>
          <cell r="G582"/>
          <cell r="H582"/>
          <cell r="I582"/>
          <cell r="J582"/>
          <cell r="K582"/>
          <cell r="L582"/>
          <cell r="M582"/>
          <cell r="N582"/>
          <cell r="O582"/>
          <cell r="P582"/>
          <cell r="Q582"/>
          <cell r="R582"/>
          <cell r="S582"/>
          <cell r="T582"/>
          <cell r="U582"/>
          <cell r="V582"/>
          <cell r="W582"/>
          <cell r="X582"/>
          <cell r="Y582"/>
          <cell r="Z582"/>
        </row>
        <row r="583">
          <cell r="A583"/>
          <cell r="B583"/>
          <cell r="C583"/>
          <cell r="D583"/>
          <cell r="E583"/>
          <cell r="F583"/>
          <cell r="G583"/>
          <cell r="H583"/>
          <cell r="I583"/>
          <cell r="J583"/>
          <cell r="K583"/>
          <cell r="L583"/>
          <cell r="M583"/>
          <cell r="N583"/>
          <cell r="O583"/>
          <cell r="P583"/>
          <cell r="Q583"/>
          <cell r="R583"/>
          <cell r="S583"/>
          <cell r="T583"/>
          <cell r="U583"/>
          <cell r="V583"/>
          <cell r="W583"/>
          <cell r="X583"/>
          <cell r="Y583"/>
          <cell r="Z583"/>
        </row>
        <row r="584">
          <cell r="A584"/>
          <cell r="B584"/>
          <cell r="C584"/>
          <cell r="D584"/>
          <cell r="E584"/>
          <cell r="F584"/>
          <cell r="G584"/>
          <cell r="H584"/>
          <cell r="I584"/>
          <cell r="J584"/>
          <cell r="K584"/>
          <cell r="L584"/>
          <cell r="M584"/>
          <cell r="N584"/>
          <cell r="O584"/>
          <cell r="P584"/>
          <cell r="Q584"/>
          <cell r="R584"/>
          <cell r="S584"/>
          <cell r="T584"/>
          <cell r="U584"/>
          <cell r="V584"/>
          <cell r="W584"/>
          <cell r="X584"/>
          <cell r="Y584"/>
          <cell r="Z584"/>
        </row>
        <row r="585">
          <cell r="A585"/>
          <cell r="B585"/>
          <cell r="C585"/>
          <cell r="D585"/>
          <cell r="E585"/>
          <cell r="F585"/>
          <cell r="G585"/>
          <cell r="H585"/>
          <cell r="I585"/>
          <cell r="J585"/>
          <cell r="K585"/>
          <cell r="L585"/>
          <cell r="M585"/>
          <cell r="N585"/>
          <cell r="O585"/>
          <cell r="P585"/>
          <cell r="Q585"/>
          <cell r="R585"/>
          <cell r="S585"/>
          <cell r="T585"/>
          <cell r="U585"/>
          <cell r="V585"/>
          <cell r="W585"/>
          <cell r="X585"/>
          <cell r="Y585"/>
          <cell r="Z585"/>
        </row>
        <row r="586">
          <cell r="A586"/>
          <cell r="B586"/>
          <cell r="C586"/>
          <cell r="D586"/>
          <cell r="E586"/>
          <cell r="F586"/>
          <cell r="G586"/>
          <cell r="H586"/>
          <cell r="I586"/>
          <cell r="J586"/>
          <cell r="K586"/>
          <cell r="L586"/>
          <cell r="M586"/>
          <cell r="N586"/>
          <cell r="O586"/>
          <cell r="P586"/>
          <cell r="Q586"/>
          <cell r="R586"/>
          <cell r="S586"/>
          <cell r="T586"/>
          <cell r="U586"/>
          <cell r="V586"/>
          <cell r="W586"/>
          <cell r="X586"/>
          <cell r="Y586"/>
          <cell r="Z586"/>
        </row>
        <row r="587">
          <cell r="A587"/>
          <cell r="B587"/>
          <cell r="C587"/>
          <cell r="D587"/>
          <cell r="E587"/>
          <cell r="F587"/>
          <cell r="G587"/>
          <cell r="H587"/>
          <cell r="I587"/>
          <cell r="J587"/>
          <cell r="K587"/>
          <cell r="L587"/>
          <cell r="M587"/>
          <cell r="N587"/>
          <cell r="O587"/>
          <cell r="P587"/>
          <cell r="Q587"/>
          <cell r="R587"/>
          <cell r="S587"/>
          <cell r="T587"/>
          <cell r="U587"/>
          <cell r="V587"/>
          <cell r="W587"/>
          <cell r="X587"/>
          <cell r="Y587"/>
          <cell r="Z587"/>
        </row>
        <row r="588">
          <cell r="A588"/>
          <cell r="B588"/>
          <cell r="C588"/>
          <cell r="D588"/>
          <cell r="E588"/>
          <cell r="F588"/>
          <cell r="G588"/>
          <cell r="H588"/>
          <cell r="I588"/>
          <cell r="J588"/>
          <cell r="K588"/>
          <cell r="L588"/>
          <cell r="M588"/>
          <cell r="N588"/>
          <cell r="O588"/>
          <cell r="P588"/>
          <cell r="Q588"/>
          <cell r="R588"/>
          <cell r="S588"/>
          <cell r="T588"/>
          <cell r="U588"/>
          <cell r="V588"/>
          <cell r="W588"/>
          <cell r="X588"/>
          <cell r="Y588"/>
          <cell r="Z588"/>
        </row>
        <row r="589">
          <cell r="A589"/>
          <cell r="B589"/>
          <cell r="C589"/>
          <cell r="D589"/>
          <cell r="E589"/>
          <cell r="F589"/>
          <cell r="G589"/>
          <cell r="H589"/>
          <cell r="I589"/>
          <cell r="J589"/>
          <cell r="K589"/>
          <cell r="L589"/>
          <cell r="M589"/>
          <cell r="N589"/>
          <cell r="O589"/>
          <cell r="P589"/>
          <cell r="Q589"/>
          <cell r="R589"/>
          <cell r="S589"/>
          <cell r="T589"/>
          <cell r="U589"/>
          <cell r="V589"/>
          <cell r="W589"/>
          <cell r="X589"/>
          <cell r="Y589"/>
          <cell r="Z589"/>
        </row>
        <row r="590">
          <cell r="A590"/>
          <cell r="B590"/>
          <cell r="C590"/>
          <cell r="D590"/>
          <cell r="E590"/>
          <cell r="F590"/>
          <cell r="G590"/>
          <cell r="H590"/>
          <cell r="I590"/>
          <cell r="J590"/>
          <cell r="K590"/>
          <cell r="L590"/>
          <cell r="M590"/>
          <cell r="N590"/>
          <cell r="O590"/>
          <cell r="P590"/>
          <cell r="Q590"/>
          <cell r="R590"/>
          <cell r="S590"/>
          <cell r="T590"/>
          <cell r="U590"/>
          <cell r="V590"/>
          <cell r="W590"/>
          <cell r="X590"/>
          <cell r="Y590"/>
          <cell r="Z590"/>
        </row>
        <row r="591">
          <cell r="A591"/>
          <cell r="B591"/>
          <cell r="C591"/>
          <cell r="D591"/>
          <cell r="E591"/>
          <cell r="F591"/>
          <cell r="G591"/>
          <cell r="H591"/>
          <cell r="I591"/>
          <cell r="J591"/>
          <cell r="K591"/>
          <cell r="L591"/>
          <cell r="M591"/>
          <cell r="N591"/>
          <cell r="O591"/>
          <cell r="P591"/>
          <cell r="Q591"/>
          <cell r="R591"/>
          <cell r="S591"/>
          <cell r="T591"/>
          <cell r="U591"/>
          <cell r="V591"/>
          <cell r="W591"/>
          <cell r="X591"/>
          <cell r="Y591"/>
          <cell r="Z591"/>
        </row>
        <row r="592">
          <cell r="A592"/>
          <cell r="B592"/>
          <cell r="C592"/>
          <cell r="D592"/>
          <cell r="E592"/>
          <cell r="F592"/>
          <cell r="G592"/>
          <cell r="H592"/>
          <cell r="I592"/>
          <cell r="J592"/>
          <cell r="K592"/>
          <cell r="L592"/>
          <cell r="M592"/>
          <cell r="N592"/>
          <cell r="O592"/>
          <cell r="P592"/>
          <cell r="Q592"/>
          <cell r="R592"/>
          <cell r="S592"/>
          <cell r="T592"/>
          <cell r="U592"/>
          <cell r="V592"/>
          <cell r="W592"/>
          <cell r="X592"/>
          <cell r="Y592"/>
          <cell r="Z592"/>
        </row>
        <row r="593">
          <cell r="A593"/>
          <cell r="B593"/>
          <cell r="C593"/>
          <cell r="D593"/>
          <cell r="E593"/>
          <cell r="F593"/>
          <cell r="G593"/>
          <cell r="H593"/>
          <cell r="I593"/>
          <cell r="J593"/>
          <cell r="K593"/>
          <cell r="L593"/>
          <cell r="M593"/>
          <cell r="N593"/>
          <cell r="O593"/>
          <cell r="P593"/>
          <cell r="Q593"/>
          <cell r="R593"/>
          <cell r="S593"/>
          <cell r="T593"/>
          <cell r="U593"/>
          <cell r="V593"/>
          <cell r="W593"/>
          <cell r="X593"/>
          <cell r="Y593"/>
          <cell r="Z593"/>
        </row>
        <row r="594">
          <cell r="A594"/>
          <cell r="B594"/>
          <cell r="C594"/>
          <cell r="D594"/>
          <cell r="E594"/>
          <cell r="F594"/>
          <cell r="G594"/>
          <cell r="H594"/>
          <cell r="I594"/>
          <cell r="J594"/>
          <cell r="K594"/>
          <cell r="L594"/>
          <cell r="M594"/>
          <cell r="N594"/>
          <cell r="O594"/>
          <cell r="P594"/>
          <cell r="Q594"/>
          <cell r="R594"/>
          <cell r="S594"/>
          <cell r="T594"/>
          <cell r="U594"/>
          <cell r="V594"/>
          <cell r="W594"/>
          <cell r="X594"/>
          <cell r="Y594"/>
          <cell r="Z594"/>
        </row>
        <row r="595">
          <cell r="A595"/>
          <cell r="B595"/>
          <cell r="C595"/>
          <cell r="D595"/>
          <cell r="E595"/>
          <cell r="F595"/>
          <cell r="G595"/>
          <cell r="H595"/>
          <cell r="I595"/>
          <cell r="J595"/>
          <cell r="K595"/>
          <cell r="L595"/>
          <cell r="M595"/>
          <cell r="N595"/>
          <cell r="O595"/>
          <cell r="P595"/>
          <cell r="Q595"/>
          <cell r="R595"/>
          <cell r="S595"/>
          <cell r="T595"/>
          <cell r="U595"/>
          <cell r="V595"/>
          <cell r="W595"/>
          <cell r="X595"/>
          <cell r="Y595"/>
          <cell r="Z595"/>
        </row>
        <row r="596">
          <cell r="A596"/>
          <cell r="B596"/>
          <cell r="C596"/>
          <cell r="D596"/>
          <cell r="E596"/>
          <cell r="F596"/>
          <cell r="G596"/>
          <cell r="H596"/>
          <cell r="I596"/>
          <cell r="J596"/>
          <cell r="K596"/>
          <cell r="L596"/>
          <cell r="M596"/>
          <cell r="N596"/>
          <cell r="O596"/>
          <cell r="P596"/>
          <cell r="Q596"/>
          <cell r="R596"/>
          <cell r="S596"/>
          <cell r="T596"/>
          <cell r="U596"/>
          <cell r="V596"/>
          <cell r="W596"/>
          <cell r="X596"/>
          <cell r="Y596"/>
          <cell r="Z596"/>
        </row>
        <row r="597">
          <cell r="A597"/>
          <cell r="B597"/>
          <cell r="C597"/>
          <cell r="D597"/>
          <cell r="E597"/>
          <cell r="F597"/>
          <cell r="G597"/>
          <cell r="H597"/>
          <cell r="I597"/>
          <cell r="J597"/>
          <cell r="K597"/>
          <cell r="L597"/>
          <cell r="M597"/>
          <cell r="N597"/>
          <cell r="O597"/>
          <cell r="P597"/>
          <cell r="Q597"/>
          <cell r="R597"/>
          <cell r="S597"/>
          <cell r="T597"/>
          <cell r="U597"/>
          <cell r="V597"/>
          <cell r="W597"/>
          <cell r="X597"/>
          <cell r="Y597"/>
          <cell r="Z597"/>
        </row>
        <row r="598">
          <cell r="A598"/>
          <cell r="B598"/>
          <cell r="C598"/>
          <cell r="D598"/>
          <cell r="E598"/>
          <cell r="F598"/>
          <cell r="G598"/>
          <cell r="H598"/>
          <cell r="I598"/>
          <cell r="J598"/>
          <cell r="K598"/>
          <cell r="L598"/>
          <cell r="M598"/>
          <cell r="N598"/>
          <cell r="O598"/>
          <cell r="P598"/>
          <cell r="Q598"/>
          <cell r="R598"/>
          <cell r="S598"/>
          <cell r="T598"/>
          <cell r="U598"/>
          <cell r="V598"/>
          <cell r="W598"/>
          <cell r="X598"/>
          <cell r="Y598"/>
          <cell r="Z598"/>
        </row>
        <row r="599">
          <cell r="A599"/>
          <cell r="B599"/>
          <cell r="C599"/>
          <cell r="D599"/>
          <cell r="E599"/>
          <cell r="F599"/>
          <cell r="G599"/>
          <cell r="H599"/>
          <cell r="I599"/>
          <cell r="J599"/>
          <cell r="K599"/>
          <cell r="L599"/>
          <cell r="M599"/>
          <cell r="N599"/>
          <cell r="O599"/>
          <cell r="P599"/>
          <cell r="Q599"/>
          <cell r="R599"/>
          <cell r="S599"/>
          <cell r="T599"/>
          <cell r="U599"/>
          <cell r="V599"/>
          <cell r="W599"/>
          <cell r="X599"/>
          <cell r="Y599"/>
          <cell r="Z599"/>
        </row>
        <row r="600">
          <cell r="A600"/>
          <cell r="B600"/>
          <cell r="C600"/>
          <cell r="D600"/>
          <cell r="E600"/>
          <cell r="F600"/>
          <cell r="G600"/>
          <cell r="H600"/>
          <cell r="I600"/>
          <cell r="J600"/>
          <cell r="K600"/>
          <cell r="L600"/>
          <cell r="M600"/>
          <cell r="N600"/>
          <cell r="O600"/>
          <cell r="P600"/>
          <cell r="Q600"/>
          <cell r="R600"/>
          <cell r="S600"/>
          <cell r="T600"/>
          <cell r="U600"/>
          <cell r="V600"/>
          <cell r="W600"/>
          <cell r="X600"/>
          <cell r="Y600"/>
          <cell r="Z600"/>
        </row>
        <row r="601">
          <cell r="A601"/>
          <cell r="B601"/>
          <cell r="C601"/>
          <cell r="D601"/>
          <cell r="E601"/>
          <cell r="F601"/>
          <cell r="G601"/>
          <cell r="H601"/>
          <cell r="I601"/>
          <cell r="J601"/>
          <cell r="K601"/>
          <cell r="L601"/>
          <cell r="M601"/>
          <cell r="N601"/>
          <cell r="O601"/>
          <cell r="P601"/>
          <cell r="Q601"/>
          <cell r="R601"/>
          <cell r="S601"/>
          <cell r="T601"/>
          <cell r="U601"/>
          <cell r="V601"/>
          <cell r="W601"/>
          <cell r="X601"/>
          <cell r="Y601"/>
          <cell r="Z601"/>
        </row>
        <row r="602">
          <cell r="A602"/>
          <cell r="B602"/>
          <cell r="C602"/>
          <cell r="D602"/>
          <cell r="E602"/>
          <cell r="F602"/>
          <cell r="G602"/>
          <cell r="H602"/>
          <cell r="I602"/>
          <cell r="J602"/>
          <cell r="K602"/>
          <cell r="L602"/>
          <cell r="M602"/>
          <cell r="N602"/>
          <cell r="O602"/>
          <cell r="P602"/>
          <cell r="Q602"/>
          <cell r="R602"/>
          <cell r="S602"/>
          <cell r="T602"/>
          <cell r="U602"/>
          <cell r="V602"/>
          <cell r="W602"/>
          <cell r="X602"/>
          <cell r="Y602"/>
          <cell r="Z602"/>
        </row>
        <row r="603">
          <cell r="A603"/>
          <cell r="B603"/>
          <cell r="C603"/>
          <cell r="D603"/>
          <cell r="E603"/>
          <cell r="F603"/>
          <cell r="G603"/>
          <cell r="H603"/>
          <cell r="I603"/>
          <cell r="J603"/>
          <cell r="K603"/>
          <cell r="L603"/>
          <cell r="M603"/>
          <cell r="N603"/>
          <cell r="O603"/>
          <cell r="P603"/>
          <cell r="Q603"/>
          <cell r="R603"/>
          <cell r="S603"/>
          <cell r="T603"/>
          <cell r="U603"/>
          <cell r="V603"/>
          <cell r="W603"/>
          <cell r="X603"/>
          <cell r="Y603"/>
          <cell r="Z603"/>
        </row>
        <row r="604">
          <cell r="A604"/>
          <cell r="B604"/>
          <cell r="C604"/>
          <cell r="D604"/>
          <cell r="E604"/>
          <cell r="F604"/>
          <cell r="G604"/>
          <cell r="H604"/>
          <cell r="I604"/>
          <cell r="J604"/>
          <cell r="K604"/>
          <cell r="L604"/>
          <cell r="M604"/>
          <cell r="N604"/>
          <cell r="O604"/>
          <cell r="P604"/>
          <cell r="Q604"/>
          <cell r="R604"/>
          <cell r="S604"/>
          <cell r="T604"/>
          <cell r="U604"/>
          <cell r="V604"/>
          <cell r="W604"/>
          <cell r="X604"/>
          <cell r="Y604"/>
          <cell r="Z604"/>
        </row>
        <row r="605">
          <cell r="A605"/>
          <cell r="B605"/>
          <cell r="C605"/>
          <cell r="D605"/>
          <cell r="E605"/>
          <cell r="F605"/>
          <cell r="G605"/>
          <cell r="H605"/>
          <cell r="I605"/>
          <cell r="J605"/>
          <cell r="K605"/>
          <cell r="L605"/>
          <cell r="M605"/>
          <cell r="N605"/>
          <cell r="O605"/>
          <cell r="P605"/>
          <cell r="Q605"/>
          <cell r="R605"/>
          <cell r="S605"/>
          <cell r="T605"/>
          <cell r="U605"/>
          <cell r="V605"/>
          <cell r="W605"/>
          <cell r="X605"/>
          <cell r="Y605"/>
          <cell r="Z605"/>
        </row>
        <row r="606">
          <cell r="A606"/>
          <cell r="B606"/>
          <cell r="C606"/>
          <cell r="D606"/>
          <cell r="E606"/>
          <cell r="F606"/>
          <cell r="G606"/>
          <cell r="H606"/>
          <cell r="I606"/>
          <cell r="J606"/>
          <cell r="K606"/>
          <cell r="L606"/>
          <cell r="M606"/>
          <cell r="N606"/>
          <cell r="O606"/>
          <cell r="P606"/>
          <cell r="Q606"/>
          <cell r="R606"/>
          <cell r="S606"/>
          <cell r="T606"/>
          <cell r="U606"/>
          <cell r="V606"/>
          <cell r="W606"/>
          <cell r="X606"/>
          <cell r="Y606"/>
          <cell r="Z606"/>
        </row>
        <row r="607">
          <cell r="A607"/>
          <cell r="B607"/>
          <cell r="C607"/>
          <cell r="D607"/>
          <cell r="E607"/>
          <cell r="F607"/>
          <cell r="G607"/>
          <cell r="H607"/>
          <cell r="I607"/>
          <cell r="J607"/>
          <cell r="K607"/>
          <cell r="L607"/>
          <cell r="M607"/>
          <cell r="N607"/>
          <cell r="O607"/>
          <cell r="P607"/>
          <cell r="Q607"/>
          <cell r="R607"/>
          <cell r="S607"/>
          <cell r="T607"/>
          <cell r="U607"/>
          <cell r="V607"/>
          <cell r="W607"/>
          <cell r="X607"/>
          <cell r="Y607"/>
          <cell r="Z607"/>
        </row>
        <row r="608">
          <cell r="A608"/>
          <cell r="B608"/>
          <cell r="C608"/>
          <cell r="D608"/>
          <cell r="E608"/>
          <cell r="F608"/>
          <cell r="G608"/>
          <cell r="H608"/>
          <cell r="I608"/>
          <cell r="J608"/>
          <cell r="K608"/>
          <cell r="L608"/>
          <cell r="M608"/>
          <cell r="N608"/>
          <cell r="O608"/>
          <cell r="P608"/>
          <cell r="Q608"/>
          <cell r="R608"/>
          <cell r="S608"/>
          <cell r="T608"/>
          <cell r="U608"/>
          <cell r="V608"/>
          <cell r="W608"/>
          <cell r="X608"/>
          <cell r="Y608"/>
          <cell r="Z608"/>
        </row>
        <row r="609">
          <cell r="A609"/>
          <cell r="B609"/>
          <cell r="C609"/>
          <cell r="D609"/>
          <cell r="E609"/>
          <cell r="F609"/>
          <cell r="G609"/>
          <cell r="H609"/>
          <cell r="I609"/>
          <cell r="J609"/>
          <cell r="K609"/>
          <cell r="L609"/>
          <cell r="M609"/>
          <cell r="N609"/>
          <cell r="O609"/>
          <cell r="P609"/>
          <cell r="Q609"/>
          <cell r="R609"/>
          <cell r="S609"/>
          <cell r="T609"/>
          <cell r="U609"/>
          <cell r="V609"/>
          <cell r="W609"/>
          <cell r="X609"/>
          <cell r="Y609"/>
          <cell r="Z609"/>
        </row>
        <row r="610">
          <cell r="A610"/>
          <cell r="B610"/>
          <cell r="C610"/>
          <cell r="D610"/>
          <cell r="E610"/>
          <cell r="F610"/>
          <cell r="G610"/>
          <cell r="H610"/>
          <cell r="I610"/>
          <cell r="J610"/>
          <cell r="K610"/>
          <cell r="L610"/>
          <cell r="M610"/>
          <cell r="N610"/>
          <cell r="O610"/>
          <cell r="P610"/>
          <cell r="Q610"/>
          <cell r="R610"/>
          <cell r="S610"/>
          <cell r="T610"/>
          <cell r="U610"/>
          <cell r="V610"/>
          <cell r="W610"/>
          <cell r="X610"/>
          <cell r="Y610"/>
          <cell r="Z610"/>
        </row>
        <row r="611">
          <cell r="A611"/>
          <cell r="B611"/>
          <cell r="C611"/>
          <cell r="D611"/>
          <cell r="E611"/>
          <cell r="F611"/>
          <cell r="G611"/>
          <cell r="H611"/>
          <cell r="I611"/>
          <cell r="J611"/>
          <cell r="K611"/>
          <cell r="L611"/>
          <cell r="M611"/>
          <cell r="N611"/>
          <cell r="O611"/>
          <cell r="P611"/>
          <cell r="Q611"/>
          <cell r="R611"/>
          <cell r="S611"/>
          <cell r="T611"/>
          <cell r="U611"/>
          <cell r="V611"/>
          <cell r="W611"/>
          <cell r="X611"/>
          <cell r="Y611"/>
          <cell r="Z611"/>
        </row>
        <row r="612">
          <cell r="A612"/>
          <cell r="B612"/>
          <cell r="C612"/>
          <cell r="D612"/>
          <cell r="E612"/>
          <cell r="F612"/>
          <cell r="G612"/>
          <cell r="H612"/>
          <cell r="I612"/>
          <cell r="J612"/>
          <cell r="K612"/>
          <cell r="L612"/>
          <cell r="M612"/>
          <cell r="N612"/>
          <cell r="O612"/>
          <cell r="P612"/>
          <cell r="Q612"/>
          <cell r="R612"/>
          <cell r="S612"/>
          <cell r="T612"/>
          <cell r="U612"/>
          <cell r="V612"/>
          <cell r="W612"/>
          <cell r="X612"/>
          <cell r="Y612"/>
          <cell r="Z612"/>
        </row>
        <row r="613">
          <cell r="A613"/>
          <cell r="B613"/>
          <cell r="C613"/>
          <cell r="D613"/>
          <cell r="E613"/>
          <cell r="F613"/>
          <cell r="G613"/>
          <cell r="H613"/>
          <cell r="I613"/>
          <cell r="J613"/>
          <cell r="K613"/>
          <cell r="L613"/>
          <cell r="M613"/>
          <cell r="N613"/>
          <cell r="O613"/>
          <cell r="P613"/>
          <cell r="Q613"/>
          <cell r="R613"/>
          <cell r="S613"/>
          <cell r="T613"/>
          <cell r="U613"/>
          <cell r="V613"/>
          <cell r="W613"/>
          <cell r="X613"/>
          <cell r="Y613"/>
          <cell r="Z613"/>
        </row>
        <row r="614">
          <cell r="A614"/>
          <cell r="B614"/>
          <cell r="C614"/>
          <cell r="D614"/>
          <cell r="E614"/>
          <cell r="F614"/>
          <cell r="G614"/>
          <cell r="H614"/>
          <cell r="I614"/>
          <cell r="J614"/>
          <cell r="K614"/>
          <cell r="L614"/>
          <cell r="M614"/>
          <cell r="N614"/>
          <cell r="O614"/>
          <cell r="P614"/>
          <cell r="Q614"/>
          <cell r="R614"/>
          <cell r="S614"/>
          <cell r="T614"/>
          <cell r="U614"/>
          <cell r="V614"/>
          <cell r="W614"/>
          <cell r="X614"/>
          <cell r="Y614"/>
          <cell r="Z614"/>
        </row>
        <row r="615">
          <cell r="A615"/>
          <cell r="B615"/>
          <cell r="C615"/>
          <cell r="D615"/>
          <cell r="E615"/>
          <cell r="F615"/>
          <cell r="G615"/>
          <cell r="H615"/>
          <cell r="I615"/>
          <cell r="J615"/>
          <cell r="K615"/>
          <cell r="L615"/>
          <cell r="M615"/>
          <cell r="N615"/>
          <cell r="O615"/>
          <cell r="P615"/>
          <cell r="Q615"/>
          <cell r="R615"/>
          <cell r="S615"/>
          <cell r="T615"/>
          <cell r="U615"/>
          <cell r="V615"/>
          <cell r="W615"/>
          <cell r="X615"/>
          <cell r="Y615"/>
          <cell r="Z615"/>
        </row>
        <row r="616">
          <cell r="A616"/>
          <cell r="B616"/>
          <cell r="C616"/>
          <cell r="D616"/>
          <cell r="E616"/>
          <cell r="F616"/>
          <cell r="G616"/>
          <cell r="H616"/>
          <cell r="I616"/>
          <cell r="J616"/>
          <cell r="K616"/>
          <cell r="L616"/>
          <cell r="M616"/>
          <cell r="N616"/>
          <cell r="O616"/>
          <cell r="P616"/>
          <cell r="Q616"/>
          <cell r="R616"/>
          <cell r="S616"/>
          <cell r="T616"/>
          <cell r="U616"/>
          <cell r="V616"/>
          <cell r="W616"/>
          <cell r="X616"/>
          <cell r="Y616"/>
          <cell r="Z616"/>
        </row>
        <row r="617">
          <cell r="A617"/>
          <cell r="B617"/>
          <cell r="C617"/>
          <cell r="D617"/>
          <cell r="E617"/>
          <cell r="F617"/>
          <cell r="G617"/>
          <cell r="H617"/>
          <cell r="I617"/>
          <cell r="J617"/>
          <cell r="K617"/>
          <cell r="L617"/>
          <cell r="M617"/>
          <cell r="N617"/>
          <cell r="O617"/>
          <cell r="P617"/>
          <cell r="Q617"/>
          <cell r="R617"/>
          <cell r="S617"/>
          <cell r="T617"/>
          <cell r="U617"/>
          <cell r="V617"/>
          <cell r="W617"/>
          <cell r="X617"/>
          <cell r="Y617"/>
          <cell r="Z617"/>
        </row>
        <row r="618">
          <cell r="A618"/>
          <cell r="B618"/>
          <cell r="C618"/>
          <cell r="D618"/>
          <cell r="E618"/>
          <cell r="F618"/>
          <cell r="G618"/>
          <cell r="H618"/>
          <cell r="I618"/>
          <cell r="J618"/>
          <cell r="K618"/>
          <cell r="L618"/>
          <cell r="M618"/>
          <cell r="N618"/>
          <cell r="O618"/>
          <cell r="P618"/>
          <cell r="Q618"/>
          <cell r="R618"/>
          <cell r="S618"/>
          <cell r="T618"/>
          <cell r="U618"/>
          <cell r="V618"/>
          <cell r="W618"/>
          <cell r="X618"/>
          <cell r="Y618"/>
          <cell r="Z618"/>
        </row>
        <row r="619">
          <cell r="A619"/>
          <cell r="B619"/>
          <cell r="C619"/>
          <cell r="D619"/>
          <cell r="E619"/>
          <cell r="F619"/>
          <cell r="G619"/>
          <cell r="H619"/>
          <cell r="I619"/>
          <cell r="J619"/>
          <cell r="K619"/>
          <cell r="L619"/>
          <cell r="M619"/>
          <cell r="N619"/>
          <cell r="O619"/>
          <cell r="P619"/>
          <cell r="Q619"/>
          <cell r="R619"/>
          <cell r="S619"/>
          <cell r="T619"/>
          <cell r="U619"/>
          <cell r="V619"/>
          <cell r="W619"/>
          <cell r="X619"/>
          <cell r="Y619"/>
          <cell r="Z619"/>
        </row>
        <row r="620">
          <cell r="A620"/>
          <cell r="B620"/>
          <cell r="C620"/>
          <cell r="D620"/>
          <cell r="E620"/>
          <cell r="F620"/>
          <cell r="G620"/>
          <cell r="H620"/>
          <cell r="I620"/>
          <cell r="J620"/>
          <cell r="K620"/>
          <cell r="L620"/>
          <cell r="M620"/>
          <cell r="N620"/>
          <cell r="O620"/>
          <cell r="P620"/>
          <cell r="Q620"/>
          <cell r="R620"/>
          <cell r="S620"/>
          <cell r="T620"/>
          <cell r="U620"/>
          <cell r="V620"/>
          <cell r="W620"/>
          <cell r="X620"/>
          <cell r="Y620"/>
          <cell r="Z620"/>
        </row>
        <row r="621">
          <cell r="A621"/>
          <cell r="B621"/>
          <cell r="C621"/>
          <cell r="D621"/>
          <cell r="E621"/>
          <cell r="F621"/>
          <cell r="G621"/>
          <cell r="H621"/>
          <cell r="I621"/>
          <cell r="J621"/>
          <cell r="K621"/>
          <cell r="L621"/>
          <cell r="M621"/>
          <cell r="N621"/>
          <cell r="O621"/>
          <cell r="P621"/>
          <cell r="Q621"/>
          <cell r="R621"/>
          <cell r="S621"/>
          <cell r="T621"/>
          <cell r="U621"/>
          <cell r="V621"/>
          <cell r="W621"/>
          <cell r="X621"/>
          <cell r="Y621"/>
          <cell r="Z621"/>
        </row>
        <row r="622">
          <cell r="A622"/>
          <cell r="B622"/>
          <cell r="C622"/>
          <cell r="D622"/>
          <cell r="E622"/>
          <cell r="F622"/>
          <cell r="G622"/>
          <cell r="H622"/>
          <cell r="I622"/>
          <cell r="J622"/>
          <cell r="K622"/>
          <cell r="L622"/>
          <cell r="M622"/>
          <cell r="N622"/>
          <cell r="O622"/>
          <cell r="P622"/>
          <cell r="Q622"/>
          <cell r="R622"/>
          <cell r="S622"/>
          <cell r="T622"/>
          <cell r="U622"/>
          <cell r="V622"/>
          <cell r="W622"/>
          <cell r="X622"/>
          <cell r="Y622"/>
          <cell r="Z622"/>
        </row>
        <row r="623">
          <cell r="A623"/>
          <cell r="B623"/>
          <cell r="C623"/>
          <cell r="D623"/>
          <cell r="E623"/>
          <cell r="F623"/>
          <cell r="G623"/>
          <cell r="H623"/>
          <cell r="I623"/>
          <cell r="J623"/>
          <cell r="K623"/>
          <cell r="L623"/>
          <cell r="M623"/>
          <cell r="N623"/>
          <cell r="O623"/>
          <cell r="P623"/>
          <cell r="Q623"/>
          <cell r="R623"/>
          <cell r="S623"/>
          <cell r="T623"/>
          <cell r="U623"/>
          <cell r="V623"/>
          <cell r="W623"/>
          <cell r="X623"/>
          <cell r="Y623"/>
          <cell r="Z623"/>
        </row>
        <row r="624">
          <cell r="A624"/>
          <cell r="B624"/>
          <cell r="C624"/>
          <cell r="D624"/>
          <cell r="E624"/>
          <cell r="F624"/>
          <cell r="G624"/>
          <cell r="H624"/>
          <cell r="I624"/>
          <cell r="J624"/>
          <cell r="K624"/>
          <cell r="L624"/>
          <cell r="M624"/>
          <cell r="N624"/>
          <cell r="O624"/>
          <cell r="P624"/>
          <cell r="Q624"/>
          <cell r="R624"/>
          <cell r="S624"/>
          <cell r="T624"/>
          <cell r="U624"/>
          <cell r="V624"/>
          <cell r="W624"/>
          <cell r="X624"/>
          <cell r="Y624"/>
          <cell r="Z624"/>
        </row>
        <row r="625">
          <cell r="A625"/>
          <cell r="B625"/>
          <cell r="C625"/>
          <cell r="D625"/>
          <cell r="E625"/>
          <cell r="F625"/>
          <cell r="G625"/>
          <cell r="H625"/>
          <cell r="I625"/>
          <cell r="J625"/>
          <cell r="K625"/>
          <cell r="L625"/>
          <cell r="M625"/>
          <cell r="N625"/>
          <cell r="O625"/>
          <cell r="P625"/>
          <cell r="Q625"/>
          <cell r="R625"/>
          <cell r="S625"/>
          <cell r="T625"/>
          <cell r="U625"/>
          <cell r="V625"/>
          <cell r="W625"/>
          <cell r="X625"/>
          <cell r="Y625"/>
          <cell r="Z625"/>
        </row>
        <row r="626">
          <cell r="A626"/>
          <cell r="B626"/>
          <cell r="C626"/>
          <cell r="D626"/>
          <cell r="E626"/>
          <cell r="F626"/>
          <cell r="G626"/>
          <cell r="H626"/>
          <cell r="I626"/>
          <cell r="J626"/>
          <cell r="K626"/>
          <cell r="L626"/>
          <cell r="M626"/>
          <cell r="N626"/>
          <cell r="O626"/>
          <cell r="P626"/>
          <cell r="Q626"/>
          <cell r="R626"/>
          <cell r="S626"/>
          <cell r="T626"/>
          <cell r="U626"/>
          <cell r="V626"/>
          <cell r="W626"/>
          <cell r="X626"/>
          <cell r="Y626"/>
          <cell r="Z626"/>
        </row>
        <row r="627">
          <cell r="A627"/>
          <cell r="B627"/>
          <cell r="C627"/>
          <cell r="D627"/>
          <cell r="E627"/>
          <cell r="F627"/>
          <cell r="G627"/>
          <cell r="H627"/>
          <cell r="I627"/>
          <cell r="J627"/>
          <cell r="K627"/>
          <cell r="L627"/>
          <cell r="M627"/>
          <cell r="N627"/>
          <cell r="O627"/>
          <cell r="P627"/>
          <cell r="Q627"/>
          <cell r="R627"/>
          <cell r="S627"/>
          <cell r="T627"/>
          <cell r="U627"/>
          <cell r="V627"/>
          <cell r="W627"/>
          <cell r="X627"/>
          <cell r="Y627"/>
          <cell r="Z627"/>
        </row>
        <row r="628">
          <cell r="A628"/>
          <cell r="B628"/>
          <cell r="C628"/>
          <cell r="D628"/>
          <cell r="E628"/>
          <cell r="F628"/>
          <cell r="G628"/>
          <cell r="H628"/>
          <cell r="I628"/>
          <cell r="J628"/>
          <cell r="K628"/>
          <cell r="L628"/>
          <cell r="M628"/>
          <cell r="N628"/>
          <cell r="O628"/>
          <cell r="P628"/>
          <cell r="Q628"/>
          <cell r="R628"/>
          <cell r="S628"/>
          <cell r="T628"/>
          <cell r="U628"/>
          <cell r="V628"/>
          <cell r="W628"/>
          <cell r="X628"/>
          <cell r="Y628"/>
          <cell r="Z628"/>
        </row>
        <row r="629">
          <cell r="A629"/>
          <cell r="B629"/>
          <cell r="C629"/>
          <cell r="D629"/>
          <cell r="E629"/>
          <cell r="F629"/>
          <cell r="G629"/>
          <cell r="H629"/>
          <cell r="I629"/>
          <cell r="J629"/>
          <cell r="K629"/>
          <cell r="L629"/>
          <cell r="M629"/>
          <cell r="N629"/>
          <cell r="O629"/>
          <cell r="P629"/>
          <cell r="Q629"/>
          <cell r="R629"/>
          <cell r="S629"/>
          <cell r="T629"/>
          <cell r="U629"/>
          <cell r="V629"/>
          <cell r="W629"/>
          <cell r="X629"/>
          <cell r="Y629"/>
          <cell r="Z629"/>
        </row>
        <row r="630">
          <cell r="A630"/>
          <cell r="B630"/>
          <cell r="C630"/>
          <cell r="D630"/>
          <cell r="E630"/>
          <cell r="F630"/>
          <cell r="G630"/>
          <cell r="H630"/>
          <cell r="I630"/>
          <cell r="J630"/>
          <cell r="K630"/>
          <cell r="L630"/>
          <cell r="M630"/>
          <cell r="N630"/>
          <cell r="O630"/>
          <cell r="P630"/>
          <cell r="Q630"/>
          <cell r="R630"/>
          <cell r="S630"/>
          <cell r="T630"/>
          <cell r="U630"/>
          <cell r="V630"/>
          <cell r="W630"/>
          <cell r="X630"/>
          <cell r="Y630"/>
          <cell r="Z630"/>
        </row>
        <row r="631">
          <cell r="A631"/>
          <cell r="B631"/>
          <cell r="C631"/>
          <cell r="D631"/>
          <cell r="E631"/>
          <cell r="F631"/>
          <cell r="G631"/>
          <cell r="H631"/>
          <cell r="I631"/>
          <cell r="J631"/>
          <cell r="K631"/>
          <cell r="L631"/>
          <cell r="M631"/>
          <cell r="N631"/>
          <cell r="O631"/>
          <cell r="P631"/>
          <cell r="Q631"/>
          <cell r="R631"/>
          <cell r="S631"/>
          <cell r="T631"/>
          <cell r="U631"/>
          <cell r="V631"/>
          <cell r="W631"/>
          <cell r="X631"/>
          <cell r="Y631"/>
          <cell r="Z631"/>
        </row>
        <row r="632">
          <cell r="A632"/>
          <cell r="B632"/>
          <cell r="C632"/>
          <cell r="D632"/>
          <cell r="E632"/>
          <cell r="F632"/>
          <cell r="G632"/>
          <cell r="H632"/>
          <cell r="I632"/>
          <cell r="J632"/>
          <cell r="K632"/>
          <cell r="L632"/>
          <cell r="M632"/>
          <cell r="N632"/>
          <cell r="O632"/>
          <cell r="P632"/>
          <cell r="Q632"/>
          <cell r="R632"/>
          <cell r="S632"/>
          <cell r="T632"/>
          <cell r="U632"/>
          <cell r="V632"/>
          <cell r="W632"/>
          <cell r="X632"/>
          <cell r="Y632"/>
          <cell r="Z632"/>
        </row>
        <row r="633">
          <cell r="A633"/>
          <cell r="B633"/>
          <cell r="C633"/>
          <cell r="D633"/>
          <cell r="E633"/>
          <cell r="F633"/>
          <cell r="G633"/>
          <cell r="H633"/>
          <cell r="I633"/>
          <cell r="J633"/>
          <cell r="K633"/>
          <cell r="L633"/>
          <cell r="M633"/>
          <cell r="N633"/>
          <cell r="O633"/>
          <cell r="P633"/>
          <cell r="Q633"/>
          <cell r="R633"/>
          <cell r="S633"/>
          <cell r="T633"/>
          <cell r="U633"/>
          <cell r="V633"/>
          <cell r="W633"/>
          <cell r="X633"/>
          <cell r="Y633"/>
          <cell r="Z633"/>
        </row>
        <row r="634">
          <cell r="A634"/>
          <cell r="B634"/>
          <cell r="C634"/>
          <cell r="D634"/>
          <cell r="E634"/>
          <cell r="F634"/>
          <cell r="G634"/>
          <cell r="H634"/>
          <cell r="I634"/>
          <cell r="J634"/>
          <cell r="K634"/>
          <cell r="L634"/>
          <cell r="M634"/>
          <cell r="N634"/>
          <cell r="O634"/>
          <cell r="P634"/>
          <cell r="Q634"/>
          <cell r="R634"/>
          <cell r="S634"/>
          <cell r="T634"/>
          <cell r="U634"/>
          <cell r="V634"/>
          <cell r="W634"/>
          <cell r="X634"/>
          <cell r="Y634"/>
          <cell r="Z634"/>
        </row>
        <row r="635">
          <cell r="A635"/>
          <cell r="B635"/>
          <cell r="C635"/>
          <cell r="D635"/>
          <cell r="E635"/>
          <cell r="F635"/>
          <cell r="G635"/>
          <cell r="H635"/>
          <cell r="I635"/>
          <cell r="J635"/>
          <cell r="K635"/>
          <cell r="L635"/>
          <cell r="M635"/>
          <cell r="N635"/>
          <cell r="O635"/>
          <cell r="P635"/>
          <cell r="Q635"/>
          <cell r="R635"/>
          <cell r="S635"/>
          <cell r="T635"/>
          <cell r="U635"/>
          <cell r="V635"/>
          <cell r="W635"/>
          <cell r="X635"/>
          <cell r="Y635"/>
          <cell r="Z635"/>
        </row>
        <row r="636">
          <cell r="A636"/>
          <cell r="B636"/>
          <cell r="C636"/>
          <cell r="D636"/>
          <cell r="E636"/>
          <cell r="F636"/>
          <cell r="G636"/>
          <cell r="H636"/>
          <cell r="I636"/>
          <cell r="J636"/>
          <cell r="K636"/>
          <cell r="L636"/>
          <cell r="M636"/>
          <cell r="N636"/>
          <cell r="O636"/>
          <cell r="P636"/>
          <cell r="Q636"/>
          <cell r="R636"/>
          <cell r="S636"/>
          <cell r="T636"/>
          <cell r="U636"/>
          <cell r="V636"/>
          <cell r="W636"/>
          <cell r="X636"/>
          <cell r="Y636"/>
          <cell r="Z636"/>
        </row>
        <row r="637">
          <cell r="A637"/>
          <cell r="B637"/>
          <cell r="C637"/>
          <cell r="D637"/>
          <cell r="E637"/>
          <cell r="F637"/>
          <cell r="G637"/>
          <cell r="H637"/>
          <cell r="I637"/>
          <cell r="J637"/>
          <cell r="K637"/>
          <cell r="L637"/>
          <cell r="M637"/>
          <cell r="N637"/>
          <cell r="O637"/>
          <cell r="P637"/>
          <cell r="Q637"/>
          <cell r="R637"/>
          <cell r="S637"/>
          <cell r="T637"/>
          <cell r="U637"/>
          <cell r="V637"/>
          <cell r="W637"/>
          <cell r="X637"/>
          <cell r="Y637"/>
          <cell r="Z637"/>
        </row>
        <row r="638">
          <cell r="A638"/>
          <cell r="B638"/>
          <cell r="C638"/>
          <cell r="D638"/>
          <cell r="E638"/>
          <cell r="F638"/>
          <cell r="G638"/>
          <cell r="H638"/>
          <cell r="I638"/>
          <cell r="J638"/>
          <cell r="K638"/>
          <cell r="L638"/>
          <cell r="M638"/>
          <cell r="N638"/>
          <cell r="O638"/>
          <cell r="P638"/>
          <cell r="Q638"/>
          <cell r="R638"/>
          <cell r="S638"/>
          <cell r="T638"/>
          <cell r="U638"/>
          <cell r="V638"/>
          <cell r="W638"/>
          <cell r="X638"/>
          <cell r="Y638"/>
          <cell r="Z638"/>
        </row>
        <row r="639">
          <cell r="A639"/>
          <cell r="B639"/>
          <cell r="C639"/>
          <cell r="D639"/>
          <cell r="E639"/>
          <cell r="F639"/>
          <cell r="G639"/>
          <cell r="H639"/>
          <cell r="I639"/>
          <cell r="J639"/>
          <cell r="K639"/>
          <cell r="L639"/>
          <cell r="M639"/>
          <cell r="N639"/>
          <cell r="O639"/>
          <cell r="P639"/>
          <cell r="Q639"/>
          <cell r="R639"/>
          <cell r="S639"/>
          <cell r="T639"/>
          <cell r="U639"/>
          <cell r="V639"/>
          <cell r="W639"/>
          <cell r="X639"/>
          <cell r="Y639"/>
          <cell r="Z639"/>
        </row>
        <row r="640">
          <cell r="A640"/>
          <cell r="B640"/>
          <cell r="C640"/>
          <cell r="D640"/>
          <cell r="E640"/>
          <cell r="F640"/>
          <cell r="G640"/>
          <cell r="H640"/>
          <cell r="I640"/>
          <cell r="J640"/>
          <cell r="K640"/>
          <cell r="L640"/>
          <cell r="M640"/>
          <cell r="N640"/>
          <cell r="O640"/>
          <cell r="P640"/>
          <cell r="Q640"/>
          <cell r="R640"/>
          <cell r="S640"/>
          <cell r="T640"/>
          <cell r="U640"/>
          <cell r="V640"/>
          <cell r="W640"/>
          <cell r="X640"/>
          <cell r="Y640"/>
          <cell r="Z640"/>
        </row>
        <row r="641">
          <cell r="A641"/>
          <cell r="B641"/>
          <cell r="C641"/>
          <cell r="D641"/>
          <cell r="E641"/>
          <cell r="F641"/>
          <cell r="G641"/>
          <cell r="H641"/>
          <cell r="I641"/>
          <cell r="J641"/>
          <cell r="K641"/>
          <cell r="L641"/>
          <cell r="M641"/>
          <cell r="N641"/>
          <cell r="O641"/>
          <cell r="P641"/>
          <cell r="Q641"/>
          <cell r="R641"/>
          <cell r="S641"/>
          <cell r="T641"/>
          <cell r="U641"/>
          <cell r="V641"/>
          <cell r="W641"/>
          <cell r="X641"/>
          <cell r="Y641"/>
          <cell r="Z641"/>
        </row>
        <row r="642">
          <cell r="A642"/>
          <cell r="B642"/>
          <cell r="C642"/>
          <cell r="D642"/>
          <cell r="E642"/>
          <cell r="F642"/>
          <cell r="G642"/>
          <cell r="H642"/>
          <cell r="I642"/>
          <cell r="J642"/>
          <cell r="K642"/>
          <cell r="L642"/>
          <cell r="M642"/>
          <cell r="N642"/>
          <cell r="O642"/>
          <cell r="P642"/>
          <cell r="Q642"/>
          <cell r="R642"/>
          <cell r="S642"/>
          <cell r="T642"/>
          <cell r="U642"/>
          <cell r="V642"/>
          <cell r="W642"/>
          <cell r="X642"/>
          <cell r="Y642"/>
          <cell r="Z642"/>
        </row>
        <row r="643">
          <cell r="A643"/>
          <cell r="B643"/>
          <cell r="C643"/>
          <cell r="D643"/>
          <cell r="E643"/>
          <cell r="F643"/>
          <cell r="G643"/>
          <cell r="H643"/>
          <cell r="I643"/>
          <cell r="J643"/>
          <cell r="K643"/>
          <cell r="L643"/>
          <cell r="M643"/>
          <cell r="N643"/>
          <cell r="O643"/>
          <cell r="P643"/>
          <cell r="Q643"/>
          <cell r="R643"/>
          <cell r="S643"/>
          <cell r="T643"/>
          <cell r="U643"/>
          <cell r="V643"/>
          <cell r="W643"/>
          <cell r="X643"/>
          <cell r="Y643"/>
          <cell r="Z643"/>
        </row>
        <row r="644">
          <cell r="A644"/>
          <cell r="B644"/>
          <cell r="C644"/>
          <cell r="D644"/>
          <cell r="E644"/>
          <cell r="F644"/>
          <cell r="G644"/>
          <cell r="H644"/>
          <cell r="I644"/>
          <cell r="J644"/>
          <cell r="K644"/>
          <cell r="L644"/>
          <cell r="M644"/>
          <cell r="N644"/>
          <cell r="O644"/>
          <cell r="P644"/>
          <cell r="Q644"/>
          <cell r="R644"/>
          <cell r="S644"/>
          <cell r="T644"/>
          <cell r="U644"/>
          <cell r="V644"/>
          <cell r="W644"/>
          <cell r="X644"/>
          <cell r="Y644"/>
          <cell r="Z644"/>
        </row>
        <row r="645">
          <cell r="A645"/>
          <cell r="B645"/>
          <cell r="C645"/>
          <cell r="D645"/>
          <cell r="E645"/>
          <cell r="F645"/>
          <cell r="G645"/>
          <cell r="H645"/>
          <cell r="I645"/>
          <cell r="J645"/>
          <cell r="K645"/>
          <cell r="L645"/>
          <cell r="M645"/>
          <cell r="N645"/>
          <cell r="O645"/>
          <cell r="P645"/>
          <cell r="Q645"/>
          <cell r="R645"/>
          <cell r="S645"/>
          <cell r="T645"/>
          <cell r="U645"/>
          <cell r="V645"/>
          <cell r="W645"/>
          <cell r="X645"/>
          <cell r="Y645"/>
          <cell r="Z645"/>
        </row>
        <row r="646">
          <cell r="A646"/>
          <cell r="B646"/>
          <cell r="C646"/>
          <cell r="D646"/>
          <cell r="E646"/>
          <cell r="F646"/>
          <cell r="G646"/>
          <cell r="H646"/>
          <cell r="I646"/>
          <cell r="J646"/>
          <cell r="K646"/>
          <cell r="L646"/>
          <cell r="M646"/>
          <cell r="N646"/>
          <cell r="O646"/>
          <cell r="P646"/>
          <cell r="Q646"/>
          <cell r="R646"/>
          <cell r="S646"/>
          <cell r="T646"/>
          <cell r="U646"/>
          <cell r="V646"/>
          <cell r="W646"/>
          <cell r="X646"/>
          <cell r="Y646"/>
          <cell r="Z646"/>
        </row>
        <row r="647">
          <cell r="A647"/>
          <cell r="B647"/>
          <cell r="C647"/>
          <cell r="D647"/>
          <cell r="E647"/>
          <cell r="F647"/>
          <cell r="G647"/>
          <cell r="H647"/>
          <cell r="I647"/>
          <cell r="J647"/>
          <cell r="K647"/>
          <cell r="L647"/>
          <cell r="M647"/>
          <cell r="N647"/>
          <cell r="O647"/>
          <cell r="P647"/>
          <cell r="Q647"/>
          <cell r="R647"/>
          <cell r="S647"/>
          <cell r="T647"/>
          <cell r="U647"/>
          <cell r="V647"/>
          <cell r="W647"/>
          <cell r="X647"/>
          <cell r="Y647"/>
          <cell r="Z647"/>
        </row>
        <row r="648">
          <cell r="A648"/>
          <cell r="B648"/>
          <cell r="C648"/>
          <cell r="D648"/>
          <cell r="E648"/>
          <cell r="F648"/>
          <cell r="G648"/>
          <cell r="H648"/>
          <cell r="I648"/>
          <cell r="J648"/>
          <cell r="K648"/>
          <cell r="L648"/>
          <cell r="M648"/>
          <cell r="N648"/>
          <cell r="O648"/>
          <cell r="P648"/>
          <cell r="Q648"/>
          <cell r="R648"/>
          <cell r="S648"/>
          <cell r="T648"/>
          <cell r="U648"/>
          <cell r="V648"/>
          <cell r="W648"/>
          <cell r="X648"/>
          <cell r="Y648"/>
          <cell r="Z648"/>
        </row>
        <row r="649">
          <cell r="A649"/>
          <cell r="B649"/>
          <cell r="C649"/>
          <cell r="D649"/>
          <cell r="E649"/>
          <cell r="F649"/>
          <cell r="G649"/>
          <cell r="H649"/>
          <cell r="I649"/>
          <cell r="J649"/>
          <cell r="K649"/>
          <cell r="L649"/>
          <cell r="M649"/>
          <cell r="N649"/>
          <cell r="O649"/>
          <cell r="P649"/>
          <cell r="Q649"/>
          <cell r="R649"/>
          <cell r="S649"/>
          <cell r="T649"/>
          <cell r="U649"/>
          <cell r="V649"/>
          <cell r="W649"/>
          <cell r="X649"/>
          <cell r="Y649"/>
          <cell r="Z649"/>
        </row>
        <row r="650">
          <cell r="A650"/>
          <cell r="B650"/>
          <cell r="C650"/>
          <cell r="D650"/>
          <cell r="E650"/>
          <cell r="F650"/>
          <cell r="G650"/>
          <cell r="H650"/>
          <cell r="I650"/>
          <cell r="J650"/>
          <cell r="K650"/>
          <cell r="L650"/>
          <cell r="M650"/>
          <cell r="N650"/>
          <cell r="O650"/>
          <cell r="P650"/>
          <cell r="Q650"/>
          <cell r="R650"/>
          <cell r="S650"/>
          <cell r="T650"/>
          <cell r="U650"/>
          <cell r="V650"/>
          <cell r="W650"/>
          <cell r="X650"/>
          <cell r="Y650"/>
          <cell r="Z650"/>
        </row>
        <row r="651">
          <cell r="A651"/>
          <cell r="B651"/>
          <cell r="C651"/>
          <cell r="D651"/>
          <cell r="E651"/>
          <cell r="F651"/>
          <cell r="G651"/>
          <cell r="H651"/>
          <cell r="I651"/>
          <cell r="J651"/>
          <cell r="K651"/>
          <cell r="L651"/>
          <cell r="M651"/>
          <cell r="N651"/>
          <cell r="O651"/>
          <cell r="P651"/>
          <cell r="Q651"/>
          <cell r="R651"/>
          <cell r="S651"/>
          <cell r="T651"/>
          <cell r="U651"/>
          <cell r="V651"/>
          <cell r="W651"/>
          <cell r="X651"/>
          <cell r="Y651"/>
          <cell r="Z651"/>
        </row>
        <row r="652">
          <cell r="A652"/>
          <cell r="B652"/>
          <cell r="C652"/>
          <cell r="D652"/>
          <cell r="E652"/>
          <cell r="F652"/>
          <cell r="G652"/>
          <cell r="H652"/>
          <cell r="I652"/>
          <cell r="J652"/>
          <cell r="K652"/>
          <cell r="L652"/>
          <cell r="M652"/>
          <cell r="N652"/>
          <cell r="O652"/>
          <cell r="P652"/>
          <cell r="Q652"/>
          <cell r="R652"/>
          <cell r="S652"/>
          <cell r="T652"/>
          <cell r="U652"/>
          <cell r="V652"/>
          <cell r="W652"/>
          <cell r="X652"/>
          <cell r="Y652"/>
          <cell r="Z652"/>
        </row>
        <row r="653">
          <cell r="A653"/>
          <cell r="B653"/>
          <cell r="C653"/>
          <cell r="D653"/>
          <cell r="E653"/>
          <cell r="F653"/>
          <cell r="G653"/>
          <cell r="H653"/>
          <cell r="I653"/>
          <cell r="J653"/>
          <cell r="K653"/>
          <cell r="L653"/>
          <cell r="M653"/>
          <cell r="N653"/>
          <cell r="O653"/>
          <cell r="P653"/>
          <cell r="Q653"/>
          <cell r="R653"/>
          <cell r="S653"/>
          <cell r="T653"/>
          <cell r="U653"/>
          <cell r="V653"/>
          <cell r="W653"/>
          <cell r="X653"/>
          <cell r="Y653"/>
          <cell r="Z653"/>
        </row>
        <row r="654">
          <cell r="A654"/>
          <cell r="B654"/>
          <cell r="C654"/>
          <cell r="D654"/>
          <cell r="E654"/>
          <cell r="F654"/>
          <cell r="G654"/>
          <cell r="H654"/>
          <cell r="I654"/>
          <cell r="J654"/>
          <cell r="K654"/>
          <cell r="L654"/>
          <cell r="M654"/>
          <cell r="N654"/>
          <cell r="O654"/>
          <cell r="P654"/>
          <cell r="Q654"/>
          <cell r="R654"/>
          <cell r="S654"/>
          <cell r="T654"/>
          <cell r="U654"/>
          <cell r="V654"/>
          <cell r="W654"/>
          <cell r="X654"/>
          <cell r="Y654"/>
          <cell r="Z654"/>
        </row>
        <row r="655">
          <cell r="A655"/>
          <cell r="B655"/>
          <cell r="C655"/>
          <cell r="D655"/>
          <cell r="E655"/>
          <cell r="F655"/>
          <cell r="G655"/>
          <cell r="H655"/>
          <cell r="I655"/>
          <cell r="J655"/>
          <cell r="K655"/>
          <cell r="L655"/>
          <cell r="M655"/>
          <cell r="N655"/>
          <cell r="O655"/>
          <cell r="P655"/>
          <cell r="Q655"/>
          <cell r="R655"/>
          <cell r="S655"/>
          <cell r="T655"/>
          <cell r="U655"/>
          <cell r="V655"/>
          <cell r="W655"/>
          <cell r="X655"/>
          <cell r="Y655"/>
          <cell r="Z655"/>
        </row>
        <row r="656">
          <cell r="A656"/>
          <cell r="B656"/>
          <cell r="C656"/>
          <cell r="D656"/>
          <cell r="E656"/>
          <cell r="F656"/>
          <cell r="G656"/>
          <cell r="H656"/>
          <cell r="I656"/>
          <cell r="J656"/>
          <cell r="K656"/>
          <cell r="L656"/>
          <cell r="M656"/>
          <cell r="N656"/>
          <cell r="O656"/>
          <cell r="P656"/>
          <cell r="Q656"/>
          <cell r="R656"/>
          <cell r="S656"/>
          <cell r="T656"/>
          <cell r="U656"/>
          <cell r="V656"/>
          <cell r="W656"/>
          <cell r="X656"/>
          <cell r="Y656"/>
          <cell r="Z656"/>
        </row>
        <row r="657">
          <cell r="A657"/>
          <cell r="B657"/>
          <cell r="C657"/>
          <cell r="D657"/>
          <cell r="E657"/>
          <cell r="F657"/>
          <cell r="G657"/>
          <cell r="H657"/>
          <cell r="I657"/>
          <cell r="J657"/>
          <cell r="K657"/>
          <cell r="L657"/>
          <cell r="M657"/>
          <cell r="N657"/>
          <cell r="O657"/>
          <cell r="P657"/>
          <cell r="Q657"/>
          <cell r="R657"/>
          <cell r="S657"/>
          <cell r="T657"/>
          <cell r="U657"/>
          <cell r="V657"/>
          <cell r="W657"/>
          <cell r="X657"/>
          <cell r="Y657"/>
          <cell r="Z657"/>
        </row>
        <row r="658">
          <cell r="A658"/>
          <cell r="B658"/>
          <cell r="C658"/>
          <cell r="D658"/>
          <cell r="E658"/>
          <cell r="F658"/>
          <cell r="G658"/>
          <cell r="H658"/>
          <cell r="I658"/>
          <cell r="J658"/>
          <cell r="K658"/>
          <cell r="L658"/>
          <cell r="M658"/>
          <cell r="N658"/>
          <cell r="O658"/>
          <cell r="P658"/>
          <cell r="Q658"/>
          <cell r="R658"/>
          <cell r="S658"/>
          <cell r="T658"/>
          <cell r="U658"/>
          <cell r="V658"/>
          <cell r="W658"/>
          <cell r="X658"/>
          <cell r="Y658"/>
          <cell r="Z658"/>
        </row>
        <row r="659">
          <cell r="A659"/>
          <cell r="B659"/>
          <cell r="C659"/>
          <cell r="D659"/>
          <cell r="E659"/>
          <cell r="F659"/>
          <cell r="G659"/>
          <cell r="H659"/>
          <cell r="I659"/>
          <cell r="J659"/>
          <cell r="K659"/>
          <cell r="L659"/>
          <cell r="M659"/>
          <cell r="N659"/>
          <cell r="O659"/>
          <cell r="P659"/>
          <cell r="Q659"/>
          <cell r="R659"/>
          <cell r="S659"/>
          <cell r="T659"/>
          <cell r="U659"/>
          <cell r="V659"/>
          <cell r="W659"/>
          <cell r="X659"/>
          <cell r="Y659"/>
          <cell r="Z659"/>
        </row>
        <row r="660">
          <cell r="A660"/>
          <cell r="B660"/>
          <cell r="C660"/>
          <cell r="D660"/>
          <cell r="E660"/>
          <cell r="F660"/>
          <cell r="G660"/>
          <cell r="H660"/>
          <cell r="I660"/>
          <cell r="J660"/>
          <cell r="K660"/>
          <cell r="L660"/>
          <cell r="M660"/>
          <cell r="N660"/>
          <cell r="O660"/>
          <cell r="P660"/>
          <cell r="Q660"/>
          <cell r="R660"/>
          <cell r="S660"/>
          <cell r="T660"/>
          <cell r="U660"/>
          <cell r="V660"/>
          <cell r="W660"/>
          <cell r="X660"/>
          <cell r="Y660"/>
          <cell r="Z660"/>
        </row>
        <row r="661">
          <cell r="A661"/>
          <cell r="B661"/>
          <cell r="C661"/>
          <cell r="D661"/>
          <cell r="E661"/>
          <cell r="F661"/>
          <cell r="G661"/>
          <cell r="H661"/>
          <cell r="I661"/>
          <cell r="J661"/>
          <cell r="K661"/>
          <cell r="L661"/>
          <cell r="M661"/>
          <cell r="N661"/>
          <cell r="O661"/>
          <cell r="P661"/>
          <cell r="Q661"/>
          <cell r="R661"/>
          <cell r="S661"/>
          <cell r="T661"/>
          <cell r="U661"/>
          <cell r="V661"/>
          <cell r="W661"/>
          <cell r="X661"/>
          <cell r="Y661"/>
          <cell r="Z661"/>
        </row>
        <row r="662">
          <cell r="A662"/>
          <cell r="B662"/>
          <cell r="C662"/>
          <cell r="D662"/>
          <cell r="E662"/>
          <cell r="F662"/>
          <cell r="G662"/>
          <cell r="H662"/>
          <cell r="I662"/>
          <cell r="J662"/>
          <cell r="K662"/>
          <cell r="L662"/>
          <cell r="M662"/>
          <cell r="N662"/>
          <cell r="O662"/>
          <cell r="P662"/>
          <cell r="Q662"/>
          <cell r="R662"/>
          <cell r="S662"/>
          <cell r="T662"/>
          <cell r="U662"/>
          <cell r="V662"/>
          <cell r="W662"/>
          <cell r="X662"/>
          <cell r="Y662"/>
          <cell r="Z662"/>
        </row>
        <row r="663">
          <cell r="A663"/>
          <cell r="B663"/>
          <cell r="C663"/>
          <cell r="D663"/>
          <cell r="E663"/>
          <cell r="F663"/>
          <cell r="G663"/>
          <cell r="H663"/>
          <cell r="I663"/>
          <cell r="J663"/>
          <cell r="K663"/>
          <cell r="L663"/>
          <cell r="M663"/>
          <cell r="N663"/>
          <cell r="O663"/>
          <cell r="P663"/>
          <cell r="Q663"/>
          <cell r="R663"/>
          <cell r="S663"/>
          <cell r="T663"/>
          <cell r="U663"/>
          <cell r="V663"/>
          <cell r="W663"/>
          <cell r="X663"/>
          <cell r="Y663"/>
          <cell r="Z663"/>
        </row>
        <row r="664">
          <cell r="A664"/>
          <cell r="B664"/>
          <cell r="C664"/>
          <cell r="D664"/>
          <cell r="E664"/>
          <cell r="F664"/>
          <cell r="G664"/>
          <cell r="H664"/>
          <cell r="I664"/>
          <cell r="J664"/>
          <cell r="K664"/>
          <cell r="L664"/>
          <cell r="M664"/>
          <cell r="N664"/>
          <cell r="O664"/>
          <cell r="P664"/>
          <cell r="Q664"/>
          <cell r="R664"/>
          <cell r="S664"/>
          <cell r="T664"/>
          <cell r="U664"/>
          <cell r="V664"/>
          <cell r="W664"/>
          <cell r="X664"/>
          <cell r="Y664"/>
          <cell r="Z664"/>
        </row>
        <row r="665">
          <cell r="A665"/>
          <cell r="B665"/>
          <cell r="C665"/>
          <cell r="D665"/>
          <cell r="E665"/>
          <cell r="F665"/>
          <cell r="G665"/>
          <cell r="H665"/>
          <cell r="I665"/>
          <cell r="J665"/>
          <cell r="K665"/>
          <cell r="L665"/>
          <cell r="M665"/>
          <cell r="N665"/>
          <cell r="O665"/>
          <cell r="P665"/>
          <cell r="Q665"/>
          <cell r="R665"/>
          <cell r="S665"/>
          <cell r="T665"/>
          <cell r="U665"/>
          <cell r="V665"/>
          <cell r="W665"/>
          <cell r="X665"/>
          <cell r="Y665"/>
          <cell r="Z665"/>
        </row>
        <row r="666">
          <cell r="A666"/>
          <cell r="B666"/>
          <cell r="C666"/>
          <cell r="D666"/>
          <cell r="E666"/>
          <cell r="F666"/>
          <cell r="G666"/>
          <cell r="H666"/>
          <cell r="I666"/>
          <cell r="J666"/>
          <cell r="K666"/>
          <cell r="L666"/>
          <cell r="M666"/>
          <cell r="N666"/>
          <cell r="O666"/>
          <cell r="P666"/>
          <cell r="Q666"/>
          <cell r="R666"/>
          <cell r="S666"/>
          <cell r="T666"/>
          <cell r="U666"/>
          <cell r="V666"/>
          <cell r="W666"/>
          <cell r="X666"/>
          <cell r="Y666"/>
          <cell r="Z666"/>
        </row>
        <row r="667">
          <cell r="A667"/>
          <cell r="B667"/>
          <cell r="C667"/>
          <cell r="D667"/>
          <cell r="E667"/>
          <cell r="F667"/>
          <cell r="G667"/>
          <cell r="H667"/>
          <cell r="I667"/>
          <cell r="J667"/>
          <cell r="K667"/>
          <cell r="L667"/>
          <cell r="M667"/>
          <cell r="N667"/>
          <cell r="O667"/>
          <cell r="P667"/>
          <cell r="Q667"/>
          <cell r="R667"/>
          <cell r="S667"/>
          <cell r="T667"/>
          <cell r="U667"/>
          <cell r="V667"/>
          <cell r="W667"/>
          <cell r="X667"/>
          <cell r="Y667"/>
          <cell r="Z667"/>
        </row>
        <row r="668">
          <cell r="A668"/>
          <cell r="B668"/>
          <cell r="C668"/>
          <cell r="D668"/>
          <cell r="E668"/>
          <cell r="F668"/>
          <cell r="G668"/>
          <cell r="H668"/>
          <cell r="I668"/>
          <cell r="J668"/>
          <cell r="K668"/>
          <cell r="L668"/>
          <cell r="M668"/>
          <cell r="N668"/>
          <cell r="O668"/>
          <cell r="P668"/>
          <cell r="Q668"/>
          <cell r="R668"/>
          <cell r="S668"/>
          <cell r="T668"/>
          <cell r="U668"/>
          <cell r="V668"/>
          <cell r="W668"/>
          <cell r="X668"/>
          <cell r="Y668"/>
          <cell r="Z668"/>
        </row>
        <row r="669">
          <cell r="A669"/>
          <cell r="B669"/>
          <cell r="C669"/>
          <cell r="D669"/>
          <cell r="E669"/>
          <cell r="F669"/>
          <cell r="G669"/>
          <cell r="H669"/>
          <cell r="I669"/>
          <cell r="J669"/>
          <cell r="K669"/>
          <cell r="L669"/>
          <cell r="M669"/>
          <cell r="N669"/>
          <cell r="O669"/>
          <cell r="P669"/>
          <cell r="Q669"/>
          <cell r="R669"/>
          <cell r="S669"/>
          <cell r="T669"/>
          <cell r="U669"/>
          <cell r="V669"/>
          <cell r="W669"/>
          <cell r="X669"/>
          <cell r="Y669"/>
          <cell r="Z669"/>
        </row>
        <row r="670">
          <cell r="A670"/>
          <cell r="B670"/>
          <cell r="C670"/>
          <cell r="D670"/>
          <cell r="E670"/>
          <cell r="F670"/>
          <cell r="G670"/>
          <cell r="H670"/>
          <cell r="I670"/>
          <cell r="J670"/>
          <cell r="K670"/>
          <cell r="L670"/>
          <cell r="M670"/>
          <cell r="N670"/>
          <cell r="O670"/>
          <cell r="P670"/>
          <cell r="Q670"/>
          <cell r="R670"/>
          <cell r="S670"/>
          <cell r="T670"/>
          <cell r="U670"/>
          <cell r="V670"/>
          <cell r="W670"/>
          <cell r="X670"/>
          <cell r="Y670"/>
          <cell r="Z670"/>
        </row>
        <row r="671">
          <cell r="A671"/>
          <cell r="B671"/>
          <cell r="C671"/>
          <cell r="D671"/>
          <cell r="E671"/>
          <cell r="F671"/>
          <cell r="G671"/>
          <cell r="H671"/>
          <cell r="I671"/>
          <cell r="J671"/>
          <cell r="K671"/>
          <cell r="L671"/>
          <cell r="M671"/>
          <cell r="N671"/>
          <cell r="O671"/>
          <cell r="P671"/>
          <cell r="Q671"/>
          <cell r="R671"/>
          <cell r="S671"/>
          <cell r="T671"/>
          <cell r="U671"/>
          <cell r="V671"/>
          <cell r="W671"/>
          <cell r="X671"/>
          <cell r="Y671"/>
          <cell r="Z671"/>
        </row>
        <row r="672">
          <cell r="A672"/>
          <cell r="B672"/>
          <cell r="C672"/>
          <cell r="D672"/>
          <cell r="E672"/>
          <cell r="F672"/>
          <cell r="G672"/>
          <cell r="H672"/>
          <cell r="I672"/>
          <cell r="J672"/>
          <cell r="K672"/>
          <cell r="L672"/>
          <cell r="M672"/>
          <cell r="N672"/>
          <cell r="O672"/>
          <cell r="P672"/>
          <cell r="Q672"/>
          <cell r="R672"/>
          <cell r="S672"/>
          <cell r="T672"/>
          <cell r="U672"/>
          <cell r="V672"/>
          <cell r="W672"/>
          <cell r="X672"/>
          <cell r="Y672"/>
          <cell r="Z672"/>
        </row>
        <row r="673">
          <cell r="A673"/>
          <cell r="B673"/>
          <cell r="C673"/>
          <cell r="D673"/>
          <cell r="E673"/>
          <cell r="F673"/>
          <cell r="G673"/>
          <cell r="H673"/>
          <cell r="I673"/>
          <cell r="J673"/>
          <cell r="K673"/>
          <cell r="L673"/>
          <cell r="M673"/>
          <cell r="N673"/>
          <cell r="O673"/>
          <cell r="P673"/>
          <cell r="Q673"/>
          <cell r="R673"/>
          <cell r="S673"/>
          <cell r="T673"/>
          <cell r="U673"/>
          <cell r="V673"/>
          <cell r="W673"/>
          <cell r="X673"/>
          <cell r="Y673"/>
          <cell r="Z673"/>
        </row>
        <row r="674">
          <cell r="A674"/>
          <cell r="B674"/>
          <cell r="C674"/>
          <cell r="D674"/>
          <cell r="E674"/>
          <cell r="F674"/>
          <cell r="G674"/>
          <cell r="H674"/>
          <cell r="I674"/>
          <cell r="J674"/>
          <cell r="K674"/>
          <cell r="L674"/>
          <cell r="M674"/>
          <cell r="N674"/>
          <cell r="O674"/>
          <cell r="P674"/>
          <cell r="Q674"/>
          <cell r="R674"/>
          <cell r="S674"/>
          <cell r="T674"/>
          <cell r="U674"/>
          <cell r="V674"/>
          <cell r="W674"/>
          <cell r="X674"/>
          <cell r="Y674"/>
          <cell r="Z674"/>
        </row>
        <row r="675">
          <cell r="A675"/>
          <cell r="B675"/>
          <cell r="C675"/>
          <cell r="D675"/>
          <cell r="E675"/>
          <cell r="F675"/>
          <cell r="G675"/>
          <cell r="H675"/>
          <cell r="I675"/>
          <cell r="J675"/>
          <cell r="K675"/>
          <cell r="L675"/>
          <cell r="M675"/>
          <cell r="N675"/>
          <cell r="O675"/>
          <cell r="P675"/>
          <cell r="Q675"/>
          <cell r="R675"/>
          <cell r="S675"/>
          <cell r="T675"/>
          <cell r="U675"/>
          <cell r="V675"/>
          <cell r="W675"/>
          <cell r="X675"/>
          <cell r="Y675"/>
          <cell r="Z675"/>
        </row>
        <row r="676">
          <cell r="A676"/>
          <cell r="B676"/>
          <cell r="C676"/>
          <cell r="D676"/>
          <cell r="E676"/>
          <cell r="F676"/>
          <cell r="G676"/>
          <cell r="H676"/>
          <cell r="I676"/>
          <cell r="J676"/>
          <cell r="K676"/>
          <cell r="L676"/>
          <cell r="M676"/>
          <cell r="N676"/>
          <cell r="O676"/>
          <cell r="P676"/>
          <cell r="Q676"/>
          <cell r="R676"/>
          <cell r="S676"/>
          <cell r="T676"/>
          <cell r="U676"/>
          <cell r="V676"/>
          <cell r="W676"/>
          <cell r="X676"/>
          <cell r="Y676"/>
          <cell r="Z676"/>
        </row>
        <row r="677">
          <cell r="A677"/>
          <cell r="B677"/>
          <cell r="C677"/>
          <cell r="D677"/>
          <cell r="E677"/>
          <cell r="F677"/>
          <cell r="G677"/>
          <cell r="H677"/>
          <cell r="I677"/>
          <cell r="J677"/>
          <cell r="K677"/>
          <cell r="L677"/>
          <cell r="M677"/>
          <cell r="N677"/>
          <cell r="O677"/>
          <cell r="P677"/>
          <cell r="Q677"/>
          <cell r="R677"/>
          <cell r="S677"/>
          <cell r="T677"/>
          <cell r="U677"/>
          <cell r="V677"/>
          <cell r="W677"/>
          <cell r="X677"/>
          <cell r="Y677"/>
          <cell r="Z677"/>
        </row>
        <row r="678">
          <cell r="A678"/>
          <cell r="B678"/>
          <cell r="C678"/>
          <cell r="D678"/>
          <cell r="E678"/>
          <cell r="F678"/>
          <cell r="G678"/>
          <cell r="H678"/>
          <cell r="I678"/>
          <cell r="J678"/>
          <cell r="K678"/>
          <cell r="L678"/>
          <cell r="M678"/>
          <cell r="N678"/>
          <cell r="O678"/>
          <cell r="P678"/>
          <cell r="Q678"/>
          <cell r="R678"/>
          <cell r="S678"/>
          <cell r="T678"/>
          <cell r="U678"/>
          <cell r="V678"/>
          <cell r="W678"/>
          <cell r="X678"/>
          <cell r="Y678"/>
          <cell r="Z678"/>
        </row>
        <row r="679">
          <cell r="A679"/>
          <cell r="B679"/>
          <cell r="C679"/>
          <cell r="D679"/>
          <cell r="E679"/>
          <cell r="F679"/>
          <cell r="G679"/>
          <cell r="H679"/>
          <cell r="I679"/>
          <cell r="J679"/>
          <cell r="K679"/>
          <cell r="L679"/>
          <cell r="M679"/>
          <cell r="N679"/>
          <cell r="O679"/>
          <cell r="P679"/>
          <cell r="Q679"/>
          <cell r="R679"/>
          <cell r="S679"/>
          <cell r="T679"/>
          <cell r="U679"/>
          <cell r="V679"/>
          <cell r="W679"/>
          <cell r="X679"/>
          <cell r="Y679"/>
          <cell r="Z679"/>
        </row>
        <row r="680">
          <cell r="A680"/>
          <cell r="B680"/>
          <cell r="C680"/>
          <cell r="D680"/>
          <cell r="E680"/>
          <cell r="F680"/>
          <cell r="G680"/>
          <cell r="H680"/>
          <cell r="I680"/>
          <cell r="J680"/>
          <cell r="K680"/>
          <cell r="L680"/>
          <cell r="M680"/>
          <cell r="N680"/>
          <cell r="O680"/>
          <cell r="P680"/>
          <cell r="Q680"/>
          <cell r="R680"/>
          <cell r="S680"/>
          <cell r="T680"/>
          <cell r="U680"/>
          <cell r="V680"/>
          <cell r="W680"/>
          <cell r="X680"/>
          <cell r="Y680"/>
          <cell r="Z680"/>
        </row>
        <row r="681">
          <cell r="A681"/>
          <cell r="B681"/>
          <cell r="C681"/>
          <cell r="D681"/>
          <cell r="E681"/>
          <cell r="F681"/>
          <cell r="G681"/>
          <cell r="H681"/>
          <cell r="I681"/>
          <cell r="J681"/>
          <cell r="K681"/>
          <cell r="L681"/>
          <cell r="M681"/>
          <cell r="N681"/>
          <cell r="O681"/>
          <cell r="P681"/>
          <cell r="Q681"/>
          <cell r="R681"/>
          <cell r="S681"/>
          <cell r="T681"/>
          <cell r="U681"/>
          <cell r="V681"/>
          <cell r="W681"/>
          <cell r="X681"/>
          <cell r="Y681"/>
          <cell r="Z681"/>
        </row>
        <row r="682">
          <cell r="A682"/>
          <cell r="B682"/>
          <cell r="C682"/>
          <cell r="D682"/>
          <cell r="E682"/>
          <cell r="F682"/>
          <cell r="G682"/>
          <cell r="H682"/>
          <cell r="I682"/>
          <cell r="J682"/>
          <cell r="K682"/>
          <cell r="L682"/>
          <cell r="M682"/>
          <cell r="N682"/>
          <cell r="O682"/>
          <cell r="P682"/>
          <cell r="Q682"/>
          <cell r="R682"/>
          <cell r="S682"/>
          <cell r="T682"/>
          <cell r="U682"/>
          <cell r="V682"/>
          <cell r="W682"/>
          <cell r="X682"/>
          <cell r="Y682"/>
          <cell r="Z682"/>
        </row>
        <row r="683">
          <cell r="A683"/>
          <cell r="B683"/>
          <cell r="C683"/>
          <cell r="D683"/>
          <cell r="E683"/>
          <cell r="F683"/>
          <cell r="G683"/>
          <cell r="H683"/>
          <cell r="I683"/>
          <cell r="J683"/>
          <cell r="K683"/>
          <cell r="L683"/>
          <cell r="M683"/>
          <cell r="N683"/>
          <cell r="O683"/>
          <cell r="P683"/>
          <cell r="Q683"/>
          <cell r="R683"/>
          <cell r="S683"/>
          <cell r="T683"/>
          <cell r="U683"/>
          <cell r="V683"/>
          <cell r="W683"/>
          <cell r="X683"/>
          <cell r="Y683"/>
          <cell r="Z683"/>
        </row>
        <row r="684">
          <cell r="A684"/>
          <cell r="B684"/>
          <cell r="C684"/>
          <cell r="D684"/>
          <cell r="E684"/>
          <cell r="F684"/>
          <cell r="G684"/>
          <cell r="H684"/>
          <cell r="I684"/>
          <cell r="J684"/>
          <cell r="K684"/>
          <cell r="L684"/>
          <cell r="M684"/>
          <cell r="N684"/>
          <cell r="O684"/>
          <cell r="P684"/>
          <cell r="Q684"/>
          <cell r="R684"/>
          <cell r="S684"/>
          <cell r="T684"/>
          <cell r="U684"/>
          <cell r="V684"/>
          <cell r="W684"/>
          <cell r="X684"/>
          <cell r="Y684"/>
          <cell r="Z684"/>
        </row>
        <row r="685">
          <cell r="A685"/>
          <cell r="B685"/>
          <cell r="C685"/>
          <cell r="D685"/>
          <cell r="E685"/>
          <cell r="F685"/>
          <cell r="G685"/>
          <cell r="H685"/>
          <cell r="I685"/>
          <cell r="J685"/>
          <cell r="K685"/>
          <cell r="L685"/>
          <cell r="M685"/>
          <cell r="N685"/>
          <cell r="O685"/>
          <cell r="P685"/>
          <cell r="Q685"/>
          <cell r="R685"/>
          <cell r="S685"/>
          <cell r="T685"/>
          <cell r="U685"/>
          <cell r="V685"/>
          <cell r="W685"/>
          <cell r="X685"/>
          <cell r="Y685"/>
          <cell r="Z685"/>
        </row>
        <row r="686">
          <cell r="A686"/>
          <cell r="B686"/>
          <cell r="C686"/>
          <cell r="D686"/>
          <cell r="E686"/>
          <cell r="F686"/>
          <cell r="G686"/>
          <cell r="H686"/>
          <cell r="I686"/>
          <cell r="J686"/>
          <cell r="K686"/>
          <cell r="L686"/>
          <cell r="M686"/>
          <cell r="N686"/>
          <cell r="O686"/>
          <cell r="P686"/>
          <cell r="Q686"/>
          <cell r="R686"/>
          <cell r="S686"/>
          <cell r="T686"/>
          <cell r="U686"/>
          <cell r="V686"/>
          <cell r="W686"/>
          <cell r="X686"/>
          <cell r="Y686"/>
          <cell r="Z686"/>
        </row>
        <row r="687">
          <cell r="A687"/>
          <cell r="B687"/>
          <cell r="C687"/>
          <cell r="D687"/>
          <cell r="E687"/>
          <cell r="F687"/>
          <cell r="G687"/>
          <cell r="H687"/>
          <cell r="I687"/>
          <cell r="J687"/>
          <cell r="K687"/>
          <cell r="L687"/>
          <cell r="M687"/>
          <cell r="N687"/>
          <cell r="O687"/>
          <cell r="P687"/>
          <cell r="Q687"/>
          <cell r="R687"/>
          <cell r="S687"/>
          <cell r="T687"/>
          <cell r="U687"/>
          <cell r="V687"/>
          <cell r="W687"/>
          <cell r="X687"/>
          <cell r="Y687"/>
          <cell r="Z687"/>
        </row>
        <row r="688">
          <cell r="A688"/>
          <cell r="B688"/>
          <cell r="C688"/>
          <cell r="D688"/>
          <cell r="E688"/>
          <cell r="F688"/>
          <cell r="G688"/>
          <cell r="H688"/>
          <cell r="I688"/>
          <cell r="J688"/>
          <cell r="K688"/>
          <cell r="L688"/>
          <cell r="M688"/>
          <cell r="N688"/>
          <cell r="O688"/>
          <cell r="P688"/>
          <cell r="Q688"/>
          <cell r="R688"/>
          <cell r="S688"/>
          <cell r="T688"/>
          <cell r="U688"/>
          <cell r="V688"/>
          <cell r="W688"/>
          <cell r="X688"/>
          <cell r="Y688"/>
          <cell r="Z688"/>
        </row>
        <row r="689">
          <cell r="A689"/>
          <cell r="B689"/>
          <cell r="C689"/>
          <cell r="D689"/>
          <cell r="E689"/>
          <cell r="F689"/>
          <cell r="G689"/>
          <cell r="H689"/>
          <cell r="I689"/>
          <cell r="J689"/>
          <cell r="K689"/>
          <cell r="L689"/>
          <cell r="M689"/>
          <cell r="N689"/>
          <cell r="O689"/>
          <cell r="P689"/>
          <cell r="Q689"/>
          <cell r="R689"/>
          <cell r="S689"/>
          <cell r="T689"/>
          <cell r="U689"/>
          <cell r="V689"/>
          <cell r="W689"/>
          <cell r="X689"/>
          <cell r="Y689"/>
          <cell r="Z689"/>
        </row>
        <row r="690">
          <cell r="A690"/>
          <cell r="B690"/>
          <cell r="C690"/>
          <cell r="D690"/>
          <cell r="E690"/>
          <cell r="F690"/>
          <cell r="G690"/>
          <cell r="H690"/>
          <cell r="I690"/>
          <cell r="J690"/>
          <cell r="K690"/>
          <cell r="L690"/>
          <cell r="M690"/>
          <cell r="N690"/>
          <cell r="O690"/>
          <cell r="P690"/>
          <cell r="Q690"/>
          <cell r="R690"/>
          <cell r="S690"/>
          <cell r="T690"/>
          <cell r="U690"/>
          <cell r="V690"/>
          <cell r="W690"/>
          <cell r="X690"/>
          <cell r="Y690"/>
          <cell r="Z690"/>
        </row>
        <row r="691">
          <cell r="A691"/>
          <cell r="B691"/>
          <cell r="C691"/>
          <cell r="D691"/>
          <cell r="E691"/>
          <cell r="F691"/>
          <cell r="G691"/>
          <cell r="H691"/>
          <cell r="I691"/>
          <cell r="J691"/>
          <cell r="K691"/>
          <cell r="L691"/>
          <cell r="M691"/>
          <cell r="N691"/>
          <cell r="O691"/>
          <cell r="P691"/>
          <cell r="Q691"/>
          <cell r="R691"/>
          <cell r="S691"/>
          <cell r="T691"/>
          <cell r="U691"/>
          <cell r="V691"/>
          <cell r="W691"/>
          <cell r="X691"/>
          <cell r="Y691"/>
          <cell r="Z691"/>
        </row>
        <row r="692">
          <cell r="A692"/>
          <cell r="B692"/>
          <cell r="C692"/>
          <cell r="D692"/>
          <cell r="E692"/>
          <cell r="F692"/>
          <cell r="G692"/>
          <cell r="H692"/>
          <cell r="I692"/>
          <cell r="J692"/>
          <cell r="K692"/>
          <cell r="L692"/>
          <cell r="M692"/>
          <cell r="N692"/>
          <cell r="O692"/>
          <cell r="P692"/>
          <cell r="Q692"/>
          <cell r="R692"/>
          <cell r="S692"/>
          <cell r="T692"/>
          <cell r="U692"/>
          <cell r="V692"/>
          <cell r="W692"/>
          <cell r="X692"/>
          <cell r="Y692"/>
          <cell r="Z692"/>
        </row>
        <row r="693">
          <cell r="A693"/>
          <cell r="B693"/>
          <cell r="C693"/>
          <cell r="D693"/>
          <cell r="E693"/>
          <cell r="F693"/>
          <cell r="G693"/>
          <cell r="H693"/>
          <cell r="I693"/>
          <cell r="J693"/>
          <cell r="K693"/>
          <cell r="L693"/>
          <cell r="M693"/>
          <cell r="N693"/>
          <cell r="O693"/>
          <cell r="P693"/>
          <cell r="Q693"/>
          <cell r="R693"/>
          <cell r="S693"/>
          <cell r="T693"/>
          <cell r="U693"/>
          <cell r="V693"/>
          <cell r="W693"/>
          <cell r="X693"/>
          <cell r="Y693"/>
          <cell r="Z693"/>
        </row>
        <row r="694">
          <cell r="A694"/>
          <cell r="B694"/>
          <cell r="C694"/>
          <cell r="D694"/>
          <cell r="E694"/>
          <cell r="F694"/>
          <cell r="G694"/>
          <cell r="H694"/>
          <cell r="I694"/>
          <cell r="J694"/>
          <cell r="K694"/>
          <cell r="L694"/>
          <cell r="M694"/>
          <cell r="N694"/>
          <cell r="O694"/>
          <cell r="P694"/>
          <cell r="Q694"/>
          <cell r="R694"/>
          <cell r="S694"/>
          <cell r="T694"/>
          <cell r="U694"/>
          <cell r="V694"/>
          <cell r="W694"/>
          <cell r="X694"/>
          <cell r="Y694"/>
          <cell r="Z694"/>
        </row>
        <row r="695">
          <cell r="A695"/>
          <cell r="B695"/>
          <cell r="C695"/>
          <cell r="D695"/>
          <cell r="E695"/>
          <cell r="F695"/>
          <cell r="G695"/>
          <cell r="H695"/>
          <cell r="I695"/>
          <cell r="J695"/>
          <cell r="K695"/>
          <cell r="L695"/>
          <cell r="M695"/>
          <cell r="N695"/>
          <cell r="O695"/>
          <cell r="P695"/>
          <cell r="Q695"/>
          <cell r="R695"/>
          <cell r="S695"/>
          <cell r="T695"/>
          <cell r="U695"/>
          <cell r="V695"/>
          <cell r="W695"/>
          <cell r="X695"/>
          <cell r="Y695"/>
          <cell r="Z695"/>
        </row>
        <row r="696">
          <cell r="A696"/>
          <cell r="B696"/>
          <cell r="C696"/>
          <cell r="D696"/>
          <cell r="E696"/>
          <cell r="F696"/>
          <cell r="G696"/>
          <cell r="H696"/>
          <cell r="I696"/>
          <cell r="J696"/>
          <cell r="K696"/>
          <cell r="L696"/>
          <cell r="M696"/>
          <cell r="N696"/>
          <cell r="O696"/>
          <cell r="P696"/>
          <cell r="Q696"/>
          <cell r="R696"/>
          <cell r="S696"/>
          <cell r="T696"/>
          <cell r="U696"/>
          <cell r="V696"/>
          <cell r="W696"/>
          <cell r="X696"/>
          <cell r="Y696"/>
          <cell r="Z696"/>
        </row>
        <row r="697">
          <cell r="A697"/>
          <cell r="B697"/>
          <cell r="C697"/>
          <cell r="D697"/>
          <cell r="E697"/>
          <cell r="F697"/>
          <cell r="G697"/>
          <cell r="H697"/>
          <cell r="I697"/>
          <cell r="J697"/>
          <cell r="K697"/>
          <cell r="L697"/>
          <cell r="M697"/>
          <cell r="N697"/>
          <cell r="O697"/>
          <cell r="P697"/>
          <cell r="Q697"/>
          <cell r="R697"/>
          <cell r="S697"/>
          <cell r="T697"/>
          <cell r="U697"/>
          <cell r="V697"/>
          <cell r="W697"/>
          <cell r="X697"/>
          <cell r="Y697"/>
          <cell r="Z697"/>
        </row>
        <row r="698">
          <cell r="A698"/>
          <cell r="B698"/>
          <cell r="C698"/>
          <cell r="D698"/>
          <cell r="E698"/>
          <cell r="F698"/>
          <cell r="G698"/>
          <cell r="H698"/>
          <cell r="I698"/>
          <cell r="J698"/>
          <cell r="K698"/>
          <cell r="L698"/>
          <cell r="M698"/>
          <cell r="N698"/>
          <cell r="O698"/>
          <cell r="P698"/>
          <cell r="Q698"/>
          <cell r="R698"/>
          <cell r="S698"/>
          <cell r="T698"/>
          <cell r="U698"/>
          <cell r="V698"/>
          <cell r="W698"/>
          <cell r="X698"/>
          <cell r="Y698"/>
          <cell r="Z698"/>
        </row>
        <row r="699">
          <cell r="A699"/>
          <cell r="B699"/>
          <cell r="C699"/>
          <cell r="D699"/>
          <cell r="E699"/>
          <cell r="F699"/>
          <cell r="G699"/>
          <cell r="H699"/>
          <cell r="I699"/>
          <cell r="J699"/>
          <cell r="K699"/>
          <cell r="L699"/>
          <cell r="M699"/>
          <cell r="N699"/>
          <cell r="O699"/>
          <cell r="P699"/>
          <cell r="Q699"/>
          <cell r="R699"/>
          <cell r="S699"/>
          <cell r="T699"/>
          <cell r="U699"/>
          <cell r="V699"/>
          <cell r="W699"/>
          <cell r="X699"/>
          <cell r="Y699"/>
          <cell r="Z699"/>
        </row>
        <row r="700">
          <cell r="A700"/>
          <cell r="B700"/>
          <cell r="C700"/>
          <cell r="D700"/>
          <cell r="E700"/>
          <cell r="F700"/>
          <cell r="G700"/>
          <cell r="H700"/>
          <cell r="I700"/>
          <cell r="J700"/>
          <cell r="K700"/>
          <cell r="L700"/>
          <cell r="M700"/>
          <cell r="N700"/>
          <cell r="O700"/>
          <cell r="P700"/>
          <cell r="Q700"/>
          <cell r="R700"/>
          <cell r="S700"/>
          <cell r="T700"/>
          <cell r="U700"/>
          <cell r="V700"/>
          <cell r="W700"/>
          <cell r="X700"/>
          <cell r="Y700"/>
          <cell r="Z700"/>
        </row>
        <row r="701">
          <cell r="A701"/>
          <cell r="B701"/>
          <cell r="C701"/>
          <cell r="D701"/>
          <cell r="E701"/>
          <cell r="F701"/>
          <cell r="G701"/>
          <cell r="H701"/>
          <cell r="I701"/>
          <cell r="J701"/>
          <cell r="K701"/>
          <cell r="L701"/>
          <cell r="M701"/>
          <cell r="N701"/>
          <cell r="O701"/>
          <cell r="P701"/>
          <cell r="Q701"/>
          <cell r="R701"/>
          <cell r="S701"/>
          <cell r="T701"/>
          <cell r="U701"/>
          <cell r="V701"/>
          <cell r="W701"/>
          <cell r="X701"/>
          <cell r="Y701"/>
          <cell r="Z701"/>
        </row>
        <row r="702">
          <cell r="A702"/>
          <cell r="B702"/>
          <cell r="C702"/>
          <cell r="D702"/>
          <cell r="E702"/>
          <cell r="F702"/>
          <cell r="G702"/>
          <cell r="H702"/>
          <cell r="I702"/>
          <cell r="J702"/>
          <cell r="K702"/>
          <cell r="L702"/>
          <cell r="M702"/>
          <cell r="N702"/>
          <cell r="O702"/>
          <cell r="P702"/>
          <cell r="Q702"/>
          <cell r="R702"/>
          <cell r="S702"/>
          <cell r="T702"/>
          <cell r="U702"/>
          <cell r="V702"/>
          <cell r="W702"/>
          <cell r="X702"/>
          <cell r="Y702"/>
          <cell r="Z702"/>
        </row>
        <row r="703">
          <cell r="A703"/>
          <cell r="B703"/>
          <cell r="C703"/>
          <cell r="D703"/>
          <cell r="E703"/>
          <cell r="F703"/>
          <cell r="G703"/>
          <cell r="H703"/>
          <cell r="I703"/>
          <cell r="J703"/>
          <cell r="K703"/>
          <cell r="L703"/>
          <cell r="M703"/>
          <cell r="N703"/>
          <cell r="O703"/>
          <cell r="P703"/>
          <cell r="Q703"/>
          <cell r="R703"/>
          <cell r="S703"/>
          <cell r="T703"/>
          <cell r="U703"/>
          <cell r="V703"/>
          <cell r="W703"/>
          <cell r="X703"/>
          <cell r="Y703"/>
          <cell r="Z703"/>
        </row>
        <row r="704">
          <cell r="A704"/>
          <cell r="B704"/>
          <cell r="C704"/>
          <cell r="D704"/>
          <cell r="E704"/>
          <cell r="F704"/>
          <cell r="G704"/>
          <cell r="H704"/>
          <cell r="I704"/>
          <cell r="J704"/>
          <cell r="K704"/>
          <cell r="L704"/>
          <cell r="M704"/>
          <cell r="N704"/>
          <cell r="O704"/>
          <cell r="P704"/>
          <cell r="Q704"/>
          <cell r="R704"/>
          <cell r="S704"/>
          <cell r="T704"/>
          <cell r="U704"/>
          <cell r="V704"/>
          <cell r="W704"/>
          <cell r="X704"/>
          <cell r="Y704"/>
          <cell r="Z704"/>
        </row>
        <row r="705">
          <cell r="A705"/>
          <cell r="B705"/>
          <cell r="C705"/>
          <cell r="D705"/>
          <cell r="E705"/>
          <cell r="F705"/>
          <cell r="G705"/>
          <cell r="H705"/>
          <cell r="I705"/>
          <cell r="J705"/>
          <cell r="K705"/>
          <cell r="L705"/>
          <cell r="M705"/>
          <cell r="N705"/>
          <cell r="O705"/>
          <cell r="P705"/>
          <cell r="Q705"/>
          <cell r="R705"/>
          <cell r="S705"/>
          <cell r="T705"/>
          <cell r="U705"/>
          <cell r="V705"/>
          <cell r="W705"/>
          <cell r="X705"/>
          <cell r="Y705"/>
          <cell r="Z705"/>
        </row>
        <row r="706">
          <cell r="A706"/>
          <cell r="B706"/>
          <cell r="C706"/>
          <cell r="D706"/>
          <cell r="E706"/>
          <cell r="F706"/>
          <cell r="G706"/>
          <cell r="H706"/>
          <cell r="I706"/>
          <cell r="J706"/>
          <cell r="K706"/>
          <cell r="L706"/>
          <cell r="M706"/>
          <cell r="N706"/>
          <cell r="O706"/>
          <cell r="P706"/>
          <cell r="Q706"/>
          <cell r="R706"/>
          <cell r="S706"/>
          <cell r="T706"/>
          <cell r="U706"/>
          <cell r="V706"/>
          <cell r="W706"/>
          <cell r="X706"/>
          <cell r="Y706"/>
          <cell r="Z706"/>
        </row>
        <row r="707">
          <cell r="A707"/>
          <cell r="B707"/>
          <cell r="C707"/>
          <cell r="D707"/>
          <cell r="E707"/>
          <cell r="F707"/>
          <cell r="G707"/>
          <cell r="H707"/>
          <cell r="I707"/>
          <cell r="J707"/>
          <cell r="K707"/>
          <cell r="L707"/>
          <cell r="M707"/>
          <cell r="N707"/>
          <cell r="O707"/>
          <cell r="P707"/>
          <cell r="Q707"/>
          <cell r="R707"/>
          <cell r="S707"/>
          <cell r="T707"/>
          <cell r="U707"/>
          <cell r="V707"/>
          <cell r="W707"/>
          <cell r="X707"/>
          <cell r="Y707"/>
          <cell r="Z707"/>
        </row>
        <row r="708">
          <cell r="A708"/>
          <cell r="B708"/>
          <cell r="C708"/>
          <cell r="D708"/>
          <cell r="E708"/>
          <cell r="F708"/>
          <cell r="G708"/>
          <cell r="H708"/>
          <cell r="I708"/>
          <cell r="J708"/>
          <cell r="K708"/>
          <cell r="L708"/>
          <cell r="M708"/>
          <cell r="N708"/>
          <cell r="O708"/>
          <cell r="P708"/>
          <cell r="Q708"/>
          <cell r="R708"/>
          <cell r="S708"/>
          <cell r="T708"/>
          <cell r="U708"/>
          <cell r="V708"/>
          <cell r="W708"/>
          <cell r="X708"/>
          <cell r="Y708"/>
          <cell r="Z708"/>
        </row>
        <row r="709">
          <cell r="A709"/>
          <cell r="B709"/>
          <cell r="C709"/>
          <cell r="D709"/>
          <cell r="E709"/>
          <cell r="F709"/>
          <cell r="G709"/>
          <cell r="H709"/>
          <cell r="I709"/>
          <cell r="J709"/>
          <cell r="K709"/>
          <cell r="L709"/>
          <cell r="M709"/>
          <cell r="N709"/>
          <cell r="O709"/>
          <cell r="P709"/>
          <cell r="Q709"/>
          <cell r="R709"/>
          <cell r="S709"/>
          <cell r="T709"/>
          <cell r="U709"/>
          <cell r="V709"/>
          <cell r="W709"/>
          <cell r="X709"/>
          <cell r="Y709"/>
          <cell r="Z709"/>
        </row>
        <row r="710">
          <cell r="A710"/>
          <cell r="B710"/>
          <cell r="C710"/>
          <cell r="D710"/>
          <cell r="E710"/>
          <cell r="F710"/>
          <cell r="G710"/>
          <cell r="H710"/>
          <cell r="I710"/>
          <cell r="J710"/>
          <cell r="K710"/>
          <cell r="L710"/>
          <cell r="M710"/>
          <cell r="N710"/>
          <cell r="O710"/>
          <cell r="P710"/>
          <cell r="Q710"/>
          <cell r="R710"/>
          <cell r="S710"/>
          <cell r="T710"/>
          <cell r="U710"/>
          <cell r="V710"/>
          <cell r="W710"/>
          <cell r="X710"/>
          <cell r="Y710"/>
          <cell r="Z710"/>
        </row>
        <row r="711">
          <cell r="A711"/>
          <cell r="B711"/>
          <cell r="C711"/>
          <cell r="D711"/>
          <cell r="E711"/>
          <cell r="F711"/>
          <cell r="G711"/>
          <cell r="H711"/>
          <cell r="I711"/>
          <cell r="J711"/>
          <cell r="K711"/>
          <cell r="L711"/>
          <cell r="M711"/>
          <cell r="N711"/>
          <cell r="O711"/>
          <cell r="P711"/>
          <cell r="Q711"/>
          <cell r="R711"/>
          <cell r="S711"/>
          <cell r="T711"/>
          <cell r="U711"/>
          <cell r="V711"/>
          <cell r="W711"/>
          <cell r="X711"/>
          <cell r="Y711"/>
          <cell r="Z711"/>
        </row>
        <row r="712">
          <cell r="A712"/>
          <cell r="B712"/>
          <cell r="C712"/>
          <cell r="D712"/>
          <cell r="E712"/>
          <cell r="F712"/>
          <cell r="G712"/>
          <cell r="H712"/>
          <cell r="I712"/>
          <cell r="J712"/>
          <cell r="K712"/>
          <cell r="L712"/>
          <cell r="M712"/>
          <cell r="N712"/>
          <cell r="O712"/>
          <cell r="P712"/>
          <cell r="Q712"/>
          <cell r="R712"/>
          <cell r="S712"/>
          <cell r="T712"/>
          <cell r="U712"/>
          <cell r="V712"/>
          <cell r="W712"/>
          <cell r="X712"/>
          <cell r="Y712"/>
          <cell r="Z712"/>
        </row>
        <row r="713">
          <cell r="A713"/>
          <cell r="B713"/>
          <cell r="C713"/>
          <cell r="D713"/>
          <cell r="E713"/>
          <cell r="F713"/>
          <cell r="G713"/>
          <cell r="H713"/>
          <cell r="I713"/>
          <cell r="J713"/>
          <cell r="K713"/>
          <cell r="L713"/>
          <cell r="M713"/>
          <cell r="N713"/>
          <cell r="O713"/>
          <cell r="P713"/>
          <cell r="Q713"/>
          <cell r="R713"/>
          <cell r="S713"/>
          <cell r="T713"/>
          <cell r="U713"/>
          <cell r="V713"/>
          <cell r="W713"/>
          <cell r="X713"/>
          <cell r="Y713"/>
          <cell r="Z713"/>
        </row>
        <row r="714">
          <cell r="A714"/>
          <cell r="B714"/>
          <cell r="C714"/>
          <cell r="D714"/>
          <cell r="E714"/>
          <cell r="F714"/>
          <cell r="G714"/>
          <cell r="H714"/>
          <cell r="I714"/>
          <cell r="J714"/>
          <cell r="K714"/>
          <cell r="L714"/>
          <cell r="M714"/>
          <cell r="N714"/>
          <cell r="O714"/>
          <cell r="P714"/>
          <cell r="Q714"/>
          <cell r="R714"/>
          <cell r="S714"/>
          <cell r="T714"/>
          <cell r="U714"/>
          <cell r="V714"/>
          <cell r="W714"/>
          <cell r="X714"/>
          <cell r="Y714"/>
          <cell r="Z714"/>
        </row>
        <row r="715">
          <cell r="A715"/>
          <cell r="B715"/>
          <cell r="C715"/>
          <cell r="D715"/>
          <cell r="E715"/>
          <cell r="F715"/>
          <cell r="G715"/>
          <cell r="H715"/>
          <cell r="I715"/>
          <cell r="J715"/>
          <cell r="K715"/>
          <cell r="L715"/>
          <cell r="M715"/>
          <cell r="N715"/>
          <cell r="O715"/>
          <cell r="P715"/>
          <cell r="Q715"/>
          <cell r="R715"/>
          <cell r="S715"/>
          <cell r="T715"/>
          <cell r="U715"/>
          <cell r="V715"/>
          <cell r="W715"/>
          <cell r="X715"/>
          <cell r="Y715"/>
          <cell r="Z715"/>
        </row>
        <row r="716">
          <cell r="A716"/>
          <cell r="B716"/>
          <cell r="C716"/>
          <cell r="D716"/>
          <cell r="E716"/>
          <cell r="F716"/>
          <cell r="G716"/>
          <cell r="H716"/>
          <cell r="I716"/>
          <cell r="J716"/>
          <cell r="K716"/>
          <cell r="L716"/>
          <cell r="M716"/>
          <cell r="N716"/>
          <cell r="O716"/>
          <cell r="P716"/>
          <cell r="Q716"/>
          <cell r="R716"/>
          <cell r="S716"/>
          <cell r="T716"/>
          <cell r="U716"/>
          <cell r="V716"/>
          <cell r="W716"/>
          <cell r="X716"/>
          <cell r="Y716"/>
          <cell r="Z716"/>
        </row>
        <row r="717">
          <cell r="A717"/>
          <cell r="B717"/>
          <cell r="C717"/>
          <cell r="D717"/>
          <cell r="E717"/>
          <cell r="F717"/>
          <cell r="G717"/>
          <cell r="H717"/>
          <cell r="I717"/>
          <cell r="J717"/>
          <cell r="K717"/>
          <cell r="L717"/>
          <cell r="M717"/>
          <cell r="N717"/>
          <cell r="O717"/>
          <cell r="P717"/>
          <cell r="Q717"/>
          <cell r="R717"/>
          <cell r="S717"/>
          <cell r="T717"/>
          <cell r="U717"/>
          <cell r="V717"/>
          <cell r="W717"/>
          <cell r="X717"/>
          <cell r="Y717"/>
          <cell r="Z717"/>
        </row>
        <row r="718">
          <cell r="A718"/>
          <cell r="B718"/>
          <cell r="C718"/>
          <cell r="D718"/>
          <cell r="E718"/>
          <cell r="F718"/>
          <cell r="G718"/>
          <cell r="H718"/>
          <cell r="I718"/>
          <cell r="J718"/>
          <cell r="K718"/>
          <cell r="L718"/>
          <cell r="M718"/>
          <cell r="N718"/>
          <cell r="O718"/>
          <cell r="P718"/>
          <cell r="Q718"/>
          <cell r="R718"/>
          <cell r="S718"/>
          <cell r="T718"/>
          <cell r="U718"/>
          <cell r="V718"/>
          <cell r="W718"/>
          <cell r="X718"/>
          <cell r="Y718"/>
          <cell r="Z718"/>
        </row>
        <row r="719">
          <cell r="A719"/>
          <cell r="B719"/>
          <cell r="C719"/>
          <cell r="D719"/>
          <cell r="E719"/>
          <cell r="F719"/>
          <cell r="G719"/>
          <cell r="H719"/>
          <cell r="I719"/>
          <cell r="J719"/>
          <cell r="K719"/>
          <cell r="L719"/>
          <cell r="M719"/>
          <cell r="N719"/>
          <cell r="O719"/>
          <cell r="P719"/>
          <cell r="Q719"/>
          <cell r="R719"/>
          <cell r="S719"/>
          <cell r="T719"/>
          <cell r="U719"/>
          <cell r="V719"/>
          <cell r="W719"/>
          <cell r="X719"/>
          <cell r="Y719"/>
          <cell r="Z719"/>
        </row>
        <row r="720">
          <cell r="A720"/>
          <cell r="B720"/>
          <cell r="C720"/>
          <cell r="D720"/>
          <cell r="E720"/>
          <cell r="F720"/>
          <cell r="G720"/>
          <cell r="H720"/>
          <cell r="I720"/>
          <cell r="J720"/>
          <cell r="K720"/>
          <cell r="L720"/>
          <cell r="M720"/>
          <cell r="N720"/>
          <cell r="O720"/>
          <cell r="P720"/>
          <cell r="Q720"/>
          <cell r="R720"/>
          <cell r="S720"/>
          <cell r="T720"/>
          <cell r="U720"/>
          <cell r="V720"/>
          <cell r="W720"/>
          <cell r="X720"/>
          <cell r="Y720"/>
          <cell r="Z720"/>
        </row>
        <row r="721">
          <cell r="A721"/>
          <cell r="B721"/>
          <cell r="C721"/>
          <cell r="D721"/>
          <cell r="E721"/>
          <cell r="F721"/>
          <cell r="G721"/>
          <cell r="H721"/>
          <cell r="I721"/>
          <cell r="J721"/>
          <cell r="K721"/>
          <cell r="L721"/>
          <cell r="M721"/>
          <cell r="N721"/>
          <cell r="O721"/>
          <cell r="P721"/>
          <cell r="Q721"/>
          <cell r="R721"/>
          <cell r="S721"/>
          <cell r="T721"/>
          <cell r="U721"/>
          <cell r="V721"/>
          <cell r="W721"/>
          <cell r="X721"/>
          <cell r="Y721"/>
          <cell r="Z721"/>
        </row>
        <row r="722">
          <cell r="A722"/>
          <cell r="B722"/>
          <cell r="C722"/>
          <cell r="D722"/>
          <cell r="E722"/>
          <cell r="F722"/>
          <cell r="G722"/>
          <cell r="H722"/>
          <cell r="I722"/>
          <cell r="J722"/>
          <cell r="K722"/>
          <cell r="L722"/>
          <cell r="M722"/>
          <cell r="N722"/>
          <cell r="O722"/>
          <cell r="P722"/>
          <cell r="Q722"/>
          <cell r="R722"/>
          <cell r="S722"/>
          <cell r="T722"/>
          <cell r="U722"/>
          <cell r="V722"/>
          <cell r="W722"/>
          <cell r="X722"/>
          <cell r="Y722"/>
          <cell r="Z722"/>
        </row>
        <row r="723">
          <cell r="A723"/>
          <cell r="B723"/>
          <cell r="C723"/>
          <cell r="D723"/>
          <cell r="E723"/>
          <cell r="F723"/>
          <cell r="G723"/>
          <cell r="H723"/>
          <cell r="I723"/>
          <cell r="J723"/>
          <cell r="K723"/>
          <cell r="L723"/>
          <cell r="M723"/>
          <cell r="N723"/>
          <cell r="O723"/>
          <cell r="P723"/>
          <cell r="Q723"/>
          <cell r="R723"/>
          <cell r="S723"/>
          <cell r="T723"/>
          <cell r="U723"/>
          <cell r="V723"/>
          <cell r="W723"/>
          <cell r="X723"/>
          <cell r="Y723"/>
          <cell r="Z723"/>
        </row>
        <row r="724">
          <cell r="A724"/>
          <cell r="B724"/>
          <cell r="C724"/>
          <cell r="D724"/>
          <cell r="E724"/>
          <cell r="F724"/>
          <cell r="G724"/>
          <cell r="H724"/>
          <cell r="I724"/>
          <cell r="J724"/>
          <cell r="K724"/>
          <cell r="L724"/>
          <cell r="M724"/>
          <cell r="N724"/>
          <cell r="O724"/>
          <cell r="P724"/>
          <cell r="Q724"/>
          <cell r="R724"/>
          <cell r="S724"/>
          <cell r="T724"/>
          <cell r="U724"/>
          <cell r="V724"/>
          <cell r="W724"/>
          <cell r="X724"/>
          <cell r="Y724"/>
          <cell r="Z724"/>
        </row>
        <row r="725">
          <cell r="A725"/>
          <cell r="B725"/>
          <cell r="C725"/>
          <cell r="D725"/>
          <cell r="E725"/>
          <cell r="F725"/>
          <cell r="G725"/>
          <cell r="H725"/>
          <cell r="I725"/>
          <cell r="J725"/>
          <cell r="K725"/>
          <cell r="L725"/>
          <cell r="M725"/>
          <cell r="N725"/>
          <cell r="O725"/>
          <cell r="P725"/>
          <cell r="Q725"/>
          <cell r="R725"/>
          <cell r="S725"/>
          <cell r="T725"/>
          <cell r="U725"/>
          <cell r="V725"/>
          <cell r="W725"/>
          <cell r="X725"/>
          <cell r="Y725"/>
          <cell r="Z725"/>
        </row>
        <row r="726">
          <cell r="A726"/>
          <cell r="B726"/>
          <cell r="C726"/>
          <cell r="D726"/>
          <cell r="E726"/>
          <cell r="F726"/>
          <cell r="G726"/>
          <cell r="H726"/>
          <cell r="I726"/>
          <cell r="J726"/>
          <cell r="K726"/>
          <cell r="L726"/>
          <cell r="M726"/>
          <cell r="N726"/>
          <cell r="O726"/>
          <cell r="P726"/>
          <cell r="Q726"/>
          <cell r="R726"/>
          <cell r="S726"/>
          <cell r="T726"/>
          <cell r="U726"/>
          <cell r="V726"/>
          <cell r="W726"/>
          <cell r="X726"/>
          <cell r="Y726"/>
          <cell r="Z726"/>
        </row>
        <row r="727">
          <cell r="A727"/>
          <cell r="B727"/>
          <cell r="C727"/>
          <cell r="D727"/>
          <cell r="E727"/>
          <cell r="F727"/>
          <cell r="G727"/>
          <cell r="H727"/>
          <cell r="I727"/>
          <cell r="J727"/>
          <cell r="K727"/>
          <cell r="L727"/>
          <cell r="M727"/>
          <cell r="N727"/>
          <cell r="O727"/>
          <cell r="P727"/>
          <cell r="Q727"/>
          <cell r="R727"/>
          <cell r="S727"/>
          <cell r="T727"/>
          <cell r="U727"/>
          <cell r="V727"/>
          <cell r="W727"/>
          <cell r="X727"/>
          <cell r="Y727"/>
          <cell r="Z727"/>
        </row>
        <row r="728">
          <cell r="A728"/>
          <cell r="B728"/>
          <cell r="C728"/>
          <cell r="D728"/>
          <cell r="E728"/>
          <cell r="F728"/>
          <cell r="G728"/>
          <cell r="H728"/>
          <cell r="I728"/>
          <cell r="J728"/>
          <cell r="K728"/>
          <cell r="L728"/>
          <cell r="M728"/>
          <cell r="N728"/>
          <cell r="O728"/>
          <cell r="P728"/>
          <cell r="Q728"/>
          <cell r="R728"/>
          <cell r="S728"/>
          <cell r="T728"/>
          <cell r="U728"/>
          <cell r="V728"/>
          <cell r="W728"/>
          <cell r="X728"/>
          <cell r="Y728"/>
          <cell r="Z728"/>
        </row>
        <row r="729">
          <cell r="A729"/>
          <cell r="B729"/>
          <cell r="C729"/>
          <cell r="D729"/>
          <cell r="E729"/>
          <cell r="F729"/>
          <cell r="G729"/>
          <cell r="H729"/>
          <cell r="I729"/>
          <cell r="J729"/>
          <cell r="K729"/>
          <cell r="L729"/>
          <cell r="M729"/>
          <cell r="N729"/>
          <cell r="O729"/>
          <cell r="P729"/>
          <cell r="Q729"/>
          <cell r="R729"/>
          <cell r="S729"/>
          <cell r="T729"/>
          <cell r="U729"/>
          <cell r="V729"/>
          <cell r="W729"/>
          <cell r="X729"/>
          <cell r="Y729"/>
          <cell r="Z729"/>
        </row>
        <row r="730">
          <cell r="A730"/>
          <cell r="B730"/>
          <cell r="C730"/>
          <cell r="D730"/>
          <cell r="E730"/>
          <cell r="F730"/>
          <cell r="G730"/>
          <cell r="H730"/>
          <cell r="I730"/>
          <cell r="J730"/>
          <cell r="K730"/>
          <cell r="L730"/>
          <cell r="M730"/>
          <cell r="N730"/>
          <cell r="O730"/>
          <cell r="P730"/>
          <cell r="Q730"/>
          <cell r="R730"/>
          <cell r="S730"/>
          <cell r="T730"/>
          <cell r="U730"/>
          <cell r="V730"/>
          <cell r="W730"/>
          <cell r="X730"/>
          <cell r="Y730"/>
          <cell r="Z730"/>
        </row>
        <row r="731">
          <cell r="A731"/>
          <cell r="B731"/>
          <cell r="C731"/>
          <cell r="D731"/>
          <cell r="E731"/>
          <cell r="F731"/>
          <cell r="G731"/>
          <cell r="H731"/>
          <cell r="I731"/>
          <cell r="J731"/>
          <cell r="K731"/>
          <cell r="L731"/>
          <cell r="M731"/>
          <cell r="N731"/>
          <cell r="O731"/>
          <cell r="P731"/>
          <cell r="Q731"/>
          <cell r="R731"/>
          <cell r="S731"/>
          <cell r="T731"/>
          <cell r="U731"/>
          <cell r="V731"/>
          <cell r="W731"/>
          <cell r="X731"/>
          <cell r="Y731"/>
          <cell r="Z731"/>
        </row>
        <row r="732">
          <cell r="A732"/>
          <cell r="B732"/>
          <cell r="C732"/>
          <cell r="D732"/>
          <cell r="E732"/>
          <cell r="F732"/>
          <cell r="G732"/>
          <cell r="H732"/>
          <cell r="I732"/>
          <cell r="J732"/>
          <cell r="K732"/>
          <cell r="L732"/>
          <cell r="M732"/>
          <cell r="N732"/>
          <cell r="O732"/>
          <cell r="P732"/>
          <cell r="Q732"/>
          <cell r="R732"/>
          <cell r="S732"/>
          <cell r="T732"/>
          <cell r="U732"/>
          <cell r="V732"/>
          <cell r="W732"/>
          <cell r="X732"/>
          <cell r="Y732"/>
          <cell r="Z732"/>
        </row>
        <row r="733">
          <cell r="A733"/>
          <cell r="B733"/>
          <cell r="C733"/>
          <cell r="D733"/>
          <cell r="E733"/>
          <cell r="F733"/>
          <cell r="G733"/>
          <cell r="H733"/>
          <cell r="I733"/>
          <cell r="J733"/>
          <cell r="K733"/>
          <cell r="L733"/>
          <cell r="M733"/>
          <cell r="N733"/>
          <cell r="O733"/>
          <cell r="P733"/>
          <cell r="Q733"/>
          <cell r="R733"/>
          <cell r="S733"/>
          <cell r="T733"/>
          <cell r="U733"/>
          <cell r="V733"/>
          <cell r="W733"/>
          <cell r="X733"/>
          <cell r="Y733"/>
          <cell r="Z733"/>
        </row>
        <row r="734">
          <cell r="A734"/>
          <cell r="B734"/>
          <cell r="C734"/>
          <cell r="D734"/>
          <cell r="E734"/>
          <cell r="F734"/>
          <cell r="G734"/>
          <cell r="H734"/>
          <cell r="I734"/>
          <cell r="J734"/>
          <cell r="K734"/>
          <cell r="L734"/>
          <cell r="M734"/>
          <cell r="N734"/>
          <cell r="O734"/>
          <cell r="P734"/>
          <cell r="Q734"/>
          <cell r="R734"/>
          <cell r="S734"/>
          <cell r="T734"/>
          <cell r="U734"/>
          <cell r="V734"/>
          <cell r="W734"/>
          <cell r="X734"/>
          <cell r="Y734"/>
          <cell r="Z734"/>
        </row>
        <row r="735">
          <cell r="A735"/>
          <cell r="B735"/>
          <cell r="C735"/>
          <cell r="D735"/>
          <cell r="E735"/>
          <cell r="F735"/>
          <cell r="G735"/>
          <cell r="H735"/>
          <cell r="I735"/>
          <cell r="J735"/>
          <cell r="K735"/>
          <cell r="L735"/>
          <cell r="M735"/>
          <cell r="N735"/>
          <cell r="O735"/>
          <cell r="P735"/>
          <cell r="Q735"/>
          <cell r="R735"/>
          <cell r="S735"/>
          <cell r="T735"/>
          <cell r="U735"/>
          <cell r="V735"/>
          <cell r="W735"/>
          <cell r="X735"/>
          <cell r="Y735"/>
          <cell r="Z735"/>
        </row>
        <row r="736">
          <cell r="A736"/>
          <cell r="B736"/>
          <cell r="C736"/>
          <cell r="D736"/>
          <cell r="E736"/>
          <cell r="F736"/>
          <cell r="G736"/>
          <cell r="H736"/>
          <cell r="I736"/>
          <cell r="J736"/>
          <cell r="K736"/>
          <cell r="L736"/>
          <cell r="M736"/>
          <cell r="N736"/>
          <cell r="O736"/>
          <cell r="P736"/>
          <cell r="Q736"/>
          <cell r="R736"/>
          <cell r="S736"/>
          <cell r="T736"/>
          <cell r="U736"/>
          <cell r="V736"/>
          <cell r="W736"/>
          <cell r="X736"/>
          <cell r="Y736"/>
          <cell r="Z736"/>
        </row>
        <row r="737">
          <cell r="A737"/>
          <cell r="B737"/>
          <cell r="C737"/>
          <cell r="D737"/>
          <cell r="E737"/>
          <cell r="F737"/>
          <cell r="G737"/>
          <cell r="H737"/>
          <cell r="I737"/>
          <cell r="J737"/>
          <cell r="K737"/>
          <cell r="L737"/>
          <cell r="M737"/>
          <cell r="N737"/>
          <cell r="O737"/>
          <cell r="P737"/>
          <cell r="Q737"/>
          <cell r="R737"/>
          <cell r="S737"/>
          <cell r="T737"/>
          <cell r="U737"/>
          <cell r="V737"/>
          <cell r="W737"/>
          <cell r="X737"/>
          <cell r="Y737"/>
          <cell r="Z737"/>
        </row>
        <row r="738">
          <cell r="A738"/>
          <cell r="B738"/>
          <cell r="C738"/>
          <cell r="D738"/>
          <cell r="E738"/>
          <cell r="F738"/>
          <cell r="G738"/>
          <cell r="H738"/>
          <cell r="I738"/>
          <cell r="J738"/>
          <cell r="K738"/>
          <cell r="L738"/>
          <cell r="M738"/>
          <cell r="N738"/>
          <cell r="O738"/>
          <cell r="P738"/>
          <cell r="Q738"/>
          <cell r="R738"/>
          <cell r="S738"/>
          <cell r="T738"/>
          <cell r="U738"/>
          <cell r="V738"/>
          <cell r="W738"/>
          <cell r="X738"/>
          <cell r="Y738"/>
          <cell r="Z738"/>
        </row>
        <row r="739">
          <cell r="A739"/>
          <cell r="B739"/>
          <cell r="C739"/>
          <cell r="D739"/>
          <cell r="E739"/>
          <cell r="F739"/>
          <cell r="G739"/>
          <cell r="H739"/>
          <cell r="I739"/>
          <cell r="J739"/>
          <cell r="K739"/>
          <cell r="L739"/>
          <cell r="M739"/>
          <cell r="N739"/>
          <cell r="O739"/>
          <cell r="P739"/>
          <cell r="Q739"/>
          <cell r="R739"/>
          <cell r="S739"/>
          <cell r="T739"/>
          <cell r="U739"/>
          <cell r="V739"/>
          <cell r="W739"/>
          <cell r="X739"/>
          <cell r="Y739"/>
          <cell r="Z739"/>
        </row>
        <row r="740">
          <cell r="A740"/>
          <cell r="B740"/>
          <cell r="C740"/>
          <cell r="D740"/>
          <cell r="E740"/>
          <cell r="F740"/>
          <cell r="G740"/>
          <cell r="H740"/>
          <cell r="I740"/>
          <cell r="J740"/>
          <cell r="K740"/>
          <cell r="L740"/>
          <cell r="M740"/>
          <cell r="N740"/>
          <cell r="O740"/>
          <cell r="P740"/>
          <cell r="Q740"/>
          <cell r="R740"/>
          <cell r="S740"/>
          <cell r="T740"/>
          <cell r="U740"/>
          <cell r="V740"/>
          <cell r="W740"/>
          <cell r="X740"/>
          <cell r="Y740"/>
          <cell r="Z740"/>
        </row>
        <row r="741">
          <cell r="A741"/>
          <cell r="B741"/>
          <cell r="C741"/>
          <cell r="D741"/>
          <cell r="E741"/>
          <cell r="F741"/>
          <cell r="G741"/>
          <cell r="H741"/>
          <cell r="I741"/>
          <cell r="J741"/>
          <cell r="K741"/>
          <cell r="L741"/>
          <cell r="M741"/>
          <cell r="N741"/>
          <cell r="O741"/>
          <cell r="P741"/>
          <cell r="Q741"/>
          <cell r="R741"/>
          <cell r="S741"/>
          <cell r="T741"/>
          <cell r="U741"/>
          <cell r="V741"/>
          <cell r="W741"/>
          <cell r="X741"/>
          <cell r="Y741"/>
          <cell r="Z741"/>
        </row>
        <row r="742">
          <cell r="A742"/>
          <cell r="B742"/>
          <cell r="C742"/>
          <cell r="D742"/>
          <cell r="E742"/>
          <cell r="F742"/>
          <cell r="G742"/>
          <cell r="H742"/>
          <cell r="I742"/>
          <cell r="J742"/>
          <cell r="K742"/>
          <cell r="L742"/>
          <cell r="M742"/>
          <cell r="N742"/>
          <cell r="O742"/>
          <cell r="P742"/>
          <cell r="Q742"/>
          <cell r="R742"/>
          <cell r="S742"/>
          <cell r="T742"/>
          <cell r="U742"/>
          <cell r="V742"/>
          <cell r="W742"/>
          <cell r="X742"/>
          <cell r="Y742"/>
          <cell r="Z742"/>
        </row>
        <row r="743">
          <cell r="A743"/>
          <cell r="B743"/>
          <cell r="C743"/>
          <cell r="D743"/>
          <cell r="E743"/>
          <cell r="F743"/>
          <cell r="G743"/>
          <cell r="H743"/>
          <cell r="I743"/>
          <cell r="J743"/>
          <cell r="K743"/>
          <cell r="L743"/>
          <cell r="M743"/>
          <cell r="N743"/>
          <cell r="O743"/>
          <cell r="P743"/>
          <cell r="Q743"/>
          <cell r="R743"/>
          <cell r="S743"/>
          <cell r="T743"/>
          <cell r="U743"/>
          <cell r="V743"/>
          <cell r="W743"/>
          <cell r="X743"/>
          <cell r="Y743"/>
          <cell r="Z743"/>
        </row>
        <row r="744">
          <cell r="A744"/>
          <cell r="B744"/>
          <cell r="C744"/>
          <cell r="D744"/>
          <cell r="E744"/>
          <cell r="F744"/>
          <cell r="G744"/>
          <cell r="H744"/>
          <cell r="I744"/>
          <cell r="J744"/>
          <cell r="K744"/>
          <cell r="L744"/>
          <cell r="M744"/>
          <cell r="N744"/>
          <cell r="O744"/>
          <cell r="P744"/>
          <cell r="Q744"/>
          <cell r="R744"/>
          <cell r="S744"/>
          <cell r="T744"/>
          <cell r="U744"/>
          <cell r="V744"/>
          <cell r="W744"/>
          <cell r="X744"/>
          <cell r="Y744"/>
          <cell r="Z744"/>
        </row>
        <row r="745">
          <cell r="A745"/>
          <cell r="B745"/>
          <cell r="C745"/>
          <cell r="D745"/>
          <cell r="E745"/>
          <cell r="F745"/>
          <cell r="G745"/>
          <cell r="H745"/>
          <cell r="I745"/>
          <cell r="J745"/>
          <cell r="K745"/>
          <cell r="L745"/>
          <cell r="M745"/>
          <cell r="N745"/>
          <cell r="O745"/>
          <cell r="P745"/>
          <cell r="Q745"/>
          <cell r="R745"/>
          <cell r="S745"/>
          <cell r="T745"/>
          <cell r="U745"/>
          <cell r="V745"/>
          <cell r="W745"/>
          <cell r="X745"/>
          <cell r="Y745"/>
          <cell r="Z745"/>
        </row>
        <row r="746">
          <cell r="A746"/>
          <cell r="B746"/>
          <cell r="C746"/>
          <cell r="D746"/>
          <cell r="E746"/>
          <cell r="F746"/>
          <cell r="G746"/>
          <cell r="H746"/>
          <cell r="I746"/>
          <cell r="J746"/>
          <cell r="K746"/>
          <cell r="L746"/>
          <cell r="M746"/>
          <cell r="N746"/>
          <cell r="O746"/>
          <cell r="P746"/>
          <cell r="Q746"/>
          <cell r="R746"/>
          <cell r="S746"/>
          <cell r="T746"/>
          <cell r="U746"/>
          <cell r="V746"/>
          <cell r="W746"/>
          <cell r="X746"/>
          <cell r="Y746"/>
          <cell r="Z746"/>
        </row>
        <row r="747">
          <cell r="A747"/>
          <cell r="B747"/>
          <cell r="C747"/>
          <cell r="D747"/>
          <cell r="E747"/>
          <cell r="F747"/>
          <cell r="G747"/>
          <cell r="H747"/>
          <cell r="I747"/>
          <cell r="J747"/>
          <cell r="K747"/>
          <cell r="L747"/>
          <cell r="M747"/>
          <cell r="N747"/>
          <cell r="O747"/>
          <cell r="P747"/>
          <cell r="Q747"/>
          <cell r="R747"/>
          <cell r="S747"/>
          <cell r="T747"/>
          <cell r="U747"/>
          <cell r="V747"/>
          <cell r="W747"/>
          <cell r="X747"/>
          <cell r="Y747"/>
          <cell r="Z747"/>
        </row>
        <row r="748">
          <cell r="A748"/>
          <cell r="B748"/>
          <cell r="C748"/>
          <cell r="D748"/>
          <cell r="E748"/>
          <cell r="F748"/>
          <cell r="G748"/>
          <cell r="H748"/>
          <cell r="I748"/>
          <cell r="J748"/>
          <cell r="K748"/>
          <cell r="L748"/>
          <cell r="M748"/>
          <cell r="N748"/>
          <cell r="O748"/>
          <cell r="P748"/>
          <cell r="Q748"/>
          <cell r="R748"/>
          <cell r="S748"/>
          <cell r="T748"/>
          <cell r="U748"/>
          <cell r="V748"/>
          <cell r="W748"/>
          <cell r="X748"/>
          <cell r="Y748"/>
          <cell r="Z748"/>
        </row>
        <row r="749">
          <cell r="A749"/>
          <cell r="B749"/>
          <cell r="C749"/>
          <cell r="D749"/>
          <cell r="E749"/>
          <cell r="F749"/>
          <cell r="G749"/>
          <cell r="H749"/>
          <cell r="I749"/>
          <cell r="J749"/>
          <cell r="K749"/>
          <cell r="L749"/>
          <cell r="M749"/>
          <cell r="N749"/>
          <cell r="O749"/>
          <cell r="P749"/>
          <cell r="Q749"/>
          <cell r="R749"/>
          <cell r="S749"/>
          <cell r="T749"/>
          <cell r="U749"/>
          <cell r="V749"/>
          <cell r="W749"/>
          <cell r="X749"/>
          <cell r="Y749"/>
          <cell r="Z749"/>
        </row>
        <row r="750">
          <cell r="A750"/>
          <cell r="B750"/>
          <cell r="C750"/>
          <cell r="D750"/>
          <cell r="E750"/>
          <cell r="F750"/>
          <cell r="G750"/>
          <cell r="H750"/>
          <cell r="I750"/>
          <cell r="J750"/>
          <cell r="K750"/>
          <cell r="L750"/>
          <cell r="M750"/>
          <cell r="N750"/>
          <cell r="O750"/>
          <cell r="P750"/>
          <cell r="Q750"/>
          <cell r="R750"/>
          <cell r="S750"/>
          <cell r="T750"/>
          <cell r="U750"/>
          <cell r="V750"/>
          <cell r="W750"/>
          <cell r="X750"/>
          <cell r="Y750"/>
          <cell r="Z750"/>
        </row>
        <row r="751">
          <cell r="A751"/>
          <cell r="B751"/>
          <cell r="C751"/>
          <cell r="D751"/>
          <cell r="E751"/>
          <cell r="F751"/>
          <cell r="G751"/>
          <cell r="H751"/>
          <cell r="I751"/>
          <cell r="J751"/>
          <cell r="K751"/>
          <cell r="L751"/>
          <cell r="M751"/>
          <cell r="N751"/>
          <cell r="O751"/>
          <cell r="P751"/>
          <cell r="Q751"/>
          <cell r="R751"/>
          <cell r="S751"/>
          <cell r="T751"/>
          <cell r="U751"/>
          <cell r="V751"/>
          <cell r="W751"/>
          <cell r="X751"/>
          <cell r="Y751"/>
          <cell r="Z751"/>
        </row>
        <row r="752">
          <cell r="A752"/>
          <cell r="B752"/>
          <cell r="C752"/>
          <cell r="D752"/>
          <cell r="E752"/>
          <cell r="F752"/>
          <cell r="G752"/>
          <cell r="H752"/>
          <cell r="I752"/>
          <cell r="J752"/>
          <cell r="K752"/>
          <cell r="L752"/>
          <cell r="M752"/>
          <cell r="N752"/>
          <cell r="O752"/>
          <cell r="P752"/>
          <cell r="Q752"/>
          <cell r="R752"/>
          <cell r="S752"/>
          <cell r="T752"/>
          <cell r="U752"/>
          <cell r="V752"/>
          <cell r="W752"/>
          <cell r="X752"/>
          <cell r="Y752"/>
          <cell r="Z752"/>
        </row>
        <row r="753">
          <cell r="A753"/>
          <cell r="B753"/>
          <cell r="C753"/>
          <cell r="D753"/>
          <cell r="E753"/>
          <cell r="F753"/>
          <cell r="G753"/>
          <cell r="H753"/>
          <cell r="I753"/>
          <cell r="J753"/>
          <cell r="K753"/>
          <cell r="L753"/>
          <cell r="M753"/>
          <cell r="N753"/>
          <cell r="O753"/>
          <cell r="P753"/>
          <cell r="Q753"/>
          <cell r="R753"/>
          <cell r="S753"/>
          <cell r="T753"/>
          <cell r="U753"/>
          <cell r="V753"/>
          <cell r="W753"/>
          <cell r="X753"/>
          <cell r="Y753"/>
          <cell r="Z753"/>
        </row>
        <row r="754">
          <cell r="A754"/>
          <cell r="B754"/>
          <cell r="C754"/>
          <cell r="D754"/>
          <cell r="E754"/>
          <cell r="F754"/>
          <cell r="G754"/>
          <cell r="H754"/>
          <cell r="I754"/>
          <cell r="J754"/>
          <cell r="K754"/>
          <cell r="L754"/>
          <cell r="M754"/>
          <cell r="N754"/>
          <cell r="O754"/>
          <cell r="P754"/>
          <cell r="Q754"/>
          <cell r="R754"/>
          <cell r="S754"/>
          <cell r="T754"/>
          <cell r="U754"/>
          <cell r="V754"/>
          <cell r="W754"/>
          <cell r="X754"/>
          <cell r="Y754"/>
          <cell r="Z754"/>
        </row>
        <row r="755">
          <cell r="A755"/>
          <cell r="B755"/>
          <cell r="C755"/>
          <cell r="D755"/>
          <cell r="E755"/>
          <cell r="F755"/>
          <cell r="G755"/>
          <cell r="H755"/>
          <cell r="I755"/>
          <cell r="J755"/>
          <cell r="K755"/>
          <cell r="L755"/>
          <cell r="M755"/>
          <cell r="N755"/>
          <cell r="O755"/>
          <cell r="P755"/>
          <cell r="Q755"/>
          <cell r="R755"/>
          <cell r="S755"/>
          <cell r="T755"/>
          <cell r="U755"/>
          <cell r="V755"/>
          <cell r="W755"/>
          <cell r="X755"/>
          <cell r="Y755"/>
          <cell r="Z755"/>
        </row>
        <row r="756">
          <cell r="A756"/>
          <cell r="B756"/>
          <cell r="C756"/>
          <cell r="D756"/>
          <cell r="E756"/>
          <cell r="F756"/>
          <cell r="G756"/>
          <cell r="H756"/>
          <cell r="I756"/>
          <cell r="J756"/>
          <cell r="K756"/>
          <cell r="L756"/>
          <cell r="M756"/>
          <cell r="N756"/>
          <cell r="O756"/>
          <cell r="P756"/>
          <cell r="Q756"/>
          <cell r="R756"/>
          <cell r="S756"/>
          <cell r="T756"/>
          <cell r="U756"/>
          <cell r="V756"/>
          <cell r="W756"/>
          <cell r="X756"/>
          <cell r="Y756"/>
          <cell r="Z756"/>
        </row>
        <row r="757">
          <cell r="A757"/>
          <cell r="B757"/>
          <cell r="C757"/>
          <cell r="D757"/>
          <cell r="E757"/>
          <cell r="F757"/>
          <cell r="G757"/>
          <cell r="H757"/>
          <cell r="I757"/>
          <cell r="J757"/>
          <cell r="K757"/>
          <cell r="L757"/>
          <cell r="M757"/>
          <cell r="N757"/>
          <cell r="O757"/>
          <cell r="P757"/>
          <cell r="Q757"/>
          <cell r="R757"/>
          <cell r="S757"/>
          <cell r="T757"/>
          <cell r="U757"/>
          <cell r="V757"/>
          <cell r="W757"/>
          <cell r="X757"/>
          <cell r="Y757"/>
          <cell r="Z757"/>
        </row>
        <row r="758">
          <cell r="A758"/>
          <cell r="B758"/>
          <cell r="C758"/>
          <cell r="D758"/>
          <cell r="E758"/>
          <cell r="F758"/>
          <cell r="G758"/>
          <cell r="H758"/>
          <cell r="I758"/>
          <cell r="J758"/>
          <cell r="K758"/>
          <cell r="L758"/>
          <cell r="M758"/>
          <cell r="N758"/>
          <cell r="O758"/>
          <cell r="P758"/>
          <cell r="Q758"/>
          <cell r="R758"/>
          <cell r="S758"/>
          <cell r="T758"/>
          <cell r="U758"/>
          <cell r="V758"/>
          <cell r="W758"/>
          <cell r="X758"/>
          <cell r="Y758"/>
          <cell r="Z758"/>
        </row>
        <row r="759">
          <cell r="A759"/>
          <cell r="B759"/>
          <cell r="C759"/>
          <cell r="D759"/>
          <cell r="E759"/>
          <cell r="F759"/>
          <cell r="G759"/>
          <cell r="H759"/>
          <cell r="I759"/>
          <cell r="J759"/>
          <cell r="K759"/>
          <cell r="L759"/>
          <cell r="M759"/>
          <cell r="N759"/>
          <cell r="O759"/>
          <cell r="P759"/>
          <cell r="Q759"/>
          <cell r="R759"/>
          <cell r="S759"/>
          <cell r="T759"/>
          <cell r="U759"/>
          <cell r="V759"/>
          <cell r="W759"/>
          <cell r="X759"/>
          <cell r="Y759"/>
          <cell r="Z759"/>
        </row>
        <row r="760">
          <cell r="A760"/>
          <cell r="B760"/>
          <cell r="C760"/>
          <cell r="D760"/>
          <cell r="E760"/>
          <cell r="F760"/>
          <cell r="G760"/>
          <cell r="H760"/>
          <cell r="I760"/>
          <cell r="J760"/>
          <cell r="K760"/>
          <cell r="L760"/>
          <cell r="M760"/>
          <cell r="N760"/>
          <cell r="O760"/>
          <cell r="P760"/>
          <cell r="Q760"/>
          <cell r="R760"/>
          <cell r="S760"/>
          <cell r="T760"/>
          <cell r="U760"/>
          <cell r="V760"/>
          <cell r="W760"/>
          <cell r="X760"/>
          <cell r="Y760"/>
          <cell r="Z760"/>
        </row>
        <row r="761">
          <cell r="A761"/>
          <cell r="B761"/>
          <cell r="C761"/>
          <cell r="D761"/>
          <cell r="E761"/>
          <cell r="F761"/>
          <cell r="G761"/>
          <cell r="H761"/>
          <cell r="I761"/>
          <cell r="J761"/>
          <cell r="K761"/>
          <cell r="L761"/>
          <cell r="M761"/>
          <cell r="N761"/>
          <cell r="O761"/>
          <cell r="P761"/>
          <cell r="Q761"/>
          <cell r="R761"/>
          <cell r="S761"/>
          <cell r="T761"/>
          <cell r="U761"/>
          <cell r="V761"/>
          <cell r="W761"/>
          <cell r="X761"/>
          <cell r="Y761"/>
          <cell r="Z761"/>
        </row>
        <row r="762">
          <cell r="A762"/>
          <cell r="B762"/>
          <cell r="C762"/>
          <cell r="D762"/>
          <cell r="E762"/>
          <cell r="F762"/>
          <cell r="G762"/>
          <cell r="H762"/>
          <cell r="I762"/>
          <cell r="J762"/>
          <cell r="K762"/>
          <cell r="L762"/>
          <cell r="M762"/>
          <cell r="N762"/>
          <cell r="O762"/>
          <cell r="P762"/>
          <cell r="Q762"/>
          <cell r="R762"/>
          <cell r="S762"/>
          <cell r="T762"/>
          <cell r="U762"/>
          <cell r="V762"/>
          <cell r="W762"/>
          <cell r="X762"/>
          <cell r="Y762"/>
          <cell r="Z762"/>
        </row>
        <row r="763">
          <cell r="A763"/>
          <cell r="B763"/>
          <cell r="C763"/>
          <cell r="D763"/>
          <cell r="E763"/>
          <cell r="F763"/>
          <cell r="G763"/>
          <cell r="H763"/>
          <cell r="I763"/>
          <cell r="J763"/>
          <cell r="K763"/>
          <cell r="L763"/>
          <cell r="M763"/>
          <cell r="N763"/>
          <cell r="O763"/>
          <cell r="P763"/>
          <cell r="Q763"/>
          <cell r="R763"/>
          <cell r="S763"/>
          <cell r="T763"/>
          <cell r="U763"/>
          <cell r="V763"/>
          <cell r="W763"/>
          <cell r="X763"/>
          <cell r="Y763"/>
          <cell r="Z763"/>
        </row>
        <row r="764">
          <cell r="A764"/>
          <cell r="B764"/>
          <cell r="C764"/>
          <cell r="D764"/>
          <cell r="E764"/>
          <cell r="F764"/>
          <cell r="G764"/>
          <cell r="H764"/>
          <cell r="I764"/>
          <cell r="J764"/>
          <cell r="K764"/>
          <cell r="L764"/>
          <cell r="M764"/>
          <cell r="N764"/>
          <cell r="O764"/>
          <cell r="P764"/>
          <cell r="Q764"/>
          <cell r="R764"/>
          <cell r="S764"/>
          <cell r="T764"/>
          <cell r="U764"/>
          <cell r="V764"/>
          <cell r="W764"/>
          <cell r="X764"/>
          <cell r="Y764"/>
          <cell r="Z764"/>
        </row>
        <row r="765">
          <cell r="A765"/>
          <cell r="B765"/>
          <cell r="C765"/>
          <cell r="D765"/>
          <cell r="E765"/>
          <cell r="F765"/>
          <cell r="G765"/>
          <cell r="H765"/>
          <cell r="I765"/>
          <cell r="J765"/>
          <cell r="K765"/>
          <cell r="L765"/>
          <cell r="M765"/>
          <cell r="N765"/>
          <cell r="O765"/>
          <cell r="P765"/>
          <cell r="Q765"/>
          <cell r="R765"/>
          <cell r="S765"/>
          <cell r="T765"/>
          <cell r="U765"/>
          <cell r="V765"/>
          <cell r="W765"/>
          <cell r="X765"/>
          <cell r="Y765"/>
          <cell r="Z765"/>
        </row>
        <row r="766">
          <cell r="A766"/>
          <cell r="B766"/>
          <cell r="C766"/>
          <cell r="D766"/>
          <cell r="E766"/>
          <cell r="F766"/>
          <cell r="G766"/>
          <cell r="H766"/>
          <cell r="I766"/>
          <cell r="J766"/>
          <cell r="K766"/>
          <cell r="L766"/>
          <cell r="M766"/>
          <cell r="N766"/>
          <cell r="O766"/>
          <cell r="P766"/>
          <cell r="Q766"/>
          <cell r="R766"/>
          <cell r="S766"/>
          <cell r="T766"/>
          <cell r="U766"/>
          <cell r="V766"/>
          <cell r="W766"/>
          <cell r="X766"/>
          <cell r="Y766"/>
          <cell r="Z766"/>
        </row>
        <row r="767">
          <cell r="A767"/>
          <cell r="B767"/>
          <cell r="C767"/>
          <cell r="D767"/>
          <cell r="E767"/>
          <cell r="F767"/>
          <cell r="G767"/>
          <cell r="H767"/>
          <cell r="I767"/>
          <cell r="J767"/>
          <cell r="K767"/>
          <cell r="L767"/>
          <cell r="M767"/>
          <cell r="N767"/>
          <cell r="O767"/>
          <cell r="P767"/>
          <cell r="Q767"/>
          <cell r="R767"/>
          <cell r="S767"/>
          <cell r="T767"/>
          <cell r="U767"/>
          <cell r="V767"/>
          <cell r="W767"/>
          <cell r="X767"/>
          <cell r="Y767"/>
          <cell r="Z767"/>
        </row>
        <row r="768">
          <cell r="A768"/>
          <cell r="B768"/>
          <cell r="C768"/>
          <cell r="D768"/>
          <cell r="E768"/>
          <cell r="F768"/>
          <cell r="G768"/>
          <cell r="H768"/>
          <cell r="I768"/>
          <cell r="J768"/>
          <cell r="K768"/>
          <cell r="L768"/>
          <cell r="M768"/>
          <cell r="N768"/>
          <cell r="O768"/>
          <cell r="P768"/>
          <cell r="Q768"/>
          <cell r="R768"/>
          <cell r="S768"/>
          <cell r="T768"/>
          <cell r="U768"/>
          <cell r="V768"/>
          <cell r="W768"/>
          <cell r="X768"/>
          <cell r="Y768"/>
          <cell r="Z768"/>
        </row>
        <row r="769">
          <cell r="A769"/>
          <cell r="B769"/>
          <cell r="C769"/>
          <cell r="D769"/>
          <cell r="E769"/>
          <cell r="F769"/>
          <cell r="G769"/>
          <cell r="H769"/>
          <cell r="I769"/>
          <cell r="J769"/>
          <cell r="K769"/>
          <cell r="L769"/>
          <cell r="M769"/>
          <cell r="N769"/>
          <cell r="O769"/>
          <cell r="P769"/>
          <cell r="Q769"/>
          <cell r="R769"/>
          <cell r="S769"/>
          <cell r="T769"/>
          <cell r="U769"/>
          <cell r="V769"/>
          <cell r="W769"/>
          <cell r="X769"/>
          <cell r="Y769"/>
          <cell r="Z769"/>
        </row>
        <row r="770">
          <cell r="A770"/>
          <cell r="B770"/>
          <cell r="C770"/>
          <cell r="D770"/>
          <cell r="E770"/>
          <cell r="F770"/>
          <cell r="G770"/>
          <cell r="H770"/>
          <cell r="I770"/>
          <cell r="J770"/>
          <cell r="K770"/>
          <cell r="L770"/>
          <cell r="M770"/>
          <cell r="N770"/>
          <cell r="O770"/>
          <cell r="P770"/>
          <cell r="Q770"/>
          <cell r="R770"/>
          <cell r="S770"/>
          <cell r="T770"/>
          <cell r="U770"/>
          <cell r="V770"/>
          <cell r="W770"/>
          <cell r="X770"/>
          <cell r="Y770"/>
          <cell r="Z770"/>
        </row>
        <row r="771">
          <cell r="A771"/>
          <cell r="B771"/>
          <cell r="C771"/>
          <cell r="D771"/>
          <cell r="E771"/>
          <cell r="F771"/>
          <cell r="G771"/>
          <cell r="H771"/>
          <cell r="I771"/>
          <cell r="J771"/>
          <cell r="K771"/>
          <cell r="L771"/>
          <cell r="M771"/>
          <cell r="N771"/>
          <cell r="O771"/>
          <cell r="P771"/>
          <cell r="Q771"/>
          <cell r="R771"/>
          <cell r="S771"/>
          <cell r="T771"/>
          <cell r="U771"/>
          <cell r="V771"/>
          <cell r="W771"/>
          <cell r="X771"/>
          <cell r="Y771"/>
          <cell r="Z771"/>
        </row>
        <row r="772">
          <cell r="A772"/>
          <cell r="B772"/>
          <cell r="C772"/>
          <cell r="D772"/>
          <cell r="E772"/>
          <cell r="F772"/>
          <cell r="G772"/>
          <cell r="H772"/>
          <cell r="I772"/>
          <cell r="J772"/>
          <cell r="K772"/>
          <cell r="L772"/>
          <cell r="M772"/>
          <cell r="N772"/>
          <cell r="O772"/>
          <cell r="P772"/>
          <cell r="Q772"/>
          <cell r="R772"/>
          <cell r="S772"/>
          <cell r="T772"/>
          <cell r="U772"/>
          <cell r="V772"/>
          <cell r="W772"/>
          <cell r="X772"/>
          <cell r="Y772"/>
          <cell r="Z772"/>
        </row>
        <row r="773">
          <cell r="A773"/>
          <cell r="B773"/>
          <cell r="C773"/>
          <cell r="D773"/>
          <cell r="E773"/>
          <cell r="F773"/>
          <cell r="G773"/>
          <cell r="H773"/>
          <cell r="I773"/>
          <cell r="J773"/>
          <cell r="K773"/>
          <cell r="L773"/>
          <cell r="M773"/>
          <cell r="N773"/>
          <cell r="O773"/>
          <cell r="P773"/>
          <cell r="Q773"/>
          <cell r="R773"/>
          <cell r="S773"/>
          <cell r="T773"/>
          <cell r="U773"/>
          <cell r="V773"/>
          <cell r="W773"/>
          <cell r="X773"/>
          <cell r="Y773"/>
          <cell r="Z773"/>
        </row>
        <row r="774">
          <cell r="A774"/>
          <cell r="B774"/>
          <cell r="C774"/>
          <cell r="D774"/>
          <cell r="E774"/>
          <cell r="F774"/>
          <cell r="G774"/>
          <cell r="H774"/>
          <cell r="I774"/>
          <cell r="J774"/>
          <cell r="K774"/>
          <cell r="L774"/>
          <cell r="M774"/>
          <cell r="N774"/>
          <cell r="O774"/>
          <cell r="P774"/>
          <cell r="Q774"/>
          <cell r="R774"/>
          <cell r="S774"/>
          <cell r="T774"/>
          <cell r="U774"/>
          <cell r="V774"/>
          <cell r="W774"/>
          <cell r="X774"/>
          <cell r="Y774"/>
          <cell r="Z774"/>
        </row>
        <row r="775">
          <cell r="A775"/>
          <cell r="B775"/>
          <cell r="C775"/>
          <cell r="D775"/>
          <cell r="E775"/>
          <cell r="F775"/>
          <cell r="G775"/>
          <cell r="H775"/>
          <cell r="I775"/>
          <cell r="J775"/>
          <cell r="K775"/>
          <cell r="L775"/>
          <cell r="M775"/>
          <cell r="N775"/>
          <cell r="O775"/>
          <cell r="P775"/>
          <cell r="Q775"/>
          <cell r="R775"/>
          <cell r="S775"/>
          <cell r="T775"/>
          <cell r="U775"/>
          <cell r="V775"/>
          <cell r="W775"/>
          <cell r="X775"/>
          <cell r="Y775"/>
          <cell r="Z775"/>
        </row>
        <row r="776">
          <cell r="A776"/>
          <cell r="B776"/>
          <cell r="C776"/>
          <cell r="D776"/>
          <cell r="E776"/>
          <cell r="F776"/>
          <cell r="G776"/>
          <cell r="H776"/>
          <cell r="I776"/>
          <cell r="J776"/>
          <cell r="K776"/>
          <cell r="L776"/>
          <cell r="M776"/>
          <cell r="N776"/>
          <cell r="O776"/>
          <cell r="P776"/>
          <cell r="Q776"/>
          <cell r="R776"/>
          <cell r="S776"/>
          <cell r="T776"/>
          <cell r="U776"/>
          <cell r="V776"/>
          <cell r="W776"/>
          <cell r="X776"/>
          <cell r="Y776"/>
          <cell r="Z776"/>
        </row>
        <row r="777">
          <cell r="A777"/>
          <cell r="B777"/>
          <cell r="C777"/>
          <cell r="D777"/>
          <cell r="E777"/>
          <cell r="F777"/>
          <cell r="G777"/>
          <cell r="H777"/>
          <cell r="I777"/>
          <cell r="J777"/>
          <cell r="K777"/>
          <cell r="L777"/>
          <cell r="M777"/>
          <cell r="N777"/>
          <cell r="O777"/>
          <cell r="P777"/>
          <cell r="Q777"/>
          <cell r="R777"/>
          <cell r="S777"/>
          <cell r="T777"/>
          <cell r="U777"/>
          <cell r="V777"/>
          <cell r="W777"/>
          <cell r="X777"/>
          <cell r="Y777"/>
          <cell r="Z777"/>
        </row>
        <row r="778">
          <cell r="A778"/>
          <cell r="B778"/>
          <cell r="C778"/>
          <cell r="D778"/>
          <cell r="E778"/>
          <cell r="F778"/>
          <cell r="G778"/>
          <cell r="H778"/>
          <cell r="I778"/>
          <cell r="J778"/>
          <cell r="K778"/>
          <cell r="L778"/>
          <cell r="M778"/>
          <cell r="N778"/>
          <cell r="O778"/>
          <cell r="P778"/>
          <cell r="Q778"/>
          <cell r="R778"/>
          <cell r="S778"/>
          <cell r="T778"/>
          <cell r="U778"/>
          <cell r="V778"/>
          <cell r="W778"/>
          <cell r="X778"/>
          <cell r="Y778"/>
          <cell r="Z778"/>
        </row>
        <row r="779">
          <cell r="A779"/>
          <cell r="B779"/>
          <cell r="C779"/>
          <cell r="D779"/>
          <cell r="E779"/>
          <cell r="F779"/>
          <cell r="G779"/>
          <cell r="H779"/>
          <cell r="I779"/>
          <cell r="J779"/>
          <cell r="K779"/>
          <cell r="L779"/>
          <cell r="M779"/>
          <cell r="N779"/>
          <cell r="O779"/>
          <cell r="P779"/>
          <cell r="Q779"/>
          <cell r="R779"/>
          <cell r="S779"/>
          <cell r="T779"/>
          <cell r="U779"/>
          <cell r="V779"/>
          <cell r="W779"/>
          <cell r="X779"/>
          <cell r="Y779"/>
          <cell r="Z779"/>
        </row>
        <row r="780">
          <cell r="A780"/>
          <cell r="B780"/>
          <cell r="C780"/>
          <cell r="D780"/>
          <cell r="E780"/>
          <cell r="F780"/>
          <cell r="G780"/>
          <cell r="H780"/>
          <cell r="I780"/>
          <cell r="J780"/>
          <cell r="K780"/>
          <cell r="L780"/>
          <cell r="M780"/>
          <cell r="N780"/>
          <cell r="O780"/>
          <cell r="P780"/>
          <cell r="Q780"/>
          <cell r="R780"/>
          <cell r="S780"/>
          <cell r="T780"/>
          <cell r="U780"/>
          <cell r="V780"/>
          <cell r="W780"/>
          <cell r="X780"/>
          <cell r="Y780"/>
          <cell r="Z780"/>
        </row>
        <row r="781">
          <cell r="A781"/>
          <cell r="B781"/>
          <cell r="C781"/>
          <cell r="D781"/>
          <cell r="E781"/>
          <cell r="F781"/>
          <cell r="G781"/>
          <cell r="H781"/>
          <cell r="I781"/>
          <cell r="J781"/>
          <cell r="K781"/>
          <cell r="L781"/>
          <cell r="M781"/>
          <cell r="N781"/>
          <cell r="O781"/>
          <cell r="P781"/>
          <cell r="Q781"/>
          <cell r="R781"/>
          <cell r="S781"/>
          <cell r="T781"/>
          <cell r="U781"/>
          <cell r="V781"/>
          <cell r="W781"/>
          <cell r="X781"/>
          <cell r="Y781"/>
          <cell r="Z781"/>
        </row>
        <row r="782">
          <cell r="A782"/>
          <cell r="B782"/>
          <cell r="C782"/>
          <cell r="D782"/>
          <cell r="E782"/>
          <cell r="F782"/>
          <cell r="G782"/>
          <cell r="H782"/>
          <cell r="I782"/>
          <cell r="J782"/>
          <cell r="K782"/>
          <cell r="L782"/>
          <cell r="M782"/>
          <cell r="N782"/>
          <cell r="O782"/>
          <cell r="P782"/>
          <cell r="Q782"/>
          <cell r="R782"/>
          <cell r="S782"/>
          <cell r="T782"/>
          <cell r="U782"/>
          <cell r="V782"/>
          <cell r="W782"/>
          <cell r="X782"/>
          <cell r="Y782"/>
          <cell r="Z782"/>
        </row>
        <row r="783">
          <cell r="A783"/>
          <cell r="B783"/>
          <cell r="C783"/>
          <cell r="D783"/>
          <cell r="E783"/>
          <cell r="F783"/>
          <cell r="G783"/>
          <cell r="H783"/>
          <cell r="I783"/>
          <cell r="J783"/>
          <cell r="K783"/>
          <cell r="L783"/>
          <cell r="M783"/>
          <cell r="N783"/>
          <cell r="O783"/>
          <cell r="P783"/>
          <cell r="Q783"/>
          <cell r="R783"/>
          <cell r="S783"/>
          <cell r="T783"/>
          <cell r="U783"/>
          <cell r="V783"/>
          <cell r="W783"/>
          <cell r="X783"/>
          <cell r="Y783"/>
          <cell r="Z783"/>
        </row>
        <row r="784">
          <cell r="A784"/>
          <cell r="B784"/>
          <cell r="C784"/>
          <cell r="D784"/>
          <cell r="E784"/>
          <cell r="F784"/>
          <cell r="G784"/>
          <cell r="H784"/>
          <cell r="I784"/>
          <cell r="J784"/>
          <cell r="K784"/>
          <cell r="L784"/>
          <cell r="M784"/>
          <cell r="N784"/>
          <cell r="O784"/>
          <cell r="P784"/>
          <cell r="Q784"/>
          <cell r="R784"/>
          <cell r="S784"/>
          <cell r="T784"/>
          <cell r="U784"/>
          <cell r="V784"/>
          <cell r="W784"/>
          <cell r="X784"/>
          <cell r="Y784"/>
          <cell r="Z784"/>
        </row>
        <row r="785">
          <cell r="A785"/>
          <cell r="B785"/>
          <cell r="C785"/>
          <cell r="D785"/>
          <cell r="E785"/>
          <cell r="F785"/>
          <cell r="G785"/>
          <cell r="H785"/>
          <cell r="I785"/>
          <cell r="J785"/>
          <cell r="K785"/>
          <cell r="L785"/>
          <cell r="M785"/>
          <cell r="N785"/>
          <cell r="O785"/>
          <cell r="P785"/>
          <cell r="Q785"/>
          <cell r="R785"/>
          <cell r="S785"/>
          <cell r="T785"/>
          <cell r="U785"/>
          <cell r="V785"/>
          <cell r="W785"/>
          <cell r="X785"/>
          <cell r="Y785"/>
          <cell r="Z785"/>
        </row>
        <row r="786">
          <cell r="A786"/>
          <cell r="B786"/>
          <cell r="C786"/>
          <cell r="D786"/>
          <cell r="E786"/>
          <cell r="F786"/>
          <cell r="G786"/>
          <cell r="H786"/>
          <cell r="I786"/>
          <cell r="J786"/>
          <cell r="K786"/>
          <cell r="L786"/>
          <cell r="M786"/>
          <cell r="N786"/>
          <cell r="O786"/>
          <cell r="P786"/>
          <cell r="Q786"/>
          <cell r="R786"/>
          <cell r="S786"/>
          <cell r="T786"/>
          <cell r="U786"/>
          <cell r="V786"/>
          <cell r="W786"/>
          <cell r="X786"/>
          <cell r="Y786"/>
          <cell r="Z786"/>
        </row>
        <row r="787">
          <cell r="A787"/>
          <cell r="B787"/>
          <cell r="C787"/>
          <cell r="D787"/>
          <cell r="E787"/>
          <cell r="F787"/>
          <cell r="G787"/>
          <cell r="H787"/>
          <cell r="I787"/>
          <cell r="J787"/>
          <cell r="K787"/>
          <cell r="L787"/>
          <cell r="M787"/>
          <cell r="N787"/>
          <cell r="O787"/>
          <cell r="P787"/>
          <cell r="Q787"/>
          <cell r="R787"/>
          <cell r="S787"/>
          <cell r="T787"/>
          <cell r="U787"/>
          <cell r="V787"/>
          <cell r="W787"/>
          <cell r="X787"/>
          <cell r="Y787"/>
          <cell r="Z787"/>
        </row>
        <row r="788">
          <cell r="A788"/>
          <cell r="B788"/>
          <cell r="C788"/>
          <cell r="D788"/>
          <cell r="E788"/>
          <cell r="F788"/>
          <cell r="G788"/>
          <cell r="H788"/>
          <cell r="I788"/>
          <cell r="J788"/>
          <cell r="K788"/>
          <cell r="L788"/>
          <cell r="M788"/>
          <cell r="N788"/>
          <cell r="O788"/>
          <cell r="P788"/>
          <cell r="Q788"/>
          <cell r="R788"/>
          <cell r="S788"/>
          <cell r="T788"/>
          <cell r="U788"/>
          <cell r="V788"/>
          <cell r="W788"/>
          <cell r="X788"/>
          <cell r="Y788"/>
          <cell r="Z788"/>
        </row>
        <row r="789">
          <cell r="A789"/>
          <cell r="B789"/>
          <cell r="C789"/>
          <cell r="D789"/>
          <cell r="E789"/>
          <cell r="F789"/>
          <cell r="G789"/>
          <cell r="H789"/>
          <cell r="I789"/>
          <cell r="J789"/>
          <cell r="K789"/>
          <cell r="L789"/>
          <cell r="M789"/>
          <cell r="N789"/>
          <cell r="O789"/>
          <cell r="P789"/>
          <cell r="Q789"/>
          <cell r="R789"/>
          <cell r="S789"/>
          <cell r="T789"/>
          <cell r="U789"/>
          <cell r="V789"/>
          <cell r="W789"/>
          <cell r="X789"/>
          <cell r="Y789"/>
          <cell r="Z789"/>
        </row>
        <row r="790">
          <cell r="A790"/>
          <cell r="B790"/>
          <cell r="C790"/>
          <cell r="D790"/>
          <cell r="E790"/>
          <cell r="F790"/>
          <cell r="G790"/>
          <cell r="H790"/>
          <cell r="I790"/>
          <cell r="J790"/>
          <cell r="K790"/>
          <cell r="L790"/>
          <cell r="M790"/>
          <cell r="N790"/>
          <cell r="O790"/>
          <cell r="P790"/>
          <cell r="Q790"/>
          <cell r="R790"/>
          <cell r="S790"/>
          <cell r="T790"/>
          <cell r="U790"/>
          <cell r="V790"/>
          <cell r="W790"/>
          <cell r="X790"/>
          <cell r="Y790"/>
          <cell r="Z790"/>
        </row>
        <row r="791">
          <cell r="A791"/>
          <cell r="B791"/>
          <cell r="C791"/>
          <cell r="D791"/>
          <cell r="E791"/>
          <cell r="F791"/>
          <cell r="G791"/>
          <cell r="H791"/>
          <cell r="I791"/>
          <cell r="J791"/>
          <cell r="K791"/>
          <cell r="L791"/>
          <cell r="M791"/>
          <cell r="N791"/>
          <cell r="O791"/>
          <cell r="P791"/>
          <cell r="Q791"/>
          <cell r="R791"/>
          <cell r="S791"/>
          <cell r="T791"/>
          <cell r="U791"/>
          <cell r="V791"/>
          <cell r="W791"/>
          <cell r="X791"/>
          <cell r="Y791"/>
          <cell r="Z791"/>
        </row>
        <row r="792">
          <cell r="A792"/>
          <cell r="B792"/>
          <cell r="C792"/>
          <cell r="D792"/>
          <cell r="E792"/>
          <cell r="F792"/>
          <cell r="G792"/>
          <cell r="H792"/>
          <cell r="I792"/>
          <cell r="J792"/>
          <cell r="K792"/>
          <cell r="L792"/>
          <cell r="M792"/>
          <cell r="N792"/>
          <cell r="O792"/>
          <cell r="P792"/>
          <cell r="Q792"/>
          <cell r="R792"/>
          <cell r="S792"/>
          <cell r="T792"/>
          <cell r="U792"/>
          <cell r="V792"/>
          <cell r="W792"/>
          <cell r="X792"/>
          <cell r="Y792"/>
          <cell r="Z792"/>
        </row>
        <row r="793">
          <cell r="A793"/>
          <cell r="B793"/>
          <cell r="C793"/>
          <cell r="D793"/>
          <cell r="E793"/>
          <cell r="F793"/>
          <cell r="G793"/>
          <cell r="H793"/>
          <cell r="I793"/>
          <cell r="J793"/>
          <cell r="K793"/>
          <cell r="L793"/>
          <cell r="M793"/>
          <cell r="N793"/>
          <cell r="O793"/>
          <cell r="P793"/>
          <cell r="Q793"/>
          <cell r="R793"/>
          <cell r="S793"/>
          <cell r="T793"/>
          <cell r="U793"/>
          <cell r="V793"/>
          <cell r="W793"/>
          <cell r="X793"/>
          <cell r="Y793"/>
          <cell r="Z793"/>
        </row>
        <row r="794">
          <cell r="A794"/>
          <cell r="B794"/>
          <cell r="C794"/>
          <cell r="D794"/>
          <cell r="E794"/>
          <cell r="F794"/>
          <cell r="G794"/>
          <cell r="H794"/>
          <cell r="I794"/>
          <cell r="J794"/>
          <cell r="K794"/>
          <cell r="L794"/>
          <cell r="M794"/>
          <cell r="N794"/>
          <cell r="O794"/>
          <cell r="P794"/>
          <cell r="Q794"/>
          <cell r="R794"/>
          <cell r="S794"/>
          <cell r="T794"/>
          <cell r="U794"/>
          <cell r="V794"/>
          <cell r="W794"/>
          <cell r="X794"/>
          <cell r="Y794"/>
          <cell r="Z794"/>
        </row>
        <row r="795">
          <cell r="A795"/>
          <cell r="B795"/>
          <cell r="C795"/>
          <cell r="D795"/>
          <cell r="E795"/>
          <cell r="F795"/>
          <cell r="G795"/>
          <cell r="H795"/>
          <cell r="I795"/>
          <cell r="J795"/>
          <cell r="K795"/>
          <cell r="L795"/>
          <cell r="M795"/>
          <cell r="N795"/>
          <cell r="O795"/>
          <cell r="P795"/>
          <cell r="Q795"/>
          <cell r="R795"/>
          <cell r="S795"/>
          <cell r="T795"/>
          <cell r="U795"/>
          <cell r="V795"/>
          <cell r="W795"/>
          <cell r="X795"/>
          <cell r="Y795"/>
          <cell r="Z795"/>
        </row>
        <row r="796">
          <cell r="A796"/>
          <cell r="B796"/>
          <cell r="C796"/>
          <cell r="D796"/>
          <cell r="E796"/>
          <cell r="F796"/>
          <cell r="G796"/>
          <cell r="H796"/>
          <cell r="I796"/>
          <cell r="J796"/>
          <cell r="K796"/>
          <cell r="L796"/>
          <cell r="M796"/>
          <cell r="N796"/>
          <cell r="O796"/>
          <cell r="P796"/>
          <cell r="Q796"/>
          <cell r="R796"/>
          <cell r="S796"/>
          <cell r="T796"/>
          <cell r="U796"/>
          <cell r="V796"/>
          <cell r="W796"/>
          <cell r="X796"/>
          <cell r="Y796"/>
          <cell r="Z796"/>
        </row>
        <row r="797">
          <cell r="A797"/>
          <cell r="B797"/>
          <cell r="C797"/>
          <cell r="D797"/>
          <cell r="E797"/>
          <cell r="F797"/>
          <cell r="G797"/>
          <cell r="H797"/>
          <cell r="I797"/>
          <cell r="J797"/>
          <cell r="K797"/>
          <cell r="L797"/>
          <cell r="M797"/>
          <cell r="N797"/>
          <cell r="O797"/>
          <cell r="P797"/>
          <cell r="Q797"/>
          <cell r="R797"/>
          <cell r="S797"/>
          <cell r="T797"/>
          <cell r="U797"/>
          <cell r="V797"/>
          <cell r="W797"/>
          <cell r="X797"/>
          <cell r="Y797"/>
          <cell r="Z797"/>
        </row>
        <row r="798">
          <cell r="A798"/>
          <cell r="B798"/>
          <cell r="C798"/>
          <cell r="D798"/>
          <cell r="E798"/>
          <cell r="F798"/>
          <cell r="G798"/>
          <cell r="H798"/>
          <cell r="I798"/>
          <cell r="J798"/>
          <cell r="K798"/>
          <cell r="L798"/>
          <cell r="M798"/>
          <cell r="N798"/>
          <cell r="O798"/>
          <cell r="P798"/>
          <cell r="Q798"/>
          <cell r="R798"/>
          <cell r="S798"/>
          <cell r="T798"/>
          <cell r="U798"/>
          <cell r="V798"/>
          <cell r="W798"/>
          <cell r="X798"/>
          <cell r="Y798"/>
          <cell r="Z798"/>
        </row>
        <row r="799">
          <cell r="A799"/>
          <cell r="B799"/>
          <cell r="C799"/>
          <cell r="D799"/>
          <cell r="E799"/>
          <cell r="F799"/>
          <cell r="G799"/>
          <cell r="H799"/>
          <cell r="I799"/>
          <cell r="J799"/>
          <cell r="K799"/>
          <cell r="L799"/>
          <cell r="M799"/>
          <cell r="N799"/>
          <cell r="O799"/>
          <cell r="P799"/>
          <cell r="Q799"/>
          <cell r="R799"/>
          <cell r="S799"/>
          <cell r="T799"/>
          <cell r="U799"/>
          <cell r="V799"/>
          <cell r="W799"/>
          <cell r="X799"/>
          <cell r="Y799"/>
          <cell r="Z799"/>
        </row>
        <row r="800">
          <cell r="A800"/>
          <cell r="B800"/>
          <cell r="C800"/>
          <cell r="D800"/>
          <cell r="E800"/>
          <cell r="F800"/>
          <cell r="G800"/>
          <cell r="H800"/>
          <cell r="I800"/>
          <cell r="J800"/>
          <cell r="K800"/>
          <cell r="L800"/>
          <cell r="M800"/>
          <cell r="N800"/>
          <cell r="O800"/>
          <cell r="P800"/>
          <cell r="Q800"/>
          <cell r="R800"/>
          <cell r="S800"/>
          <cell r="T800"/>
          <cell r="U800"/>
          <cell r="V800"/>
          <cell r="W800"/>
          <cell r="X800"/>
          <cell r="Y800"/>
          <cell r="Z800"/>
        </row>
        <row r="801">
          <cell r="A801"/>
          <cell r="B801"/>
          <cell r="C801"/>
          <cell r="D801"/>
          <cell r="E801"/>
          <cell r="F801"/>
          <cell r="G801"/>
          <cell r="H801"/>
          <cell r="I801"/>
          <cell r="J801"/>
          <cell r="K801"/>
          <cell r="L801"/>
          <cell r="M801"/>
          <cell r="N801"/>
          <cell r="O801"/>
          <cell r="P801"/>
          <cell r="Q801"/>
          <cell r="R801"/>
          <cell r="S801"/>
          <cell r="T801"/>
          <cell r="U801"/>
          <cell r="V801"/>
          <cell r="W801"/>
          <cell r="X801"/>
          <cell r="Y801"/>
          <cell r="Z801"/>
        </row>
        <row r="802">
          <cell r="A802"/>
          <cell r="B802"/>
          <cell r="C802"/>
          <cell r="D802"/>
          <cell r="E802"/>
          <cell r="F802"/>
          <cell r="G802"/>
          <cell r="H802"/>
          <cell r="I802"/>
          <cell r="J802"/>
          <cell r="K802"/>
          <cell r="L802"/>
          <cell r="M802"/>
          <cell r="N802"/>
          <cell r="O802"/>
          <cell r="P802"/>
          <cell r="Q802"/>
          <cell r="R802"/>
          <cell r="S802"/>
          <cell r="T802"/>
          <cell r="U802"/>
          <cell r="V802"/>
          <cell r="W802"/>
          <cell r="X802"/>
          <cell r="Y802"/>
          <cell r="Z802"/>
        </row>
        <row r="803">
          <cell r="A803"/>
          <cell r="B803"/>
          <cell r="C803"/>
          <cell r="D803"/>
          <cell r="E803"/>
          <cell r="F803"/>
          <cell r="G803"/>
          <cell r="H803"/>
          <cell r="I803"/>
          <cell r="J803"/>
          <cell r="K803"/>
          <cell r="L803"/>
          <cell r="M803"/>
          <cell r="N803"/>
          <cell r="O803"/>
          <cell r="P803"/>
          <cell r="Q803"/>
          <cell r="R803"/>
          <cell r="S803"/>
          <cell r="T803"/>
          <cell r="U803"/>
          <cell r="V803"/>
          <cell r="W803"/>
          <cell r="X803"/>
          <cell r="Y803"/>
          <cell r="Z803"/>
        </row>
        <row r="804">
          <cell r="A804"/>
          <cell r="B804"/>
          <cell r="C804"/>
          <cell r="D804"/>
          <cell r="E804"/>
          <cell r="F804"/>
          <cell r="G804"/>
          <cell r="H804"/>
          <cell r="I804"/>
          <cell r="J804"/>
          <cell r="K804"/>
          <cell r="L804"/>
          <cell r="M804"/>
          <cell r="N804"/>
          <cell r="O804"/>
          <cell r="P804"/>
          <cell r="Q804"/>
          <cell r="R804"/>
          <cell r="S804"/>
          <cell r="T804"/>
          <cell r="U804"/>
          <cell r="V804"/>
          <cell r="W804"/>
          <cell r="X804"/>
          <cell r="Y804"/>
          <cell r="Z804"/>
        </row>
        <row r="805">
          <cell r="A805"/>
          <cell r="B805"/>
          <cell r="C805"/>
          <cell r="D805"/>
          <cell r="E805"/>
          <cell r="F805"/>
          <cell r="G805"/>
          <cell r="H805"/>
          <cell r="I805"/>
          <cell r="J805"/>
          <cell r="K805"/>
          <cell r="L805"/>
          <cell r="M805"/>
          <cell r="N805"/>
          <cell r="O805"/>
          <cell r="P805"/>
          <cell r="Q805"/>
          <cell r="R805"/>
          <cell r="S805"/>
          <cell r="T805"/>
          <cell r="U805"/>
          <cell r="V805"/>
          <cell r="W805"/>
          <cell r="X805"/>
          <cell r="Y805"/>
          <cell r="Z805"/>
        </row>
        <row r="806">
          <cell r="A806"/>
          <cell r="B806"/>
          <cell r="C806"/>
          <cell r="D806"/>
          <cell r="E806"/>
          <cell r="F806"/>
          <cell r="G806"/>
          <cell r="H806"/>
          <cell r="I806"/>
          <cell r="J806"/>
          <cell r="K806"/>
          <cell r="L806"/>
          <cell r="M806"/>
          <cell r="N806"/>
          <cell r="O806"/>
          <cell r="P806"/>
          <cell r="Q806"/>
          <cell r="R806"/>
          <cell r="S806"/>
          <cell r="T806"/>
          <cell r="U806"/>
          <cell r="V806"/>
          <cell r="W806"/>
          <cell r="X806"/>
          <cell r="Y806"/>
          <cell r="Z806"/>
        </row>
        <row r="807">
          <cell r="A807"/>
          <cell r="B807"/>
          <cell r="C807"/>
          <cell r="D807"/>
          <cell r="E807"/>
          <cell r="F807"/>
          <cell r="G807"/>
          <cell r="H807"/>
          <cell r="I807"/>
          <cell r="J807"/>
          <cell r="K807"/>
          <cell r="L807"/>
          <cell r="M807"/>
          <cell r="N807"/>
          <cell r="O807"/>
          <cell r="P807"/>
          <cell r="Q807"/>
          <cell r="R807"/>
          <cell r="S807"/>
          <cell r="T807"/>
          <cell r="U807"/>
          <cell r="V807"/>
          <cell r="W807"/>
          <cell r="X807"/>
          <cell r="Y807"/>
          <cell r="Z807"/>
        </row>
        <row r="808">
          <cell r="A808"/>
          <cell r="B808"/>
          <cell r="C808"/>
          <cell r="D808"/>
          <cell r="E808"/>
          <cell r="F808"/>
          <cell r="G808"/>
          <cell r="H808"/>
          <cell r="I808"/>
          <cell r="J808"/>
          <cell r="K808"/>
          <cell r="L808"/>
          <cell r="M808"/>
          <cell r="N808"/>
          <cell r="O808"/>
          <cell r="P808"/>
          <cell r="Q808"/>
          <cell r="R808"/>
          <cell r="S808"/>
          <cell r="T808"/>
          <cell r="U808"/>
          <cell r="V808"/>
          <cell r="W808"/>
          <cell r="X808"/>
          <cell r="Y808"/>
          <cell r="Z808"/>
        </row>
        <row r="809">
          <cell r="A809"/>
          <cell r="B809"/>
          <cell r="C809"/>
          <cell r="D809"/>
          <cell r="E809"/>
          <cell r="F809"/>
          <cell r="G809"/>
          <cell r="H809"/>
          <cell r="I809"/>
          <cell r="J809"/>
          <cell r="K809"/>
          <cell r="L809"/>
          <cell r="M809"/>
          <cell r="N809"/>
          <cell r="O809"/>
          <cell r="P809"/>
          <cell r="Q809"/>
          <cell r="R809"/>
          <cell r="S809"/>
          <cell r="T809"/>
          <cell r="U809"/>
          <cell r="V809"/>
          <cell r="W809"/>
          <cell r="X809"/>
          <cell r="Y809"/>
          <cell r="Z809"/>
        </row>
        <row r="810">
          <cell r="A810"/>
          <cell r="B810"/>
          <cell r="C810"/>
          <cell r="D810"/>
          <cell r="E810"/>
          <cell r="F810"/>
          <cell r="G810"/>
          <cell r="H810"/>
          <cell r="I810"/>
          <cell r="J810"/>
          <cell r="K810"/>
          <cell r="L810"/>
          <cell r="M810"/>
          <cell r="N810"/>
          <cell r="O810"/>
          <cell r="P810"/>
          <cell r="Q810"/>
          <cell r="R810"/>
          <cell r="S810"/>
          <cell r="T810"/>
          <cell r="U810"/>
          <cell r="V810"/>
          <cell r="W810"/>
          <cell r="X810"/>
          <cell r="Y810"/>
          <cell r="Z810"/>
        </row>
        <row r="811">
          <cell r="A811"/>
          <cell r="B811"/>
          <cell r="C811"/>
          <cell r="D811"/>
          <cell r="E811"/>
          <cell r="F811"/>
          <cell r="G811"/>
          <cell r="H811"/>
          <cell r="I811"/>
          <cell r="J811"/>
          <cell r="K811"/>
          <cell r="L811"/>
          <cell r="M811"/>
          <cell r="N811"/>
          <cell r="O811"/>
          <cell r="P811"/>
          <cell r="Q811"/>
          <cell r="R811"/>
          <cell r="S811"/>
          <cell r="T811"/>
          <cell r="U811"/>
          <cell r="V811"/>
          <cell r="W811"/>
          <cell r="X811"/>
          <cell r="Y811"/>
          <cell r="Z811"/>
        </row>
        <row r="812">
          <cell r="A812"/>
          <cell r="B812"/>
          <cell r="C812"/>
          <cell r="D812"/>
          <cell r="E812"/>
          <cell r="F812"/>
          <cell r="G812"/>
          <cell r="H812"/>
          <cell r="I812"/>
          <cell r="J812"/>
          <cell r="K812"/>
          <cell r="L812"/>
          <cell r="M812"/>
          <cell r="N812"/>
          <cell r="O812"/>
          <cell r="P812"/>
          <cell r="Q812"/>
          <cell r="R812"/>
          <cell r="S812"/>
          <cell r="T812"/>
          <cell r="U812"/>
          <cell r="V812"/>
          <cell r="W812"/>
          <cell r="X812"/>
          <cell r="Y812"/>
          <cell r="Z812"/>
        </row>
        <row r="813">
          <cell r="A813"/>
          <cell r="B813"/>
          <cell r="C813"/>
          <cell r="D813"/>
          <cell r="E813"/>
          <cell r="F813"/>
          <cell r="G813"/>
          <cell r="H813"/>
          <cell r="I813"/>
          <cell r="J813"/>
          <cell r="K813"/>
          <cell r="L813"/>
          <cell r="M813"/>
          <cell r="N813"/>
          <cell r="O813"/>
          <cell r="P813"/>
          <cell r="Q813"/>
          <cell r="R813"/>
          <cell r="S813"/>
          <cell r="T813"/>
          <cell r="U813"/>
          <cell r="V813"/>
          <cell r="W813"/>
          <cell r="X813"/>
          <cell r="Y813"/>
          <cell r="Z813"/>
        </row>
        <row r="814">
          <cell r="A814"/>
          <cell r="B814"/>
          <cell r="C814"/>
          <cell r="D814"/>
          <cell r="E814"/>
          <cell r="F814"/>
          <cell r="G814"/>
          <cell r="H814"/>
          <cell r="I814"/>
          <cell r="J814"/>
          <cell r="K814"/>
          <cell r="L814"/>
          <cell r="M814"/>
          <cell r="N814"/>
          <cell r="O814"/>
          <cell r="P814"/>
          <cell r="Q814"/>
          <cell r="R814"/>
          <cell r="S814"/>
          <cell r="T814"/>
          <cell r="U814"/>
          <cell r="V814"/>
          <cell r="W814"/>
          <cell r="X814"/>
          <cell r="Y814"/>
          <cell r="Z814"/>
        </row>
        <row r="815">
          <cell r="A815"/>
          <cell r="B815"/>
          <cell r="C815"/>
          <cell r="D815"/>
          <cell r="E815"/>
          <cell r="F815"/>
          <cell r="G815"/>
          <cell r="H815"/>
          <cell r="I815"/>
          <cell r="J815"/>
          <cell r="K815"/>
          <cell r="L815"/>
          <cell r="M815"/>
          <cell r="N815"/>
          <cell r="O815"/>
          <cell r="P815"/>
          <cell r="Q815"/>
          <cell r="R815"/>
          <cell r="S815"/>
          <cell r="T815"/>
          <cell r="U815"/>
          <cell r="V815"/>
          <cell r="W815"/>
          <cell r="X815"/>
          <cell r="Y815"/>
          <cell r="Z815"/>
        </row>
        <row r="816">
          <cell r="A816"/>
          <cell r="B816"/>
          <cell r="C816"/>
          <cell r="D816"/>
          <cell r="E816"/>
          <cell r="F816"/>
          <cell r="G816"/>
          <cell r="H816"/>
          <cell r="I816"/>
          <cell r="J816"/>
          <cell r="K816"/>
          <cell r="L816"/>
          <cell r="M816"/>
          <cell r="N816"/>
          <cell r="O816"/>
          <cell r="P816"/>
          <cell r="Q816"/>
          <cell r="R816"/>
          <cell r="S816"/>
          <cell r="T816"/>
          <cell r="U816"/>
          <cell r="V816"/>
          <cell r="W816"/>
          <cell r="X816"/>
          <cell r="Y816"/>
          <cell r="Z816"/>
        </row>
        <row r="817">
          <cell r="A817"/>
          <cell r="B817"/>
          <cell r="C817"/>
          <cell r="D817"/>
          <cell r="E817"/>
          <cell r="F817"/>
          <cell r="G817"/>
          <cell r="H817"/>
          <cell r="I817"/>
          <cell r="J817"/>
          <cell r="K817"/>
          <cell r="L817"/>
          <cell r="M817"/>
          <cell r="N817"/>
          <cell r="O817"/>
          <cell r="P817"/>
          <cell r="Q817"/>
          <cell r="R817"/>
          <cell r="S817"/>
          <cell r="T817"/>
          <cell r="U817"/>
          <cell r="V817"/>
          <cell r="W817"/>
          <cell r="X817"/>
          <cell r="Y817"/>
          <cell r="Z817"/>
        </row>
        <row r="818">
          <cell r="A818"/>
          <cell r="B818"/>
          <cell r="C818"/>
          <cell r="D818"/>
          <cell r="E818"/>
          <cell r="F818"/>
          <cell r="G818"/>
          <cell r="H818"/>
          <cell r="I818"/>
          <cell r="J818"/>
          <cell r="K818"/>
          <cell r="L818"/>
          <cell r="M818"/>
          <cell r="N818"/>
          <cell r="O818"/>
          <cell r="P818"/>
          <cell r="Q818"/>
          <cell r="R818"/>
          <cell r="S818"/>
          <cell r="T818"/>
          <cell r="U818"/>
          <cell r="V818"/>
          <cell r="W818"/>
          <cell r="X818"/>
          <cell r="Y818"/>
          <cell r="Z818"/>
        </row>
        <row r="819">
          <cell r="A819"/>
          <cell r="B819"/>
          <cell r="C819"/>
          <cell r="D819"/>
          <cell r="E819"/>
          <cell r="F819"/>
          <cell r="G819"/>
          <cell r="H819"/>
          <cell r="I819"/>
          <cell r="J819"/>
          <cell r="K819"/>
          <cell r="L819"/>
          <cell r="M819"/>
          <cell r="N819"/>
          <cell r="O819"/>
          <cell r="P819"/>
          <cell r="Q819"/>
          <cell r="R819"/>
          <cell r="S819"/>
          <cell r="T819"/>
          <cell r="U819"/>
          <cell r="V819"/>
          <cell r="W819"/>
          <cell r="X819"/>
          <cell r="Y819"/>
          <cell r="Z819"/>
        </row>
        <row r="820">
          <cell r="A820"/>
          <cell r="B820"/>
          <cell r="C820"/>
          <cell r="D820"/>
          <cell r="E820"/>
          <cell r="F820"/>
          <cell r="G820"/>
          <cell r="H820"/>
          <cell r="I820"/>
          <cell r="J820"/>
          <cell r="K820"/>
          <cell r="L820"/>
          <cell r="M820"/>
          <cell r="N820"/>
          <cell r="O820"/>
          <cell r="P820"/>
          <cell r="Q820"/>
          <cell r="R820"/>
          <cell r="S820"/>
          <cell r="T820"/>
          <cell r="U820"/>
          <cell r="V820"/>
          <cell r="W820"/>
          <cell r="X820"/>
          <cell r="Y820"/>
          <cell r="Z820"/>
        </row>
        <row r="821">
          <cell r="A821"/>
          <cell r="B821"/>
          <cell r="C821"/>
          <cell r="D821"/>
          <cell r="E821"/>
          <cell r="F821"/>
          <cell r="G821"/>
          <cell r="H821"/>
          <cell r="I821"/>
          <cell r="J821"/>
          <cell r="K821"/>
          <cell r="L821"/>
          <cell r="M821"/>
          <cell r="N821"/>
          <cell r="O821"/>
          <cell r="P821"/>
          <cell r="Q821"/>
          <cell r="R821"/>
          <cell r="S821"/>
          <cell r="T821"/>
          <cell r="U821"/>
          <cell r="V821"/>
          <cell r="W821"/>
          <cell r="X821"/>
          <cell r="Y821"/>
          <cell r="Z821"/>
        </row>
        <row r="822">
          <cell r="A822"/>
          <cell r="B822"/>
          <cell r="C822"/>
          <cell r="D822"/>
          <cell r="E822"/>
          <cell r="F822"/>
          <cell r="G822"/>
          <cell r="H822"/>
          <cell r="I822"/>
          <cell r="J822"/>
          <cell r="K822"/>
          <cell r="L822"/>
          <cell r="M822"/>
          <cell r="N822"/>
          <cell r="O822"/>
          <cell r="P822"/>
          <cell r="Q822"/>
          <cell r="R822"/>
          <cell r="S822"/>
          <cell r="T822"/>
          <cell r="U822"/>
          <cell r="V822"/>
          <cell r="W822"/>
          <cell r="X822"/>
          <cell r="Y822"/>
          <cell r="Z822"/>
        </row>
        <row r="823">
          <cell r="A823"/>
          <cell r="B823"/>
          <cell r="C823"/>
          <cell r="D823"/>
          <cell r="E823"/>
          <cell r="F823"/>
          <cell r="G823"/>
          <cell r="H823"/>
          <cell r="I823"/>
          <cell r="J823"/>
          <cell r="K823"/>
          <cell r="L823"/>
          <cell r="M823"/>
          <cell r="N823"/>
          <cell r="O823"/>
          <cell r="P823"/>
          <cell r="Q823"/>
          <cell r="R823"/>
          <cell r="S823"/>
          <cell r="T823"/>
          <cell r="U823"/>
          <cell r="V823"/>
          <cell r="W823"/>
          <cell r="X823"/>
          <cell r="Y823"/>
          <cell r="Z823"/>
        </row>
        <row r="824">
          <cell r="A824"/>
          <cell r="B824"/>
          <cell r="C824"/>
          <cell r="D824"/>
          <cell r="E824"/>
          <cell r="F824"/>
          <cell r="G824"/>
          <cell r="H824"/>
          <cell r="I824"/>
          <cell r="J824"/>
          <cell r="K824"/>
          <cell r="L824"/>
          <cell r="M824"/>
          <cell r="N824"/>
          <cell r="O824"/>
          <cell r="P824"/>
          <cell r="Q824"/>
          <cell r="R824"/>
          <cell r="S824"/>
          <cell r="T824"/>
          <cell r="U824"/>
          <cell r="V824"/>
          <cell r="W824"/>
          <cell r="X824"/>
          <cell r="Y824"/>
          <cell r="Z824"/>
        </row>
        <row r="825">
          <cell r="A825"/>
          <cell r="B825"/>
          <cell r="C825"/>
          <cell r="D825"/>
          <cell r="E825"/>
          <cell r="F825"/>
          <cell r="G825"/>
          <cell r="H825"/>
          <cell r="I825"/>
          <cell r="J825"/>
          <cell r="K825"/>
          <cell r="L825"/>
          <cell r="M825"/>
          <cell r="N825"/>
          <cell r="O825"/>
          <cell r="P825"/>
          <cell r="Q825"/>
          <cell r="R825"/>
          <cell r="S825"/>
          <cell r="T825"/>
          <cell r="U825"/>
          <cell r="V825"/>
          <cell r="W825"/>
          <cell r="X825"/>
          <cell r="Y825"/>
          <cell r="Z825"/>
        </row>
        <row r="826">
          <cell r="A826"/>
          <cell r="B826"/>
          <cell r="C826"/>
          <cell r="D826"/>
          <cell r="E826"/>
          <cell r="F826"/>
          <cell r="G826"/>
          <cell r="H826"/>
          <cell r="I826"/>
          <cell r="J826"/>
          <cell r="K826"/>
          <cell r="L826"/>
          <cell r="M826"/>
          <cell r="N826"/>
          <cell r="O826"/>
          <cell r="P826"/>
          <cell r="Q826"/>
          <cell r="R826"/>
          <cell r="S826"/>
          <cell r="T826"/>
          <cell r="U826"/>
          <cell r="V826"/>
          <cell r="W826"/>
          <cell r="X826"/>
          <cell r="Y826"/>
          <cell r="Z826"/>
        </row>
        <row r="827">
          <cell r="A827"/>
          <cell r="B827"/>
          <cell r="C827"/>
          <cell r="D827"/>
          <cell r="E827"/>
          <cell r="F827"/>
          <cell r="G827"/>
          <cell r="H827"/>
          <cell r="I827"/>
          <cell r="J827"/>
          <cell r="K827"/>
          <cell r="L827"/>
          <cell r="M827"/>
          <cell r="N827"/>
          <cell r="O827"/>
          <cell r="P827"/>
          <cell r="Q827"/>
          <cell r="R827"/>
          <cell r="S827"/>
          <cell r="T827"/>
          <cell r="U827"/>
          <cell r="V827"/>
          <cell r="W827"/>
          <cell r="X827"/>
          <cell r="Y827"/>
          <cell r="Z827"/>
        </row>
        <row r="828">
          <cell r="A828"/>
          <cell r="B828"/>
          <cell r="C828"/>
          <cell r="D828"/>
          <cell r="E828"/>
          <cell r="F828"/>
          <cell r="G828"/>
          <cell r="H828"/>
          <cell r="I828"/>
          <cell r="J828"/>
          <cell r="K828"/>
          <cell r="L828"/>
          <cell r="M828"/>
          <cell r="N828"/>
          <cell r="O828"/>
          <cell r="P828"/>
          <cell r="Q828"/>
          <cell r="R828"/>
          <cell r="S828"/>
          <cell r="T828"/>
          <cell r="U828"/>
          <cell r="V828"/>
          <cell r="W828"/>
          <cell r="X828"/>
          <cell r="Y828"/>
          <cell r="Z828"/>
        </row>
        <row r="829">
          <cell r="A829"/>
          <cell r="B829"/>
          <cell r="C829"/>
          <cell r="D829"/>
          <cell r="E829"/>
          <cell r="F829"/>
          <cell r="G829"/>
          <cell r="H829"/>
          <cell r="I829"/>
          <cell r="J829"/>
          <cell r="K829"/>
          <cell r="L829"/>
          <cell r="M829"/>
          <cell r="N829"/>
          <cell r="O829"/>
          <cell r="P829"/>
          <cell r="Q829"/>
          <cell r="R829"/>
          <cell r="S829"/>
          <cell r="T829"/>
          <cell r="U829"/>
          <cell r="V829"/>
          <cell r="W829"/>
          <cell r="X829"/>
          <cell r="Y829"/>
          <cell r="Z829"/>
        </row>
        <row r="830">
          <cell r="A830"/>
          <cell r="B830"/>
          <cell r="C830"/>
          <cell r="D830"/>
          <cell r="E830"/>
          <cell r="F830"/>
          <cell r="G830"/>
          <cell r="H830"/>
          <cell r="I830"/>
          <cell r="J830"/>
          <cell r="K830"/>
          <cell r="L830"/>
          <cell r="M830"/>
          <cell r="N830"/>
          <cell r="O830"/>
          <cell r="P830"/>
          <cell r="Q830"/>
          <cell r="R830"/>
          <cell r="S830"/>
          <cell r="T830"/>
          <cell r="U830"/>
          <cell r="V830"/>
          <cell r="W830"/>
          <cell r="X830"/>
          <cell r="Y830"/>
          <cell r="Z830"/>
        </row>
        <row r="831">
          <cell r="A831"/>
          <cell r="B831"/>
          <cell r="C831"/>
          <cell r="D831"/>
          <cell r="E831"/>
          <cell r="F831"/>
          <cell r="G831"/>
          <cell r="H831"/>
          <cell r="I831"/>
          <cell r="J831"/>
          <cell r="K831"/>
          <cell r="L831"/>
          <cell r="M831"/>
          <cell r="N831"/>
          <cell r="O831"/>
          <cell r="P831"/>
          <cell r="Q831"/>
          <cell r="R831"/>
          <cell r="S831"/>
          <cell r="T831"/>
          <cell r="U831"/>
          <cell r="V831"/>
          <cell r="W831"/>
          <cell r="X831"/>
          <cell r="Y831"/>
          <cell r="Z831"/>
        </row>
        <row r="832">
          <cell r="A832"/>
          <cell r="B832"/>
          <cell r="C832"/>
          <cell r="D832"/>
          <cell r="E832"/>
          <cell r="F832"/>
          <cell r="G832"/>
          <cell r="H832"/>
          <cell r="I832"/>
          <cell r="J832"/>
          <cell r="K832"/>
          <cell r="L832"/>
          <cell r="M832"/>
          <cell r="N832"/>
          <cell r="O832"/>
          <cell r="P832"/>
          <cell r="Q832"/>
          <cell r="R832"/>
          <cell r="S832"/>
          <cell r="T832"/>
          <cell r="U832"/>
          <cell r="V832"/>
          <cell r="W832"/>
          <cell r="X832"/>
          <cell r="Y832"/>
          <cell r="Z832"/>
        </row>
        <row r="833">
          <cell r="A833"/>
          <cell r="B833"/>
          <cell r="C833"/>
          <cell r="D833"/>
          <cell r="E833"/>
          <cell r="F833"/>
          <cell r="G833"/>
          <cell r="H833"/>
          <cell r="I833"/>
          <cell r="J833"/>
          <cell r="K833"/>
          <cell r="L833"/>
          <cell r="M833"/>
          <cell r="N833"/>
          <cell r="O833"/>
          <cell r="P833"/>
          <cell r="Q833"/>
          <cell r="R833"/>
          <cell r="S833"/>
          <cell r="T833"/>
          <cell r="U833"/>
          <cell r="V833"/>
          <cell r="W833"/>
          <cell r="X833"/>
          <cell r="Y833"/>
          <cell r="Z833"/>
        </row>
        <row r="834">
          <cell r="A834"/>
          <cell r="B834"/>
          <cell r="C834"/>
          <cell r="D834"/>
          <cell r="E834"/>
          <cell r="F834"/>
          <cell r="G834"/>
          <cell r="H834"/>
          <cell r="I834"/>
          <cell r="J834"/>
          <cell r="K834"/>
          <cell r="L834"/>
          <cell r="M834"/>
          <cell r="N834"/>
          <cell r="O834"/>
          <cell r="P834"/>
          <cell r="Q834"/>
          <cell r="R834"/>
          <cell r="S834"/>
          <cell r="T834"/>
          <cell r="U834"/>
          <cell r="V834"/>
          <cell r="W834"/>
          <cell r="X834"/>
          <cell r="Y834"/>
          <cell r="Z834"/>
        </row>
        <row r="835">
          <cell r="A835"/>
          <cell r="B835"/>
          <cell r="C835"/>
          <cell r="D835"/>
          <cell r="E835"/>
          <cell r="F835"/>
          <cell r="G835"/>
          <cell r="H835"/>
          <cell r="I835"/>
          <cell r="J835"/>
          <cell r="K835"/>
          <cell r="L835"/>
          <cell r="M835"/>
          <cell r="N835"/>
          <cell r="O835"/>
          <cell r="P835"/>
          <cell r="Q835"/>
          <cell r="R835"/>
          <cell r="S835"/>
          <cell r="T835"/>
          <cell r="U835"/>
          <cell r="V835"/>
          <cell r="W835"/>
          <cell r="X835"/>
          <cell r="Y835"/>
          <cell r="Z835"/>
        </row>
        <row r="836">
          <cell r="A836"/>
          <cell r="B836"/>
          <cell r="C836"/>
          <cell r="D836"/>
          <cell r="E836"/>
          <cell r="F836"/>
          <cell r="G836"/>
          <cell r="H836"/>
          <cell r="I836"/>
          <cell r="J836"/>
          <cell r="K836"/>
          <cell r="L836"/>
          <cell r="M836"/>
          <cell r="N836"/>
          <cell r="O836"/>
          <cell r="P836"/>
          <cell r="Q836"/>
          <cell r="R836"/>
          <cell r="S836"/>
          <cell r="T836"/>
          <cell r="U836"/>
          <cell r="V836"/>
          <cell r="W836"/>
          <cell r="X836"/>
          <cell r="Y836"/>
          <cell r="Z836"/>
        </row>
        <row r="837">
          <cell r="A837"/>
          <cell r="B837"/>
          <cell r="C837"/>
          <cell r="D837"/>
          <cell r="E837"/>
          <cell r="F837"/>
          <cell r="G837"/>
          <cell r="H837"/>
          <cell r="I837"/>
          <cell r="J837"/>
          <cell r="K837"/>
          <cell r="L837"/>
          <cell r="M837"/>
          <cell r="N837"/>
          <cell r="O837"/>
          <cell r="P837"/>
          <cell r="Q837"/>
          <cell r="R837"/>
          <cell r="S837"/>
          <cell r="T837"/>
          <cell r="U837"/>
          <cell r="V837"/>
          <cell r="W837"/>
          <cell r="X837"/>
          <cell r="Y837"/>
          <cell r="Z837"/>
        </row>
        <row r="838">
          <cell r="A838"/>
          <cell r="B838"/>
          <cell r="C838"/>
          <cell r="D838"/>
          <cell r="E838"/>
          <cell r="F838"/>
          <cell r="G838"/>
          <cell r="H838"/>
          <cell r="I838"/>
          <cell r="J838"/>
          <cell r="K838"/>
          <cell r="L838"/>
          <cell r="M838"/>
          <cell r="N838"/>
          <cell r="O838"/>
          <cell r="P838"/>
          <cell r="Q838"/>
          <cell r="R838"/>
          <cell r="S838"/>
          <cell r="T838"/>
          <cell r="U838"/>
          <cell r="V838"/>
          <cell r="W838"/>
          <cell r="X838"/>
          <cell r="Y838"/>
          <cell r="Z838"/>
        </row>
        <row r="839">
          <cell r="A839"/>
          <cell r="B839"/>
          <cell r="C839"/>
          <cell r="D839"/>
          <cell r="E839"/>
          <cell r="F839"/>
          <cell r="G839"/>
          <cell r="H839"/>
          <cell r="I839"/>
          <cell r="J839"/>
          <cell r="K839"/>
          <cell r="L839"/>
          <cell r="M839"/>
          <cell r="N839"/>
          <cell r="O839"/>
          <cell r="P839"/>
          <cell r="Q839"/>
          <cell r="R839"/>
          <cell r="S839"/>
          <cell r="T839"/>
          <cell r="U839"/>
          <cell r="V839"/>
          <cell r="W839"/>
          <cell r="X839"/>
          <cell r="Y839"/>
          <cell r="Z839"/>
        </row>
        <row r="840">
          <cell r="A840"/>
          <cell r="B840"/>
          <cell r="C840"/>
          <cell r="D840"/>
          <cell r="E840"/>
          <cell r="F840"/>
          <cell r="G840"/>
          <cell r="H840"/>
          <cell r="I840"/>
          <cell r="J840"/>
          <cell r="K840"/>
          <cell r="L840"/>
          <cell r="M840"/>
          <cell r="N840"/>
          <cell r="O840"/>
          <cell r="P840"/>
          <cell r="Q840"/>
          <cell r="R840"/>
          <cell r="S840"/>
          <cell r="T840"/>
          <cell r="U840"/>
          <cell r="V840"/>
          <cell r="W840"/>
          <cell r="X840"/>
          <cell r="Y840"/>
          <cell r="Z840"/>
        </row>
        <row r="841">
          <cell r="A841"/>
          <cell r="B841"/>
          <cell r="C841"/>
          <cell r="D841"/>
          <cell r="E841"/>
          <cell r="F841"/>
          <cell r="G841"/>
          <cell r="H841"/>
          <cell r="I841"/>
          <cell r="J841"/>
          <cell r="K841"/>
          <cell r="L841"/>
          <cell r="M841"/>
          <cell r="N841"/>
          <cell r="O841"/>
          <cell r="P841"/>
          <cell r="Q841"/>
          <cell r="R841"/>
          <cell r="S841"/>
          <cell r="T841"/>
          <cell r="U841"/>
          <cell r="V841"/>
          <cell r="W841"/>
          <cell r="X841"/>
          <cell r="Y841"/>
          <cell r="Z841"/>
        </row>
        <row r="842">
          <cell r="A842"/>
          <cell r="B842"/>
          <cell r="C842"/>
          <cell r="D842"/>
          <cell r="E842"/>
          <cell r="F842"/>
          <cell r="G842"/>
          <cell r="H842"/>
          <cell r="I842"/>
          <cell r="J842"/>
          <cell r="K842"/>
          <cell r="L842"/>
          <cell r="M842"/>
          <cell r="N842"/>
          <cell r="O842"/>
          <cell r="P842"/>
          <cell r="Q842"/>
          <cell r="R842"/>
          <cell r="S842"/>
          <cell r="T842"/>
          <cell r="U842"/>
          <cell r="V842"/>
          <cell r="W842"/>
          <cell r="X842"/>
          <cell r="Y842"/>
          <cell r="Z842"/>
        </row>
        <row r="843">
          <cell r="A843"/>
          <cell r="B843"/>
          <cell r="C843"/>
          <cell r="D843"/>
          <cell r="E843"/>
          <cell r="F843"/>
          <cell r="G843"/>
          <cell r="H843"/>
          <cell r="I843"/>
          <cell r="J843"/>
          <cell r="K843"/>
          <cell r="L843"/>
          <cell r="M843"/>
          <cell r="N843"/>
          <cell r="O843"/>
          <cell r="P843"/>
          <cell r="Q843"/>
          <cell r="R843"/>
          <cell r="S843"/>
          <cell r="T843"/>
          <cell r="U843"/>
          <cell r="V843"/>
          <cell r="W843"/>
          <cell r="X843"/>
          <cell r="Y843"/>
          <cell r="Z843"/>
        </row>
        <row r="844">
          <cell r="A844"/>
          <cell r="B844"/>
          <cell r="C844"/>
          <cell r="D844"/>
          <cell r="E844"/>
          <cell r="F844"/>
          <cell r="G844"/>
          <cell r="H844"/>
          <cell r="I844"/>
          <cell r="J844"/>
          <cell r="K844"/>
          <cell r="L844"/>
          <cell r="M844"/>
          <cell r="N844"/>
          <cell r="O844"/>
          <cell r="P844"/>
          <cell r="Q844"/>
          <cell r="R844"/>
          <cell r="S844"/>
          <cell r="T844"/>
          <cell r="U844"/>
          <cell r="V844"/>
          <cell r="W844"/>
          <cell r="X844"/>
          <cell r="Y844"/>
          <cell r="Z844"/>
        </row>
        <row r="845">
          <cell r="A845"/>
          <cell r="B845"/>
          <cell r="C845"/>
          <cell r="D845"/>
          <cell r="E845"/>
          <cell r="F845"/>
          <cell r="G845"/>
          <cell r="H845"/>
          <cell r="I845"/>
          <cell r="J845"/>
          <cell r="K845"/>
          <cell r="L845"/>
          <cell r="M845"/>
          <cell r="N845"/>
          <cell r="O845"/>
          <cell r="P845"/>
          <cell r="Q845"/>
          <cell r="R845"/>
          <cell r="S845"/>
          <cell r="T845"/>
          <cell r="U845"/>
          <cell r="V845"/>
          <cell r="W845"/>
          <cell r="X845"/>
          <cell r="Y845"/>
          <cell r="Z845"/>
        </row>
        <row r="846">
          <cell r="A846"/>
          <cell r="B846"/>
          <cell r="C846"/>
          <cell r="D846"/>
          <cell r="E846"/>
          <cell r="F846"/>
          <cell r="G846"/>
          <cell r="H846"/>
          <cell r="I846"/>
          <cell r="J846"/>
          <cell r="K846"/>
          <cell r="L846"/>
          <cell r="M846"/>
          <cell r="N846"/>
          <cell r="O846"/>
          <cell r="P846"/>
          <cell r="Q846"/>
          <cell r="R846"/>
          <cell r="S846"/>
          <cell r="T846"/>
          <cell r="U846"/>
          <cell r="V846"/>
          <cell r="W846"/>
          <cell r="X846"/>
          <cell r="Y846"/>
          <cell r="Z846"/>
        </row>
        <row r="847">
          <cell r="A847"/>
          <cell r="B847"/>
          <cell r="C847"/>
          <cell r="D847"/>
          <cell r="E847"/>
          <cell r="F847"/>
          <cell r="G847"/>
          <cell r="H847"/>
          <cell r="I847"/>
          <cell r="J847"/>
          <cell r="K847"/>
          <cell r="L847"/>
          <cell r="M847"/>
          <cell r="N847"/>
          <cell r="O847"/>
          <cell r="P847"/>
          <cell r="Q847"/>
          <cell r="R847"/>
          <cell r="S847"/>
          <cell r="T847"/>
          <cell r="U847"/>
          <cell r="V847"/>
          <cell r="W847"/>
          <cell r="X847"/>
          <cell r="Y847"/>
          <cell r="Z847"/>
        </row>
        <row r="848">
          <cell r="A848"/>
          <cell r="B848"/>
          <cell r="C848"/>
          <cell r="D848"/>
          <cell r="E848"/>
          <cell r="F848"/>
          <cell r="G848"/>
          <cell r="H848"/>
          <cell r="I848"/>
          <cell r="J848"/>
          <cell r="K848"/>
          <cell r="L848"/>
          <cell r="M848"/>
          <cell r="N848"/>
          <cell r="O848"/>
          <cell r="P848"/>
          <cell r="Q848"/>
          <cell r="R848"/>
          <cell r="S848"/>
          <cell r="T848"/>
          <cell r="U848"/>
          <cell r="V848"/>
          <cell r="W848"/>
          <cell r="X848"/>
          <cell r="Y848"/>
          <cell r="Z848"/>
        </row>
        <row r="849">
          <cell r="A849"/>
          <cell r="B849"/>
          <cell r="C849"/>
          <cell r="D849"/>
          <cell r="E849"/>
          <cell r="F849"/>
          <cell r="G849"/>
          <cell r="H849"/>
          <cell r="I849"/>
          <cell r="J849"/>
          <cell r="K849"/>
          <cell r="L849"/>
          <cell r="M849"/>
          <cell r="N849"/>
          <cell r="O849"/>
          <cell r="P849"/>
          <cell r="Q849"/>
          <cell r="R849"/>
          <cell r="S849"/>
          <cell r="T849"/>
          <cell r="U849"/>
          <cell r="V849"/>
          <cell r="W849"/>
          <cell r="X849"/>
          <cell r="Y849"/>
          <cell r="Z849"/>
        </row>
        <row r="850">
          <cell r="A850"/>
          <cell r="B850"/>
          <cell r="C850"/>
          <cell r="D850"/>
          <cell r="E850"/>
          <cell r="F850"/>
          <cell r="G850"/>
          <cell r="H850"/>
          <cell r="I850"/>
          <cell r="J850"/>
          <cell r="K850"/>
          <cell r="L850"/>
          <cell r="M850"/>
          <cell r="N850"/>
          <cell r="O850"/>
          <cell r="P850"/>
          <cell r="Q850"/>
          <cell r="R850"/>
          <cell r="S850"/>
          <cell r="T850"/>
          <cell r="U850"/>
          <cell r="V850"/>
          <cell r="W850"/>
          <cell r="X850"/>
          <cell r="Y850"/>
          <cell r="Z850"/>
        </row>
        <row r="851">
          <cell r="A851"/>
          <cell r="B851"/>
          <cell r="C851"/>
          <cell r="D851"/>
          <cell r="E851"/>
          <cell r="F851"/>
          <cell r="G851"/>
          <cell r="H851"/>
          <cell r="I851"/>
          <cell r="J851"/>
          <cell r="K851"/>
          <cell r="L851"/>
          <cell r="M851"/>
          <cell r="N851"/>
          <cell r="O851"/>
          <cell r="P851"/>
          <cell r="Q851"/>
          <cell r="R851"/>
          <cell r="S851"/>
          <cell r="T851"/>
          <cell r="U851"/>
          <cell r="V851"/>
          <cell r="W851"/>
          <cell r="X851"/>
          <cell r="Y851"/>
          <cell r="Z851"/>
        </row>
        <row r="852">
          <cell r="A852"/>
          <cell r="B852"/>
          <cell r="C852"/>
          <cell r="D852"/>
          <cell r="E852"/>
          <cell r="F852"/>
          <cell r="G852"/>
          <cell r="H852"/>
          <cell r="I852"/>
          <cell r="J852"/>
          <cell r="K852"/>
          <cell r="L852"/>
          <cell r="M852"/>
          <cell r="N852"/>
          <cell r="O852"/>
          <cell r="P852"/>
          <cell r="Q852"/>
          <cell r="R852"/>
          <cell r="S852"/>
          <cell r="T852"/>
          <cell r="U852"/>
          <cell r="V852"/>
          <cell r="W852"/>
          <cell r="X852"/>
          <cell r="Y852"/>
          <cell r="Z852"/>
        </row>
        <row r="853">
          <cell r="A853"/>
          <cell r="B853"/>
          <cell r="C853"/>
          <cell r="D853"/>
          <cell r="E853"/>
          <cell r="F853"/>
          <cell r="G853"/>
          <cell r="H853"/>
          <cell r="I853"/>
          <cell r="J853"/>
          <cell r="K853"/>
          <cell r="L853"/>
          <cell r="M853"/>
          <cell r="N853"/>
          <cell r="O853"/>
          <cell r="P853"/>
          <cell r="Q853"/>
          <cell r="R853"/>
          <cell r="S853"/>
          <cell r="T853"/>
          <cell r="U853"/>
          <cell r="V853"/>
          <cell r="W853"/>
          <cell r="X853"/>
          <cell r="Y853"/>
          <cell r="Z853"/>
        </row>
        <row r="854">
          <cell r="A854"/>
          <cell r="B854"/>
          <cell r="C854"/>
          <cell r="D854"/>
          <cell r="E854"/>
          <cell r="F854"/>
          <cell r="G854"/>
          <cell r="H854"/>
          <cell r="I854"/>
          <cell r="J854"/>
          <cell r="K854"/>
          <cell r="L854"/>
          <cell r="M854"/>
          <cell r="N854"/>
          <cell r="O854"/>
          <cell r="P854"/>
          <cell r="Q854"/>
          <cell r="R854"/>
          <cell r="S854"/>
          <cell r="T854"/>
          <cell r="U854"/>
          <cell r="V854"/>
          <cell r="W854"/>
          <cell r="X854"/>
          <cell r="Y854"/>
          <cell r="Z854"/>
        </row>
        <row r="855">
          <cell r="A855"/>
          <cell r="B855"/>
          <cell r="C855"/>
          <cell r="D855"/>
          <cell r="E855"/>
          <cell r="F855"/>
          <cell r="G855"/>
          <cell r="H855"/>
          <cell r="I855"/>
          <cell r="J855"/>
          <cell r="K855"/>
          <cell r="L855"/>
          <cell r="M855"/>
          <cell r="N855"/>
          <cell r="O855"/>
          <cell r="P855"/>
          <cell r="Q855"/>
          <cell r="R855"/>
          <cell r="S855"/>
          <cell r="T855"/>
          <cell r="U855"/>
          <cell r="V855"/>
          <cell r="W855"/>
          <cell r="X855"/>
          <cell r="Y855"/>
          <cell r="Z855"/>
        </row>
        <row r="856">
          <cell r="A856"/>
          <cell r="B856"/>
          <cell r="C856"/>
          <cell r="D856"/>
          <cell r="E856"/>
          <cell r="F856"/>
          <cell r="G856"/>
          <cell r="H856"/>
          <cell r="I856"/>
          <cell r="J856"/>
          <cell r="K856"/>
          <cell r="L856"/>
          <cell r="M856"/>
          <cell r="N856"/>
          <cell r="O856"/>
          <cell r="P856"/>
          <cell r="Q856"/>
          <cell r="R856"/>
          <cell r="S856"/>
          <cell r="T856"/>
          <cell r="U856"/>
          <cell r="V856"/>
          <cell r="W856"/>
          <cell r="X856"/>
          <cell r="Y856"/>
          <cell r="Z856"/>
        </row>
        <row r="857">
          <cell r="A857"/>
          <cell r="B857"/>
          <cell r="C857"/>
          <cell r="D857"/>
          <cell r="E857"/>
          <cell r="F857"/>
          <cell r="G857"/>
          <cell r="H857"/>
          <cell r="I857"/>
          <cell r="J857"/>
          <cell r="K857"/>
          <cell r="L857"/>
          <cell r="M857"/>
          <cell r="N857"/>
          <cell r="O857"/>
          <cell r="P857"/>
          <cell r="Q857"/>
          <cell r="R857"/>
          <cell r="S857"/>
          <cell r="T857"/>
          <cell r="U857"/>
          <cell r="V857"/>
          <cell r="W857"/>
          <cell r="X857"/>
          <cell r="Y857"/>
          <cell r="Z857"/>
        </row>
        <row r="858">
          <cell r="A858"/>
          <cell r="B858"/>
          <cell r="C858"/>
          <cell r="D858"/>
          <cell r="E858"/>
          <cell r="F858"/>
          <cell r="G858"/>
          <cell r="H858"/>
          <cell r="I858"/>
          <cell r="J858"/>
          <cell r="K858"/>
          <cell r="L858"/>
          <cell r="M858"/>
          <cell r="N858"/>
          <cell r="O858"/>
          <cell r="P858"/>
          <cell r="Q858"/>
          <cell r="R858"/>
          <cell r="S858"/>
          <cell r="T858"/>
          <cell r="U858"/>
          <cell r="V858"/>
          <cell r="W858"/>
          <cell r="X858"/>
          <cell r="Y858"/>
          <cell r="Z858"/>
        </row>
        <row r="859">
          <cell r="A859"/>
          <cell r="B859"/>
          <cell r="C859"/>
          <cell r="D859"/>
          <cell r="E859"/>
          <cell r="F859"/>
          <cell r="G859"/>
          <cell r="H859"/>
          <cell r="I859"/>
          <cell r="J859"/>
          <cell r="K859"/>
          <cell r="L859"/>
          <cell r="M859"/>
          <cell r="N859"/>
          <cell r="O859"/>
          <cell r="P859"/>
          <cell r="Q859"/>
          <cell r="R859"/>
          <cell r="S859"/>
          <cell r="T859"/>
          <cell r="U859"/>
          <cell r="V859"/>
          <cell r="W859"/>
          <cell r="X859"/>
          <cell r="Y859"/>
          <cell r="Z859"/>
        </row>
        <row r="860">
          <cell r="A860"/>
          <cell r="B860"/>
          <cell r="C860"/>
          <cell r="D860"/>
          <cell r="E860"/>
          <cell r="F860"/>
          <cell r="G860"/>
          <cell r="H860"/>
          <cell r="I860"/>
          <cell r="J860"/>
          <cell r="K860"/>
          <cell r="L860"/>
          <cell r="M860"/>
          <cell r="N860"/>
          <cell r="O860"/>
          <cell r="P860"/>
          <cell r="Q860"/>
          <cell r="R860"/>
          <cell r="S860"/>
          <cell r="T860"/>
          <cell r="U860"/>
          <cell r="V860"/>
          <cell r="W860"/>
          <cell r="X860"/>
          <cell r="Y860"/>
          <cell r="Z860"/>
        </row>
        <row r="861">
          <cell r="A861"/>
          <cell r="B861"/>
          <cell r="C861"/>
          <cell r="D861"/>
          <cell r="E861"/>
          <cell r="F861"/>
          <cell r="G861"/>
          <cell r="H861"/>
          <cell r="I861"/>
          <cell r="J861"/>
          <cell r="K861"/>
          <cell r="L861"/>
          <cell r="M861"/>
          <cell r="N861"/>
          <cell r="O861"/>
          <cell r="P861"/>
          <cell r="Q861"/>
          <cell r="R861"/>
          <cell r="S861"/>
          <cell r="T861"/>
          <cell r="U861"/>
          <cell r="V861"/>
          <cell r="W861"/>
          <cell r="X861"/>
          <cell r="Y861"/>
          <cell r="Z861"/>
        </row>
        <row r="862">
          <cell r="A862"/>
          <cell r="B862"/>
          <cell r="C862"/>
          <cell r="D862"/>
          <cell r="E862"/>
          <cell r="F862"/>
          <cell r="G862"/>
          <cell r="H862"/>
          <cell r="I862"/>
          <cell r="J862"/>
          <cell r="K862"/>
          <cell r="L862"/>
          <cell r="M862"/>
          <cell r="N862"/>
          <cell r="O862"/>
          <cell r="P862"/>
          <cell r="Q862"/>
          <cell r="R862"/>
          <cell r="S862"/>
          <cell r="T862"/>
          <cell r="U862"/>
          <cell r="V862"/>
          <cell r="W862"/>
          <cell r="X862"/>
          <cell r="Y862"/>
          <cell r="Z862"/>
        </row>
        <row r="863">
          <cell r="A863"/>
          <cell r="B863"/>
          <cell r="C863"/>
          <cell r="D863"/>
          <cell r="E863"/>
          <cell r="F863"/>
          <cell r="G863"/>
          <cell r="H863"/>
          <cell r="I863"/>
          <cell r="J863"/>
          <cell r="K863"/>
          <cell r="L863"/>
          <cell r="M863"/>
          <cell r="N863"/>
          <cell r="O863"/>
          <cell r="P863"/>
          <cell r="Q863"/>
          <cell r="R863"/>
          <cell r="S863"/>
          <cell r="T863"/>
          <cell r="U863"/>
          <cell r="V863"/>
          <cell r="W863"/>
          <cell r="X863"/>
          <cell r="Y863"/>
          <cell r="Z863"/>
        </row>
        <row r="864">
          <cell r="A864"/>
          <cell r="B864"/>
          <cell r="C864"/>
          <cell r="D864"/>
          <cell r="E864"/>
          <cell r="F864"/>
          <cell r="G864"/>
          <cell r="H864"/>
          <cell r="I864"/>
          <cell r="J864"/>
          <cell r="K864"/>
          <cell r="L864"/>
          <cell r="M864"/>
          <cell r="N864"/>
          <cell r="O864"/>
          <cell r="P864"/>
          <cell r="Q864"/>
          <cell r="R864"/>
          <cell r="S864"/>
          <cell r="T864"/>
          <cell r="U864"/>
          <cell r="V864"/>
          <cell r="W864"/>
          <cell r="X864"/>
          <cell r="Y864"/>
          <cell r="Z864"/>
        </row>
        <row r="865">
          <cell r="A865"/>
          <cell r="B865"/>
          <cell r="C865"/>
          <cell r="D865"/>
          <cell r="E865"/>
          <cell r="F865"/>
          <cell r="G865"/>
          <cell r="H865"/>
          <cell r="I865"/>
          <cell r="J865"/>
          <cell r="K865"/>
          <cell r="L865"/>
          <cell r="M865"/>
          <cell r="N865"/>
          <cell r="O865"/>
          <cell r="P865"/>
          <cell r="Q865"/>
          <cell r="R865"/>
          <cell r="S865"/>
          <cell r="T865"/>
          <cell r="U865"/>
          <cell r="V865"/>
          <cell r="W865"/>
          <cell r="X865"/>
          <cell r="Y865"/>
          <cell r="Z865"/>
        </row>
        <row r="866">
          <cell r="A866"/>
          <cell r="B866"/>
          <cell r="C866"/>
          <cell r="D866"/>
          <cell r="E866"/>
          <cell r="F866"/>
          <cell r="G866"/>
          <cell r="H866"/>
          <cell r="I866"/>
          <cell r="J866"/>
          <cell r="K866"/>
          <cell r="L866"/>
          <cell r="M866"/>
          <cell r="N866"/>
          <cell r="O866"/>
          <cell r="P866"/>
          <cell r="Q866"/>
          <cell r="R866"/>
          <cell r="S866"/>
          <cell r="T866"/>
          <cell r="U866"/>
          <cell r="V866"/>
          <cell r="W866"/>
          <cell r="X866"/>
          <cell r="Y866"/>
          <cell r="Z866"/>
        </row>
        <row r="867">
          <cell r="A867"/>
          <cell r="B867"/>
          <cell r="C867"/>
          <cell r="D867"/>
          <cell r="E867"/>
          <cell r="F867"/>
          <cell r="G867"/>
          <cell r="H867"/>
          <cell r="I867"/>
          <cell r="J867"/>
          <cell r="K867"/>
          <cell r="L867"/>
          <cell r="M867"/>
          <cell r="N867"/>
          <cell r="O867"/>
          <cell r="P867"/>
          <cell r="Q867"/>
          <cell r="R867"/>
          <cell r="S867"/>
          <cell r="T867"/>
          <cell r="U867"/>
          <cell r="V867"/>
          <cell r="W867"/>
          <cell r="X867"/>
          <cell r="Y867"/>
          <cell r="Z867"/>
        </row>
        <row r="868">
          <cell r="A868"/>
          <cell r="B868"/>
          <cell r="C868"/>
          <cell r="D868"/>
          <cell r="E868"/>
          <cell r="F868"/>
          <cell r="G868"/>
          <cell r="H868"/>
          <cell r="I868"/>
          <cell r="J868"/>
          <cell r="K868"/>
          <cell r="L868"/>
          <cell r="M868"/>
          <cell r="N868"/>
          <cell r="O868"/>
          <cell r="P868"/>
          <cell r="Q868"/>
          <cell r="R868"/>
          <cell r="S868"/>
          <cell r="T868"/>
          <cell r="U868"/>
          <cell r="V868"/>
          <cell r="W868"/>
          <cell r="X868"/>
          <cell r="Y868"/>
          <cell r="Z868"/>
        </row>
        <row r="869">
          <cell r="A869"/>
          <cell r="B869"/>
          <cell r="C869"/>
          <cell r="D869"/>
          <cell r="E869"/>
          <cell r="F869"/>
          <cell r="G869"/>
          <cell r="H869"/>
          <cell r="I869"/>
          <cell r="J869"/>
          <cell r="K869"/>
          <cell r="L869"/>
          <cell r="M869"/>
          <cell r="N869"/>
          <cell r="O869"/>
          <cell r="P869"/>
          <cell r="Q869"/>
          <cell r="R869"/>
          <cell r="S869"/>
          <cell r="T869"/>
          <cell r="U869"/>
          <cell r="V869"/>
          <cell r="W869"/>
          <cell r="X869"/>
          <cell r="Y869"/>
          <cell r="Z869"/>
        </row>
        <row r="870">
          <cell r="A870"/>
          <cell r="B870"/>
          <cell r="C870"/>
          <cell r="D870"/>
          <cell r="E870"/>
          <cell r="F870"/>
          <cell r="G870"/>
          <cell r="H870"/>
          <cell r="I870"/>
          <cell r="J870"/>
          <cell r="K870"/>
          <cell r="L870"/>
          <cell r="M870"/>
          <cell r="N870"/>
          <cell r="O870"/>
          <cell r="P870"/>
          <cell r="Q870"/>
          <cell r="R870"/>
          <cell r="S870"/>
          <cell r="T870"/>
          <cell r="U870"/>
          <cell r="V870"/>
          <cell r="W870"/>
          <cell r="X870"/>
          <cell r="Y870"/>
          <cell r="Z870"/>
        </row>
        <row r="871">
          <cell r="A871"/>
          <cell r="B871"/>
          <cell r="C871"/>
          <cell r="D871"/>
          <cell r="E871"/>
          <cell r="F871"/>
          <cell r="G871"/>
          <cell r="H871"/>
          <cell r="I871"/>
          <cell r="J871"/>
          <cell r="K871"/>
          <cell r="L871"/>
          <cell r="M871"/>
          <cell r="N871"/>
          <cell r="O871"/>
          <cell r="P871"/>
          <cell r="Q871"/>
          <cell r="R871"/>
          <cell r="S871"/>
          <cell r="T871"/>
          <cell r="U871"/>
          <cell r="V871"/>
          <cell r="W871"/>
          <cell r="X871"/>
          <cell r="Y871"/>
          <cell r="Z871"/>
        </row>
        <row r="872">
          <cell r="A872"/>
          <cell r="B872"/>
          <cell r="C872"/>
          <cell r="D872"/>
          <cell r="E872"/>
          <cell r="F872"/>
          <cell r="G872"/>
          <cell r="H872"/>
          <cell r="I872"/>
          <cell r="J872"/>
          <cell r="K872"/>
          <cell r="L872"/>
          <cell r="M872"/>
          <cell r="N872"/>
          <cell r="O872"/>
          <cell r="P872"/>
          <cell r="Q872"/>
          <cell r="R872"/>
          <cell r="S872"/>
          <cell r="T872"/>
          <cell r="U872"/>
          <cell r="V872"/>
          <cell r="W872"/>
          <cell r="X872"/>
          <cell r="Y872"/>
          <cell r="Z872"/>
        </row>
        <row r="873">
          <cell r="A873"/>
          <cell r="B873"/>
          <cell r="C873"/>
          <cell r="D873"/>
          <cell r="E873"/>
          <cell r="F873"/>
          <cell r="G873"/>
          <cell r="H873"/>
          <cell r="I873"/>
          <cell r="J873"/>
          <cell r="K873"/>
          <cell r="L873"/>
          <cell r="M873"/>
          <cell r="N873"/>
          <cell r="O873"/>
          <cell r="P873"/>
          <cell r="Q873"/>
          <cell r="R873"/>
          <cell r="S873"/>
          <cell r="T873"/>
          <cell r="U873"/>
          <cell r="V873"/>
          <cell r="W873"/>
          <cell r="X873"/>
          <cell r="Y873"/>
          <cell r="Z873"/>
        </row>
        <row r="874">
          <cell r="A874"/>
          <cell r="B874"/>
          <cell r="C874"/>
          <cell r="D874"/>
          <cell r="E874"/>
          <cell r="F874"/>
          <cell r="G874"/>
          <cell r="H874"/>
          <cell r="I874"/>
          <cell r="J874"/>
          <cell r="K874"/>
          <cell r="L874"/>
          <cell r="M874"/>
          <cell r="N874"/>
          <cell r="O874"/>
          <cell r="P874"/>
          <cell r="Q874"/>
          <cell r="R874"/>
          <cell r="S874"/>
          <cell r="T874"/>
          <cell r="U874"/>
          <cell r="V874"/>
          <cell r="W874"/>
          <cell r="X874"/>
          <cell r="Y874"/>
          <cell r="Z874"/>
        </row>
        <row r="875">
          <cell r="A875"/>
          <cell r="B875"/>
          <cell r="C875"/>
          <cell r="D875"/>
          <cell r="E875"/>
          <cell r="F875"/>
          <cell r="G875"/>
          <cell r="H875"/>
          <cell r="I875"/>
          <cell r="J875"/>
          <cell r="K875"/>
          <cell r="L875"/>
          <cell r="M875"/>
          <cell r="N875"/>
          <cell r="O875"/>
          <cell r="P875"/>
          <cell r="Q875"/>
          <cell r="R875"/>
          <cell r="S875"/>
          <cell r="T875"/>
          <cell r="U875"/>
          <cell r="V875"/>
          <cell r="W875"/>
          <cell r="X875"/>
          <cell r="Y875"/>
          <cell r="Z875"/>
        </row>
        <row r="876">
          <cell r="A876"/>
          <cell r="B876"/>
          <cell r="C876"/>
          <cell r="D876"/>
          <cell r="E876"/>
          <cell r="F876"/>
          <cell r="G876"/>
          <cell r="H876"/>
          <cell r="I876"/>
          <cell r="J876"/>
          <cell r="K876"/>
          <cell r="L876"/>
          <cell r="M876"/>
          <cell r="N876"/>
          <cell r="O876"/>
          <cell r="P876"/>
          <cell r="Q876"/>
          <cell r="R876"/>
          <cell r="S876"/>
          <cell r="T876"/>
          <cell r="U876"/>
          <cell r="V876"/>
          <cell r="W876"/>
          <cell r="X876"/>
          <cell r="Y876"/>
          <cell r="Z876"/>
        </row>
        <row r="877">
          <cell r="A877"/>
          <cell r="B877"/>
          <cell r="C877"/>
          <cell r="D877"/>
          <cell r="E877"/>
          <cell r="F877"/>
          <cell r="G877"/>
          <cell r="H877"/>
          <cell r="I877"/>
          <cell r="J877"/>
          <cell r="K877"/>
          <cell r="L877"/>
          <cell r="M877"/>
          <cell r="N877"/>
          <cell r="O877"/>
          <cell r="P877"/>
          <cell r="Q877"/>
          <cell r="R877"/>
          <cell r="S877"/>
          <cell r="T877"/>
          <cell r="U877"/>
          <cell r="V877"/>
          <cell r="W877"/>
          <cell r="X877"/>
          <cell r="Y877"/>
          <cell r="Z877"/>
        </row>
        <row r="878">
          <cell r="A878"/>
          <cell r="B878"/>
          <cell r="C878"/>
          <cell r="D878"/>
          <cell r="E878"/>
          <cell r="F878"/>
          <cell r="G878"/>
          <cell r="H878"/>
          <cell r="I878"/>
          <cell r="J878"/>
          <cell r="K878"/>
          <cell r="L878"/>
          <cell r="M878"/>
          <cell r="N878"/>
          <cell r="O878"/>
          <cell r="P878"/>
          <cell r="Q878"/>
          <cell r="R878"/>
          <cell r="S878"/>
          <cell r="T878"/>
          <cell r="U878"/>
          <cell r="V878"/>
          <cell r="W878"/>
          <cell r="X878"/>
          <cell r="Y878"/>
          <cell r="Z878"/>
        </row>
        <row r="879">
          <cell r="A879"/>
          <cell r="B879"/>
          <cell r="C879"/>
          <cell r="D879"/>
          <cell r="E879"/>
          <cell r="F879"/>
          <cell r="G879"/>
          <cell r="H879"/>
          <cell r="I879"/>
          <cell r="J879"/>
          <cell r="K879"/>
          <cell r="L879"/>
          <cell r="M879"/>
          <cell r="N879"/>
          <cell r="O879"/>
          <cell r="P879"/>
          <cell r="Q879"/>
          <cell r="R879"/>
          <cell r="S879"/>
          <cell r="T879"/>
          <cell r="U879"/>
          <cell r="V879"/>
          <cell r="W879"/>
          <cell r="X879"/>
          <cell r="Y879"/>
          <cell r="Z879"/>
        </row>
        <row r="880">
          <cell r="A880"/>
          <cell r="B880"/>
          <cell r="C880"/>
          <cell r="D880"/>
          <cell r="E880"/>
          <cell r="F880"/>
          <cell r="G880"/>
          <cell r="H880"/>
          <cell r="I880"/>
          <cell r="J880"/>
          <cell r="K880"/>
          <cell r="L880"/>
          <cell r="M880"/>
          <cell r="N880"/>
          <cell r="O880"/>
          <cell r="P880"/>
          <cell r="Q880"/>
          <cell r="R880"/>
          <cell r="S880"/>
          <cell r="T880"/>
          <cell r="U880"/>
          <cell r="V880"/>
          <cell r="W880"/>
          <cell r="X880"/>
          <cell r="Y880"/>
          <cell r="Z880"/>
        </row>
        <row r="881">
          <cell r="A881"/>
          <cell r="B881"/>
          <cell r="C881"/>
          <cell r="D881"/>
          <cell r="E881"/>
          <cell r="F881"/>
          <cell r="G881"/>
          <cell r="H881"/>
          <cell r="I881"/>
          <cell r="J881"/>
          <cell r="K881"/>
          <cell r="L881"/>
          <cell r="M881"/>
          <cell r="N881"/>
          <cell r="O881"/>
          <cell r="P881"/>
          <cell r="Q881"/>
          <cell r="R881"/>
          <cell r="S881"/>
          <cell r="T881"/>
          <cell r="U881"/>
          <cell r="V881"/>
          <cell r="W881"/>
          <cell r="X881"/>
          <cell r="Y881"/>
          <cell r="Z881"/>
        </row>
        <row r="882">
          <cell r="A882"/>
          <cell r="B882"/>
          <cell r="C882"/>
          <cell r="D882"/>
          <cell r="E882"/>
          <cell r="F882"/>
          <cell r="G882"/>
          <cell r="H882"/>
          <cell r="I882"/>
          <cell r="J882"/>
          <cell r="K882"/>
          <cell r="L882"/>
          <cell r="M882"/>
          <cell r="N882"/>
          <cell r="O882"/>
          <cell r="P882"/>
          <cell r="Q882"/>
          <cell r="R882"/>
          <cell r="S882"/>
          <cell r="T882"/>
          <cell r="U882"/>
          <cell r="V882"/>
          <cell r="W882"/>
          <cell r="X882"/>
          <cell r="Y882"/>
          <cell r="Z882"/>
        </row>
        <row r="883">
          <cell r="A883"/>
          <cell r="B883"/>
          <cell r="C883"/>
          <cell r="D883"/>
          <cell r="E883"/>
          <cell r="F883"/>
          <cell r="G883"/>
          <cell r="H883"/>
          <cell r="I883"/>
          <cell r="J883"/>
          <cell r="K883"/>
          <cell r="L883"/>
          <cell r="M883"/>
          <cell r="N883"/>
          <cell r="O883"/>
          <cell r="P883"/>
          <cell r="Q883"/>
          <cell r="R883"/>
          <cell r="S883"/>
          <cell r="T883"/>
          <cell r="U883"/>
          <cell r="V883"/>
          <cell r="W883"/>
          <cell r="X883"/>
          <cell r="Y883"/>
          <cell r="Z883"/>
        </row>
        <row r="884">
          <cell r="A884"/>
          <cell r="B884"/>
          <cell r="C884"/>
          <cell r="D884"/>
          <cell r="E884"/>
          <cell r="F884"/>
          <cell r="G884"/>
          <cell r="H884"/>
          <cell r="I884"/>
          <cell r="J884"/>
          <cell r="K884"/>
          <cell r="L884"/>
          <cell r="M884"/>
          <cell r="N884"/>
          <cell r="O884"/>
          <cell r="P884"/>
          <cell r="Q884"/>
          <cell r="R884"/>
          <cell r="S884"/>
          <cell r="T884"/>
          <cell r="U884"/>
          <cell r="V884"/>
          <cell r="W884"/>
          <cell r="X884"/>
          <cell r="Y884"/>
          <cell r="Z884"/>
        </row>
        <row r="885">
          <cell r="A885"/>
          <cell r="B885"/>
          <cell r="C885"/>
          <cell r="D885"/>
          <cell r="E885"/>
          <cell r="F885"/>
          <cell r="G885"/>
          <cell r="H885"/>
          <cell r="I885"/>
          <cell r="J885"/>
          <cell r="K885"/>
          <cell r="L885"/>
          <cell r="M885"/>
          <cell r="N885"/>
          <cell r="O885"/>
          <cell r="P885"/>
          <cell r="Q885"/>
          <cell r="R885"/>
          <cell r="S885"/>
          <cell r="T885"/>
          <cell r="U885"/>
          <cell r="V885"/>
          <cell r="W885"/>
          <cell r="X885"/>
          <cell r="Y885"/>
          <cell r="Z885"/>
        </row>
        <row r="886">
          <cell r="A886"/>
          <cell r="B886"/>
          <cell r="C886"/>
          <cell r="D886"/>
          <cell r="E886"/>
          <cell r="F886"/>
          <cell r="G886"/>
          <cell r="H886"/>
          <cell r="I886"/>
          <cell r="J886"/>
          <cell r="K886"/>
          <cell r="L886"/>
          <cell r="M886"/>
          <cell r="N886"/>
          <cell r="O886"/>
          <cell r="P886"/>
          <cell r="Q886"/>
          <cell r="R886"/>
          <cell r="S886"/>
          <cell r="T886"/>
          <cell r="U886"/>
          <cell r="V886"/>
          <cell r="W886"/>
          <cell r="X886"/>
          <cell r="Y886"/>
          <cell r="Z886"/>
        </row>
        <row r="887">
          <cell r="A887"/>
          <cell r="B887"/>
          <cell r="C887"/>
          <cell r="D887"/>
          <cell r="E887"/>
          <cell r="F887"/>
          <cell r="G887"/>
          <cell r="H887"/>
          <cell r="I887"/>
          <cell r="J887"/>
          <cell r="K887"/>
          <cell r="L887"/>
          <cell r="M887"/>
          <cell r="N887"/>
          <cell r="O887"/>
          <cell r="P887"/>
          <cell r="Q887"/>
          <cell r="R887"/>
          <cell r="S887"/>
          <cell r="T887"/>
          <cell r="U887"/>
          <cell r="V887"/>
          <cell r="W887"/>
          <cell r="X887"/>
          <cell r="Y887"/>
          <cell r="Z887"/>
        </row>
        <row r="888">
          <cell r="A888"/>
          <cell r="B888"/>
          <cell r="C888"/>
          <cell r="D888"/>
          <cell r="E888"/>
          <cell r="F888"/>
          <cell r="G888"/>
          <cell r="H888"/>
          <cell r="I888"/>
          <cell r="J888"/>
          <cell r="K888"/>
          <cell r="L888"/>
          <cell r="M888"/>
          <cell r="N888"/>
          <cell r="O888"/>
          <cell r="P888"/>
          <cell r="Q888"/>
          <cell r="R888"/>
          <cell r="S888"/>
          <cell r="T888"/>
          <cell r="U888"/>
          <cell r="V888"/>
          <cell r="W888"/>
          <cell r="X888"/>
          <cell r="Y888"/>
          <cell r="Z888"/>
        </row>
        <row r="889">
          <cell r="A889"/>
          <cell r="B889"/>
          <cell r="C889"/>
          <cell r="D889"/>
          <cell r="E889"/>
          <cell r="F889"/>
          <cell r="G889"/>
          <cell r="H889"/>
          <cell r="I889"/>
          <cell r="J889"/>
          <cell r="K889"/>
          <cell r="L889"/>
          <cell r="M889"/>
          <cell r="N889"/>
          <cell r="O889"/>
          <cell r="P889"/>
          <cell r="Q889"/>
          <cell r="R889"/>
          <cell r="S889"/>
          <cell r="T889"/>
          <cell r="U889"/>
          <cell r="V889"/>
          <cell r="W889"/>
          <cell r="X889"/>
          <cell r="Y889"/>
          <cell r="Z889"/>
        </row>
        <row r="890">
          <cell r="A890"/>
          <cell r="B890"/>
          <cell r="C890"/>
          <cell r="D890"/>
          <cell r="E890"/>
          <cell r="F890"/>
          <cell r="G890"/>
          <cell r="H890"/>
          <cell r="I890"/>
          <cell r="J890"/>
          <cell r="K890"/>
          <cell r="L890"/>
          <cell r="M890"/>
          <cell r="N890"/>
          <cell r="O890"/>
          <cell r="P890"/>
          <cell r="Q890"/>
          <cell r="R890"/>
          <cell r="S890"/>
          <cell r="T890"/>
          <cell r="U890"/>
          <cell r="V890"/>
          <cell r="W890"/>
          <cell r="X890"/>
          <cell r="Y890"/>
          <cell r="Z890"/>
        </row>
        <row r="891">
          <cell r="A891"/>
          <cell r="B891"/>
          <cell r="C891"/>
          <cell r="D891"/>
          <cell r="E891"/>
          <cell r="F891"/>
          <cell r="G891"/>
          <cell r="H891"/>
          <cell r="I891"/>
          <cell r="J891"/>
          <cell r="K891"/>
          <cell r="L891"/>
          <cell r="M891"/>
          <cell r="N891"/>
          <cell r="O891"/>
          <cell r="P891"/>
          <cell r="Q891"/>
          <cell r="R891"/>
          <cell r="S891"/>
          <cell r="T891"/>
          <cell r="U891"/>
          <cell r="V891"/>
          <cell r="W891"/>
          <cell r="X891"/>
          <cell r="Y891"/>
          <cell r="Z891"/>
        </row>
        <row r="892">
          <cell r="A892"/>
          <cell r="B892"/>
          <cell r="C892"/>
          <cell r="D892"/>
          <cell r="E892"/>
          <cell r="F892"/>
          <cell r="G892"/>
          <cell r="H892"/>
          <cell r="I892"/>
          <cell r="J892"/>
          <cell r="K892"/>
          <cell r="L892"/>
          <cell r="M892"/>
          <cell r="N892"/>
          <cell r="O892"/>
          <cell r="P892"/>
          <cell r="Q892"/>
          <cell r="R892"/>
          <cell r="S892"/>
          <cell r="T892"/>
          <cell r="U892"/>
          <cell r="V892"/>
          <cell r="W892"/>
          <cell r="X892"/>
          <cell r="Y892"/>
          <cell r="Z892"/>
        </row>
        <row r="893">
          <cell r="A893"/>
          <cell r="B893"/>
          <cell r="C893"/>
          <cell r="D893"/>
          <cell r="E893"/>
          <cell r="F893"/>
          <cell r="G893"/>
          <cell r="H893"/>
          <cell r="I893"/>
          <cell r="J893"/>
          <cell r="K893"/>
          <cell r="L893"/>
          <cell r="M893"/>
          <cell r="N893"/>
          <cell r="O893"/>
          <cell r="P893"/>
          <cell r="Q893"/>
          <cell r="R893"/>
          <cell r="S893"/>
          <cell r="T893"/>
          <cell r="U893"/>
          <cell r="V893"/>
          <cell r="W893"/>
          <cell r="X893"/>
          <cell r="Y893"/>
          <cell r="Z893"/>
        </row>
        <row r="894">
          <cell r="A894"/>
          <cell r="B894"/>
          <cell r="C894"/>
          <cell r="D894"/>
          <cell r="E894"/>
          <cell r="F894"/>
          <cell r="G894"/>
          <cell r="H894"/>
          <cell r="I894"/>
          <cell r="J894"/>
          <cell r="K894"/>
          <cell r="L894"/>
          <cell r="M894"/>
          <cell r="N894"/>
          <cell r="O894"/>
          <cell r="P894"/>
          <cell r="Q894"/>
          <cell r="R894"/>
          <cell r="S894"/>
          <cell r="T894"/>
          <cell r="U894"/>
          <cell r="V894"/>
          <cell r="W894"/>
          <cell r="X894"/>
          <cell r="Y894"/>
          <cell r="Z894"/>
        </row>
        <row r="895">
          <cell r="A895"/>
          <cell r="B895"/>
          <cell r="C895"/>
          <cell r="D895"/>
          <cell r="E895"/>
          <cell r="F895"/>
          <cell r="G895"/>
          <cell r="H895"/>
          <cell r="I895"/>
          <cell r="J895"/>
          <cell r="K895"/>
          <cell r="L895"/>
          <cell r="M895"/>
          <cell r="N895"/>
          <cell r="O895"/>
          <cell r="P895"/>
          <cell r="Q895"/>
          <cell r="R895"/>
          <cell r="S895"/>
          <cell r="T895"/>
          <cell r="U895"/>
          <cell r="V895"/>
          <cell r="W895"/>
          <cell r="X895"/>
          <cell r="Y895"/>
          <cell r="Z895"/>
        </row>
        <row r="896">
          <cell r="A896"/>
          <cell r="B896"/>
          <cell r="C896"/>
          <cell r="D896"/>
          <cell r="E896"/>
          <cell r="F896"/>
          <cell r="G896"/>
          <cell r="H896"/>
          <cell r="I896"/>
          <cell r="J896"/>
          <cell r="K896"/>
          <cell r="L896"/>
          <cell r="M896"/>
          <cell r="N896"/>
          <cell r="O896"/>
          <cell r="P896"/>
          <cell r="Q896"/>
          <cell r="R896"/>
          <cell r="S896"/>
          <cell r="T896"/>
          <cell r="U896"/>
          <cell r="V896"/>
          <cell r="W896"/>
          <cell r="X896"/>
          <cell r="Y896"/>
          <cell r="Z896"/>
        </row>
        <row r="897">
          <cell r="A897"/>
          <cell r="B897"/>
          <cell r="C897"/>
          <cell r="D897"/>
          <cell r="E897"/>
          <cell r="F897"/>
          <cell r="G897"/>
          <cell r="H897"/>
          <cell r="I897"/>
          <cell r="J897"/>
          <cell r="K897"/>
          <cell r="L897"/>
          <cell r="M897"/>
          <cell r="N897"/>
          <cell r="O897"/>
          <cell r="P897"/>
          <cell r="Q897"/>
          <cell r="R897"/>
          <cell r="S897"/>
          <cell r="T897"/>
          <cell r="U897"/>
          <cell r="V897"/>
          <cell r="W897"/>
          <cell r="X897"/>
          <cell r="Y897"/>
          <cell r="Z897"/>
        </row>
        <row r="898">
          <cell r="A898"/>
          <cell r="B898"/>
          <cell r="C898"/>
          <cell r="D898"/>
          <cell r="E898"/>
          <cell r="F898"/>
          <cell r="G898"/>
          <cell r="H898"/>
          <cell r="I898"/>
          <cell r="J898"/>
          <cell r="K898"/>
          <cell r="L898"/>
          <cell r="M898"/>
          <cell r="N898"/>
          <cell r="O898"/>
          <cell r="P898"/>
          <cell r="Q898"/>
          <cell r="R898"/>
          <cell r="S898"/>
          <cell r="T898"/>
          <cell r="U898"/>
          <cell r="V898"/>
          <cell r="W898"/>
          <cell r="X898"/>
          <cell r="Y898"/>
          <cell r="Z898"/>
        </row>
        <row r="899">
          <cell r="A899"/>
          <cell r="B899"/>
          <cell r="C899"/>
          <cell r="D899"/>
          <cell r="E899"/>
          <cell r="F899"/>
          <cell r="G899"/>
          <cell r="H899"/>
          <cell r="I899"/>
          <cell r="J899"/>
          <cell r="K899"/>
          <cell r="L899"/>
          <cell r="M899"/>
          <cell r="N899"/>
          <cell r="O899"/>
          <cell r="P899"/>
          <cell r="Q899"/>
          <cell r="R899"/>
          <cell r="S899"/>
          <cell r="T899"/>
          <cell r="U899"/>
          <cell r="V899"/>
          <cell r="W899"/>
          <cell r="X899"/>
          <cell r="Y899"/>
          <cell r="Z899"/>
        </row>
        <row r="900">
          <cell r="A900"/>
          <cell r="B900"/>
          <cell r="C900"/>
          <cell r="D900"/>
          <cell r="E900"/>
          <cell r="F900"/>
          <cell r="G900"/>
          <cell r="H900"/>
          <cell r="I900"/>
          <cell r="J900"/>
          <cell r="K900"/>
          <cell r="L900"/>
          <cell r="M900"/>
          <cell r="N900"/>
          <cell r="O900"/>
          <cell r="P900"/>
          <cell r="Q900"/>
          <cell r="R900"/>
          <cell r="S900"/>
          <cell r="T900"/>
          <cell r="U900"/>
          <cell r="V900"/>
          <cell r="W900"/>
          <cell r="X900"/>
          <cell r="Y900"/>
          <cell r="Z900"/>
        </row>
        <row r="901">
          <cell r="A901"/>
          <cell r="B901"/>
          <cell r="C901"/>
          <cell r="D901"/>
          <cell r="E901"/>
          <cell r="F901"/>
          <cell r="G901"/>
          <cell r="H901"/>
          <cell r="I901"/>
          <cell r="J901"/>
          <cell r="K901"/>
          <cell r="L901"/>
          <cell r="M901"/>
          <cell r="N901"/>
          <cell r="O901"/>
          <cell r="P901"/>
          <cell r="Q901"/>
          <cell r="R901"/>
          <cell r="S901"/>
          <cell r="T901"/>
          <cell r="U901"/>
          <cell r="V901"/>
          <cell r="W901"/>
          <cell r="X901"/>
          <cell r="Y901"/>
          <cell r="Z901"/>
        </row>
        <row r="902">
          <cell r="A902"/>
          <cell r="B902"/>
          <cell r="C902"/>
          <cell r="D902"/>
          <cell r="E902"/>
          <cell r="F902"/>
          <cell r="G902"/>
          <cell r="H902"/>
          <cell r="I902"/>
          <cell r="J902"/>
          <cell r="K902"/>
          <cell r="L902"/>
          <cell r="M902"/>
          <cell r="N902"/>
          <cell r="O902"/>
          <cell r="P902"/>
          <cell r="Q902"/>
          <cell r="R902"/>
          <cell r="S902"/>
          <cell r="T902"/>
          <cell r="U902"/>
          <cell r="V902"/>
          <cell r="W902"/>
          <cell r="X902"/>
          <cell r="Y902"/>
          <cell r="Z902"/>
        </row>
        <row r="903">
          <cell r="A903"/>
          <cell r="B903"/>
          <cell r="C903"/>
          <cell r="D903"/>
          <cell r="E903"/>
          <cell r="F903"/>
          <cell r="G903"/>
          <cell r="H903"/>
          <cell r="I903"/>
          <cell r="J903"/>
          <cell r="K903"/>
          <cell r="L903"/>
          <cell r="M903"/>
          <cell r="N903"/>
          <cell r="O903"/>
          <cell r="P903"/>
          <cell r="Q903"/>
          <cell r="R903"/>
          <cell r="S903"/>
          <cell r="T903"/>
          <cell r="U903"/>
          <cell r="V903"/>
          <cell r="W903"/>
          <cell r="X903"/>
          <cell r="Y903"/>
          <cell r="Z903"/>
        </row>
        <row r="904">
          <cell r="A904"/>
          <cell r="B904"/>
          <cell r="C904"/>
          <cell r="D904"/>
          <cell r="E904"/>
          <cell r="F904"/>
          <cell r="G904"/>
          <cell r="H904"/>
          <cell r="I904"/>
          <cell r="J904"/>
          <cell r="K904"/>
          <cell r="L904"/>
          <cell r="M904"/>
          <cell r="N904"/>
          <cell r="O904"/>
          <cell r="P904"/>
          <cell r="Q904"/>
          <cell r="R904"/>
          <cell r="S904"/>
          <cell r="T904"/>
          <cell r="U904"/>
          <cell r="V904"/>
          <cell r="W904"/>
          <cell r="X904"/>
          <cell r="Y904"/>
          <cell r="Z904"/>
        </row>
        <row r="905">
          <cell r="A905"/>
          <cell r="B905"/>
          <cell r="C905"/>
          <cell r="D905"/>
          <cell r="E905"/>
          <cell r="F905"/>
          <cell r="G905"/>
          <cell r="H905"/>
          <cell r="I905"/>
          <cell r="J905"/>
          <cell r="K905"/>
          <cell r="L905"/>
          <cell r="M905"/>
          <cell r="N905"/>
          <cell r="O905"/>
          <cell r="P905"/>
          <cell r="Q905"/>
          <cell r="R905"/>
          <cell r="S905"/>
          <cell r="T905"/>
          <cell r="U905"/>
          <cell r="V905"/>
          <cell r="W905"/>
          <cell r="X905"/>
          <cell r="Y905"/>
          <cell r="Z905"/>
        </row>
        <row r="906">
          <cell r="A906"/>
          <cell r="B906"/>
          <cell r="C906"/>
          <cell r="D906"/>
          <cell r="E906"/>
          <cell r="F906"/>
          <cell r="G906"/>
          <cell r="H906"/>
          <cell r="I906"/>
          <cell r="J906"/>
          <cell r="K906"/>
          <cell r="L906"/>
          <cell r="M906"/>
          <cell r="N906"/>
          <cell r="O906"/>
          <cell r="P906"/>
          <cell r="Q906"/>
          <cell r="R906"/>
          <cell r="S906"/>
          <cell r="T906"/>
          <cell r="U906"/>
          <cell r="V906"/>
          <cell r="W906"/>
          <cell r="X906"/>
          <cell r="Y906"/>
          <cell r="Z906"/>
        </row>
        <row r="907">
          <cell r="A907"/>
          <cell r="B907"/>
          <cell r="C907"/>
          <cell r="D907"/>
          <cell r="E907"/>
          <cell r="F907"/>
          <cell r="G907"/>
          <cell r="H907"/>
          <cell r="I907"/>
          <cell r="J907"/>
          <cell r="K907"/>
          <cell r="L907"/>
          <cell r="M907"/>
          <cell r="N907"/>
          <cell r="O907"/>
          <cell r="P907"/>
          <cell r="Q907"/>
          <cell r="R907"/>
          <cell r="S907"/>
          <cell r="T907"/>
          <cell r="U907"/>
          <cell r="V907"/>
          <cell r="W907"/>
          <cell r="X907"/>
          <cell r="Y907"/>
          <cell r="Z907"/>
        </row>
        <row r="908">
          <cell r="A908"/>
          <cell r="B908"/>
          <cell r="C908"/>
          <cell r="D908"/>
          <cell r="E908"/>
          <cell r="F908"/>
          <cell r="G908"/>
          <cell r="H908"/>
          <cell r="I908"/>
          <cell r="J908"/>
          <cell r="K908"/>
          <cell r="L908"/>
          <cell r="M908"/>
          <cell r="N908"/>
          <cell r="O908"/>
          <cell r="P908"/>
          <cell r="Q908"/>
          <cell r="R908"/>
          <cell r="S908"/>
          <cell r="T908"/>
          <cell r="U908"/>
          <cell r="V908"/>
          <cell r="W908"/>
          <cell r="X908"/>
          <cell r="Y908"/>
          <cell r="Z908"/>
        </row>
        <row r="909">
          <cell r="A909"/>
          <cell r="B909"/>
          <cell r="C909"/>
          <cell r="D909"/>
          <cell r="E909"/>
          <cell r="F909"/>
          <cell r="G909"/>
          <cell r="H909"/>
          <cell r="I909"/>
          <cell r="J909"/>
          <cell r="K909"/>
          <cell r="L909"/>
          <cell r="M909"/>
          <cell r="N909"/>
          <cell r="O909"/>
          <cell r="P909"/>
          <cell r="Q909"/>
          <cell r="R909"/>
          <cell r="S909"/>
          <cell r="T909"/>
          <cell r="U909"/>
          <cell r="V909"/>
          <cell r="W909"/>
          <cell r="X909"/>
          <cell r="Y909"/>
          <cell r="Z909"/>
        </row>
        <row r="910">
          <cell r="A910"/>
          <cell r="B910"/>
          <cell r="C910"/>
          <cell r="D910"/>
          <cell r="E910"/>
          <cell r="F910"/>
          <cell r="G910"/>
          <cell r="H910"/>
          <cell r="I910"/>
          <cell r="J910"/>
          <cell r="K910"/>
          <cell r="L910"/>
          <cell r="M910"/>
          <cell r="N910"/>
          <cell r="O910"/>
          <cell r="P910"/>
          <cell r="Q910"/>
          <cell r="R910"/>
          <cell r="S910"/>
          <cell r="T910"/>
          <cell r="U910"/>
          <cell r="V910"/>
          <cell r="W910"/>
          <cell r="X910"/>
          <cell r="Y910"/>
          <cell r="Z910"/>
        </row>
        <row r="911">
          <cell r="A911"/>
          <cell r="B911"/>
          <cell r="C911"/>
          <cell r="D911"/>
          <cell r="E911"/>
          <cell r="F911"/>
          <cell r="G911"/>
          <cell r="H911"/>
          <cell r="I911"/>
          <cell r="J911"/>
          <cell r="K911"/>
          <cell r="L911"/>
          <cell r="M911"/>
          <cell r="N911"/>
          <cell r="O911"/>
          <cell r="P911"/>
          <cell r="Q911"/>
          <cell r="R911"/>
          <cell r="S911"/>
          <cell r="T911"/>
          <cell r="U911"/>
          <cell r="V911"/>
          <cell r="W911"/>
          <cell r="X911"/>
          <cell r="Y911"/>
          <cell r="Z911"/>
        </row>
        <row r="912">
          <cell r="A912"/>
          <cell r="B912"/>
          <cell r="C912"/>
          <cell r="D912"/>
          <cell r="E912"/>
          <cell r="F912"/>
          <cell r="G912"/>
          <cell r="H912"/>
          <cell r="I912"/>
          <cell r="J912"/>
          <cell r="K912"/>
          <cell r="L912"/>
          <cell r="M912"/>
          <cell r="N912"/>
          <cell r="O912"/>
          <cell r="P912"/>
          <cell r="Q912"/>
          <cell r="R912"/>
          <cell r="S912"/>
          <cell r="T912"/>
          <cell r="U912"/>
          <cell r="V912"/>
          <cell r="W912"/>
          <cell r="X912"/>
          <cell r="Y912"/>
          <cell r="Z912"/>
        </row>
        <row r="913">
          <cell r="A913"/>
          <cell r="B913"/>
          <cell r="C913"/>
          <cell r="D913"/>
          <cell r="E913"/>
          <cell r="F913"/>
          <cell r="G913"/>
          <cell r="H913"/>
          <cell r="I913"/>
          <cell r="J913"/>
          <cell r="K913"/>
          <cell r="L913"/>
          <cell r="M913"/>
          <cell r="N913"/>
          <cell r="O913"/>
          <cell r="P913"/>
          <cell r="Q913"/>
          <cell r="R913"/>
          <cell r="S913"/>
          <cell r="T913"/>
          <cell r="U913"/>
          <cell r="V913"/>
          <cell r="W913"/>
          <cell r="X913"/>
          <cell r="Y913"/>
          <cell r="Z913"/>
        </row>
        <row r="914">
          <cell r="A914"/>
          <cell r="B914"/>
          <cell r="C914"/>
          <cell r="D914"/>
          <cell r="E914"/>
          <cell r="F914"/>
          <cell r="G914"/>
          <cell r="H914"/>
          <cell r="I914"/>
          <cell r="J914"/>
          <cell r="K914"/>
          <cell r="L914"/>
          <cell r="M914"/>
          <cell r="N914"/>
          <cell r="O914"/>
          <cell r="P914"/>
          <cell r="Q914"/>
          <cell r="R914"/>
          <cell r="S914"/>
          <cell r="T914"/>
          <cell r="U914"/>
          <cell r="V914"/>
          <cell r="W914"/>
          <cell r="X914"/>
          <cell r="Y914"/>
          <cell r="Z914"/>
        </row>
        <row r="915">
          <cell r="A915"/>
          <cell r="B915"/>
          <cell r="C915"/>
          <cell r="D915"/>
          <cell r="E915"/>
          <cell r="F915"/>
          <cell r="G915"/>
          <cell r="H915"/>
          <cell r="I915"/>
          <cell r="J915"/>
          <cell r="K915"/>
          <cell r="L915"/>
          <cell r="M915"/>
          <cell r="N915"/>
          <cell r="O915"/>
          <cell r="P915"/>
          <cell r="Q915"/>
          <cell r="R915"/>
          <cell r="S915"/>
          <cell r="T915"/>
          <cell r="U915"/>
          <cell r="V915"/>
          <cell r="W915"/>
          <cell r="X915"/>
          <cell r="Y915"/>
          <cell r="Z915"/>
        </row>
        <row r="916">
          <cell r="A916"/>
          <cell r="B916"/>
          <cell r="C916"/>
          <cell r="D916"/>
          <cell r="E916"/>
          <cell r="F916"/>
          <cell r="G916"/>
          <cell r="H916"/>
          <cell r="I916"/>
          <cell r="J916"/>
          <cell r="K916"/>
          <cell r="L916"/>
          <cell r="M916"/>
          <cell r="N916"/>
          <cell r="O916"/>
          <cell r="P916"/>
          <cell r="Q916"/>
          <cell r="R916"/>
          <cell r="S916"/>
          <cell r="T916"/>
          <cell r="U916"/>
          <cell r="V916"/>
          <cell r="W916"/>
          <cell r="X916"/>
          <cell r="Y916"/>
          <cell r="Z916"/>
        </row>
        <row r="917">
          <cell r="A917"/>
          <cell r="B917"/>
          <cell r="C917"/>
          <cell r="D917"/>
          <cell r="E917"/>
          <cell r="F917"/>
          <cell r="G917"/>
          <cell r="H917"/>
          <cell r="I917"/>
          <cell r="J917"/>
          <cell r="K917"/>
          <cell r="L917"/>
          <cell r="M917"/>
          <cell r="N917"/>
          <cell r="O917"/>
          <cell r="P917"/>
          <cell r="Q917"/>
          <cell r="R917"/>
          <cell r="S917"/>
          <cell r="T917"/>
          <cell r="U917"/>
          <cell r="V917"/>
          <cell r="W917"/>
          <cell r="X917"/>
          <cell r="Y917"/>
          <cell r="Z917"/>
        </row>
        <row r="918">
          <cell r="A918"/>
          <cell r="B918"/>
          <cell r="C918"/>
          <cell r="D918"/>
          <cell r="E918"/>
          <cell r="F918"/>
          <cell r="G918"/>
          <cell r="H918"/>
          <cell r="I918"/>
          <cell r="J918"/>
          <cell r="K918"/>
          <cell r="L918"/>
          <cell r="M918"/>
          <cell r="N918"/>
          <cell r="O918"/>
          <cell r="P918"/>
          <cell r="Q918"/>
          <cell r="R918"/>
          <cell r="S918"/>
          <cell r="T918"/>
          <cell r="U918"/>
          <cell r="V918"/>
          <cell r="W918"/>
          <cell r="X918"/>
          <cell r="Y918"/>
          <cell r="Z918"/>
        </row>
        <row r="919">
          <cell r="A919"/>
          <cell r="B919"/>
          <cell r="C919"/>
          <cell r="D919"/>
          <cell r="E919"/>
          <cell r="F919"/>
          <cell r="G919"/>
          <cell r="H919"/>
          <cell r="I919"/>
          <cell r="J919"/>
          <cell r="K919"/>
          <cell r="L919"/>
          <cell r="M919"/>
          <cell r="N919"/>
          <cell r="O919"/>
          <cell r="P919"/>
          <cell r="Q919"/>
          <cell r="R919"/>
          <cell r="S919"/>
          <cell r="T919"/>
          <cell r="U919"/>
          <cell r="V919"/>
          <cell r="W919"/>
          <cell r="X919"/>
          <cell r="Y919"/>
          <cell r="Z919"/>
        </row>
        <row r="920">
          <cell r="A920"/>
          <cell r="B920"/>
          <cell r="C920"/>
          <cell r="D920"/>
          <cell r="E920"/>
          <cell r="F920"/>
          <cell r="G920"/>
          <cell r="H920"/>
          <cell r="I920"/>
          <cell r="J920"/>
          <cell r="K920"/>
          <cell r="L920"/>
          <cell r="M920"/>
          <cell r="N920"/>
          <cell r="O920"/>
          <cell r="P920"/>
          <cell r="Q920"/>
          <cell r="R920"/>
          <cell r="S920"/>
          <cell r="T920"/>
          <cell r="U920"/>
          <cell r="V920"/>
          <cell r="W920"/>
          <cell r="X920"/>
          <cell r="Y920"/>
          <cell r="Z920"/>
        </row>
        <row r="921">
          <cell r="A921"/>
          <cell r="B921"/>
          <cell r="C921"/>
          <cell r="D921"/>
          <cell r="E921"/>
          <cell r="F921"/>
          <cell r="G921"/>
          <cell r="H921"/>
          <cell r="I921"/>
          <cell r="J921"/>
          <cell r="K921"/>
          <cell r="L921"/>
          <cell r="M921"/>
          <cell r="N921"/>
          <cell r="O921"/>
          <cell r="P921"/>
          <cell r="Q921"/>
          <cell r="R921"/>
          <cell r="S921"/>
          <cell r="T921"/>
          <cell r="U921"/>
          <cell r="V921"/>
          <cell r="W921"/>
          <cell r="X921"/>
          <cell r="Y921"/>
          <cell r="Z921"/>
        </row>
        <row r="922">
          <cell r="A922"/>
          <cell r="B922"/>
          <cell r="C922"/>
          <cell r="D922"/>
          <cell r="E922"/>
          <cell r="F922"/>
          <cell r="G922"/>
          <cell r="H922"/>
          <cell r="I922"/>
          <cell r="J922"/>
          <cell r="K922"/>
          <cell r="L922"/>
          <cell r="M922"/>
          <cell r="N922"/>
          <cell r="O922"/>
          <cell r="P922"/>
          <cell r="Q922"/>
          <cell r="R922"/>
          <cell r="S922"/>
          <cell r="T922"/>
          <cell r="U922"/>
          <cell r="V922"/>
          <cell r="W922"/>
          <cell r="X922"/>
          <cell r="Y922"/>
          <cell r="Z922"/>
        </row>
        <row r="923">
          <cell r="A923"/>
          <cell r="B923"/>
          <cell r="C923"/>
          <cell r="D923"/>
          <cell r="E923"/>
          <cell r="F923"/>
          <cell r="G923"/>
          <cell r="H923"/>
          <cell r="I923"/>
          <cell r="J923"/>
          <cell r="K923"/>
          <cell r="L923"/>
          <cell r="M923"/>
          <cell r="N923"/>
          <cell r="O923"/>
          <cell r="P923"/>
          <cell r="Q923"/>
          <cell r="R923"/>
          <cell r="S923"/>
          <cell r="T923"/>
          <cell r="U923"/>
          <cell r="V923"/>
          <cell r="W923"/>
          <cell r="X923"/>
          <cell r="Y923"/>
          <cell r="Z923"/>
        </row>
        <row r="924">
          <cell r="A924"/>
          <cell r="B924"/>
          <cell r="C924"/>
          <cell r="D924"/>
          <cell r="E924"/>
          <cell r="F924"/>
          <cell r="G924"/>
          <cell r="H924"/>
          <cell r="I924"/>
          <cell r="J924"/>
          <cell r="K924"/>
          <cell r="L924"/>
          <cell r="M924"/>
          <cell r="N924"/>
          <cell r="O924"/>
          <cell r="P924"/>
          <cell r="Q924"/>
          <cell r="R924"/>
          <cell r="S924"/>
          <cell r="T924"/>
          <cell r="U924"/>
          <cell r="V924"/>
          <cell r="W924"/>
          <cell r="X924"/>
          <cell r="Y924"/>
          <cell r="Z924"/>
        </row>
        <row r="925">
          <cell r="A925"/>
          <cell r="B925"/>
          <cell r="C925"/>
          <cell r="D925"/>
          <cell r="E925"/>
          <cell r="F925"/>
          <cell r="G925"/>
          <cell r="H925"/>
          <cell r="I925"/>
          <cell r="J925"/>
          <cell r="K925"/>
          <cell r="L925"/>
          <cell r="M925"/>
          <cell r="N925"/>
          <cell r="O925"/>
          <cell r="P925"/>
          <cell r="Q925"/>
          <cell r="R925"/>
          <cell r="S925"/>
          <cell r="T925"/>
          <cell r="U925"/>
          <cell r="V925"/>
          <cell r="W925"/>
          <cell r="X925"/>
          <cell r="Y925"/>
          <cell r="Z925"/>
        </row>
        <row r="926">
          <cell r="A926"/>
          <cell r="B926"/>
          <cell r="C926"/>
          <cell r="D926"/>
          <cell r="E926"/>
          <cell r="F926"/>
          <cell r="G926"/>
          <cell r="H926"/>
          <cell r="I926"/>
          <cell r="J926"/>
          <cell r="K926"/>
          <cell r="L926"/>
          <cell r="M926"/>
          <cell r="N926"/>
          <cell r="O926"/>
          <cell r="P926"/>
          <cell r="Q926"/>
          <cell r="R926"/>
          <cell r="S926"/>
          <cell r="T926"/>
          <cell r="U926"/>
          <cell r="V926"/>
          <cell r="W926"/>
          <cell r="X926"/>
          <cell r="Y926"/>
          <cell r="Z926"/>
        </row>
        <row r="927">
          <cell r="B927"/>
          <cell r="C927"/>
          <cell r="D927"/>
          <cell r="E927"/>
          <cell r="F927"/>
          <cell r="G927"/>
          <cell r="H927"/>
          <cell r="I927"/>
          <cell r="J927"/>
          <cell r="K927"/>
          <cell r="L927"/>
          <cell r="O927"/>
          <cell r="P927"/>
          <cell r="Q927"/>
          <cell r="R927"/>
          <cell r="S927"/>
          <cell r="T927"/>
          <cell r="U927"/>
          <cell r="V927"/>
          <cell r="Y927"/>
          <cell r="Z927"/>
        </row>
        <row r="928">
          <cell r="B928"/>
          <cell r="C928"/>
          <cell r="D928"/>
          <cell r="E928"/>
          <cell r="F928"/>
          <cell r="G928"/>
          <cell r="H928"/>
          <cell r="I928"/>
          <cell r="J928"/>
          <cell r="K928"/>
          <cell r="L928"/>
          <cell r="O928"/>
          <cell r="P928"/>
          <cell r="Q928"/>
          <cell r="R928"/>
          <cell r="S928"/>
          <cell r="T928"/>
          <cell r="U928"/>
          <cell r="V928"/>
          <cell r="Y928"/>
          <cell r="Z928"/>
        </row>
        <row r="929">
          <cell r="B929"/>
          <cell r="C929"/>
          <cell r="D929"/>
          <cell r="E929"/>
          <cell r="F929"/>
          <cell r="G929"/>
          <cell r="H929"/>
          <cell r="I929"/>
          <cell r="J929"/>
          <cell r="K929"/>
          <cell r="L929"/>
          <cell r="O929"/>
          <cell r="P929"/>
          <cell r="Q929"/>
          <cell r="R929"/>
          <cell r="S929"/>
          <cell r="T929"/>
          <cell r="U929"/>
          <cell r="V929"/>
          <cell r="Y929"/>
          <cell r="Z929"/>
        </row>
        <row r="930">
          <cell r="B930"/>
          <cell r="C930"/>
          <cell r="D930"/>
          <cell r="E930"/>
          <cell r="F930"/>
          <cell r="G930"/>
          <cell r="H930"/>
          <cell r="I930"/>
          <cell r="J930"/>
          <cell r="K930"/>
          <cell r="L930"/>
          <cell r="O930"/>
          <cell r="P930"/>
          <cell r="Q930"/>
          <cell r="R930"/>
          <cell r="S930"/>
          <cell r="T930"/>
          <cell r="U930"/>
          <cell r="V930"/>
          <cell r="Y930"/>
          <cell r="Z930"/>
        </row>
        <row r="931">
          <cell r="B931"/>
          <cell r="C931"/>
          <cell r="D931"/>
          <cell r="E931"/>
          <cell r="F931"/>
          <cell r="G931"/>
          <cell r="H931"/>
          <cell r="I931"/>
          <cell r="J931"/>
          <cell r="K931"/>
          <cell r="L931"/>
          <cell r="O931"/>
          <cell r="P931"/>
          <cell r="Q931"/>
          <cell r="R931"/>
          <cell r="S931"/>
          <cell r="T931"/>
          <cell r="U931"/>
          <cell r="V931"/>
          <cell r="Y931"/>
          <cell r="Z931"/>
        </row>
        <row r="932">
          <cell r="B932"/>
          <cell r="C932"/>
          <cell r="D932"/>
          <cell r="E932"/>
          <cell r="F932"/>
          <cell r="G932"/>
          <cell r="H932"/>
          <cell r="I932"/>
          <cell r="J932"/>
          <cell r="K932"/>
          <cell r="L932"/>
          <cell r="O932"/>
          <cell r="P932"/>
          <cell r="Q932"/>
          <cell r="R932"/>
          <cell r="S932"/>
          <cell r="T932"/>
          <cell r="U932"/>
          <cell r="V932"/>
          <cell r="Y932"/>
          <cell r="Z932"/>
        </row>
        <row r="933">
          <cell r="B933"/>
          <cell r="C933"/>
          <cell r="D933"/>
          <cell r="E933"/>
          <cell r="F933"/>
          <cell r="G933"/>
          <cell r="H933"/>
          <cell r="I933"/>
          <cell r="J933"/>
          <cell r="K933"/>
          <cell r="L933"/>
          <cell r="O933"/>
          <cell r="P933"/>
          <cell r="Q933"/>
          <cell r="R933"/>
          <cell r="S933"/>
          <cell r="T933"/>
          <cell r="U933"/>
          <cell r="V933"/>
          <cell r="Y933"/>
          <cell r="Z933"/>
        </row>
        <row r="934">
          <cell r="B934"/>
          <cell r="C934"/>
          <cell r="D934"/>
          <cell r="E934"/>
          <cell r="F934"/>
          <cell r="G934"/>
          <cell r="H934"/>
          <cell r="I934"/>
          <cell r="J934"/>
          <cell r="K934"/>
          <cell r="L934"/>
          <cell r="O934"/>
          <cell r="P934"/>
          <cell r="Q934"/>
          <cell r="R934"/>
          <cell r="S934"/>
          <cell r="T934"/>
          <cell r="U934"/>
          <cell r="V934"/>
          <cell r="Y934"/>
          <cell r="Z934"/>
        </row>
        <row r="935">
          <cell r="B935"/>
          <cell r="C935"/>
          <cell r="D935"/>
          <cell r="E935"/>
          <cell r="F935"/>
          <cell r="G935"/>
          <cell r="H935"/>
          <cell r="I935"/>
          <cell r="J935"/>
          <cell r="K935"/>
          <cell r="L935"/>
          <cell r="O935"/>
          <cell r="P935"/>
          <cell r="Q935"/>
          <cell r="R935"/>
          <cell r="S935"/>
          <cell r="T935"/>
          <cell r="U935"/>
          <cell r="V935"/>
          <cell r="Y935"/>
          <cell r="Z935"/>
        </row>
        <row r="936">
          <cell r="B936"/>
          <cell r="C936"/>
          <cell r="D936"/>
          <cell r="E936"/>
          <cell r="F936"/>
          <cell r="G936"/>
          <cell r="H936"/>
          <cell r="I936"/>
          <cell r="J936"/>
          <cell r="K936"/>
          <cell r="L936"/>
          <cell r="O936"/>
          <cell r="P936"/>
          <cell r="Q936"/>
          <cell r="R936"/>
          <cell r="S936"/>
          <cell r="T936"/>
          <cell r="U936"/>
          <cell r="V936"/>
          <cell r="Y936"/>
          <cell r="Z936"/>
        </row>
        <row r="937">
          <cell r="B937"/>
          <cell r="C937"/>
          <cell r="D937"/>
          <cell r="E937"/>
          <cell r="F937"/>
          <cell r="G937"/>
          <cell r="H937"/>
          <cell r="I937"/>
          <cell r="J937"/>
          <cell r="K937"/>
          <cell r="L937"/>
          <cell r="O937"/>
          <cell r="P937"/>
          <cell r="Q937"/>
          <cell r="R937"/>
          <cell r="S937"/>
          <cell r="T937"/>
          <cell r="U937"/>
          <cell r="V937"/>
          <cell r="Y937"/>
          <cell r="Z937"/>
        </row>
        <row r="938">
          <cell r="B938"/>
          <cell r="C938"/>
          <cell r="D938"/>
          <cell r="E938"/>
          <cell r="F938"/>
          <cell r="G938"/>
          <cell r="H938"/>
          <cell r="I938"/>
          <cell r="J938"/>
          <cell r="K938"/>
          <cell r="L938"/>
          <cell r="O938"/>
          <cell r="P938"/>
          <cell r="Q938"/>
          <cell r="R938"/>
          <cell r="S938"/>
          <cell r="T938"/>
          <cell r="U938"/>
          <cell r="V938"/>
          <cell r="Y938"/>
          <cell r="Z938"/>
        </row>
        <row r="939">
          <cell r="B939"/>
          <cell r="C939"/>
          <cell r="D939"/>
          <cell r="E939"/>
          <cell r="F939"/>
          <cell r="G939"/>
          <cell r="H939"/>
          <cell r="I939"/>
          <cell r="J939"/>
          <cell r="K939"/>
          <cell r="L939"/>
          <cell r="O939"/>
          <cell r="P939"/>
          <cell r="Q939"/>
          <cell r="R939"/>
          <cell r="S939"/>
          <cell r="T939"/>
          <cell r="U939"/>
          <cell r="V939"/>
          <cell r="Y939"/>
          <cell r="Z939"/>
        </row>
        <row r="940">
          <cell r="B940"/>
          <cell r="C940"/>
          <cell r="D940"/>
          <cell r="E940"/>
          <cell r="F940"/>
          <cell r="G940"/>
          <cell r="H940"/>
          <cell r="I940"/>
          <cell r="J940"/>
          <cell r="K940"/>
          <cell r="L940"/>
          <cell r="O940"/>
          <cell r="P940"/>
          <cell r="Q940"/>
          <cell r="R940"/>
          <cell r="S940"/>
          <cell r="T940"/>
          <cell r="U940"/>
          <cell r="V940"/>
          <cell r="Y940"/>
          <cell r="Z940"/>
        </row>
        <row r="941">
          <cell r="B941"/>
          <cell r="C941"/>
          <cell r="D941"/>
          <cell r="E941"/>
          <cell r="F941"/>
          <cell r="G941"/>
          <cell r="H941"/>
          <cell r="I941"/>
          <cell r="J941"/>
          <cell r="K941"/>
          <cell r="L941"/>
          <cell r="O941"/>
          <cell r="P941"/>
          <cell r="Q941"/>
          <cell r="R941"/>
          <cell r="S941"/>
          <cell r="T941"/>
          <cell r="U941"/>
          <cell r="V941"/>
          <cell r="Y941"/>
          <cell r="Z941"/>
        </row>
        <row r="942">
          <cell r="B942"/>
          <cell r="C942"/>
          <cell r="D942"/>
          <cell r="E942"/>
          <cell r="F942"/>
          <cell r="G942"/>
          <cell r="H942"/>
          <cell r="I942"/>
          <cell r="J942"/>
          <cell r="K942"/>
          <cell r="L942"/>
          <cell r="O942"/>
          <cell r="P942"/>
          <cell r="Q942"/>
          <cell r="R942"/>
          <cell r="S942"/>
          <cell r="T942"/>
          <cell r="U942"/>
          <cell r="V942"/>
          <cell r="Y942"/>
          <cell r="Z942"/>
        </row>
        <row r="943">
          <cell r="B943"/>
          <cell r="C943"/>
          <cell r="D943"/>
          <cell r="E943"/>
          <cell r="F943"/>
          <cell r="G943"/>
          <cell r="H943"/>
          <cell r="I943"/>
          <cell r="J943"/>
          <cell r="K943"/>
          <cell r="L943"/>
          <cell r="O943"/>
          <cell r="P943"/>
          <cell r="Q943"/>
          <cell r="R943"/>
          <cell r="S943"/>
          <cell r="T943"/>
          <cell r="U943"/>
          <cell r="V943"/>
          <cell r="Y943"/>
          <cell r="Z943"/>
        </row>
        <row r="944">
          <cell r="B944"/>
          <cell r="C944"/>
          <cell r="D944"/>
          <cell r="E944"/>
          <cell r="F944"/>
          <cell r="G944"/>
          <cell r="H944"/>
          <cell r="I944"/>
          <cell r="J944"/>
          <cell r="K944"/>
          <cell r="L944"/>
          <cell r="O944"/>
          <cell r="P944"/>
          <cell r="Q944"/>
          <cell r="R944"/>
          <cell r="S944"/>
          <cell r="T944"/>
          <cell r="U944"/>
          <cell r="V944"/>
          <cell r="Y944"/>
          <cell r="Z944"/>
        </row>
        <row r="945">
          <cell r="B945"/>
          <cell r="C945"/>
          <cell r="D945"/>
          <cell r="E945"/>
          <cell r="F945"/>
          <cell r="G945"/>
          <cell r="H945"/>
          <cell r="I945"/>
          <cell r="J945"/>
          <cell r="K945"/>
          <cell r="L945"/>
          <cell r="O945"/>
          <cell r="P945"/>
          <cell r="Q945"/>
          <cell r="R945"/>
          <cell r="S945"/>
          <cell r="T945"/>
          <cell r="U945"/>
          <cell r="V945"/>
          <cell r="Y945"/>
          <cell r="Z945"/>
        </row>
        <row r="946">
          <cell r="B946"/>
          <cell r="C946"/>
          <cell r="D946"/>
          <cell r="E946"/>
          <cell r="F946"/>
          <cell r="G946"/>
          <cell r="H946"/>
          <cell r="I946"/>
          <cell r="J946"/>
          <cell r="K946"/>
          <cell r="L946"/>
          <cell r="O946"/>
          <cell r="P946"/>
          <cell r="Q946"/>
          <cell r="R946"/>
          <cell r="S946"/>
          <cell r="T946"/>
          <cell r="U946"/>
          <cell r="V946"/>
          <cell r="Y946"/>
          <cell r="Z946"/>
        </row>
        <row r="947">
          <cell r="B947"/>
          <cell r="C947"/>
          <cell r="D947"/>
          <cell r="E947"/>
          <cell r="F947"/>
          <cell r="G947"/>
          <cell r="H947"/>
          <cell r="I947"/>
          <cell r="J947"/>
          <cell r="K947"/>
          <cell r="L947"/>
          <cell r="O947"/>
          <cell r="P947"/>
          <cell r="Q947"/>
          <cell r="R947"/>
          <cell r="S947"/>
          <cell r="T947"/>
          <cell r="U947"/>
          <cell r="V947"/>
          <cell r="Y947"/>
          <cell r="Z947"/>
        </row>
        <row r="948">
          <cell r="B948"/>
          <cell r="C948"/>
          <cell r="D948"/>
          <cell r="E948"/>
          <cell r="F948"/>
          <cell r="G948"/>
          <cell r="H948"/>
          <cell r="I948"/>
          <cell r="J948"/>
          <cell r="K948"/>
          <cell r="L948"/>
          <cell r="O948"/>
          <cell r="P948"/>
          <cell r="Q948"/>
          <cell r="R948"/>
          <cell r="S948"/>
          <cell r="T948"/>
          <cell r="U948"/>
          <cell r="V948"/>
          <cell r="Y948"/>
          <cell r="Z948"/>
        </row>
        <row r="949">
          <cell r="B949"/>
          <cell r="C949"/>
          <cell r="D949"/>
          <cell r="E949"/>
          <cell r="F949"/>
          <cell r="G949"/>
          <cell r="H949"/>
          <cell r="I949"/>
          <cell r="J949"/>
          <cell r="K949"/>
          <cell r="L949"/>
          <cell r="O949"/>
          <cell r="P949"/>
          <cell r="Q949"/>
          <cell r="R949"/>
          <cell r="S949"/>
          <cell r="T949"/>
          <cell r="U949"/>
          <cell r="V949"/>
          <cell r="Y949"/>
          <cell r="Z949"/>
        </row>
        <row r="950">
          <cell r="B950"/>
          <cell r="C950"/>
          <cell r="D950"/>
          <cell r="E950"/>
          <cell r="F950"/>
          <cell r="G950"/>
          <cell r="H950"/>
          <cell r="I950"/>
          <cell r="J950"/>
          <cell r="K950"/>
          <cell r="L950"/>
          <cell r="O950"/>
          <cell r="P950"/>
          <cell r="Q950"/>
          <cell r="R950"/>
          <cell r="S950"/>
          <cell r="T950"/>
          <cell r="U950"/>
          <cell r="V950"/>
          <cell r="Y950"/>
          <cell r="Z950"/>
        </row>
        <row r="951">
          <cell r="B951"/>
          <cell r="C951"/>
          <cell r="D951"/>
          <cell r="E951"/>
          <cell r="F951"/>
          <cell r="G951"/>
          <cell r="H951"/>
          <cell r="I951"/>
          <cell r="J951"/>
          <cell r="K951"/>
          <cell r="L951"/>
          <cell r="O951"/>
          <cell r="P951"/>
          <cell r="Q951"/>
          <cell r="R951"/>
          <cell r="S951"/>
          <cell r="T951"/>
          <cell r="U951"/>
          <cell r="V951"/>
          <cell r="Y951"/>
          <cell r="Z951"/>
        </row>
        <row r="952">
          <cell r="B952"/>
          <cell r="C952"/>
          <cell r="D952"/>
          <cell r="E952"/>
          <cell r="F952"/>
          <cell r="G952"/>
          <cell r="H952"/>
          <cell r="I952"/>
          <cell r="J952"/>
          <cell r="K952"/>
          <cell r="L952"/>
          <cell r="O952"/>
          <cell r="P952"/>
          <cell r="Q952"/>
          <cell r="R952"/>
          <cell r="S952"/>
          <cell r="T952"/>
          <cell r="U952"/>
          <cell r="V952"/>
          <cell r="Y952"/>
          <cell r="Z952"/>
        </row>
        <row r="953">
          <cell r="B953"/>
          <cell r="C953"/>
          <cell r="D953"/>
          <cell r="E953"/>
          <cell r="F953"/>
          <cell r="G953"/>
          <cell r="H953"/>
          <cell r="I953"/>
          <cell r="J953"/>
          <cell r="K953"/>
          <cell r="L953"/>
          <cell r="O953"/>
          <cell r="P953"/>
          <cell r="Q953"/>
          <cell r="R953"/>
          <cell r="S953"/>
          <cell r="T953"/>
          <cell r="U953"/>
          <cell r="V953"/>
          <cell r="Y953"/>
          <cell r="Z953"/>
        </row>
        <row r="954">
          <cell r="B954"/>
          <cell r="C954"/>
          <cell r="D954"/>
          <cell r="E954"/>
          <cell r="F954"/>
          <cell r="G954"/>
          <cell r="H954"/>
          <cell r="I954"/>
          <cell r="J954"/>
          <cell r="K954"/>
          <cell r="L954"/>
          <cell r="O954"/>
          <cell r="P954"/>
          <cell r="Q954"/>
          <cell r="R954"/>
          <cell r="S954"/>
          <cell r="T954"/>
          <cell r="U954"/>
          <cell r="V954"/>
          <cell r="Y954"/>
          <cell r="Z954"/>
        </row>
        <row r="955">
          <cell r="B955"/>
          <cell r="C955"/>
          <cell r="D955"/>
          <cell r="E955"/>
          <cell r="F955"/>
          <cell r="G955"/>
          <cell r="H955"/>
          <cell r="I955"/>
          <cell r="J955"/>
          <cell r="K955"/>
          <cell r="L955"/>
          <cell r="O955"/>
          <cell r="P955"/>
          <cell r="Q955"/>
          <cell r="R955"/>
          <cell r="S955"/>
          <cell r="T955"/>
          <cell r="U955"/>
          <cell r="V955"/>
          <cell r="Y955"/>
          <cell r="Z955"/>
        </row>
        <row r="956">
          <cell r="B956"/>
          <cell r="C956"/>
          <cell r="D956"/>
          <cell r="E956"/>
          <cell r="F956"/>
          <cell r="G956"/>
          <cell r="H956"/>
          <cell r="I956"/>
          <cell r="J956"/>
          <cell r="K956"/>
          <cell r="L956"/>
          <cell r="O956"/>
          <cell r="P956"/>
          <cell r="Q956"/>
          <cell r="R956"/>
          <cell r="S956"/>
          <cell r="T956"/>
          <cell r="U956"/>
          <cell r="V956"/>
          <cell r="Y956"/>
          <cell r="Z956"/>
        </row>
        <row r="957">
          <cell r="B957"/>
          <cell r="C957"/>
          <cell r="D957"/>
          <cell r="E957"/>
          <cell r="F957"/>
          <cell r="G957"/>
          <cell r="H957"/>
          <cell r="I957"/>
          <cell r="J957"/>
          <cell r="K957"/>
          <cell r="L957"/>
          <cell r="O957"/>
          <cell r="P957"/>
          <cell r="Q957"/>
          <cell r="R957"/>
          <cell r="S957"/>
          <cell r="T957"/>
          <cell r="U957"/>
          <cell r="V957"/>
          <cell r="Y957"/>
          <cell r="Z957"/>
        </row>
        <row r="958">
          <cell r="B958"/>
          <cell r="C958"/>
          <cell r="D958"/>
          <cell r="E958"/>
          <cell r="F958"/>
          <cell r="G958"/>
          <cell r="H958"/>
          <cell r="I958"/>
          <cell r="J958"/>
          <cell r="K958"/>
          <cell r="L958"/>
          <cell r="O958"/>
          <cell r="P958"/>
          <cell r="Q958"/>
          <cell r="R958"/>
          <cell r="S958"/>
          <cell r="T958"/>
          <cell r="U958"/>
          <cell r="V958"/>
          <cell r="Y958"/>
          <cell r="Z958"/>
        </row>
        <row r="959">
          <cell r="B959"/>
          <cell r="C959"/>
          <cell r="D959"/>
          <cell r="E959"/>
          <cell r="F959"/>
          <cell r="G959"/>
          <cell r="H959"/>
          <cell r="I959"/>
          <cell r="J959"/>
          <cell r="K959"/>
          <cell r="L959"/>
          <cell r="O959"/>
          <cell r="P959"/>
          <cell r="Q959"/>
          <cell r="R959"/>
          <cell r="S959"/>
          <cell r="T959"/>
          <cell r="U959"/>
          <cell r="V959"/>
          <cell r="Y959"/>
          <cell r="Z959"/>
        </row>
        <row r="960">
          <cell r="B960"/>
          <cell r="C960"/>
          <cell r="D960"/>
          <cell r="E960"/>
          <cell r="F960"/>
          <cell r="G960"/>
          <cell r="H960"/>
          <cell r="I960"/>
          <cell r="J960"/>
          <cell r="K960"/>
          <cell r="L960"/>
          <cell r="O960"/>
          <cell r="P960"/>
          <cell r="Q960"/>
          <cell r="R960"/>
          <cell r="S960"/>
          <cell r="T960"/>
          <cell r="U960"/>
          <cell r="V960"/>
          <cell r="Y960"/>
          <cell r="Z960"/>
        </row>
        <row r="961">
          <cell r="B961"/>
          <cell r="C961"/>
          <cell r="D961"/>
          <cell r="E961"/>
          <cell r="F961"/>
          <cell r="G961"/>
          <cell r="H961"/>
          <cell r="I961"/>
          <cell r="J961"/>
          <cell r="K961"/>
          <cell r="L961"/>
          <cell r="O961"/>
          <cell r="P961"/>
          <cell r="Q961"/>
          <cell r="R961"/>
          <cell r="S961"/>
          <cell r="T961"/>
          <cell r="U961"/>
          <cell r="V961"/>
          <cell r="Y961"/>
          <cell r="Z961"/>
        </row>
        <row r="962">
          <cell r="B962"/>
          <cell r="C962"/>
          <cell r="D962"/>
          <cell r="E962"/>
          <cell r="F962"/>
          <cell r="G962"/>
          <cell r="H962"/>
          <cell r="I962"/>
          <cell r="J962"/>
          <cell r="K962"/>
          <cell r="L962"/>
          <cell r="O962"/>
          <cell r="P962"/>
          <cell r="Q962"/>
          <cell r="R962"/>
          <cell r="S962"/>
          <cell r="T962"/>
          <cell r="U962"/>
          <cell r="V962"/>
          <cell r="Y962"/>
          <cell r="Z962"/>
        </row>
        <row r="963">
          <cell r="B963"/>
          <cell r="C963"/>
          <cell r="D963"/>
          <cell r="E963"/>
          <cell r="F963"/>
          <cell r="G963"/>
          <cell r="H963"/>
          <cell r="I963"/>
          <cell r="J963"/>
          <cell r="K963"/>
          <cell r="L963"/>
          <cell r="O963"/>
          <cell r="P963"/>
          <cell r="Q963"/>
          <cell r="R963"/>
          <cell r="S963"/>
          <cell r="T963"/>
          <cell r="U963"/>
          <cell r="V963"/>
          <cell r="Y963"/>
          <cell r="Z963"/>
        </row>
        <row r="964">
          <cell r="B964"/>
          <cell r="C964"/>
          <cell r="D964"/>
          <cell r="E964"/>
          <cell r="F964"/>
          <cell r="G964"/>
          <cell r="H964"/>
          <cell r="I964"/>
          <cell r="J964"/>
          <cell r="K964"/>
          <cell r="L964"/>
          <cell r="O964"/>
          <cell r="P964"/>
          <cell r="Q964"/>
          <cell r="R964"/>
          <cell r="S964"/>
          <cell r="T964"/>
          <cell r="U964"/>
          <cell r="V964"/>
          <cell r="Y964"/>
          <cell r="Z964"/>
        </row>
        <row r="965">
          <cell r="B965"/>
          <cell r="C965"/>
          <cell r="D965"/>
          <cell r="E965"/>
          <cell r="F965"/>
          <cell r="G965"/>
          <cell r="H965"/>
          <cell r="I965"/>
          <cell r="J965"/>
          <cell r="K965"/>
          <cell r="L965"/>
          <cell r="O965"/>
          <cell r="P965"/>
          <cell r="Q965"/>
          <cell r="R965"/>
          <cell r="S965"/>
          <cell r="T965"/>
          <cell r="U965"/>
          <cell r="V965"/>
          <cell r="Y965"/>
          <cell r="Z965"/>
        </row>
        <row r="966">
          <cell r="B966"/>
          <cell r="C966"/>
          <cell r="D966"/>
          <cell r="E966"/>
          <cell r="F966"/>
          <cell r="G966"/>
          <cell r="H966"/>
          <cell r="I966"/>
          <cell r="J966"/>
          <cell r="K966"/>
          <cell r="L966"/>
          <cell r="O966"/>
          <cell r="P966"/>
          <cell r="Q966"/>
          <cell r="R966"/>
          <cell r="S966"/>
          <cell r="T966"/>
          <cell r="U966"/>
          <cell r="V966"/>
          <cell r="Y966"/>
          <cell r="Z966"/>
        </row>
        <row r="967">
          <cell r="B967"/>
          <cell r="C967"/>
          <cell r="D967"/>
          <cell r="E967"/>
          <cell r="F967"/>
          <cell r="G967"/>
          <cell r="H967"/>
          <cell r="I967"/>
          <cell r="J967"/>
          <cell r="K967"/>
          <cell r="L967"/>
          <cell r="O967"/>
          <cell r="P967"/>
          <cell r="Q967"/>
          <cell r="R967"/>
          <cell r="S967"/>
          <cell r="T967"/>
          <cell r="U967"/>
          <cell r="V967"/>
          <cell r="Y967"/>
          <cell r="Z967"/>
        </row>
        <row r="968">
          <cell r="B968"/>
          <cell r="C968"/>
          <cell r="D968"/>
          <cell r="E968"/>
          <cell r="F968"/>
          <cell r="G968"/>
          <cell r="H968"/>
          <cell r="I968"/>
          <cell r="J968"/>
          <cell r="K968"/>
          <cell r="L968"/>
          <cell r="O968"/>
          <cell r="P968"/>
          <cell r="Q968"/>
          <cell r="R968"/>
          <cell r="S968"/>
          <cell r="T968"/>
          <cell r="U968"/>
          <cell r="V968"/>
          <cell r="Y968"/>
          <cell r="Z968"/>
        </row>
        <row r="969">
          <cell r="B969"/>
          <cell r="C969"/>
          <cell r="D969"/>
          <cell r="E969"/>
          <cell r="F969"/>
          <cell r="G969"/>
          <cell r="H969"/>
          <cell r="I969"/>
          <cell r="J969"/>
          <cell r="K969"/>
          <cell r="L969"/>
          <cell r="O969"/>
          <cell r="P969"/>
          <cell r="Q969"/>
          <cell r="R969"/>
          <cell r="S969"/>
          <cell r="T969"/>
          <cell r="U969"/>
          <cell r="V969"/>
          <cell r="Y969"/>
          <cell r="Z969"/>
        </row>
        <row r="970">
          <cell r="B970"/>
          <cell r="C970"/>
          <cell r="D970"/>
          <cell r="E970"/>
          <cell r="F970"/>
          <cell r="G970"/>
          <cell r="H970"/>
          <cell r="I970"/>
          <cell r="J970"/>
          <cell r="K970"/>
          <cell r="L970"/>
          <cell r="O970"/>
          <cell r="P970"/>
          <cell r="Q970"/>
          <cell r="R970"/>
          <cell r="S970"/>
          <cell r="T970"/>
          <cell r="U970"/>
          <cell r="V970"/>
          <cell r="Y970"/>
          <cell r="Z970"/>
        </row>
        <row r="971">
          <cell r="B971"/>
          <cell r="C971"/>
          <cell r="D971"/>
          <cell r="E971"/>
          <cell r="F971"/>
          <cell r="G971"/>
          <cell r="H971"/>
          <cell r="I971"/>
          <cell r="J971"/>
          <cell r="K971"/>
          <cell r="L971"/>
          <cell r="O971"/>
          <cell r="P971"/>
          <cell r="Q971"/>
          <cell r="R971"/>
          <cell r="S971"/>
          <cell r="T971"/>
          <cell r="U971"/>
          <cell r="V971"/>
          <cell r="Y971"/>
          <cell r="Z971"/>
        </row>
        <row r="972">
          <cell r="B972"/>
          <cell r="C972"/>
          <cell r="D972"/>
          <cell r="E972"/>
          <cell r="F972"/>
          <cell r="G972"/>
          <cell r="H972"/>
          <cell r="I972"/>
          <cell r="J972"/>
          <cell r="K972"/>
          <cell r="L972"/>
          <cell r="O972"/>
          <cell r="P972"/>
          <cell r="Q972"/>
          <cell r="R972"/>
          <cell r="S972"/>
          <cell r="T972"/>
          <cell r="U972"/>
          <cell r="V972"/>
          <cell r="Y972"/>
          <cell r="Z972"/>
        </row>
        <row r="973">
          <cell r="B973"/>
          <cell r="C973"/>
          <cell r="D973"/>
          <cell r="E973"/>
          <cell r="F973"/>
          <cell r="G973"/>
          <cell r="H973"/>
          <cell r="I973"/>
          <cell r="J973"/>
          <cell r="K973"/>
          <cell r="L973"/>
          <cell r="O973"/>
          <cell r="P973"/>
          <cell r="Q973"/>
          <cell r="R973"/>
          <cell r="S973"/>
          <cell r="T973"/>
          <cell r="U973"/>
          <cell r="V973"/>
          <cell r="Y973"/>
          <cell r="Z973"/>
        </row>
        <row r="974">
          <cell r="B974"/>
          <cell r="C974"/>
          <cell r="D974"/>
          <cell r="E974"/>
          <cell r="F974"/>
          <cell r="G974"/>
          <cell r="H974"/>
          <cell r="I974"/>
          <cell r="J974"/>
          <cell r="K974"/>
          <cell r="L974"/>
          <cell r="O974"/>
          <cell r="P974"/>
          <cell r="Q974"/>
          <cell r="R974"/>
          <cell r="S974"/>
          <cell r="T974"/>
          <cell r="U974"/>
          <cell r="V974"/>
          <cell r="Y974"/>
          <cell r="Z974"/>
        </row>
        <row r="975">
          <cell r="B975"/>
          <cell r="C975"/>
          <cell r="D975"/>
          <cell r="E975"/>
          <cell r="F975"/>
          <cell r="G975"/>
          <cell r="H975"/>
          <cell r="I975"/>
          <cell r="J975"/>
          <cell r="K975"/>
          <cell r="L975"/>
          <cell r="O975"/>
          <cell r="P975"/>
          <cell r="Q975"/>
          <cell r="R975"/>
          <cell r="S975"/>
          <cell r="T975"/>
          <cell r="U975"/>
          <cell r="V975"/>
          <cell r="Y975"/>
          <cell r="Z975"/>
        </row>
        <row r="976">
          <cell r="B976"/>
          <cell r="C976"/>
          <cell r="D976"/>
          <cell r="E976"/>
          <cell r="F976"/>
          <cell r="G976"/>
          <cell r="H976"/>
          <cell r="I976"/>
          <cell r="J976"/>
          <cell r="K976"/>
          <cell r="L976"/>
          <cell r="O976"/>
          <cell r="P976"/>
          <cell r="Q976"/>
          <cell r="R976"/>
          <cell r="S976"/>
          <cell r="T976"/>
          <cell r="U976"/>
          <cell r="V976"/>
          <cell r="Y976"/>
          <cell r="Z976"/>
        </row>
        <row r="977">
          <cell r="B977"/>
          <cell r="C977"/>
          <cell r="D977"/>
          <cell r="E977"/>
          <cell r="F977"/>
          <cell r="G977"/>
          <cell r="H977"/>
          <cell r="I977"/>
          <cell r="J977"/>
          <cell r="K977"/>
          <cell r="L977"/>
          <cell r="O977"/>
          <cell r="P977"/>
          <cell r="Q977"/>
          <cell r="R977"/>
          <cell r="S977"/>
          <cell r="T977"/>
          <cell r="U977"/>
          <cell r="V977"/>
          <cell r="Y977"/>
          <cell r="Z977"/>
        </row>
        <row r="978">
          <cell r="B978"/>
          <cell r="C978"/>
          <cell r="D978"/>
          <cell r="E978"/>
          <cell r="F978"/>
          <cell r="G978"/>
          <cell r="H978"/>
          <cell r="I978"/>
          <cell r="J978"/>
          <cell r="K978"/>
          <cell r="L978"/>
          <cell r="O978"/>
          <cell r="P978"/>
          <cell r="Q978"/>
          <cell r="R978"/>
          <cell r="S978"/>
          <cell r="T978"/>
          <cell r="U978"/>
          <cell r="V978"/>
          <cell r="Y978"/>
          <cell r="Z978"/>
        </row>
        <row r="979">
          <cell r="B979"/>
          <cell r="C979"/>
          <cell r="D979"/>
          <cell r="E979"/>
          <cell r="F979"/>
          <cell r="G979"/>
          <cell r="H979"/>
          <cell r="I979"/>
          <cell r="J979"/>
          <cell r="K979"/>
          <cell r="L979"/>
          <cell r="O979"/>
          <cell r="P979"/>
          <cell r="Q979"/>
          <cell r="R979"/>
          <cell r="S979"/>
          <cell r="T979"/>
          <cell r="U979"/>
          <cell r="V979"/>
          <cell r="Y979"/>
          <cell r="Z979"/>
        </row>
        <row r="980">
          <cell r="B980"/>
          <cell r="C980"/>
          <cell r="D980"/>
          <cell r="E980"/>
          <cell r="F980"/>
          <cell r="G980"/>
          <cell r="H980"/>
          <cell r="I980"/>
          <cell r="J980"/>
          <cell r="K980"/>
          <cell r="L980"/>
          <cell r="O980"/>
          <cell r="P980"/>
          <cell r="Q980"/>
          <cell r="R980"/>
          <cell r="S980"/>
          <cell r="T980"/>
          <cell r="U980"/>
          <cell r="V980"/>
          <cell r="Y980"/>
          <cell r="Z980"/>
        </row>
        <row r="981">
          <cell r="B981"/>
          <cell r="C981"/>
          <cell r="D981"/>
          <cell r="E981"/>
          <cell r="F981"/>
          <cell r="G981"/>
          <cell r="H981"/>
          <cell r="I981"/>
          <cell r="J981"/>
          <cell r="K981"/>
          <cell r="L981"/>
          <cell r="O981"/>
          <cell r="P981"/>
          <cell r="Q981"/>
          <cell r="R981"/>
          <cell r="S981"/>
          <cell r="T981"/>
          <cell r="U981"/>
          <cell r="V981"/>
          <cell r="Y981"/>
          <cell r="Z981"/>
        </row>
        <row r="982">
          <cell r="B982"/>
          <cell r="C982"/>
          <cell r="D982"/>
          <cell r="E982"/>
          <cell r="F982"/>
          <cell r="G982"/>
          <cell r="H982"/>
          <cell r="I982"/>
          <cell r="J982"/>
          <cell r="K982"/>
          <cell r="L982"/>
          <cell r="O982"/>
          <cell r="P982"/>
          <cell r="Q982"/>
          <cell r="R982"/>
          <cell r="S982"/>
          <cell r="T982"/>
          <cell r="U982"/>
          <cell r="V982"/>
          <cell r="Y982"/>
          <cell r="Z982"/>
        </row>
        <row r="983">
          <cell r="B983"/>
          <cell r="C983"/>
          <cell r="D983"/>
          <cell r="E983"/>
          <cell r="F983"/>
          <cell r="G983"/>
          <cell r="H983"/>
          <cell r="I983"/>
          <cell r="J983"/>
          <cell r="K983"/>
          <cell r="L983"/>
          <cell r="O983"/>
          <cell r="P983"/>
          <cell r="Q983"/>
          <cell r="R983"/>
          <cell r="S983"/>
          <cell r="T983"/>
          <cell r="U983"/>
          <cell r="V983"/>
          <cell r="Y983"/>
          <cell r="Z983"/>
        </row>
        <row r="984">
          <cell r="B984"/>
          <cell r="C984"/>
          <cell r="D984"/>
          <cell r="E984"/>
          <cell r="F984"/>
          <cell r="G984"/>
          <cell r="H984"/>
          <cell r="I984"/>
          <cell r="J984"/>
          <cell r="K984"/>
          <cell r="L984"/>
          <cell r="O984"/>
          <cell r="P984"/>
          <cell r="Q984"/>
          <cell r="R984"/>
          <cell r="S984"/>
          <cell r="T984"/>
          <cell r="U984"/>
          <cell r="V984"/>
          <cell r="Y984"/>
          <cell r="Z984"/>
        </row>
        <row r="985">
          <cell r="B985"/>
          <cell r="C985"/>
          <cell r="D985"/>
          <cell r="E985"/>
          <cell r="F985"/>
          <cell r="G985"/>
          <cell r="H985"/>
          <cell r="I985"/>
          <cell r="J985"/>
          <cell r="K985"/>
          <cell r="L985"/>
          <cell r="O985"/>
          <cell r="P985"/>
          <cell r="Q985"/>
          <cell r="R985"/>
          <cell r="S985"/>
          <cell r="T985"/>
          <cell r="U985"/>
          <cell r="V985"/>
          <cell r="Y985"/>
          <cell r="Z985"/>
        </row>
        <row r="986">
          <cell r="B986"/>
          <cell r="C986"/>
          <cell r="D986"/>
          <cell r="E986"/>
          <cell r="F986"/>
          <cell r="G986"/>
          <cell r="H986"/>
          <cell r="I986"/>
          <cell r="J986"/>
          <cell r="K986"/>
          <cell r="L986"/>
          <cell r="O986"/>
          <cell r="P986"/>
          <cell r="Q986"/>
          <cell r="R986"/>
          <cell r="S986"/>
          <cell r="T986"/>
          <cell r="U986"/>
          <cell r="V986"/>
          <cell r="Y986"/>
          <cell r="Z986"/>
        </row>
        <row r="987">
          <cell r="B987"/>
          <cell r="C987"/>
          <cell r="D987"/>
          <cell r="E987"/>
          <cell r="F987"/>
          <cell r="G987"/>
          <cell r="H987"/>
          <cell r="I987"/>
          <cell r="J987"/>
          <cell r="K987"/>
          <cell r="L987"/>
          <cell r="O987"/>
          <cell r="P987"/>
          <cell r="Q987"/>
          <cell r="R987"/>
          <cell r="S987"/>
          <cell r="T987"/>
          <cell r="U987"/>
          <cell r="V987"/>
          <cell r="Y987"/>
          <cell r="Z987"/>
        </row>
        <row r="988">
          <cell r="B988"/>
          <cell r="C988"/>
          <cell r="D988"/>
          <cell r="E988"/>
          <cell r="F988"/>
          <cell r="G988"/>
          <cell r="H988"/>
          <cell r="I988"/>
          <cell r="J988"/>
          <cell r="K988"/>
          <cell r="L988"/>
          <cell r="O988"/>
          <cell r="P988"/>
          <cell r="Q988"/>
          <cell r="R988"/>
          <cell r="S988"/>
          <cell r="T988"/>
          <cell r="U988"/>
          <cell r="V988"/>
          <cell r="Y988"/>
          <cell r="Z988"/>
        </row>
        <row r="989">
          <cell r="B989"/>
          <cell r="C989"/>
          <cell r="D989"/>
          <cell r="E989"/>
          <cell r="F989"/>
          <cell r="G989"/>
          <cell r="H989"/>
          <cell r="I989"/>
          <cell r="J989"/>
          <cell r="K989"/>
          <cell r="L989"/>
          <cell r="O989"/>
          <cell r="P989"/>
          <cell r="Q989"/>
          <cell r="R989"/>
          <cell r="S989"/>
          <cell r="T989"/>
          <cell r="U989"/>
          <cell r="V989"/>
          <cell r="Y989"/>
          <cell r="Z989"/>
        </row>
        <row r="990">
          <cell r="B990"/>
          <cell r="C990"/>
          <cell r="D990"/>
          <cell r="E990"/>
          <cell r="F990"/>
          <cell r="G990"/>
          <cell r="H990"/>
          <cell r="I990"/>
          <cell r="J990"/>
          <cell r="K990"/>
          <cell r="L990"/>
          <cell r="O990"/>
          <cell r="P990"/>
          <cell r="Q990"/>
          <cell r="R990"/>
          <cell r="S990"/>
          <cell r="T990"/>
          <cell r="U990"/>
          <cell r="V990"/>
          <cell r="Y990"/>
          <cell r="Z990"/>
        </row>
        <row r="991">
          <cell r="B991"/>
          <cell r="C991"/>
          <cell r="D991"/>
          <cell r="E991"/>
          <cell r="F991"/>
          <cell r="G991"/>
          <cell r="H991"/>
          <cell r="I991"/>
          <cell r="J991"/>
          <cell r="K991"/>
          <cell r="L991"/>
          <cell r="O991"/>
          <cell r="P991"/>
          <cell r="Q991"/>
          <cell r="R991"/>
          <cell r="S991"/>
          <cell r="T991"/>
          <cell r="U991"/>
          <cell r="V991"/>
          <cell r="Y991"/>
          <cell r="Z991"/>
        </row>
        <row r="992">
          <cell r="B992"/>
          <cell r="C992"/>
          <cell r="D992"/>
          <cell r="E992"/>
          <cell r="F992"/>
          <cell r="G992"/>
          <cell r="H992"/>
          <cell r="I992"/>
          <cell r="J992"/>
          <cell r="K992"/>
          <cell r="L992"/>
          <cell r="O992"/>
          <cell r="P992"/>
          <cell r="Q992"/>
          <cell r="R992"/>
          <cell r="S992"/>
          <cell r="T992"/>
          <cell r="U992"/>
          <cell r="V992"/>
          <cell r="Y992"/>
          <cell r="Z992"/>
        </row>
        <row r="993">
          <cell r="B993"/>
          <cell r="C993"/>
          <cell r="D993"/>
          <cell r="E993"/>
          <cell r="F993"/>
          <cell r="G993"/>
          <cell r="H993"/>
          <cell r="I993"/>
          <cell r="J993"/>
          <cell r="K993"/>
          <cell r="L993"/>
          <cell r="O993"/>
          <cell r="P993"/>
          <cell r="Q993"/>
          <cell r="R993"/>
          <cell r="S993"/>
          <cell r="T993"/>
          <cell r="U993"/>
          <cell r="V993"/>
          <cell r="Y993"/>
          <cell r="Z993"/>
        </row>
        <row r="994">
          <cell r="B994"/>
          <cell r="C994"/>
          <cell r="D994"/>
          <cell r="E994"/>
          <cell r="F994"/>
          <cell r="G994"/>
          <cell r="H994"/>
          <cell r="I994"/>
          <cell r="J994"/>
          <cell r="K994"/>
          <cell r="L994"/>
          <cell r="O994"/>
          <cell r="P994"/>
          <cell r="Q994"/>
          <cell r="R994"/>
          <cell r="S994"/>
          <cell r="T994"/>
          <cell r="U994"/>
          <cell r="V994"/>
          <cell r="Y994"/>
          <cell r="Z994"/>
        </row>
        <row r="995">
          <cell r="B995"/>
          <cell r="C995"/>
          <cell r="D995"/>
          <cell r="E995"/>
          <cell r="F995"/>
          <cell r="G995"/>
          <cell r="H995"/>
          <cell r="I995"/>
          <cell r="J995"/>
          <cell r="K995"/>
          <cell r="L995"/>
          <cell r="O995"/>
          <cell r="P995"/>
          <cell r="Q995"/>
          <cell r="R995"/>
          <cell r="S995"/>
          <cell r="T995"/>
          <cell r="U995"/>
          <cell r="V995"/>
          <cell r="Y995"/>
          <cell r="Z995"/>
        </row>
        <row r="996">
          <cell r="B996"/>
          <cell r="C996"/>
          <cell r="D996"/>
          <cell r="E996"/>
          <cell r="F996"/>
          <cell r="G996"/>
          <cell r="H996"/>
          <cell r="I996"/>
          <cell r="J996"/>
          <cell r="K996"/>
          <cell r="L996"/>
          <cell r="O996"/>
          <cell r="P996"/>
          <cell r="Q996"/>
          <cell r="R996"/>
          <cell r="S996"/>
          <cell r="T996"/>
          <cell r="U996"/>
          <cell r="V996"/>
          <cell r="Y996"/>
          <cell r="Z996"/>
        </row>
        <row r="997">
          <cell r="B997"/>
          <cell r="C997"/>
          <cell r="D997"/>
          <cell r="E997"/>
          <cell r="F997"/>
          <cell r="G997"/>
          <cell r="H997"/>
          <cell r="I997"/>
          <cell r="J997"/>
          <cell r="K997"/>
          <cell r="L997"/>
          <cell r="O997"/>
          <cell r="P997"/>
          <cell r="Q997"/>
          <cell r="R997"/>
          <cell r="S997"/>
          <cell r="T997"/>
          <cell r="U997"/>
          <cell r="V997"/>
          <cell r="Y997"/>
          <cell r="Z997"/>
        </row>
        <row r="998">
          <cell r="B998"/>
          <cell r="C998"/>
          <cell r="D998"/>
          <cell r="E998"/>
          <cell r="F998"/>
          <cell r="G998"/>
          <cell r="H998"/>
          <cell r="I998"/>
          <cell r="J998"/>
          <cell r="K998"/>
          <cell r="L998"/>
          <cell r="O998"/>
          <cell r="P998"/>
          <cell r="Q998"/>
          <cell r="R998"/>
          <cell r="S998"/>
          <cell r="T998"/>
          <cell r="U998"/>
          <cell r="V998"/>
          <cell r="Y998"/>
          <cell r="Z998"/>
        </row>
        <row r="999">
          <cell r="B999"/>
          <cell r="C999"/>
          <cell r="D999"/>
          <cell r="E999"/>
          <cell r="F999"/>
          <cell r="G999"/>
          <cell r="H999"/>
          <cell r="I999"/>
          <cell r="J999"/>
          <cell r="K999"/>
          <cell r="L999"/>
          <cell r="O999"/>
          <cell r="P999"/>
          <cell r="Q999"/>
          <cell r="R999"/>
          <cell r="S999"/>
          <cell r="T999"/>
          <cell r="U999"/>
          <cell r="V999"/>
          <cell r="Y999"/>
          <cell r="Z999"/>
        </row>
        <row r="1000">
          <cell r="B1000"/>
          <cell r="C1000"/>
          <cell r="D1000"/>
          <cell r="E1000"/>
          <cell r="F1000"/>
          <cell r="G1000"/>
          <cell r="H1000"/>
          <cell r="I1000"/>
          <cell r="J1000"/>
          <cell r="K1000"/>
          <cell r="L1000"/>
          <cell r="O1000"/>
          <cell r="P1000"/>
          <cell r="Q1000"/>
          <cell r="R1000"/>
          <cell r="S1000"/>
          <cell r="T1000"/>
          <cell r="U1000"/>
          <cell r="V1000"/>
          <cell r="Y1000"/>
          <cell r="Z1000"/>
        </row>
        <row r="1001">
          <cell r="B1001"/>
          <cell r="C1001"/>
          <cell r="D1001"/>
          <cell r="E1001"/>
          <cell r="F1001"/>
          <cell r="G1001"/>
          <cell r="H1001"/>
          <cell r="I1001"/>
          <cell r="J1001"/>
          <cell r="K1001"/>
          <cell r="L1001"/>
          <cell r="O1001"/>
          <cell r="P1001"/>
          <cell r="Q1001"/>
          <cell r="R1001"/>
          <cell r="S1001"/>
          <cell r="T1001"/>
          <cell r="U1001"/>
          <cell r="V1001"/>
          <cell r="Y1001"/>
          <cell r="Z1001"/>
        </row>
        <row r="1002">
          <cell r="B1002"/>
          <cell r="C1002"/>
          <cell r="D1002"/>
          <cell r="E1002"/>
          <cell r="F1002"/>
          <cell r="G1002"/>
          <cell r="H1002"/>
          <cell r="I1002"/>
          <cell r="J1002"/>
          <cell r="K1002"/>
          <cell r="L1002"/>
          <cell r="O1002"/>
          <cell r="P1002"/>
          <cell r="Q1002"/>
          <cell r="R1002"/>
          <cell r="S1002"/>
          <cell r="T1002"/>
          <cell r="U1002"/>
          <cell r="V1002"/>
          <cell r="Y1002"/>
          <cell r="Z1002"/>
        </row>
        <row r="1003">
          <cell r="B1003"/>
          <cell r="C1003"/>
          <cell r="D1003"/>
          <cell r="E1003"/>
          <cell r="F1003"/>
          <cell r="G1003"/>
          <cell r="H1003"/>
          <cell r="I1003"/>
          <cell r="J1003"/>
          <cell r="K1003"/>
          <cell r="L1003"/>
          <cell r="O1003"/>
          <cell r="P1003"/>
          <cell r="Q1003"/>
          <cell r="R1003"/>
          <cell r="S1003"/>
          <cell r="T1003"/>
          <cell r="U1003"/>
          <cell r="V1003"/>
          <cell r="Y1003"/>
          <cell r="Z1003"/>
        </row>
        <row r="1004">
          <cell r="B1004"/>
          <cell r="C1004"/>
          <cell r="D1004"/>
          <cell r="E1004"/>
          <cell r="F1004"/>
          <cell r="G1004"/>
          <cell r="H1004"/>
          <cell r="I1004"/>
          <cell r="J1004"/>
          <cell r="K1004"/>
          <cell r="L1004"/>
          <cell r="O1004"/>
          <cell r="P1004"/>
          <cell r="Q1004"/>
          <cell r="R1004"/>
          <cell r="S1004"/>
          <cell r="T1004"/>
          <cell r="U1004"/>
          <cell r="V1004"/>
          <cell r="Y1004"/>
          <cell r="Z1004"/>
        </row>
        <row r="1005">
          <cell r="B1005"/>
          <cell r="C1005"/>
          <cell r="D1005"/>
          <cell r="E1005"/>
          <cell r="F1005"/>
          <cell r="G1005"/>
          <cell r="H1005"/>
          <cell r="I1005"/>
          <cell r="J1005"/>
          <cell r="K1005"/>
          <cell r="L1005"/>
          <cell r="O1005"/>
          <cell r="P1005"/>
          <cell r="Q1005"/>
          <cell r="R1005"/>
          <cell r="S1005"/>
          <cell r="T1005"/>
          <cell r="U1005"/>
          <cell r="V1005"/>
          <cell r="Y1005"/>
          <cell r="Z1005"/>
        </row>
        <row r="1006">
          <cell r="B1006"/>
          <cell r="C1006"/>
          <cell r="D1006"/>
          <cell r="E1006"/>
          <cell r="F1006"/>
          <cell r="G1006"/>
          <cell r="H1006"/>
          <cell r="I1006"/>
          <cell r="J1006"/>
          <cell r="K1006"/>
          <cell r="L1006"/>
          <cell r="O1006"/>
          <cell r="P1006"/>
          <cell r="Q1006"/>
          <cell r="R1006"/>
          <cell r="S1006"/>
          <cell r="T1006"/>
          <cell r="U1006"/>
          <cell r="V1006"/>
          <cell r="Y1006"/>
          <cell r="Z1006"/>
        </row>
        <row r="1007">
          <cell r="B1007"/>
          <cell r="C1007"/>
          <cell r="D1007"/>
          <cell r="E1007"/>
          <cell r="F1007"/>
          <cell r="G1007"/>
          <cell r="H1007"/>
          <cell r="I1007"/>
          <cell r="J1007"/>
          <cell r="K1007"/>
          <cell r="L1007"/>
          <cell r="O1007"/>
          <cell r="P1007"/>
          <cell r="Q1007"/>
          <cell r="R1007"/>
          <cell r="S1007"/>
          <cell r="T1007"/>
          <cell r="U1007"/>
          <cell r="V1007"/>
          <cell r="Y1007"/>
          <cell r="Z1007"/>
        </row>
        <row r="1008">
          <cell r="B1008"/>
          <cell r="C1008"/>
          <cell r="D1008"/>
          <cell r="E1008"/>
          <cell r="F1008"/>
          <cell r="G1008"/>
          <cell r="H1008"/>
          <cell r="I1008"/>
          <cell r="J1008"/>
          <cell r="K1008"/>
          <cell r="L1008"/>
          <cell r="O1008"/>
          <cell r="P1008"/>
          <cell r="Q1008"/>
          <cell r="R1008"/>
          <cell r="S1008"/>
          <cell r="T1008"/>
          <cell r="U1008"/>
          <cell r="V1008"/>
          <cell r="Y1008"/>
          <cell r="Z1008"/>
        </row>
        <row r="1009">
          <cell r="B1009"/>
          <cell r="C1009"/>
          <cell r="D1009"/>
          <cell r="E1009"/>
          <cell r="F1009"/>
          <cell r="G1009"/>
          <cell r="H1009"/>
          <cell r="I1009"/>
          <cell r="J1009"/>
          <cell r="K1009"/>
          <cell r="L1009"/>
          <cell r="O1009"/>
          <cell r="P1009"/>
          <cell r="Q1009"/>
          <cell r="R1009"/>
          <cell r="S1009"/>
          <cell r="T1009"/>
          <cell r="U1009"/>
          <cell r="V1009"/>
          <cell r="Y1009"/>
          <cell r="Z1009"/>
        </row>
        <row r="1010">
          <cell r="B1010"/>
          <cell r="C1010"/>
          <cell r="D1010"/>
          <cell r="E1010"/>
          <cell r="F1010"/>
          <cell r="G1010"/>
          <cell r="H1010"/>
          <cell r="I1010"/>
          <cell r="J1010"/>
          <cell r="K1010"/>
          <cell r="L1010"/>
          <cell r="O1010"/>
          <cell r="P1010"/>
          <cell r="Q1010"/>
          <cell r="R1010"/>
          <cell r="S1010"/>
          <cell r="T1010"/>
          <cell r="U1010"/>
          <cell r="V1010"/>
          <cell r="Y1010"/>
          <cell r="Z1010"/>
        </row>
        <row r="1011">
          <cell r="B1011"/>
          <cell r="C1011"/>
          <cell r="D1011"/>
          <cell r="E1011"/>
          <cell r="F1011"/>
          <cell r="G1011"/>
          <cell r="H1011"/>
          <cell r="I1011"/>
          <cell r="J1011"/>
          <cell r="K1011"/>
          <cell r="L1011"/>
          <cell r="O1011"/>
          <cell r="P1011"/>
          <cell r="Q1011"/>
          <cell r="R1011"/>
          <cell r="S1011"/>
          <cell r="T1011"/>
          <cell r="U1011"/>
          <cell r="V1011"/>
          <cell r="Y1011"/>
          <cell r="Z1011"/>
        </row>
        <row r="1012">
          <cell r="B1012"/>
          <cell r="C1012"/>
          <cell r="D1012"/>
          <cell r="E1012"/>
          <cell r="F1012"/>
          <cell r="G1012"/>
          <cell r="H1012"/>
          <cell r="I1012"/>
          <cell r="J1012"/>
          <cell r="K1012"/>
          <cell r="L1012"/>
          <cell r="O1012"/>
          <cell r="P1012"/>
          <cell r="Q1012"/>
          <cell r="R1012"/>
          <cell r="S1012"/>
          <cell r="T1012"/>
          <cell r="U1012"/>
          <cell r="V1012"/>
          <cell r="Y1012"/>
          <cell r="Z1012"/>
        </row>
        <row r="1013">
          <cell r="B1013"/>
          <cell r="C1013"/>
          <cell r="D1013"/>
          <cell r="E1013"/>
          <cell r="F1013"/>
          <cell r="G1013"/>
          <cell r="H1013"/>
          <cell r="I1013"/>
          <cell r="J1013"/>
          <cell r="K1013"/>
          <cell r="L1013"/>
          <cell r="O1013"/>
          <cell r="P1013"/>
          <cell r="Q1013"/>
          <cell r="R1013"/>
          <cell r="S1013"/>
          <cell r="T1013"/>
          <cell r="U1013"/>
          <cell r="V1013"/>
          <cell r="Y1013"/>
          <cell r="Z1013"/>
        </row>
        <row r="1014">
          <cell r="B1014"/>
          <cell r="C1014"/>
          <cell r="D1014"/>
          <cell r="E1014"/>
          <cell r="F1014"/>
          <cell r="G1014"/>
          <cell r="H1014"/>
          <cell r="I1014"/>
          <cell r="J1014"/>
          <cell r="K1014"/>
          <cell r="L1014"/>
          <cell r="O1014"/>
          <cell r="P1014"/>
          <cell r="Q1014"/>
          <cell r="R1014"/>
          <cell r="S1014"/>
          <cell r="T1014"/>
          <cell r="U1014"/>
          <cell r="V1014"/>
          <cell r="Y1014"/>
          <cell r="Z1014"/>
        </row>
        <row r="1015">
          <cell r="B1015"/>
          <cell r="C1015"/>
          <cell r="D1015"/>
          <cell r="E1015"/>
          <cell r="F1015"/>
          <cell r="G1015"/>
          <cell r="H1015"/>
          <cell r="I1015"/>
          <cell r="J1015"/>
          <cell r="K1015"/>
          <cell r="L1015"/>
          <cell r="O1015"/>
          <cell r="P1015"/>
          <cell r="Q1015"/>
          <cell r="R1015"/>
          <cell r="S1015"/>
          <cell r="T1015"/>
          <cell r="U1015"/>
          <cell r="V1015"/>
          <cell r="Y1015"/>
          <cell r="Z1015"/>
        </row>
        <row r="1016">
          <cell r="B1016"/>
          <cell r="C1016"/>
          <cell r="D1016"/>
          <cell r="E1016"/>
          <cell r="F1016"/>
          <cell r="G1016"/>
          <cell r="H1016"/>
          <cell r="I1016"/>
          <cell r="J1016"/>
          <cell r="K1016"/>
          <cell r="L1016"/>
          <cell r="O1016"/>
          <cell r="P1016"/>
          <cell r="Q1016"/>
          <cell r="R1016"/>
          <cell r="S1016"/>
          <cell r="T1016"/>
          <cell r="U1016"/>
          <cell r="V1016"/>
          <cell r="Y1016"/>
          <cell r="Z1016"/>
        </row>
        <row r="1017">
          <cell r="B1017"/>
          <cell r="C1017"/>
          <cell r="D1017"/>
          <cell r="E1017"/>
          <cell r="F1017"/>
          <cell r="G1017"/>
          <cell r="H1017"/>
          <cell r="I1017"/>
          <cell r="J1017"/>
          <cell r="K1017"/>
          <cell r="L1017"/>
          <cell r="O1017"/>
          <cell r="P1017"/>
          <cell r="Q1017"/>
          <cell r="R1017"/>
          <cell r="S1017"/>
          <cell r="T1017"/>
          <cell r="U1017"/>
          <cell r="V1017"/>
          <cell r="Y1017"/>
          <cell r="Z1017"/>
        </row>
        <row r="1018">
          <cell r="B1018"/>
          <cell r="C1018"/>
          <cell r="D1018"/>
          <cell r="E1018"/>
          <cell r="F1018"/>
          <cell r="G1018"/>
          <cell r="H1018"/>
          <cell r="I1018"/>
          <cell r="J1018"/>
          <cell r="K1018"/>
          <cell r="L1018"/>
          <cell r="O1018"/>
          <cell r="P1018"/>
          <cell r="Q1018"/>
          <cell r="R1018"/>
          <cell r="S1018"/>
          <cell r="T1018"/>
          <cell r="U1018"/>
          <cell r="V1018"/>
          <cell r="Y1018"/>
          <cell r="Z1018"/>
        </row>
        <row r="1019">
          <cell r="B1019"/>
          <cell r="C1019"/>
          <cell r="D1019"/>
          <cell r="E1019"/>
          <cell r="F1019"/>
          <cell r="G1019"/>
          <cell r="H1019"/>
          <cell r="I1019"/>
          <cell r="J1019"/>
          <cell r="K1019"/>
          <cell r="L1019"/>
          <cell r="O1019"/>
          <cell r="P1019"/>
          <cell r="Q1019"/>
          <cell r="R1019"/>
          <cell r="S1019"/>
          <cell r="T1019"/>
          <cell r="U1019"/>
          <cell r="V1019"/>
          <cell r="Y1019"/>
          <cell r="Z1019"/>
        </row>
        <row r="1020">
          <cell r="B1020"/>
          <cell r="C1020"/>
          <cell r="D1020"/>
          <cell r="E1020"/>
          <cell r="F1020"/>
          <cell r="G1020"/>
          <cell r="H1020"/>
          <cell r="I1020"/>
          <cell r="J1020"/>
          <cell r="K1020"/>
          <cell r="L1020"/>
          <cell r="O1020"/>
          <cell r="P1020"/>
          <cell r="Q1020"/>
          <cell r="R1020"/>
          <cell r="S1020"/>
          <cell r="T1020"/>
          <cell r="U1020"/>
          <cell r="V1020"/>
          <cell r="Y1020"/>
          <cell r="Z1020"/>
        </row>
        <row r="1021">
          <cell r="B1021"/>
          <cell r="C1021"/>
          <cell r="D1021"/>
          <cell r="E1021"/>
          <cell r="F1021"/>
          <cell r="G1021"/>
          <cell r="H1021"/>
          <cell r="I1021"/>
          <cell r="J1021"/>
          <cell r="K1021"/>
          <cell r="L1021"/>
          <cell r="O1021"/>
          <cell r="P1021"/>
          <cell r="Q1021"/>
          <cell r="R1021"/>
          <cell r="S1021"/>
          <cell r="T1021"/>
          <cell r="U1021"/>
          <cell r="V1021"/>
          <cell r="Y1021"/>
          <cell r="Z1021"/>
        </row>
        <row r="1022">
          <cell r="B1022"/>
          <cell r="C1022"/>
          <cell r="D1022"/>
          <cell r="E1022"/>
          <cell r="F1022"/>
          <cell r="G1022"/>
          <cell r="H1022"/>
          <cell r="I1022"/>
          <cell r="J1022"/>
          <cell r="K1022"/>
          <cell r="L1022"/>
          <cell r="O1022"/>
          <cell r="P1022"/>
          <cell r="Q1022"/>
          <cell r="R1022"/>
          <cell r="S1022"/>
          <cell r="T1022"/>
          <cell r="U1022"/>
          <cell r="V1022"/>
          <cell r="Y1022"/>
          <cell r="Z1022"/>
        </row>
        <row r="1023">
          <cell r="B1023"/>
          <cell r="C1023"/>
          <cell r="D1023"/>
          <cell r="E1023"/>
          <cell r="F1023"/>
          <cell r="G1023"/>
          <cell r="H1023"/>
          <cell r="I1023"/>
          <cell r="J1023"/>
          <cell r="K1023"/>
          <cell r="L1023"/>
          <cell r="O1023"/>
          <cell r="P1023"/>
          <cell r="Q1023"/>
          <cell r="R1023"/>
          <cell r="S1023"/>
          <cell r="T1023"/>
          <cell r="U1023"/>
          <cell r="V1023"/>
          <cell r="Y1023"/>
          <cell r="Z1023"/>
        </row>
        <row r="1024">
          <cell r="B1024"/>
          <cell r="C1024"/>
          <cell r="D1024"/>
          <cell r="E1024"/>
          <cell r="F1024"/>
          <cell r="G1024"/>
          <cell r="H1024"/>
          <cell r="I1024"/>
          <cell r="J1024"/>
          <cell r="K1024"/>
          <cell r="L1024"/>
          <cell r="O1024"/>
          <cell r="P1024"/>
          <cell r="Q1024"/>
          <cell r="R1024"/>
          <cell r="S1024"/>
          <cell r="T1024"/>
          <cell r="U1024"/>
          <cell r="V1024"/>
          <cell r="Y1024"/>
          <cell r="Z1024"/>
        </row>
        <row r="1025">
          <cell r="B1025"/>
          <cell r="C1025"/>
          <cell r="D1025"/>
          <cell r="E1025"/>
          <cell r="F1025"/>
          <cell r="G1025"/>
          <cell r="H1025"/>
          <cell r="I1025"/>
          <cell r="J1025"/>
          <cell r="K1025"/>
          <cell r="L1025"/>
          <cell r="O1025"/>
          <cell r="P1025"/>
          <cell r="Q1025"/>
          <cell r="R1025"/>
          <cell r="S1025"/>
          <cell r="T1025"/>
          <cell r="U1025"/>
          <cell r="V1025"/>
          <cell r="Y1025"/>
          <cell r="Z1025"/>
        </row>
        <row r="1026">
          <cell r="B1026"/>
          <cell r="C1026"/>
          <cell r="D1026"/>
          <cell r="E1026"/>
          <cell r="F1026"/>
          <cell r="G1026"/>
          <cell r="H1026"/>
          <cell r="I1026"/>
          <cell r="J1026"/>
          <cell r="K1026"/>
          <cell r="L1026"/>
          <cell r="O1026"/>
          <cell r="P1026"/>
          <cell r="Q1026"/>
          <cell r="R1026"/>
          <cell r="S1026"/>
          <cell r="T1026"/>
          <cell r="U1026"/>
          <cell r="V1026"/>
          <cell r="Y1026"/>
          <cell r="Z1026"/>
        </row>
        <row r="1027">
          <cell r="B1027"/>
          <cell r="C1027"/>
          <cell r="D1027"/>
          <cell r="E1027"/>
          <cell r="F1027"/>
          <cell r="G1027"/>
          <cell r="H1027"/>
          <cell r="I1027"/>
          <cell r="J1027"/>
          <cell r="K1027"/>
          <cell r="L1027"/>
          <cell r="O1027"/>
          <cell r="P1027"/>
          <cell r="Q1027"/>
          <cell r="R1027"/>
          <cell r="S1027"/>
          <cell r="T1027"/>
          <cell r="U1027"/>
          <cell r="V1027"/>
          <cell r="Y1027"/>
          <cell r="Z1027"/>
        </row>
        <row r="1028">
          <cell r="B1028"/>
          <cell r="C1028"/>
          <cell r="D1028"/>
          <cell r="E1028"/>
          <cell r="F1028"/>
          <cell r="G1028"/>
          <cell r="H1028"/>
          <cell r="I1028"/>
          <cell r="J1028"/>
          <cell r="K1028"/>
          <cell r="L1028"/>
          <cell r="O1028"/>
          <cell r="P1028"/>
          <cell r="Q1028"/>
          <cell r="R1028"/>
          <cell r="S1028"/>
          <cell r="T1028"/>
          <cell r="U1028"/>
          <cell r="V1028"/>
          <cell r="Y1028"/>
          <cell r="Z1028"/>
        </row>
        <row r="1029">
          <cell r="B1029"/>
          <cell r="C1029"/>
          <cell r="D1029"/>
          <cell r="E1029"/>
          <cell r="F1029"/>
          <cell r="G1029"/>
          <cell r="H1029"/>
          <cell r="I1029"/>
          <cell r="J1029"/>
          <cell r="K1029"/>
          <cell r="L1029"/>
          <cell r="O1029"/>
          <cell r="P1029"/>
          <cell r="Q1029"/>
          <cell r="R1029"/>
          <cell r="S1029"/>
          <cell r="T1029"/>
          <cell r="U1029"/>
          <cell r="V1029"/>
          <cell r="Y1029"/>
          <cell r="Z1029"/>
        </row>
        <row r="1030">
          <cell r="B1030"/>
          <cell r="C1030"/>
          <cell r="D1030"/>
          <cell r="E1030"/>
          <cell r="F1030"/>
          <cell r="G1030"/>
          <cell r="H1030"/>
          <cell r="I1030"/>
          <cell r="J1030"/>
          <cell r="K1030"/>
          <cell r="L1030"/>
          <cell r="O1030"/>
          <cell r="P1030"/>
          <cell r="Q1030"/>
          <cell r="R1030"/>
          <cell r="S1030"/>
          <cell r="T1030"/>
          <cell r="U1030"/>
          <cell r="V1030"/>
          <cell r="Y1030"/>
          <cell r="Z1030"/>
        </row>
        <row r="1031">
          <cell r="B1031"/>
          <cell r="C1031"/>
          <cell r="D1031"/>
          <cell r="E1031"/>
          <cell r="F1031"/>
          <cell r="G1031"/>
          <cell r="H1031"/>
          <cell r="I1031"/>
          <cell r="J1031"/>
          <cell r="K1031"/>
          <cell r="L1031"/>
          <cell r="O1031"/>
          <cell r="P1031"/>
          <cell r="Q1031"/>
          <cell r="R1031"/>
          <cell r="S1031"/>
          <cell r="T1031"/>
          <cell r="U1031"/>
          <cell r="V1031"/>
          <cell r="Y1031"/>
          <cell r="Z1031"/>
        </row>
        <row r="1032">
          <cell r="B1032"/>
          <cell r="C1032"/>
          <cell r="D1032"/>
          <cell r="E1032"/>
          <cell r="F1032"/>
          <cell r="G1032"/>
          <cell r="H1032"/>
          <cell r="I1032"/>
          <cell r="J1032"/>
          <cell r="K1032"/>
          <cell r="L1032"/>
          <cell r="O1032"/>
          <cell r="P1032"/>
          <cell r="Q1032"/>
          <cell r="R1032"/>
          <cell r="S1032"/>
          <cell r="T1032"/>
          <cell r="U1032"/>
          <cell r="V1032"/>
          <cell r="Y1032"/>
          <cell r="Z1032"/>
        </row>
        <row r="1033">
          <cell r="B1033"/>
          <cell r="C1033"/>
          <cell r="D1033"/>
          <cell r="E1033"/>
          <cell r="F1033"/>
          <cell r="G1033"/>
          <cell r="H1033"/>
          <cell r="I1033"/>
          <cell r="J1033"/>
          <cell r="K1033"/>
          <cell r="L1033"/>
          <cell r="O1033"/>
          <cell r="P1033"/>
          <cell r="Q1033"/>
          <cell r="R1033"/>
          <cell r="S1033"/>
          <cell r="T1033"/>
          <cell r="U1033"/>
          <cell r="V1033"/>
          <cell r="Y1033"/>
          <cell r="Z1033"/>
        </row>
        <row r="1034">
          <cell r="B1034"/>
          <cell r="C1034"/>
          <cell r="D1034"/>
          <cell r="E1034"/>
          <cell r="F1034"/>
          <cell r="G1034"/>
          <cell r="H1034"/>
          <cell r="I1034"/>
          <cell r="J1034"/>
          <cell r="K1034"/>
          <cell r="L1034"/>
          <cell r="O1034"/>
          <cell r="P1034"/>
          <cell r="Q1034"/>
          <cell r="R1034"/>
          <cell r="S1034"/>
          <cell r="T1034"/>
          <cell r="U1034"/>
          <cell r="V1034"/>
          <cell r="Y1034"/>
          <cell r="Z1034"/>
        </row>
        <row r="1035">
          <cell r="B1035"/>
          <cell r="C1035"/>
          <cell r="D1035"/>
          <cell r="E1035"/>
          <cell r="F1035"/>
          <cell r="G1035"/>
          <cell r="H1035"/>
          <cell r="I1035"/>
          <cell r="J1035"/>
          <cell r="K1035"/>
          <cell r="L1035"/>
          <cell r="O1035"/>
          <cell r="P1035"/>
          <cell r="Q1035"/>
          <cell r="R1035"/>
          <cell r="S1035"/>
          <cell r="T1035"/>
          <cell r="U1035"/>
          <cell r="V1035"/>
          <cell r="Y1035"/>
          <cell r="Z1035"/>
        </row>
        <row r="1036">
          <cell r="B1036"/>
          <cell r="C1036"/>
          <cell r="D1036"/>
          <cell r="E1036"/>
          <cell r="F1036"/>
          <cell r="G1036"/>
          <cell r="H1036"/>
          <cell r="I1036"/>
          <cell r="J1036"/>
          <cell r="K1036"/>
          <cell r="L1036"/>
          <cell r="O1036"/>
          <cell r="P1036"/>
          <cell r="Q1036"/>
          <cell r="R1036"/>
          <cell r="S1036"/>
          <cell r="T1036"/>
          <cell r="U1036"/>
          <cell r="V1036"/>
          <cell r="Y1036"/>
          <cell r="Z1036"/>
        </row>
        <row r="1037">
          <cell r="B1037"/>
          <cell r="C1037"/>
          <cell r="D1037"/>
          <cell r="E1037"/>
          <cell r="F1037"/>
          <cell r="G1037"/>
          <cell r="H1037"/>
          <cell r="I1037"/>
          <cell r="J1037"/>
          <cell r="K1037"/>
          <cell r="L1037"/>
          <cell r="O1037"/>
          <cell r="P1037"/>
          <cell r="Q1037"/>
          <cell r="R1037"/>
          <cell r="S1037"/>
          <cell r="T1037"/>
          <cell r="U1037"/>
          <cell r="V1037"/>
          <cell r="Y1037"/>
          <cell r="Z1037"/>
        </row>
        <row r="1038">
          <cell r="B1038"/>
          <cell r="C1038"/>
          <cell r="D1038"/>
          <cell r="E1038"/>
          <cell r="F1038"/>
          <cell r="G1038"/>
          <cell r="H1038"/>
          <cell r="I1038"/>
          <cell r="J1038"/>
          <cell r="K1038"/>
          <cell r="L1038"/>
          <cell r="O1038"/>
          <cell r="P1038"/>
          <cell r="Q1038"/>
          <cell r="R1038"/>
          <cell r="S1038"/>
          <cell r="T1038"/>
          <cell r="U1038"/>
          <cell r="V1038"/>
          <cell r="Y1038"/>
          <cell r="Z1038"/>
        </row>
        <row r="1039">
          <cell r="B1039"/>
          <cell r="C1039"/>
          <cell r="D1039"/>
          <cell r="E1039"/>
          <cell r="F1039"/>
          <cell r="G1039"/>
          <cell r="H1039"/>
          <cell r="I1039"/>
          <cell r="J1039"/>
          <cell r="K1039"/>
          <cell r="L1039"/>
          <cell r="O1039"/>
          <cell r="P1039"/>
          <cell r="Q1039"/>
          <cell r="R1039"/>
          <cell r="S1039"/>
          <cell r="T1039"/>
          <cell r="U1039"/>
          <cell r="V1039"/>
          <cell r="Y1039"/>
          <cell r="Z1039"/>
        </row>
        <row r="1040">
          <cell r="B1040"/>
          <cell r="C1040"/>
          <cell r="D1040"/>
          <cell r="E1040"/>
          <cell r="F1040"/>
          <cell r="G1040"/>
          <cell r="H1040"/>
          <cell r="I1040"/>
          <cell r="J1040"/>
          <cell r="K1040"/>
          <cell r="L1040"/>
          <cell r="O1040"/>
          <cell r="P1040"/>
          <cell r="Q1040"/>
          <cell r="R1040"/>
          <cell r="S1040"/>
          <cell r="T1040"/>
          <cell r="U1040"/>
          <cell r="V1040"/>
          <cell r="Y1040"/>
          <cell r="Z1040"/>
        </row>
        <row r="1041">
          <cell r="B1041"/>
          <cell r="C1041"/>
          <cell r="D1041"/>
          <cell r="E1041"/>
          <cell r="F1041"/>
          <cell r="G1041"/>
          <cell r="H1041"/>
          <cell r="I1041"/>
          <cell r="J1041"/>
          <cell r="K1041"/>
          <cell r="L1041"/>
          <cell r="O1041"/>
          <cell r="P1041"/>
          <cell r="Q1041"/>
          <cell r="R1041"/>
          <cell r="S1041"/>
          <cell r="T1041"/>
          <cell r="U1041"/>
          <cell r="V1041"/>
          <cell r="Y1041"/>
          <cell r="Z1041"/>
        </row>
        <row r="1042">
          <cell r="B1042"/>
          <cell r="C1042"/>
          <cell r="D1042"/>
          <cell r="E1042"/>
          <cell r="F1042"/>
          <cell r="G1042"/>
          <cell r="H1042"/>
          <cell r="I1042"/>
          <cell r="J1042"/>
          <cell r="K1042"/>
          <cell r="L1042"/>
          <cell r="O1042"/>
          <cell r="P1042"/>
          <cell r="Q1042"/>
          <cell r="R1042"/>
          <cell r="S1042"/>
          <cell r="T1042"/>
          <cell r="U1042"/>
          <cell r="V1042"/>
          <cell r="Y1042"/>
          <cell r="Z1042"/>
        </row>
        <row r="1043">
          <cell r="B1043"/>
          <cell r="C1043"/>
          <cell r="D1043"/>
          <cell r="E1043"/>
          <cell r="F1043"/>
          <cell r="G1043"/>
          <cell r="H1043"/>
          <cell r="I1043"/>
          <cell r="J1043"/>
          <cell r="K1043"/>
          <cell r="L1043"/>
          <cell r="O1043"/>
          <cell r="P1043"/>
          <cell r="Q1043"/>
          <cell r="R1043"/>
          <cell r="S1043"/>
          <cell r="T1043"/>
          <cell r="U1043"/>
          <cell r="V1043"/>
          <cell r="Y1043"/>
          <cell r="Z1043"/>
        </row>
        <row r="1044">
          <cell r="B1044"/>
          <cell r="C1044"/>
          <cell r="D1044"/>
          <cell r="E1044"/>
          <cell r="F1044"/>
          <cell r="G1044"/>
          <cell r="H1044"/>
          <cell r="I1044"/>
          <cell r="J1044"/>
          <cell r="K1044"/>
          <cell r="L1044"/>
          <cell r="O1044"/>
          <cell r="P1044"/>
          <cell r="Q1044"/>
          <cell r="R1044"/>
          <cell r="S1044"/>
          <cell r="T1044"/>
          <cell r="U1044"/>
          <cell r="V1044"/>
          <cell r="Y1044"/>
          <cell r="Z1044"/>
        </row>
        <row r="1045">
          <cell r="B1045"/>
          <cell r="C1045"/>
          <cell r="D1045"/>
          <cell r="E1045"/>
          <cell r="F1045"/>
          <cell r="G1045"/>
          <cell r="H1045"/>
          <cell r="I1045"/>
          <cell r="J1045"/>
          <cell r="K1045"/>
          <cell r="L1045"/>
          <cell r="O1045"/>
          <cell r="P1045"/>
          <cell r="Q1045"/>
          <cell r="R1045"/>
          <cell r="S1045"/>
          <cell r="T1045"/>
          <cell r="U1045"/>
          <cell r="V1045"/>
          <cell r="Y1045"/>
          <cell r="Z1045"/>
        </row>
        <row r="1046">
          <cell r="B1046"/>
          <cell r="C1046"/>
          <cell r="D1046"/>
          <cell r="E1046"/>
          <cell r="F1046"/>
          <cell r="G1046"/>
          <cell r="H1046"/>
          <cell r="I1046"/>
          <cell r="J1046"/>
          <cell r="K1046"/>
          <cell r="L1046"/>
          <cell r="O1046"/>
          <cell r="P1046"/>
          <cell r="Q1046"/>
          <cell r="R1046"/>
          <cell r="S1046"/>
          <cell r="T1046"/>
          <cell r="U1046"/>
          <cell r="V1046"/>
          <cell r="Y1046"/>
          <cell r="Z1046"/>
        </row>
        <row r="1047">
          <cell r="B1047"/>
          <cell r="C1047"/>
          <cell r="D1047"/>
          <cell r="E1047"/>
          <cell r="F1047"/>
          <cell r="G1047"/>
          <cell r="H1047"/>
          <cell r="I1047"/>
          <cell r="J1047"/>
          <cell r="K1047"/>
          <cell r="L1047"/>
          <cell r="O1047"/>
          <cell r="P1047"/>
          <cell r="Q1047"/>
          <cell r="R1047"/>
          <cell r="S1047"/>
          <cell r="T1047"/>
          <cell r="U1047"/>
          <cell r="V1047"/>
          <cell r="Y1047"/>
          <cell r="Z1047"/>
        </row>
        <row r="1048">
          <cell r="B1048"/>
          <cell r="C1048"/>
          <cell r="D1048"/>
          <cell r="E1048"/>
          <cell r="F1048"/>
          <cell r="G1048"/>
          <cell r="H1048"/>
          <cell r="I1048"/>
          <cell r="J1048"/>
          <cell r="K1048"/>
          <cell r="L1048"/>
          <cell r="O1048"/>
          <cell r="P1048"/>
          <cell r="Q1048"/>
          <cell r="R1048"/>
          <cell r="S1048"/>
          <cell r="T1048"/>
          <cell r="U1048"/>
          <cell r="V1048"/>
          <cell r="Y1048"/>
          <cell r="Z1048"/>
        </row>
        <row r="1049">
          <cell r="B1049"/>
          <cell r="C1049"/>
          <cell r="D1049"/>
          <cell r="E1049"/>
          <cell r="F1049"/>
          <cell r="G1049"/>
          <cell r="H1049"/>
          <cell r="I1049"/>
          <cell r="J1049"/>
          <cell r="K1049"/>
          <cell r="L1049"/>
          <cell r="O1049"/>
          <cell r="P1049"/>
          <cell r="Q1049"/>
          <cell r="R1049"/>
          <cell r="S1049"/>
          <cell r="T1049"/>
          <cell r="U1049"/>
          <cell r="V1049"/>
          <cell r="Y1049"/>
          <cell r="Z1049"/>
        </row>
        <row r="1050">
          <cell r="B1050"/>
          <cell r="C1050"/>
          <cell r="D1050"/>
          <cell r="E1050"/>
          <cell r="F1050"/>
          <cell r="G1050"/>
          <cell r="H1050"/>
          <cell r="I1050"/>
          <cell r="J1050"/>
          <cell r="K1050"/>
          <cell r="L1050"/>
          <cell r="O1050"/>
          <cell r="P1050"/>
          <cell r="Q1050"/>
          <cell r="R1050"/>
          <cell r="S1050"/>
          <cell r="T1050"/>
          <cell r="U1050"/>
          <cell r="V1050"/>
          <cell r="Y1050"/>
          <cell r="Z1050"/>
        </row>
        <row r="1051">
          <cell r="B1051"/>
          <cell r="C1051"/>
          <cell r="D1051"/>
          <cell r="E1051"/>
          <cell r="F1051"/>
          <cell r="G1051"/>
          <cell r="H1051"/>
          <cell r="I1051"/>
          <cell r="J1051"/>
          <cell r="K1051"/>
          <cell r="L1051"/>
          <cell r="O1051"/>
          <cell r="P1051"/>
          <cell r="Q1051"/>
          <cell r="R1051"/>
          <cell r="S1051"/>
          <cell r="T1051"/>
          <cell r="U1051"/>
          <cell r="V1051"/>
          <cell r="Y1051"/>
          <cell r="Z1051"/>
        </row>
        <row r="1052">
          <cell r="B1052"/>
          <cell r="C1052"/>
          <cell r="D1052"/>
          <cell r="E1052"/>
          <cell r="F1052"/>
          <cell r="G1052"/>
          <cell r="H1052"/>
          <cell r="I1052"/>
          <cell r="J1052"/>
          <cell r="K1052"/>
          <cell r="L1052"/>
          <cell r="O1052"/>
          <cell r="P1052"/>
          <cell r="Q1052"/>
          <cell r="R1052"/>
          <cell r="S1052"/>
          <cell r="T1052"/>
          <cell r="U1052"/>
          <cell r="V1052"/>
          <cell r="Y1052"/>
          <cell r="Z1052"/>
        </row>
        <row r="1053">
          <cell r="B1053"/>
          <cell r="C1053"/>
          <cell r="D1053"/>
          <cell r="E1053"/>
          <cell r="F1053"/>
          <cell r="G1053"/>
          <cell r="H1053"/>
          <cell r="I1053"/>
          <cell r="J1053"/>
          <cell r="K1053"/>
          <cell r="L1053"/>
          <cell r="O1053"/>
          <cell r="P1053"/>
          <cell r="Q1053"/>
          <cell r="R1053"/>
          <cell r="S1053"/>
          <cell r="T1053"/>
          <cell r="U1053"/>
          <cell r="V1053"/>
          <cell r="Y1053"/>
          <cell r="Z1053"/>
        </row>
        <row r="1054">
          <cell r="B1054"/>
          <cell r="C1054"/>
          <cell r="D1054"/>
          <cell r="E1054"/>
          <cell r="F1054"/>
          <cell r="G1054"/>
          <cell r="H1054"/>
          <cell r="I1054"/>
          <cell r="J1054"/>
          <cell r="K1054"/>
          <cell r="L1054"/>
          <cell r="O1054"/>
          <cell r="P1054"/>
          <cell r="Q1054"/>
          <cell r="R1054"/>
          <cell r="S1054"/>
          <cell r="T1054"/>
          <cell r="U1054"/>
          <cell r="V1054"/>
          <cell r="Y1054"/>
          <cell r="Z1054"/>
        </row>
        <row r="1055">
          <cell r="B1055"/>
          <cell r="C1055"/>
          <cell r="D1055"/>
          <cell r="E1055"/>
          <cell r="F1055"/>
          <cell r="G1055"/>
          <cell r="H1055"/>
          <cell r="I1055"/>
          <cell r="J1055"/>
          <cell r="K1055"/>
          <cell r="L1055"/>
          <cell r="O1055"/>
          <cell r="P1055"/>
          <cell r="Q1055"/>
          <cell r="R1055"/>
          <cell r="S1055"/>
          <cell r="T1055"/>
          <cell r="U1055"/>
          <cell r="V1055"/>
          <cell r="Y1055"/>
          <cell r="Z1055"/>
        </row>
        <row r="1056">
          <cell r="B1056"/>
          <cell r="C1056"/>
          <cell r="D1056"/>
          <cell r="E1056"/>
          <cell r="F1056"/>
          <cell r="G1056"/>
          <cell r="H1056"/>
          <cell r="I1056"/>
          <cell r="J1056"/>
          <cell r="K1056"/>
          <cell r="L1056"/>
          <cell r="O1056"/>
          <cell r="P1056"/>
          <cell r="Q1056"/>
          <cell r="R1056"/>
          <cell r="S1056"/>
          <cell r="T1056"/>
          <cell r="U1056"/>
          <cell r="V1056"/>
          <cell r="Y1056"/>
          <cell r="Z1056"/>
        </row>
        <row r="1057">
          <cell r="B1057"/>
          <cell r="C1057"/>
          <cell r="D1057"/>
          <cell r="E1057"/>
          <cell r="F1057"/>
          <cell r="G1057"/>
          <cell r="H1057"/>
          <cell r="I1057"/>
          <cell r="J1057"/>
          <cell r="K1057"/>
          <cell r="L1057"/>
          <cell r="O1057"/>
          <cell r="P1057"/>
          <cell r="Q1057"/>
          <cell r="R1057"/>
          <cell r="S1057"/>
          <cell r="T1057"/>
          <cell r="U1057"/>
          <cell r="V1057"/>
          <cell r="Y1057"/>
          <cell r="Z1057"/>
        </row>
        <row r="1058">
          <cell r="B1058"/>
          <cell r="C1058"/>
          <cell r="D1058"/>
          <cell r="E1058"/>
          <cell r="F1058"/>
          <cell r="G1058"/>
          <cell r="H1058"/>
          <cell r="I1058"/>
          <cell r="J1058"/>
          <cell r="K1058"/>
          <cell r="L1058"/>
          <cell r="O1058"/>
          <cell r="P1058"/>
          <cell r="Q1058"/>
          <cell r="R1058"/>
          <cell r="S1058"/>
          <cell r="T1058"/>
          <cell r="U1058"/>
          <cell r="V1058"/>
          <cell r="Y1058"/>
          <cell r="Z1058"/>
        </row>
        <row r="1059">
          <cell r="B1059"/>
          <cell r="C1059"/>
          <cell r="D1059"/>
          <cell r="E1059"/>
          <cell r="F1059"/>
          <cell r="G1059"/>
          <cell r="H1059"/>
          <cell r="I1059"/>
          <cell r="J1059"/>
          <cell r="K1059"/>
          <cell r="L1059"/>
          <cell r="O1059"/>
          <cell r="P1059"/>
          <cell r="Q1059"/>
          <cell r="R1059"/>
          <cell r="S1059"/>
          <cell r="T1059"/>
          <cell r="U1059"/>
          <cell r="V1059"/>
          <cell r="Y1059"/>
          <cell r="Z1059"/>
        </row>
        <row r="1060">
          <cell r="B1060"/>
          <cell r="C1060"/>
          <cell r="D1060"/>
          <cell r="E1060"/>
          <cell r="F1060"/>
          <cell r="G1060"/>
          <cell r="H1060"/>
          <cell r="I1060"/>
          <cell r="J1060"/>
          <cell r="K1060"/>
          <cell r="L1060"/>
          <cell r="O1060"/>
          <cell r="P1060"/>
          <cell r="Q1060"/>
          <cell r="R1060"/>
          <cell r="S1060"/>
          <cell r="T1060"/>
          <cell r="U1060"/>
          <cell r="V1060"/>
          <cell r="Y1060"/>
          <cell r="Z1060"/>
        </row>
        <row r="1061">
          <cell r="B1061"/>
          <cell r="C1061"/>
          <cell r="D1061"/>
          <cell r="E1061"/>
          <cell r="F1061"/>
          <cell r="G1061"/>
          <cell r="H1061"/>
          <cell r="I1061"/>
          <cell r="J1061"/>
          <cell r="K1061"/>
          <cell r="L1061"/>
          <cell r="O1061"/>
          <cell r="P1061"/>
          <cell r="Q1061"/>
          <cell r="R1061"/>
          <cell r="S1061"/>
          <cell r="T1061"/>
          <cell r="U1061"/>
          <cell r="V1061"/>
          <cell r="Y1061"/>
          <cell r="Z1061"/>
        </row>
        <row r="1062">
          <cell r="B1062"/>
          <cell r="C1062"/>
          <cell r="D1062"/>
          <cell r="E1062"/>
          <cell r="F1062"/>
          <cell r="G1062"/>
          <cell r="H1062"/>
          <cell r="I1062"/>
          <cell r="J1062"/>
          <cell r="K1062"/>
          <cell r="L1062"/>
          <cell r="O1062"/>
          <cell r="P1062"/>
          <cell r="Q1062"/>
          <cell r="R1062"/>
          <cell r="S1062"/>
          <cell r="T1062"/>
          <cell r="U1062"/>
          <cell r="V1062"/>
          <cell r="Y1062"/>
          <cell r="Z1062"/>
        </row>
        <row r="1063">
          <cell r="B1063"/>
          <cell r="C1063"/>
          <cell r="D1063"/>
          <cell r="E1063"/>
          <cell r="F1063"/>
          <cell r="G1063"/>
          <cell r="H1063"/>
          <cell r="I1063"/>
          <cell r="J1063"/>
          <cell r="K1063"/>
          <cell r="L1063"/>
          <cell r="O1063"/>
          <cell r="P1063"/>
          <cell r="Q1063"/>
          <cell r="R1063"/>
          <cell r="S1063"/>
          <cell r="T1063"/>
          <cell r="U1063"/>
          <cell r="V1063"/>
          <cell r="Y1063"/>
          <cell r="Z1063"/>
        </row>
        <row r="1064">
          <cell r="B1064"/>
          <cell r="C1064"/>
          <cell r="D1064"/>
          <cell r="E1064"/>
          <cell r="F1064"/>
          <cell r="G1064"/>
          <cell r="H1064"/>
          <cell r="I1064"/>
          <cell r="J1064"/>
          <cell r="K1064"/>
          <cell r="L1064"/>
          <cell r="O1064"/>
          <cell r="P1064"/>
          <cell r="Q1064"/>
          <cell r="R1064"/>
          <cell r="S1064"/>
          <cell r="T1064"/>
          <cell r="U1064"/>
          <cell r="V1064"/>
          <cell r="Y1064"/>
          <cell r="Z1064"/>
        </row>
        <row r="1065">
          <cell r="B1065"/>
          <cell r="C1065"/>
          <cell r="D1065"/>
          <cell r="E1065"/>
          <cell r="F1065"/>
          <cell r="G1065"/>
          <cell r="H1065"/>
          <cell r="I1065"/>
          <cell r="J1065"/>
          <cell r="K1065"/>
          <cell r="L1065"/>
          <cell r="O1065"/>
          <cell r="P1065"/>
          <cell r="Q1065"/>
          <cell r="R1065"/>
          <cell r="S1065"/>
          <cell r="T1065"/>
          <cell r="U1065"/>
          <cell r="V1065"/>
          <cell r="Y1065"/>
          <cell r="Z1065"/>
        </row>
        <row r="1066">
          <cell r="B1066"/>
          <cell r="C1066"/>
          <cell r="D1066"/>
          <cell r="E1066"/>
          <cell r="F1066"/>
          <cell r="G1066"/>
          <cell r="H1066"/>
          <cell r="I1066"/>
          <cell r="J1066"/>
          <cell r="K1066"/>
          <cell r="L1066"/>
          <cell r="O1066"/>
          <cell r="P1066"/>
          <cell r="Q1066"/>
          <cell r="R1066"/>
          <cell r="S1066"/>
          <cell r="T1066"/>
          <cell r="U1066"/>
          <cell r="V1066"/>
          <cell r="Y1066"/>
          <cell r="Z1066"/>
        </row>
        <row r="1067">
          <cell r="B1067"/>
          <cell r="C1067"/>
          <cell r="D1067"/>
          <cell r="E1067"/>
          <cell r="F1067"/>
          <cell r="G1067"/>
          <cell r="H1067"/>
          <cell r="I1067"/>
          <cell r="J1067"/>
          <cell r="K1067"/>
          <cell r="L1067"/>
          <cell r="O1067"/>
          <cell r="P1067"/>
          <cell r="Q1067"/>
          <cell r="R1067"/>
          <cell r="S1067"/>
          <cell r="T1067"/>
          <cell r="U1067"/>
          <cell r="V1067"/>
          <cell r="Y1067"/>
          <cell r="Z1067"/>
        </row>
        <row r="1068">
          <cell r="B1068"/>
          <cell r="C1068"/>
          <cell r="D1068"/>
          <cell r="E1068"/>
          <cell r="F1068"/>
          <cell r="G1068"/>
          <cell r="H1068"/>
          <cell r="I1068"/>
          <cell r="J1068"/>
          <cell r="K1068"/>
          <cell r="L1068"/>
          <cell r="O1068"/>
          <cell r="P1068"/>
          <cell r="Q1068"/>
          <cell r="R1068"/>
          <cell r="S1068"/>
          <cell r="T1068"/>
          <cell r="U1068"/>
          <cell r="V1068"/>
          <cell r="Y1068"/>
          <cell r="Z1068"/>
        </row>
        <row r="1069">
          <cell r="B1069"/>
          <cell r="C1069"/>
          <cell r="D1069"/>
          <cell r="E1069"/>
          <cell r="F1069"/>
          <cell r="G1069"/>
          <cell r="H1069"/>
          <cell r="I1069"/>
          <cell r="J1069"/>
          <cell r="K1069"/>
          <cell r="L1069"/>
          <cell r="O1069"/>
          <cell r="P1069"/>
          <cell r="Q1069"/>
          <cell r="R1069"/>
          <cell r="S1069"/>
          <cell r="T1069"/>
          <cell r="U1069"/>
          <cell r="V1069"/>
          <cell r="Y1069"/>
          <cell r="Z1069"/>
        </row>
        <row r="1070">
          <cell r="B1070"/>
          <cell r="C1070"/>
          <cell r="D1070"/>
          <cell r="E1070"/>
          <cell r="F1070"/>
          <cell r="G1070"/>
          <cell r="H1070"/>
          <cell r="I1070"/>
          <cell r="J1070"/>
          <cell r="K1070"/>
          <cell r="L1070"/>
          <cell r="O1070"/>
          <cell r="P1070"/>
          <cell r="Q1070"/>
          <cell r="R1070"/>
          <cell r="S1070"/>
          <cell r="T1070"/>
          <cell r="U1070"/>
          <cell r="V1070"/>
          <cell r="Y1070"/>
          <cell r="Z1070"/>
        </row>
        <row r="1071">
          <cell r="B1071"/>
          <cell r="C1071"/>
          <cell r="D1071"/>
          <cell r="E1071"/>
          <cell r="F1071"/>
          <cell r="G1071"/>
          <cell r="H1071"/>
          <cell r="I1071"/>
          <cell r="J1071"/>
          <cell r="K1071"/>
          <cell r="L1071"/>
          <cell r="O1071"/>
          <cell r="P1071"/>
          <cell r="Q1071"/>
          <cell r="R1071"/>
          <cell r="S1071"/>
          <cell r="T1071"/>
          <cell r="U1071"/>
          <cell r="V1071"/>
          <cell r="Y1071"/>
          <cell r="Z1071"/>
        </row>
        <row r="1072">
          <cell r="B1072"/>
          <cell r="C1072"/>
          <cell r="D1072"/>
          <cell r="E1072"/>
          <cell r="F1072"/>
          <cell r="G1072"/>
          <cell r="H1072"/>
          <cell r="I1072"/>
          <cell r="J1072"/>
          <cell r="K1072"/>
          <cell r="L1072"/>
          <cell r="O1072"/>
          <cell r="P1072"/>
          <cell r="Q1072"/>
          <cell r="R1072"/>
          <cell r="S1072"/>
          <cell r="T1072"/>
          <cell r="U1072"/>
          <cell r="V1072"/>
          <cell r="Y1072"/>
          <cell r="Z1072"/>
        </row>
        <row r="1073">
          <cell r="B1073"/>
          <cell r="C1073"/>
          <cell r="D1073"/>
          <cell r="E1073"/>
          <cell r="F1073"/>
          <cell r="G1073"/>
          <cell r="H1073"/>
          <cell r="I1073"/>
          <cell r="J1073"/>
          <cell r="K1073"/>
          <cell r="L1073"/>
          <cell r="O1073"/>
          <cell r="P1073"/>
          <cell r="Q1073"/>
          <cell r="R1073"/>
          <cell r="S1073"/>
          <cell r="T1073"/>
          <cell r="U1073"/>
          <cell r="V1073"/>
          <cell r="Y1073"/>
          <cell r="Z1073"/>
        </row>
        <row r="1074">
          <cell r="B1074"/>
          <cell r="C1074"/>
          <cell r="D1074"/>
          <cell r="E1074"/>
          <cell r="F1074"/>
          <cell r="G1074"/>
          <cell r="H1074"/>
          <cell r="I1074"/>
          <cell r="J1074"/>
          <cell r="K1074"/>
          <cell r="L1074"/>
          <cell r="O1074"/>
          <cell r="P1074"/>
          <cell r="Q1074"/>
          <cell r="R1074"/>
          <cell r="S1074"/>
          <cell r="T1074"/>
          <cell r="U1074"/>
          <cell r="V1074"/>
          <cell r="Y1074"/>
          <cell r="Z1074"/>
        </row>
        <row r="1075">
          <cell r="B1075"/>
          <cell r="C1075"/>
          <cell r="D1075"/>
          <cell r="E1075"/>
          <cell r="F1075"/>
          <cell r="G1075"/>
          <cell r="H1075"/>
          <cell r="I1075"/>
          <cell r="J1075"/>
          <cell r="K1075"/>
          <cell r="L1075"/>
          <cell r="O1075"/>
          <cell r="P1075"/>
          <cell r="Q1075"/>
          <cell r="R1075"/>
          <cell r="S1075"/>
          <cell r="T1075"/>
          <cell r="U1075"/>
          <cell r="V1075"/>
          <cell r="Y1075"/>
          <cell r="Z1075"/>
        </row>
        <row r="1076">
          <cell r="B1076"/>
          <cell r="C1076"/>
          <cell r="D1076"/>
          <cell r="E1076"/>
          <cell r="F1076"/>
          <cell r="G1076"/>
          <cell r="H1076"/>
          <cell r="I1076"/>
          <cell r="J1076"/>
          <cell r="K1076"/>
          <cell r="L1076"/>
          <cell r="O1076"/>
          <cell r="P1076"/>
          <cell r="Q1076"/>
          <cell r="R1076"/>
          <cell r="S1076"/>
          <cell r="T1076"/>
          <cell r="U1076"/>
          <cell r="V1076"/>
          <cell r="Y1076"/>
          <cell r="Z1076"/>
        </row>
        <row r="1077">
          <cell r="B1077"/>
          <cell r="C1077"/>
          <cell r="D1077"/>
          <cell r="E1077"/>
          <cell r="F1077"/>
          <cell r="G1077"/>
          <cell r="H1077"/>
          <cell r="I1077"/>
          <cell r="J1077"/>
          <cell r="K1077"/>
          <cell r="L1077"/>
          <cell r="O1077"/>
          <cell r="P1077"/>
          <cell r="Q1077"/>
          <cell r="R1077"/>
          <cell r="S1077"/>
          <cell r="T1077"/>
          <cell r="U1077"/>
          <cell r="V1077"/>
          <cell r="Y1077"/>
          <cell r="Z1077"/>
        </row>
        <row r="1078">
          <cell r="B1078"/>
          <cell r="C1078"/>
          <cell r="D1078"/>
          <cell r="E1078"/>
          <cell r="F1078"/>
          <cell r="G1078"/>
          <cell r="H1078"/>
          <cell r="I1078"/>
          <cell r="J1078"/>
          <cell r="K1078"/>
          <cell r="L1078"/>
          <cell r="O1078"/>
          <cell r="P1078"/>
          <cell r="Q1078"/>
          <cell r="R1078"/>
          <cell r="S1078"/>
          <cell r="T1078"/>
          <cell r="U1078"/>
          <cell r="V1078"/>
          <cell r="Y1078"/>
          <cell r="Z1078"/>
        </row>
        <row r="1079">
          <cell r="B1079"/>
          <cell r="C1079"/>
          <cell r="D1079"/>
          <cell r="E1079"/>
          <cell r="F1079"/>
          <cell r="G1079"/>
          <cell r="H1079"/>
          <cell r="I1079"/>
          <cell r="J1079"/>
          <cell r="K1079"/>
          <cell r="L1079"/>
          <cell r="O1079"/>
          <cell r="P1079"/>
          <cell r="Q1079"/>
          <cell r="R1079"/>
          <cell r="S1079"/>
          <cell r="T1079"/>
          <cell r="U1079"/>
          <cell r="V1079"/>
          <cell r="Y1079"/>
          <cell r="Z1079"/>
        </row>
        <row r="1080">
          <cell r="B1080"/>
          <cell r="C1080"/>
          <cell r="D1080"/>
          <cell r="E1080"/>
          <cell r="F1080"/>
          <cell r="G1080"/>
          <cell r="H1080"/>
          <cell r="I1080"/>
          <cell r="J1080"/>
          <cell r="K1080"/>
          <cell r="L1080"/>
          <cell r="O1080"/>
          <cell r="P1080"/>
          <cell r="Q1080"/>
          <cell r="R1080"/>
          <cell r="S1080"/>
          <cell r="T1080"/>
          <cell r="U1080"/>
          <cell r="V1080"/>
          <cell r="Y1080"/>
          <cell r="Z1080"/>
        </row>
        <row r="1081">
          <cell r="B1081"/>
          <cell r="C1081"/>
          <cell r="D1081"/>
          <cell r="E1081"/>
          <cell r="F1081"/>
          <cell r="G1081"/>
          <cell r="H1081"/>
          <cell r="I1081"/>
          <cell r="J1081"/>
          <cell r="K1081"/>
          <cell r="L1081"/>
          <cell r="O1081"/>
          <cell r="P1081"/>
          <cell r="Q1081"/>
          <cell r="R1081"/>
          <cell r="S1081"/>
          <cell r="T1081"/>
          <cell r="U1081"/>
          <cell r="V1081"/>
          <cell r="Y1081"/>
          <cell r="Z1081"/>
        </row>
        <row r="1082">
          <cell r="B1082"/>
          <cell r="C1082"/>
          <cell r="D1082"/>
          <cell r="E1082"/>
          <cell r="F1082"/>
          <cell r="G1082"/>
          <cell r="H1082"/>
          <cell r="I1082"/>
          <cell r="J1082"/>
          <cell r="K1082"/>
          <cell r="L1082"/>
          <cell r="O1082"/>
          <cell r="P1082"/>
          <cell r="Q1082"/>
          <cell r="R1082"/>
          <cell r="S1082"/>
          <cell r="T1082"/>
          <cell r="U1082"/>
          <cell r="V1082"/>
          <cell r="Y1082"/>
          <cell r="Z1082"/>
        </row>
        <row r="1083">
          <cell r="B1083"/>
          <cell r="C1083"/>
          <cell r="D1083"/>
          <cell r="E1083"/>
          <cell r="F1083"/>
          <cell r="G1083"/>
          <cell r="H1083"/>
          <cell r="I1083"/>
          <cell r="J1083"/>
          <cell r="K1083"/>
          <cell r="L1083"/>
          <cell r="O1083"/>
          <cell r="P1083"/>
          <cell r="Q1083"/>
          <cell r="R1083"/>
          <cell r="S1083"/>
          <cell r="T1083"/>
          <cell r="U1083"/>
          <cell r="V1083"/>
          <cell r="Y1083"/>
          <cell r="Z1083"/>
        </row>
        <row r="1084">
          <cell r="B1084"/>
          <cell r="C1084"/>
          <cell r="D1084"/>
          <cell r="E1084"/>
          <cell r="F1084"/>
          <cell r="G1084"/>
          <cell r="H1084"/>
          <cell r="I1084"/>
          <cell r="J1084"/>
          <cell r="K1084"/>
          <cell r="L1084"/>
          <cell r="O1084"/>
          <cell r="P1084"/>
          <cell r="Q1084"/>
          <cell r="R1084"/>
          <cell r="S1084"/>
          <cell r="T1084"/>
          <cell r="U1084"/>
          <cell r="V1084"/>
          <cell r="Y1084"/>
          <cell r="Z1084"/>
        </row>
        <row r="1085">
          <cell r="B1085"/>
          <cell r="C1085"/>
          <cell r="D1085"/>
          <cell r="E1085"/>
          <cell r="F1085"/>
          <cell r="G1085"/>
          <cell r="H1085"/>
          <cell r="I1085"/>
          <cell r="J1085"/>
          <cell r="K1085"/>
          <cell r="L1085"/>
          <cell r="O1085"/>
          <cell r="P1085"/>
          <cell r="Q1085"/>
          <cell r="R1085"/>
          <cell r="S1085"/>
          <cell r="T1085"/>
          <cell r="U1085"/>
          <cell r="V1085"/>
          <cell r="Y1085"/>
          <cell r="Z1085"/>
        </row>
        <row r="1086">
          <cell r="B1086"/>
          <cell r="C1086"/>
          <cell r="D1086"/>
          <cell r="E1086"/>
          <cell r="F1086"/>
          <cell r="G1086"/>
          <cell r="H1086"/>
          <cell r="I1086"/>
          <cell r="J1086"/>
          <cell r="K1086"/>
          <cell r="L1086"/>
          <cell r="O1086"/>
          <cell r="P1086"/>
          <cell r="Q1086"/>
          <cell r="R1086"/>
          <cell r="S1086"/>
          <cell r="T1086"/>
          <cell r="U1086"/>
          <cell r="V1086"/>
          <cell r="Y1086"/>
          <cell r="Z1086"/>
        </row>
        <row r="1087">
          <cell r="B1087"/>
          <cell r="C1087"/>
          <cell r="D1087"/>
          <cell r="E1087"/>
          <cell r="F1087"/>
          <cell r="G1087"/>
          <cell r="H1087"/>
          <cell r="I1087"/>
          <cell r="J1087"/>
          <cell r="K1087"/>
          <cell r="L1087"/>
          <cell r="O1087"/>
          <cell r="P1087"/>
          <cell r="Q1087"/>
          <cell r="R1087"/>
          <cell r="S1087"/>
          <cell r="T1087"/>
          <cell r="U1087"/>
          <cell r="V1087"/>
          <cell r="Y1087"/>
          <cell r="Z1087"/>
        </row>
        <row r="1088">
          <cell r="B1088"/>
          <cell r="C1088"/>
          <cell r="D1088"/>
          <cell r="E1088"/>
          <cell r="F1088"/>
          <cell r="G1088"/>
          <cell r="H1088"/>
          <cell r="I1088"/>
          <cell r="J1088"/>
          <cell r="K1088"/>
          <cell r="L1088"/>
          <cell r="O1088"/>
          <cell r="P1088"/>
          <cell r="Q1088"/>
          <cell r="R1088"/>
          <cell r="S1088"/>
          <cell r="T1088"/>
          <cell r="U1088"/>
          <cell r="V1088"/>
          <cell r="Y1088"/>
          <cell r="Z1088"/>
        </row>
        <row r="1089">
          <cell r="B1089"/>
          <cell r="C1089"/>
          <cell r="D1089"/>
          <cell r="E1089"/>
          <cell r="F1089"/>
          <cell r="G1089"/>
          <cell r="H1089"/>
          <cell r="I1089"/>
          <cell r="J1089"/>
          <cell r="K1089"/>
          <cell r="L1089"/>
          <cell r="O1089"/>
          <cell r="P1089"/>
          <cell r="Q1089"/>
          <cell r="R1089"/>
          <cell r="S1089"/>
          <cell r="T1089"/>
          <cell r="U1089"/>
          <cell r="V1089"/>
          <cell r="Y1089"/>
          <cell r="Z1089"/>
        </row>
        <row r="1090">
          <cell r="B1090"/>
          <cell r="C1090"/>
          <cell r="D1090"/>
          <cell r="E1090"/>
          <cell r="F1090"/>
          <cell r="G1090"/>
          <cell r="H1090"/>
          <cell r="I1090"/>
          <cell r="J1090"/>
          <cell r="K1090"/>
          <cell r="L1090"/>
          <cell r="O1090"/>
          <cell r="P1090"/>
          <cell r="Q1090"/>
          <cell r="R1090"/>
          <cell r="S1090"/>
          <cell r="T1090"/>
          <cell r="U1090"/>
          <cell r="V1090"/>
          <cell r="Y1090"/>
          <cell r="Z1090"/>
        </row>
        <row r="1091">
          <cell r="B1091"/>
          <cell r="C1091"/>
          <cell r="D1091"/>
          <cell r="E1091"/>
          <cell r="F1091"/>
          <cell r="G1091"/>
          <cell r="H1091"/>
          <cell r="I1091"/>
          <cell r="J1091"/>
          <cell r="K1091"/>
          <cell r="L1091"/>
          <cell r="O1091"/>
          <cell r="P1091"/>
          <cell r="Q1091"/>
          <cell r="R1091"/>
          <cell r="S1091"/>
          <cell r="T1091"/>
          <cell r="U1091"/>
          <cell r="V1091"/>
          <cell r="Y1091"/>
          <cell r="Z1091"/>
        </row>
        <row r="1092">
          <cell r="B1092"/>
          <cell r="C1092"/>
          <cell r="D1092"/>
          <cell r="E1092"/>
          <cell r="F1092"/>
          <cell r="G1092"/>
          <cell r="H1092"/>
          <cell r="I1092"/>
          <cell r="J1092"/>
          <cell r="K1092"/>
          <cell r="L1092"/>
          <cell r="O1092"/>
          <cell r="P1092"/>
          <cell r="Q1092"/>
          <cell r="R1092"/>
          <cell r="S1092"/>
          <cell r="T1092"/>
          <cell r="U1092"/>
          <cell r="V1092"/>
          <cell r="Y1092"/>
          <cell r="Z1092"/>
        </row>
        <row r="1093">
          <cell r="B1093"/>
          <cell r="C1093"/>
          <cell r="D1093"/>
          <cell r="E1093"/>
          <cell r="F1093"/>
          <cell r="G1093"/>
          <cell r="H1093"/>
          <cell r="I1093"/>
          <cell r="J1093"/>
          <cell r="K1093"/>
          <cell r="L1093"/>
          <cell r="O1093"/>
          <cell r="P1093"/>
          <cell r="Q1093"/>
          <cell r="R1093"/>
          <cell r="S1093"/>
          <cell r="T1093"/>
          <cell r="U1093"/>
          <cell r="V1093"/>
          <cell r="Y1093"/>
          <cell r="Z1093"/>
        </row>
        <row r="1094">
          <cell r="B1094"/>
          <cell r="C1094"/>
          <cell r="D1094"/>
          <cell r="E1094"/>
          <cell r="F1094"/>
          <cell r="G1094"/>
          <cell r="H1094"/>
          <cell r="I1094"/>
          <cell r="J1094"/>
          <cell r="K1094"/>
          <cell r="L1094"/>
          <cell r="O1094"/>
          <cell r="P1094"/>
          <cell r="Q1094"/>
          <cell r="R1094"/>
          <cell r="S1094"/>
          <cell r="T1094"/>
          <cell r="U1094"/>
          <cell r="V1094"/>
          <cell r="Y1094"/>
          <cell r="Z1094"/>
        </row>
        <row r="1095">
          <cell r="B1095"/>
          <cell r="C1095"/>
          <cell r="D1095"/>
          <cell r="E1095"/>
          <cell r="F1095"/>
          <cell r="G1095"/>
          <cell r="H1095"/>
          <cell r="I1095"/>
          <cell r="J1095"/>
          <cell r="K1095"/>
          <cell r="L1095"/>
          <cell r="O1095"/>
          <cell r="P1095"/>
          <cell r="Q1095"/>
          <cell r="R1095"/>
          <cell r="S1095"/>
          <cell r="T1095"/>
          <cell r="U1095"/>
          <cell r="V1095"/>
          <cell r="Y1095"/>
          <cell r="Z1095"/>
        </row>
        <row r="1096">
          <cell r="B1096"/>
          <cell r="C1096"/>
          <cell r="D1096"/>
          <cell r="E1096"/>
          <cell r="F1096"/>
          <cell r="G1096"/>
          <cell r="H1096"/>
          <cell r="I1096"/>
          <cell r="J1096"/>
          <cell r="K1096"/>
          <cell r="L1096"/>
          <cell r="O1096"/>
          <cell r="P1096"/>
          <cell r="Q1096"/>
          <cell r="R1096"/>
          <cell r="S1096"/>
          <cell r="T1096"/>
          <cell r="U1096"/>
          <cell r="V1096"/>
          <cell r="Y1096"/>
          <cell r="Z1096"/>
        </row>
        <row r="1097">
          <cell r="B1097"/>
          <cell r="C1097"/>
          <cell r="D1097"/>
          <cell r="E1097"/>
          <cell r="F1097"/>
          <cell r="G1097"/>
          <cell r="H1097"/>
          <cell r="I1097"/>
          <cell r="J1097"/>
          <cell r="K1097"/>
          <cell r="L1097"/>
          <cell r="O1097"/>
          <cell r="P1097"/>
          <cell r="Q1097"/>
          <cell r="R1097"/>
          <cell r="S1097"/>
          <cell r="T1097"/>
          <cell r="U1097"/>
          <cell r="V1097"/>
          <cell r="Y1097"/>
          <cell r="Z1097"/>
        </row>
        <row r="1098">
          <cell r="B1098"/>
          <cell r="C1098"/>
          <cell r="D1098"/>
          <cell r="E1098"/>
          <cell r="F1098"/>
          <cell r="G1098"/>
          <cell r="H1098"/>
          <cell r="I1098"/>
          <cell r="J1098"/>
          <cell r="K1098"/>
          <cell r="L1098"/>
          <cell r="O1098"/>
          <cell r="P1098"/>
          <cell r="Q1098"/>
          <cell r="R1098"/>
          <cell r="S1098"/>
          <cell r="T1098"/>
          <cell r="U1098"/>
          <cell r="V1098"/>
          <cell r="Y1098"/>
          <cell r="Z1098"/>
        </row>
        <row r="1099">
          <cell r="B1099"/>
          <cell r="C1099"/>
          <cell r="D1099"/>
          <cell r="E1099"/>
          <cell r="F1099"/>
          <cell r="G1099"/>
          <cell r="H1099"/>
          <cell r="I1099"/>
          <cell r="J1099"/>
          <cell r="K1099"/>
          <cell r="L1099"/>
          <cell r="O1099"/>
          <cell r="P1099"/>
          <cell r="Q1099"/>
          <cell r="R1099"/>
          <cell r="S1099"/>
          <cell r="T1099"/>
          <cell r="U1099"/>
          <cell r="V1099"/>
          <cell r="Y1099"/>
          <cell r="Z1099"/>
        </row>
        <row r="1100">
          <cell r="B1100"/>
          <cell r="C1100"/>
          <cell r="D1100"/>
          <cell r="E1100"/>
          <cell r="F1100"/>
          <cell r="G1100"/>
          <cell r="H1100"/>
          <cell r="I1100"/>
          <cell r="J1100"/>
          <cell r="K1100"/>
          <cell r="L1100"/>
          <cell r="O1100"/>
          <cell r="P1100"/>
          <cell r="Q1100"/>
          <cell r="R1100"/>
          <cell r="S1100"/>
          <cell r="T1100"/>
          <cell r="U1100"/>
          <cell r="V1100"/>
          <cell r="Y1100"/>
          <cell r="Z1100"/>
        </row>
        <row r="1101">
          <cell r="B1101"/>
          <cell r="C1101"/>
          <cell r="D1101"/>
          <cell r="E1101"/>
          <cell r="F1101"/>
          <cell r="G1101"/>
          <cell r="H1101"/>
          <cell r="I1101"/>
          <cell r="J1101"/>
          <cell r="K1101"/>
          <cell r="L1101"/>
          <cell r="O1101"/>
          <cell r="P1101"/>
          <cell r="Q1101"/>
          <cell r="R1101"/>
          <cell r="S1101"/>
          <cell r="T1101"/>
          <cell r="U1101"/>
          <cell r="V1101"/>
          <cell r="Y1101"/>
          <cell r="Z1101"/>
        </row>
        <row r="1102">
          <cell r="B1102"/>
          <cell r="C1102"/>
          <cell r="D1102"/>
          <cell r="E1102"/>
          <cell r="F1102"/>
          <cell r="G1102"/>
          <cell r="H1102"/>
          <cell r="I1102"/>
          <cell r="J1102"/>
          <cell r="K1102"/>
          <cell r="L1102"/>
          <cell r="O1102"/>
          <cell r="P1102"/>
          <cell r="Q1102"/>
          <cell r="R1102"/>
          <cell r="S1102"/>
          <cell r="T1102"/>
          <cell r="U1102"/>
          <cell r="V1102"/>
          <cell r="Y1102"/>
          <cell r="Z1102"/>
        </row>
        <row r="1103">
          <cell r="B1103"/>
          <cell r="C1103"/>
          <cell r="D1103"/>
          <cell r="E1103"/>
          <cell r="F1103"/>
          <cell r="G1103"/>
          <cell r="H1103"/>
          <cell r="I1103"/>
          <cell r="J1103"/>
          <cell r="K1103"/>
          <cell r="L1103"/>
          <cell r="O1103"/>
          <cell r="P1103"/>
          <cell r="Q1103"/>
          <cell r="R1103"/>
          <cell r="S1103"/>
          <cell r="T1103"/>
          <cell r="U1103"/>
          <cell r="V1103"/>
          <cell r="Y1103"/>
          <cell r="Z1103"/>
        </row>
        <row r="1104">
          <cell r="B1104"/>
          <cell r="C1104"/>
          <cell r="D1104"/>
          <cell r="E1104"/>
          <cell r="F1104"/>
          <cell r="G1104"/>
          <cell r="H1104"/>
          <cell r="I1104"/>
          <cell r="J1104"/>
          <cell r="K1104"/>
          <cell r="L1104"/>
          <cell r="O1104"/>
          <cell r="P1104"/>
          <cell r="Q1104"/>
          <cell r="R1104"/>
          <cell r="S1104"/>
          <cell r="T1104"/>
          <cell r="U1104"/>
          <cell r="V1104"/>
          <cell r="Y1104"/>
          <cell r="Z1104"/>
        </row>
        <row r="1105">
          <cell r="B1105"/>
          <cell r="C1105"/>
          <cell r="D1105"/>
          <cell r="E1105"/>
          <cell r="F1105"/>
          <cell r="G1105"/>
          <cell r="H1105"/>
          <cell r="I1105"/>
          <cell r="J1105"/>
          <cell r="K1105"/>
          <cell r="L1105"/>
          <cell r="O1105"/>
          <cell r="P1105"/>
          <cell r="Q1105"/>
          <cell r="R1105"/>
          <cell r="S1105"/>
          <cell r="T1105"/>
          <cell r="U1105"/>
          <cell r="V1105"/>
          <cell r="Y1105"/>
          <cell r="Z1105"/>
        </row>
        <row r="1106">
          <cell r="B1106"/>
          <cell r="C1106"/>
          <cell r="D1106"/>
          <cell r="E1106"/>
          <cell r="F1106"/>
          <cell r="G1106"/>
          <cell r="H1106"/>
          <cell r="I1106"/>
          <cell r="J1106"/>
          <cell r="K1106"/>
          <cell r="L1106"/>
          <cell r="O1106"/>
          <cell r="P1106"/>
          <cell r="Q1106"/>
          <cell r="R1106"/>
          <cell r="S1106"/>
          <cell r="T1106"/>
          <cell r="U1106"/>
          <cell r="V1106"/>
          <cell r="Y1106"/>
          <cell r="Z1106"/>
        </row>
        <row r="1107">
          <cell r="B1107"/>
          <cell r="C1107"/>
          <cell r="D1107"/>
          <cell r="E1107"/>
          <cell r="F1107"/>
          <cell r="G1107"/>
          <cell r="H1107"/>
          <cell r="I1107"/>
          <cell r="J1107"/>
          <cell r="K1107"/>
          <cell r="L1107"/>
          <cell r="O1107"/>
          <cell r="P1107"/>
          <cell r="Q1107"/>
          <cell r="R1107"/>
          <cell r="S1107"/>
          <cell r="T1107"/>
          <cell r="U1107"/>
          <cell r="V1107"/>
          <cell r="Y1107"/>
          <cell r="Z1107"/>
        </row>
        <row r="1108">
          <cell r="B1108"/>
          <cell r="C1108"/>
          <cell r="D1108"/>
          <cell r="E1108"/>
          <cell r="F1108"/>
          <cell r="G1108"/>
          <cell r="H1108"/>
          <cell r="I1108"/>
          <cell r="J1108"/>
          <cell r="K1108"/>
          <cell r="L1108"/>
          <cell r="O1108"/>
          <cell r="P1108"/>
          <cell r="Q1108"/>
          <cell r="R1108"/>
          <cell r="S1108"/>
          <cell r="T1108"/>
          <cell r="U1108"/>
          <cell r="V1108"/>
          <cell r="Y1108"/>
          <cell r="Z1108"/>
        </row>
        <row r="1109">
          <cell r="B1109"/>
          <cell r="C1109"/>
          <cell r="D1109"/>
          <cell r="E1109"/>
          <cell r="F1109"/>
          <cell r="G1109"/>
          <cell r="H1109"/>
          <cell r="I1109"/>
          <cell r="J1109"/>
          <cell r="K1109"/>
          <cell r="L1109"/>
          <cell r="O1109"/>
          <cell r="P1109"/>
          <cell r="Q1109"/>
          <cell r="R1109"/>
          <cell r="S1109"/>
          <cell r="T1109"/>
          <cell r="U1109"/>
          <cell r="V1109"/>
          <cell r="Y1109"/>
          <cell r="Z1109"/>
        </row>
        <row r="1110">
          <cell r="B1110"/>
          <cell r="C1110"/>
          <cell r="D1110"/>
          <cell r="E1110"/>
          <cell r="F1110"/>
          <cell r="G1110"/>
          <cell r="H1110"/>
          <cell r="I1110"/>
          <cell r="J1110"/>
          <cell r="K1110"/>
          <cell r="L1110"/>
          <cell r="O1110"/>
          <cell r="P1110"/>
          <cell r="Q1110"/>
          <cell r="R1110"/>
          <cell r="S1110"/>
          <cell r="T1110"/>
          <cell r="U1110"/>
          <cell r="V1110"/>
          <cell r="Y1110"/>
          <cell r="Z1110"/>
        </row>
        <row r="1111">
          <cell r="B1111"/>
          <cell r="C1111"/>
          <cell r="D1111"/>
          <cell r="E1111"/>
          <cell r="F1111"/>
          <cell r="G1111"/>
          <cell r="H1111"/>
          <cell r="I1111"/>
          <cell r="J1111"/>
          <cell r="K1111"/>
          <cell r="L1111"/>
          <cell r="O1111"/>
          <cell r="P1111"/>
          <cell r="Q1111"/>
          <cell r="R1111"/>
          <cell r="S1111"/>
          <cell r="T1111"/>
          <cell r="U1111"/>
          <cell r="V1111"/>
          <cell r="Y1111"/>
          <cell r="Z1111"/>
        </row>
        <row r="1112">
          <cell r="B1112"/>
          <cell r="C1112"/>
          <cell r="D1112"/>
          <cell r="E1112"/>
          <cell r="F1112"/>
          <cell r="G1112"/>
          <cell r="H1112"/>
          <cell r="I1112"/>
          <cell r="J1112"/>
          <cell r="K1112"/>
          <cell r="L1112"/>
          <cell r="O1112"/>
          <cell r="P1112"/>
          <cell r="Q1112"/>
          <cell r="R1112"/>
          <cell r="S1112"/>
          <cell r="T1112"/>
          <cell r="U1112"/>
          <cell r="V1112"/>
          <cell r="Y1112"/>
          <cell r="Z1112"/>
        </row>
        <row r="1113">
          <cell r="B1113"/>
          <cell r="C1113"/>
          <cell r="D1113"/>
          <cell r="E1113"/>
          <cell r="F1113"/>
          <cell r="G1113"/>
          <cell r="H1113"/>
          <cell r="I1113"/>
          <cell r="J1113"/>
          <cell r="K1113"/>
          <cell r="L1113"/>
          <cell r="O1113"/>
          <cell r="P1113"/>
          <cell r="Q1113"/>
          <cell r="R1113"/>
          <cell r="S1113"/>
          <cell r="T1113"/>
          <cell r="U1113"/>
          <cell r="V1113"/>
          <cell r="Y1113"/>
          <cell r="Z1113"/>
        </row>
        <row r="1114">
          <cell r="B1114"/>
          <cell r="C1114"/>
          <cell r="D1114"/>
          <cell r="E1114"/>
          <cell r="F1114"/>
          <cell r="G1114"/>
          <cell r="H1114"/>
          <cell r="I1114"/>
          <cell r="J1114"/>
          <cell r="K1114"/>
          <cell r="L1114"/>
          <cell r="O1114"/>
          <cell r="P1114"/>
          <cell r="Q1114"/>
          <cell r="R1114"/>
          <cell r="S1114"/>
          <cell r="T1114"/>
          <cell r="U1114"/>
          <cell r="V1114"/>
          <cell r="Y1114"/>
          <cell r="Z1114"/>
        </row>
        <row r="1115">
          <cell r="B1115"/>
          <cell r="C1115"/>
          <cell r="D1115"/>
          <cell r="E1115"/>
          <cell r="F1115"/>
          <cell r="G1115"/>
          <cell r="H1115"/>
          <cell r="I1115"/>
          <cell r="J1115"/>
          <cell r="K1115"/>
          <cell r="L1115"/>
          <cell r="O1115"/>
          <cell r="P1115"/>
          <cell r="Q1115"/>
          <cell r="R1115"/>
          <cell r="S1115"/>
          <cell r="T1115"/>
          <cell r="U1115"/>
          <cell r="V1115"/>
          <cell r="Y1115"/>
          <cell r="Z1115"/>
        </row>
        <row r="1116">
          <cell r="B1116"/>
          <cell r="C1116"/>
          <cell r="D1116"/>
          <cell r="E1116"/>
          <cell r="F1116"/>
          <cell r="G1116"/>
          <cell r="H1116"/>
          <cell r="I1116"/>
          <cell r="J1116"/>
          <cell r="K1116"/>
          <cell r="L1116"/>
          <cell r="O1116"/>
          <cell r="P1116"/>
          <cell r="Q1116"/>
          <cell r="R1116"/>
          <cell r="S1116"/>
          <cell r="T1116"/>
          <cell r="U1116"/>
          <cell r="V1116"/>
          <cell r="Y1116"/>
          <cell r="Z1116"/>
        </row>
        <row r="1117">
          <cell r="B1117"/>
          <cell r="C1117"/>
          <cell r="D1117"/>
          <cell r="E1117"/>
          <cell r="F1117"/>
          <cell r="G1117"/>
          <cell r="H1117"/>
          <cell r="I1117"/>
          <cell r="J1117"/>
          <cell r="K1117"/>
          <cell r="L1117"/>
          <cell r="O1117"/>
          <cell r="P1117"/>
          <cell r="Q1117"/>
          <cell r="R1117"/>
          <cell r="S1117"/>
          <cell r="T1117"/>
          <cell r="U1117"/>
          <cell r="V1117"/>
          <cell r="Y1117"/>
          <cell r="Z1117"/>
        </row>
        <row r="1118">
          <cell r="B1118"/>
          <cell r="C1118"/>
          <cell r="D1118"/>
          <cell r="E1118"/>
          <cell r="F1118"/>
          <cell r="G1118"/>
          <cell r="H1118"/>
          <cell r="I1118"/>
          <cell r="J1118"/>
          <cell r="K1118"/>
          <cell r="L1118"/>
          <cell r="O1118"/>
          <cell r="P1118"/>
          <cell r="Q1118"/>
          <cell r="R1118"/>
          <cell r="S1118"/>
          <cell r="T1118"/>
          <cell r="U1118"/>
          <cell r="V1118"/>
          <cell r="Y1118"/>
          <cell r="Z1118"/>
        </row>
        <row r="1119">
          <cell r="B1119"/>
          <cell r="C1119"/>
          <cell r="D1119"/>
          <cell r="E1119"/>
          <cell r="F1119"/>
          <cell r="G1119"/>
          <cell r="H1119"/>
          <cell r="I1119"/>
          <cell r="J1119"/>
          <cell r="K1119"/>
          <cell r="L1119"/>
          <cell r="O1119"/>
          <cell r="P1119"/>
          <cell r="Q1119"/>
          <cell r="R1119"/>
          <cell r="S1119"/>
          <cell r="T1119"/>
          <cell r="U1119"/>
          <cell r="V1119"/>
          <cell r="Y1119"/>
          <cell r="Z1119"/>
        </row>
        <row r="1120">
          <cell r="B1120"/>
          <cell r="C1120"/>
          <cell r="D1120"/>
          <cell r="E1120"/>
          <cell r="F1120"/>
          <cell r="G1120"/>
          <cell r="H1120"/>
          <cell r="I1120"/>
          <cell r="J1120"/>
          <cell r="K1120"/>
          <cell r="L1120"/>
          <cell r="O1120"/>
          <cell r="P1120"/>
          <cell r="Q1120"/>
          <cell r="R1120"/>
          <cell r="S1120"/>
          <cell r="T1120"/>
          <cell r="U1120"/>
          <cell r="V1120"/>
          <cell r="Y1120"/>
          <cell r="Z1120"/>
        </row>
        <row r="1121">
          <cell r="B1121"/>
          <cell r="C1121"/>
          <cell r="D1121"/>
          <cell r="E1121"/>
          <cell r="F1121"/>
          <cell r="G1121"/>
          <cell r="H1121"/>
          <cell r="I1121"/>
          <cell r="J1121"/>
          <cell r="K1121"/>
          <cell r="L1121"/>
          <cell r="O1121"/>
          <cell r="P1121"/>
          <cell r="Q1121"/>
          <cell r="R1121"/>
          <cell r="S1121"/>
          <cell r="T1121"/>
          <cell r="U1121"/>
          <cell r="V1121"/>
          <cell r="Y1121"/>
          <cell r="Z1121"/>
        </row>
        <row r="1122">
          <cell r="B1122"/>
          <cell r="C1122"/>
          <cell r="D1122"/>
          <cell r="E1122"/>
          <cell r="F1122"/>
          <cell r="G1122"/>
          <cell r="H1122"/>
          <cell r="I1122"/>
          <cell r="J1122"/>
          <cell r="K1122"/>
          <cell r="L1122"/>
          <cell r="O1122"/>
          <cell r="P1122"/>
          <cell r="Q1122"/>
          <cell r="R1122"/>
          <cell r="S1122"/>
          <cell r="T1122"/>
          <cell r="U1122"/>
          <cell r="V1122"/>
          <cell r="Y1122"/>
          <cell r="Z1122"/>
        </row>
        <row r="1123">
          <cell r="B1123"/>
          <cell r="C1123"/>
          <cell r="D1123"/>
          <cell r="E1123"/>
          <cell r="F1123"/>
          <cell r="G1123"/>
          <cell r="H1123"/>
          <cell r="I1123"/>
          <cell r="J1123"/>
          <cell r="K1123"/>
          <cell r="L1123"/>
          <cell r="O1123"/>
          <cell r="P1123"/>
          <cell r="Q1123"/>
          <cell r="R1123"/>
          <cell r="S1123"/>
          <cell r="T1123"/>
          <cell r="U1123"/>
          <cell r="V1123"/>
          <cell r="Y1123"/>
          <cell r="Z1123"/>
        </row>
        <row r="1124">
          <cell r="B1124"/>
          <cell r="C1124"/>
          <cell r="D1124"/>
          <cell r="E1124"/>
          <cell r="F1124"/>
          <cell r="G1124"/>
          <cell r="H1124"/>
          <cell r="I1124"/>
          <cell r="J1124"/>
          <cell r="K1124"/>
          <cell r="L1124"/>
          <cell r="O1124"/>
          <cell r="P1124"/>
          <cell r="Q1124"/>
          <cell r="R1124"/>
          <cell r="S1124"/>
          <cell r="T1124"/>
          <cell r="U1124"/>
          <cell r="V1124"/>
          <cell r="Y1124"/>
          <cell r="Z1124"/>
        </row>
        <row r="1125">
          <cell r="B1125"/>
          <cell r="C1125"/>
          <cell r="D1125"/>
          <cell r="E1125"/>
          <cell r="F1125"/>
          <cell r="G1125"/>
          <cell r="H1125"/>
          <cell r="I1125"/>
          <cell r="J1125"/>
          <cell r="K1125"/>
          <cell r="L1125"/>
          <cell r="O1125"/>
          <cell r="P1125"/>
          <cell r="Q1125"/>
          <cell r="R1125"/>
          <cell r="S1125"/>
          <cell r="T1125"/>
          <cell r="U1125"/>
          <cell r="V1125"/>
          <cell r="Y1125"/>
          <cell r="Z1125"/>
        </row>
        <row r="1126">
          <cell r="B1126"/>
          <cell r="C1126"/>
          <cell r="D1126"/>
          <cell r="E1126"/>
          <cell r="F1126"/>
          <cell r="G1126"/>
          <cell r="H1126"/>
          <cell r="I1126"/>
          <cell r="J1126"/>
          <cell r="K1126"/>
          <cell r="L1126"/>
          <cell r="O1126"/>
          <cell r="P1126"/>
          <cell r="Q1126"/>
          <cell r="R1126"/>
          <cell r="S1126"/>
          <cell r="T1126"/>
          <cell r="U1126"/>
          <cell r="V1126"/>
          <cell r="Y1126"/>
          <cell r="Z1126"/>
        </row>
        <row r="1127">
          <cell r="B1127"/>
          <cell r="C1127"/>
          <cell r="D1127"/>
          <cell r="E1127"/>
          <cell r="F1127"/>
          <cell r="G1127"/>
          <cell r="H1127"/>
          <cell r="I1127"/>
          <cell r="J1127"/>
          <cell r="K1127"/>
          <cell r="L1127"/>
          <cell r="O1127"/>
          <cell r="P1127"/>
          <cell r="Q1127"/>
          <cell r="R1127"/>
          <cell r="S1127"/>
          <cell r="T1127"/>
          <cell r="U1127"/>
          <cell r="V1127"/>
          <cell r="Y1127"/>
          <cell r="Z1127"/>
        </row>
        <row r="1128">
          <cell r="B1128"/>
          <cell r="C1128"/>
          <cell r="D1128"/>
          <cell r="E1128"/>
          <cell r="F1128"/>
          <cell r="G1128"/>
          <cell r="H1128"/>
          <cell r="I1128"/>
          <cell r="J1128"/>
          <cell r="K1128"/>
          <cell r="L1128"/>
          <cell r="O1128"/>
          <cell r="P1128"/>
          <cell r="Q1128"/>
          <cell r="R1128"/>
          <cell r="S1128"/>
          <cell r="T1128"/>
          <cell r="U1128"/>
          <cell r="V1128"/>
          <cell r="Y1128"/>
          <cell r="Z1128"/>
        </row>
        <row r="1129">
          <cell r="B1129"/>
          <cell r="C1129"/>
          <cell r="D1129"/>
          <cell r="E1129"/>
          <cell r="F1129"/>
          <cell r="G1129"/>
          <cell r="H1129"/>
          <cell r="I1129"/>
          <cell r="J1129"/>
          <cell r="K1129"/>
          <cell r="L1129"/>
          <cell r="O1129"/>
          <cell r="P1129"/>
          <cell r="Q1129"/>
          <cell r="R1129"/>
          <cell r="S1129"/>
          <cell r="T1129"/>
          <cell r="U1129"/>
          <cell r="V1129"/>
          <cell r="Y1129"/>
          <cell r="Z1129"/>
        </row>
        <row r="1130">
          <cell r="B1130"/>
          <cell r="C1130"/>
          <cell r="D1130"/>
          <cell r="E1130"/>
          <cell r="F1130"/>
          <cell r="G1130"/>
          <cell r="H1130"/>
          <cell r="I1130"/>
          <cell r="J1130"/>
          <cell r="K1130"/>
          <cell r="L1130"/>
          <cell r="O1130"/>
          <cell r="P1130"/>
          <cell r="Q1130"/>
          <cell r="R1130"/>
          <cell r="S1130"/>
          <cell r="T1130"/>
          <cell r="U1130"/>
          <cell r="V1130"/>
          <cell r="Y1130"/>
          <cell r="Z1130"/>
        </row>
        <row r="1131">
          <cell r="B1131"/>
          <cell r="C1131"/>
          <cell r="D1131"/>
          <cell r="E1131"/>
          <cell r="F1131"/>
          <cell r="G1131"/>
          <cell r="H1131"/>
          <cell r="I1131"/>
          <cell r="J1131"/>
          <cell r="K1131"/>
          <cell r="L1131"/>
          <cell r="O1131"/>
          <cell r="P1131"/>
          <cell r="Q1131"/>
          <cell r="R1131"/>
          <cell r="S1131"/>
          <cell r="T1131"/>
          <cell r="U1131"/>
          <cell r="V1131"/>
          <cell r="Y1131"/>
          <cell r="Z1131"/>
        </row>
        <row r="1132">
          <cell r="B1132"/>
          <cell r="C1132"/>
          <cell r="D1132"/>
          <cell r="E1132"/>
          <cell r="F1132"/>
          <cell r="G1132"/>
          <cell r="H1132"/>
          <cell r="I1132"/>
          <cell r="J1132"/>
          <cell r="K1132"/>
          <cell r="L1132"/>
          <cell r="O1132"/>
          <cell r="P1132"/>
          <cell r="Q1132"/>
          <cell r="R1132"/>
          <cell r="S1132"/>
          <cell r="T1132"/>
          <cell r="U1132"/>
          <cell r="V1132"/>
          <cell r="Y1132"/>
          <cell r="Z1132"/>
        </row>
        <row r="1133">
          <cell r="B1133"/>
          <cell r="C1133"/>
          <cell r="D1133"/>
          <cell r="E1133"/>
          <cell r="F1133"/>
          <cell r="G1133"/>
          <cell r="H1133"/>
          <cell r="I1133"/>
          <cell r="J1133"/>
          <cell r="K1133"/>
          <cell r="L1133"/>
          <cell r="O1133"/>
          <cell r="P1133"/>
          <cell r="Q1133"/>
          <cell r="R1133"/>
          <cell r="S1133"/>
          <cell r="T1133"/>
          <cell r="U1133"/>
          <cell r="V1133"/>
          <cell r="Y1133"/>
          <cell r="Z1133"/>
        </row>
        <row r="1134">
          <cell r="B1134"/>
          <cell r="C1134"/>
          <cell r="D1134"/>
          <cell r="E1134"/>
          <cell r="F1134"/>
          <cell r="G1134"/>
          <cell r="H1134"/>
          <cell r="I1134"/>
          <cell r="J1134"/>
          <cell r="K1134"/>
          <cell r="L1134"/>
          <cell r="O1134"/>
          <cell r="P1134"/>
          <cell r="Q1134"/>
          <cell r="R1134"/>
          <cell r="S1134"/>
          <cell r="T1134"/>
          <cell r="U1134"/>
          <cell r="V1134"/>
          <cell r="Y1134"/>
          <cell r="Z1134"/>
        </row>
        <row r="1135">
          <cell r="B1135"/>
          <cell r="C1135"/>
          <cell r="D1135"/>
          <cell r="E1135"/>
          <cell r="F1135"/>
          <cell r="G1135"/>
          <cell r="H1135"/>
          <cell r="I1135"/>
          <cell r="J1135"/>
          <cell r="K1135"/>
          <cell r="L1135"/>
          <cell r="O1135"/>
          <cell r="P1135"/>
          <cell r="Q1135"/>
          <cell r="R1135"/>
          <cell r="S1135"/>
          <cell r="T1135"/>
          <cell r="U1135"/>
          <cell r="V1135"/>
          <cell r="Y1135"/>
          <cell r="Z1135"/>
        </row>
        <row r="1136">
          <cell r="B1136"/>
          <cell r="C1136"/>
          <cell r="D1136"/>
          <cell r="E1136"/>
          <cell r="F1136"/>
          <cell r="G1136"/>
          <cell r="H1136"/>
          <cell r="I1136"/>
          <cell r="J1136"/>
          <cell r="K1136"/>
          <cell r="L1136"/>
          <cell r="O1136"/>
          <cell r="P1136"/>
          <cell r="Q1136"/>
          <cell r="R1136"/>
          <cell r="S1136"/>
          <cell r="T1136"/>
          <cell r="U1136"/>
          <cell r="V1136"/>
          <cell r="Y1136"/>
          <cell r="Z1136"/>
        </row>
        <row r="1137">
          <cell r="B1137"/>
          <cell r="C1137"/>
          <cell r="D1137"/>
          <cell r="E1137"/>
          <cell r="F1137"/>
          <cell r="G1137"/>
          <cell r="H1137"/>
          <cell r="I1137"/>
          <cell r="J1137"/>
          <cell r="K1137"/>
          <cell r="L1137"/>
          <cell r="O1137"/>
          <cell r="P1137"/>
          <cell r="Q1137"/>
          <cell r="R1137"/>
          <cell r="S1137"/>
          <cell r="T1137"/>
          <cell r="U1137"/>
          <cell r="V1137"/>
          <cell r="Y1137"/>
          <cell r="Z1137"/>
        </row>
        <row r="1138">
          <cell r="B1138"/>
          <cell r="C1138"/>
          <cell r="D1138"/>
          <cell r="E1138"/>
          <cell r="F1138"/>
          <cell r="G1138"/>
          <cell r="H1138"/>
          <cell r="I1138"/>
          <cell r="J1138"/>
          <cell r="K1138"/>
          <cell r="L1138"/>
          <cell r="O1138"/>
          <cell r="P1138"/>
          <cell r="Q1138"/>
          <cell r="R1138"/>
          <cell r="S1138"/>
          <cell r="T1138"/>
          <cell r="U1138"/>
          <cell r="V1138"/>
          <cell r="Y1138"/>
          <cell r="Z1138"/>
        </row>
        <row r="1139">
          <cell r="B1139"/>
          <cell r="C1139"/>
          <cell r="D1139"/>
          <cell r="E1139"/>
          <cell r="F1139"/>
          <cell r="G1139"/>
          <cell r="H1139"/>
          <cell r="I1139"/>
          <cell r="J1139"/>
          <cell r="K1139"/>
          <cell r="L1139"/>
          <cell r="O1139"/>
          <cell r="P1139"/>
          <cell r="Q1139"/>
          <cell r="R1139"/>
          <cell r="S1139"/>
          <cell r="T1139"/>
          <cell r="U1139"/>
          <cell r="V1139"/>
          <cell r="Y1139"/>
          <cell r="Z1139"/>
        </row>
        <row r="1140">
          <cell r="B1140"/>
          <cell r="C1140"/>
          <cell r="D1140"/>
          <cell r="E1140"/>
          <cell r="F1140"/>
          <cell r="G1140"/>
          <cell r="H1140"/>
          <cell r="I1140"/>
          <cell r="J1140"/>
          <cell r="K1140"/>
          <cell r="L1140"/>
          <cell r="O1140"/>
          <cell r="P1140"/>
          <cell r="Q1140"/>
          <cell r="R1140"/>
          <cell r="S1140"/>
          <cell r="T1140"/>
          <cell r="U1140"/>
          <cell r="V1140"/>
          <cell r="Y1140"/>
          <cell r="Z1140"/>
        </row>
        <row r="1141">
          <cell r="B1141"/>
          <cell r="C1141"/>
          <cell r="D1141"/>
          <cell r="E1141"/>
          <cell r="F1141"/>
          <cell r="G1141"/>
          <cell r="H1141"/>
          <cell r="I1141"/>
          <cell r="J1141"/>
          <cell r="K1141"/>
          <cell r="L1141"/>
          <cell r="O1141"/>
          <cell r="P1141"/>
          <cell r="Q1141"/>
          <cell r="R1141"/>
          <cell r="S1141"/>
          <cell r="T1141"/>
          <cell r="U1141"/>
          <cell r="V1141"/>
          <cell r="Y1141"/>
          <cell r="Z1141"/>
        </row>
        <row r="1142">
          <cell r="B1142"/>
          <cell r="C1142"/>
          <cell r="D1142"/>
          <cell r="E1142"/>
          <cell r="F1142"/>
          <cell r="G1142"/>
          <cell r="H1142"/>
          <cell r="I1142"/>
          <cell r="J1142"/>
          <cell r="K1142"/>
          <cell r="L1142"/>
          <cell r="O1142"/>
          <cell r="P1142"/>
          <cell r="Q1142"/>
          <cell r="R1142"/>
          <cell r="S1142"/>
          <cell r="T1142"/>
          <cell r="U1142"/>
          <cell r="V1142"/>
          <cell r="Y1142"/>
          <cell r="Z1142"/>
        </row>
        <row r="1143">
          <cell r="B1143"/>
          <cell r="C1143"/>
          <cell r="D1143"/>
          <cell r="E1143"/>
          <cell r="F1143"/>
          <cell r="G1143"/>
          <cell r="H1143"/>
          <cell r="I1143"/>
          <cell r="J1143"/>
          <cell r="K1143"/>
          <cell r="L1143"/>
          <cell r="O1143"/>
          <cell r="P1143"/>
          <cell r="Q1143"/>
          <cell r="R1143"/>
          <cell r="S1143"/>
          <cell r="T1143"/>
          <cell r="U1143"/>
          <cell r="V1143"/>
          <cell r="Y1143"/>
          <cell r="Z1143"/>
        </row>
        <row r="1144">
          <cell r="B1144"/>
          <cell r="C1144"/>
          <cell r="D1144"/>
          <cell r="E1144"/>
          <cell r="F1144"/>
          <cell r="G1144"/>
          <cell r="H1144"/>
          <cell r="I1144"/>
          <cell r="J1144"/>
          <cell r="K1144"/>
          <cell r="L1144"/>
          <cell r="O1144"/>
          <cell r="P1144"/>
          <cell r="Q1144"/>
          <cell r="R1144"/>
          <cell r="S1144"/>
          <cell r="T1144"/>
          <cell r="U1144"/>
          <cell r="V1144"/>
          <cell r="Y1144"/>
          <cell r="Z1144"/>
        </row>
        <row r="1145">
          <cell r="B1145"/>
          <cell r="C1145"/>
          <cell r="D1145"/>
          <cell r="E1145"/>
          <cell r="F1145"/>
          <cell r="G1145"/>
          <cell r="H1145"/>
          <cell r="I1145"/>
          <cell r="J1145"/>
          <cell r="K1145"/>
          <cell r="L1145"/>
          <cell r="O1145"/>
          <cell r="P1145"/>
          <cell r="Q1145"/>
          <cell r="R1145"/>
          <cell r="S1145"/>
          <cell r="T1145"/>
          <cell r="U1145"/>
          <cell r="V1145"/>
          <cell r="Y1145"/>
          <cell r="Z1145"/>
        </row>
        <row r="1146">
          <cell r="B1146"/>
          <cell r="C1146"/>
          <cell r="D1146"/>
          <cell r="E1146"/>
          <cell r="F1146"/>
          <cell r="G1146"/>
          <cell r="H1146"/>
          <cell r="I1146"/>
          <cell r="J1146"/>
          <cell r="K1146"/>
          <cell r="L1146"/>
          <cell r="O1146"/>
          <cell r="P1146"/>
          <cell r="Q1146"/>
          <cell r="R1146"/>
          <cell r="S1146"/>
          <cell r="T1146"/>
          <cell r="U1146"/>
          <cell r="V1146"/>
          <cell r="Y1146"/>
          <cell r="Z1146"/>
        </row>
        <row r="1147">
          <cell r="B1147"/>
          <cell r="C1147"/>
          <cell r="D1147"/>
          <cell r="E1147"/>
          <cell r="F1147"/>
          <cell r="G1147"/>
          <cell r="H1147"/>
          <cell r="I1147"/>
          <cell r="J1147"/>
          <cell r="K1147"/>
          <cell r="L1147"/>
          <cell r="O1147"/>
          <cell r="P1147"/>
          <cell r="Q1147"/>
          <cell r="R1147"/>
          <cell r="S1147"/>
          <cell r="T1147"/>
          <cell r="U1147"/>
          <cell r="V1147"/>
          <cell r="Y1147"/>
          <cell r="Z1147"/>
        </row>
        <row r="1148">
          <cell r="B1148"/>
          <cell r="C1148"/>
          <cell r="D1148"/>
          <cell r="E1148"/>
          <cell r="F1148"/>
          <cell r="G1148"/>
          <cell r="H1148"/>
          <cell r="I1148"/>
          <cell r="J1148"/>
          <cell r="K1148"/>
          <cell r="L1148"/>
          <cell r="O1148"/>
          <cell r="P1148"/>
          <cell r="Q1148"/>
          <cell r="R1148"/>
          <cell r="S1148"/>
          <cell r="T1148"/>
          <cell r="U1148"/>
          <cell r="V1148"/>
          <cell r="Y1148"/>
          <cell r="Z1148"/>
        </row>
        <row r="1149">
          <cell r="B1149"/>
          <cell r="C1149"/>
          <cell r="D1149"/>
          <cell r="E1149"/>
          <cell r="F1149"/>
          <cell r="G1149"/>
          <cell r="H1149"/>
          <cell r="I1149"/>
          <cell r="J1149"/>
          <cell r="K1149"/>
          <cell r="L1149"/>
          <cell r="O1149"/>
          <cell r="P1149"/>
          <cell r="Q1149"/>
          <cell r="R1149"/>
          <cell r="S1149"/>
          <cell r="T1149"/>
          <cell r="U1149"/>
          <cell r="V1149"/>
          <cell r="Y1149"/>
          <cell r="Z1149"/>
        </row>
        <row r="1150">
          <cell r="B1150"/>
          <cell r="C1150"/>
          <cell r="D1150"/>
          <cell r="E1150"/>
          <cell r="F1150"/>
          <cell r="G1150"/>
          <cell r="H1150"/>
          <cell r="I1150"/>
          <cell r="J1150"/>
          <cell r="K1150"/>
          <cell r="L1150"/>
          <cell r="O1150"/>
          <cell r="P1150"/>
          <cell r="Q1150"/>
          <cell r="R1150"/>
          <cell r="S1150"/>
          <cell r="T1150"/>
          <cell r="U1150"/>
          <cell r="V1150"/>
          <cell r="Y1150"/>
          <cell r="Z1150"/>
        </row>
        <row r="1151">
          <cell r="B1151"/>
          <cell r="C1151"/>
          <cell r="D1151"/>
          <cell r="E1151"/>
          <cell r="F1151"/>
          <cell r="G1151"/>
          <cell r="H1151"/>
          <cell r="I1151"/>
          <cell r="J1151"/>
          <cell r="K1151"/>
          <cell r="L1151"/>
          <cell r="O1151"/>
          <cell r="P1151"/>
          <cell r="Q1151"/>
          <cell r="R1151"/>
          <cell r="S1151"/>
          <cell r="T1151"/>
          <cell r="U1151"/>
          <cell r="V1151"/>
          <cell r="Y1151"/>
          <cell r="Z1151"/>
        </row>
        <row r="1152">
          <cell r="B1152"/>
          <cell r="C1152"/>
          <cell r="D1152"/>
          <cell r="E1152"/>
          <cell r="F1152"/>
          <cell r="G1152"/>
          <cell r="H1152"/>
          <cell r="I1152"/>
          <cell r="J1152"/>
          <cell r="K1152"/>
          <cell r="L1152"/>
          <cell r="O1152"/>
          <cell r="P1152"/>
          <cell r="Q1152"/>
          <cell r="R1152"/>
          <cell r="S1152"/>
          <cell r="T1152"/>
          <cell r="U1152"/>
          <cell r="V1152"/>
          <cell r="Y1152"/>
          <cell r="Z1152"/>
        </row>
        <row r="1153">
          <cell r="B1153"/>
          <cell r="C1153"/>
          <cell r="D1153"/>
          <cell r="E1153"/>
          <cell r="F1153"/>
          <cell r="G1153"/>
          <cell r="H1153"/>
          <cell r="I1153"/>
          <cell r="J1153"/>
          <cell r="K1153"/>
          <cell r="L1153"/>
          <cell r="O1153"/>
          <cell r="P1153"/>
          <cell r="Q1153"/>
          <cell r="R1153"/>
          <cell r="S1153"/>
          <cell r="T1153"/>
          <cell r="U1153"/>
          <cell r="V1153"/>
          <cell r="Y1153"/>
          <cell r="Z1153"/>
        </row>
        <row r="1154">
          <cell r="B1154"/>
          <cell r="C1154"/>
          <cell r="D1154"/>
          <cell r="E1154"/>
          <cell r="F1154"/>
          <cell r="G1154"/>
          <cell r="H1154"/>
          <cell r="I1154"/>
          <cell r="J1154"/>
          <cell r="K1154"/>
          <cell r="L1154"/>
          <cell r="O1154"/>
          <cell r="P1154"/>
          <cell r="Q1154"/>
          <cell r="R1154"/>
          <cell r="S1154"/>
          <cell r="T1154"/>
          <cell r="U1154"/>
          <cell r="V1154"/>
          <cell r="Y1154"/>
          <cell r="Z1154"/>
        </row>
        <row r="1155">
          <cell r="B1155"/>
          <cell r="C1155"/>
          <cell r="D1155"/>
          <cell r="E1155"/>
          <cell r="F1155"/>
          <cell r="G1155"/>
          <cell r="H1155"/>
          <cell r="I1155"/>
          <cell r="J1155"/>
          <cell r="K1155"/>
          <cell r="L1155"/>
          <cell r="O1155"/>
          <cell r="P1155"/>
          <cell r="Q1155"/>
          <cell r="R1155"/>
          <cell r="S1155"/>
          <cell r="T1155"/>
          <cell r="U1155"/>
          <cell r="V1155"/>
          <cell r="Y1155"/>
          <cell r="Z1155"/>
        </row>
        <row r="1156">
          <cell r="B1156"/>
          <cell r="C1156"/>
          <cell r="D1156"/>
          <cell r="E1156"/>
          <cell r="F1156"/>
          <cell r="G1156"/>
          <cell r="H1156"/>
          <cell r="I1156"/>
          <cell r="J1156"/>
          <cell r="K1156"/>
          <cell r="L1156"/>
          <cell r="O1156"/>
          <cell r="P1156"/>
          <cell r="Q1156"/>
          <cell r="R1156"/>
          <cell r="S1156"/>
          <cell r="T1156"/>
          <cell r="U1156"/>
          <cell r="V1156"/>
          <cell r="Y1156"/>
          <cell r="Z1156"/>
        </row>
        <row r="1157">
          <cell r="B1157"/>
          <cell r="C1157"/>
          <cell r="D1157"/>
          <cell r="E1157"/>
          <cell r="F1157"/>
          <cell r="G1157"/>
          <cell r="H1157"/>
          <cell r="I1157"/>
          <cell r="J1157"/>
          <cell r="K1157"/>
          <cell r="L1157"/>
          <cell r="O1157"/>
          <cell r="P1157"/>
          <cell r="Q1157"/>
          <cell r="R1157"/>
          <cell r="S1157"/>
          <cell r="T1157"/>
          <cell r="U1157"/>
          <cell r="V1157"/>
          <cell r="Y1157"/>
          <cell r="Z1157"/>
        </row>
        <row r="1158">
          <cell r="B1158"/>
          <cell r="C1158"/>
          <cell r="D1158"/>
          <cell r="E1158"/>
          <cell r="F1158"/>
          <cell r="G1158"/>
          <cell r="H1158"/>
          <cell r="I1158"/>
          <cell r="J1158"/>
          <cell r="K1158"/>
          <cell r="L1158"/>
          <cell r="O1158"/>
          <cell r="P1158"/>
          <cell r="Q1158"/>
          <cell r="R1158"/>
          <cell r="S1158"/>
          <cell r="T1158"/>
          <cell r="U1158"/>
          <cell r="V1158"/>
          <cell r="Y1158"/>
          <cell r="Z1158"/>
        </row>
        <row r="1159">
          <cell r="B1159"/>
          <cell r="C1159"/>
          <cell r="D1159"/>
          <cell r="E1159"/>
          <cell r="F1159"/>
          <cell r="G1159"/>
          <cell r="H1159"/>
          <cell r="I1159"/>
          <cell r="J1159"/>
          <cell r="K1159"/>
          <cell r="L1159"/>
          <cell r="O1159"/>
          <cell r="P1159"/>
          <cell r="Q1159"/>
          <cell r="R1159"/>
          <cell r="S1159"/>
          <cell r="T1159"/>
          <cell r="U1159"/>
          <cell r="V1159"/>
          <cell r="Y1159"/>
          <cell r="Z1159"/>
        </row>
        <row r="1160">
          <cell r="B1160"/>
          <cell r="C1160"/>
          <cell r="D1160"/>
          <cell r="E1160"/>
          <cell r="F1160"/>
          <cell r="G1160"/>
          <cell r="H1160"/>
          <cell r="I1160"/>
          <cell r="J1160"/>
          <cell r="K1160"/>
          <cell r="L1160"/>
          <cell r="O1160"/>
          <cell r="P1160"/>
          <cell r="Q1160"/>
          <cell r="R1160"/>
          <cell r="S1160"/>
          <cell r="T1160"/>
          <cell r="U1160"/>
          <cell r="V1160"/>
          <cell r="Y1160"/>
          <cell r="Z1160"/>
        </row>
        <row r="1161">
          <cell r="B1161"/>
          <cell r="C1161"/>
          <cell r="D1161"/>
          <cell r="E1161"/>
          <cell r="F1161"/>
          <cell r="G1161"/>
          <cell r="H1161"/>
          <cell r="I1161"/>
          <cell r="J1161"/>
          <cell r="K1161"/>
          <cell r="L1161"/>
          <cell r="O1161"/>
          <cell r="P1161"/>
          <cell r="Q1161"/>
          <cell r="R1161"/>
          <cell r="S1161"/>
          <cell r="T1161"/>
          <cell r="U1161"/>
          <cell r="V1161"/>
          <cell r="Y1161"/>
          <cell r="Z1161"/>
        </row>
        <row r="1162">
          <cell r="B1162"/>
          <cell r="C1162"/>
          <cell r="D1162"/>
          <cell r="E1162"/>
          <cell r="F1162"/>
          <cell r="G1162"/>
          <cell r="H1162"/>
          <cell r="I1162"/>
          <cell r="J1162"/>
          <cell r="K1162"/>
          <cell r="L1162"/>
          <cell r="O1162"/>
          <cell r="P1162"/>
          <cell r="Q1162"/>
          <cell r="R1162"/>
          <cell r="S1162"/>
          <cell r="T1162"/>
          <cell r="U1162"/>
          <cell r="V1162"/>
          <cell r="Y1162"/>
          <cell r="Z1162"/>
        </row>
        <row r="1163">
          <cell r="B1163"/>
          <cell r="C1163"/>
          <cell r="D1163"/>
          <cell r="E1163"/>
          <cell r="F1163"/>
          <cell r="G1163"/>
          <cell r="H1163"/>
          <cell r="I1163"/>
          <cell r="J1163"/>
          <cell r="K1163"/>
          <cell r="L1163"/>
          <cell r="O1163"/>
          <cell r="P1163"/>
          <cell r="Q1163"/>
          <cell r="R1163"/>
          <cell r="S1163"/>
          <cell r="T1163"/>
          <cell r="U1163"/>
          <cell r="V1163"/>
          <cell r="Y1163"/>
          <cell r="Z1163"/>
        </row>
        <row r="1164">
          <cell r="B1164"/>
          <cell r="C1164"/>
          <cell r="D1164"/>
          <cell r="E1164"/>
          <cell r="F1164"/>
          <cell r="G1164"/>
          <cell r="H1164"/>
          <cell r="I1164"/>
          <cell r="J1164"/>
          <cell r="K1164"/>
          <cell r="L1164"/>
          <cell r="O1164"/>
          <cell r="P1164"/>
          <cell r="Q1164"/>
          <cell r="R1164"/>
          <cell r="S1164"/>
          <cell r="T1164"/>
          <cell r="U1164"/>
          <cell r="V1164"/>
          <cell r="Y1164"/>
          <cell r="Z1164"/>
        </row>
        <row r="1165">
          <cell r="B1165"/>
          <cell r="C1165"/>
          <cell r="D1165"/>
          <cell r="E1165"/>
          <cell r="F1165"/>
          <cell r="G1165"/>
          <cell r="H1165"/>
          <cell r="I1165"/>
          <cell r="J1165"/>
          <cell r="K1165"/>
          <cell r="L1165"/>
          <cell r="O1165"/>
          <cell r="P1165"/>
          <cell r="Q1165"/>
          <cell r="R1165"/>
          <cell r="S1165"/>
          <cell r="T1165"/>
          <cell r="U1165"/>
          <cell r="V1165"/>
          <cell r="Y1165"/>
          <cell r="Z1165"/>
        </row>
        <row r="1166">
          <cell r="B1166"/>
          <cell r="C1166"/>
          <cell r="D1166"/>
          <cell r="E1166"/>
          <cell r="F1166"/>
          <cell r="G1166"/>
          <cell r="H1166"/>
          <cell r="I1166"/>
          <cell r="J1166"/>
          <cell r="K1166"/>
          <cell r="L1166"/>
          <cell r="O1166"/>
          <cell r="P1166"/>
          <cell r="Q1166"/>
          <cell r="R1166"/>
          <cell r="S1166"/>
          <cell r="T1166"/>
          <cell r="U1166"/>
          <cell r="V1166"/>
          <cell r="Y1166"/>
          <cell r="Z1166"/>
        </row>
        <row r="1167">
          <cell r="B1167"/>
          <cell r="C1167"/>
          <cell r="D1167"/>
          <cell r="E1167"/>
          <cell r="F1167"/>
          <cell r="G1167"/>
          <cell r="H1167"/>
          <cell r="I1167"/>
          <cell r="J1167"/>
          <cell r="K1167"/>
          <cell r="L1167"/>
          <cell r="O1167"/>
          <cell r="P1167"/>
          <cell r="Q1167"/>
          <cell r="R1167"/>
          <cell r="S1167"/>
          <cell r="T1167"/>
          <cell r="U1167"/>
          <cell r="V1167"/>
          <cell r="Y1167"/>
          <cell r="Z1167"/>
        </row>
        <row r="1168">
          <cell r="B1168"/>
          <cell r="C1168"/>
          <cell r="D1168"/>
          <cell r="E1168"/>
          <cell r="F1168"/>
          <cell r="G1168"/>
          <cell r="H1168"/>
          <cell r="I1168"/>
          <cell r="J1168"/>
          <cell r="K1168"/>
          <cell r="L1168"/>
          <cell r="O1168"/>
          <cell r="P1168"/>
          <cell r="Q1168"/>
          <cell r="R1168"/>
          <cell r="S1168"/>
          <cell r="T1168"/>
          <cell r="U1168"/>
          <cell r="V1168"/>
          <cell r="Y1168"/>
          <cell r="Z1168"/>
        </row>
        <row r="1169">
          <cell r="B1169"/>
          <cell r="C1169"/>
          <cell r="D1169"/>
          <cell r="E1169"/>
          <cell r="F1169"/>
          <cell r="G1169"/>
          <cell r="H1169"/>
          <cell r="I1169"/>
          <cell r="J1169"/>
          <cell r="K1169"/>
          <cell r="L1169"/>
          <cell r="O1169"/>
          <cell r="P1169"/>
          <cell r="Q1169"/>
          <cell r="R1169"/>
          <cell r="S1169"/>
          <cell r="T1169"/>
          <cell r="U1169"/>
          <cell r="V1169"/>
          <cell r="Y1169"/>
          <cell r="Z1169"/>
        </row>
        <row r="1170">
          <cell r="B1170"/>
          <cell r="C1170"/>
          <cell r="D1170"/>
          <cell r="E1170"/>
          <cell r="F1170"/>
          <cell r="G1170"/>
          <cell r="H1170"/>
          <cell r="I1170"/>
          <cell r="J1170"/>
          <cell r="K1170"/>
          <cell r="L1170"/>
          <cell r="O1170"/>
          <cell r="P1170"/>
          <cell r="Q1170"/>
          <cell r="R1170"/>
          <cell r="S1170"/>
          <cell r="T1170"/>
          <cell r="U1170"/>
          <cell r="V1170"/>
          <cell r="Y1170"/>
          <cell r="Z1170"/>
        </row>
        <row r="1171">
          <cell r="B1171"/>
          <cell r="C1171"/>
          <cell r="D1171"/>
          <cell r="E1171"/>
          <cell r="F1171"/>
          <cell r="G1171"/>
          <cell r="H1171"/>
          <cell r="I1171"/>
          <cell r="J1171"/>
          <cell r="K1171"/>
          <cell r="L1171"/>
          <cell r="O1171"/>
          <cell r="P1171"/>
          <cell r="Q1171"/>
          <cell r="R1171"/>
          <cell r="S1171"/>
          <cell r="T1171"/>
          <cell r="U1171"/>
          <cell r="V1171"/>
          <cell r="Y1171"/>
          <cell r="Z1171"/>
        </row>
        <row r="1172">
          <cell r="B1172"/>
          <cell r="C1172"/>
          <cell r="D1172"/>
          <cell r="E1172"/>
          <cell r="F1172"/>
          <cell r="G1172"/>
          <cell r="H1172"/>
          <cell r="I1172"/>
          <cell r="J1172"/>
          <cell r="K1172"/>
          <cell r="L1172"/>
          <cell r="O1172"/>
          <cell r="P1172"/>
          <cell r="Q1172"/>
          <cell r="R1172"/>
          <cell r="S1172"/>
          <cell r="T1172"/>
          <cell r="U1172"/>
          <cell r="V1172"/>
          <cell r="Y1172"/>
          <cell r="Z1172"/>
        </row>
        <row r="1173">
          <cell r="B1173"/>
          <cell r="C1173"/>
          <cell r="D1173"/>
          <cell r="E1173"/>
          <cell r="F1173"/>
          <cell r="G1173"/>
          <cell r="H1173"/>
          <cell r="I1173"/>
          <cell r="J1173"/>
          <cell r="K1173"/>
          <cell r="L1173"/>
          <cell r="O1173"/>
          <cell r="P1173"/>
          <cell r="Q1173"/>
          <cell r="R1173"/>
          <cell r="S1173"/>
          <cell r="T1173"/>
          <cell r="U1173"/>
          <cell r="V1173"/>
          <cell r="Y1173"/>
          <cell r="Z1173"/>
        </row>
        <row r="1174">
          <cell r="B1174"/>
          <cell r="C1174"/>
          <cell r="D1174"/>
          <cell r="E1174"/>
          <cell r="F1174"/>
          <cell r="G1174"/>
          <cell r="H1174"/>
          <cell r="I1174"/>
          <cell r="J1174"/>
          <cell r="K1174"/>
          <cell r="L1174"/>
          <cell r="O1174"/>
          <cell r="P1174"/>
          <cell r="Q1174"/>
          <cell r="R1174"/>
          <cell r="S1174"/>
          <cell r="T1174"/>
          <cell r="U1174"/>
          <cell r="V1174"/>
          <cell r="Y1174"/>
          <cell r="Z1174"/>
        </row>
        <row r="1175">
          <cell r="B1175"/>
          <cell r="C1175"/>
          <cell r="D1175"/>
          <cell r="E1175"/>
          <cell r="F1175"/>
          <cell r="G1175"/>
          <cell r="H1175"/>
          <cell r="I1175"/>
          <cell r="J1175"/>
          <cell r="K1175"/>
          <cell r="L1175"/>
          <cell r="O1175"/>
          <cell r="P1175"/>
          <cell r="Q1175"/>
          <cell r="R1175"/>
          <cell r="S1175"/>
          <cell r="T1175"/>
          <cell r="U1175"/>
          <cell r="V1175"/>
          <cell r="Y1175"/>
          <cell r="Z1175"/>
        </row>
        <row r="1176">
          <cell r="B1176"/>
          <cell r="C1176"/>
          <cell r="D1176"/>
          <cell r="E1176"/>
          <cell r="F1176"/>
          <cell r="G1176"/>
          <cell r="H1176"/>
          <cell r="I1176"/>
          <cell r="J1176"/>
          <cell r="K1176"/>
          <cell r="L1176"/>
          <cell r="O1176"/>
          <cell r="P1176"/>
          <cell r="Q1176"/>
          <cell r="R1176"/>
          <cell r="S1176"/>
          <cell r="T1176"/>
          <cell r="U1176"/>
          <cell r="V1176"/>
          <cell r="Y1176"/>
          <cell r="Z1176"/>
        </row>
        <row r="1177">
          <cell r="B1177"/>
          <cell r="C1177"/>
          <cell r="D1177"/>
          <cell r="E1177"/>
          <cell r="F1177"/>
          <cell r="G1177"/>
          <cell r="H1177"/>
          <cell r="I1177"/>
          <cell r="J1177"/>
          <cell r="K1177"/>
          <cell r="L1177"/>
          <cell r="O1177"/>
          <cell r="P1177"/>
          <cell r="Q1177"/>
          <cell r="R1177"/>
          <cell r="S1177"/>
          <cell r="T1177"/>
          <cell r="U1177"/>
          <cell r="V1177"/>
          <cell r="Y1177"/>
          <cell r="Z1177"/>
        </row>
        <row r="1178">
          <cell r="B1178"/>
          <cell r="C1178"/>
          <cell r="D1178"/>
          <cell r="E1178"/>
          <cell r="F1178"/>
          <cell r="G1178"/>
          <cell r="H1178"/>
          <cell r="I1178"/>
          <cell r="J1178"/>
          <cell r="K1178"/>
          <cell r="L1178"/>
          <cell r="O1178"/>
          <cell r="P1178"/>
          <cell r="Q1178"/>
          <cell r="R1178"/>
          <cell r="S1178"/>
          <cell r="T1178"/>
          <cell r="U1178"/>
          <cell r="V1178"/>
          <cell r="Y1178"/>
          <cell r="Z1178"/>
        </row>
        <row r="1179">
          <cell r="B1179"/>
          <cell r="C1179"/>
          <cell r="D1179"/>
          <cell r="E1179"/>
          <cell r="F1179"/>
          <cell r="G1179"/>
          <cell r="H1179"/>
          <cell r="I1179"/>
          <cell r="J1179"/>
          <cell r="K1179"/>
          <cell r="L1179"/>
          <cell r="O1179"/>
          <cell r="P1179"/>
          <cell r="Q1179"/>
          <cell r="R1179"/>
          <cell r="S1179"/>
          <cell r="T1179"/>
          <cell r="U1179"/>
          <cell r="V1179"/>
          <cell r="Y1179"/>
          <cell r="Z1179"/>
        </row>
        <row r="1180">
          <cell r="B1180"/>
          <cell r="C1180"/>
          <cell r="D1180"/>
          <cell r="E1180"/>
          <cell r="F1180"/>
          <cell r="G1180"/>
          <cell r="H1180"/>
          <cell r="I1180"/>
          <cell r="J1180"/>
          <cell r="K1180"/>
          <cell r="L1180"/>
          <cell r="O1180"/>
          <cell r="P1180"/>
          <cell r="Q1180"/>
          <cell r="R1180"/>
          <cell r="S1180"/>
          <cell r="T1180"/>
          <cell r="U1180"/>
          <cell r="V1180"/>
          <cell r="Y1180"/>
          <cell r="Z1180"/>
        </row>
        <row r="1181">
          <cell r="B1181"/>
          <cell r="C1181"/>
          <cell r="D1181"/>
          <cell r="E1181"/>
          <cell r="F1181"/>
          <cell r="G1181"/>
          <cell r="H1181"/>
          <cell r="I1181"/>
          <cell r="J1181"/>
          <cell r="K1181"/>
          <cell r="L1181"/>
          <cell r="O1181"/>
          <cell r="P1181"/>
          <cell r="Q1181"/>
          <cell r="R1181"/>
          <cell r="S1181"/>
          <cell r="T1181"/>
          <cell r="U1181"/>
          <cell r="V1181"/>
          <cell r="Y1181"/>
          <cell r="Z1181"/>
        </row>
        <row r="1182">
          <cell r="B1182"/>
          <cell r="C1182"/>
          <cell r="D1182"/>
          <cell r="E1182"/>
          <cell r="F1182"/>
          <cell r="G1182"/>
          <cell r="H1182"/>
          <cell r="I1182"/>
          <cell r="J1182"/>
          <cell r="K1182"/>
          <cell r="L1182"/>
          <cell r="O1182"/>
          <cell r="P1182"/>
          <cell r="Q1182"/>
          <cell r="R1182"/>
          <cell r="S1182"/>
          <cell r="T1182"/>
          <cell r="U1182"/>
          <cell r="V1182"/>
          <cell r="Y1182"/>
          <cell r="Z1182"/>
        </row>
        <row r="1183">
          <cell r="B1183"/>
          <cell r="C1183"/>
          <cell r="D1183"/>
          <cell r="E1183"/>
          <cell r="F1183"/>
          <cell r="G1183"/>
          <cell r="H1183"/>
          <cell r="I1183"/>
          <cell r="J1183"/>
          <cell r="K1183"/>
          <cell r="L1183"/>
          <cell r="O1183"/>
          <cell r="P1183"/>
          <cell r="Q1183"/>
          <cell r="R1183"/>
          <cell r="S1183"/>
          <cell r="T1183"/>
          <cell r="U1183"/>
          <cell r="V1183"/>
          <cell r="Y1183"/>
          <cell r="Z1183"/>
        </row>
        <row r="1184">
          <cell r="B1184"/>
          <cell r="C1184"/>
          <cell r="D1184"/>
          <cell r="E1184"/>
          <cell r="F1184"/>
          <cell r="G1184"/>
          <cell r="H1184"/>
          <cell r="I1184"/>
          <cell r="J1184"/>
          <cell r="K1184"/>
          <cell r="L1184"/>
          <cell r="O1184"/>
          <cell r="P1184"/>
          <cell r="Q1184"/>
          <cell r="R1184"/>
          <cell r="S1184"/>
          <cell r="T1184"/>
          <cell r="U1184"/>
          <cell r="V1184"/>
          <cell r="Y1184"/>
          <cell r="Z1184"/>
        </row>
        <row r="1185">
          <cell r="B1185"/>
          <cell r="C1185"/>
          <cell r="D1185"/>
          <cell r="E1185"/>
          <cell r="F1185"/>
          <cell r="G1185"/>
          <cell r="H1185"/>
          <cell r="I1185"/>
          <cell r="J1185"/>
          <cell r="K1185"/>
          <cell r="L1185"/>
          <cell r="O1185"/>
          <cell r="P1185"/>
          <cell r="Q1185"/>
          <cell r="R1185"/>
          <cell r="S1185"/>
          <cell r="T1185"/>
          <cell r="U1185"/>
          <cell r="V1185"/>
          <cell r="Y1185"/>
          <cell r="Z1185"/>
        </row>
        <row r="1186">
          <cell r="B1186"/>
          <cell r="C1186"/>
          <cell r="D1186"/>
          <cell r="E1186"/>
          <cell r="F1186"/>
          <cell r="G1186"/>
          <cell r="H1186"/>
          <cell r="I1186"/>
          <cell r="J1186"/>
          <cell r="K1186"/>
          <cell r="L1186"/>
          <cell r="O1186"/>
          <cell r="P1186"/>
          <cell r="Q1186"/>
          <cell r="R1186"/>
          <cell r="S1186"/>
          <cell r="T1186"/>
          <cell r="U1186"/>
          <cell r="V1186"/>
          <cell r="Y1186"/>
          <cell r="Z1186"/>
        </row>
        <row r="1187">
          <cell r="B1187"/>
          <cell r="C1187"/>
          <cell r="D1187"/>
          <cell r="E1187"/>
          <cell r="F1187"/>
          <cell r="G1187"/>
          <cell r="H1187"/>
          <cell r="I1187"/>
          <cell r="J1187"/>
          <cell r="K1187"/>
          <cell r="L1187"/>
          <cell r="O1187"/>
          <cell r="P1187"/>
          <cell r="Q1187"/>
          <cell r="R1187"/>
          <cell r="S1187"/>
          <cell r="T1187"/>
          <cell r="U1187"/>
          <cell r="V1187"/>
          <cell r="Y1187"/>
          <cell r="Z1187"/>
        </row>
        <row r="1188">
          <cell r="B1188"/>
          <cell r="C1188"/>
          <cell r="D1188"/>
          <cell r="E1188"/>
          <cell r="F1188"/>
          <cell r="G1188"/>
          <cell r="H1188"/>
          <cell r="I1188"/>
          <cell r="J1188"/>
          <cell r="K1188"/>
          <cell r="L1188"/>
          <cell r="O1188"/>
          <cell r="P1188"/>
          <cell r="Q1188"/>
          <cell r="R1188"/>
          <cell r="S1188"/>
          <cell r="T1188"/>
          <cell r="U1188"/>
          <cell r="V1188"/>
          <cell r="Y1188"/>
          <cell r="Z1188"/>
        </row>
        <row r="1189">
          <cell r="B1189"/>
          <cell r="C1189"/>
          <cell r="D1189"/>
          <cell r="E1189"/>
          <cell r="F1189"/>
          <cell r="G1189"/>
          <cell r="H1189"/>
          <cell r="I1189"/>
          <cell r="J1189"/>
          <cell r="K1189"/>
          <cell r="L1189"/>
          <cell r="O1189"/>
          <cell r="P1189"/>
          <cell r="Q1189"/>
          <cell r="R1189"/>
          <cell r="S1189"/>
          <cell r="T1189"/>
          <cell r="U1189"/>
          <cell r="V1189"/>
          <cell r="Y1189"/>
          <cell r="Z1189"/>
        </row>
        <row r="1190">
          <cell r="B1190"/>
          <cell r="C1190"/>
          <cell r="D1190"/>
          <cell r="E1190"/>
          <cell r="F1190"/>
          <cell r="G1190"/>
          <cell r="H1190"/>
          <cell r="I1190"/>
          <cell r="J1190"/>
          <cell r="K1190"/>
          <cell r="L1190"/>
          <cell r="O1190"/>
          <cell r="P1190"/>
          <cell r="Q1190"/>
          <cell r="R1190"/>
          <cell r="S1190"/>
          <cell r="T1190"/>
          <cell r="U1190"/>
          <cell r="V1190"/>
          <cell r="Y1190"/>
          <cell r="Z1190"/>
        </row>
        <row r="1191">
          <cell r="B1191"/>
          <cell r="C1191"/>
          <cell r="D1191"/>
          <cell r="E1191"/>
          <cell r="F1191"/>
          <cell r="G1191"/>
          <cell r="H1191"/>
          <cell r="I1191"/>
          <cell r="J1191"/>
          <cell r="K1191"/>
          <cell r="L1191"/>
          <cell r="O1191"/>
          <cell r="P1191"/>
          <cell r="Q1191"/>
          <cell r="R1191"/>
          <cell r="S1191"/>
          <cell r="T1191"/>
          <cell r="U1191"/>
          <cell r="V1191"/>
          <cell r="Y1191"/>
          <cell r="Z1191"/>
        </row>
        <row r="1192">
          <cell r="B1192"/>
          <cell r="C1192"/>
          <cell r="D1192"/>
          <cell r="E1192"/>
          <cell r="F1192"/>
          <cell r="G1192"/>
          <cell r="H1192"/>
          <cell r="I1192"/>
          <cell r="J1192"/>
          <cell r="K1192"/>
          <cell r="L1192"/>
          <cell r="O1192"/>
          <cell r="P1192"/>
          <cell r="Q1192"/>
          <cell r="R1192"/>
          <cell r="S1192"/>
          <cell r="T1192"/>
          <cell r="U1192"/>
          <cell r="V1192"/>
          <cell r="Y1192"/>
          <cell r="Z1192"/>
        </row>
        <row r="1193">
          <cell r="B1193"/>
          <cell r="C1193"/>
          <cell r="D1193"/>
          <cell r="E1193"/>
          <cell r="F1193"/>
          <cell r="G1193"/>
          <cell r="H1193"/>
          <cell r="I1193"/>
          <cell r="J1193"/>
          <cell r="K1193"/>
          <cell r="L1193"/>
          <cell r="O1193"/>
          <cell r="P1193"/>
          <cell r="Q1193"/>
          <cell r="R1193"/>
          <cell r="S1193"/>
          <cell r="T1193"/>
          <cell r="U1193"/>
          <cell r="V1193"/>
          <cell r="Y1193"/>
          <cell r="Z1193"/>
        </row>
        <row r="1194">
          <cell r="B1194"/>
          <cell r="C1194"/>
          <cell r="D1194"/>
          <cell r="E1194"/>
          <cell r="F1194"/>
          <cell r="G1194"/>
          <cell r="H1194"/>
          <cell r="I1194"/>
          <cell r="J1194"/>
          <cell r="K1194"/>
          <cell r="L1194"/>
          <cell r="O1194"/>
          <cell r="P1194"/>
          <cell r="Q1194"/>
          <cell r="R1194"/>
          <cell r="S1194"/>
          <cell r="T1194"/>
          <cell r="U1194"/>
          <cell r="V1194"/>
          <cell r="Y1194"/>
          <cell r="Z1194"/>
        </row>
        <row r="1195">
          <cell r="B1195"/>
          <cell r="C1195"/>
          <cell r="D1195"/>
          <cell r="E1195"/>
          <cell r="F1195"/>
          <cell r="G1195"/>
          <cell r="H1195"/>
          <cell r="I1195"/>
          <cell r="J1195"/>
          <cell r="K1195"/>
          <cell r="L1195"/>
          <cell r="O1195"/>
          <cell r="P1195"/>
          <cell r="Q1195"/>
          <cell r="R1195"/>
          <cell r="S1195"/>
          <cell r="T1195"/>
          <cell r="U1195"/>
          <cell r="V1195"/>
          <cell r="Y1195"/>
          <cell r="Z1195"/>
        </row>
        <row r="1196">
          <cell r="B1196"/>
          <cell r="C1196"/>
          <cell r="D1196"/>
          <cell r="E1196"/>
          <cell r="F1196"/>
          <cell r="G1196"/>
          <cell r="H1196"/>
          <cell r="I1196"/>
          <cell r="J1196"/>
          <cell r="K1196"/>
          <cell r="L1196"/>
          <cell r="O1196"/>
          <cell r="P1196"/>
          <cell r="Q1196"/>
          <cell r="R1196"/>
          <cell r="S1196"/>
          <cell r="T1196"/>
          <cell r="U1196"/>
          <cell r="V1196"/>
          <cell r="Y1196"/>
          <cell r="Z1196"/>
        </row>
        <row r="1197">
          <cell r="B1197"/>
          <cell r="C1197"/>
          <cell r="D1197"/>
          <cell r="E1197"/>
          <cell r="F1197"/>
          <cell r="G1197"/>
          <cell r="H1197"/>
          <cell r="I1197"/>
          <cell r="J1197"/>
          <cell r="K1197"/>
          <cell r="L1197"/>
          <cell r="O1197"/>
          <cell r="P1197"/>
          <cell r="Q1197"/>
          <cell r="R1197"/>
          <cell r="S1197"/>
          <cell r="T1197"/>
          <cell r="U1197"/>
          <cell r="V1197"/>
          <cell r="Y1197"/>
          <cell r="Z1197"/>
        </row>
        <row r="1198">
          <cell r="B1198"/>
          <cell r="C1198"/>
          <cell r="D1198"/>
          <cell r="E1198"/>
          <cell r="F1198"/>
          <cell r="G1198"/>
          <cell r="H1198"/>
          <cell r="I1198"/>
          <cell r="J1198"/>
          <cell r="K1198"/>
          <cell r="L1198"/>
          <cell r="O1198"/>
          <cell r="P1198"/>
          <cell r="Q1198"/>
          <cell r="R1198"/>
          <cell r="S1198"/>
          <cell r="T1198"/>
          <cell r="U1198"/>
          <cell r="V1198"/>
          <cell r="Y1198"/>
          <cell r="Z1198"/>
        </row>
        <row r="1199">
          <cell r="B1199"/>
          <cell r="C1199"/>
          <cell r="D1199"/>
          <cell r="E1199"/>
          <cell r="F1199"/>
          <cell r="G1199"/>
          <cell r="H1199"/>
          <cell r="I1199"/>
          <cell r="J1199"/>
          <cell r="K1199"/>
          <cell r="L1199"/>
          <cell r="O1199"/>
          <cell r="P1199"/>
          <cell r="Q1199"/>
          <cell r="R1199"/>
          <cell r="S1199"/>
          <cell r="T1199"/>
          <cell r="U1199"/>
          <cell r="V1199"/>
          <cell r="Y1199"/>
          <cell r="Z1199"/>
        </row>
        <row r="1200">
          <cell r="B1200"/>
          <cell r="C1200"/>
          <cell r="D1200"/>
          <cell r="E1200"/>
          <cell r="F1200"/>
          <cell r="G1200"/>
          <cell r="H1200"/>
          <cell r="I1200"/>
          <cell r="J1200"/>
          <cell r="K1200"/>
          <cell r="L1200"/>
          <cell r="O1200"/>
          <cell r="P1200"/>
          <cell r="Q1200"/>
          <cell r="R1200"/>
          <cell r="S1200"/>
          <cell r="T1200"/>
          <cell r="U1200"/>
          <cell r="V1200"/>
          <cell r="Y1200"/>
          <cell r="Z1200"/>
        </row>
        <row r="1201">
          <cell r="B1201"/>
          <cell r="C1201"/>
          <cell r="D1201"/>
          <cell r="E1201"/>
          <cell r="F1201"/>
          <cell r="G1201"/>
          <cell r="H1201"/>
          <cell r="I1201"/>
          <cell r="J1201"/>
          <cell r="K1201"/>
          <cell r="L1201"/>
          <cell r="O1201"/>
          <cell r="P1201"/>
          <cell r="Q1201"/>
          <cell r="R1201"/>
          <cell r="S1201"/>
          <cell r="T1201"/>
          <cell r="U1201"/>
          <cell r="V1201"/>
          <cell r="Y1201"/>
          <cell r="Z1201"/>
        </row>
        <row r="1202">
          <cell r="B1202"/>
          <cell r="C1202"/>
          <cell r="D1202"/>
          <cell r="E1202"/>
          <cell r="F1202"/>
          <cell r="G1202"/>
          <cell r="H1202"/>
          <cell r="I1202"/>
          <cell r="J1202"/>
          <cell r="K1202"/>
          <cell r="L1202"/>
          <cell r="O1202"/>
          <cell r="P1202"/>
          <cell r="Q1202"/>
          <cell r="R1202"/>
          <cell r="S1202"/>
          <cell r="T1202"/>
          <cell r="U1202"/>
          <cell r="V1202"/>
          <cell r="Y1202"/>
          <cell r="Z1202"/>
        </row>
        <row r="1203">
          <cell r="B1203"/>
          <cell r="C1203"/>
          <cell r="D1203"/>
          <cell r="E1203"/>
          <cell r="F1203"/>
          <cell r="G1203"/>
          <cell r="H1203"/>
          <cell r="I1203"/>
          <cell r="J1203"/>
          <cell r="K1203"/>
          <cell r="L1203"/>
          <cell r="O1203"/>
          <cell r="P1203"/>
          <cell r="Q1203"/>
          <cell r="R1203"/>
          <cell r="S1203"/>
          <cell r="T1203"/>
          <cell r="U1203"/>
          <cell r="V1203"/>
          <cell r="Y1203"/>
          <cell r="Z1203"/>
        </row>
        <row r="1204">
          <cell r="B1204"/>
          <cell r="C1204"/>
          <cell r="D1204"/>
          <cell r="E1204"/>
          <cell r="F1204"/>
          <cell r="G1204"/>
          <cell r="H1204"/>
          <cell r="I1204"/>
          <cell r="J1204"/>
          <cell r="K1204"/>
          <cell r="L1204"/>
          <cell r="O1204"/>
          <cell r="P1204"/>
          <cell r="Q1204"/>
          <cell r="R1204"/>
          <cell r="S1204"/>
          <cell r="T1204"/>
          <cell r="U1204"/>
          <cell r="V1204"/>
          <cell r="Y1204"/>
          <cell r="Z1204"/>
        </row>
        <row r="1205">
          <cell r="B1205"/>
          <cell r="C1205"/>
          <cell r="D1205"/>
          <cell r="E1205"/>
          <cell r="F1205"/>
          <cell r="G1205"/>
          <cell r="H1205"/>
          <cell r="I1205"/>
          <cell r="J1205"/>
          <cell r="K1205"/>
          <cell r="L1205"/>
          <cell r="O1205"/>
          <cell r="P1205"/>
          <cell r="Q1205"/>
          <cell r="R1205"/>
          <cell r="S1205"/>
          <cell r="T1205"/>
          <cell r="U1205"/>
          <cell r="V1205"/>
          <cell r="Y1205"/>
          <cell r="Z1205"/>
        </row>
        <row r="1206">
          <cell r="B1206"/>
          <cell r="C1206"/>
          <cell r="D1206"/>
          <cell r="E1206"/>
          <cell r="F1206"/>
          <cell r="G1206"/>
          <cell r="H1206"/>
          <cell r="I1206"/>
          <cell r="J1206"/>
          <cell r="K1206"/>
          <cell r="L1206"/>
          <cell r="O1206"/>
          <cell r="P1206"/>
          <cell r="Q1206"/>
          <cell r="R1206"/>
          <cell r="S1206"/>
          <cell r="T1206"/>
          <cell r="U1206"/>
          <cell r="V1206"/>
          <cell r="Y1206"/>
          <cell r="Z1206"/>
        </row>
        <row r="1207">
          <cell r="B1207"/>
          <cell r="C1207"/>
          <cell r="D1207"/>
          <cell r="E1207"/>
          <cell r="F1207"/>
          <cell r="G1207"/>
          <cell r="H1207"/>
          <cell r="I1207"/>
          <cell r="J1207"/>
          <cell r="K1207"/>
          <cell r="L1207"/>
          <cell r="O1207"/>
          <cell r="P1207"/>
          <cell r="Q1207"/>
          <cell r="R1207"/>
          <cell r="S1207"/>
          <cell r="T1207"/>
          <cell r="U1207"/>
          <cell r="V1207"/>
          <cell r="Y1207"/>
          <cell r="Z1207"/>
        </row>
        <row r="1208">
          <cell r="B1208"/>
          <cell r="C1208"/>
          <cell r="D1208"/>
          <cell r="E1208"/>
          <cell r="F1208"/>
          <cell r="G1208"/>
          <cell r="H1208"/>
          <cell r="I1208"/>
          <cell r="J1208"/>
          <cell r="K1208"/>
          <cell r="L1208"/>
          <cell r="O1208"/>
          <cell r="P1208"/>
          <cell r="Q1208"/>
          <cell r="R1208"/>
          <cell r="S1208"/>
          <cell r="T1208"/>
          <cell r="U1208"/>
          <cell r="V1208"/>
          <cell r="Y1208"/>
          <cell r="Z1208"/>
        </row>
        <row r="1209">
          <cell r="B1209"/>
          <cell r="C1209"/>
          <cell r="D1209"/>
          <cell r="E1209"/>
          <cell r="F1209"/>
          <cell r="G1209"/>
          <cell r="H1209"/>
          <cell r="I1209"/>
          <cell r="J1209"/>
          <cell r="K1209"/>
          <cell r="L1209"/>
          <cell r="O1209"/>
          <cell r="P1209"/>
          <cell r="Q1209"/>
          <cell r="R1209"/>
          <cell r="S1209"/>
          <cell r="T1209"/>
          <cell r="U1209"/>
          <cell r="V1209"/>
          <cell r="Y1209"/>
          <cell r="Z1209"/>
        </row>
        <row r="1210">
          <cell r="B1210"/>
          <cell r="C1210"/>
          <cell r="D1210"/>
          <cell r="E1210"/>
          <cell r="F1210"/>
          <cell r="G1210"/>
          <cell r="H1210"/>
          <cell r="I1210"/>
          <cell r="J1210"/>
          <cell r="K1210"/>
          <cell r="L1210"/>
          <cell r="O1210"/>
          <cell r="P1210"/>
          <cell r="Q1210"/>
          <cell r="R1210"/>
          <cell r="S1210"/>
          <cell r="T1210"/>
          <cell r="U1210"/>
          <cell r="V1210"/>
          <cell r="Y1210"/>
          <cell r="Z1210"/>
        </row>
        <row r="1211">
          <cell r="B1211"/>
          <cell r="C1211"/>
          <cell r="D1211"/>
          <cell r="E1211"/>
          <cell r="F1211"/>
          <cell r="G1211"/>
          <cell r="H1211"/>
          <cell r="I1211"/>
          <cell r="J1211"/>
          <cell r="K1211"/>
          <cell r="L1211"/>
          <cell r="O1211"/>
          <cell r="P1211"/>
          <cell r="Q1211"/>
          <cell r="R1211"/>
          <cell r="S1211"/>
          <cell r="T1211"/>
          <cell r="U1211"/>
          <cell r="V1211"/>
          <cell r="Y1211"/>
          <cell r="Z1211"/>
        </row>
        <row r="1212">
          <cell r="B1212"/>
          <cell r="C1212"/>
          <cell r="D1212"/>
          <cell r="E1212"/>
          <cell r="F1212"/>
          <cell r="G1212"/>
          <cell r="H1212"/>
          <cell r="I1212"/>
          <cell r="J1212"/>
          <cell r="K1212"/>
          <cell r="L1212"/>
          <cell r="O1212"/>
          <cell r="P1212"/>
          <cell r="Q1212"/>
          <cell r="R1212"/>
          <cell r="S1212"/>
          <cell r="T1212"/>
          <cell r="U1212"/>
          <cell r="V1212"/>
          <cell r="Y1212"/>
          <cell r="Z1212"/>
        </row>
        <row r="1213">
          <cell r="B1213"/>
          <cell r="C1213"/>
          <cell r="D1213"/>
          <cell r="E1213"/>
          <cell r="F1213"/>
          <cell r="G1213"/>
          <cell r="H1213"/>
          <cell r="I1213"/>
          <cell r="J1213"/>
          <cell r="K1213"/>
          <cell r="L1213"/>
          <cell r="O1213"/>
          <cell r="P1213"/>
          <cell r="Q1213"/>
          <cell r="R1213"/>
          <cell r="S1213"/>
          <cell r="T1213"/>
          <cell r="U1213"/>
          <cell r="V1213"/>
          <cell r="Y1213"/>
          <cell r="Z1213"/>
        </row>
        <row r="1214">
          <cell r="B1214"/>
          <cell r="C1214"/>
          <cell r="D1214"/>
          <cell r="E1214"/>
          <cell r="F1214"/>
          <cell r="G1214"/>
          <cell r="H1214"/>
          <cell r="I1214"/>
          <cell r="J1214"/>
          <cell r="K1214"/>
          <cell r="L1214"/>
          <cell r="O1214"/>
          <cell r="P1214"/>
          <cell r="Q1214"/>
          <cell r="R1214"/>
          <cell r="S1214"/>
          <cell r="T1214"/>
          <cell r="U1214"/>
          <cell r="V1214"/>
          <cell r="Y1214"/>
          <cell r="Z1214"/>
        </row>
        <row r="1215">
          <cell r="B1215"/>
          <cell r="C1215"/>
          <cell r="D1215"/>
          <cell r="E1215"/>
          <cell r="F1215"/>
          <cell r="G1215"/>
          <cell r="H1215"/>
          <cell r="I1215"/>
          <cell r="J1215"/>
          <cell r="K1215"/>
          <cell r="L1215"/>
          <cell r="O1215"/>
          <cell r="P1215"/>
          <cell r="Q1215"/>
          <cell r="R1215"/>
          <cell r="S1215"/>
          <cell r="T1215"/>
          <cell r="U1215"/>
          <cell r="V1215"/>
          <cell r="Y1215"/>
          <cell r="Z1215"/>
        </row>
        <row r="1216">
          <cell r="B1216"/>
          <cell r="C1216"/>
          <cell r="D1216"/>
          <cell r="E1216"/>
          <cell r="F1216"/>
          <cell r="G1216"/>
          <cell r="H1216"/>
          <cell r="I1216"/>
          <cell r="J1216"/>
          <cell r="K1216"/>
          <cell r="L1216"/>
          <cell r="O1216"/>
          <cell r="P1216"/>
          <cell r="Q1216"/>
          <cell r="R1216"/>
          <cell r="S1216"/>
          <cell r="T1216"/>
          <cell r="U1216"/>
          <cell r="V1216"/>
          <cell r="Y1216"/>
          <cell r="Z1216"/>
        </row>
        <row r="1217">
          <cell r="B1217"/>
          <cell r="C1217"/>
          <cell r="D1217"/>
          <cell r="E1217"/>
          <cell r="F1217"/>
          <cell r="G1217"/>
          <cell r="H1217"/>
          <cell r="I1217"/>
          <cell r="J1217"/>
          <cell r="K1217"/>
          <cell r="L1217"/>
          <cell r="O1217"/>
          <cell r="P1217"/>
          <cell r="Q1217"/>
          <cell r="R1217"/>
          <cell r="S1217"/>
          <cell r="T1217"/>
          <cell r="U1217"/>
          <cell r="V1217"/>
          <cell r="Y1217"/>
          <cell r="Z1217"/>
        </row>
        <row r="1218">
          <cell r="B1218"/>
          <cell r="C1218"/>
          <cell r="D1218"/>
          <cell r="E1218"/>
          <cell r="F1218"/>
          <cell r="G1218"/>
          <cell r="H1218"/>
          <cell r="I1218"/>
          <cell r="J1218"/>
          <cell r="K1218"/>
          <cell r="L1218"/>
          <cell r="O1218"/>
          <cell r="P1218"/>
          <cell r="Q1218"/>
          <cell r="R1218"/>
          <cell r="S1218"/>
          <cell r="T1218"/>
          <cell r="U1218"/>
          <cell r="V1218"/>
          <cell r="Y1218"/>
          <cell r="Z1218"/>
        </row>
        <row r="1219">
          <cell r="B1219"/>
          <cell r="C1219"/>
          <cell r="D1219"/>
          <cell r="E1219"/>
          <cell r="F1219"/>
          <cell r="G1219"/>
          <cell r="H1219"/>
          <cell r="I1219"/>
          <cell r="J1219"/>
          <cell r="K1219"/>
          <cell r="L1219"/>
          <cell r="O1219"/>
          <cell r="P1219"/>
          <cell r="Q1219"/>
          <cell r="R1219"/>
          <cell r="S1219"/>
          <cell r="T1219"/>
          <cell r="U1219"/>
          <cell r="V1219"/>
          <cell r="Y1219"/>
          <cell r="Z1219"/>
        </row>
        <row r="1220">
          <cell r="B1220"/>
          <cell r="C1220"/>
          <cell r="D1220"/>
          <cell r="E1220"/>
          <cell r="F1220"/>
          <cell r="G1220"/>
          <cell r="H1220"/>
          <cell r="I1220"/>
          <cell r="J1220"/>
          <cell r="K1220"/>
          <cell r="L1220"/>
          <cell r="O1220"/>
          <cell r="P1220"/>
          <cell r="Q1220"/>
          <cell r="R1220"/>
          <cell r="S1220"/>
          <cell r="T1220"/>
          <cell r="U1220"/>
          <cell r="V1220"/>
          <cell r="Y1220"/>
          <cell r="Z1220"/>
        </row>
        <row r="1221">
          <cell r="B1221"/>
          <cell r="C1221"/>
          <cell r="D1221"/>
          <cell r="E1221"/>
          <cell r="F1221"/>
          <cell r="G1221"/>
          <cell r="H1221"/>
          <cell r="I1221"/>
          <cell r="J1221"/>
          <cell r="K1221"/>
          <cell r="L1221"/>
          <cell r="O1221"/>
          <cell r="P1221"/>
          <cell r="Q1221"/>
          <cell r="R1221"/>
          <cell r="S1221"/>
          <cell r="T1221"/>
          <cell r="U1221"/>
          <cell r="V1221"/>
          <cell r="Y1221"/>
          <cell r="Z1221"/>
        </row>
        <row r="1222">
          <cell r="B1222"/>
          <cell r="C1222"/>
          <cell r="D1222"/>
          <cell r="E1222"/>
          <cell r="F1222"/>
          <cell r="G1222"/>
          <cell r="H1222"/>
          <cell r="I1222"/>
          <cell r="J1222"/>
          <cell r="K1222"/>
          <cell r="L1222"/>
          <cell r="O1222"/>
          <cell r="P1222"/>
          <cell r="Q1222"/>
          <cell r="R1222"/>
          <cell r="S1222"/>
          <cell r="T1222"/>
          <cell r="U1222"/>
          <cell r="V1222"/>
          <cell r="Y1222"/>
          <cell r="Z1222"/>
        </row>
        <row r="1223">
          <cell r="B1223"/>
          <cell r="C1223"/>
          <cell r="D1223"/>
          <cell r="E1223"/>
          <cell r="F1223"/>
          <cell r="G1223"/>
          <cell r="H1223"/>
          <cell r="I1223"/>
          <cell r="J1223"/>
          <cell r="K1223"/>
          <cell r="L1223"/>
          <cell r="O1223"/>
          <cell r="P1223"/>
          <cell r="Q1223"/>
          <cell r="R1223"/>
          <cell r="S1223"/>
          <cell r="T1223"/>
          <cell r="U1223"/>
          <cell r="V1223"/>
          <cell r="Y1223"/>
          <cell r="Z1223"/>
        </row>
        <row r="1224">
          <cell r="B1224"/>
          <cell r="C1224"/>
          <cell r="D1224"/>
          <cell r="E1224"/>
          <cell r="F1224"/>
          <cell r="G1224"/>
          <cell r="H1224"/>
          <cell r="I1224"/>
          <cell r="J1224"/>
          <cell r="K1224"/>
          <cell r="L1224"/>
          <cell r="O1224"/>
          <cell r="P1224"/>
          <cell r="Q1224"/>
          <cell r="R1224"/>
          <cell r="S1224"/>
          <cell r="T1224"/>
          <cell r="U1224"/>
          <cell r="V1224"/>
          <cell r="Y1224"/>
          <cell r="Z1224"/>
        </row>
        <row r="1225">
          <cell r="B1225"/>
          <cell r="C1225"/>
          <cell r="D1225"/>
          <cell r="E1225"/>
          <cell r="F1225"/>
          <cell r="G1225"/>
          <cell r="H1225"/>
          <cell r="I1225"/>
          <cell r="J1225"/>
          <cell r="K1225"/>
          <cell r="L1225"/>
          <cell r="O1225"/>
          <cell r="P1225"/>
          <cell r="Q1225"/>
          <cell r="R1225"/>
          <cell r="S1225"/>
          <cell r="T1225"/>
          <cell r="U1225"/>
          <cell r="V1225"/>
          <cell r="Y1225"/>
          <cell r="Z1225"/>
        </row>
        <row r="1226">
          <cell r="B1226"/>
          <cell r="C1226"/>
          <cell r="D1226"/>
          <cell r="E1226"/>
          <cell r="F1226"/>
          <cell r="G1226"/>
          <cell r="H1226"/>
          <cell r="I1226"/>
          <cell r="J1226"/>
          <cell r="K1226"/>
          <cell r="L1226"/>
          <cell r="O1226"/>
          <cell r="P1226"/>
          <cell r="Q1226"/>
          <cell r="R1226"/>
          <cell r="S1226"/>
          <cell r="T1226"/>
          <cell r="U1226"/>
          <cell r="V1226"/>
          <cell r="Y1226"/>
          <cell r="Z1226"/>
        </row>
        <row r="1227">
          <cell r="B1227"/>
          <cell r="C1227"/>
          <cell r="D1227"/>
          <cell r="E1227"/>
          <cell r="F1227"/>
          <cell r="G1227"/>
          <cell r="H1227"/>
          <cell r="I1227"/>
          <cell r="J1227"/>
          <cell r="K1227"/>
          <cell r="L1227"/>
          <cell r="O1227"/>
          <cell r="P1227"/>
          <cell r="Q1227"/>
          <cell r="R1227"/>
          <cell r="S1227"/>
          <cell r="T1227"/>
          <cell r="U1227"/>
          <cell r="V1227"/>
          <cell r="Y1227"/>
          <cell r="Z1227"/>
        </row>
        <row r="1228">
          <cell r="B1228"/>
          <cell r="C1228"/>
          <cell r="D1228"/>
          <cell r="E1228"/>
          <cell r="F1228"/>
          <cell r="G1228"/>
          <cell r="H1228"/>
          <cell r="I1228"/>
          <cell r="J1228"/>
          <cell r="K1228"/>
          <cell r="L1228"/>
          <cell r="O1228"/>
          <cell r="P1228"/>
          <cell r="Q1228"/>
          <cell r="R1228"/>
          <cell r="S1228"/>
          <cell r="T1228"/>
          <cell r="U1228"/>
          <cell r="V1228"/>
          <cell r="Y1228"/>
          <cell r="Z1228"/>
        </row>
        <row r="1229">
          <cell r="B1229"/>
          <cell r="C1229"/>
          <cell r="D1229"/>
          <cell r="E1229"/>
          <cell r="F1229"/>
          <cell r="G1229"/>
          <cell r="H1229"/>
          <cell r="I1229"/>
          <cell r="J1229"/>
          <cell r="K1229"/>
          <cell r="L1229"/>
          <cell r="O1229"/>
          <cell r="P1229"/>
          <cell r="Q1229"/>
          <cell r="R1229"/>
          <cell r="S1229"/>
          <cell r="T1229"/>
          <cell r="U1229"/>
          <cell r="V1229"/>
          <cell r="Y1229"/>
          <cell r="Z1229"/>
        </row>
        <row r="1230">
          <cell r="B1230"/>
          <cell r="C1230"/>
          <cell r="D1230"/>
          <cell r="E1230"/>
          <cell r="F1230"/>
          <cell r="G1230"/>
          <cell r="H1230"/>
          <cell r="I1230"/>
          <cell r="J1230"/>
          <cell r="K1230"/>
          <cell r="L1230"/>
          <cell r="O1230"/>
          <cell r="P1230"/>
          <cell r="Q1230"/>
          <cell r="R1230"/>
          <cell r="S1230"/>
          <cell r="T1230"/>
          <cell r="U1230"/>
          <cell r="V1230"/>
          <cell r="Y1230"/>
          <cell r="Z1230"/>
        </row>
        <row r="1231">
          <cell r="B1231"/>
          <cell r="C1231"/>
          <cell r="D1231"/>
          <cell r="E1231"/>
          <cell r="F1231"/>
          <cell r="G1231"/>
          <cell r="H1231"/>
          <cell r="I1231"/>
          <cell r="J1231"/>
          <cell r="K1231"/>
          <cell r="L1231"/>
          <cell r="O1231"/>
          <cell r="P1231"/>
          <cell r="Q1231"/>
          <cell r="R1231"/>
          <cell r="S1231"/>
          <cell r="T1231"/>
          <cell r="U1231"/>
          <cell r="V1231"/>
          <cell r="Y1231"/>
          <cell r="Z1231"/>
        </row>
        <row r="1232">
          <cell r="B1232"/>
          <cell r="C1232"/>
          <cell r="D1232"/>
          <cell r="E1232"/>
          <cell r="F1232"/>
          <cell r="G1232"/>
          <cell r="H1232"/>
          <cell r="I1232"/>
          <cell r="J1232"/>
          <cell r="K1232"/>
          <cell r="L1232"/>
          <cell r="O1232"/>
          <cell r="P1232"/>
          <cell r="Q1232"/>
          <cell r="R1232"/>
          <cell r="S1232"/>
          <cell r="T1232"/>
          <cell r="U1232"/>
          <cell r="V1232"/>
          <cell r="Y1232"/>
          <cell r="Z1232"/>
        </row>
        <row r="1233">
          <cell r="B1233"/>
          <cell r="C1233"/>
          <cell r="D1233"/>
          <cell r="E1233"/>
          <cell r="F1233"/>
          <cell r="G1233"/>
          <cell r="H1233"/>
          <cell r="I1233"/>
          <cell r="J1233"/>
          <cell r="K1233"/>
          <cell r="L1233"/>
          <cell r="O1233"/>
          <cell r="P1233"/>
          <cell r="Q1233"/>
          <cell r="R1233"/>
          <cell r="S1233"/>
          <cell r="T1233"/>
          <cell r="U1233"/>
          <cell r="V1233"/>
          <cell r="Y1233"/>
          <cell r="Z1233"/>
        </row>
        <row r="1234">
          <cell r="B1234"/>
          <cell r="C1234"/>
          <cell r="D1234"/>
          <cell r="E1234"/>
          <cell r="F1234"/>
          <cell r="G1234"/>
          <cell r="H1234"/>
          <cell r="I1234"/>
          <cell r="J1234"/>
          <cell r="K1234"/>
          <cell r="L1234"/>
          <cell r="O1234"/>
          <cell r="P1234"/>
          <cell r="Q1234"/>
          <cell r="R1234"/>
          <cell r="S1234"/>
          <cell r="T1234"/>
          <cell r="U1234"/>
          <cell r="V1234"/>
          <cell r="Y1234"/>
          <cell r="Z1234"/>
        </row>
        <row r="1235">
          <cell r="B1235"/>
          <cell r="C1235"/>
          <cell r="D1235"/>
          <cell r="E1235"/>
          <cell r="F1235"/>
          <cell r="G1235"/>
          <cell r="H1235"/>
          <cell r="I1235"/>
          <cell r="J1235"/>
          <cell r="K1235"/>
          <cell r="L1235"/>
          <cell r="O1235"/>
          <cell r="P1235"/>
          <cell r="Q1235"/>
          <cell r="R1235"/>
          <cell r="S1235"/>
          <cell r="T1235"/>
          <cell r="U1235"/>
          <cell r="V1235"/>
          <cell r="Y1235"/>
          <cell r="Z1235"/>
        </row>
        <row r="1236">
          <cell r="B1236"/>
          <cell r="C1236"/>
          <cell r="D1236"/>
          <cell r="E1236"/>
          <cell r="F1236"/>
          <cell r="G1236"/>
          <cell r="H1236"/>
          <cell r="I1236"/>
          <cell r="J1236"/>
          <cell r="K1236"/>
          <cell r="L1236"/>
          <cell r="O1236"/>
          <cell r="P1236"/>
          <cell r="Q1236"/>
          <cell r="R1236"/>
          <cell r="S1236"/>
          <cell r="T1236"/>
          <cell r="U1236"/>
          <cell r="V1236"/>
          <cell r="Y1236"/>
          <cell r="Z1236"/>
        </row>
        <row r="1237">
          <cell r="B1237"/>
          <cell r="C1237"/>
          <cell r="D1237"/>
          <cell r="E1237"/>
          <cell r="F1237"/>
          <cell r="G1237"/>
          <cell r="H1237"/>
          <cell r="I1237"/>
          <cell r="J1237"/>
          <cell r="K1237"/>
          <cell r="L1237"/>
          <cell r="O1237"/>
          <cell r="P1237"/>
          <cell r="Q1237"/>
          <cell r="R1237"/>
          <cell r="S1237"/>
          <cell r="T1237"/>
          <cell r="U1237"/>
          <cell r="V1237"/>
          <cell r="Y1237"/>
          <cell r="Z1237"/>
        </row>
        <row r="1238">
          <cell r="B1238"/>
          <cell r="C1238"/>
          <cell r="D1238"/>
          <cell r="E1238"/>
          <cell r="F1238"/>
          <cell r="G1238"/>
          <cell r="H1238"/>
          <cell r="I1238"/>
          <cell r="J1238"/>
          <cell r="K1238"/>
          <cell r="L1238"/>
          <cell r="O1238"/>
          <cell r="P1238"/>
          <cell r="Q1238"/>
          <cell r="R1238"/>
          <cell r="S1238"/>
          <cell r="T1238"/>
          <cell r="U1238"/>
          <cell r="V1238"/>
          <cell r="Y1238"/>
          <cell r="Z1238"/>
        </row>
        <row r="1239">
          <cell r="B1239"/>
          <cell r="C1239"/>
          <cell r="D1239"/>
          <cell r="E1239"/>
          <cell r="F1239"/>
          <cell r="G1239"/>
          <cell r="H1239"/>
          <cell r="I1239"/>
          <cell r="J1239"/>
          <cell r="K1239"/>
          <cell r="L1239"/>
          <cell r="O1239"/>
          <cell r="P1239"/>
          <cell r="Q1239"/>
          <cell r="R1239"/>
          <cell r="S1239"/>
          <cell r="T1239"/>
          <cell r="U1239"/>
          <cell r="V1239"/>
          <cell r="Y1239"/>
          <cell r="Z1239"/>
        </row>
        <row r="1240">
          <cell r="B1240"/>
          <cell r="C1240"/>
          <cell r="D1240"/>
          <cell r="E1240"/>
          <cell r="F1240"/>
          <cell r="G1240"/>
          <cell r="H1240"/>
          <cell r="I1240"/>
          <cell r="J1240"/>
          <cell r="K1240"/>
          <cell r="L1240"/>
          <cell r="O1240"/>
          <cell r="P1240"/>
          <cell r="Q1240"/>
          <cell r="R1240"/>
          <cell r="S1240"/>
          <cell r="T1240"/>
          <cell r="U1240"/>
          <cell r="V1240"/>
          <cell r="Y1240"/>
          <cell r="Z1240"/>
        </row>
        <row r="1241">
          <cell r="B1241"/>
          <cell r="C1241"/>
          <cell r="D1241"/>
          <cell r="E1241"/>
          <cell r="F1241"/>
          <cell r="G1241"/>
          <cell r="H1241"/>
          <cell r="I1241"/>
          <cell r="J1241"/>
          <cell r="K1241"/>
          <cell r="L1241"/>
          <cell r="O1241"/>
          <cell r="P1241"/>
          <cell r="Q1241"/>
          <cell r="R1241"/>
          <cell r="S1241"/>
          <cell r="T1241"/>
          <cell r="U1241"/>
          <cell r="V1241"/>
          <cell r="Y1241"/>
          <cell r="Z1241"/>
        </row>
        <row r="1242">
          <cell r="B1242"/>
          <cell r="C1242"/>
          <cell r="D1242"/>
          <cell r="E1242"/>
          <cell r="F1242"/>
          <cell r="G1242"/>
          <cell r="H1242"/>
          <cell r="I1242"/>
          <cell r="J1242"/>
          <cell r="K1242"/>
          <cell r="L1242"/>
          <cell r="O1242"/>
          <cell r="P1242"/>
          <cell r="Q1242"/>
          <cell r="R1242"/>
          <cell r="S1242"/>
          <cell r="T1242"/>
          <cell r="U1242"/>
          <cell r="V1242"/>
          <cell r="Y1242"/>
          <cell r="Z1242"/>
        </row>
        <row r="1243">
          <cell r="B1243"/>
          <cell r="C1243"/>
          <cell r="D1243"/>
          <cell r="E1243"/>
          <cell r="F1243"/>
          <cell r="G1243"/>
          <cell r="H1243"/>
          <cell r="I1243"/>
          <cell r="J1243"/>
          <cell r="K1243"/>
          <cell r="L1243"/>
          <cell r="O1243"/>
          <cell r="P1243"/>
          <cell r="Q1243"/>
          <cell r="R1243"/>
          <cell r="S1243"/>
          <cell r="T1243"/>
          <cell r="U1243"/>
          <cell r="V1243"/>
          <cell r="Y1243"/>
          <cell r="Z1243"/>
        </row>
        <row r="1244">
          <cell r="B1244"/>
          <cell r="C1244"/>
          <cell r="D1244"/>
          <cell r="E1244"/>
          <cell r="F1244"/>
          <cell r="G1244"/>
          <cell r="H1244"/>
          <cell r="I1244"/>
          <cell r="J1244"/>
          <cell r="K1244"/>
          <cell r="L1244"/>
          <cell r="O1244"/>
          <cell r="P1244"/>
          <cell r="Q1244"/>
          <cell r="R1244"/>
          <cell r="S1244"/>
          <cell r="T1244"/>
          <cell r="U1244"/>
          <cell r="V1244"/>
          <cell r="Y1244"/>
          <cell r="Z1244"/>
        </row>
        <row r="1245">
          <cell r="B1245"/>
          <cell r="C1245"/>
          <cell r="D1245"/>
          <cell r="E1245"/>
          <cell r="F1245"/>
          <cell r="G1245"/>
          <cell r="H1245"/>
          <cell r="I1245"/>
          <cell r="J1245"/>
          <cell r="K1245"/>
          <cell r="L1245"/>
          <cell r="O1245"/>
          <cell r="P1245"/>
          <cell r="Q1245"/>
          <cell r="R1245"/>
          <cell r="S1245"/>
          <cell r="T1245"/>
          <cell r="U1245"/>
          <cell r="V1245"/>
          <cell r="Y1245"/>
          <cell r="Z1245"/>
        </row>
        <row r="1246">
          <cell r="B1246"/>
          <cell r="C1246"/>
          <cell r="D1246"/>
          <cell r="E1246"/>
          <cell r="F1246"/>
          <cell r="G1246"/>
          <cell r="H1246"/>
          <cell r="I1246"/>
          <cell r="J1246"/>
          <cell r="K1246"/>
          <cell r="L1246"/>
          <cell r="O1246"/>
          <cell r="P1246"/>
          <cell r="Q1246"/>
          <cell r="R1246"/>
          <cell r="S1246"/>
          <cell r="T1246"/>
          <cell r="U1246"/>
          <cell r="V1246"/>
          <cell r="Y1246"/>
          <cell r="Z1246"/>
        </row>
        <row r="1247">
          <cell r="B1247"/>
          <cell r="C1247"/>
          <cell r="D1247"/>
          <cell r="E1247"/>
          <cell r="F1247"/>
          <cell r="G1247"/>
          <cell r="H1247"/>
          <cell r="I1247"/>
          <cell r="J1247"/>
          <cell r="K1247"/>
          <cell r="L1247"/>
          <cell r="O1247"/>
          <cell r="P1247"/>
          <cell r="Q1247"/>
          <cell r="R1247"/>
          <cell r="S1247"/>
          <cell r="T1247"/>
          <cell r="U1247"/>
          <cell r="V1247"/>
          <cell r="Y1247"/>
          <cell r="Z1247"/>
        </row>
        <row r="1248">
          <cell r="B1248"/>
          <cell r="C1248"/>
          <cell r="D1248"/>
          <cell r="E1248"/>
          <cell r="F1248"/>
          <cell r="G1248"/>
          <cell r="H1248"/>
          <cell r="I1248"/>
          <cell r="J1248"/>
          <cell r="K1248"/>
          <cell r="L1248"/>
          <cell r="O1248"/>
          <cell r="P1248"/>
          <cell r="Q1248"/>
          <cell r="R1248"/>
          <cell r="S1248"/>
          <cell r="T1248"/>
          <cell r="U1248"/>
          <cell r="V1248"/>
          <cell r="Y1248"/>
          <cell r="Z1248"/>
        </row>
        <row r="1249">
          <cell r="B1249"/>
          <cell r="C1249"/>
          <cell r="D1249"/>
          <cell r="E1249"/>
          <cell r="F1249"/>
          <cell r="G1249"/>
          <cell r="H1249"/>
          <cell r="I1249"/>
          <cell r="J1249"/>
          <cell r="K1249"/>
          <cell r="L1249"/>
          <cell r="O1249"/>
          <cell r="P1249"/>
          <cell r="Q1249"/>
          <cell r="R1249"/>
          <cell r="S1249"/>
          <cell r="T1249"/>
          <cell r="U1249"/>
          <cell r="V1249"/>
          <cell r="Y1249"/>
          <cell r="Z1249"/>
        </row>
        <row r="1250">
          <cell r="B1250"/>
          <cell r="C1250"/>
          <cell r="D1250"/>
          <cell r="E1250"/>
          <cell r="F1250"/>
          <cell r="G1250"/>
          <cell r="H1250"/>
          <cell r="I1250"/>
          <cell r="J1250"/>
          <cell r="K1250"/>
          <cell r="L1250"/>
          <cell r="O1250"/>
          <cell r="P1250"/>
          <cell r="Q1250"/>
          <cell r="R1250"/>
          <cell r="S1250"/>
          <cell r="T1250"/>
          <cell r="U1250"/>
          <cell r="V1250"/>
          <cell r="Y1250"/>
          <cell r="Z1250"/>
        </row>
        <row r="1251">
          <cell r="B1251"/>
          <cell r="C1251"/>
          <cell r="D1251"/>
          <cell r="E1251"/>
          <cell r="F1251"/>
          <cell r="G1251"/>
          <cell r="H1251"/>
          <cell r="I1251"/>
          <cell r="J1251"/>
          <cell r="K1251"/>
          <cell r="L1251"/>
          <cell r="O1251"/>
          <cell r="P1251"/>
          <cell r="Q1251"/>
          <cell r="R1251"/>
          <cell r="S1251"/>
          <cell r="T1251"/>
          <cell r="U1251"/>
          <cell r="V1251"/>
          <cell r="Y1251"/>
          <cell r="Z1251"/>
        </row>
        <row r="1252">
          <cell r="B1252"/>
          <cell r="C1252"/>
          <cell r="D1252"/>
          <cell r="E1252"/>
          <cell r="F1252"/>
          <cell r="G1252"/>
          <cell r="H1252"/>
          <cell r="I1252"/>
          <cell r="J1252"/>
          <cell r="K1252"/>
          <cell r="L1252"/>
          <cell r="O1252"/>
          <cell r="P1252"/>
          <cell r="Q1252"/>
          <cell r="R1252"/>
          <cell r="S1252"/>
          <cell r="T1252"/>
          <cell r="U1252"/>
          <cell r="V1252"/>
          <cell r="Y1252"/>
          <cell r="Z1252"/>
        </row>
        <row r="1253">
          <cell r="B1253"/>
          <cell r="C1253"/>
          <cell r="D1253"/>
          <cell r="E1253"/>
          <cell r="F1253"/>
          <cell r="G1253"/>
          <cell r="H1253"/>
          <cell r="I1253"/>
          <cell r="J1253"/>
          <cell r="K1253"/>
          <cell r="L1253"/>
          <cell r="O1253"/>
          <cell r="P1253"/>
          <cell r="Q1253"/>
          <cell r="R1253"/>
          <cell r="S1253"/>
          <cell r="T1253"/>
          <cell r="U1253"/>
          <cell r="V1253"/>
          <cell r="Y1253"/>
          <cell r="Z1253"/>
        </row>
        <row r="1254">
          <cell r="B1254"/>
          <cell r="C1254"/>
          <cell r="D1254"/>
          <cell r="E1254"/>
          <cell r="F1254"/>
          <cell r="G1254"/>
          <cell r="H1254"/>
          <cell r="I1254"/>
          <cell r="J1254"/>
          <cell r="K1254"/>
          <cell r="L1254"/>
          <cell r="O1254"/>
          <cell r="P1254"/>
          <cell r="Q1254"/>
          <cell r="R1254"/>
          <cell r="S1254"/>
          <cell r="T1254"/>
          <cell r="U1254"/>
          <cell r="V1254"/>
          <cell r="Y1254"/>
          <cell r="Z1254"/>
        </row>
        <row r="1255">
          <cell r="B1255"/>
          <cell r="C1255"/>
          <cell r="D1255"/>
          <cell r="E1255"/>
          <cell r="F1255"/>
          <cell r="G1255"/>
          <cell r="H1255"/>
          <cell r="I1255"/>
          <cell r="J1255"/>
          <cell r="K1255"/>
          <cell r="L1255"/>
          <cell r="O1255"/>
          <cell r="P1255"/>
          <cell r="Q1255"/>
          <cell r="R1255"/>
          <cell r="S1255"/>
          <cell r="T1255"/>
          <cell r="U1255"/>
          <cell r="V1255"/>
          <cell r="Y1255"/>
          <cell r="Z1255"/>
        </row>
        <row r="1256">
          <cell r="B1256"/>
          <cell r="C1256"/>
          <cell r="D1256"/>
          <cell r="E1256"/>
          <cell r="F1256"/>
          <cell r="G1256"/>
          <cell r="H1256"/>
          <cell r="I1256"/>
          <cell r="J1256"/>
          <cell r="K1256"/>
          <cell r="L1256"/>
          <cell r="O1256"/>
          <cell r="P1256"/>
          <cell r="Q1256"/>
          <cell r="R1256"/>
          <cell r="S1256"/>
          <cell r="T1256"/>
          <cell r="U1256"/>
          <cell r="V1256"/>
          <cell r="Y1256"/>
          <cell r="Z1256"/>
        </row>
        <row r="1257">
          <cell r="B1257"/>
          <cell r="C1257"/>
          <cell r="D1257"/>
          <cell r="E1257"/>
          <cell r="F1257"/>
          <cell r="G1257"/>
          <cell r="H1257"/>
          <cell r="I1257"/>
          <cell r="J1257"/>
          <cell r="K1257"/>
          <cell r="L1257"/>
          <cell r="O1257"/>
          <cell r="P1257"/>
          <cell r="Q1257"/>
          <cell r="R1257"/>
          <cell r="S1257"/>
          <cell r="T1257"/>
          <cell r="U1257"/>
          <cell r="V1257"/>
          <cell r="Y1257"/>
          <cell r="Z1257"/>
        </row>
        <row r="1258">
          <cell r="B1258"/>
          <cell r="C1258"/>
          <cell r="D1258"/>
          <cell r="E1258"/>
          <cell r="F1258"/>
          <cell r="G1258"/>
          <cell r="H1258"/>
          <cell r="I1258"/>
          <cell r="J1258"/>
          <cell r="K1258"/>
          <cell r="L1258"/>
          <cell r="O1258"/>
          <cell r="P1258"/>
          <cell r="Q1258"/>
          <cell r="R1258"/>
          <cell r="S1258"/>
          <cell r="T1258"/>
          <cell r="U1258"/>
          <cell r="V1258"/>
          <cell r="Y1258"/>
          <cell r="Z1258"/>
        </row>
        <row r="1259">
          <cell r="B1259"/>
          <cell r="C1259"/>
          <cell r="D1259"/>
          <cell r="E1259"/>
          <cell r="F1259"/>
          <cell r="G1259"/>
          <cell r="H1259"/>
          <cell r="I1259"/>
          <cell r="J1259"/>
          <cell r="K1259"/>
          <cell r="L1259"/>
          <cell r="O1259"/>
          <cell r="P1259"/>
          <cell r="Q1259"/>
          <cell r="R1259"/>
          <cell r="S1259"/>
          <cell r="T1259"/>
          <cell r="U1259"/>
          <cell r="V1259"/>
          <cell r="Y1259"/>
          <cell r="Z1259"/>
        </row>
        <row r="1260">
          <cell r="B1260"/>
          <cell r="C1260"/>
          <cell r="D1260"/>
          <cell r="E1260"/>
          <cell r="F1260"/>
          <cell r="G1260"/>
          <cell r="H1260"/>
          <cell r="I1260"/>
          <cell r="J1260"/>
          <cell r="K1260"/>
          <cell r="L1260"/>
          <cell r="O1260"/>
          <cell r="P1260"/>
          <cell r="Q1260"/>
          <cell r="R1260"/>
          <cell r="S1260"/>
          <cell r="T1260"/>
          <cell r="U1260"/>
          <cell r="V1260"/>
          <cell r="Y1260"/>
          <cell r="Z1260"/>
        </row>
        <row r="1261">
          <cell r="B1261"/>
          <cell r="C1261"/>
          <cell r="D1261"/>
          <cell r="E1261"/>
          <cell r="F1261"/>
          <cell r="G1261"/>
          <cell r="H1261"/>
          <cell r="I1261"/>
          <cell r="J1261"/>
          <cell r="K1261"/>
          <cell r="L1261"/>
          <cell r="O1261"/>
          <cell r="P1261"/>
          <cell r="Q1261"/>
          <cell r="R1261"/>
          <cell r="S1261"/>
          <cell r="T1261"/>
          <cell r="U1261"/>
          <cell r="V1261"/>
          <cell r="Y1261"/>
          <cell r="Z1261"/>
        </row>
        <row r="1262">
          <cell r="B1262"/>
          <cell r="C1262"/>
          <cell r="D1262"/>
          <cell r="E1262"/>
          <cell r="F1262"/>
          <cell r="G1262"/>
          <cell r="H1262"/>
          <cell r="I1262"/>
          <cell r="J1262"/>
          <cell r="K1262"/>
          <cell r="L1262"/>
          <cell r="O1262"/>
          <cell r="P1262"/>
          <cell r="Q1262"/>
          <cell r="R1262"/>
          <cell r="S1262"/>
          <cell r="T1262"/>
          <cell r="U1262"/>
          <cell r="V1262"/>
          <cell r="Y1262"/>
          <cell r="Z1262"/>
        </row>
        <row r="1263">
          <cell r="B1263"/>
          <cell r="C1263"/>
          <cell r="D1263"/>
          <cell r="E1263"/>
          <cell r="F1263"/>
          <cell r="G1263"/>
          <cell r="H1263"/>
          <cell r="I1263"/>
          <cell r="J1263"/>
          <cell r="K1263"/>
          <cell r="L1263"/>
          <cell r="O1263"/>
          <cell r="P1263"/>
          <cell r="Q1263"/>
          <cell r="R1263"/>
          <cell r="S1263"/>
          <cell r="T1263"/>
          <cell r="U1263"/>
          <cell r="V1263"/>
          <cell r="Y1263"/>
          <cell r="Z1263"/>
        </row>
        <row r="1264">
          <cell r="B1264"/>
          <cell r="C1264"/>
          <cell r="D1264"/>
          <cell r="E1264"/>
          <cell r="F1264"/>
          <cell r="G1264"/>
          <cell r="H1264"/>
          <cell r="I1264"/>
          <cell r="J1264"/>
          <cell r="K1264"/>
          <cell r="L1264"/>
          <cell r="O1264"/>
          <cell r="P1264"/>
          <cell r="Q1264"/>
          <cell r="R1264"/>
          <cell r="S1264"/>
          <cell r="T1264"/>
          <cell r="U1264"/>
          <cell r="V1264"/>
          <cell r="Y1264"/>
          <cell r="Z1264"/>
        </row>
        <row r="1265">
          <cell r="B1265"/>
          <cell r="C1265"/>
          <cell r="D1265"/>
          <cell r="E1265"/>
          <cell r="F1265"/>
          <cell r="G1265"/>
          <cell r="H1265"/>
          <cell r="I1265"/>
          <cell r="J1265"/>
          <cell r="K1265"/>
          <cell r="L1265"/>
          <cell r="O1265"/>
          <cell r="P1265"/>
          <cell r="Q1265"/>
          <cell r="R1265"/>
          <cell r="S1265"/>
          <cell r="T1265"/>
          <cell r="U1265"/>
          <cell r="V1265"/>
          <cell r="Y1265"/>
          <cell r="Z1265"/>
        </row>
        <row r="1266">
          <cell r="B1266"/>
          <cell r="C1266"/>
          <cell r="D1266"/>
          <cell r="E1266"/>
          <cell r="F1266"/>
          <cell r="G1266"/>
          <cell r="H1266"/>
          <cell r="I1266"/>
          <cell r="J1266"/>
          <cell r="K1266"/>
          <cell r="L1266"/>
          <cell r="O1266"/>
          <cell r="P1266"/>
          <cell r="Q1266"/>
          <cell r="R1266"/>
          <cell r="S1266"/>
          <cell r="T1266"/>
          <cell r="U1266"/>
          <cell r="V1266"/>
          <cell r="Y1266"/>
          <cell r="Z1266"/>
        </row>
        <row r="1267">
          <cell r="B1267"/>
          <cell r="C1267"/>
          <cell r="D1267"/>
          <cell r="E1267"/>
          <cell r="F1267"/>
          <cell r="G1267"/>
          <cell r="H1267"/>
          <cell r="I1267"/>
          <cell r="J1267"/>
          <cell r="K1267"/>
          <cell r="L1267"/>
          <cell r="O1267"/>
          <cell r="P1267"/>
          <cell r="Q1267"/>
          <cell r="R1267"/>
          <cell r="S1267"/>
          <cell r="T1267"/>
          <cell r="U1267"/>
          <cell r="V1267"/>
          <cell r="Y1267"/>
          <cell r="Z1267"/>
        </row>
        <row r="1268">
          <cell r="B1268"/>
          <cell r="C1268"/>
          <cell r="D1268"/>
          <cell r="E1268"/>
          <cell r="F1268"/>
          <cell r="G1268"/>
          <cell r="H1268"/>
          <cell r="I1268"/>
          <cell r="J1268"/>
          <cell r="K1268"/>
          <cell r="L1268"/>
          <cell r="O1268"/>
          <cell r="P1268"/>
          <cell r="Q1268"/>
          <cell r="R1268"/>
          <cell r="S1268"/>
          <cell r="T1268"/>
          <cell r="U1268"/>
          <cell r="V1268"/>
          <cell r="Y1268"/>
          <cell r="Z1268"/>
        </row>
        <row r="1269">
          <cell r="B1269"/>
          <cell r="C1269"/>
          <cell r="D1269"/>
          <cell r="E1269"/>
          <cell r="F1269"/>
          <cell r="G1269"/>
          <cell r="H1269"/>
          <cell r="I1269"/>
          <cell r="J1269"/>
          <cell r="K1269"/>
          <cell r="L1269"/>
          <cell r="O1269"/>
          <cell r="P1269"/>
          <cell r="Q1269"/>
          <cell r="R1269"/>
          <cell r="S1269"/>
          <cell r="T1269"/>
          <cell r="U1269"/>
          <cell r="V1269"/>
          <cell r="Y1269"/>
          <cell r="Z1269"/>
        </row>
        <row r="1270">
          <cell r="B1270"/>
          <cell r="C1270"/>
          <cell r="D1270"/>
          <cell r="E1270"/>
          <cell r="F1270"/>
          <cell r="G1270"/>
          <cell r="H1270"/>
          <cell r="I1270"/>
          <cell r="J1270"/>
          <cell r="K1270"/>
          <cell r="L1270"/>
          <cell r="O1270"/>
          <cell r="P1270"/>
          <cell r="Q1270"/>
          <cell r="R1270"/>
          <cell r="S1270"/>
          <cell r="T1270"/>
          <cell r="U1270"/>
          <cell r="V1270"/>
          <cell r="Y1270"/>
          <cell r="Z1270"/>
        </row>
        <row r="1271">
          <cell r="B1271"/>
          <cell r="C1271"/>
          <cell r="D1271"/>
          <cell r="E1271"/>
          <cell r="F1271"/>
          <cell r="G1271"/>
          <cell r="H1271"/>
          <cell r="I1271"/>
          <cell r="J1271"/>
          <cell r="K1271"/>
          <cell r="L1271"/>
          <cell r="O1271"/>
          <cell r="P1271"/>
          <cell r="Q1271"/>
          <cell r="R1271"/>
          <cell r="S1271"/>
          <cell r="T1271"/>
          <cell r="U1271"/>
          <cell r="V1271"/>
          <cell r="Y1271"/>
          <cell r="Z1271"/>
        </row>
        <row r="1272">
          <cell r="B1272"/>
          <cell r="C1272"/>
          <cell r="D1272"/>
          <cell r="E1272"/>
          <cell r="F1272"/>
          <cell r="G1272"/>
          <cell r="H1272"/>
          <cell r="I1272"/>
          <cell r="J1272"/>
          <cell r="K1272"/>
          <cell r="L1272"/>
          <cell r="O1272"/>
          <cell r="P1272"/>
          <cell r="Q1272"/>
          <cell r="R1272"/>
          <cell r="S1272"/>
          <cell r="T1272"/>
          <cell r="U1272"/>
          <cell r="V1272"/>
          <cell r="Y1272"/>
          <cell r="Z1272"/>
        </row>
        <row r="1273">
          <cell r="B1273"/>
          <cell r="C1273"/>
          <cell r="D1273"/>
          <cell r="E1273"/>
          <cell r="F1273"/>
          <cell r="G1273"/>
          <cell r="H1273"/>
          <cell r="I1273"/>
          <cell r="J1273"/>
          <cell r="K1273"/>
          <cell r="L1273"/>
          <cell r="O1273"/>
          <cell r="P1273"/>
          <cell r="Q1273"/>
          <cell r="R1273"/>
          <cell r="S1273"/>
          <cell r="T1273"/>
          <cell r="U1273"/>
          <cell r="V1273"/>
          <cell r="Y1273"/>
          <cell r="Z1273"/>
        </row>
        <row r="1274">
          <cell r="B1274"/>
          <cell r="C1274"/>
          <cell r="D1274"/>
          <cell r="E1274"/>
          <cell r="F1274"/>
          <cell r="G1274"/>
          <cell r="H1274"/>
          <cell r="I1274"/>
          <cell r="J1274"/>
          <cell r="K1274"/>
          <cell r="L1274"/>
          <cell r="O1274"/>
          <cell r="P1274"/>
          <cell r="Q1274"/>
          <cell r="R1274"/>
          <cell r="S1274"/>
          <cell r="T1274"/>
          <cell r="U1274"/>
          <cell r="V1274"/>
          <cell r="Y1274"/>
          <cell r="Z1274"/>
        </row>
        <row r="1275">
          <cell r="B1275"/>
          <cell r="C1275"/>
          <cell r="D1275"/>
          <cell r="E1275"/>
          <cell r="F1275"/>
          <cell r="G1275"/>
          <cell r="H1275"/>
          <cell r="I1275"/>
          <cell r="J1275"/>
          <cell r="K1275"/>
          <cell r="L1275"/>
          <cell r="O1275"/>
          <cell r="P1275"/>
          <cell r="Q1275"/>
          <cell r="R1275"/>
          <cell r="S1275"/>
          <cell r="T1275"/>
          <cell r="U1275"/>
          <cell r="V1275"/>
          <cell r="Y1275"/>
          <cell r="Z1275"/>
        </row>
        <row r="1276">
          <cell r="B1276"/>
          <cell r="C1276"/>
          <cell r="D1276"/>
          <cell r="E1276"/>
          <cell r="F1276"/>
          <cell r="G1276"/>
          <cell r="H1276"/>
          <cell r="I1276"/>
          <cell r="J1276"/>
          <cell r="K1276"/>
          <cell r="L1276"/>
          <cell r="O1276"/>
          <cell r="P1276"/>
          <cell r="Q1276"/>
          <cell r="R1276"/>
          <cell r="S1276"/>
          <cell r="T1276"/>
          <cell r="U1276"/>
          <cell r="V1276"/>
          <cell r="Y1276"/>
          <cell r="Z1276"/>
        </row>
        <row r="1277">
          <cell r="B1277"/>
          <cell r="C1277"/>
          <cell r="D1277"/>
          <cell r="E1277"/>
          <cell r="F1277"/>
          <cell r="G1277"/>
          <cell r="H1277"/>
          <cell r="I1277"/>
          <cell r="J1277"/>
          <cell r="K1277"/>
          <cell r="L1277"/>
          <cell r="O1277"/>
          <cell r="P1277"/>
          <cell r="Q1277"/>
          <cell r="R1277"/>
          <cell r="S1277"/>
          <cell r="T1277"/>
          <cell r="U1277"/>
          <cell r="V1277"/>
          <cell r="Y1277"/>
          <cell r="Z1277"/>
        </row>
        <row r="1278">
          <cell r="B1278"/>
          <cell r="C1278"/>
          <cell r="D1278"/>
          <cell r="E1278"/>
          <cell r="F1278"/>
          <cell r="G1278"/>
          <cell r="H1278"/>
          <cell r="I1278"/>
          <cell r="J1278"/>
          <cell r="K1278"/>
          <cell r="L1278"/>
          <cell r="O1278"/>
          <cell r="P1278"/>
          <cell r="Q1278"/>
          <cell r="R1278"/>
          <cell r="S1278"/>
          <cell r="T1278"/>
          <cell r="U1278"/>
          <cell r="V1278"/>
          <cell r="Y1278"/>
          <cell r="Z1278"/>
        </row>
        <row r="1279">
          <cell r="B1279"/>
          <cell r="C1279"/>
          <cell r="D1279"/>
          <cell r="E1279"/>
          <cell r="F1279"/>
          <cell r="G1279"/>
          <cell r="H1279"/>
          <cell r="I1279"/>
          <cell r="J1279"/>
          <cell r="K1279"/>
          <cell r="L1279"/>
          <cell r="O1279"/>
          <cell r="P1279"/>
          <cell r="Q1279"/>
          <cell r="R1279"/>
          <cell r="S1279"/>
          <cell r="T1279"/>
          <cell r="U1279"/>
          <cell r="V1279"/>
          <cell r="Y1279"/>
          <cell r="Z1279"/>
        </row>
        <row r="1280">
          <cell r="B1280"/>
          <cell r="C1280"/>
          <cell r="D1280"/>
          <cell r="E1280"/>
          <cell r="F1280"/>
          <cell r="G1280"/>
          <cell r="H1280"/>
          <cell r="I1280"/>
          <cell r="J1280"/>
          <cell r="K1280"/>
          <cell r="L1280"/>
          <cell r="O1280"/>
          <cell r="P1280"/>
          <cell r="Q1280"/>
          <cell r="R1280"/>
          <cell r="S1280"/>
          <cell r="T1280"/>
          <cell r="U1280"/>
          <cell r="V1280"/>
          <cell r="Y1280"/>
          <cell r="Z1280"/>
        </row>
        <row r="1281">
          <cell r="B1281"/>
          <cell r="C1281"/>
          <cell r="D1281"/>
          <cell r="E1281"/>
          <cell r="F1281"/>
          <cell r="G1281"/>
          <cell r="H1281"/>
          <cell r="I1281"/>
          <cell r="J1281"/>
          <cell r="K1281"/>
          <cell r="L1281"/>
          <cell r="O1281"/>
          <cell r="P1281"/>
          <cell r="Q1281"/>
          <cell r="R1281"/>
          <cell r="S1281"/>
          <cell r="T1281"/>
          <cell r="U1281"/>
          <cell r="V1281"/>
          <cell r="Y1281"/>
          <cell r="Z1281"/>
        </row>
        <row r="1282">
          <cell r="B1282"/>
          <cell r="C1282"/>
          <cell r="D1282"/>
          <cell r="E1282"/>
          <cell r="F1282"/>
          <cell r="G1282"/>
          <cell r="H1282"/>
          <cell r="I1282"/>
          <cell r="J1282"/>
          <cell r="K1282"/>
          <cell r="L1282"/>
          <cell r="O1282"/>
          <cell r="P1282"/>
          <cell r="Q1282"/>
          <cell r="R1282"/>
          <cell r="S1282"/>
          <cell r="T1282"/>
          <cell r="U1282"/>
          <cell r="V1282"/>
          <cell r="Y1282"/>
          <cell r="Z1282"/>
        </row>
        <row r="1283">
          <cell r="B1283"/>
          <cell r="C1283"/>
          <cell r="D1283"/>
          <cell r="E1283"/>
          <cell r="F1283"/>
          <cell r="G1283"/>
          <cell r="H1283"/>
          <cell r="I1283"/>
          <cell r="J1283"/>
          <cell r="K1283"/>
          <cell r="L1283"/>
          <cell r="O1283"/>
          <cell r="P1283"/>
          <cell r="Q1283"/>
          <cell r="R1283"/>
          <cell r="S1283"/>
          <cell r="T1283"/>
          <cell r="U1283"/>
          <cell r="V1283"/>
          <cell r="Y1283"/>
          <cell r="Z1283"/>
        </row>
        <row r="1284">
          <cell r="B1284"/>
          <cell r="C1284"/>
          <cell r="D1284"/>
          <cell r="E1284"/>
          <cell r="F1284"/>
          <cell r="G1284"/>
          <cell r="H1284"/>
          <cell r="I1284"/>
          <cell r="J1284"/>
          <cell r="K1284"/>
          <cell r="L1284"/>
          <cell r="O1284"/>
          <cell r="P1284"/>
          <cell r="Q1284"/>
          <cell r="R1284"/>
          <cell r="S1284"/>
          <cell r="T1284"/>
          <cell r="U1284"/>
          <cell r="V1284"/>
          <cell r="Y1284"/>
          <cell r="Z1284"/>
        </row>
        <row r="1285">
          <cell r="B1285"/>
          <cell r="C1285"/>
          <cell r="D1285"/>
          <cell r="E1285"/>
          <cell r="F1285"/>
          <cell r="G1285"/>
          <cell r="H1285"/>
          <cell r="I1285"/>
          <cell r="J1285"/>
          <cell r="K1285"/>
          <cell r="L1285"/>
          <cell r="O1285"/>
          <cell r="P1285"/>
          <cell r="Q1285"/>
          <cell r="R1285"/>
          <cell r="S1285"/>
          <cell r="T1285"/>
          <cell r="U1285"/>
          <cell r="V1285"/>
          <cell r="Y1285"/>
          <cell r="Z1285"/>
        </row>
        <row r="1286">
          <cell r="B1286"/>
          <cell r="C1286"/>
          <cell r="D1286"/>
          <cell r="E1286"/>
          <cell r="F1286"/>
          <cell r="G1286"/>
          <cell r="H1286"/>
          <cell r="I1286"/>
          <cell r="J1286"/>
          <cell r="K1286"/>
          <cell r="L1286"/>
          <cell r="O1286"/>
          <cell r="P1286"/>
          <cell r="Q1286"/>
          <cell r="R1286"/>
          <cell r="S1286"/>
          <cell r="T1286"/>
          <cell r="U1286"/>
          <cell r="V1286"/>
          <cell r="Y1286"/>
          <cell r="Z1286"/>
        </row>
        <row r="1287">
          <cell r="B1287"/>
          <cell r="C1287"/>
          <cell r="D1287"/>
          <cell r="E1287"/>
          <cell r="F1287"/>
          <cell r="G1287"/>
          <cell r="H1287"/>
          <cell r="I1287"/>
          <cell r="J1287"/>
          <cell r="K1287"/>
          <cell r="L1287"/>
          <cell r="O1287"/>
          <cell r="P1287"/>
          <cell r="Q1287"/>
          <cell r="R1287"/>
          <cell r="S1287"/>
          <cell r="T1287"/>
          <cell r="U1287"/>
          <cell r="V1287"/>
          <cell r="Y1287"/>
          <cell r="Z1287"/>
        </row>
        <row r="1288">
          <cell r="B1288"/>
          <cell r="C1288"/>
          <cell r="D1288"/>
          <cell r="E1288"/>
          <cell r="F1288"/>
          <cell r="G1288"/>
          <cell r="H1288"/>
          <cell r="I1288"/>
          <cell r="J1288"/>
          <cell r="K1288"/>
          <cell r="L1288"/>
          <cell r="O1288"/>
          <cell r="P1288"/>
          <cell r="Q1288"/>
          <cell r="R1288"/>
          <cell r="S1288"/>
          <cell r="T1288"/>
          <cell r="U1288"/>
          <cell r="V1288"/>
          <cell r="Y1288"/>
          <cell r="Z1288"/>
        </row>
        <row r="1289">
          <cell r="B1289"/>
          <cell r="C1289"/>
          <cell r="D1289"/>
          <cell r="E1289"/>
          <cell r="F1289"/>
          <cell r="G1289"/>
          <cell r="H1289"/>
          <cell r="I1289"/>
          <cell r="J1289"/>
          <cell r="K1289"/>
          <cell r="L1289"/>
          <cell r="O1289"/>
          <cell r="P1289"/>
          <cell r="Q1289"/>
          <cell r="R1289"/>
          <cell r="S1289"/>
          <cell r="T1289"/>
          <cell r="U1289"/>
          <cell r="V1289"/>
          <cell r="Y1289"/>
          <cell r="Z1289"/>
        </row>
        <row r="1290">
          <cell r="B1290"/>
          <cell r="C1290"/>
          <cell r="D1290"/>
          <cell r="E1290"/>
          <cell r="F1290"/>
          <cell r="G1290"/>
          <cell r="H1290"/>
          <cell r="I1290"/>
          <cell r="J1290"/>
          <cell r="K1290"/>
          <cell r="L1290"/>
          <cell r="O1290"/>
          <cell r="P1290"/>
          <cell r="Q1290"/>
          <cell r="R1290"/>
          <cell r="S1290"/>
          <cell r="T1290"/>
          <cell r="U1290"/>
          <cell r="V1290"/>
          <cell r="Y1290"/>
          <cell r="Z1290"/>
        </row>
        <row r="1291">
          <cell r="B1291"/>
          <cell r="C1291"/>
          <cell r="D1291"/>
          <cell r="E1291"/>
          <cell r="F1291"/>
          <cell r="G1291"/>
          <cell r="H1291"/>
          <cell r="I1291"/>
          <cell r="J1291"/>
          <cell r="K1291"/>
          <cell r="L1291"/>
          <cell r="O1291"/>
          <cell r="P1291"/>
          <cell r="Q1291"/>
          <cell r="R1291"/>
          <cell r="S1291"/>
          <cell r="T1291"/>
          <cell r="U1291"/>
          <cell r="V1291"/>
          <cell r="Y1291"/>
          <cell r="Z1291"/>
        </row>
        <row r="1292">
          <cell r="B1292"/>
          <cell r="C1292"/>
          <cell r="D1292"/>
          <cell r="E1292"/>
          <cell r="F1292"/>
          <cell r="G1292"/>
          <cell r="H1292"/>
          <cell r="I1292"/>
          <cell r="J1292"/>
          <cell r="K1292"/>
          <cell r="L1292"/>
          <cell r="O1292"/>
          <cell r="P1292"/>
          <cell r="Q1292"/>
          <cell r="R1292"/>
          <cell r="S1292"/>
          <cell r="T1292"/>
          <cell r="U1292"/>
          <cell r="V1292"/>
          <cell r="Y1292"/>
          <cell r="Z1292"/>
        </row>
        <row r="1293">
          <cell r="B1293"/>
          <cell r="C1293"/>
          <cell r="D1293"/>
          <cell r="E1293"/>
          <cell r="F1293"/>
          <cell r="G1293"/>
          <cell r="H1293"/>
          <cell r="I1293"/>
          <cell r="J1293"/>
          <cell r="K1293"/>
          <cell r="L1293"/>
          <cell r="O1293"/>
          <cell r="P1293"/>
          <cell r="Q1293"/>
          <cell r="R1293"/>
          <cell r="S1293"/>
          <cell r="T1293"/>
          <cell r="U1293"/>
          <cell r="V1293"/>
          <cell r="Y1293"/>
          <cell r="Z1293"/>
        </row>
        <row r="1294">
          <cell r="B1294"/>
          <cell r="C1294"/>
          <cell r="D1294"/>
          <cell r="E1294"/>
          <cell r="F1294"/>
          <cell r="G1294"/>
          <cell r="H1294"/>
          <cell r="I1294"/>
          <cell r="J1294"/>
          <cell r="K1294"/>
          <cell r="L1294"/>
          <cell r="O1294"/>
          <cell r="P1294"/>
          <cell r="Q1294"/>
          <cell r="R1294"/>
          <cell r="S1294"/>
          <cell r="T1294"/>
          <cell r="U1294"/>
          <cell r="V1294"/>
          <cell r="Y1294"/>
          <cell r="Z1294"/>
        </row>
        <row r="1295">
          <cell r="B1295"/>
          <cell r="C1295"/>
          <cell r="D1295"/>
          <cell r="E1295"/>
          <cell r="F1295"/>
          <cell r="G1295"/>
          <cell r="H1295"/>
          <cell r="I1295"/>
          <cell r="J1295"/>
          <cell r="K1295"/>
          <cell r="L1295"/>
          <cell r="O1295"/>
          <cell r="P1295"/>
          <cell r="Q1295"/>
          <cell r="R1295"/>
          <cell r="S1295"/>
          <cell r="T1295"/>
          <cell r="U1295"/>
          <cell r="V1295"/>
          <cell r="Y1295"/>
          <cell r="Z1295"/>
        </row>
        <row r="1296">
          <cell r="B1296"/>
          <cell r="C1296"/>
          <cell r="D1296"/>
          <cell r="E1296"/>
          <cell r="F1296"/>
          <cell r="G1296"/>
          <cell r="H1296"/>
          <cell r="I1296"/>
          <cell r="J1296"/>
          <cell r="K1296"/>
          <cell r="L1296"/>
          <cell r="O1296"/>
          <cell r="P1296"/>
          <cell r="Q1296"/>
          <cell r="R1296"/>
          <cell r="S1296"/>
          <cell r="T1296"/>
          <cell r="U1296"/>
          <cell r="V1296"/>
          <cell r="Y1296"/>
          <cell r="Z1296"/>
        </row>
        <row r="1297">
          <cell r="B1297"/>
          <cell r="C1297"/>
          <cell r="D1297"/>
          <cell r="E1297"/>
          <cell r="F1297"/>
          <cell r="G1297"/>
          <cell r="H1297"/>
          <cell r="I1297"/>
          <cell r="J1297"/>
          <cell r="K1297"/>
          <cell r="L1297"/>
          <cell r="O1297"/>
          <cell r="P1297"/>
          <cell r="Q1297"/>
          <cell r="R1297"/>
          <cell r="S1297"/>
          <cell r="T1297"/>
          <cell r="U1297"/>
          <cell r="V1297"/>
          <cell r="Y1297"/>
          <cell r="Z1297"/>
        </row>
        <row r="1298">
          <cell r="B1298"/>
          <cell r="C1298"/>
          <cell r="D1298"/>
          <cell r="E1298"/>
          <cell r="F1298"/>
          <cell r="G1298"/>
          <cell r="H1298"/>
          <cell r="I1298"/>
          <cell r="J1298"/>
          <cell r="K1298"/>
          <cell r="L1298"/>
          <cell r="O1298"/>
          <cell r="P1298"/>
          <cell r="Q1298"/>
          <cell r="R1298"/>
          <cell r="S1298"/>
          <cell r="T1298"/>
          <cell r="U1298"/>
          <cell r="V1298"/>
          <cell r="Y1298"/>
          <cell r="Z1298"/>
        </row>
        <row r="1299">
          <cell r="B1299"/>
          <cell r="C1299"/>
          <cell r="D1299"/>
          <cell r="E1299"/>
          <cell r="F1299"/>
          <cell r="G1299"/>
          <cell r="H1299"/>
          <cell r="I1299"/>
          <cell r="J1299"/>
          <cell r="K1299"/>
          <cell r="L1299"/>
          <cell r="O1299"/>
          <cell r="P1299"/>
          <cell r="Q1299"/>
          <cell r="R1299"/>
          <cell r="S1299"/>
          <cell r="T1299"/>
          <cell r="U1299"/>
          <cell r="V1299"/>
          <cell r="Y1299"/>
          <cell r="Z1299"/>
        </row>
        <row r="1300">
          <cell r="B1300"/>
          <cell r="C1300"/>
          <cell r="D1300"/>
          <cell r="E1300"/>
          <cell r="F1300"/>
          <cell r="G1300"/>
          <cell r="H1300"/>
          <cell r="I1300"/>
          <cell r="J1300"/>
          <cell r="K1300"/>
          <cell r="L1300"/>
          <cell r="O1300"/>
          <cell r="P1300"/>
          <cell r="Q1300"/>
          <cell r="R1300"/>
          <cell r="S1300"/>
          <cell r="T1300"/>
          <cell r="U1300"/>
          <cell r="V1300"/>
          <cell r="Y1300"/>
          <cell r="Z1300"/>
        </row>
        <row r="1301">
          <cell r="B1301"/>
          <cell r="C1301"/>
          <cell r="D1301"/>
          <cell r="E1301"/>
          <cell r="F1301"/>
          <cell r="G1301"/>
          <cell r="H1301"/>
          <cell r="I1301"/>
          <cell r="J1301"/>
          <cell r="K1301"/>
          <cell r="L1301"/>
          <cell r="O1301"/>
          <cell r="P1301"/>
          <cell r="Q1301"/>
          <cell r="R1301"/>
          <cell r="S1301"/>
          <cell r="T1301"/>
          <cell r="U1301"/>
          <cell r="V1301"/>
          <cell r="Y1301"/>
          <cell r="Z1301"/>
        </row>
        <row r="1302">
          <cell r="B1302"/>
          <cell r="C1302"/>
          <cell r="D1302"/>
          <cell r="E1302"/>
          <cell r="F1302"/>
          <cell r="G1302"/>
          <cell r="H1302"/>
          <cell r="I1302"/>
          <cell r="J1302"/>
          <cell r="K1302"/>
          <cell r="L1302"/>
          <cell r="O1302"/>
          <cell r="P1302"/>
          <cell r="Q1302"/>
          <cell r="R1302"/>
          <cell r="S1302"/>
          <cell r="T1302"/>
          <cell r="U1302"/>
          <cell r="V1302"/>
          <cell r="Y1302"/>
          <cell r="Z1302"/>
        </row>
        <row r="1303">
          <cell r="B1303"/>
          <cell r="C1303"/>
          <cell r="D1303"/>
          <cell r="E1303"/>
          <cell r="F1303"/>
          <cell r="G1303"/>
          <cell r="H1303"/>
          <cell r="I1303"/>
          <cell r="J1303"/>
          <cell r="K1303"/>
          <cell r="L1303"/>
          <cell r="O1303"/>
          <cell r="P1303"/>
          <cell r="Q1303"/>
          <cell r="R1303"/>
          <cell r="S1303"/>
          <cell r="T1303"/>
          <cell r="U1303"/>
          <cell r="V1303"/>
          <cell r="Y1303"/>
          <cell r="Z1303"/>
        </row>
        <row r="1304">
          <cell r="B1304"/>
          <cell r="C1304"/>
          <cell r="D1304"/>
          <cell r="E1304"/>
          <cell r="F1304"/>
          <cell r="G1304"/>
          <cell r="H1304"/>
          <cell r="I1304"/>
          <cell r="J1304"/>
          <cell r="K1304"/>
          <cell r="L1304"/>
          <cell r="O1304"/>
          <cell r="P1304"/>
          <cell r="Q1304"/>
          <cell r="R1304"/>
          <cell r="S1304"/>
          <cell r="T1304"/>
          <cell r="U1304"/>
          <cell r="V1304"/>
          <cell r="Y1304"/>
          <cell r="Z1304"/>
        </row>
        <row r="1305">
          <cell r="B1305"/>
          <cell r="C1305"/>
          <cell r="D1305"/>
          <cell r="E1305"/>
          <cell r="F1305"/>
          <cell r="G1305"/>
          <cell r="H1305"/>
          <cell r="I1305"/>
          <cell r="J1305"/>
          <cell r="K1305"/>
          <cell r="L1305"/>
          <cell r="O1305"/>
          <cell r="P1305"/>
          <cell r="Q1305"/>
          <cell r="R1305"/>
          <cell r="S1305"/>
          <cell r="T1305"/>
          <cell r="U1305"/>
          <cell r="V1305"/>
          <cell r="Y1305"/>
          <cell r="Z1305"/>
        </row>
        <row r="1306">
          <cell r="B1306"/>
          <cell r="C1306"/>
          <cell r="D1306"/>
          <cell r="E1306"/>
          <cell r="F1306"/>
          <cell r="G1306"/>
          <cell r="H1306"/>
          <cell r="I1306"/>
          <cell r="J1306"/>
          <cell r="K1306"/>
          <cell r="L1306"/>
          <cell r="O1306"/>
          <cell r="P1306"/>
          <cell r="Q1306"/>
          <cell r="R1306"/>
          <cell r="S1306"/>
          <cell r="T1306"/>
          <cell r="U1306"/>
          <cell r="V1306"/>
          <cell r="Y1306"/>
          <cell r="Z1306"/>
        </row>
        <row r="1307">
          <cell r="B1307"/>
          <cell r="C1307"/>
          <cell r="D1307"/>
          <cell r="E1307"/>
          <cell r="F1307"/>
          <cell r="G1307"/>
          <cell r="H1307"/>
          <cell r="I1307"/>
          <cell r="J1307"/>
          <cell r="K1307"/>
          <cell r="L1307"/>
          <cell r="O1307"/>
          <cell r="P1307"/>
          <cell r="Q1307"/>
          <cell r="R1307"/>
          <cell r="S1307"/>
          <cell r="T1307"/>
          <cell r="U1307"/>
          <cell r="V1307"/>
          <cell r="Y1307"/>
          <cell r="Z1307"/>
        </row>
        <row r="1308">
          <cell r="B1308"/>
          <cell r="C1308"/>
          <cell r="D1308"/>
          <cell r="E1308"/>
          <cell r="F1308"/>
          <cell r="G1308"/>
          <cell r="H1308"/>
          <cell r="I1308"/>
          <cell r="J1308"/>
          <cell r="K1308"/>
          <cell r="L1308"/>
          <cell r="O1308"/>
          <cell r="P1308"/>
          <cell r="Q1308"/>
          <cell r="R1308"/>
          <cell r="S1308"/>
          <cell r="T1308"/>
          <cell r="U1308"/>
          <cell r="V1308"/>
          <cell r="Y1308"/>
          <cell r="Z1308"/>
        </row>
        <row r="1309">
          <cell r="B1309"/>
          <cell r="C1309"/>
          <cell r="D1309"/>
          <cell r="E1309"/>
          <cell r="F1309"/>
          <cell r="G1309"/>
          <cell r="H1309"/>
          <cell r="I1309"/>
          <cell r="J1309"/>
          <cell r="K1309"/>
          <cell r="L1309"/>
          <cell r="O1309"/>
          <cell r="P1309"/>
          <cell r="Q1309"/>
          <cell r="R1309"/>
          <cell r="S1309"/>
          <cell r="T1309"/>
          <cell r="U1309"/>
          <cell r="V1309"/>
          <cell r="Y1309"/>
          <cell r="Z1309"/>
        </row>
        <row r="1310">
          <cell r="B1310"/>
          <cell r="C1310"/>
          <cell r="D1310"/>
          <cell r="E1310"/>
          <cell r="F1310"/>
          <cell r="G1310"/>
          <cell r="H1310"/>
          <cell r="I1310"/>
          <cell r="J1310"/>
          <cell r="K1310"/>
          <cell r="L1310"/>
          <cell r="O1310"/>
          <cell r="P1310"/>
          <cell r="Q1310"/>
          <cell r="R1310"/>
          <cell r="S1310"/>
          <cell r="T1310"/>
          <cell r="U1310"/>
          <cell r="V1310"/>
          <cell r="Y1310"/>
          <cell r="Z1310"/>
        </row>
        <row r="1311">
          <cell r="B1311"/>
          <cell r="C1311"/>
          <cell r="D1311"/>
          <cell r="E1311"/>
          <cell r="F1311"/>
          <cell r="G1311"/>
          <cell r="H1311"/>
          <cell r="I1311"/>
          <cell r="J1311"/>
          <cell r="K1311"/>
          <cell r="L1311"/>
          <cell r="O1311"/>
          <cell r="P1311"/>
          <cell r="Q1311"/>
          <cell r="R1311"/>
          <cell r="S1311"/>
          <cell r="T1311"/>
          <cell r="U1311"/>
          <cell r="V1311"/>
          <cell r="Y1311"/>
          <cell r="Z1311"/>
        </row>
        <row r="1312">
          <cell r="B1312"/>
          <cell r="C1312"/>
          <cell r="D1312"/>
          <cell r="E1312"/>
          <cell r="F1312"/>
          <cell r="G1312"/>
          <cell r="H1312"/>
          <cell r="I1312"/>
          <cell r="J1312"/>
          <cell r="K1312"/>
          <cell r="L1312"/>
          <cell r="O1312"/>
          <cell r="P1312"/>
          <cell r="Q1312"/>
          <cell r="R1312"/>
          <cell r="S1312"/>
          <cell r="T1312"/>
          <cell r="U1312"/>
          <cell r="V1312"/>
          <cell r="Y1312"/>
          <cell r="Z1312"/>
        </row>
        <row r="1313">
          <cell r="B1313"/>
          <cell r="C1313"/>
          <cell r="D1313"/>
          <cell r="E1313"/>
          <cell r="F1313"/>
          <cell r="G1313"/>
          <cell r="H1313"/>
          <cell r="I1313"/>
          <cell r="J1313"/>
          <cell r="K1313"/>
          <cell r="L1313"/>
          <cell r="O1313"/>
          <cell r="P1313"/>
          <cell r="Q1313"/>
          <cell r="R1313"/>
          <cell r="S1313"/>
          <cell r="T1313"/>
          <cell r="U1313"/>
          <cell r="V1313"/>
          <cell r="Y1313"/>
          <cell r="Z1313"/>
        </row>
        <row r="1314">
          <cell r="B1314"/>
          <cell r="C1314"/>
          <cell r="D1314"/>
          <cell r="E1314"/>
          <cell r="F1314"/>
          <cell r="G1314"/>
          <cell r="H1314"/>
          <cell r="I1314"/>
          <cell r="J1314"/>
          <cell r="K1314"/>
          <cell r="L1314"/>
          <cell r="O1314"/>
          <cell r="P1314"/>
          <cell r="Q1314"/>
          <cell r="R1314"/>
          <cell r="S1314"/>
          <cell r="T1314"/>
          <cell r="U1314"/>
          <cell r="V1314"/>
          <cell r="Y1314"/>
          <cell r="Z1314"/>
        </row>
        <row r="1315">
          <cell r="B1315"/>
          <cell r="C1315"/>
          <cell r="D1315"/>
          <cell r="E1315"/>
          <cell r="F1315"/>
          <cell r="G1315"/>
          <cell r="H1315"/>
          <cell r="I1315"/>
          <cell r="J1315"/>
          <cell r="K1315"/>
          <cell r="L1315"/>
          <cell r="O1315"/>
          <cell r="P1315"/>
          <cell r="Q1315"/>
          <cell r="R1315"/>
          <cell r="S1315"/>
          <cell r="T1315"/>
          <cell r="U1315"/>
          <cell r="V1315"/>
          <cell r="Y1315"/>
          <cell r="Z1315"/>
        </row>
        <row r="1316">
          <cell r="B1316"/>
          <cell r="C1316"/>
          <cell r="D1316"/>
          <cell r="E1316"/>
          <cell r="F1316"/>
          <cell r="G1316"/>
          <cell r="H1316"/>
          <cell r="I1316"/>
          <cell r="J1316"/>
          <cell r="K1316"/>
          <cell r="L1316"/>
          <cell r="O1316"/>
          <cell r="P1316"/>
          <cell r="Q1316"/>
          <cell r="R1316"/>
          <cell r="S1316"/>
          <cell r="T1316"/>
          <cell r="U1316"/>
          <cell r="V1316"/>
          <cell r="Y1316"/>
          <cell r="Z1316"/>
        </row>
        <row r="1317">
          <cell r="B1317"/>
          <cell r="C1317"/>
          <cell r="D1317"/>
          <cell r="E1317"/>
          <cell r="F1317"/>
          <cell r="G1317"/>
          <cell r="H1317"/>
          <cell r="I1317"/>
          <cell r="J1317"/>
          <cell r="K1317"/>
          <cell r="L1317"/>
          <cell r="O1317"/>
          <cell r="P1317"/>
          <cell r="Q1317"/>
          <cell r="R1317"/>
          <cell r="S1317"/>
          <cell r="T1317"/>
          <cell r="U1317"/>
          <cell r="V1317"/>
          <cell r="Y1317"/>
          <cell r="Z1317"/>
        </row>
        <row r="1318">
          <cell r="B1318"/>
          <cell r="C1318"/>
          <cell r="D1318"/>
          <cell r="E1318"/>
          <cell r="F1318"/>
          <cell r="G1318"/>
          <cell r="H1318"/>
          <cell r="I1318"/>
          <cell r="J1318"/>
          <cell r="K1318"/>
          <cell r="L1318"/>
          <cell r="O1318"/>
          <cell r="P1318"/>
          <cell r="Q1318"/>
          <cell r="R1318"/>
          <cell r="S1318"/>
          <cell r="T1318"/>
          <cell r="U1318"/>
          <cell r="V1318"/>
          <cell r="Y1318"/>
          <cell r="Z1318"/>
        </row>
        <row r="1319">
          <cell r="B1319"/>
          <cell r="C1319"/>
          <cell r="D1319"/>
          <cell r="E1319"/>
          <cell r="F1319"/>
          <cell r="G1319"/>
          <cell r="H1319"/>
          <cell r="I1319"/>
          <cell r="J1319"/>
          <cell r="K1319"/>
          <cell r="L1319"/>
          <cell r="O1319"/>
          <cell r="P1319"/>
          <cell r="Q1319"/>
          <cell r="R1319"/>
          <cell r="S1319"/>
          <cell r="T1319"/>
          <cell r="U1319"/>
          <cell r="V1319"/>
          <cell r="Y1319"/>
          <cell r="Z1319"/>
        </row>
        <row r="1320">
          <cell r="B1320"/>
          <cell r="C1320"/>
          <cell r="D1320"/>
          <cell r="E1320"/>
          <cell r="F1320"/>
          <cell r="G1320"/>
          <cell r="H1320"/>
          <cell r="I1320"/>
          <cell r="J1320"/>
          <cell r="K1320"/>
          <cell r="L1320"/>
          <cell r="O1320"/>
          <cell r="P1320"/>
          <cell r="Q1320"/>
          <cell r="R1320"/>
          <cell r="S1320"/>
          <cell r="T1320"/>
          <cell r="U1320"/>
          <cell r="V1320"/>
          <cell r="Y1320"/>
          <cell r="Z1320"/>
        </row>
        <row r="1321">
          <cell r="B1321"/>
          <cell r="C1321"/>
          <cell r="D1321"/>
          <cell r="E1321"/>
          <cell r="F1321"/>
          <cell r="G1321"/>
          <cell r="H1321"/>
          <cell r="I1321"/>
          <cell r="J1321"/>
          <cell r="K1321"/>
          <cell r="L1321"/>
          <cell r="O1321"/>
          <cell r="P1321"/>
          <cell r="Q1321"/>
          <cell r="R1321"/>
          <cell r="S1321"/>
          <cell r="T1321"/>
          <cell r="U1321"/>
          <cell r="V1321"/>
          <cell r="Y1321"/>
          <cell r="Z1321"/>
        </row>
        <row r="1322">
          <cell r="B1322"/>
          <cell r="C1322"/>
          <cell r="D1322"/>
          <cell r="E1322"/>
          <cell r="F1322"/>
          <cell r="G1322"/>
          <cell r="H1322"/>
          <cell r="I1322"/>
          <cell r="J1322"/>
          <cell r="K1322"/>
          <cell r="L1322"/>
          <cell r="O1322"/>
          <cell r="P1322"/>
          <cell r="Q1322"/>
          <cell r="R1322"/>
          <cell r="S1322"/>
          <cell r="T1322"/>
          <cell r="U1322"/>
          <cell r="V1322"/>
          <cell r="Y1322"/>
          <cell r="Z1322"/>
        </row>
        <row r="1323">
          <cell r="B1323"/>
          <cell r="C1323"/>
          <cell r="D1323"/>
          <cell r="E1323"/>
          <cell r="F1323"/>
          <cell r="G1323"/>
          <cell r="H1323"/>
          <cell r="I1323"/>
          <cell r="J1323"/>
          <cell r="K1323"/>
          <cell r="L1323"/>
          <cell r="O1323"/>
          <cell r="P1323"/>
          <cell r="Q1323"/>
          <cell r="R1323"/>
          <cell r="S1323"/>
          <cell r="T1323"/>
          <cell r="U1323"/>
          <cell r="V1323"/>
          <cell r="Y1323"/>
          <cell r="Z1323"/>
        </row>
        <row r="1324">
          <cell r="B1324"/>
          <cell r="C1324"/>
          <cell r="D1324"/>
          <cell r="E1324"/>
          <cell r="F1324"/>
          <cell r="G1324"/>
          <cell r="H1324"/>
          <cell r="I1324"/>
          <cell r="J1324"/>
          <cell r="K1324"/>
          <cell r="L1324"/>
          <cell r="O1324"/>
          <cell r="P1324"/>
          <cell r="Q1324"/>
          <cell r="R1324"/>
          <cell r="S1324"/>
          <cell r="T1324"/>
          <cell r="U1324"/>
          <cell r="V1324"/>
          <cell r="Y1324"/>
          <cell r="Z1324"/>
        </row>
        <row r="1325">
          <cell r="B1325"/>
          <cell r="C1325"/>
          <cell r="D1325"/>
          <cell r="E1325"/>
          <cell r="F1325"/>
          <cell r="G1325"/>
          <cell r="H1325"/>
          <cell r="I1325"/>
          <cell r="J1325"/>
          <cell r="K1325"/>
          <cell r="L1325"/>
          <cell r="O1325"/>
          <cell r="P1325"/>
          <cell r="Q1325"/>
          <cell r="R1325"/>
          <cell r="S1325"/>
          <cell r="T1325"/>
          <cell r="U1325"/>
          <cell r="V1325"/>
          <cell r="Y1325"/>
          <cell r="Z1325"/>
        </row>
        <row r="1326">
          <cell r="B1326"/>
          <cell r="C1326"/>
          <cell r="D1326"/>
          <cell r="E1326"/>
          <cell r="F1326"/>
          <cell r="G1326"/>
          <cell r="H1326"/>
          <cell r="I1326"/>
          <cell r="J1326"/>
          <cell r="K1326"/>
          <cell r="L1326"/>
          <cell r="O1326"/>
          <cell r="P1326"/>
          <cell r="Q1326"/>
          <cell r="R1326"/>
          <cell r="S1326"/>
          <cell r="T1326"/>
          <cell r="U1326"/>
          <cell r="V1326"/>
          <cell r="Y1326"/>
          <cell r="Z1326"/>
        </row>
        <row r="1327">
          <cell r="B1327"/>
          <cell r="C1327"/>
          <cell r="D1327"/>
          <cell r="E1327"/>
          <cell r="F1327"/>
          <cell r="G1327"/>
          <cell r="H1327"/>
          <cell r="I1327"/>
          <cell r="J1327"/>
          <cell r="K1327"/>
          <cell r="L1327"/>
          <cell r="O1327"/>
          <cell r="P1327"/>
          <cell r="Q1327"/>
          <cell r="R1327"/>
          <cell r="S1327"/>
          <cell r="T1327"/>
          <cell r="U1327"/>
          <cell r="V1327"/>
          <cell r="Y1327"/>
          <cell r="Z1327"/>
        </row>
        <row r="1328">
          <cell r="B1328"/>
          <cell r="C1328"/>
          <cell r="D1328"/>
          <cell r="E1328"/>
          <cell r="F1328"/>
          <cell r="G1328"/>
          <cell r="H1328"/>
          <cell r="I1328"/>
          <cell r="J1328"/>
          <cell r="K1328"/>
          <cell r="L1328"/>
          <cell r="O1328"/>
          <cell r="P1328"/>
          <cell r="Q1328"/>
          <cell r="R1328"/>
          <cell r="S1328"/>
          <cell r="T1328"/>
          <cell r="U1328"/>
          <cell r="V1328"/>
          <cell r="Y1328"/>
          <cell r="Z1328"/>
        </row>
        <row r="1329">
          <cell r="B1329"/>
          <cell r="C1329"/>
          <cell r="D1329"/>
          <cell r="E1329"/>
          <cell r="F1329"/>
          <cell r="G1329"/>
          <cell r="H1329"/>
          <cell r="I1329"/>
          <cell r="J1329"/>
          <cell r="K1329"/>
          <cell r="L1329"/>
          <cell r="O1329"/>
          <cell r="P1329"/>
          <cell r="Q1329"/>
          <cell r="R1329"/>
          <cell r="S1329"/>
          <cell r="T1329"/>
          <cell r="U1329"/>
          <cell r="V1329"/>
          <cell r="Y1329"/>
          <cell r="Z1329"/>
        </row>
        <row r="1330">
          <cell r="B1330"/>
          <cell r="C1330"/>
          <cell r="D1330"/>
          <cell r="E1330"/>
          <cell r="F1330"/>
          <cell r="G1330"/>
          <cell r="H1330"/>
          <cell r="I1330"/>
          <cell r="J1330"/>
          <cell r="K1330"/>
          <cell r="L1330"/>
          <cell r="O1330"/>
          <cell r="P1330"/>
          <cell r="Q1330"/>
          <cell r="R1330"/>
          <cell r="S1330"/>
          <cell r="T1330"/>
          <cell r="U1330"/>
          <cell r="V1330"/>
          <cell r="Y1330"/>
          <cell r="Z1330"/>
        </row>
        <row r="1331">
          <cell r="B1331"/>
          <cell r="C1331"/>
          <cell r="D1331"/>
          <cell r="E1331"/>
          <cell r="F1331"/>
          <cell r="G1331"/>
          <cell r="H1331"/>
          <cell r="I1331"/>
          <cell r="J1331"/>
          <cell r="K1331"/>
          <cell r="L1331"/>
          <cell r="O1331"/>
          <cell r="P1331"/>
          <cell r="Q1331"/>
          <cell r="R1331"/>
          <cell r="S1331"/>
          <cell r="T1331"/>
          <cell r="U1331"/>
          <cell r="V1331"/>
          <cell r="Y1331"/>
          <cell r="Z1331"/>
        </row>
        <row r="1332">
          <cell r="B1332"/>
          <cell r="C1332"/>
          <cell r="D1332"/>
          <cell r="E1332"/>
          <cell r="F1332"/>
          <cell r="G1332"/>
          <cell r="H1332"/>
          <cell r="I1332"/>
          <cell r="J1332"/>
          <cell r="K1332"/>
          <cell r="L1332"/>
          <cell r="O1332"/>
          <cell r="P1332"/>
          <cell r="Q1332"/>
          <cell r="R1332"/>
          <cell r="S1332"/>
          <cell r="T1332"/>
          <cell r="U1332"/>
          <cell r="V1332"/>
          <cell r="Y1332"/>
          <cell r="Z1332"/>
        </row>
        <row r="1333">
          <cell r="B1333"/>
          <cell r="C1333"/>
          <cell r="D1333"/>
          <cell r="E1333"/>
          <cell r="F1333"/>
          <cell r="G1333"/>
          <cell r="H1333"/>
          <cell r="I1333"/>
          <cell r="J1333"/>
          <cell r="K1333"/>
          <cell r="L1333"/>
          <cell r="O1333"/>
          <cell r="P1333"/>
          <cell r="Q1333"/>
          <cell r="R1333"/>
          <cell r="S1333"/>
          <cell r="T1333"/>
          <cell r="U1333"/>
          <cell r="V1333"/>
          <cell r="Y1333"/>
          <cell r="Z1333"/>
        </row>
        <row r="1334">
          <cell r="B1334"/>
          <cell r="C1334"/>
          <cell r="D1334"/>
          <cell r="E1334"/>
          <cell r="F1334"/>
          <cell r="G1334"/>
          <cell r="H1334"/>
          <cell r="I1334"/>
          <cell r="J1334"/>
          <cell r="K1334"/>
          <cell r="L1334"/>
          <cell r="O1334"/>
          <cell r="P1334"/>
          <cell r="Q1334"/>
          <cell r="R1334"/>
          <cell r="S1334"/>
          <cell r="T1334"/>
          <cell r="U1334"/>
          <cell r="V1334"/>
          <cell r="Y1334"/>
          <cell r="Z1334"/>
        </row>
        <row r="1335">
          <cell r="B1335"/>
          <cell r="C1335"/>
          <cell r="D1335"/>
          <cell r="E1335"/>
          <cell r="F1335"/>
          <cell r="G1335"/>
          <cell r="H1335"/>
          <cell r="I1335"/>
          <cell r="J1335"/>
          <cell r="K1335"/>
          <cell r="L1335"/>
          <cell r="O1335"/>
          <cell r="P1335"/>
          <cell r="Q1335"/>
          <cell r="R1335"/>
          <cell r="S1335"/>
          <cell r="T1335"/>
          <cell r="U1335"/>
          <cell r="V1335"/>
          <cell r="Y1335"/>
          <cell r="Z1335"/>
        </row>
        <row r="1336">
          <cell r="B1336"/>
          <cell r="C1336"/>
          <cell r="D1336"/>
          <cell r="E1336"/>
          <cell r="F1336"/>
          <cell r="G1336"/>
          <cell r="H1336"/>
          <cell r="I1336"/>
          <cell r="J1336"/>
          <cell r="K1336"/>
          <cell r="L1336"/>
          <cell r="O1336"/>
          <cell r="P1336"/>
          <cell r="Q1336"/>
          <cell r="R1336"/>
          <cell r="S1336"/>
          <cell r="T1336"/>
          <cell r="U1336"/>
          <cell r="V1336"/>
          <cell r="Y1336"/>
          <cell r="Z1336"/>
        </row>
        <row r="1337">
          <cell r="B1337"/>
          <cell r="C1337"/>
          <cell r="D1337"/>
          <cell r="E1337"/>
          <cell r="F1337"/>
          <cell r="G1337"/>
          <cell r="H1337"/>
          <cell r="I1337"/>
          <cell r="J1337"/>
          <cell r="K1337"/>
          <cell r="L1337"/>
          <cell r="O1337"/>
          <cell r="P1337"/>
          <cell r="Q1337"/>
          <cell r="R1337"/>
          <cell r="S1337"/>
          <cell r="T1337"/>
          <cell r="U1337"/>
          <cell r="V1337"/>
          <cell r="Y1337"/>
          <cell r="Z1337"/>
        </row>
        <row r="1338">
          <cell r="B1338"/>
          <cell r="C1338"/>
          <cell r="D1338"/>
          <cell r="E1338"/>
          <cell r="F1338"/>
          <cell r="G1338"/>
          <cell r="H1338"/>
          <cell r="I1338"/>
          <cell r="J1338"/>
          <cell r="K1338"/>
          <cell r="L1338"/>
          <cell r="O1338"/>
          <cell r="P1338"/>
          <cell r="Q1338"/>
          <cell r="R1338"/>
          <cell r="S1338"/>
          <cell r="T1338"/>
          <cell r="U1338"/>
          <cell r="V1338"/>
          <cell r="Y1338"/>
          <cell r="Z1338"/>
        </row>
        <row r="1339">
          <cell r="B1339"/>
          <cell r="C1339"/>
          <cell r="D1339"/>
          <cell r="E1339"/>
          <cell r="F1339"/>
          <cell r="G1339"/>
          <cell r="H1339"/>
          <cell r="I1339"/>
          <cell r="J1339"/>
          <cell r="K1339"/>
          <cell r="L1339"/>
          <cell r="O1339"/>
          <cell r="P1339"/>
          <cell r="Q1339"/>
          <cell r="R1339"/>
          <cell r="S1339"/>
          <cell r="T1339"/>
          <cell r="U1339"/>
          <cell r="V1339"/>
          <cell r="Y1339"/>
          <cell r="Z1339"/>
        </row>
        <row r="1340">
          <cell r="B1340"/>
          <cell r="C1340"/>
          <cell r="D1340"/>
          <cell r="E1340"/>
          <cell r="F1340"/>
          <cell r="G1340"/>
          <cell r="H1340"/>
          <cell r="I1340"/>
          <cell r="J1340"/>
          <cell r="K1340"/>
          <cell r="L1340"/>
          <cell r="O1340"/>
          <cell r="P1340"/>
          <cell r="Q1340"/>
          <cell r="R1340"/>
          <cell r="S1340"/>
          <cell r="T1340"/>
          <cell r="U1340"/>
          <cell r="V1340"/>
          <cell r="Y1340"/>
          <cell r="Z1340"/>
        </row>
        <row r="1341">
          <cell r="B1341"/>
          <cell r="C1341"/>
          <cell r="D1341"/>
          <cell r="E1341"/>
          <cell r="F1341"/>
          <cell r="G1341"/>
          <cell r="H1341"/>
          <cell r="I1341"/>
          <cell r="J1341"/>
          <cell r="K1341"/>
          <cell r="L1341"/>
          <cell r="O1341"/>
          <cell r="P1341"/>
          <cell r="Q1341"/>
          <cell r="R1341"/>
          <cell r="S1341"/>
          <cell r="T1341"/>
          <cell r="U1341"/>
          <cell r="V1341"/>
          <cell r="Y1341"/>
          <cell r="Z1341"/>
        </row>
        <row r="1342">
          <cell r="B1342"/>
          <cell r="C1342"/>
          <cell r="D1342"/>
          <cell r="E1342"/>
          <cell r="F1342"/>
          <cell r="G1342"/>
          <cell r="H1342"/>
          <cell r="I1342"/>
          <cell r="J1342"/>
          <cell r="K1342"/>
          <cell r="L1342"/>
          <cell r="O1342"/>
          <cell r="P1342"/>
          <cell r="Q1342"/>
          <cell r="R1342"/>
          <cell r="S1342"/>
          <cell r="T1342"/>
          <cell r="U1342"/>
          <cell r="V1342"/>
          <cell r="Y1342"/>
          <cell r="Z1342"/>
        </row>
        <row r="1343">
          <cell r="B1343"/>
          <cell r="C1343"/>
          <cell r="D1343"/>
          <cell r="E1343"/>
          <cell r="F1343"/>
          <cell r="G1343"/>
          <cell r="H1343"/>
          <cell r="I1343"/>
          <cell r="J1343"/>
          <cell r="K1343"/>
          <cell r="L1343"/>
          <cell r="O1343"/>
          <cell r="P1343"/>
          <cell r="Q1343"/>
          <cell r="R1343"/>
          <cell r="S1343"/>
          <cell r="T1343"/>
          <cell r="U1343"/>
          <cell r="V1343"/>
          <cell r="Y1343"/>
          <cell r="Z1343"/>
        </row>
        <row r="1344">
          <cell r="B1344"/>
          <cell r="C1344"/>
          <cell r="D1344"/>
          <cell r="E1344"/>
          <cell r="F1344"/>
          <cell r="G1344"/>
          <cell r="H1344"/>
          <cell r="I1344"/>
          <cell r="J1344"/>
          <cell r="K1344"/>
          <cell r="L1344"/>
          <cell r="O1344"/>
          <cell r="P1344"/>
          <cell r="Q1344"/>
          <cell r="R1344"/>
          <cell r="S1344"/>
          <cell r="T1344"/>
          <cell r="U1344"/>
          <cell r="V1344"/>
          <cell r="Y1344"/>
          <cell r="Z1344"/>
        </row>
        <row r="1345">
          <cell r="B1345"/>
          <cell r="C1345"/>
          <cell r="D1345"/>
          <cell r="E1345"/>
          <cell r="F1345"/>
          <cell r="G1345"/>
          <cell r="H1345"/>
          <cell r="I1345"/>
          <cell r="J1345"/>
          <cell r="K1345"/>
          <cell r="L1345"/>
          <cell r="O1345"/>
          <cell r="P1345"/>
          <cell r="Q1345"/>
          <cell r="R1345"/>
          <cell r="S1345"/>
          <cell r="T1345"/>
          <cell r="U1345"/>
          <cell r="V1345"/>
          <cell r="Y1345"/>
          <cell r="Z1345"/>
        </row>
        <row r="1346">
          <cell r="B1346"/>
          <cell r="C1346"/>
          <cell r="D1346"/>
          <cell r="E1346"/>
          <cell r="F1346"/>
          <cell r="G1346"/>
          <cell r="H1346"/>
          <cell r="I1346"/>
          <cell r="J1346"/>
          <cell r="K1346"/>
          <cell r="L1346"/>
          <cell r="O1346"/>
          <cell r="P1346"/>
          <cell r="Q1346"/>
          <cell r="R1346"/>
          <cell r="S1346"/>
          <cell r="T1346"/>
          <cell r="U1346"/>
          <cell r="V1346"/>
          <cell r="Y1346"/>
          <cell r="Z1346"/>
        </row>
        <row r="1347">
          <cell r="B1347"/>
          <cell r="C1347"/>
          <cell r="D1347"/>
          <cell r="E1347"/>
          <cell r="F1347"/>
          <cell r="G1347"/>
          <cell r="H1347"/>
          <cell r="I1347"/>
          <cell r="J1347"/>
          <cell r="K1347"/>
          <cell r="L1347"/>
          <cell r="O1347"/>
          <cell r="P1347"/>
          <cell r="Q1347"/>
          <cell r="R1347"/>
          <cell r="S1347"/>
          <cell r="T1347"/>
          <cell r="U1347"/>
          <cell r="V1347"/>
          <cell r="Y1347"/>
          <cell r="Z1347"/>
        </row>
        <row r="1348">
          <cell r="B1348"/>
          <cell r="C1348"/>
          <cell r="D1348"/>
          <cell r="E1348"/>
          <cell r="F1348"/>
          <cell r="G1348"/>
          <cell r="H1348"/>
          <cell r="I1348"/>
          <cell r="J1348"/>
          <cell r="K1348"/>
          <cell r="L1348"/>
          <cell r="O1348"/>
          <cell r="P1348"/>
          <cell r="Q1348"/>
          <cell r="R1348"/>
          <cell r="S1348"/>
          <cell r="T1348"/>
          <cell r="U1348"/>
          <cell r="V1348"/>
          <cell r="Y1348"/>
          <cell r="Z1348"/>
        </row>
        <row r="1349">
          <cell r="B1349"/>
          <cell r="C1349"/>
          <cell r="D1349"/>
          <cell r="E1349"/>
          <cell r="F1349"/>
          <cell r="G1349"/>
          <cell r="H1349"/>
          <cell r="I1349"/>
          <cell r="J1349"/>
          <cell r="K1349"/>
          <cell r="L1349"/>
          <cell r="O1349"/>
          <cell r="P1349"/>
          <cell r="Q1349"/>
          <cell r="R1349"/>
          <cell r="S1349"/>
          <cell r="T1349"/>
          <cell r="U1349"/>
          <cell r="V1349"/>
          <cell r="Y1349"/>
          <cell r="Z1349"/>
        </row>
        <row r="1350">
          <cell r="B1350"/>
          <cell r="C1350"/>
          <cell r="D1350"/>
          <cell r="E1350"/>
          <cell r="F1350"/>
          <cell r="G1350"/>
          <cell r="H1350"/>
          <cell r="I1350"/>
          <cell r="J1350"/>
          <cell r="K1350"/>
          <cell r="L1350"/>
          <cell r="O1350"/>
          <cell r="P1350"/>
          <cell r="Q1350"/>
          <cell r="R1350"/>
          <cell r="S1350"/>
          <cell r="T1350"/>
          <cell r="U1350"/>
          <cell r="V1350"/>
          <cell r="Y1350"/>
          <cell r="Z1350"/>
        </row>
        <row r="1351">
          <cell r="B1351"/>
          <cell r="C1351"/>
          <cell r="D1351"/>
          <cell r="E1351"/>
          <cell r="F1351"/>
          <cell r="G1351"/>
          <cell r="H1351"/>
          <cell r="I1351"/>
          <cell r="J1351"/>
          <cell r="K1351"/>
          <cell r="L1351"/>
          <cell r="O1351"/>
          <cell r="P1351"/>
          <cell r="Q1351"/>
          <cell r="R1351"/>
          <cell r="S1351"/>
          <cell r="T1351"/>
          <cell r="U1351"/>
          <cell r="V1351"/>
          <cell r="Y1351"/>
          <cell r="Z1351"/>
        </row>
        <row r="1352">
          <cell r="B1352"/>
          <cell r="C1352"/>
          <cell r="D1352"/>
          <cell r="E1352"/>
          <cell r="F1352"/>
          <cell r="G1352"/>
          <cell r="H1352"/>
          <cell r="I1352"/>
          <cell r="J1352"/>
          <cell r="K1352"/>
          <cell r="L1352"/>
          <cell r="O1352"/>
          <cell r="P1352"/>
          <cell r="Q1352"/>
          <cell r="R1352"/>
          <cell r="S1352"/>
          <cell r="T1352"/>
          <cell r="U1352"/>
          <cell r="V1352"/>
          <cell r="Y1352"/>
          <cell r="Z1352"/>
        </row>
        <row r="1353">
          <cell r="B1353"/>
          <cell r="C1353"/>
          <cell r="D1353"/>
          <cell r="E1353"/>
          <cell r="F1353"/>
          <cell r="G1353"/>
          <cell r="H1353"/>
          <cell r="I1353"/>
          <cell r="J1353"/>
          <cell r="K1353"/>
          <cell r="L1353"/>
          <cell r="O1353"/>
          <cell r="P1353"/>
          <cell r="Q1353"/>
          <cell r="R1353"/>
          <cell r="S1353"/>
          <cell r="T1353"/>
          <cell r="U1353"/>
          <cell r="V1353"/>
          <cell r="Y1353"/>
          <cell r="Z1353"/>
        </row>
        <row r="1354">
          <cell r="B1354"/>
          <cell r="C1354"/>
          <cell r="D1354"/>
          <cell r="E1354"/>
          <cell r="F1354"/>
          <cell r="G1354"/>
          <cell r="H1354"/>
          <cell r="I1354"/>
          <cell r="J1354"/>
          <cell r="K1354"/>
          <cell r="L1354"/>
          <cell r="O1354"/>
          <cell r="P1354"/>
          <cell r="Q1354"/>
          <cell r="R1354"/>
          <cell r="S1354"/>
          <cell r="T1354"/>
          <cell r="U1354"/>
          <cell r="V1354"/>
          <cell r="Y1354"/>
          <cell r="Z1354"/>
        </row>
        <row r="1355">
          <cell r="B1355"/>
          <cell r="C1355"/>
          <cell r="D1355"/>
          <cell r="E1355"/>
          <cell r="F1355"/>
          <cell r="G1355"/>
          <cell r="H1355"/>
          <cell r="I1355"/>
          <cell r="J1355"/>
          <cell r="K1355"/>
          <cell r="L1355"/>
          <cell r="O1355"/>
          <cell r="P1355"/>
          <cell r="Q1355"/>
          <cell r="R1355"/>
          <cell r="S1355"/>
          <cell r="T1355"/>
          <cell r="U1355"/>
          <cell r="V1355"/>
          <cell r="Y1355"/>
          <cell r="Z1355"/>
        </row>
        <row r="1356">
          <cell r="B1356"/>
          <cell r="C1356"/>
          <cell r="D1356"/>
          <cell r="E1356"/>
          <cell r="F1356"/>
          <cell r="G1356"/>
          <cell r="H1356"/>
          <cell r="I1356"/>
          <cell r="J1356"/>
          <cell r="K1356"/>
          <cell r="L1356"/>
          <cell r="O1356"/>
          <cell r="P1356"/>
          <cell r="Q1356"/>
          <cell r="R1356"/>
          <cell r="S1356"/>
          <cell r="T1356"/>
          <cell r="U1356"/>
          <cell r="V1356"/>
          <cell r="Y1356"/>
          <cell r="Z1356"/>
        </row>
        <row r="1357">
          <cell r="B1357"/>
          <cell r="C1357"/>
          <cell r="D1357"/>
          <cell r="E1357"/>
          <cell r="F1357"/>
          <cell r="G1357"/>
          <cell r="H1357"/>
          <cell r="I1357"/>
          <cell r="J1357"/>
          <cell r="K1357"/>
          <cell r="L1357"/>
          <cell r="O1357"/>
          <cell r="P1357"/>
          <cell r="Q1357"/>
          <cell r="R1357"/>
          <cell r="S1357"/>
          <cell r="T1357"/>
          <cell r="U1357"/>
          <cell r="V1357"/>
          <cell r="Y1357"/>
          <cell r="Z1357"/>
        </row>
        <row r="1358">
          <cell r="B1358"/>
          <cell r="C1358"/>
          <cell r="D1358"/>
          <cell r="E1358"/>
          <cell r="F1358"/>
          <cell r="G1358"/>
          <cell r="H1358"/>
          <cell r="I1358"/>
          <cell r="J1358"/>
          <cell r="K1358"/>
          <cell r="L1358"/>
          <cell r="O1358"/>
          <cell r="P1358"/>
          <cell r="Q1358"/>
          <cell r="R1358"/>
          <cell r="S1358"/>
          <cell r="T1358"/>
          <cell r="U1358"/>
          <cell r="V1358"/>
          <cell r="Y1358"/>
          <cell r="Z1358"/>
        </row>
        <row r="1359">
          <cell r="B1359"/>
          <cell r="C1359"/>
          <cell r="D1359"/>
          <cell r="E1359"/>
          <cell r="F1359"/>
          <cell r="G1359"/>
          <cell r="H1359"/>
          <cell r="I1359"/>
          <cell r="J1359"/>
          <cell r="K1359"/>
          <cell r="L1359"/>
          <cell r="O1359"/>
          <cell r="P1359"/>
          <cell r="Q1359"/>
          <cell r="R1359"/>
          <cell r="S1359"/>
          <cell r="T1359"/>
          <cell r="U1359"/>
          <cell r="V1359"/>
          <cell r="Y1359"/>
          <cell r="Z1359"/>
        </row>
        <row r="1360">
          <cell r="B1360"/>
          <cell r="C1360"/>
          <cell r="D1360"/>
          <cell r="E1360"/>
          <cell r="F1360"/>
          <cell r="G1360"/>
          <cell r="H1360"/>
          <cell r="I1360"/>
          <cell r="J1360"/>
          <cell r="K1360"/>
          <cell r="L1360"/>
          <cell r="O1360"/>
          <cell r="P1360"/>
          <cell r="Q1360"/>
          <cell r="R1360"/>
          <cell r="S1360"/>
          <cell r="T1360"/>
          <cell r="U1360"/>
          <cell r="V1360"/>
          <cell r="Y1360"/>
          <cell r="Z1360"/>
        </row>
        <row r="1361">
          <cell r="B1361"/>
          <cell r="C1361"/>
          <cell r="D1361"/>
          <cell r="E1361"/>
          <cell r="F1361"/>
          <cell r="G1361"/>
          <cell r="H1361"/>
          <cell r="I1361"/>
          <cell r="J1361"/>
          <cell r="K1361"/>
          <cell r="L1361"/>
          <cell r="O1361"/>
          <cell r="P1361"/>
          <cell r="Q1361"/>
          <cell r="R1361"/>
          <cell r="S1361"/>
          <cell r="T1361"/>
          <cell r="U1361"/>
          <cell r="V1361"/>
          <cell r="Y1361"/>
          <cell r="Z1361"/>
        </row>
        <row r="1362">
          <cell r="B1362"/>
          <cell r="C1362"/>
          <cell r="D1362"/>
          <cell r="E1362"/>
          <cell r="F1362"/>
          <cell r="G1362"/>
          <cell r="H1362"/>
          <cell r="I1362"/>
          <cell r="J1362"/>
          <cell r="K1362"/>
          <cell r="L1362"/>
          <cell r="O1362"/>
          <cell r="P1362"/>
          <cell r="Q1362"/>
          <cell r="R1362"/>
          <cell r="S1362"/>
          <cell r="T1362"/>
          <cell r="U1362"/>
          <cell r="V1362"/>
          <cell r="Y1362"/>
          <cell r="Z1362"/>
        </row>
        <row r="1363">
          <cell r="B1363"/>
          <cell r="C1363"/>
          <cell r="D1363"/>
          <cell r="E1363"/>
          <cell r="F1363"/>
          <cell r="G1363"/>
          <cell r="H1363"/>
          <cell r="I1363"/>
          <cell r="J1363"/>
          <cell r="K1363"/>
          <cell r="L1363"/>
          <cell r="O1363"/>
          <cell r="P1363"/>
          <cell r="Q1363"/>
          <cell r="R1363"/>
          <cell r="S1363"/>
          <cell r="T1363"/>
          <cell r="U1363"/>
          <cell r="V1363"/>
          <cell r="Y1363"/>
          <cell r="Z1363"/>
        </row>
        <row r="1364">
          <cell r="B1364"/>
          <cell r="C1364"/>
          <cell r="D1364"/>
          <cell r="E1364"/>
          <cell r="F1364"/>
          <cell r="G1364"/>
          <cell r="H1364"/>
          <cell r="I1364"/>
          <cell r="J1364"/>
          <cell r="K1364"/>
          <cell r="L1364"/>
          <cell r="O1364"/>
          <cell r="P1364"/>
          <cell r="Q1364"/>
          <cell r="R1364"/>
          <cell r="S1364"/>
          <cell r="T1364"/>
          <cell r="U1364"/>
          <cell r="V1364"/>
          <cell r="Y1364"/>
          <cell r="Z1364"/>
        </row>
        <row r="1365">
          <cell r="B1365"/>
          <cell r="C1365"/>
          <cell r="D1365"/>
          <cell r="E1365"/>
          <cell r="F1365"/>
          <cell r="G1365"/>
          <cell r="H1365"/>
          <cell r="I1365"/>
          <cell r="J1365"/>
          <cell r="K1365"/>
          <cell r="L1365"/>
          <cell r="O1365"/>
          <cell r="P1365"/>
          <cell r="Q1365"/>
          <cell r="R1365"/>
          <cell r="S1365"/>
          <cell r="T1365"/>
          <cell r="U1365"/>
          <cell r="V1365"/>
          <cell r="Y1365"/>
          <cell r="Z1365"/>
        </row>
        <row r="1366">
          <cell r="B1366"/>
          <cell r="C1366"/>
          <cell r="D1366"/>
          <cell r="E1366"/>
          <cell r="F1366"/>
          <cell r="G1366"/>
          <cell r="H1366"/>
          <cell r="I1366"/>
          <cell r="J1366"/>
          <cell r="K1366"/>
          <cell r="L1366"/>
          <cell r="O1366"/>
          <cell r="P1366"/>
          <cell r="Q1366"/>
          <cell r="R1366"/>
          <cell r="S1366"/>
          <cell r="T1366"/>
          <cell r="U1366"/>
          <cell r="V1366"/>
          <cell r="Y1366"/>
          <cell r="Z1366"/>
        </row>
        <row r="1367">
          <cell r="B1367"/>
          <cell r="C1367"/>
          <cell r="D1367"/>
          <cell r="E1367"/>
          <cell r="F1367"/>
          <cell r="G1367"/>
          <cell r="H1367"/>
          <cell r="I1367"/>
          <cell r="J1367"/>
          <cell r="K1367"/>
          <cell r="L1367"/>
          <cell r="O1367"/>
          <cell r="P1367"/>
          <cell r="Q1367"/>
          <cell r="R1367"/>
          <cell r="S1367"/>
          <cell r="T1367"/>
          <cell r="U1367"/>
          <cell r="V1367"/>
          <cell r="Y1367"/>
          <cell r="Z1367"/>
        </row>
        <row r="1368">
          <cell r="B1368"/>
          <cell r="C1368"/>
          <cell r="D1368"/>
          <cell r="E1368"/>
          <cell r="F1368"/>
          <cell r="G1368"/>
          <cell r="H1368"/>
          <cell r="I1368"/>
          <cell r="J1368"/>
          <cell r="K1368"/>
          <cell r="L1368"/>
          <cell r="O1368"/>
          <cell r="P1368"/>
          <cell r="Q1368"/>
          <cell r="R1368"/>
          <cell r="S1368"/>
          <cell r="T1368"/>
          <cell r="U1368"/>
          <cell r="V1368"/>
          <cell r="Y1368"/>
          <cell r="Z1368"/>
        </row>
        <row r="1369">
          <cell r="B1369"/>
          <cell r="C1369"/>
          <cell r="D1369"/>
          <cell r="E1369"/>
          <cell r="F1369"/>
          <cell r="G1369"/>
          <cell r="H1369"/>
          <cell r="I1369"/>
          <cell r="J1369"/>
          <cell r="K1369"/>
          <cell r="L1369"/>
          <cell r="O1369"/>
          <cell r="P1369"/>
          <cell r="Q1369"/>
          <cell r="R1369"/>
          <cell r="S1369"/>
          <cell r="T1369"/>
          <cell r="U1369"/>
          <cell r="V1369"/>
          <cell r="Y1369"/>
          <cell r="Z1369"/>
        </row>
        <row r="1370">
          <cell r="B1370"/>
          <cell r="C1370"/>
          <cell r="D1370"/>
          <cell r="E1370"/>
          <cell r="F1370"/>
          <cell r="G1370"/>
          <cell r="H1370"/>
          <cell r="I1370"/>
          <cell r="J1370"/>
          <cell r="K1370"/>
          <cell r="L1370"/>
          <cell r="O1370"/>
          <cell r="P1370"/>
          <cell r="Q1370"/>
          <cell r="R1370"/>
          <cell r="S1370"/>
          <cell r="T1370"/>
          <cell r="U1370"/>
          <cell r="V1370"/>
          <cell r="Y1370"/>
          <cell r="Z1370"/>
        </row>
        <row r="1371">
          <cell r="B1371"/>
          <cell r="C1371"/>
          <cell r="D1371"/>
          <cell r="E1371"/>
          <cell r="F1371"/>
          <cell r="G1371"/>
          <cell r="H1371"/>
          <cell r="I1371"/>
          <cell r="J1371"/>
          <cell r="K1371"/>
          <cell r="L1371"/>
          <cell r="O1371"/>
          <cell r="P1371"/>
          <cell r="Q1371"/>
          <cell r="R1371"/>
          <cell r="S1371"/>
          <cell r="T1371"/>
          <cell r="U1371"/>
          <cell r="V1371"/>
          <cell r="Y1371"/>
          <cell r="Z1371"/>
        </row>
        <row r="1372">
          <cell r="B1372"/>
          <cell r="C1372"/>
          <cell r="D1372"/>
          <cell r="E1372"/>
          <cell r="F1372"/>
          <cell r="G1372"/>
          <cell r="H1372"/>
          <cell r="I1372"/>
          <cell r="J1372"/>
          <cell r="K1372"/>
          <cell r="L1372"/>
          <cell r="O1372"/>
          <cell r="P1372"/>
          <cell r="Q1372"/>
          <cell r="R1372"/>
          <cell r="S1372"/>
          <cell r="T1372"/>
          <cell r="U1372"/>
          <cell r="V1372"/>
          <cell r="Y1372"/>
          <cell r="Z1372"/>
        </row>
        <row r="1373">
          <cell r="B1373"/>
          <cell r="C1373"/>
          <cell r="D1373"/>
          <cell r="E1373"/>
          <cell r="F1373"/>
          <cell r="G1373"/>
          <cell r="H1373"/>
          <cell r="I1373"/>
          <cell r="J1373"/>
          <cell r="K1373"/>
          <cell r="L1373"/>
          <cell r="O1373"/>
          <cell r="P1373"/>
          <cell r="Q1373"/>
          <cell r="R1373"/>
          <cell r="S1373"/>
          <cell r="T1373"/>
          <cell r="U1373"/>
          <cell r="V1373"/>
          <cell r="Y1373"/>
          <cell r="Z1373"/>
        </row>
        <row r="1374">
          <cell r="B1374"/>
          <cell r="C1374"/>
          <cell r="D1374"/>
          <cell r="E1374"/>
          <cell r="F1374"/>
          <cell r="G1374"/>
          <cell r="H1374"/>
          <cell r="I1374"/>
          <cell r="J1374"/>
          <cell r="K1374"/>
          <cell r="L1374"/>
          <cell r="O1374"/>
          <cell r="P1374"/>
          <cell r="Q1374"/>
          <cell r="R1374"/>
          <cell r="S1374"/>
          <cell r="T1374"/>
          <cell r="U1374"/>
          <cell r="V1374"/>
          <cell r="Y1374"/>
          <cell r="Z1374"/>
        </row>
        <row r="1375">
          <cell r="B1375"/>
          <cell r="C1375"/>
          <cell r="D1375"/>
          <cell r="E1375"/>
          <cell r="F1375"/>
          <cell r="G1375"/>
          <cell r="H1375"/>
          <cell r="I1375"/>
          <cell r="J1375"/>
          <cell r="K1375"/>
          <cell r="L1375"/>
          <cell r="O1375"/>
          <cell r="P1375"/>
          <cell r="Q1375"/>
          <cell r="R1375"/>
          <cell r="S1375"/>
          <cell r="T1375"/>
          <cell r="U1375"/>
          <cell r="V1375"/>
          <cell r="Y1375"/>
          <cell r="Z1375"/>
        </row>
        <row r="1376">
          <cell r="B1376"/>
          <cell r="C1376"/>
          <cell r="D1376"/>
          <cell r="E1376"/>
          <cell r="F1376"/>
          <cell r="G1376"/>
          <cell r="H1376"/>
          <cell r="I1376"/>
          <cell r="J1376"/>
          <cell r="K1376"/>
          <cell r="L1376"/>
          <cell r="O1376"/>
          <cell r="P1376"/>
          <cell r="Q1376"/>
          <cell r="R1376"/>
          <cell r="S1376"/>
          <cell r="T1376"/>
          <cell r="U1376"/>
          <cell r="V1376"/>
          <cell r="Y1376"/>
          <cell r="Z1376"/>
        </row>
        <row r="1377">
          <cell r="B1377"/>
          <cell r="C1377"/>
          <cell r="D1377"/>
          <cell r="E1377"/>
          <cell r="F1377"/>
          <cell r="G1377"/>
          <cell r="H1377"/>
          <cell r="I1377"/>
          <cell r="J1377"/>
          <cell r="K1377"/>
          <cell r="L1377"/>
          <cell r="O1377"/>
          <cell r="P1377"/>
          <cell r="Q1377"/>
          <cell r="R1377"/>
          <cell r="S1377"/>
          <cell r="T1377"/>
          <cell r="U1377"/>
          <cell r="V1377"/>
          <cell r="Y1377"/>
          <cell r="Z1377"/>
        </row>
        <row r="1378">
          <cell r="B1378"/>
          <cell r="C1378"/>
          <cell r="D1378"/>
          <cell r="E1378"/>
          <cell r="F1378"/>
          <cell r="G1378"/>
          <cell r="H1378"/>
          <cell r="I1378"/>
          <cell r="J1378"/>
          <cell r="K1378"/>
          <cell r="L1378"/>
          <cell r="O1378"/>
          <cell r="P1378"/>
          <cell r="Q1378"/>
          <cell r="R1378"/>
          <cell r="S1378"/>
          <cell r="T1378"/>
          <cell r="U1378"/>
          <cell r="V1378"/>
          <cell r="Y1378"/>
          <cell r="Z1378"/>
        </row>
        <row r="1379">
          <cell r="B1379"/>
          <cell r="C1379"/>
          <cell r="D1379"/>
          <cell r="E1379"/>
          <cell r="F1379"/>
          <cell r="G1379"/>
          <cell r="H1379"/>
          <cell r="I1379"/>
          <cell r="J1379"/>
          <cell r="K1379"/>
          <cell r="L1379"/>
          <cell r="O1379"/>
          <cell r="P1379"/>
          <cell r="Q1379"/>
          <cell r="R1379"/>
          <cell r="S1379"/>
          <cell r="T1379"/>
          <cell r="U1379"/>
          <cell r="V1379"/>
          <cell r="Y1379"/>
          <cell r="Z1379"/>
        </row>
        <row r="1380">
          <cell r="B1380"/>
          <cell r="C1380"/>
          <cell r="D1380"/>
          <cell r="E1380"/>
          <cell r="F1380"/>
          <cell r="G1380"/>
          <cell r="H1380"/>
          <cell r="I1380"/>
          <cell r="J1380"/>
          <cell r="K1380"/>
          <cell r="L1380"/>
          <cell r="O1380"/>
          <cell r="P1380"/>
          <cell r="Q1380"/>
          <cell r="R1380"/>
          <cell r="S1380"/>
          <cell r="T1380"/>
          <cell r="U1380"/>
          <cell r="V1380"/>
          <cell r="Y1380"/>
          <cell r="Z1380"/>
        </row>
        <row r="1381">
          <cell r="B1381"/>
          <cell r="C1381"/>
          <cell r="D1381"/>
          <cell r="E1381"/>
          <cell r="F1381"/>
          <cell r="G1381"/>
          <cell r="H1381"/>
          <cell r="I1381"/>
          <cell r="J1381"/>
          <cell r="K1381"/>
          <cell r="L1381"/>
          <cell r="O1381"/>
          <cell r="P1381"/>
          <cell r="Q1381"/>
          <cell r="R1381"/>
          <cell r="S1381"/>
          <cell r="T1381"/>
          <cell r="U1381"/>
          <cell r="V1381"/>
          <cell r="Y1381"/>
          <cell r="Z1381"/>
        </row>
        <row r="1382">
          <cell r="B1382"/>
          <cell r="C1382"/>
          <cell r="D1382"/>
          <cell r="E1382"/>
          <cell r="F1382"/>
          <cell r="G1382"/>
          <cell r="H1382"/>
          <cell r="I1382"/>
          <cell r="J1382"/>
          <cell r="K1382"/>
          <cell r="L1382"/>
          <cell r="O1382"/>
          <cell r="P1382"/>
          <cell r="Q1382"/>
          <cell r="R1382"/>
          <cell r="S1382"/>
          <cell r="T1382"/>
          <cell r="U1382"/>
          <cell r="V1382"/>
          <cell r="Y1382"/>
          <cell r="Z1382"/>
        </row>
        <row r="1383">
          <cell r="B1383"/>
          <cell r="C1383"/>
          <cell r="D1383"/>
          <cell r="E1383"/>
          <cell r="F1383"/>
          <cell r="G1383"/>
          <cell r="H1383"/>
          <cell r="I1383"/>
          <cell r="J1383"/>
          <cell r="K1383"/>
          <cell r="L1383"/>
          <cell r="O1383"/>
          <cell r="P1383"/>
          <cell r="Q1383"/>
          <cell r="R1383"/>
          <cell r="S1383"/>
          <cell r="T1383"/>
          <cell r="U1383"/>
          <cell r="V1383"/>
          <cell r="Y1383"/>
          <cell r="Z1383"/>
        </row>
        <row r="1384">
          <cell r="B1384"/>
          <cell r="C1384"/>
          <cell r="D1384"/>
          <cell r="E1384"/>
          <cell r="F1384"/>
          <cell r="G1384"/>
          <cell r="H1384"/>
          <cell r="I1384"/>
          <cell r="J1384"/>
          <cell r="K1384"/>
          <cell r="L1384"/>
          <cell r="O1384"/>
          <cell r="P1384"/>
          <cell r="Q1384"/>
          <cell r="R1384"/>
          <cell r="S1384"/>
          <cell r="T1384"/>
          <cell r="U1384"/>
          <cell r="V1384"/>
          <cell r="Y1384"/>
          <cell r="Z1384"/>
        </row>
        <row r="1385">
          <cell r="B1385"/>
          <cell r="C1385"/>
          <cell r="D1385"/>
          <cell r="E1385"/>
          <cell r="F1385"/>
          <cell r="G1385"/>
          <cell r="H1385"/>
          <cell r="I1385"/>
          <cell r="J1385"/>
          <cell r="K1385"/>
          <cell r="L1385"/>
          <cell r="O1385"/>
          <cell r="P1385"/>
          <cell r="Q1385"/>
          <cell r="R1385"/>
          <cell r="S1385"/>
          <cell r="T1385"/>
          <cell r="U1385"/>
          <cell r="V1385"/>
          <cell r="Y1385"/>
          <cell r="Z1385"/>
        </row>
        <row r="1386">
          <cell r="B1386"/>
          <cell r="C1386"/>
          <cell r="D1386"/>
          <cell r="E1386"/>
          <cell r="F1386"/>
          <cell r="G1386"/>
          <cell r="H1386"/>
          <cell r="I1386"/>
          <cell r="J1386"/>
          <cell r="K1386"/>
          <cell r="L1386"/>
          <cell r="O1386"/>
          <cell r="P1386"/>
          <cell r="Q1386"/>
          <cell r="R1386"/>
          <cell r="S1386"/>
          <cell r="T1386"/>
          <cell r="U1386"/>
          <cell r="V1386"/>
          <cell r="Y1386"/>
          <cell r="Z1386"/>
        </row>
        <row r="1387">
          <cell r="B1387"/>
          <cell r="C1387"/>
          <cell r="D1387"/>
          <cell r="E1387"/>
          <cell r="F1387"/>
          <cell r="G1387"/>
          <cell r="H1387"/>
          <cell r="I1387"/>
          <cell r="J1387"/>
          <cell r="K1387"/>
          <cell r="L1387"/>
          <cell r="O1387"/>
          <cell r="P1387"/>
          <cell r="Q1387"/>
          <cell r="R1387"/>
          <cell r="S1387"/>
          <cell r="T1387"/>
          <cell r="U1387"/>
          <cell r="V1387"/>
          <cell r="Y1387"/>
          <cell r="Z1387"/>
        </row>
        <row r="1388">
          <cell r="B1388"/>
          <cell r="C1388"/>
          <cell r="D1388"/>
          <cell r="E1388"/>
          <cell r="F1388"/>
          <cell r="G1388"/>
          <cell r="H1388"/>
          <cell r="I1388"/>
          <cell r="J1388"/>
          <cell r="K1388"/>
          <cell r="L1388"/>
          <cell r="O1388"/>
          <cell r="P1388"/>
          <cell r="Q1388"/>
          <cell r="R1388"/>
          <cell r="S1388"/>
          <cell r="T1388"/>
          <cell r="U1388"/>
          <cell r="V1388"/>
          <cell r="Y1388"/>
          <cell r="Z1388"/>
        </row>
        <row r="1389">
          <cell r="B1389"/>
          <cell r="C1389"/>
          <cell r="D1389"/>
          <cell r="E1389"/>
          <cell r="F1389"/>
          <cell r="G1389"/>
          <cell r="H1389"/>
          <cell r="I1389"/>
          <cell r="J1389"/>
          <cell r="K1389"/>
          <cell r="L1389"/>
          <cell r="O1389"/>
          <cell r="P1389"/>
          <cell r="Q1389"/>
          <cell r="R1389"/>
          <cell r="S1389"/>
          <cell r="T1389"/>
          <cell r="U1389"/>
          <cell r="V1389"/>
          <cell r="Y1389"/>
          <cell r="Z1389"/>
        </row>
        <row r="1390">
          <cell r="B1390"/>
          <cell r="C1390"/>
          <cell r="D1390"/>
          <cell r="E1390"/>
          <cell r="F1390"/>
          <cell r="G1390"/>
          <cell r="H1390"/>
          <cell r="I1390"/>
          <cell r="J1390"/>
          <cell r="K1390"/>
          <cell r="L1390"/>
          <cell r="O1390"/>
          <cell r="P1390"/>
          <cell r="Q1390"/>
          <cell r="R1390"/>
          <cell r="S1390"/>
          <cell r="T1390"/>
          <cell r="U1390"/>
          <cell r="V1390"/>
          <cell r="Y1390"/>
          <cell r="Z1390"/>
        </row>
        <row r="1391">
          <cell r="B1391"/>
          <cell r="C1391"/>
          <cell r="D1391"/>
          <cell r="E1391"/>
          <cell r="F1391"/>
          <cell r="G1391"/>
          <cell r="H1391"/>
          <cell r="I1391"/>
          <cell r="J1391"/>
          <cell r="K1391"/>
          <cell r="L1391"/>
          <cell r="O1391"/>
          <cell r="P1391"/>
          <cell r="Q1391"/>
          <cell r="R1391"/>
          <cell r="S1391"/>
          <cell r="T1391"/>
          <cell r="U1391"/>
          <cell r="V1391"/>
          <cell r="Y1391"/>
          <cell r="Z1391"/>
        </row>
        <row r="1392">
          <cell r="B1392"/>
          <cell r="C1392"/>
          <cell r="D1392"/>
          <cell r="E1392"/>
          <cell r="F1392"/>
          <cell r="G1392"/>
          <cell r="H1392"/>
          <cell r="I1392"/>
          <cell r="J1392"/>
          <cell r="K1392"/>
          <cell r="L1392"/>
          <cell r="O1392"/>
          <cell r="P1392"/>
          <cell r="Q1392"/>
          <cell r="R1392"/>
          <cell r="S1392"/>
          <cell r="T1392"/>
          <cell r="U1392"/>
          <cell r="V1392"/>
          <cell r="Y1392"/>
          <cell r="Z1392"/>
        </row>
        <row r="1393">
          <cell r="B1393"/>
          <cell r="C1393"/>
          <cell r="D1393"/>
          <cell r="E1393"/>
          <cell r="F1393"/>
          <cell r="G1393"/>
          <cell r="H1393"/>
          <cell r="I1393"/>
          <cell r="J1393"/>
          <cell r="K1393"/>
          <cell r="L1393"/>
          <cell r="O1393"/>
          <cell r="P1393"/>
          <cell r="Q1393"/>
          <cell r="R1393"/>
          <cell r="S1393"/>
          <cell r="T1393"/>
          <cell r="U1393"/>
          <cell r="V1393"/>
          <cell r="Y1393"/>
          <cell r="Z1393"/>
        </row>
        <row r="1394">
          <cell r="B1394"/>
          <cell r="C1394"/>
          <cell r="D1394"/>
          <cell r="E1394"/>
          <cell r="F1394"/>
          <cell r="G1394"/>
          <cell r="H1394"/>
          <cell r="I1394"/>
          <cell r="J1394"/>
          <cell r="K1394"/>
          <cell r="L1394"/>
          <cell r="O1394"/>
          <cell r="P1394"/>
          <cell r="Q1394"/>
          <cell r="R1394"/>
          <cell r="S1394"/>
          <cell r="T1394"/>
          <cell r="U1394"/>
          <cell r="V1394"/>
          <cell r="Y1394"/>
          <cell r="Z1394"/>
        </row>
        <row r="1395">
          <cell r="B1395"/>
          <cell r="C1395"/>
          <cell r="D1395"/>
          <cell r="E1395"/>
          <cell r="F1395"/>
          <cell r="G1395"/>
          <cell r="H1395"/>
          <cell r="I1395"/>
          <cell r="J1395"/>
          <cell r="K1395"/>
          <cell r="L1395"/>
          <cell r="O1395"/>
          <cell r="P1395"/>
          <cell r="Q1395"/>
          <cell r="R1395"/>
          <cell r="S1395"/>
          <cell r="T1395"/>
          <cell r="U1395"/>
          <cell r="V1395"/>
          <cell r="Y1395"/>
          <cell r="Z1395"/>
        </row>
        <row r="1396">
          <cell r="B1396"/>
          <cell r="C1396"/>
          <cell r="D1396"/>
          <cell r="E1396"/>
          <cell r="F1396"/>
          <cell r="G1396"/>
          <cell r="H1396"/>
          <cell r="I1396"/>
          <cell r="J1396"/>
          <cell r="K1396"/>
          <cell r="L1396"/>
          <cell r="O1396"/>
          <cell r="P1396"/>
          <cell r="Q1396"/>
          <cell r="R1396"/>
          <cell r="S1396"/>
          <cell r="T1396"/>
          <cell r="U1396"/>
          <cell r="V1396"/>
          <cell r="Y1396"/>
          <cell r="Z1396"/>
        </row>
        <row r="1397">
          <cell r="B1397"/>
          <cell r="C1397"/>
          <cell r="D1397"/>
          <cell r="E1397"/>
          <cell r="F1397"/>
          <cell r="G1397"/>
          <cell r="H1397"/>
          <cell r="I1397"/>
          <cell r="J1397"/>
          <cell r="K1397"/>
          <cell r="L1397"/>
          <cell r="O1397"/>
          <cell r="P1397"/>
          <cell r="Q1397"/>
          <cell r="R1397"/>
          <cell r="S1397"/>
          <cell r="T1397"/>
          <cell r="U1397"/>
          <cell r="V1397"/>
          <cell r="Y1397"/>
          <cell r="Z1397"/>
        </row>
        <row r="1398">
          <cell r="B1398"/>
          <cell r="C1398"/>
          <cell r="D1398"/>
          <cell r="E1398"/>
          <cell r="F1398"/>
          <cell r="G1398"/>
          <cell r="H1398"/>
          <cell r="I1398"/>
          <cell r="J1398"/>
          <cell r="K1398"/>
          <cell r="L1398"/>
          <cell r="O1398"/>
          <cell r="P1398"/>
          <cell r="Q1398"/>
          <cell r="R1398"/>
          <cell r="S1398"/>
          <cell r="T1398"/>
          <cell r="U1398"/>
          <cell r="V1398"/>
          <cell r="Y1398"/>
          <cell r="Z1398"/>
        </row>
        <row r="1399">
          <cell r="B1399"/>
          <cell r="C1399"/>
          <cell r="D1399"/>
          <cell r="E1399"/>
          <cell r="F1399"/>
          <cell r="G1399"/>
          <cell r="H1399"/>
          <cell r="I1399"/>
          <cell r="J1399"/>
          <cell r="K1399"/>
          <cell r="L1399"/>
          <cell r="O1399"/>
          <cell r="P1399"/>
          <cell r="Q1399"/>
          <cell r="R1399"/>
          <cell r="S1399"/>
          <cell r="T1399"/>
          <cell r="U1399"/>
          <cell r="V1399"/>
          <cell r="Y1399"/>
          <cell r="Z1399"/>
        </row>
        <row r="1400">
          <cell r="B1400"/>
          <cell r="C1400"/>
          <cell r="D1400"/>
          <cell r="E1400"/>
          <cell r="F1400"/>
          <cell r="G1400"/>
          <cell r="H1400"/>
          <cell r="I1400"/>
          <cell r="J1400"/>
          <cell r="K1400"/>
          <cell r="L1400"/>
          <cell r="O1400"/>
          <cell r="P1400"/>
          <cell r="Q1400"/>
          <cell r="R1400"/>
          <cell r="S1400"/>
          <cell r="T1400"/>
          <cell r="U1400"/>
          <cell r="V1400"/>
          <cell r="Y1400"/>
          <cell r="Z1400"/>
        </row>
        <row r="1401">
          <cell r="B1401"/>
          <cell r="C1401"/>
          <cell r="D1401"/>
          <cell r="E1401"/>
          <cell r="F1401"/>
          <cell r="G1401"/>
          <cell r="H1401"/>
          <cell r="I1401"/>
          <cell r="J1401"/>
          <cell r="K1401"/>
          <cell r="L1401"/>
          <cell r="O1401"/>
          <cell r="P1401"/>
          <cell r="Q1401"/>
          <cell r="R1401"/>
          <cell r="S1401"/>
          <cell r="T1401"/>
          <cell r="U1401"/>
          <cell r="V1401"/>
          <cell r="Y1401"/>
          <cell r="Z1401"/>
        </row>
        <row r="1402">
          <cell r="B1402"/>
          <cell r="C1402"/>
          <cell r="D1402"/>
          <cell r="E1402"/>
          <cell r="F1402"/>
          <cell r="G1402"/>
          <cell r="H1402"/>
          <cell r="I1402"/>
          <cell r="J1402"/>
          <cell r="K1402"/>
          <cell r="L1402"/>
          <cell r="O1402"/>
          <cell r="P1402"/>
          <cell r="Q1402"/>
          <cell r="R1402"/>
          <cell r="S1402"/>
          <cell r="T1402"/>
          <cell r="U1402"/>
          <cell r="V1402"/>
          <cell r="Y1402"/>
          <cell r="Z1402"/>
        </row>
        <row r="1403">
          <cell r="B1403"/>
          <cell r="C1403"/>
          <cell r="D1403"/>
          <cell r="E1403"/>
          <cell r="F1403"/>
          <cell r="G1403"/>
          <cell r="H1403"/>
          <cell r="I1403"/>
          <cell r="J1403"/>
          <cell r="K1403"/>
          <cell r="L1403"/>
          <cell r="O1403"/>
          <cell r="P1403"/>
          <cell r="Q1403"/>
          <cell r="R1403"/>
          <cell r="S1403"/>
          <cell r="T1403"/>
          <cell r="U1403"/>
          <cell r="V1403"/>
          <cell r="Y1403"/>
          <cell r="Z1403"/>
        </row>
        <row r="1404">
          <cell r="B1404"/>
          <cell r="C1404"/>
          <cell r="D1404"/>
          <cell r="E1404"/>
          <cell r="F1404"/>
          <cell r="G1404"/>
          <cell r="H1404"/>
          <cell r="I1404"/>
          <cell r="J1404"/>
          <cell r="K1404"/>
          <cell r="L1404"/>
          <cell r="O1404"/>
          <cell r="P1404"/>
          <cell r="Q1404"/>
          <cell r="R1404"/>
          <cell r="S1404"/>
          <cell r="T1404"/>
          <cell r="U1404"/>
          <cell r="V1404"/>
          <cell r="Y1404"/>
          <cell r="Z1404"/>
        </row>
        <row r="1405">
          <cell r="B1405"/>
          <cell r="C1405"/>
          <cell r="D1405"/>
          <cell r="E1405"/>
          <cell r="F1405"/>
          <cell r="G1405"/>
          <cell r="H1405"/>
          <cell r="I1405"/>
          <cell r="J1405"/>
          <cell r="K1405"/>
          <cell r="L1405"/>
          <cell r="O1405"/>
          <cell r="P1405"/>
          <cell r="Q1405"/>
          <cell r="R1405"/>
          <cell r="S1405"/>
          <cell r="T1405"/>
          <cell r="U1405"/>
          <cell r="V1405"/>
          <cell r="Y1405"/>
          <cell r="Z1405"/>
        </row>
        <row r="1406">
          <cell r="B1406"/>
          <cell r="C1406"/>
          <cell r="D1406"/>
          <cell r="E1406"/>
          <cell r="F1406"/>
          <cell r="G1406"/>
          <cell r="H1406"/>
          <cell r="I1406"/>
          <cell r="J1406"/>
          <cell r="K1406"/>
          <cell r="L1406"/>
          <cell r="O1406"/>
          <cell r="P1406"/>
          <cell r="Q1406"/>
          <cell r="R1406"/>
          <cell r="S1406"/>
          <cell r="T1406"/>
          <cell r="U1406"/>
          <cell r="V1406"/>
          <cell r="Y1406"/>
          <cell r="Z1406"/>
        </row>
        <row r="1407">
          <cell r="B1407"/>
          <cell r="C1407"/>
          <cell r="D1407"/>
          <cell r="E1407"/>
          <cell r="F1407"/>
          <cell r="G1407"/>
          <cell r="H1407"/>
          <cell r="I1407"/>
          <cell r="J1407"/>
          <cell r="K1407"/>
          <cell r="L1407"/>
          <cell r="O1407"/>
          <cell r="P1407"/>
          <cell r="Q1407"/>
          <cell r="R1407"/>
          <cell r="S1407"/>
          <cell r="T1407"/>
          <cell r="U1407"/>
          <cell r="V1407"/>
          <cell r="Y1407"/>
          <cell r="Z1407"/>
        </row>
        <row r="1408">
          <cell r="B1408"/>
          <cell r="C1408"/>
          <cell r="D1408"/>
          <cell r="E1408"/>
          <cell r="F1408"/>
          <cell r="G1408"/>
          <cell r="H1408"/>
          <cell r="I1408"/>
          <cell r="J1408"/>
          <cell r="K1408"/>
          <cell r="L1408"/>
          <cell r="O1408"/>
          <cell r="P1408"/>
          <cell r="Q1408"/>
          <cell r="R1408"/>
          <cell r="S1408"/>
          <cell r="T1408"/>
          <cell r="U1408"/>
          <cell r="V1408"/>
          <cell r="Y1408"/>
          <cell r="Z1408"/>
        </row>
        <row r="1409">
          <cell r="B1409"/>
          <cell r="C1409"/>
          <cell r="D1409"/>
          <cell r="E1409"/>
          <cell r="F1409"/>
          <cell r="G1409"/>
          <cell r="H1409"/>
          <cell r="I1409"/>
          <cell r="J1409"/>
          <cell r="K1409"/>
          <cell r="L1409"/>
          <cell r="O1409"/>
          <cell r="P1409"/>
          <cell r="Q1409"/>
          <cell r="R1409"/>
          <cell r="S1409"/>
          <cell r="T1409"/>
          <cell r="U1409"/>
          <cell r="V1409"/>
          <cell r="Y1409"/>
          <cell r="Z1409"/>
        </row>
        <row r="1410">
          <cell r="B1410"/>
          <cell r="C1410"/>
          <cell r="D1410"/>
          <cell r="E1410"/>
          <cell r="F1410"/>
          <cell r="G1410"/>
          <cell r="H1410"/>
          <cell r="I1410"/>
          <cell r="J1410"/>
          <cell r="K1410"/>
          <cell r="L1410"/>
          <cell r="O1410"/>
          <cell r="P1410"/>
          <cell r="Q1410"/>
          <cell r="R1410"/>
          <cell r="S1410"/>
          <cell r="T1410"/>
          <cell r="U1410"/>
          <cell r="V1410"/>
          <cell r="Y1410"/>
          <cell r="Z1410"/>
        </row>
        <row r="1411">
          <cell r="B1411"/>
          <cell r="C1411"/>
          <cell r="D1411"/>
          <cell r="E1411"/>
          <cell r="F1411"/>
          <cell r="G1411"/>
          <cell r="H1411"/>
          <cell r="I1411"/>
          <cell r="J1411"/>
          <cell r="K1411"/>
          <cell r="L1411"/>
          <cell r="O1411"/>
          <cell r="P1411"/>
          <cell r="Q1411"/>
          <cell r="R1411"/>
          <cell r="S1411"/>
          <cell r="T1411"/>
          <cell r="U1411"/>
          <cell r="V1411"/>
          <cell r="Y1411"/>
          <cell r="Z1411"/>
        </row>
        <row r="1412">
          <cell r="B1412"/>
          <cell r="C1412"/>
          <cell r="D1412"/>
          <cell r="E1412"/>
          <cell r="F1412"/>
          <cell r="G1412"/>
          <cell r="H1412"/>
          <cell r="I1412"/>
          <cell r="J1412"/>
          <cell r="K1412"/>
          <cell r="L1412"/>
          <cell r="O1412"/>
          <cell r="P1412"/>
          <cell r="Q1412"/>
          <cell r="R1412"/>
          <cell r="S1412"/>
          <cell r="T1412"/>
          <cell r="U1412"/>
          <cell r="V1412"/>
          <cell r="Y1412"/>
          <cell r="Z1412"/>
        </row>
        <row r="1413">
          <cell r="B1413"/>
          <cell r="C1413"/>
          <cell r="D1413"/>
          <cell r="E1413"/>
          <cell r="F1413"/>
          <cell r="G1413"/>
          <cell r="H1413"/>
          <cell r="I1413"/>
          <cell r="J1413"/>
          <cell r="K1413"/>
          <cell r="L1413"/>
          <cell r="O1413"/>
          <cell r="P1413"/>
          <cell r="Q1413"/>
          <cell r="R1413"/>
          <cell r="S1413"/>
          <cell r="T1413"/>
          <cell r="U1413"/>
          <cell r="V1413"/>
          <cell r="Y1413"/>
          <cell r="Z1413"/>
        </row>
        <row r="1414">
          <cell r="B1414"/>
          <cell r="C1414"/>
          <cell r="D1414"/>
          <cell r="E1414"/>
          <cell r="F1414"/>
          <cell r="G1414"/>
          <cell r="H1414"/>
          <cell r="I1414"/>
          <cell r="J1414"/>
          <cell r="K1414"/>
          <cell r="L1414"/>
          <cell r="O1414"/>
          <cell r="P1414"/>
          <cell r="Q1414"/>
          <cell r="R1414"/>
          <cell r="S1414"/>
          <cell r="T1414"/>
          <cell r="U1414"/>
          <cell r="V1414"/>
          <cell r="Y1414"/>
          <cell r="Z1414"/>
        </row>
        <row r="1415">
          <cell r="B1415"/>
          <cell r="C1415"/>
          <cell r="D1415"/>
          <cell r="E1415"/>
          <cell r="F1415"/>
          <cell r="G1415"/>
          <cell r="H1415"/>
          <cell r="I1415"/>
          <cell r="J1415"/>
          <cell r="K1415"/>
          <cell r="L1415"/>
          <cell r="O1415"/>
          <cell r="P1415"/>
          <cell r="Q1415"/>
          <cell r="R1415"/>
          <cell r="S1415"/>
          <cell r="T1415"/>
          <cell r="U1415"/>
          <cell r="V1415"/>
          <cell r="Y1415"/>
          <cell r="Z1415"/>
        </row>
        <row r="1416">
          <cell r="B1416"/>
          <cell r="C1416"/>
          <cell r="D1416"/>
          <cell r="E1416"/>
          <cell r="F1416"/>
          <cell r="G1416"/>
          <cell r="H1416"/>
          <cell r="I1416"/>
          <cell r="J1416"/>
          <cell r="K1416"/>
          <cell r="L1416"/>
          <cell r="O1416"/>
          <cell r="P1416"/>
          <cell r="Q1416"/>
          <cell r="R1416"/>
          <cell r="S1416"/>
          <cell r="T1416"/>
          <cell r="U1416"/>
          <cell r="V1416"/>
          <cell r="Y1416"/>
          <cell r="Z1416"/>
        </row>
        <row r="1417">
          <cell r="B1417"/>
          <cell r="C1417"/>
          <cell r="D1417"/>
          <cell r="E1417"/>
          <cell r="F1417"/>
          <cell r="G1417"/>
          <cell r="H1417"/>
          <cell r="I1417"/>
          <cell r="J1417"/>
          <cell r="K1417"/>
          <cell r="L1417"/>
          <cell r="O1417"/>
          <cell r="P1417"/>
          <cell r="Q1417"/>
          <cell r="R1417"/>
          <cell r="S1417"/>
          <cell r="T1417"/>
          <cell r="U1417"/>
          <cell r="V1417"/>
          <cell r="Y1417"/>
          <cell r="Z1417"/>
        </row>
        <row r="1418">
          <cell r="B1418"/>
          <cell r="C1418"/>
          <cell r="D1418"/>
          <cell r="E1418"/>
          <cell r="F1418"/>
          <cell r="G1418"/>
          <cell r="H1418"/>
          <cell r="I1418"/>
          <cell r="J1418"/>
          <cell r="K1418"/>
          <cell r="L1418"/>
          <cell r="O1418"/>
          <cell r="P1418"/>
          <cell r="Q1418"/>
          <cell r="R1418"/>
          <cell r="S1418"/>
          <cell r="T1418"/>
          <cell r="U1418"/>
          <cell r="V1418"/>
          <cell r="Y1418"/>
          <cell r="Z1418"/>
        </row>
        <row r="1419">
          <cell r="B1419"/>
          <cell r="C1419"/>
          <cell r="D1419"/>
          <cell r="E1419"/>
          <cell r="F1419"/>
          <cell r="G1419"/>
          <cell r="H1419"/>
          <cell r="I1419"/>
          <cell r="J1419"/>
          <cell r="K1419"/>
          <cell r="L1419"/>
          <cell r="O1419"/>
          <cell r="P1419"/>
          <cell r="Q1419"/>
          <cell r="R1419"/>
          <cell r="S1419"/>
          <cell r="T1419"/>
          <cell r="U1419"/>
          <cell r="V1419"/>
          <cell r="Y1419"/>
          <cell r="Z1419"/>
        </row>
        <row r="1420">
          <cell r="B1420"/>
          <cell r="C1420"/>
          <cell r="D1420"/>
          <cell r="E1420"/>
          <cell r="F1420"/>
          <cell r="G1420"/>
          <cell r="H1420"/>
          <cell r="I1420"/>
          <cell r="J1420"/>
          <cell r="K1420"/>
          <cell r="L1420"/>
          <cell r="O1420"/>
          <cell r="P1420"/>
          <cell r="Q1420"/>
          <cell r="R1420"/>
          <cell r="S1420"/>
          <cell r="T1420"/>
          <cell r="U1420"/>
          <cell r="V1420"/>
          <cell r="Y1420"/>
          <cell r="Z1420"/>
        </row>
        <row r="1421">
          <cell r="B1421"/>
          <cell r="C1421"/>
          <cell r="D1421"/>
          <cell r="E1421"/>
          <cell r="F1421"/>
          <cell r="G1421"/>
          <cell r="H1421"/>
          <cell r="I1421"/>
          <cell r="J1421"/>
          <cell r="K1421"/>
          <cell r="L1421"/>
          <cell r="O1421"/>
          <cell r="P1421"/>
          <cell r="Q1421"/>
          <cell r="R1421"/>
          <cell r="S1421"/>
          <cell r="T1421"/>
          <cell r="U1421"/>
          <cell r="V1421"/>
          <cell r="Y1421"/>
          <cell r="Z1421"/>
        </row>
        <row r="1422">
          <cell r="B1422"/>
          <cell r="C1422"/>
          <cell r="D1422"/>
          <cell r="E1422"/>
          <cell r="F1422"/>
          <cell r="G1422"/>
          <cell r="H1422"/>
          <cell r="I1422"/>
          <cell r="J1422"/>
          <cell r="K1422"/>
          <cell r="L1422"/>
          <cell r="O1422"/>
          <cell r="P1422"/>
          <cell r="Q1422"/>
          <cell r="R1422"/>
          <cell r="S1422"/>
          <cell r="T1422"/>
          <cell r="U1422"/>
          <cell r="V1422"/>
          <cell r="Y1422"/>
          <cell r="Z1422"/>
        </row>
        <row r="1423">
          <cell r="B1423"/>
          <cell r="C1423"/>
          <cell r="D1423"/>
          <cell r="E1423"/>
          <cell r="F1423"/>
          <cell r="G1423"/>
          <cell r="H1423"/>
          <cell r="I1423"/>
          <cell r="J1423"/>
          <cell r="K1423"/>
          <cell r="L1423"/>
          <cell r="O1423"/>
          <cell r="P1423"/>
          <cell r="Q1423"/>
          <cell r="R1423"/>
          <cell r="S1423"/>
          <cell r="T1423"/>
          <cell r="U1423"/>
          <cell r="V1423"/>
          <cell r="Y1423"/>
          <cell r="Z1423"/>
        </row>
        <row r="1424">
          <cell r="B1424"/>
          <cell r="C1424"/>
          <cell r="D1424"/>
          <cell r="E1424"/>
          <cell r="F1424"/>
          <cell r="G1424"/>
          <cell r="H1424"/>
          <cell r="I1424"/>
          <cell r="J1424"/>
          <cell r="K1424"/>
          <cell r="L1424"/>
          <cell r="O1424"/>
          <cell r="P1424"/>
          <cell r="Q1424"/>
          <cell r="R1424"/>
          <cell r="S1424"/>
          <cell r="T1424"/>
          <cell r="U1424"/>
          <cell r="V1424"/>
          <cell r="Y1424"/>
          <cell r="Z1424"/>
        </row>
        <row r="1425">
          <cell r="B1425"/>
          <cell r="C1425"/>
          <cell r="D1425"/>
          <cell r="E1425"/>
          <cell r="F1425"/>
          <cell r="G1425"/>
          <cell r="H1425"/>
          <cell r="I1425"/>
          <cell r="J1425"/>
          <cell r="K1425"/>
          <cell r="L1425"/>
          <cell r="O1425"/>
          <cell r="P1425"/>
          <cell r="Q1425"/>
          <cell r="R1425"/>
          <cell r="S1425"/>
          <cell r="T1425"/>
          <cell r="U1425"/>
          <cell r="V1425"/>
          <cell r="Y1425"/>
          <cell r="Z1425"/>
        </row>
        <row r="1426">
          <cell r="B1426"/>
          <cell r="C1426"/>
          <cell r="D1426"/>
          <cell r="E1426"/>
          <cell r="F1426"/>
          <cell r="G1426"/>
          <cell r="H1426"/>
          <cell r="I1426"/>
          <cell r="J1426"/>
          <cell r="K1426"/>
          <cell r="L1426"/>
          <cell r="O1426"/>
          <cell r="P1426"/>
          <cell r="Q1426"/>
          <cell r="R1426"/>
          <cell r="S1426"/>
          <cell r="T1426"/>
          <cell r="U1426"/>
          <cell r="V1426"/>
          <cell r="Y1426"/>
          <cell r="Z1426"/>
        </row>
        <row r="1427">
          <cell r="B1427"/>
          <cell r="C1427"/>
          <cell r="D1427"/>
          <cell r="E1427"/>
          <cell r="F1427"/>
          <cell r="G1427"/>
          <cell r="H1427"/>
          <cell r="I1427"/>
          <cell r="J1427"/>
          <cell r="K1427"/>
          <cell r="L1427"/>
          <cell r="O1427"/>
          <cell r="P1427"/>
          <cell r="Q1427"/>
          <cell r="R1427"/>
          <cell r="S1427"/>
          <cell r="T1427"/>
          <cell r="U1427"/>
          <cell r="V1427"/>
          <cell r="Y1427"/>
          <cell r="Z1427"/>
        </row>
        <row r="1428">
          <cell r="B1428"/>
          <cell r="C1428"/>
          <cell r="D1428"/>
          <cell r="E1428"/>
          <cell r="F1428"/>
          <cell r="G1428"/>
          <cell r="H1428"/>
          <cell r="I1428"/>
          <cell r="J1428"/>
          <cell r="K1428"/>
          <cell r="L1428"/>
          <cell r="O1428"/>
          <cell r="P1428"/>
          <cell r="Q1428"/>
          <cell r="R1428"/>
          <cell r="S1428"/>
          <cell r="T1428"/>
          <cell r="U1428"/>
          <cell r="V1428"/>
          <cell r="Y1428"/>
          <cell r="Z1428"/>
        </row>
        <row r="1429">
          <cell r="B1429"/>
          <cell r="C1429"/>
          <cell r="D1429"/>
          <cell r="E1429"/>
          <cell r="F1429"/>
          <cell r="G1429"/>
          <cell r="H1429"/>
          <cell r="I1429"/>
          <cell r="J1429"/>
          <cell r="K1429"/>
          <cell r="L1429"/>
          <cell r="O1429"/>
          <cell r="P1429"/>
          <cell r="Q1429"/>
          <cell r="R1429"/>
          <cell r="S1429"/>
          <cell r="T1429"/>
          <cell r="U1429"/>
          <cell r="V1429"/>
          <cell r="Y1429"/>
          <cell r="Z1429"/>
        </row>
        <row r="1430">
          <cell r="B1430"/>
          <cell r="C1430"/>
          <cell r="D1430"/>
          <cell r="E1430"/>
          <cell r="F1430"/>
          <cell r="G1430"/>
          <cell r="H1430"/>
          <cell r="I1430"/>
          <cell r="J1430"/>
          <cell r="K1430"/>
          <cell r="L1430"/>
          <cell r="O1430"/>
          <cell r="P1430"/>
          <cell r="Q1430"/>
          <cell r="R1430"/>
          <cell r="S1430"/>
          <cell r="T1430"/>
          <cell r="U1430"/>
          <cell r="V1430"/>
          <cell r="Y1430"/>
          <cell r="Z1430"/>
        </row>
        <row r="1431">
          <cell r="B1431"/>
          <cell r="C1431"/>
          <cell r="D1431"/>
          <cell r="E1431"/>
          <cell r="F1431"/>
          <cell r="G1431"/>
          <cell r="H1431"/>
          <cell r="I1431"/>
          <cell r="J1431"/>
          <cell r="K1431"/>
          <cell r="L1431"/>
          <cell r="O1431"/>
          <cell r="P1431"/>
          <cell r="Q1431"/>
          <cell r="R1431"/>
          <cell r="S1431"/>
          <cell r="T1431"/>
          <cell r="U1431"/>
          <cell r="V1431"/>
          <cell r="Y1431"/>
          <cell r="Z1431"/>
        </row>
        <row r="1432">
          <cell r="B1432"/>
          <cell r="C1432"/>
          <cell r="D1432"/>
          <cell r="E1432"/>
          <cell r="F1432"/>
          <cell r="G1432"/>
          <cell r="H1432"/>
          <cell r="I1432"/>
          <cell r="J1432"/>
          <cell r="K1432"/>
          <cell r="L1432"/>
          <cell r="O1432"/>
          <cell r="P1432"/>
          <cell r="Q1432"/>
          <cell r="R1432"/>
          <cell r="S1432"/>
          <cell r="T1432"/>
          <cell r="U1432"/>
          <cell r="V1432"/>
          <cell r="Y1432"/>
          <cell r="Z1432"/>
        </row>
        <row r="1433">
          <cell r="B1433"/>
          <cell r="C1433"/>
          <cell r="D1433"/>
          <cell r="E1433"/>
          <cell r="F1433"/>
          <cell r="G1433"/>
          <cell r="H1433"/>
          <cell r="I1433"/>
          <cell r="J1433"/>
          <cell r="K1433"/>
          <cell r="L1433"/>
          <cell r="O1433"/>
          <cell r="P1433"/>
          <cell r="Q1433"/>
          <cell r="R1433"/>
          <cell r="S1433"/>
          <cell r="T1433"/>
          <cell r="U1433"/>
          <cell r="V1433"/>
          <cell r="Y1433"/>
          <cell r="Z1433"/>
        </row>
        <row r="1434">
          <cell r="B1434"/>
          <cell r="C1434"/>
          <cell r="D1434"/>
          <cell r="E1434"/>
          <cell r="F1434"/>
          <cell r="G1434"/>
          <cell r="H1434"/>
          <cell r="I1434"/>
          <cell r="J1434"/>
          <cell r="K1434"/>
          <cell r="L1434"/>
          <cell r="O1434"/>
          <cell r="P1434"/>
          <cell r="Q1434"/>
          <cell r="R1434"/>
          <cell r="S1434"/>
          <cell r="T1434"/>
          <cell r="U1434"/>
          <cell r="V1434"/>
          <cell r="Y1434"/>
          <cell r="Z1434"/>
        </row>
        <row r="1435">
          <cell r="B1435"/>
          <cell r="C1435"/>
          <cell r="D1435"/>
          <cell r="E1435"/>
          <cell r="F1435"/>
          <cell r="G1435"/>
          <cell r="H1435"/>
          <cell r="I1435"/>
          <cell r="J1435"/>
          <cell r="K1435"/>
          <cell r="L1435"/>
          <cell r="O1435"/>
          <cell r="P1435"/>
          <cell r="Q1435"/>
          <cell r="R1435"/>
          <cell r="S1435"/>
          <cell r="T1435"/>
          <cell r="U1435"/>
          <cell r="V1435"/>
          <cell r="Y1435"/>
          <cell r="Z1435"/>
        </row>
        <row r="1436">
          <cell r="B1436"/>
          <cell r="C1436"/>
          <cell r="D1436"/>
          <cell r="E1436"/>
          <cell r="F1436"/>
          <cell r="G1436"/>
          <cell r="H1436"/>
          <cell r="I1436"/>
          <cell r="J1436"/>
          <cell r="K1436"/>
          <cell r="L1436"/>
          <cell r="O1436"/>
          <cell r="P1436"/>
          <cell r="Q1436"/>
          <cell r="R1436"/>
          <cell r="S1436"/>
          <cell r="T1436"/>
          <cell r="U1436"/>
          <cell r="V1436"/>
          <cell r="Y1436"/>
          <cell r="Z1436"/>
        </row>
        <row r="1437">
          <cell r="B1437"/>
          <cell r="C1437"/>
          <cell r="D1437"/>
          <cell r="E1437"/>
          <cell r="F1437"/>
          <cell r="G1437"/>
          <cell r="H1437"/>
          <cell r="I1437"/>
          <cell r="J1437"/>
          <cell r="K1437"/>
          <cell r="L1437"/>
          <cell r="O1437"/>
          <cell r="P1437"/>
          <cell r="Q1437"/>
          <cell r="R1437"/>
          <cell r="S1437"/>
          <cell r="T1437"/>
          <cell r="U1437"/>
          <cell r="V1437"/>
          <cell r="Y1437"/>
          <cell r="Z1437"/>
        </row>
        <row r="1438">
          <cell r="B1438"/>
          <cell r="C1438"/>
          <cell r="D1438"/>
          <cell r="E1438"/>
          <cell r="F1438"/>
          <cell r="G1438"/>
          <cell r="H1438"/>
          <cell r="I1438"/>
          <cell r="J1438"/>
          <cell r="K1438"/>
          <cell r="L1438"/>
          <cell r="O1438"/>
          <cell r="P1438"/>
          <cell r="Q1438"/>
          <cell r="R1438"/>
          <cell r="S1438"/>
          <cell r="T1438"/>
          <cell r="U1438"/>
          <cell r="V1438"/>
          <cell r="Y1438"/>
          <cell r="Z1438"/>
        </row>
        <row r="1439">
          <cell r="B1439"/>
          <cell r="C1439"/>
          <cell r="D1439"/>
          <cell r="E1439"/>
          <cell r="F1439"/>
          <cell r="G1439"/>
          <cell r="H1439"/>
          <cell r="I1439"/>
          <cell r="J1439"/>
          <cell r="K1439"/>
          <cell r="L1439"/>
          <cell r="O1439"/>
          <cell r="P1439"/>
          <cell r="Q1439"/>
          <cell r="R1439"/>
          <cell r="S1439"/>
          <cell r="T1439"/>
          <cell r="U1439"/>
          <cell r="V1439"/>
          <cell r="Y1439"/>
          <cell r="Z1439"/>
        </row>
        <row r="1440">
          <cell r="B1440"/>
          <cell r="C1440"/>
          <cell r="D1440"/>
          <cell r="E1440"/>
          <cell r="F1440"/>
          <cell r="G1440"/>
          <cell r="H1440"/>
          <cell r="I1440"/>
          <cell r="J1440"/>
          <cell r="K1440"/>
          <cell r="L1440"/>
          <cell r="O1440"/>
          <cell r="P1440"/>
          <cell r="Q1440"/>
          <cell r="R1440"/>
          <cell r="S1440"/>
          <cell r="T1440"/>
          <cell r="U1440"/>
          <cell r="V1440"/>
          <cell r="Y1440"/>
          <cell r="Z1440"/>
        </row>
        <row r="1441">
          <cell r="B1441"/>
          <cell r="C1441"/>
          <cell r="D1441"/>
          <cell r="E1441"/>
          <cell r="F1441"/>
          <cell r="G1441"/>
          <cell r="H1441"/>
          <cell r="I1441"/>
          <cell r="J1441"/>
          <cell r="K1441"/>
          <cell r="L1441"/>
          <cell r="O1441"/>
          <cell r="P1441"/>
          <cell r="Q1441"/>
          <cell r="R1441"/>
          <cell r="S1441"/>
          <cell r="T1441"/>
          <cell r="U1441"/>
          <cell r="V1441"/>
          <cell r="Y1441"/>
          <cell r="Z1441"/>
        </row>
        <row r="1442">
          <cell r="B1442"/>
          <cell r="C1442"/>
          <cell r="D1442"/>
          <cell r="E1442"/>
          <cell r="F1442"/>
          <cell r="G1442"/>
          <cell r="H1442"/>
          <cell r="I1442"/>
          <cell r="J1442"/>
          <cell r="K1442"/>
          <cell r="L1442"/>
          <cell r="O1442"/>
          <cell r="P1442"/>
          <cell r="Q1442"/>
          <cell r="R1442"/>
          <cell r="S1442"/>
          <cell r="T1442"/>
          <cell r="U1442"/>
          <cell r="V1442"/>
          <cell r="Y1442"/>
          <cell r="Z1442"/>
        </row>
        <row r="1443">
          <cell r="B1443"/>
          <cell r="C1443"/>
          <cell r="D1443"/>
          <cell r="E1443"/>
          <cell r="F1443"/>
          <cell r="G1443"/>
          <cell r="H1443"/>
          <cell r="I1443"/>
          <cell r="J1443"/>
          <cell r="K1443"/>
          <cell r="L1443"/>
          <cell r="O1443"/>
          <cell r="P1443"/>
          <cell r="Q1443"/>
          <cell r="R1443"/>
          <cell r="S1443"/>
          <cell r="T1443"/>
          <cell r="U1443"/>
          <cell r="V1443"/>
          <cell r="Y1443"/>
          <cell r="Z1443"/>
        </row>
        <row r="1444">
          <cell r="B1444"/>
          <cell r="C1444"/>
          <cell r="D1444"/>
          <cell r="E1444"/>
          <cell r="F1444"/>
          <cell r="G1444"/>
          <cell r="H1444"/>
          <cell r="I1444"/>
          <cell r="J1444"/>
          <cell r="K1444"/>
          <cell r="L1444"/>
          <cell r="O1444"/>
          <cell r="P1444"/>
          <cell r="Q1444"/>
          <cell r="R1444"/>
          <cell r="S1444"/>
          <cell r="T1444"/>
          <cell r="U1444"/>
          <cell r="V1444"/>
          <cell r="Y1444"/>
          <cell r="Z1444"/>
        </row>
        <row r="1445">
          <cell r="B1445"/>
          <cell r="C1445"/>
          <cell r="D1445"/>
          <cell r="E1445"/>
          <cell r="F1445"/>
          <cell r="G1445"/>
          <cell r="H1445"/>
          <cell r="I1445"/>
          <cell r="J1445"/>
          <cell r="K1445"/>
          <cell r="L1445"/>
          <cell r="O1445"/>
          <cell r="P1445"/>
          <cell r="Q1445"/>
          <cell r="R1445"/>
          <cell r="S1445"/>
          <cell r="T1445"/>
          <cell r="U1445"/>
          <cell r="V1445"/>
          <cell r="Y1445"/>
          <cell r="Z1445"/>
        </row>
        <row r="1446">
          <cell r="B1446"/>
          <cell r="C1446"/>
          <cell r="D1446"/>
          <cell r="E1446"/>
          <cell r="F1446"/>
          <cell r="G1446"/>
          <cell r="H1446"/>
          <cell r="I1446"/>
          <cell r="J1446"/>
          <cell r="K1446"/>
          <cell r="L1446"/>
          <cell r="O1446"/>
          <cell r="P1446"/>
          <cell r="Q1446"/>
          <cell r="R1446"/>
          <cell r="S1446"/>
          <cell r="T1446"/>
          <cell r="U1446"/>
          <cell r="V1446"/>
          <cell r="Y1446"/>
          <cell r="Z1446"/>
        </row>
        <row r="1447">
          <cell r="B1447"/>
          <cell r="C1447"/>
          <cell r="D1447"/>
          <cell r="E1447"/>
          <cell r="F1447"/>
          <cell r="G1447"/>
          <cell r="H1447"/>
          <cell r="I1447"/>
          <cell r="J1447"/>
          <cell r="K1447"/>
          <cell r="L1447"/>
          <cell r="O1447"/>
          <cell r="P1447"/>
          <cell r="Q1447"/>
          <cell r="R1447"/>
          <cell r="S1447"/>
          <cell r="T1447"/>
          <cell r="U1447"/>
          <cell r="V1447"/>
          <cell r="Y1447"/>
          <cell r="Z1447"/>
        </row>
        <row r="1448">
          <cell r="B1448"/>
          <cell r="C1448"/>
          <cell r="D1448"/>
          <cell r="E1448"/>
          <cell r="F1448"/>
          <cell r="G1448"/>
          <cell r="H1448"/>
          <cell r="I1448"/>
          <cell r="J1448"/>
          <cell r="K1448"/>
          <cell r="L1448"/>
          <cell r="O1448"/>
          <cell r="P1448"/>
          <cell r="Q1448"/>
          <cell r="R1448"/>
          <cell r="S1448"/>
          <cell r="T1448"/>
          <cell r="U1448"/>
          <cell r="V1448"/>
          <cell r="Y1448"/>
          <cell r="Z1448"/>
        </row>
        <row r="1449">
          <cell r="B1449"/>
          <cell r="C1449"/>
          <cell r="D1449"/>
          <cell r="E1449"/>
          <cell r="F1449"/>
          <cell r="G1449"/>
          <cell r="H1449"/>
          <cell r="I1449"/>
          <cell r="J1449"/>
          <cell r="K1449"/>
          <cell r="L1449"/>
          <cell r="O1449"/>
          <cell r="P1449"/>
          <cell r="Q1449"/>
          <cell r="R1449"/>
          <cell r="S1449"/>
          <cell r="T1449"/>
          <cell r="U1449"/>
          <cell r="V1449"/>
          <cell r="Y1449"/>
          <cell r="Z1449"/>
        </row>
        <row r="1450">
          <cell r="B1450"/>
          <cell r="C1450"/>
          <cell r="D1450"/>
          <cell r="E1450"/>
          <cell r="F1450"/>
          <cell r="G1450"/>
          <cell r="H1450"/>
          <cell r="I1450"/>
          <cell r="J1450"/>
          <cell r="K1450"/>
          <cell r="L1450"/>
          <cell r="O1450"/>
          <cell r="P1450"/>
          <cell r="Q1450"/>
          <cell r="R1450"/>
          <cell r="S1450"/>
          <cell r="T1450"/>
          <cell r="U1450"/>
          <cell r="V1450"/>
          <cell r="Y1450"/>
          <cell r="Z1450"/>
        </row>
        <row r="1451">
          <cell r="B1451"/>
          <cell r="C1451"/>
          <cell r="D1451"/>
          <cell r="E1451"/>
          <cell r="F1451"/>
          <cell r="G1451"/>
          <cell r="H1451"/>
          <cell r="I1451"/>
          <cell r="J1451"/>
          <cell r="K1451"/>
          <cell r="L1451"/>
          <cell r="O1451"/>
          <cell r="P1451"/>
          <cell r="Q1451"/>
          <cell r="R1451"/>
          <cell r="S1451"/>
          <cell r="T1451"/>
          <cell r="U1451"/>
          <cell r="V1451"/>
          <cell r="Y1451"/>
          <cell r="Z1451"/>
        </row>
        <row r="1452">
          <cell r="B1452"/>
          <cell r="C1452"/>
          <cell r="D1452"/>
          <cell r="E1452"/>
          <cell r="F1452"/>
          <cell r="G1452"/>
          <cell r="H1452"/>
          <cell r="I1452"/>
          <cell r="J1452"/>
          <cell r="K1452"/>
          <cell r="L1452"/>
          <cell r="O1452"/>
          <cell r="P1452"/>
          <cell r="Q1452"/>
          <cell r="R1452"/>
          <cell r="S1452"/>
          <cell r="T1452"/>
          <cell r="U1452"/>
          <cell r="V1452"/>
          <cell r="Y1452"/>
          <cell r="Z1452"/>
        </row>
        <row r="1453">
          <cell r="B1453"/>
          <cell r="C1453"/>
          <cell r="D1453"/>
          <cell r="E1453"/>
          <cell r="F1453"/>
          <cell r="G1453"/>
          <cell r="H1453"/>
          <cell r="I1453"/>
          <cell r="J1453"/>
          <cell r="K1453"/>
          <cell r="L1453"/>
          <cell r="O1453"/>
          <cell r="P1453"/>
          <cell r="Q1453"/>
          <cell r="R1453"/>
          <cell r="S1453"/>
          <cell r="T1453"/>
          <cell r="U1453"/>
          <cell r="V1453"/>
          <cell r="Y1453"/>
          <cell r="Z1453"/>
        </row>
        <row r="1454">
          <cell r="B1454"/>
          <cell r="C1454"/>
          <cell r="D1454"/>
          <cell r="E1454"/>
          <cell r="F1454"/>
          <cell r="G1454"/>
          <cell r="H1454"/>
          <cell r="I1454"/>
          <cell r="J1454"/>
          <cell r="K1454"/>
          <cell r="L1454"/>
          <cell r="O1454"/>
          <cell r="P1454"/>
          <cell r="Q1454"/>
          <cell r="R1454"/>
          <cell r="S1454"/>
          <cell r="T1454"/>
          <cell r="U1454"/>
          <cell r="V1454"/>
          <cell r="Y1454"/>
          <cell r="Z1454"/>
        </row>
        <row r="1455">
          <cell r="B1455"/>
          <cell r="C1455"/>
          <cell r="D1455"/>
          <cell r="E1455"/>
          <cell r="F1455"/>
          <cell r="G1455"/>
          <cell r="H1455"/>
          <cell r="I1455"/>
          <cell r="J1455"/>
          <cell r="K1455"/>
          <cell r="L1455"/>
          <cell r="O1455"/>
          <cell r="P1455"/>
          <cell r="Q1455"/>
          <cell r="R1455"/>
          <cell r="S1455"/>
          <cell r="T1455"/>
          <cell r="U1455"/>
          <cell r="V1455"/>
          <cell r="Y1455"/>
          <cell r="Z1455"/>
        </row>
        <row r="1456">
          <cell r="B1456"/>
          <cell r="C1456"/>
          <cell r="D1456"/>
          <cell r="E1456"/>
          <cell r="F1456"/>
          <cell r="G1456"/>
          <cell r="H1456"/>
          <cell r="I1456"/>
          <cell r="J1456"/>
          <cell r="K1456"/>
          <cell r="L1456"/>
          <cell r="O1456"/>
          <cell r="P1456"/>
          <cell r="Q1456"/>
          <cell r="R1456"/>
          <cell r="S1456"/>
          <cell r="T1456"/>
          <cell r="U1456"/>
          <cell r="V1456"/>
          <cell r="Y1456"/>
          <cell r="Z1456"/>
        </row>
        <row r="1457">
          <cell r="B1457"/>
          <cell r="C1457"/>
          <cell r="D1457"/>
          <cell r="E1457"/>
          <cell r="F1457"/>
          <cell r="G1457"/>
          <cell r="H1457"/>
          <cell r="I1457"/>
          <cell r="J1457"/>
          <cell r="K1457"/>
          <cell r="L1457"/>
          <cell r="O1457"/>
          <cell r="P1457"/>
          <cell r="Q1457"/>
          <cell r="R1457"/>
          <cell r="S1457"/>
          <cell r="T1457"/>
          <cell r="U1457"/>
          <cell r="V1457"/>
          <cell r="Y1457"/>
          <cell r="Z1457"/>
        </row>
        <row r="1458">
          <cell r="B1458"/>
          <cell r="C1458"/>
          <cell r="D1458"/>
          <cell r="E1458"/>
          <cell r="F1458"/>
          <cell r="G1458"/>
          <cell r="H1458"/>
          <cell r="I1458"/>
          <cell r="J1458"/>
          <cell r="K1458"/>
          <cell r="L1458"/>
          <cell r="O1458"/>
          <cell r="P1458"/>
          <cell r="Q1458"/>
          <cell r="R1458"/>
          <cell r="S1458"/>
          <cell r="T1458"/>
          <cell r="U1458"/>
          <cell r="V1458"/>
          <cell r="Y1458"/>
          <cell r="Z1458"/>
        </row>
        <row r="1459">
          <cell r="B1459"/>
          <cell r="C1459"/>
          <cell r="D1459"/>
          <cell r="E1459"/>
          <cell r="F1459"/>
          <cell r="G1459"/>
          <cell r="H1459"/>
          <cell r="I1459"/>
          <cell r="J1459"/>
          <cell r="K1459"/>
          <cell r="L1459"/>
          <cell r="O1459"/>
          <cell r="P1459"/>
          <cell r="Q1459"/>
          <cell r="R1459"/>
          <cell r="S1459"/>
          <cell r="T1459"/>
          <cell r="U1459"/>
          <cell r="V1459"/>
          <cell r="Y1459"/>
          <cell r="Z1459"/>
        </row>
        <row r="1460">
          <cell r="B1460"/>
          <cell r="C1460"/>
          <cell r="D1460"/>
          <cell r="E1460"/>
          <cell r="F1460"/>
          <cell r="G1460"/>
          <cell r="H1460"/>
          <cell r="I1460"/>
          <cell r="J1460"/>
          <cell r="K1460"/>
          <cell r="L1460"/>
          <cell r="O1460"/>
          <cell r="P1460"/>
          <cell r="Q1460"/>
          <cell r="R1460"/>
          <cell r="S1460"/>
          <cell r="T1460"/>
          <cell r="U1460"/>
          <cell r="V1460"/>
          <cell r="Y1460"/>
          <cell r="Z1460"/>
        </row>
        <row r="1461">
          <cell r="B1461"/>
          <cell r="C1461"/>
          <cell r="D1461"/>
          <cell r="E1461"/>
          <cell r="F1461"/>
          <cell r="G1461"/>
          <cell r="H1461"/>
          <cell r="I1461"/>
          <cell r="J1461"/>
          <cell r="K1461"/>
          <cell r="L1461"/>
          <cell r="O1461"/>
          <cell r="P1461"/>
          <cell r="Q1461"/>
          <cell r="R1461"/>
          <cell r="S1461"/>
          <cell r="T1461"/>
          <cell r="U1461"/>
          <cell r="V1461"/>
          <cell r="Y1461"/>
          <cell r="Z1461"/>
        </row>
        <row r="1462">
          <cell r="B1462"/>
          <cell r="C1462"/>
          <cell r="D1462"/>
          <cell r="E1462"/>
          <cell r="F1462"/>
          <cell r="G1462"/>
          <cell r="H1462"/>
          <cell r="I1462"/>
          <cell r="J1462"/>
          <cell r="K1462"/>
          <cell r="L1462"/>
          <cell r="O1462"/>
          <cell r="P1462"/>
          <cell r="Q1462"/>
          <cell r="R1462"/>
          <cell r="S1462"/>
          <cell r="T1462"/>
          <cell r="U1462"/>
          <cell r="V1462"/>
          <cell r="Y1462"/>
          <cell r="Z1462"/>
        </row>
        <row r="1463">
          <cell r="B1463"/>
          <cell r="C1463"/>
          <cell r="D1463"/>
          <cell r="E1463"/>
          <cell r="F1463"/>
          <cell r="G1463"/>
          <cell r="H1463"/>
          <cell r="I1463"/>
          <cell r="J1463"/>
          <cell r="K1463"/>
          <cell r="L1463"/>
          <cell r="O1463"/>
          <cell r="P1463"/>
          <cell r="Q1463"/>
          <cell r="R1463"/>
          <cell r="S1463"/>
          <cell r="T1463"/>
          <cell r="U1463"/>
          <cell r="V1463"/>
          <cell r="Y1463"/>
          <cell r="Z1463"/>
        </row>
        <row r="1464">
          <cell r="B1464"/>
          <cell r="C1464"/>
          <cell r="D1464"/>
          <cell r="E1464"/>
          <cell r="F1464"/>
          <cell r="G1464"/>
          <cell r="H1464"/>
          <cell r="I1464"/>
          <cell r="J1464"/>
          <cell r="K1464"/>
          <cell r="L1464"/>
          <cell r="O1464"/>
          <cell r="P1464"/>
          <cell r="Q1464"/>
          <cell r="R1464"/>
          <cell r="S1464"/>
          <cell r="T1464"/>
          <cell r="U1464"/>
          <cell r="V1464"/>
          <cell r="Y1464"/>
          <cell r="Z1464"/>
        </row>
        <row r="1465">
          <cell r="B1465"/>
          <cell r="C1465"/>
          <cell r="D1465"/>
          <cell r="E1465"/>
          <cell r="F1465"/>
          <cell r="G1465"/>
          <cell r="H1465"/>
          <cell r="I1465"/>
          <cell r="J1465"/>
          <cell r="K1465"/>
          <cell r="L1465"/>
          <cell r="O1465"/>
          <cell r="P1465"/>
          <cell r="Q1465"/>
          <cell r="R1465"/>
          <cell r="S1465"/>
          <cell r="T1465"/>
          <cell r="U1465"/>
          <cell r="V1465"/>
          <cell r="Y1465"/>
          <cell r="Z1465"/>
        </row>
        <row r="1466">
          <cell r="B1466"/>
          <cell r="C1466"/>
          <cell r="D1466"/>
          <cell r="E1466"/>
          <cell r="F1466"/>
          <cell r="G1466"/>
          <cell r="H1466"/>
          <cell r="I1466"/>
          <cell r="J1466"/>
          <cell r="K1466"/>
          <cell r="L1466"/>
          <cell r="O1466"/>
          <cell r="P1466"/>
          <cell r="Q1466"/>
          <cell r="R1466"/>
          <cell r="S1466"/>
          <cell r="T1466"/>
          <cell r="U1466"/>
          <cell r="V1466"/>
          <cell r="Y1466"/>
          <cell r="Z1466"/>
        </row>
        <row r="1467">
          <cell r="B1467"/>
          <cell r="C1467"/>
          <cell r="D1467"/>
          <cell r="E1467"/>
          <cell r="F1467"/>
          <cell r="G1467"/>
          <cell r="H1467"/>
          <cell r="I1467"/>
          <cell r="J1467"/>
          <cell r="K1467"/>
          <cell r="L1467"/>
          <cell r="O1467"/>
          <cell r="P1467"/>
          <cell r="Q1467"/>
          <cell r="R1467"/>
          <cell r="S1467"/>
          <cell r="T1467"/>
          <cell r="U1467"/>
          <cell r="V1467"/>
          <cell r="Y1467"/>
          <cell r="Z1467"/>
        </row>
        <row r="1468">
          <cell r="B1468"/>
          <cell r="C1468"/>
          <cell r="D1468"/>
          <cell r="E1468"/>
          <cell r="F1468"/>
          <cell r="G1468"/>
          <cell r="H1468"/>
          <cell r="I1468"/>
          <cell r="J1468"/>
          <cell r="K1468"/>
          <cell r="L1468"/>
          <cell r="O1468"/>
          <cell r="P1468"/>
          <cell r="Q1468"/>
          <cell r="R1468"/>
          <cell r="S1468"/>
          <cell r="T1468"/>
          <cell r="U1468"/>
          <cell r="V1468"/>
          <cell r="Y1468"/>
          <cell r="Z1468"/>
        </row>
        <row r="1469">
          <cell r="B1469"/>
          <cell r="C1469"/>
          <cell r="D1469"/>
          <cell r="E1469"/>
          <cell r="F1469"/>
          <cell r="G1469"/>
          <cell r="H1469"/>
          <cell r="I1469"/>
          <cell r="J1469"/>
          <cell r="K1469"/>
          <cell r="L1469"/>
          <cell r="O1469"/>
          <cell r="P1469"/>
          <cell r="Q1469"/>
          <cell r="R1469"/>
          <cell r="S1469"/>
          <cell r="T1469"/>
          <cell r="U1469"/>
          <cell r="V1469"/>
          <cell r="Y1469"/>
          <cell r="Z1469"/>
        </row>
        <row r="1470">
          <cell r="B1470"/>
          <cell r="C1470"/>
          <cell r="D1470"/>
          <cell r="E1470"/>
          <cell r="F1470"/>
          <cell r="G1470"/>
          <cell r="H1470"/>
          <cell r="I1470"/>
          <cell r="J1470"/>
          <cell r="K1470"/>
          <cell r="L1470"/>
          <cell r="O1470"/>
          <cell r="P1470"/>
          <cell r="Q1470"/>
          <cell r="R1470"/>
          <cell r="S1470"/>
          <cell r="T1470"/>
          <cell r="U1470"/>
          <cell r="V1470"/>
          <cell r="Y1470"/>
          <cell r="Z1470"/>
        </row>
        <row r="1471">
          <cell r="B1471"/>
          <cell r="C1471"/>
          <cell r="D1471"/>
          <cell r="E1471"/>
          <cell r="F1471"/>
          <cell r="G1471"/>
          <cell r="H1471"/>
          <cell r="I1471"/>
          <cell r="J1471"/>
          <cell r="K1471"/>
          <cell r="L1471"/>
          <cell r="O1471"/>
          <cell r="P1471"/>
          <cell r="Q1471"/>
          <cell r="R1471"/>
          <cell r="S1471"/>
          <cell r="T1471"/>
          <cell r="U1471"/>
          <cell r="V1471"/>
          <cell r="Y1471"/>
          <cell r="Z1471"/>
        </row>
        <row r="1472">
          <cell r="B1472"/>
          <cell r="C1472"/>
          <cell r="D1472"/>
          <cell r="E1472"/>
          <cell r="F1472"/>
          <cell r="G1472"/>
          <cell r="H1472"/>
          <cell r="I1472"/>
          <cell r="J1472"/>
          <cell r="K1472"/>
          <cell r="L1472"/>
          <cell r="O1472"/>
          <cell r="P1472"/>
          <cell r="Q1472"/>
          <cell r="R1472"/>
          <cell r="S1472"/>
          <cell r="T1472"/>
          <cell r="U1472"/>
          <cell r="V1472"/>
          <cell r="Y1472"/>
          <cell r="Z1472"/>
        </row>
        <row r="1473">
          <cell r="B1473"/>
          <cell r="C1473"/>
          <cell r="D1473"/>
          <cell r="E1473"/>
          <cell r="F1473"/>
          <cell r="G1473"/>
          <cell r="H1473"/>
          <cell r="I1473"/>
          <cell r="J1473"/>
          <cell r="K1473"/>
          <cell r="L1473"/>
          <cell r="O1473"/>
          <cell r="P1473"/>
          <cell r="Q1473"/>
          <cell r="R1473"/>
          <cell r="S1473"/>
          <cell r="T1473"/>
          <cell r="U1473"/>
          <cell r="V1473"/>
          <cell r="Y1473"/>
          <cell r="Z1473"/>
        </row>
        <row r="1474">
          <cell r="B1474"/>
          <cell r="C1474"/>
          <cell r="D1474"/>
          <cell r="E1474"/>
          <cell r="F1474"/>
          <cell r="G1474"/>
          <cell r="H1474"/>
          <cell r="I1474"/>
          <cell r="J1474"/>
          <cell r="K1474"/>
          <cell r="L1474"/>
          <cell r="O1474"/>
          <cell r="P1474"/>
          <cell r="Q1474"/>
          <cell r="R1474"/>
          <cell r="S1474"/>
          <cell r="T1474"/>
          <cell r="U1474"/>
          <cell r="V1474"/>
          <cell r="Y1474"/>
          <cell r="Z1474"/>
        </row>
        <row r="1475">
          <cell r="B1475"/>
          <cell r="C1475"/>
          <cell r="D1475"/>
          <cell r="E1475"/>
          <cell r="F1475"/>
          <cell r="G1475"/>
          <cell r="H1475"/>
          <cell r="I1475"/>
          <cell r="J1475"/>
          <cell r="K1475"/>
          <cell r="L1475"/>
          <cell r="O1475"/>
          <cell r="P1475"/>
          <cell r="Q1475"/>
          <cell r="R1475"/>
          <cell r="S1475"/>
          <cell r="T1475"/>
          <cell r="U1475"/>
          <cell r="V1475"/>
          <cell r="Y1475"/>
          <cell r="Z1475"/>
        </row>
        <row r="1476">
          <cell r="B1476"/>
          <cell r="C1476"/>
          <cell r="D1476"/>
          <cell r="E1476"/>
          <cell r="F1476"/>
          <cell r="G1476"/>
          <cell r="H1476"/>
          <cell r="I1476"/>
          <cell r="J1476"/>
          <cell r="K1476"/>
          <cell r="L1476"/>
          <cell r="O1476"/>
          <cell r="P1476"/>
          <cell r="Q1476"/>
          <cell r="R1476"/>
          <cell r="S1476"/>
          <cell r="T1476"/>
          <cell r="U1476"/>
          <cell r="V1476"/>
          <cell r="Y1476"/>
          <cell r="Z1476"/>
        </row>
        <row r="1477">
          <cell r="B1477"/>
          <cell r="C1477"/>
          <cell r="D1477"/>
          <cell r="E1477"/>
          <cell r="F1477"/>
          <cell r="G1477"/>
          <cell r="H1477"/>
          <cell r="I1477"/>
          <cell r="J1477"/>
          <cell r="K1477"/>
          <cell r="L1477"/>
          <cell r="O1477"/>
          <cell r="P1477"/>
          <cell r="Q1477"/>
          <cell r="R1477"/>
          <cell r="S1477"/>
          <cell r="T1477"/>
          <cell r="U1477"/>
          <cell r="V1477"/>
          <cell r="Y1477"/>
          <cell r="Z1477"/>
        </row>
        <row r="1478">
          <cell r="B1478"/>
          <cell r="C1478"/>
          <cell r="D1478"/>
          <cell r="E1478"/>
          <cell r="F1478"/>
          <cell r="G1478"/>
          <cell r="H1478"/>
          <cell r="I1478"/>
          <cell r="J1478"/>
          <cell r="K1478"/>
          <cell r="L1478"/>
          <cell r="O1478"/>
          <cell r="P1478"/>
          <cell r="Q1478"/>
          <cell r="R1478"/>
          <cell r="S1478"/>
          <cell r="T1478"/>
          <cell r="U1478"/>
          <cell r="V1478"/>
          <cell r="Y1478"/>
          <cell r="Z1478"/>
        </row>
        <row r="1479">
          <cell r="B1479"/>
          <cell r="C1479"/>
          <cell r="D1479"/>
          <cell r="E1479"/>
          <cell r="F1479"/>
          <cell r="G1479"/>
          <cell r="H1479"/>
          <cell r="I1479"/>
          <cell r="J1479"/>
          <cell r="K1479"/>
          <cell r="L1479"/>
          <cell r="O1479"/>
          <cell r="P1479"/>
          <cell r="Q1479"/>
          <cell r="R1479"/>
          <cell r="S1479"/>
          <cell r="T1479"/>
          <cell r="U1479"/>
          <cell r="V1479"/>
          <cell r="Y1479"/>
          <cell r="Z1479"/>
        </row>
        <row r="1480">
          <cell r="B1480"/>
          <cell r="C1480"/>
          <cell r="D1480"/>
          <cell r="E1480"/>
          <cell r="F1480"/>
          <cell r="G1480"/>
          <cell r="H1480"/>
          <cell r="I1480"/>
          <cell r="J1480"/>
          <cell r="K1480"/>
          <cell r="L1480"/>
          <cell r="O1480"/>
          <cell r="P1480"/>
          <cell r="Q1480"/>
          <cell r="R1480"/>
          <cell r="S1480"/>
          <cell r="T1480"/>
          <cell r="U1480"/>
          <cell r="V1480"/>
          <cell r="Y1480"/>
          <cell r="Z1480"/>
        </row>
        <row r="1481">
          <cell r="B1481"/>
          <cell r="C1481"/>
          <cell r="D1481"/>
          <cell r="E1481"/>
          <cell r="F1481"/>
          <cell r="G1481"/>
          <cell r="H1481"/>
          <cell r="I1481"/>
          <cell r="J1481"/>
          <cell r="K1481"/>
          <cell r="L1481"/>
          <cell r="O1481"/>
          <cell r="P1481"/>
          <cell r="Q1481"/>
          <cell r="R1481"/>
          <cell r="S1481"/>
          <cell r="T1481"/>
          <cell r="U1481"/>
          <cell r="V1481"/>
          <cell r="Y1481"/>
          <cell r="Z1481"/>
        </row>
        <row r="1482">
          <cell r="B1482"/>
          <cell r="C1482"/>
          <cell r="D1482"/>
          <cell r="E1482"/>
          <cell r="F1482"/>
          <cell r="G1482"/>
          <cell r="H1482"/>
          <cell r="I1482"/>
          <cell r="J1482"/>
          <cell r="K1482"/>
          <cell r="L1482"/>
          <cell r="O1482"/>
          <cell r="P1482"/>
          <cell r="Q1482"/>
          <cell r="R1482"/>
          <cell r="S1482"/>
          <cell r="T1482"/>
          <cell r="U1482"/>
          <cell r="V1482"/>
          <cell r="Y1482"/>
          <cell r="Z1482"/>
        </row>
        <row r="1483">
          <cell r="B1483"/>
          <cell r="C1483"/>
          <cell r="D1483"/>
          <cell r="E1483"/>
          <cell r="F1483"/>
          <cell r="G1483"/>
          <cell r="H1483"/>
          <cell r="I1483"/>
          <cell r="J1483"/>
          <cell r="K1483"/>
          <cell r="L1483"/>
          <cell r="O1483"/>
          <cell r="P1483"/>
          <cell r="Q1483"/>
          <cell r="R1483"/>
          <cell r="S1483"/>
          <cell r="T1483"/>
          <cell r="U1483"/>
          <cell r="V1483"/>
          <cell r="Y1483"/>
          <cell r="Z1483"/>
        </row>
        <row r="1484">
          <cell r="B1484"/>
          <cell r="C1484"/>
          <cell r="D1484"/>
          <cell r="E1484"/>
          <cell r="F1484"/>
          <cell r="G1484"/>
          <cell r="H1484"/>
          <cell r="I1484"/>
          <cell r="J1484"/>
          <cell r="K1484"/>
          <cell r="L1484"/>
          <cell r="O1484"/>
          <cell r="P1484"/>
          <cell r="Q1484"/>
          <cell r="R1484"/>
          <cell r="S1484"/>
          <cell r="T1484"/>
          <cell r="U1484"/>
          <cell r="V1484"/>
          <cell r="Y1484"/>
          <cell r="Z1484"/>
        </row>
        <row r="1485">
          <cell r="B1485"/>
          <cell r="C1485"/>
          <cell r="D1485"/>
          <cell r="E1485"/>
          <cell r="F1485"/>
          <cell r="G1485"/>
          <cell r="H1485"/>
          <cell r="I1485"/>
          <cell r="J1485"/>
          <cell r="K1485"/>
          <cell r="L1485"/>
          <cell r="O1485"/>
          <cell r="P1485"/>
          <cell r="Q1485"/>
          <cell r="R1485"/>
          <cell r="S1485"/>
          <cell r="T1485"/>
          <cell r="U1485"/>
          <cell r="V1485"/>
          <cell r="Y1485"/>
          <cell r="Z1485"/>
        </row>
        <row r="1486">
          <cell r="B1486"/>
          <cell r="C1486"/>
          <cell r="D1486"/>
          <cell r="E1486"/>
          <cell r="F1486"/>
          <cell r="G1486"/>
          <cell r="H1486"/>
          <cell r="I1486"/>
          <cell r="J1486"/>
          <cell r="K1486"/>
          <cell r="L1486"/>
          <cell r="O1486"/>
          <cell r="P1486"/>
          <cell r="Q1486"/>
          <cell r="R1486"/>
          <cell r="S1486"/>
          <cell r="T1486"/>
          <cell r="U1486"/>
          <cell r="V1486"/>
          <cell r="Y1486"/>
          <cell r="Z1486"/>
        </row>
        <row r="1487">
          <cell r="B1487"/>
          <cell r="C1487"/>
          <cell r="D1487"/>
          <cell r="E1487"/>
          <cell r="F1487"/>
          <cell r="G1487"/>
          <cell r="H1487"/>
          <cell r="I1487"/>
          <cell r="J1487"/>
          <cell r="K1487"/>
          <cell r="L1487"/>
          <cell r="O1487"/>
          <cell r="P1487"/>
          <cell r="Q1487"/>
          <cell r="R1487"/>
          <cell r="S1487"/>
          <cell r="T1487"/>
          <cell r="U1487"/>
          <cell r="V1487"/>
          <cell r="Y1487"/>
          <cell r="Z1487"/>
        </row>
        <row r="1488">
          <cell r="B1488"/>
          <cell r="C1488"/>
          <cell r="D1488"/>
          <cell r="E1488"/>
          <cell r="F1488"/>
          <cell r="G1488"/>
          <cell r="H1488"/>
          <cell r="I1488"/>
          <cell r="J1488"/>
          <cell r="K1488"/>
          <cell r="L1488"/>
          <cell r="O1488"/>
          <cell r="P1488"/>
          <cell r="Q1488"/>
          <cell r="R1488"/>
          <cell r="S1488"/>
          <cell r="T1488"/>
          <cell r="U1488"/>
          <cell r="V1488"/>
          <cell r="Y1488"/>
          <cell r="Z1488"/>
        </row>
        <row r="1489">
          <cell r="B1489"/>
          <cell r="C1489"/>
          <cell r="D1489"/>
          <cell r="E1489"/>
          <cell r="F1489"/>
          <cell r="G1489"/>
          <cell r="H1489"/>
          <cell r="I1489"/>
          <cell r="J1489"/>
          <cell r="K1489"/>
          <cell r="L1489"/>
          <cell r="O1489"/>
          <cell r="P1489"/>
          <cell r="Q1489"/>
          <cell r="R1489"/>
          <cell r="S1489"/>
          <cell r="T1489"/>
          <cell r="U1489"/>
          <cell r="V1489"/>
          <cell r="Y1489"/>
          <cell r="Z1489"/>
        </row>
        <row r="1490">
          <cell r="B1490"/>
          <cell r="C1490"/>
          <cell r="D1490"/>
          <cell r="E1490"/>
          <cell r="F1490"/>
          <cell r="G1490"/>
          <cell r="H1490"/>
          <cell r="I1490"/>
          <cell r="J1490"/>
          <cell r="K1490"/>
          <cell r="L1490"/>
          <cell r="O1490"/>
          <cell r="P1490"/>
          <cell r="Q1490"/>
          <cell r="R1490"/>
          <cell r="S1490"/>
          <cell r="T1490"/>
          <cell r="U1490"/>
          <cell r="V1490"/>
          <cell r="Y1490"/>
          <cell r="Z1490"/>
        </row>
        <row r="1491">
          <cell r="B1491"/>
          <cell r="C1491"/>
          <cell r="D1491"/>
          <cell r="E1491"/>
          <cell r="F1491"/>
          <cell r="G1491"/>
          <cell r="H1491"/>
          <cell r="I1491"/>
          <cell r="J1491"/>
          <cell r="K1491"/>
          <cell r="L1491"/>
          <cell r="O1491"/>
          <cell r="P1491"/>
          <cell r="Q1491"/>
          <cell r="R1491"/>
          <cell r="S1491"/>
          <cell r="T1491"/>
          <cell r="U1491"/>
          <cell r="V1491"/>
          <cell r="Y1491"/>
          <cell r="Z1491"/>
        </row>
        <row r="1492">
          <cell r="B1492"/>
          <cell r="C1492"/>
          <cell r="D1492"/>
          <cell r="E1492"/>
          <cell r="F1492"/>
          <cell r="G1492"/>
          <cell r="H1492"/>
          <cell r="I1492"/>
          <cell r="J1492"/>
          <cell r="K1492"/>
          <cell r="L1492"/>
          <cell r="O1492"/>
          <cell r="P1492"/>
          <cell r="Q1492"/>
          <cell r="R1492"/>
          <cell r="S1492"/>
          <cell r="T1492"/>
          <cell r="U1492"/>
          <cell r="V1492"/>
          <cell r="Y1492"/>
          <cell r="Z1492"/>
        </row>
        <row r="1493">
          <cell r="B1493"/>
          <cell r="C1493"/>
          <cell r="D1493"/>
          <cell r="E1493"/>
          <cell r="F1493"/>
          <cell r="G1493"/>
          <cell r="H1493"/>
          <cell r="I1493"/>
          <cell r="J1493"/>
          <cell r="K1493"/>
          <cell r="L1493"/>
          <cell r="O1493"/>
          <cell r="P1493"/>
          <cell r="Q1493"/>
          <cell r="R1493"/>
          <cell r="S1493"/>
          <cell r="T1493"/>
          <cell r="U1493"/>
          <cell r="V1493"/>
          <cell r="Y1493"/>
          <cell r="Z1493"/>
        </row>
        <row r="1494">
          <cell r="B1494"/>
          <cell r="C1494"/>
          <cell r="D1494"/>
          <cell r="E1494"/>
          <cell r="F1494"/>
          <cell r="G1494"/>
          <cell r="H1494"/>
          <cell r="I1494"/>
          <cell r="J1494"/>
          <cell r="K1494"/>
          <cell r="L1494"/>
          <cell r="O1494"/>
          <cell r="P1494"/>
          <cell r="Q1494"/>
          <cell r="R1494"/>
          <cell r="S1494"/>
          <cell r="T1494"/>
          <cell r="U1494"/>
          <cell r="V1494"/>
          <cell r="Y1494"/>
          <cell r="Z1494"/>
        </row>
        <row r="1495">
          <cell r="B1495"/>
          <cell r="C1495"/>
          <cell r="D1495"/>
          <cell r="E1495"/>
          <cell r="F1495"/>
          <cell r="G1495"/>
          <cell r="H1495"/>
          <cell r="I1495"/>
          <cell r="J1495"/>
          <cell r="K1495"/>
          <cell r="L1495"/>
          <cell r="O1495"/>
          <cell r="P1495"/>
          <cell r="Q1495"/>
          <cell r="R1495"/>
          <cell r="S1495"/>
          <cell r="T1495"/>
          <cell r="U1495"/>
          <cell r="V1495"/>
          <cell r="Y1495"/>
          <cell r="Z1495"/>
        </row>
        <row r="1496">
          <cell r="B1496"/>
          <cell r="C1496"/>
          <cell r="D1496"/>
          <cell r="E1496"/>
          <cell r="F1496"/>
          <cell r="G1496"/>
          <cell r="H1496"/>
          <cell r="I1496"/>
          <cell r="J1496"/>
          <cell r="K1496"/>
          <cell r="L1496"/>
          <cell r="O1496"/>
          <cell r="P1496"/>
          <cell r="Q1496"/>
          <cell r="R1496"/>
          <cell r="S1496"/>
          <cell r="T1496"/>
          <cell r="U1496"/>
          <cell r="V1496"/>
          <cell r="Y1496"/>
          <cell r="Z1496"/>
        </row>
        <row r="1497">
          <cell r="B1497"/>
          <cell r="C1497"/>
          <cell r="D1497"/>
          <cell r="E1497"/>
          <cell r="F1497"/>
          <cell r="G1497"/>
          <cell r="H1497"/>
          <cell r="I1497"/>
          <cell r="J1497"/>
          <cell r="K1497"/>
          <cell r="L1497"/>
          <cell r="O1497"/>
          <cell r="P1497"/>
          <cell r="Q1497"/>
          <cell r="R1497"/>
          <cell r="S1497"/>
          <cell r="T1497"/>
          <cell r="U1497"/>
          <cell r="V1497"/>
          <cell r="Y1497"/>
          <cell r="Z1497"/>
        </row>
        <row r="1498">
          <cell r="B1498"/>
          <cell r="C1498"/>
          <cell r="D1498"/>
          <cell r="E1498"/>
          <cell r="F1498"/>
          <cell r="G1498"/>
          <cell r="H1498"/>
          <cell r="I1498"/>
          <cell r="J1498"/>
          <cell r="K1498"/>
          <cell r="L1498"/>
          <cell r="O1498"/>
          <cell r="P1498"/>
          <cell r="Q1498"/>
          <cell r="R1498"/>
          <cell r="S1498"/>
          <cell r="T1498"/>
          <cell r="U1498"/>
          <cell r="V1498"/>
          <cell r="Y1498"/>
          <cell r="Z1498"/>
        </row>
        <row r="1499">
          <cell r="B1499"/>
          <cell r="C1499"/>
          <cell r="D1499"/>
          <cell r="E1499"/>
          <cell r="F1499"/>
          <cell r="G1499"/>
          <cell r="H1499"/>
          <cell r="I1499"/>
          <cell r="J1499"/>
          <cell r="K1499"/>
          <cell r="L1499"/>
          <cell r="O1499"/>
          <cell r="P1499"/>
          <cell r="Q1499"/>
          <cell r="R1499"/>
          <cell r="S1499"/>
          <cell r="T1499"/>
          <cell r="U1499"/>
          <cell r="V1499"/>
          <cell r="Y1499"/>
          <cell r="Z1499"/>
        </row>
        <row r="1500">
          <cell r="B1500"/>
          <cell r="C1500"/>
          <cell r="D1500"/>
          <cell r="E1500"/>
          <cell r="F1500"/>
          <cell r="G1500"/>
          <cell r="H1500"/>
          <cell r="I1500"/>
          <cell r="J1500"/>
          <cell r="K1500"/>
          <cell r="L1500"/>
          <cell r="O1500"/>
          <cell r="P1500"/>
          <cell r="Q1500"/>
          <cell r="R1500"/>
          <cell r="S1500"/>
          <cell r="T1500"/>
          <cell r="U1500"/>
          <cell r="V1500"/>
          <cell r="Y1500"/>
          <cell r="Z1500"/>
        </row>
        <row r="1501">
          <cell r="B1501"/>
          <cell r="C1501"/>
          <cell r="D1501"/>
          <cell r="E1501"/>
          <cell r="F1501"/>
          <cell r="G1501"/>
          <cell r="H1501"/>
          <cell r="I1501"/>
          <cell r="J1501"/>
          <cell r="K1501"/>
          <cell r="L1501"/>
          <cell r="O1501"/>
          <cell r="P1501"/>
          <cell r="Q1501"/>
          <cell r="R1501"/>
          <cell r="S1501"/>
          <cell r="T1501"/>
          <cell r="U1501"/>
          <cell r="V1501"/>
          <cell r="Y1501"/>
          <cell r="Z1501"/>
        </row>
        <row r="1502">
          <cell r="B1502"/>
          <cell r="C1502"/>
          <cell r="D1502"/>
          <cell r="E1502"/>
          <cell r="F1502"/>
          <cell r="G1502"/>
          <cell r="H1502"/>
          <cell r="I1502"/>
          <cell r="J1502"/>
          <cell r="K1502"/>
          <cell r="L1502"/>
          <cell r="O1502"/>
          <cell r="P1502"/>
          <cell r="Q1502"/>
          <cell r="R1502"/>
          <cell r="S1502"/>
          <cell r="T1502"/>
          <cell r="U1502"/>
          <cell r="V1502"/>
          <cell r="Y1502"/>
          <cell r="Z1502"/>
        </row>
        <row r="1503">
          <cell r="B1503"/>
          <cell r="C1503"/>
          <cell r="D1503"/>
          <cell r="E1503"/>
          <cell r="F1503"/>
          <cell r="G1503"/>
          <cell r="H1503"/>
          <cell r="I1503"/>
          <cell r="J1503"/>
          <cell r="K1503"/>
          <cell r="L1503"/>
          <cell r="O1503"/>
          <cell r="P1503"/>
          <cell r="Q1503"/>
          <cell r="R1503"/>
          <cell r="S1503"/>
          <cell r="T1503"/>
          <cell r="U1503"/>
          <cell r="V1503"/>
          <cell r="Y1503"/>
          <cell r="Z1503"/>
        </row>
        <row r="1504">
          <cell r="B1504"/>
          <cell r="C1504"/>
          <cell r="D1504"/>
          <cell r="E1504"/>
          <cell r="F1504"/>
          <cell r="G1504"/>
          <cell r="H1504"/>
          <cell r="I1504"/>
          <cell r="J1504"/>
          <cell r="K1504"/>
          <cell r="L1504"/>
          <cell r="O1504"/>
          <cell r="P1504"/>
          <cell r="Q1504"/>
          <cell r="R1504"/>
          <cell r="S1504"/>
          <cell r="T1504"/>
          <cell r="U1504"/>
          <cell r="V1504"/>
          <cell r="Y1504"/>
          <cell r="Z1504"/>
        </row>
        <row r="1505">
          <cell r="B1505"/>
          <cell r="C1505"/>
          <cell r="D1505"/>
          <cell r="E1505"/>
          <cell r="F1505"/>
          <cell r="G1505"/>
          <cell r="H1505"/>
          <cell r="I1505"/>
          <cell r="J1505"/>
          <cell r="K1505"/>
          <cell r="L1505"/>
          <cell r="O1505"/>
          <cell r="P1505"/>
          <cell r="Q1505"/>
          <cell r="R1505"/>
          <cell r="S1505"/>
          <cell r="T1505"/>
          <cell r="U1505"/>
          <cell r="V1505"/>
          <cell r="Y1505"/>
          <cell r="Z1505"/>
        </row>
        <row r="1506">
          <cell r="B1506"/>
          <cell r="C1506"/>
          <cell r="D1506"/>
          <cell r="E1506"/>
          <cell r="F1506"/>
          <cell r="G1506"/>
          <cell r="H1506"/>
          <cell r="I1506"/>
          <cell r="J1506"/>
          <cell r="K1506"/>
          <cell r="L1506"/>
          <cell r="O1506"/>
          <cell r="P1506"/>
          <cell r="Q1506"/>
          <cell r="R1506"/>
          <cell r="S1506"/>
          <cell r="T1506"/>
          <cell r="U1506"/>
          <cell r="V1506"/>
          <cell r="Y1506"/>
          <cell r="Z1506"/>
        </row>
        <row r="1507">
          <cell r="B1507"/>
          <cell r="C1507"/>
          <cell r="D1507"/>
          <cell r="E1507"/>
          <cell r="F1507"/>
          <cell r="G1507"/>
          <cell r="H1507"/>
          <cell r="I1507"/>
          <cell r="J1507"/>
          <cell r="K1507"/>
          <cell r="L1507"/>
          <cell r="O1507"/>
          <cell r="P1507"/>
          <cell r="Q1507"/>
          <cell r="R1507"/>
          <cell r="S1507"/>
          <cell r="T1507"/>
          <cell r="U1507"/>
          <cell r="V1507"/>
          <cell r="Y1507"/>
          <cell r="Z1507"/>
        </row>
        <row r="1508">
          <cell r="B1508"/>
          <cell r="C1508"/>
          <cell r="D1508"/>
          <cell r="E1508"/>
          <cell r="F1508"/>
          <cell r="G1508"/>
          <cell r="H1508"/>
          <cell r="I1508"/>
          <cell r="J1508"/>
          <cell r="K1508"/>
          <cell r="L1508"/>
          <cell r="O1508"/>
          <cell r="P1508"/>
          <cell r="Q1508"/>
          <cell r="R1508"/>
          <cell r="S1508"/>
          <cell r="T1508"/>
          <cell r="U1508"/>
          <cell r="V1508"/>
          <cell r="Y1508"/>
          <cell r="Z1508"/>
        </row>
        <row r="1509">
          <cell r="B1509"/>
          <cell r="C1509"/>
          <cell r="D1509"/>
          <cell r="E1509"/>
          <cell r="F1509"/>
          <cell r="G1509"/>
          <cell r="H1509"/>
          <cell r="I1509"/>
          <cell r="J1509"/>
          <cell r="K1509"/>
          <cell r="L1509"/>
          <cell r="O1509"/>
          <cell r="P1509"/>
          <cell r="Q1509"/>
          <cell r="R1509"/>
          <cell r="S1509"/>
          <cell r="T1509"/>
          <cell r="U1509"/>
          <cell r="V1509"/>
          <cell r="Y1509"/>
          <cell r="Z1509"/>
        </row>
        <row r="1510">
          <cell r="B1510"/>
          <cell r="C1510"/>
          <cell r="D1510"/>
          <cell r="E1510"/>
          <cell r="F1510"/>
          <cell r="G1510"/>
          <cell r="H1510"/>
          <cell r="I1510"/>
          <cell r="J1510"/>
          <cell r="K1510"/>
          <cell r="L1510"/>
          <cell r="O1510"/>
          <cell r="P1510"/>
          <cell r="Q1510"/>
          <cell r="R1510"/>
          <cell r="S1510"/>
          <cell r="T1510"/>
          <cell r="U1510"/>
          <cell r="V1510"/>
          <cell r="Y1510"/>
          <cell r="Z1510"/>
        </row>
        <row r="1511">
          <cell r="B1511"/>
          <cell r="C1511"/>
          <cell r="D1511"/>
          <cell r="E1511"/>
          <cell r="F1511"/>
          <cell r="G1511"/>
          <cell r="H1511"/>
          <cell r="I1511"/>
          <cell r="J1511"/>
          <cell r="K1511"/>
          <cell r="L1511"/>
          <cell r="O1511"/>
          <cell r="P1511"/>
          <cell r="Q1511"/>
          <cell r="R1511"/>
          <cell r="S1511"/>
          <cell r="T1511"/>
          <cell r="U1511"/>
          <cell r="V1511"/>
          <cell r="Y1511"/>
          <cell r="Z1511"/>
        </row>
        <row r="1512">
          <cell r="B1512"/>
          <cell r="C1512"/>
          <cell r="D1512"/>
          <cell r="E1512"/>
          <cell r="F1512"/>
          <cell r="G1512"/>
          <cell r="H1512"/>
          <cell r="I1512"/>
          <cell r="J1512"/>
          <cell r="K1512"/>
          <cell r="L1512"/>
          <cell r="O1512"/>
          <cell r="P1512"/>
          <cell r="Q1512"/>
          <cell r="R1512"/>
          <cell r="S1512"/>
          <cell r="T1512"/>
          <cell r="U1512"/>
          <cell r="V1512"/>
          <cell r="Y1512"/>
          <cell r="Z1512"/>
        </row>
        <row r="1513">
          <cell r="B1513"/>
          <cell r="C1513"/>
          <cell r="D1513"/>
          <cell r="E1513"/>
          <cell r="F1513"/>
          <cell r="G1513"/>
          <cell r="H1513"/>
          <cell r="I1513"/>
          <cell r="J1513"/>
          <cell r="K1513"/>
          <cell r="L1513"/>
          <cell r="O1513"/>
          <cell r="P1513"/>
          <cell r="Q1513"/>
          <cell r="R1513"/>
          <cell r="S1513"/>
          <cell r="T1513"/>
          <cell r="U1513"/>
          <cell r="V1513"/>
          <cell r="Y1513"/>
          <cell r="Z1513"/>
        </row>
        <row r="1514">
          <cell r="B1514"/>
          <cell r="C1514"/>
          <cell r="D1514"/>
          <cell r="E1514"/>
          <cell r="F1514"/>
          <cell r="G1514"/>
          <cell r="H1514"/>
          <cell r="I1514"/>
          <cell r="J1514"/>
          <cell r="K1514"/>
          <cell r="L1514"/>
          <cell r="O1514"/>
          <cell r="P1514"/>
          <cell r="Q1514"/>
          <cell r="R1514"/>
          <cell r="S1514"/>
          <cell r="T1514"/>
          <cell r="U1514"/>
          <cell r="V1514"/>
          <cell r="Y1514"/>
          <cell r="Z1514"/>
        </row>
        <row r="1515">
          <cell r="B1515"/>
          <cell r="C1515"/>
          <cell r="D1515"/>
          <cell r="E1515"/>
          <cell r="F1515"/>
          <cell r="G1515"/>
          <cell r="H1515"/>
          <cell r="I1515"/>
          <cell r="J1515"/>
          <cell r="K1515"/>
          <cell r="L1515"/>
          <cell r="O1515"/>
          <cell r="P1515"/>
          <cell r="Q1515"/>
          <cell r="R1515"/>
          <cell r="S1515"/>
          <cell r="T1515"/>
          <cell r="U1515"/>
          <cell r="V1515"/>
          <cell r="Y1515"/>
          <cell r="Z1515"/>
        </row>
        <row r="1516">
          <cell r="B1516"/>
          <cell r="C1516"/>
          <cell r="D1516"/>
          <cell r="E1516"/>
          <cell r="F1516"/>
          <cell r="G1516"/>
          <cell r="H1516"/>
          <cell r="I1516"/>
          <cell r="J1516"/>
          <cell r="K1516"/>
          <cell r="L1516"/>
          <cell r="O1516"/>
          <cell r="P1516"/>
          <cell r="Q1516"/>
          <cell r="R1516"/>
          <cell r="S1516"/>
          <cell r="T1516"/>
          <cell r="U1516"/>
          <cell r="V1516"/>
          <cell r="Y1516"/>
          <cell r="Z1516"/>
        </row>
        <row r="1517">
          <cell r="B1517"/>
          <cell r="C1517"/>
          <cell r="D1517"/>
          <cell r="E1517"/>
          <cell r="F1517"/>
          <cell r="G1517"/>
          <cell r="H1517"/>
          <cell r="I1517"/>
          <cell r="J1517"/>
          <cell r="K1517"/>
          <cell r="L1517"/>
          <cell r="O1517"/>
          <cell r="P1517"/>
          <cell r="Q1517"/>
          <cell r="R1517"/>
          <cell r="S1517"/>
          <cell r="T1517"/>
          <cell r="U1517"/>
          <cell r="V1517"/>
          <cell r="Y1517"/>
          <cell r="Z1517"/>
        </row>
        <row r="1518">
          <cell r="B1518"/>
          <cell r="C1518"/>
          <cell r="D1518"/>
          <cell r="E1518"/>
          <cell r="F1518"/>
          <cell r="G1518"/>
          <cell r="H1518"/>
          <cell r="I1518"/>
          <cell r="J1518"/>
          <cell r="K1518"/>
          <cell r="L1518"/>
          <cell r="O1518"/>
          <cell r="P1518"/>
          <cell r="Q1518"/>
          <cell r="R1518"/>
          <cell r="S1518"/>
          <cell r="T1518"/>
          <cell r="U1518"/>
          <cell r="V1518"/>
          <cell r="Y1518"/>
          <cell r="Z1518"/>
        </row>
        <row r="1519">
          <cell r="B1519"/>
          <cell r="C1519"/>
          <cell r="D1519"/>
          <cell r="E1519"/>
          <cell r="F1519"/>
          <cell r="G1519"/>
          <cell r="H1519"/>
          <cell r="I1519"/>
          <cell r="J1519"/>
          <cell r="K1519"/>
          <cell r="L1519"/>
          <cell r="O1519"/>
          <cell r="P1519"/>
          <cell r="Q1519"/>
          <cell r="R1519"/>
          <cell r="S1519"/>
          <cell r="T1519"/>
          <cell r="U1519"/>
          <cell r="V1519"/>
          <cell r="Y1519"/>
          <cell r="Z1519"/>
        </row>
        <row r="1520">
          <cell r="B1520"/>
          <cell r="C1520"/>
          <cell r="D1520"/>
          <cell r="E1520"/>
          <cell r="F1520"/>
          <cell r="G1520"/>
          <cell r="H1520"/>
          <cell r="I1520"/>
          <cell r="J1520"/>
          <cell r="K1520"/>
          <cell r="L1520"/>
          <cell r="O1520"/>
          <cell r="P1520"/>
          <cell r="Q1520"/>
          <cell r="R1520"/>
          <cell r="S1520"/>
          <cell r="T1520"/>
          <cell r="U1520"/>
          <cell r="V1520"/>
          <cell r="Y1520"/>
          <cell r="Z1520"/>
        </row>
        <row r="1521">
          <cell r="B1521"/>
          <cell r="C1521"/>
          <cell r="D1521"/>
          <cell r="E1521"/>
          <cell r="F1521"/>
          <cell r="G1521"/>
          <cell r="H1521"/>
          <cell r="I1521"/>
          <cell r="J1521"/>
          <cell r="K1521"/>
          <cell r="L1521"/>
          <cell r="O1521"/>
          <cell r="P1521"/>
          <cell r="Q1521"/>
          <cell r="R1521"/>
          <cell r="S1521"/>
          <cell r="T1521"/>
          <cell r="U1521"/>
          <cell r="V1521"/>
          <cell r="Y1521"/>
          <cell r="Z1521"/>
        </row>
        <row r="1522">
          <cell r="B1522"/>
          <cell r="C1522"/>
          <cell r="D1522"/>
          <cell r="E1522"/>
          <cell r="F1522"/>
          <cell r="G1522"/>
          <cell r="H1522"/>
          <cell r="I1522"/>
          <cell r="J1522"/>
          <cell r="K1522"/>
          <cell r="L1522"/>
          <cell r="O1522"/>
          <cell r="P1522"/>
          <cell r="Q1522"/>
          <cell r="R1522"/>
          <cell r="S1522"/>
          <cell r="T1522"/>
          <cell r="U1522"/>
          <cell r="V1522"/>
          <cell r="Y1522"/>
          <cell r="Z1522"/>
        </row>
        <row r="1523">
          <cell r="B1523"/>
          <cell r="C1523"/>
          <cell r="D1523"/>
          <cell r="E1523"/>
          <cell r="F1523"/>
          <cell r="G1523"/>
          <cell r="H1523"/>
          <cell r="I1523"/>
          <cell r="J1523"/>
          <cell r="K1523"/>
          <cell r="L1523"/>
          <cell r="O1523"/>
          <cell r="P1523"/>
          <cell r="Q1523"/>
          <cell r="R1523"/>
          <cell r="S1523"/>
          <cell r="T1523"/>
          <cell r="U1523"/>
          <cell r="V1523"/>
          <cell r="Y1523"/>
          <cell r="Z1523"/>
        </row>
        <row r="1524">
          <cell r="B1524"/>
          <cell r="C1524"/>
          <cell r="D1524"/>
          <cell r="E1524"/>
          <cell r="F1524"/>
          <cell r="G1524"/>
          <cell r="H1524"/>
          <cell r="I1524"/>
          <cell r="J1524"/>
          <cell r="K1524"/>
          <cell r="L1524"/>
          <cell r="O1524"/>
          <cell r="P1524"/>
          <cell r="Q1524"/>
          <cell r="R1524"/>
          <cell r="S1524"/>
          <cell r="T1524"/>
          <cell r="U1524"/>
          <cell r="V1524"/>
          <cell r="Y1524"/>
          <cell r="Z1524"/>
        </row>
        <row r="1525">
          <cell r="B1525"/>
          <cell r="C1525"/>
          <cell r="D1525"/>
          <cell r="E1525"/>
          <cell r="F1525"/>
          <cell r="G1525"/>
          <cell r="H1525"/>
          <cell r="I1525"/>
          <cell r="J1525"/>
          <cell r="K1525"/>
          <cell r="L1525"/>
          <cell r="O1525"/>
          <cell r="P1525"/>
          <cell r="Q1525"/>
          <cell r="R1525"/>
          <cell r="S1525"/>
          <cell r="T1525"/>
          <cell r="U1525"/>
          <cell r="V1525"/>
          <cell r="Y1525"/>
          <cell r="Z1525"/>
        </row>
        <row r="1526">
          <cell r="B1526"/>
          <cell r="C1526"/>
          <cell r="D1526"/>
          <cell r="E1526"/>
          <cell r="F1526"/>
          <cell r="G1526"/>
          <cell r="H1526"/>
          <cell r="I1526"/>
          <cell r="J1526"/>
          <cell r="K1526"/>
          <cell r="L1526"/>
          <cell r="O1526"/>
          <cell r="P1526"/>
          <cell r="Q1526"/>
          <cell r="R1526"/>
          <cell r="S1526"/>
          <cell r="T1526"/>
          <cell r="U1526"/>
          <cell r="V1526"/>
          <cell r="Y1526"/>
          <cell r="Z1526"/>
        </row>
        <row r="1527">
          <cell r="B1527"/>
          <cell r="C1527"/>
          <cell r="D1527"/>
          <cell r="E1527"/>
          <cell r="F1527"/>
          <cell r="G1527"/>
          <cell r="H1527"/>
          <cell r="I1527"/>
          <cell r="J1527"/>
          <cell r="K1527"/>
          <cell r="L1527"/>
          <cell r="O1527"/>
          <cell r="P1527"/>
          <cell r="Q1527"/>
          <cell r="R1527"/>
          <cell r="S1527"/>
          <cell r="T1527"/>
          <cell r="U1527"/>
          <cell r="V1527"/>
          <cell r="Y1527"/>
          <cell r="Z1527"/>
        </row>
        <row r="1528">
          <cell r="B1528"/>
          <cell r="C1528"/>
          <cell r="D1528"/>
          <cell r="E1528"/>
          <cell r="F1528"/>
          <cell r="G1528"/>
          <cell r="H1528"/>
          <cell r="I1528"/>
          <cell r="J1528"/>
          <cell r="K1528"/>
          <cell r="L1528"/>
          <cell r="O1528"/>
          <cell r="P1528"/>
          <cell r="Q1528"/>
          <cell r="R1528"/>
          <cell r="S1528"/>
          <cell r="T1528"/>
          <cell r="U1528"/>
          <cell r="V1528"/>
          <cell r="Y1528"/>
          <cell r="Z1528"/>
        </row>
        <row r="1529">
          <cell r="B1529"/>
          <cell r="C1529"/>
          <cell r="D1529"/>
          <cell r="E1529"/>
          <cell r="F1529"/>
          <cell r="G1529"/>
          <cell r="H1529"/>
          <cell r="I1529"/>
          <cell r="J1529"/>
          <cell r="K1529"/>
          <cell r="L1529"/>
          <cell r="O1529"/>
          <cell r="P1529"/>
          <cell r="Q1529"/>
          <cell r="R1529"/>
          <cell r="S1529"/>
          <cell r="T1529"/>
          <cell r="U1529"/>
          <cell r="V1529"/>
          <cell r="Y1529"/>
          <cell r="Z1529"/>
        </row>
        <row r="1530">
          <cell r="B1530"/>
          <cell r="C1530"/>
          <cell r="D1530"/>
          <cell r="E1530"/>
          <cell r="F1530"/>
          <cell r="G1530"/>
          <cell r="H1530"/>
          <cell r="I1530"/>
          <cell r="J1530"/>
          <cell r="K1530"/>
          <cell r="L1530"/>
          <cell r="O1530"/>
          <cell r="P1530"/>
          <cell r="Q1530"/>
          <cell r="R1530"/>
          <cell r="S1530"/>
          <cell r="T1530"/>
          <cell r="U1530"/>
          <cell r="V1530"/>
          <cell r="Y1530"/>
          <cell r="Z1530"/>
        </row>
        <row r="1531">
          <cell r="B1531"/>
          <cell r="C1531"/>
          <cell r="D1531"/>
          <cell r="E1531"/>
          <cell r="F1531"/>
          <cell r="G1531"/>
          <cell r="H1531"/>
          <cell r="I1531"/>
          <cell r="J1531"/>
          <cell r="K1531"/>
          <cell r="L1531"/>
          <cell r="O1531"/>
          <cell r="P1531"/>
          <cell r="Q1531"/>
          <cell r="R1531"/>
          <cell r="S1531"/>
          <cell r="T1531"/>
          <cell r="U1531"/>
          <cell r="V1531"/>
          <cell r="Y1531"/>
          <cell r="Z1531"/>
        </row>
        <row r="1532">
          <cell r="B1532"/>
          <cell r="C1532"/>
          <cell r="D1532"/>
          <cell r="E1532"/>
          <cell r="F1532"/>
          <cell r="G1532"/>
          <cell r="H1532"/>
          <cell r="I1532"/>
          <cell r="J1532"/>
          <cell r="K1532"/>
          <cell r="L1532"/>
          <cell r="O1532"/>
          <cell r="P1532"/>
          <cell r="Q1532"/>
          <cell r="R1532"/>
          <cell r="S1532"/>
          <cell r="T1532"/>
          <cell r="U1532"/>
          <cell r="V1532"/>
          <cell r="Y1532"/>
          <cell r="Z1532"/>
        </row>
        <row r="1533">
          <cell r="B1533"/>
          <cell r="C1533"/>
          <cell r="D1533"/>
          <cell r="E1533"/>
          <cell r="F1533"/>
          <cell r="G1533"/>
          <cell r="H1533"/>
          <cell r="I1533"/>
          <cell r="J1533"/>
          <cell r="K1533"/>
          <cell r="L1533"/>
          <cell r="O1533"/>
          <cell r="P1533"/>
          <cell r="Q1533"/>
          <cell r="R1533"/>
          <cell r="S1533"/>
          <cell r="T1533"/>
          <cell r="U1533"/>
          <cell r="V1533"/>
          <cell r="Y1533"/>
          <cell r="Z1533"/>
        </row>
        <row r="1534">
          <cell r="B1534"/>
          <cell r="C1534"/>
          <cell r="D1534"/>
          <cell r="E1534"/>
          <cell r="F1534"/>
          <cell r="G1534"/>
          <cell r="H1534"/>
          <cell r="I1534"/>
          <cell r="J1534"/>
          <cell r="K1534"/>
          <cell r="L1534"/>
          <cell r="O1534"/>
          <cell r="P1534"/>
          <cell r="Q1534"/>
          <cell r="R1534"/>
          <cell r="S1534"/>
          <cell r="T1534"/>
          <cell r="U1534"/>
          <cell r="V1534"/>
          <cell r="Y1534"/>
          <cell r="Z1534"/>
        </row>
        <row r="1535">
          <cell r="B1535"/>
          <cell r="C1535"/>
          <cell r="D1535"/>
          <cell r="E1535"/>
          <cell r="F1535"/>
          <cell r="G1535"/>
          <cell r="H1535"/>
          <cell r="I1535"/>
          <cell r="J1535"/>
          <cell r="K1535"/>
          <cell r="L1535"/>
          <cell r="O1535"/>
          <cell r="P1535"/>
          <cell r="Q1535"/>
          <cell r="R1535"/>
          <cell r="S1535"/>
          <cell r="T1535"/>
          <cell r="U1535"/>
          <cell r="V1535"/>
          <cell r="Y1535"/>
          <cell r="Z1535"/>
        </row>
        <row r="1536">
          <cell r="B1536"/>
          <cell r="C1536"/>
          <cell r="D1536"/>
          <cell r="E1536"/>
          <cell r="F1536"/>
          <cell r="G1536"/>
          <cell r="H1536"/>
          <cell r="I1536"/>
          <cell r="J1536"/>
          <cell r="K1536"/>
          <cell r="L1536"/>
          <cell r="O1536"/>
          <cell r="P1536"/>
          <cell r="Q1536"/>
          <cell r="R1536"/>
          <cell r="S1536"/>
          <cell r="T1536"/>
          <cell r="U1536"/>
          <cell r="V1536"/>
          <cell r="Y1536"/>
          <cell r="Z1536"/>
        </row>
        <row r="1537">
          <cell r="B1537"/>
          <cell r="C1537"/>
          <cell r="D1537"/>
          <cell r="E1537"/>
          <cell r="F1537"/>
          <cell r="G1537"/>
          <cell r="H1537"/>
          <cell r="I1537"/>
          <cell r="J1537"/>
          <cell r="K1537"/>
          <cell r="L1537"/>
          <cell r="O1537"/>
          <cell r="P1537"/>
          <cell r="Q1537"/>
          <cell r="R1537"/>
          <cell r="S1537"/>
          <cell r="T1537"/>
          <cell r="U1537"/>
          <cell r="V1537"/>
          <cell r="Y1537"/>
          <cell r="Z1537"/>
        </row>
        <row r="1538">
          <cell r="B1538"/>
          <cell r="C1538"/>
          <cell r="D1538"/>
          <cell r="E1538"/>
          <cell r="F1538"/>
          <cell r="G1538"/>
          <cell r="H1538"/>
          <cell r="I1538"/>
          <cell r="J1538"/>
          <cell r="K1538"/>
          <cell r="L1538"/>
          <cell r="O1538"/>
          <cell r="P1538"/>
          <cell r="Q1538"/>
          <cell r="R1538"/>
          <cell r="S1538"/>
          <cell r="T1538"/>
          <cell r="U1538"/>
          <cell r="V1538"/>
          <cell r="Y1538"/>
          <cell r="Z1538"/>
        </row>
        <row r="1539">
          <cell r="B1539"/>
          <cell r="C1539"/>
          <cell r="D1539"/>
          <cell r="E1539"/>
          <cell r="F1539"/>
          <cell r="G1539"/>
          <cell r="H1539"/>
          <cell r="I1539"/>
          <cell r="J1539"/>
          <cell r="K1539"/>
          <cell r="L1539"/>
          <cell r="O1539"/>
          <cell r="P1539"/>
          <cell r="Q1539"/>
          <cell r="R1539"/>
          <cell r="S1539"/>
          <cell r="T1539"/>
          <cell r="U1539"/>
          <cell r="V1539"/>
          <cell r="Y1539"/>
          <cell r="Z1539"/>
        </row>
        <row r="1540">
          <cell r="B1540"/>
          <cell r="C1540"/>
          <cell r="D1540"/>
          <cell r="E1540"/>
          <cell r="F1540"/>
          <cell r="G1540"/>
          <cell r="H1540"/>
          <cell r="I1540"/>
          <cell r="J1540"/>
          <cell r="K1540"/>
          <cell r="L1540"/>
          <cell r="O1540"/>
          <cell r="P1540"/>
          <cell r="Q1540"/>
          <cell r="R1540"/>
          <cell r="S1540"/>
          <cell r="T1540"/>
          <cell r="U1540"/>
          <cell r="V1540"/>
          <cell r="Y1540"/>
          <cell r="Z1540"/>
        </row>
        <row r="1541">
          <cell r="B1541"/>
          <cell r="C1541"/>
          <cell r="D1541"/>
          <cell r="E1541"/>
          <cell r="F1541"/>
          <cell r="G1541"/>
          <cell r="H1541"/>
          <cell r="I1541"/>
          <cell r="J1541"/>
          <cell r="K1541"/>
          <cell r="L1541"/>
          <cell r="O1541"/>
          <cell r="P1541"/>
          <cell r="Q1541"/>
          <cell r="R1541"/>
          <cell r="S1541"/>
          <cell r="T1541"/>
          <cell r="U1541"/>
          <cell r="V1541"/>
          <cell r="Y1541"/>
          <cell r="Z1541"/>
        </row>
        <row r="1542">
          <cell r="B1542"/>
          <cell r="C1542"/>
          <cell r="D1542"/>
          <cell r="E1542"/>
          <cell r="F1542"/>
          <cell r="G1542"/>
          <cell r="H1542"/>
          <cell r="I1542"/>
          <cell r="J1542"/>
          <cell r="K1542"/>
          <cell r="L1542"/>
          <cell r="O1542"/>
          <cell r="P1542"/>
          <cell r="Q1542"/>
          <cell r="R1542"/>
          <cell r="S1542"/>
          <cell r="T1542"/>
          <cell r="U1542"/>
          <cell r="V1542"/>
          <cell r="Y1542"/>
          <cell r="Z1542"/>
        </row>
        <row r="1543">
          <cell r="B1543"/>
          <cell r="C1543"/>
          <cell r="D1543"/>
          <cell r="E1543"/>
          <cell r="F1543"/>
          <cell r="G1543"/>
          <cell r="H1543"/>
          <cell r="I1543"/>
          <cell r="J1543"/>
          <cell r="K1543"/>
          <cell r="L1543"/>
          <cell r="O1543"/>
          <cell r="P1543"/>
          <cell r="Q1543"/>
          <cell r="R1543"/>
          <cell r="S1543"/>
          <cell r="T1543"/>
          <cell r="U1543"/>
          <cell r="V1543"/>
          <cell r="Y1543"/>
          <cell r="Z1543"/>
        </row>
        <row r="1544">
          <cell r="B1544"/>
          <cell r="C1544"/>
          <cell r="D1544"/>
          <cell r="E1544"/>
          <cell r="F1544"/>
          <cell r="G1544"/>
          <cell r="H1544"/>
          <cell r="I1544"/>
          <cell r="J1544"/>
          <cell r="K1544"/>
          <cell r="L1544"/>
          <cell r="O1544"/>
          <cell r="P1544"/>
          <cell r="Q1544"/>
          <cell r="R1544"/>
          <cell r="S1544"/>
          <cell r="T1544"/>
          <cell r="U1544"/>
          <cell r="V1544"/>
          <cell r="Y1544"/>
          <cell r="Z1544"/>
        </row>
        <row r="1545">
          <cell r="B1545"/>
          <cell r="C1545"/>
          <cell r="D1545"/>
          <cell r="E1545"/>
          <cell r="F1545"/>
          <cell r="G1545"/>
          <cell r="H1545"/>
          <cell r="I1545"/>
          <cell r="J1545"/>
          <cell r="K1545"/>
          <cell r="L1545"/>
          <cell r="O1545"/>
          <cell r="P1545"/>
          <cell r="Q1545"/>
          <cell r="R1545"/>
          <cell r="S1545"/>
          <cell r="T1545"/>
          <cell r="U1545"/>
          <cell r="V1545"/>
          <cell r="Y1545"/>
          <cell r="Z1545"/>
        </row>
        <row r="1546">
          <cell r="B1546"/>
          <cell r="C1546"/>
          <cell r="D1546"/>
          <cell r="E1546"/>
          <cell r="F1546"/>
          <cell r="G1546"/>
          <cell r="H1546"/>
          <cell r="I1546"/>
          <cell r="J1546"/>
          <cell r="K1546"/>
          <cell r="L1546"/>
          <cell r="O1546"/>
          <cell r="P1546"/>
          <cell r="Q1546"/>
          <cell r="R1546"/>
          <cell r="S1546"/>
          <cell r="T1546"/>
          <cell r="U1546"/>
          <cell r="V1546"/>
          <cell r="Y1546"/>
          <cell r="Z1546"/>
        </row>
        <row r="1547">
          <cell r="B1547"/>
          <cell r="C1547"/>
          <cell r="D1547"/>
          <cell r="E1547"/>
          <cell r="F1547"/>
          <cell r="G1547"/>
          <cell r="H1547"/>
          <cell r="I1547"/>
          <cell r="J1547"/>
          <cell r="K1547"/>
          <cell r="L1547"/>
          <cell r="O1547"/>
          <cell r="P1547"/>
          <cell r="Q1547"/>
          <cell r="R1547"/>
          <cell r="S1547"/>
          <cell r="T1547"/>
          <cell r="U1547"/>
          <cell r="V1547"/>
          <cell r="Y1547"/>
          <cell r="Z1547"/>
        </row>
        <row r="1548">
          <cell r="B1548"/>
          <cell r="C1548"/>
          <cell r="D1548"/>
          <cell r="E1548"/>
          <cell r="F1548"/>
          <cell r="G1548"/>
          <cell r="H1548"/>
          <cell r="I1548"/>
          <cell r="J1548"/>
          <cell r="K1548"/>
          <cell r="L1548"/>
          <cell r="O1548"/>
          <cell r="P1548"/>
          <cell r="Q1548"/>
          <cell r="R1548"/>
          <cell r="S1548"/>
          <cell r="T1548"/>
          <cell r="U1548"/>
          <cell r="V1548"/>
          <cell r="Y1548"/>
          <cell r="Z1548"/>
        </row>
        <row r="1549">
          <cell r="B1549"/>
          <cell r="C1549"/>
          <cell r="D1549"/>
          <cell r="E1549"/>
          <cell r="F1549"/>
          <cell r="G1549"/>
          <cell r="H1549"/>
          <cell r="I1549"/>
          <cell r="J1549"/>
          <cell r="K1549"/>
          <cell r="L1549"/>
          <cell r="O1549"/>
          <cell r="P1549"/>
          <cell r="Q1549"/>
          <cell r="R1549"/>
          <cell r="S1549"/>
          <cell r="T1549"/>
          <cell r="U1549"/>
          <cell r="V1549"/>
          <cell r="Y1549"/>
          <cell r="Z1549"/>
        </row>
        <row r="1550">
          <cell r="B1550"/>
          <cell r="C1550"/>
          <cell r="D1550"/>
          <cell r="E1550"/>
          <cell r="F1550"/>
          <cell r="G1550"/>
          <cell r="H1550"/>
          <cell r="I1550"/>
          <cell r="J1550"/>
          <cell r="K1550"/>
          <cell r="L1550"/>
          <cell r="O1550"/>
          <cell r="P1550"/>
          <cell r="Q1550"/>
          <cell r="R1550"/>
          <cell r="S1550"/>
          <cell r="T1550"/>
          <cell r="U1550"/>
          <cell r="V1550"/>
          <cell r="Y1550"/>
          <cell r="Z1550"/>
        </row>
        <row r="1551">
          <cell r="B1551"/>
          <cell r="C1551"/>
          <cell r="D1551"/>
          <cell r="E1551"/>
          <cell r="F1551"/>
          <cell r="G1551"/>
          <cell r="H1551"/>
          <cell r="I1551"/>
          <cell r="J1551"/>
          <cell r="K1551"/>
          <cell r="L1551"/>
          <cell r="O1551"/>
          <cell r="P1551"/>
          <cell r="Q1551"/>
          <cell r="R1551"/>
          <cell r="S1551"/>
          <cell r="T1551"/>
          <cell r="U1551"/>
          <cell r="V1551"/>
          <cell r="Y1551"/>
          <cell r="Z1551"/>
        </row>
        <row r="1552">
          <cell r="B1552"/>
          <cell r="C1552"/>
          <cell r="D1552"/>
          <cell r="E1552"/>
          <cell r="F1552"/>
          <cell r="G1552"/>
          <cell r="H1552"/>
          <cell r="I1552"/>
          <cell r="J1552"/>
          <cell r="K1552"/>
          <cell r="L1552"/>
          <cell r="O1552"/>
          <cell r="P1552"/>
          <cell r="Q1552"/>
          <cell r="R1552"/>
          <cell r="S1552"/>
          <cell r="T1552"/>
          <cell r="U1552"/>
          <cell r="V1552"/>
          <cell r="Y1552"/>
          <cell r="Z1552"/>
        </row>
        <row r="1553">
          <cell r="B1553"/>
          <cell r="C1553"/>
          <cell r="D1553"/>
          <cell r="E1553"/>
          <cell r="F1553"/>
          <cell r="G1553"/>
          <cell r="H1553"/>
          <cell r="I1553"/>
          <cell r="J1553"/>
          <cell r="K1553"/>
          <cell r="L1553"/>
          <cell r="O1553"/>
          <cell r="P1553"/>
          <cell r="Q1553"/>
          <cell r="R1553"/>
          <cell r="S1553"/>
          <cell r="T1553"/>
          <cell r="U1553"/>
          <cell r="V1553"/>
          <cell r="Y1553"/>
          <cell r="Z1553"/>
        </row>
        <row r="1554">
          <cell r="B1554"/>
          <cell r="C1554"/>
          <cell r="D1554"/>
          <cell r="E1554"/>
          <cell r="F1554"/>
          <cell r="G1554"/>
          <cell r="H1554"/>
          <cell r="I1554"/>
          <cell r="J1554"/>
          <cell r="K1554"/>
          <cell r="L1554"/>
          <cell r="O1554"/>
          <cell r="P1554"/>
          <cell r="Q1554"/>
          <cell r="R1554"/>
          <cell r="S1554"/>
          <cell r="T1554"/>
          <cell r="U1554"/>
          <cell r="V1554"/>
          <cell r="Y1554"/>
          <cell r="Z1554"/>
        </row>
        <row r="1555">
          <cell r="B1555"/>
          <cell r="C1555"/>
          <cell r="D1555"/>
          <cell r="E1555"/>
          <cell r="F1555"/>
          <cell r="G1555"/>
          <cell r="H1555"/>
          <cell r="I1555"/>
          <cell r="J1555"/>
          <cell r="K1555"/>
          <cell r="L1555"/>
          <cell r="O1555"/>
          <cell r="P1555"/>
          <cell r="Q1555"/>
          <cell r="R1555"/>
          <cell r="S1555"/>
          <cell r="T1555"/>
          <cell r="U1555"/>
          <cell r="V1555"/>
          <cell r="Y1555"/>
          <cell r="Z1555"/>
        </row>
        <row r="1556">
          <cell r="B1556"/>
          <cell r="C1556"/>
          <cell r="D1556"/>
          <cell r="E1556"/>
          <cell r="F1556"/>
          <cell r="G1556"/>
          <cell r="H1556"/>
          <cell r="I1556"/>
          <cell r="J1556"/>
          <cell r="K1556"/>
          <cell r="L1556"/>
          <cell r="O1556"/>
          <cell r="P1556"/>
          <cell r="Q1556"/>
          <cell r="R1556"/>
          <cell r="S1556"/>
          <cell r="T1556"/>
          <cell r="U1556"/>
          <cell r="V1556"/>
          <cell r="Y1556"/>
          <cell r="Z1556"/>
        </row>
        <row r="1557">
          <cell r="B1557"/>
          <cell r="C1557"/>
          <cell r="D1557"/>
          <cell r="E1557"/>
          <cell r="F1557"/>
          <cell r="G1557"/>
          <cell r="H1557"/>
          <cell r="I1557"/>
          <cell r="J1557"/>
          <cell r="K1557"/>
          <cell r="L1557"/>
          <cell r="O1557"/>
          <cell r="P1557"/>
          <cell r="Q1557"/>
          <cell r="R1557"/>
          <cell r="S1557"/>
          <cell r="T1557"/>
          <cell r="U1557"/>
          <cell r="V1557"/>
          <cell r="Y1557"/>
          <cell r="Z1557"/>
        </row>
        <row r="1558">
          <cell r="B1558"/>
          <cell r="C1558"/>
          <cell r="D1558"/>
          <cell r="E1558"/>
          <cell r="F1558"/>
          <cell r="G1558"/>
          <cell r="H1558"/>
          <cell r="I1558"/>
          <cell r="J1558"/>
          <cell r="K1558"/>
          <cell r="L1558"/>
          <cell r="O1558"/>
          <cell r="P1558"/>
          <cell r="Q1558"/>
          <cell r="R1558"/>
          <cell r="S1558"/>
          <cell r="T1558"/>
          <cell r="U1558"/>
          <cell r="V1558"/>
          <cell r="Y1558"/>
          <cell r="Z1558"/>
        </row>
        <row r="1559">
          <cell r="B1559"/>
          <cell r="C1559"/>
          <cell r="D1559"/>
          <cell r="E1559"/>
          <cell r="F1559"/>
          <cell r="G1559"/>
          <cell r="H1559"/>
          <cell r="I1559"/>
          <cell r="J1559"/>
          <cell r="K1559"/>
          <cell r="L1559"/>
          <cell r="O1559"/>
          <cell r="P1559"/>
          <cell r="Q1559"/>
          <cell r="R1559"/>
          <cell r="S1559"/>
          <cell r="T1559"/>
          <cell r="U1559"/>
          <cell r="V1559"/>
          <cell r="Y1559"/>
          <cell r="Z1559"/>
        </row>
        <row r="1560">
          <cell r="B1560"/>
          <cell r="C1560"/>
          <cell r="D1560"/>
          <cell r="E1560"/>
          <cell r="F1560"/>
          <cell r="G1560"/>
          <cell r="H1560"/>
          <cell r="I1560"/>
          <cell r="J1560"/>
          <cell r="K1560"/>
          <cell r="L1560"/>
          <cell r="O1560"/>
          <cell r="P1560"/>
          <cell r="Q1560"/>
          <cell r="R1560"/>
          <cell r="S1560"/>
          <cell r="T1560"/>
          <cell r="U1560"/>
          <cell r="V1560"/>
          <cell r="Y1560"/>
          <cell r="Z1560"/>
        </row>
        <row r="1561">
          <cell r="B1561"/>
          <cell r="C1561"/>
          <cell r="D1561"/>
          <cell r="E1561"/>
          <cell r="F1561"/>
          <cell r="G1561"/>
          <cell r="H1561"/>
          <cell r="I1561"/>
          <cell r="J1561"/>
          <cell r="K1561"/>
          <cell r="L1561"/>
          <cell r="O1561"/>
          <cell r="P1561"/>
          <cell r="Q1561"/>
          <cell r="R1561"/>
          <cell r="S1561"/>
          <cell r="T1561"/>
          <cell r="U1561"/>
          <cell r="V1561"/>
          <cell r="Y1561"/>
          <cell r="Z1561"/>
        </row>
        <row r="1562">
          <cell r="B1562"/>
          <cell r="C1562"/>
          <cell r="D1562"/>
          <cell r="E1562"/>
          <cell r="F1562"/>
          <cell r="G1562"/>
          <cell r="H1562"/>
          <cell r="I1562"/>
          <cell r="J1562"/>
          <cell r="K1562"/>
          <cell r="L1562"/>
          <cell r="O1562"/>
          <cell r="P1562"/>
          <cell r="Q1562"/>
          <cell r="R1562"/>
          <cell r="S1562"/>
          <cell r="T1562"/>
          <cell r="U1562"/>
          <cell r="V1562"/>
          <cell r="Y1562"/>
          <cell r="Z1562"/>
        </row>
        <row r="1563">
          <cell r="B1563"/>
          <cell r="C1563"/>
          <cell r="D1563"/>
          <cell r="E1563"/>
          <cell r="F1563"/>
          <cell r="G1563"/>
          <cell r="H1563"/>
          <cell r="I1563"/>
          <cell r="J1563"/>
          <cell r="K1563"/>
          <cell r="L1563"/>
          <cell r="O1563"/>
          <cell r="P1563"/>
          <cell r="Q1563"/>
          <cell r="R1563"/>
          <cell r="S1563"/>
          <cell r="T1563"/>
          <cell r="U1563"/>
          <cell r="V1563"/>
          <cell r="Y1563"/>
          <cell r="Z1563"/>
        </row>
        <row r="1564">
          <cell r="B1564"/>
          <cell r="C1564"/>
          <cell r="D1564"/>
          <cell r="E1564"/>
          <cell r="F1564"/>
          <cell r="G1564"/>
          <cell r="H1564"/>
          <cell r="I1564"/>
          <cell r="J1564"/>
          <cell r="K1564"/>
          <cell r="L1564"/>
          <cell r="O1564"/>
          <cell r="P1564"/>
          <cell r="Q1564"/>
          <cell r="R1564"/>
          <cell r="S1564"/>
          <cell r="T1564"/>
          <cell r="U1564"/>
          <cell r="V1564"/>
          <cell r="Y1564"/>
          <cell r="Z1564"/>
        </row>
        <row r="1565">
          <cell r="B1565"/>
          <cell r="C1565"/>
          <cell r="D1565"/>
          <cell r="E1565"/>
          <cell r="F1565"/>
          <cell r="G1565"/>
          <cell r="H1565"/>
          <cell r="I1565"/>
          <cell r="J1565"/>
          <cell r="K1565"/>
          <cell r="L1565"/>
          <cell r="O1565"/>
          <cell r="P1565"/>
          <cell r="Q1565"/>
          <cell r="R1565"/>
          <cell r="S1565"/>
          <cell r="T1565"/>
          <cell r="U1565"/>
          <cell r="V1565"/>
          <cell r="Y1565"/>
          <cell r="Z1565"/>
        </row>
        <row r="1566">
          <cell r="B1566"/>
          <cell r="C1566"/>
          <cell r="D1566"/>
          <cell r="E1566"/>
          <cell r="F1566"/>
          <cell r="G1566"/>
          <cell r="H1566"/>
          <cell r="I1566"/>
          <cell r="J1566"/>
          <cell r="K1566"/>
          <cell r="L1566"/>
          <cell r="O1566"/>
          <cell r="P1566"/>
          <cell r="Q1566"/>
          <cell r="R1566"/>
          <cell r="S1566"/>
          <cell r="T1566"/>
          <cell r="U1566"/>
          <cell r="V1566"/>
          <cell r="Y1566"/>
          <cell r="Z1566"/>
        </row>
        <row r="1567">
          <cell r="B1567"/>
          <cell r="C1567"/>
          <cell r="D1567"/>
          <cell r="E1567"/>
          <cell r="F1567"/>
          <cell r="G1567"/>
          <cell r="H1567"/>
          <cell r="I1567"/>
          <cell r="J1567"/>
          <cell r="K1567"/>
          <cell r="L1567"/>
          <cell r="O1567"/>
          <cell r="P1567"/>
          <cell r="Q1567"/>
          <cell r="R1567"/>
          <cell r="S1567"/>
          <cell r="T1567"/>
          <cell r="U1567"/>
          <cell r="V1567"/>
          <cell r="Y1567"/>
          <cell r="Z1567"/>
        </row>
        <row r="1568">
          <cell r="B1568"/>
          <cell r="C1568"/>
          <cell r="D1568"/>
          <cell r="E1568"/>
          <cell r="F1568"/>
          <cell r="G1568"/>
          <cell r="H1568"/>
          <cell r="I1568"/>
          <cell r="J1568"/>
          <cell r="K1568"/>
          <cell r="L1568"/>
          <cell r="O1568"/>
          <cell r="P1568"/>
          <cell r="Q1568"/>
          <cell r="R1568"/>
          <cell r="S1568"/>
          <cell r="T1568"/>
          <cell r="U1568"/>
          <cell r="V1568"/>
          <cell r="Y1568"/>
          <cell r="Z1568"/>
        </row>
        <row r="1569">
          <cell r="B1569"/>
          <cell r="C1569"/>
          <cell r="D1569"/>
          <cell r="E1569"/>
          <cell r="F1569"/>
          <cell r="G1569"/>
          <cell r="H1569"/>
          <cell r="I1569"/>
          <cell r="J1569"/>
          <cell r="K1569"/>
          <cell r="L1569"/>
          <cell r="O1569"/>
          <cell r="P1569"/>
          <cell r="Q1569"/>
          <cell r="R1569"/>
          <cell r="S1569"/>
          <cell r="T1569"/>
          <cell r="U1569"/>
          <cell r="V1569"/>
          <cell r="Y1569"/>
          <cell r="Z1569"/>
        </row>
        <row r="1570">
          <cell r="B1570"/>
          <cell r="C1570"/>
          <cell r="D1570"/>
          <cell r="E1570"/>
          <cell r="F1570"/>
          <cell r="G1570"/>
          <cell r="H1570"/>
          <cell r="I1570"/>
          <cell r="J1570"/>
          <cell r="K1570"/>
          <cell r="L1570"/>
          <cell r="O1570"/>
          <cell r="P1570"/>
          <cell r="Q1570"/>
          <cell r="R1570"/>
          <cell r="S1570"/>
          <cell r="T1570"/>
          <cell r="U1570"/>
          <cell r="V1570"/>
          <cell r="Y1570"/>
          <cell r="Z1570"/>
        </row>
        <row r="1571">
          <cell r="B1571"/>
          <cell r="C1571"/>
          <cell r="D1571"/>
          <cell r="E1571"/>
          <cell r="F1571"/>
          <cell r="G1571"/>
          <cell r="H1571"/>
          <cell r="I1571"/>
          <cell r="J1571"/>
          <cell r="K1571"/>
          <cell r="L1571"/>
          <cell r="O1571"/>
          <cell r="P1571"/>
          <cell r="Q1571"/>
          <cell r="R1571"/>
          <cell r="S1571"/>
          <cell r="T1571"/>
          <cell r="U1571"/>
          <cell r="V1571"/>
          <cell r="Y1571"/>
          <cell r="Z1571"/>
        </row>
        <row r="1572">
          <cell r="B1572"/>
          <cell r="C1572"/>
          <cell r="D1572"/>
          <cell r="E1572"/>
          <cell r="F1572"/>
          <cell r="G1572"/>
          <cell r="H1572"/>
          <cell r="I1572"/>
          <cell r="J1572"/>
          <cell r="K1572"/>
          <cell r="L1572"/>
          <cell r="O1572"/>
          <cell r="P1572"/>
          <cell r="Q1572"/>
          <cell r="R1572"/>
          <cell r="S1572"/>
          <cell r="T1572"/>
          <cell r="U1572"/>
          <cell r="V1572"/>
          <cell r="Y1572"/>
          <cell r="Z1572"/>
        </row>
        <row r="1573">
          <cell r="B1573"/>
          <cell r="C1573"/>
          <cell r="D1573"/>
          <cell r="E1573"/>
          <cell r="F1573"/>
          <cell r="G1573"/>
          <cell r="H1573"/>
          <cell r="I1573"/>
          <cell r="J1573"/>
          <cell r="K1573"/>
          <cell r="L1573"/>
          <cell r="O1573"/>
          <cell r="P1573"/>
          <cell r="Q1573"/>
          <cell r="R1573"/>
          <cell r="S1573"/>
          <cell r="T1573"/>
          <cell r="U1573"/>
          <cell r="V1573"/>
          <cell r="Y1573"/>
          <cell r="Z1573"/>
        </row>
        <row r="1574">
          <cell r="B1574"/>
          <cell r="C1574"/>
          <cell r="D1574"/>
          <cell r="E1574"/>
          <cell r="F1574"/>
          <cell r="G1574"/>
          <cell r="H1574"/>
          <cell r="I1574"/>
          <cell r="J1574"/>
          <cell r="K1574"/>
          <cell r="L1574"/>
          <cell r="O1574"/>
          <cell r="P1574"/>
          <cell r="Q1574"/>
          <cell r="R1574"/>
          <cell r="S1574"/>
          <cell r="T1574"/>
          <cell r="U1574"/>
          <cell r="V1574"/>
          <cell r="Y1574"/>
          <cell r="Z1574"/>
        </row>
        <row r="1575">
          <cell r="B1575"/>
          <cell r="C1575"/>
          <cell r="D1575"/>
          <cell r="E1575"/>
          <cell r="F1575"/>
          <cell r="G1575"/>
          <cell r="H1575"/>
          <cell r="I1575"/>
          <cell r="J1575"/>
          <cell r="K1575"/>
          <cell r="L1575"/>
          <cell r="O1575"/>
          <cell r="P1575"/>
          <cell r="Q1575"/>
          <cell r="R1575"/>
          <cell r="S1575"/>
          <cell r="T1575"/>
          <cell r="U1575"/>
          <cell r="V1575"/>
          <cell r="Y1575"/>
          <cell r="Z1575"/>
        </row>
        <row r="1576">
          <cell r="B1576"/>
          <cell r="C1576"/>
          <cell r="D1576"/>
          <cell r="E1576"/>
          <cell r="F1576"/>
          <cell r="G1576"/>
          <cell r="H1576"/>
          <cell r="I1576"/>
          <cell r="J1576"/>
          <cell r="K1576"/>
          <cell r="L1576"/>
          <cell r="O1576"/>
          <cell r="P1576"/>
          <cell r="Q1576"/>
          <cell r="R1576"/>
          <cell r="S1576"/>
          <cell r="T1576"/>
          <cell r="U1576"/>
          <cell r="V1576"/>
          <cell r="Y1576"/>
          <cell r="Z1576"/>
        </row>
        <row r="1577">
          <cell r="B1577"/>
          <cell r="C1577"/>
          <cell r="D1577"/>
          <cell r="E1577"/>
          <cell r="F1577"/>
          <cell r="G1577"/>
          <cell r="H1577"/>
          <cell r="I1577"/>
          <cell r="J1577"/>
          <cell r="K1577"/>
          <cell r="L1577"/>
          <cell r="O1577"/>
          <cell r="P1577"/>
          <cell r="Q1577"/>
          <cell r="R1577"/>
          <cell r="S1577"/>
          <cell r="T1577"/>
          <cell r="U1577"/>
          <cell r="V1577"/>
          <cell r="Y1577"/>
          <cell r="Z1577"/>
        </row>
        <row r="1578">
          <cell r="B1578"/>
          <cell r="C1578"/>
          <cell r="D1578"/>
          <cell r="E1578"/>
          <cell r="F1578"/>
          <cell r="G1578"/>
          <cell r="H1578"/>
          <cell r="I1578"/>
          <cell r="J1578"/>
          <cell r="K1578"/>
          <cell r="L1578"/>
          <cell r="O1578"/>
          <cell r="P1578"/>
          <cell r="Q1578"/>
          <cell r="R1578"/>
          <cell r="S1578"/>
          <cell r="T1578"/>
          <cell r="U1578"/>
          <cell r="V1578"/>
          <cell r="Y1578"/>
          <cell r="Z1578"/>
        </row>
        <row r="1579">
          <cell r="B1579"/>
          <cell r="C1579"/>
          <cell r="D1579"/>
          <cell r="E1579"/>
          <cell r="F1579"/>
          <cell r="G1579"/>
          <cell r="H1579"/>
          <cell r="I1579"/>
          <cell r="J1579"/>
          <cell r="K1579"/>
          <cell r="L1579"/>
          <cell r="O1579"/>
          <cell r="P1579"/>
          <cell r="Q1579"/>
          <cell r="R1579"/>
          <cell r="S1579"/>
          <cell r="T1579"/>
          <cell r="U1579"/>
          <cell r="V1579"/>
          <cell r="Y1579"/>
          <cell r="Z1579"/>
        </row>
        <row r="1580">
          <cell r="B1580"/>
          <cell r="C1580"/>
          <cell r="D1580"/>
          <cell r="E1580"/>
          <cell r="F1580"/>
          <cell r="G1580"/>
          <cell r="H1580"/>
          <cell r="I1580"/>
          <cell r="J1580"/>
          <cell r="K1580"/>
          <cell r="L1580"/>
          <cell r="O1580"/>
          <cell r="P1580"/>
          <cell r="Q1580"/>
          <cell r="R1580"/>
          <cell r="S1580"/>
          <cell r="T1580"/>
          <cell r="U1580"/>
          <cell r="V1580"/>
          <cell r="Y1580"/>
          <cell r="Z1580"/>
        </row>
        <row r="1581">
          <cell r="B1581"/>
          <cell r="C1581"/>
          <cell r="D1581"/>
          <cell r="E1581"/>
          <cell r="F1581"/>
          <cell r="G1581"/>
          <cell r="H1581"/>
          <cell r="I1581"/>
          <cell r="J1581"/>
          <cell r="K1581"/>
          <cell r="L1581"/>
          <cell r="O1581"/>
          <cell r="P1581"/>
          <cell r="Q1581"/>
          <cell r="R1581"/>
          <cell r="S1581"/>
          <cell r="T1581"/>
          <cell r="U1581"/>
          <cell r="V1581"/>
          <cell r="Y1581"/>
          <cell r="Z1581"/>
        </row>
        <row r="1582">
          <cell r="B1582"/>
          <cell r="C1582"/>
          <cell r="D1582"/>
          <cell r="E1582"/>
          <cell r="F1582"/>
          <cell r="G1582"/>
          <cell r="H1582"/>
          <cell r="I1582"/>
          <cell r="J1582"/>
          <cell r="K1582"/>
          <cell r="L1582"/>
          <cell r="O1582"/>
          <cell r="P1582"/>
          <cell r="Q1582"/>
          <cell r="R1582"/>
          <cell r="S1582"/>
          <cell r="T1582"/>
          <cell r="U1582"/>
          <cell r="V1582"/>
          <cell r="Y1582"/>
          <cell r="Z1582"/>
        </row>
        <row r="1583">
          <cell r="B1583"/>
          <cell r="C1583"/>
          <cell r="D1583"/>
          <cell r="E1583"/>
          <cell r="F1583"/>
          <cell r="G1583"/>
          <cell r="H1583"/>
          <cell r="I1583"/>
          <cell r="J1583"/>
          <cell r="K1583"/>
          <cell r="L1583"/>
          <cell r="O1583"/>
          <cell r="P1583"/>
          <cell r="Q1583"/>
          <cell r="R1583"/>
          <cell r="S1583"/>
          <cell r="T1583"/>
          <cell r="U1583"/>
          <cell r="V1583"/>
          <cell r="Y1583"/>
          <cell r="Z1583"/>
        </row>
        <row r="1584">
          <cell r="B1584"/>
          <cell r="C1584"/>
          <cell r="D1584"/>
          <cell r="E1584"/>
          <cell r="F1584"/>
          <cell r="G1584"/>
          <cell r="H1584"/>
          <cell r="I1584"/>
          <cell r="J1584"/>
          <cell r="K1584"/>
          <cell r="L1584"/>
          <cell r="O1584"/>
          <cell r="P1584"/>
          <cell r="Q1584"/>
          <cell r="R1584"/>
          <cell r="S1584"/>
          <cell r="T1584"/>
          <cell r="U1584"/>
          <cell r="V1584"/>
          <cell r="Y1584"/>
          <cell r="Z1584"/>
        </row>
        <row r="1585">
          <cell r="B1585"/>
          <cell r="C1585"/>
          <cell r="D1585"/>
          <cell r="E1585"/>
          <cell r="F1585"/>
          <cell r="G1585"/>
          <cell r="H1585"/>
          <cell r="I1585"/>
          <cell r="J1585"/>
          <cell r="K1585"/>
          <cell r="L1585"/>
          <cell r="O1585"/>
          <cell r="P1585"/>
          <cell r="Q1585"/>
          <cell r="R1585"/>
          <cell r="S1585"/>
          <cell r="T1585"/>
          <cell r="U1585"/>
          <cell r="V1585"/>
          <cell r="Y1585"/>
          <cell r="Z1585"/>
        </row>
        <row r="1586">
          <cell r="B1586"/>
          <cell r="C1586"/>
          <cell r="D1586"/>
          <cell r="E1586"/>
          <cell r="F1586"/>
          <cell r="G1586"/>
          <cell r="H1586"/>
          <cell r="I1586"/>
          <cell r="J1586"/>
          <cell r="K1586"/>
          <cell r="L1586"/>
          <cell r="O1586"/>
          <cell r="P1586"/>
          <cell r="Q1586"/>
          <cell r="R1586"/>
          <cell r="S1586"/>
          <cell r="T1586"/>
          <cell r="U1586"/>
          <cell r="V1586"/>
          <cell r="Y1586"/>
          <cell r="Z1586"/>
        </row>
        <row r="1587">
          <cell r="B1587"/>
          <cell r="C1587"/>
          <cell r="D1587"/>
          <cell r="E1587"/>
          <cell r="F1587"/>
          <cell r="G1587"/>
          <cell r="H1587"/>
          <cell r="I1587"/>
          <cell r="J1587"/>
          <cell r="K1587"/>
          <cell r="L1587"/>
          <cell r="O1587"/>
          <cell r="P1587"/>
          <cell r="Q1587"/>
          <cell r="R1587"/>
          <cell r="S1587"/>
          <cell r="T1587"/>
          <cell r="U1587"/>
          <cell r="V1587"/>
          <cell r="Y1587"/>
          <cell r="Z1587"/>
        </row>
        <row r="1588">
          <cell r="B1588"/>
          <cell r="C1588"/>
          <cell r="D1588"/>
          <cell r="E1588"/>
          <cell r="F1588"/>
          <cell r="G1588"/>
          <cell r="H1588"/>
          <cell r="I1588"/>
          <cell r="J1588"/>
          <cell r="K1588"/>
          <cell r="L1588"/>
          <cell r="O1588"/>
          <cell r="P1588"/>
          <cell r="Q1588"/>
          <cell r="R1588"/>
          <cell r="S1588"/>
          <cell r="T1588"/>
          <cell r="U1588"/>
          <cell r="V1588"/>
          <cell r="Y1588"/>
          <cell r="Z1588"/>
        </row>
        <row r="1589">
          <cell r="B1589"/>
          <cell r="C1589"/>
          <cell r="D1589"/>
          <cell r="E1589"/>
          <cell r="F1589"/>
          <cell r="G1589"/>
          <cell r="H1589"/>
          <cell r="I1589"/>
          <cell r="J1589"/>
          <cell r="K1589"/>
          <cell r="L1589"/>
          <cell r="O1589"/>
          <cell r="P1589"/>
          <cell r="Q1589"/>
          <cell r="R1589"/>
          <cell r="S1589"/>
          <cell r="T1589"/>
          <cell r="U1589"/>
          <cell r="V1589"/>
          <cell r="Y1589"/>
          <cell r="Z1589"/>
        </row>
        <row r="1590">
          <cell r="B1590"/>
          <cell r="C1590"/>
          <cell r="D1590"/>
          <cell r="E1590"/>
          <cell r="F1590"/>
          <cell r="G1590"/>
          <cell r="H1590"/>
          <cell r="I1590"/>
          <cell r="J1590"/>
          <cell r="K1590"/>
          <cell r="L1590"/>
          <cell r="O1590"/>
          <cell r="P1590"/>
          <cell r="Q1590"/>
          <cell r="R1590"/>
          <cell r="S1590"/>
          <cell r="T1590"/>
          <cell r="U1590"/>
          <cell r="V1590"/>
          <cell r="Y1590"/>
          <cell r="Z1590"/>
        </row>
        <row r="1591">
          <cell r="B1591"/>
          <cell r="C1591"/>
          <cell r="D1591"/>
          <cell r="E1591"/>
          <cell r="F1591"/>
          <cell r="G1591"/>
          <cell r="H1591"/>
          <cell r="I1591"/>
          <cell r="J1591"/>
          <cell r="K1591"/>
          <cell r="L1591"/>
          <cell r="O1591"/>
          <cell r="P1591"/>
          <cell r="Q1591"/>
          <cell r="R1591"/>
          <cell r="S1591"/>
          <cell r="T1591"/>
          <cell r="U1591"/>
          <cell r="V1591"/>
          <cell r="Y1591"/>
          <cell r="Z1591"/>
        </row>
        <row r="1592">
          <cell r="B1592"/>
          <cell r="C1592"/>
          <cell r="D1592"/>
          <cell r="E1592"/>
          <cell r="F1592"/>
          <cell r="G1592"/>
          <cell r="H1592"/>
          <cell r="I1592"/>
          <cell r="J1592"/>
          <cell r="K1592"/>
          <cell r="L1592"/>
          <cell r="O1592"/>
          <cell r="P1592"/>
          <cell r="Q1592"/>
          <cell r="R1592"/>
          <cell r="S1592"/>
          <cell r="T1592"/>
          <cell r="U1592"/>
          <cell r="V1592"/>
          <cell r="Y1592"/>
          <cell r="Z1592"/>
        </row>
        <row r="1593">
          <cell r="B1593"/>
          <cell r="C1593"/>
          <cell r="D1593"/>
          <cell r="E1593"/>
          <cell r="F1593"/>
          <cell r="G1593"/>
          <cell r="H1593"/>
          <cell r="I1593"/>
          <cell r="J1593"/>
          <cell r="K1593"/>
          <cell r="L1593"/>
          <cell r="O1593"/>
          <cell r="P1593"/>
          <cell r="Q1593"/>
          <cell r="R1593"/>
          <cell r="S1593"/>
          <cell r="T1593"/>
          <cell r="U1593"/>
          <cell r="V1593"/>
          <cell r="Y1593"/>
          <cell r="Z1593"/>
        </row>
        <row r="1594">
          <cell r="B1594"/>
          <cell r="C1594"/>
          <cell r="D1594"/>
          <cell r="E1594"/>
          <cell r="F1594"/>
          <cell r="G1594"/>
          <cell r="H1594"/>
          <cell r="I1594"/>
          <cell r="J1594"/>
          <cell r="K1594"/>
          <cell r="L1594"/>
          <cell r="O1594"/>
          <cell r="P1594"/>
          <cell r="Q1594"/>
          <cell r="R1594"/>
          <cell r="S1594"/>
          <cell r="T1594"/>
          <cell r="U1594"/>
          <cell r="V1594"/>
          <cell r="Y1594"/>
          <cell r="Z1594"/>
        </row>
        <row r="1595">
          <cell r="B1595"/>
          <cell r="C1595"/>
          <cell r="D1595"/>
          <cell r="E1595"/>
          <cell r="F1595"/>
          <cell r="G1595"/>
          <cell r="H1595"/>
          <cell r="I1595"/>
          <cell r="J1595"/>
          <cell r="K1595"/>
          <cell r="L1595"/>
          <cell r="O1595"/>
          <cell r="P1595"/>
          <cell r="Q1595"/>
          <cell r="R1595"/>
          <cell r="S1595"/>
          <cell r="T1595"/>
          <cell r="U1595"/>
          <cell r="V1595"/>
          <cell r="Y1595"/>
          <cell r="Z1595"/>
        </row>
        <row r="1596">
          <cell r="B1596"/>
          <cell r="C1596"/>
          <cell r="D1596"/>
          <cell r="E1596"/>
          <cell r="F1596"/>
          <cell r="G1596"/>
          <cell r="H1596"/>
          <cell r="I1596"/>
          <cell r="J1596"/>
          <cell r="K1596"/>
          <cell r="L1596"/>
          <cell r="O1596"/>
          <cell r="P1596"/>
          <cell r="Q1596"/>
          <cell r="R1596"/>
          <cell r="S1596"/>
          <cell r="T1596"/>
          <cell r="U1596"/>
          <cell r="V1596"/>
          <cell r="Y1596"/>
          <cell r="Z1596"/>
        </row>
        <row r="1597">
          <cell r="B1597"/>
          <cell r="C1597"/>
          <cell r="D1597"/>
          <cell r="E1597"/>
          <cell r="F1597"/>
          <cell r="G1597"/>
          <cell r="H1597"/>
          <cell r="I1597"/>
          <cell r="J1597"/>
          <cell r="K1597"/>
          <cell r="L1597"/>
          <cell r="O1597"/>
          <cell r="P1597"/>
          <cell r="Q1597"/>
          <cell r="R1597"/>
          <cell r="S1597"/>
          <cell r="T1597"/>
          <cell r="U1597"/>
          <cell r="V1597"/>
          <cell r="Y1597"/>
          <cell r="Z1597"/>
        </row>
        <row r="1598">
          <cell r="B1598"/>
          <cell r="C1598"/>
          <cell r="D1598"/>
          <cell r="E1598"/>
          <cell r="F1598"/>
          <cell r="G1598"/>
          <cell r="H1598"/>
          <cell r="I1598"/>
          <cell r="J1598"/>
          <cell r="K1598"/>
          <cell r="L1598"/>
          <cell r="O1598"/>
          <cell r="P1598"/>
          <cell r="Q1598"/>
          <cell r="R1598"/>
          <cell r="S1598"/>
          <cell r="T1598"/>
          <cell r="U1598"/>
          <cell r="V1598"/>
          <cell r="Y1598"/>
          <cell r="Z1598"/>
        </row>
        <row r="1599">
          <cell r="B1599"/>
          <cell r="C1599"/>
          <cell r="D1599"/>
          <cell r="E1599"/>
          <cell r="F1599"/>
          <cell r="G1599"/>
          <cell r="H1599"/>
          <cell r="I1599"/>
          <cell r="J1599"/>
          <cell r="K1599"/>
          <cell r="L1599"/>
          <cell r="O1599"/>
          <cell r="P1599"/>
          <cell r="Q1599"/>
          <cell r="R1599"/>
          <cell r="S1599"/>
          <cell r="T1599"/>
          <cell r="U1599"/>
          <cell r="V1599"/>
          <cell r="Y1599"/>
          <cell r="Z1599"/>
        </row>
        <row r="1600">
          <cell r="B1600"/>
          <cell r="C1600"/>
          <cell r="D1600"/>
          <cell r="E1600"/>
          <cell r="F1600"/>
          <cell r="G1600"/>
          <cell r="H1600"/>
          <cell r="I1600"/>
          <cell r="J1600"/>
          <cell r="K1600"/>
          <cell r="L1600"/>
          <cell r="O1600"/>
          <cell r="P1600"/>
          <cell r="Q1600"/>
          <cell r="R1600"/>
          <cell r="S1600"/>
          <cell r="T1600"/>
          <cell r="U1600"/>
          <cell r="V1600"/>
          <cell r="Y1600"/>
          <cell r="Z1600"/>
        </row>
        <row r="1601">
          <cell r="B1601"/>
          <cell r="C1601"/>
          <cell r="D1601"/>
          <cell r="E1601"/>
          <cell r="F1601"/>
          <cell r="G1601"/>
          <cell r="H1601"/>
          <cell r="I1601"/>
          <cell r="J1601"/>
          <cell r="K1601"/>
          <cell r="L1601"/>
          <cell r="O1601"/>
          <cell r="P1601"/>
          <cell r="Q1601"/>
          <cell r="R1601"/>
          <cell r="S1601"/>
          <cell r="T1601"/>
          <cell r="U1601"/>
          <cell r="V1601"/>
          <cell r="Y1601"/>
          <cell r="Z1601"/>
        </row>
        <row r="1602">
          <cell r="B1602"/>
          <cell r="C1602"/>
          <cell r="D1602"/>
          <cell r="E1602"/>
          <cell r="F1602"/>
          <cell r="G1602"/>
          <cell r="H1602"/>
          <cell r="I1602"/>
          <cell r="J1602"/>
          <cell r="K1602"/>
          <cell r="L1602"/>
          <cell r="O1602"/>
          <cell r="P1602"/>
          <cell r="Q1602"/>
          <cell r="R1602"/>
          <cell r="S1602"/>
          <cell r="T1602"/>
          <cell r="U1602"/>
          <cell r="V1602"/>
          <cell r="Y1602"/>
          <cell r="Z1602"/>
        </row>
        <row r="1603">
          <cell r="B1603"/>
          <cell r="C1603"/>
          <cell r="D1603"/>
          <cell r="E1603"/>
          <cell r="F1603"/>
          <cell r="G1603"/>
          <cell r="H1603"/>
          <cell r="I1603"/>
          <cell r="J1603"/>
          <cell r="K1603"/>
          <cell r="L1603"/>
          <cell r="O1603"/>
          <cell r="P1603"/>
          <cell r="Q1603"/>
          <cell r="R1603"/>
          <cell r="S1603"/>
          <cell r="T1603"/>
          <cell r="U1603"/>
          <cell r="V1603"/>
          <cell r="Y1603"/>
          <cell r="Z1603"/>
        </row>
        <row r="1604">
          <cell r="B1604"/>
          <cell r="C1604"/>
          <cell r="D1604"/>
          <cell r="E1604"/>
          <cell r="F1604"/>
          <cell r="G1604"/>
          <cell r="H1604"/>
          <cell r="I1604"/>
          <cell r="J1604"/>
          <cell r="K1604"/>
          <cell r="L1604"/>
          <cell r="O1604"/>
          <cell r="P1604"/>
          <cell r="Q1604"/>
          <cell r="R1604"/>
          <cell r="S1604"/>
          <cell r="T1604"/>
          <cell r="U1604"/>
          <cell r="V1604"/>
          <cell r="Y1604"/>
          <cell r="Z1604"/>
        </row>
        <row r="1605">
          <cell r="B1605"/>
          <cell r="C1605"/>
          <cell r="D1605"/>
          <cell r="E1605"/>
          <cell r="F1605"/>
          <cell r="G1605"/>
          <cell r="H1605"/>
          <cell r="I1605"/>
          <cell r="J1605"/>
          <cell r="K1605"/>
          <cell r="L1605"/>
          <cell r="O1605"/>
          <cell r="P1605"/>
          <cell r="Q1605"/>
          <cell r="R1605"/>
          <cell r="S1605"/>
          <cell r="T1605"/>
          <cell r="U1605"/>
          <cell r="V1605"/>
          <cell r="Y1605"/>
          <cell r="Z1605"/>
        </row>
        <row r="1606">
          <cell r="B1606"/>
          <cell r="C1606"/>
          <cell r="D1606"/>
          <cell r="E1606"/>
          <cell r="F1606"/>
          <cell r="G1606"/>
          <cell r="H1606"/>
          <cell r="I1606"/>
          <cell r="J1606"/>
          <cell r="K1606"/>
          <cell r="L1606"/>
          <cell r="O1606"/>
          <cell r="P1606"/>
          <cell r="Q1606"/>
          <cell r="R1606"/>
          <cell r="S1606"/>
          <cell r="T1606"/>
          <cell r="U1606"/>
          <cell r="V1606"/>
          <cell r="Y1606"/>
          <cell r="Z1606"/>
        </row>
        <row r="1607">
          <cell r="B1607"/>
          <cell r="C1607"/>
          <cell r="D1607"/>
          <cell r="E1607"/>
          <cell r="F1607"/>
          <cell r="G1607"/>
          <cell r="H1607"/>
          <cell r="I1607"/>
          <cell r="J1607"/>
          <cell r="K1607"/>
          <cell r="L1607"/>
          <cell r="O1607"/>
          <cell r="P1607"/>
          <cell r="Q1607"/>
          <cell r="R1607"/>
          <cell r="S1607"/>
          <cell r="T1607"/>
          <cell r="U1607"/>
          <cell r="V1607"/>
          <cell r="Y1607"/>
          <cell r="Z1607"/>
        </row>
        <row r="1608">
          <cell r="B1608"/>
          <cell r="C1608"/>
          <cell r="D1608"/>
          <cell r="E1608"/>
          <cell r="F1608"/>
          <cell r="G1608"/>
          <cell r="H1608"/>
          <cell r="I1608"/>
          <cell r="J1608"/>
          <cell r="K1608"/>
          <cell r="L1608"/>
          <cell r="O1608"/>
          <cell r="P1608"/>
          <cell r="Q1608"/>
          <cell r="R1608"/>
          <cell r="S1608"/>
          <cell r="T1608"/>
          <cell r="U1608"/>
          <cell r="V1608"/>
          <cell r="Y1608"/>
          <cell r="Z1608"/>
        </row>
        <row r="1609">
          <cell r="B1609"/>
          <cell r="C1609"/>
          <cell r="D1609"/>
          <cell r="E1609"/>
          <cell r="F1609"/>
          <cell r="G1609"/>
          <cell r="H1609"/>
          <cell r="I1609"/>
          <cell r="J1609"/>
          <cell r="K1609"/>
          <cell r="L1609"/>
          <cell r="O1609"/>
          <cell r="P1609"/>
          <cell r="Q1609"/>
          <cell r="R1609"/>
          <cell r="S1609"/>
          <cell r="T1609"/>
          <cell r="U1609"/>
          <cell r="V1609"/>
          <cell r="Y1609"/>
          <cell r="Z1609"/>
        </row>
        <row r="1610">
          <cell r="B1610"/>
          <cell r="C1610"/>
          <cell r="D1610"/>
          <cell r="E1610"/>
          <cell r="F1610"/>
          <cell r="G1610"/>
          <cell r="H1610"/>
          <cell r="I1610"/>
          <cell r="J1610"/>
          <cell r="K1610"/>
          <cell r="L1610"/>
          <cell r="O1610"/>
          <cell r="P1610"/>
          <cell r="Q1610"/>
          <cell r="R1610"/>
          <cell r="S1610"/>
          <cell r="T1610"/>
          <cell r="U1610"/>
          <cell r="V1610"/>
          <cell r="Y1610"/>
          <cell r="Z1610"/>
        </row>
        <row r="1611">
          <cell r="B1611"/>
          <cell r="C1611"/>
          <cell r="D1611"/>
          <cell r="E1611"/>
          <cell r="F1611"/>
          <cell r="G1611"/>
          <cell r="H1611"/>
          <cell r="I1611"/>
          <cell r="J1611"/>
          <cell r="K1611"/>
          <cell r="L1611"/>
          <cell r="O1611"/>
          <cell r="P1611"/>
          <cell r="Q1611"/>
          <cell r="R1611"/>
          <cell r="S1611"/>
          <cell r="T1611"/>
          <cell r="U1611"/>
          <cell r="V1611"/>
          <cell r="Y1611"/>
          <cell r="Z1611"/>
        </row>
        <row r="1612">
          <cell r="B1612"/>
          <cell r="C1612"/>
          <cell r="D1612"/>
          <cell r="E1612"/>
          <cell r="F1612"/>
          <cell r="G1612"/>
          <cell r="H1612"/>
          <cell r="I1612"/>
          <cell r="J1612"/>
          <cell r="K1612"/>
          <cell r="L1612"/>
          <cell r="O1612"/>
          <cell r="P1612"/>
          <cell r="Q1612"/>
          <cell r="R1612"/>
          <cell r="S1612"/>
          <cell r="T1612"/>
          <cell r="U1612"/>
          <cell r="V1612"/>
          <cell r="Y1612"/>
          <cell r="Z1612"/>
        </row>
        <row r="1613">
          <cell r="B1613"/>
          <cell r="C1613"/>
          <cell r="D1613"/>
          <cell r="E1613"/>
          <cell r="F1613"/>
          <cell r="G1613"/>
          <cell r="H1613"/>
          <cell r="I1613"/>
          <cell r="J1613"/>
          <cell r="K1613"/>
          <cell r="L1613"/>
          <cell r="O1613"/>
          <cell r="P1613"/>
          <cell r="Q1613"/>
          <cell r="R1613"/>
          <cell r="S1613"/>
          <cell r="T1613"/>
          <cell r="U1613"/>
          <cell r="V1613"/>
          <cell r="Y1613"/>
          <cell r="Z1613"/>
        </row>
        <row r="1614">
          <cell r="B1614"/>
          <cell r="C1614"/>
          <cell r="D1614"/>
          <cell r="E1614"/>
          <cell r="F1614"/>
          <cell r="G1614"/>
          <cell r="H1614"/>
          <cell r="I1614"/>
          <cell r="J1614"/>
          <cell r="K1614"/>
          <cell r="L1614"/>
          <cell r="O1614"/>
          <cell r="P1614"/>
          <cell r="Q1614"/>
          <cell r="R1614"/>
          <cell r="S1614"/>
          <cell r="T1614"/>
          <cell r="U1614"/>
          <cell r="V1614"/>
          <cell r="Y1614"/>
          <cell r="Z1614"/>
        </row>
        <row r="1615">
          <cell r="B1615"/>
          <cell r="C1615"/>
          <cell r="D1615"/>
          <cell r="E1615"/>
          <cell r="F1615"/>
          <cell r="G1615"/>
          <cell r="H1615"/>
          <cell r="I1615"/>
          <cell r="J1615"/>
          <cell r="K1615"/>
          <cell r="L1615"/>
          <cell r="O1615"/>
          <cell r="P1615"/>
          <cell r="Q1615"/>
          <cell r="R1615"/>
          <cell r="S1615"/>
          <cell r="T1615"/>
          <cell r="U1615"/>
          <cell r="V1615"/>
          <cell r="Y1615"/>
          <cell r="Z1615"/>
        </row>
        <row r="1616">
          <cell r="B1616"/>
          <cell r="C1616"/>
          <cell r="D1616"/>
          <cell r="E1616"/>
          <cell r="F1616"/>
          <cell r="G1616"/>
          <cell r="H1616"/>
          <cell r="I1616"/>
          <cell r="J1616"/>
          <cell r="K1616"/>
          <cell r="L1616"/>
          <cell r="O1616"/>
          <cell r="P1616"/>
          <cell r="Q1616"/>
          <cell r="R1616"/>
          <cell r="S1616"/>
          <cell r="T1616"/>
          <cell r="U1616"/>
          <cell r="V1616"/>
          <cell r="Y1616"/>
          <cell r="Z1616"/>
        </row>
        <row r="1617">
          <cell r="B1617"/>
          <cell r="C1617"/>
          <cell r="D1617"/>
          <cell r="E1617"/>
          <cell r="F1617"/>
          <cell r="G1617"/>
          <cell r="H1617"/>
          <cell r="I1617"/>
          <cell r="J1617"/>
          <cell r="K1617"/>
          <cell r="L1617"/>
          <cell r="O1617"/>
          <cell r="P1617"/>
          <cell r="Q1617"/>
          <cell r="R1617"/>
          <cell r="S1617"/>
          <cell r="T1617"/>
          <cell r="U1617"/>
          <cell r="V1617"/>
          <cell r="Y1617"/>
          <cell r="Z1617"/>
        </row>
        <row r="1618">
          <cell r="B1618"/>
          <cell r="C1618"/>
          <cell r="D1618"/>
          <cell r="E1618"/>
          <cell r="F1618"/>
          <cell r="G1618"/>
          <cell r="H1618"/>
          <cell r="I1618"/>
          <cell r="J1618"/>
          <cell r="K1618"/>
          <cell r="L1618"/>
          <cell r="O1618"/>
          <cell r="P1618"/>
          <cell r="Q1618"/>
          <cell r="R1618"/>
          <cell r="S1618"/>
          <cell r="T1618"/>
          <cell r="U1618"/>
          <cell r="V1618"/>
          <cell r="Y1618"/>
          <cell r="Z1618"/>
        </row>
        <row r="1619">
          <cell r="B1619"/>
          <cell r="C1619"/>
          <cell r="D1619"/>
          <cell r="E1619"/>
          <cell r="F1619"/>
          <cell r="G1619"/>
          <cell r="H1619"/>
          <cell r="I1619"/>
          <cell r="J1619"/>
          <cell r="K1619"/>
          <cell r="L1619"/>
          <cell r="O1619"/>
          <cell r="P1619"/>
          <cell r="Q1619"/>
          <cell r="R1619"/>
          <cell r="S1619"/>
          <cell r="T1619"/>
          <cell r="U1619"/>
          <cell r="V1619"/>
          <cell r="Y1619"/>
          <cell r="Z1619"/>
        </row>
        <row r="1620">
          <cell r="B1620"/>
          <cell r="C1620"/>
          <cell r="D1620"/>
          <cell r="E1620"/>
          <cell r="F1620"/>
          <cell r="G1620"/>
          <cell r="H1620"/>
          <cell r="I1620"/>
          <cell r="J1620"/>
          <cell r="K1620"/>
          <cell r="L1620"/>
          <cell r="O1620"/>
          <cell r="P1620"/>
          <cell r="Q1620"/>
          <cell r="R1620"/>
          <cell r="S1620"/>
          <cell r="T1620"/>
          <cell r="U1620"/>
          <cell r="V1620"/>
          <cell r="Y1620"/>
          <cell r="Z1620"/>
        </row>
        <row r="1621">
          <cell r="B1621"/>
          <cell r="C1621"/>
          <cell r="D1621"/>
          <cell r="E1621"/>
          <cell r="F1621"/>
          <cell r="G1621"/>
          <cell r="H1621"/>
          <cell r="I1621"/>
          <cell r="J1621"/>
          <cell r="K1621"/>
          <cell r="L1621"/>
          <cell r="O1621"/>
          <cell r="P1621"/>
          <cell r="Q1621"/>
          <cell r="R1621"/>
          <cell r="S1621"/>
          <cell r="T1621"/>
          <cell r="U1621"/>
          <cell r="V1621"/>
          <cell r="Y1621"/>
          <cell r="Z1621"/>
        </row>
        <row r="1622">
          <cell r="B1622"/>
          <cell r="C1622"/>
          <cell r="D1622"/>
          <cell r="E1622"/>
          <cell r="F1622"/>
          <cell r="G1622"/>
          <cell r="H1622"/>
          <cell r="I1622"/>
          <cell r="J1622"/>
          <cell r="K1622"/>
          <cell r="L1622"/>
          <cell r="O1622"/>
          <cell r="P1622"/>
          <cell r="Q1622"/>
          <cell r="R1622"/>
          <cell r="S1622"/>
          <cell r="T1622"/>
          <cell r="U1622"/>
          <cell r="V1622"/>
          <cell r="Y1622"/>
          <cell r="Z1622"/>
        </row>
        <row r="1623">
          <cell r="B1623"/>
          <cell r="C1623"/>
          <cell r="D1623"/>
          <cell r="E1623"/>
          <cell r="F1623"/>
          <cell r="G1623"/>
          <cell r="H1623"/>
          <cell r="I1623"/>
          <cell r="J1623"/>
          <cell r="K1623"/>
          <cell r="L1623"/>
          <cell r="O1623"/>
          <cell r="P1623"/>
          <cell r="Q1623"/>
          <cell r="R1623"/>
          <cell r="S1623"/>
          <cell r="T1623"/>
          <cell r="U1623"/>
          <cell r="V1623"/>
          <cell r="Y1623"/>
          <cell r="Z1623"/>
        </row>
        <row r="1624">
          <cell r="B1624"/>
          <cell r="C1624"/>
          <cell r="D1624"/>
          <cell r="E1624"/>
          <cell r="F1624"/>
          <cell r="G1624"/>
          <cell r="H1624"/>
          <cell r="I1624"/>
          <cell r="J1624"/>
          <cell r="K1624"/>
          <cell r="L1624"/>
          <cell r="O1624"/>
          <cell r="P1624"/>
          <cell r="Q1624"/>
          <cell r="R1624"/>
          <cell r="S1624"/>
          <cell r="T1624"/>
          <cell r="U1624"/>
          <cell r="V1624"/>
          <cell r="Y1624"/>
          <cell r="Z1624"/>
        </row>
        <row r="1625">
          <cell r="B1625"/>
          <cell r="C1625"/>
          <cell r="D1625"/>
          <cell r="E1625"/>
          <cell r="F1625"/>
          <cell r="G1625"/>
          <cell r="H1625"/>
          <cell r="I1625"/>
          <cell r="J1625"/>
          <cell r="K1625"/>
          <cell r="L1625"/>
          <cell r="O1625"/>
          <cell r="P1625"/>
          <cell r="Q1625"/>
          <cell r="R1625"/>
          <cell r="S1625"/>
          <cell r="T1625"/>
          <cell r="U1625"/>
          <cell r="V1625"/>
          <cell r="Y1625"/>
          <cell r="Z1625"/>
        </row>
        <row r="1626">
          <cell r="B1626"/>
          <cell r="C1626"/>
          <cell r="D1626"/>
          <cell r="E1626"/>
          <cell r="F1626"/>
          <cell r="G1626"/>
          <cell r="H1626"/>
          <cell r="I1626"/>
          <cell r="J1626"/>
          <cell r="K1626"/>
          <cell r="L1626"/>
          <cell r="O1626"/>
          <cell r="P1626"/>
          <cell r="Q1626"/>
          <cell r="R1626"/>
          <cell r="S1626"/>
          <cell r="T1626"/>
          <cell r="U1626"/>
          <cell r="V1626"/>
          <cell r="Y1626"/>
          <cell r="Z1626"/>
        </row>
        <row r="1627">
          <cell r="B1627"/>
          <cell r="C1627"/>
          <cell r="D1627"/>
          <cell r="E1627"/>
          <cell r="F1627"/>
          <cell r="G1627"/>
          <cell r="H1627"/>
          <cell r="I1627"/>
          <cell r="J1627"/>
          <cell r="K1627"/>
          <cell r="L1627"/>
          <cell r="O1627"/>
          <cell r="P1627"/>
          <cell r="Q1627"/>
          <cell r="R1627"/>
          <cell r="S1627"/>
          <cell r="T1627"/>
          <cell r="U1627"/>
          <cell r="V1627"/>
          <cell r="Y1627"/>
          <cell r="Z1627"/>
        </row>
        <row r="1628">
          <cell r="B1628"/>
          <cell r="C1628"/>
          <cell r="D1628"/>
          <cell r="E1628"/>
          <cell r="F1628"/>
          <cell r="G1628"/>
          <cell r="H1628"/>
          <cell r="I1628"/>
          <cell r="J1628"/>
          <cell r="K1628"/>
          <cell r="L1628"/>
          <cell r="O1628"/>
          <cell r="P1628"/>
          <cell r="Q1628"/>
          <cell r="R1628"/>
          <cell r="S1628"/>
          <cell r="T1628"/>
          <cell r="U1628"/>
          <cell r="V1628"/>
          <cell r="Y1628"/>
          <cell r="Z1628"/>
        </row>
        <row r="1629">
          <cell r="B1629"/>
          <cell r="C1629"/>
          <cell r="D1629"/>
          <cell r="E1629"/>
          <cell r="F1629"/>
          <cell r="G1629"/>
          <cell r="H1629"/>
          <cell r="I1629"/>
          <cell r="J1629"/>
          <cell r="K1629"/>
          <cell r="L1629"/>
          <cell r="O1629"/>
          <cell r="P1629"/>
          <cell r="Q1629"/>
          <cell r="R1629"/>
          <cell r="S1629"/>
          <cell r="T1629"/>
          <cell r="U1629"/>
          <cell r="V1629"/>
          <cell r="Y1629"/>
          <cell r="Z1629"/>
        </row>
        <row r="1630">
          <cell r="B1630"/>
          <cell r="C1630"/>
          <cell r="D1630"/>
          <cell r="E1630"/>
          <cell r="F1630"/>
          <cell r="G1630"/>
          <cell r="H1630"/>
          <cell r="I1630"/>
          <cell r="J1630"/>
          <cell r="K1630"/>
          <cell r="L1630"/>
          <cell r="O1630"/>
          <cell r="P1630"/>
          <cell r="Q1630"/>
          <cell r="R1630"/>
          <cell r="S1630"/>
          <cell r="T1630"/>
          <cell r="U1630"/>
          <cell r="V1630"/>
          <cell r="Y1630"/>
          <cell r="Z1630"/>
        </row>
        <row r="1631">
          <cell r="B1631"/>
          <cell r="C1631"/>
          <cell r="D1631"/>
          <cell r="E1631"/>
          <cell r="F1631"/>
          <cell r="G1631"/>
          <cell r="H1631"/>
          <cell r="I1631"/>
          <cell r="J1631"/>
          <cell r="K1631"/>
          <cell r="L1631"/>
          <cell r="O1631"/>
          <cell r="P1631"/>
          <cell r="Q1631"/>
          <cell r="R1631"/>
          <cell r="S1631"/>
          <cell r="T1631"/>
          <cell r="U1631"/>
          <cell r="V1631"/>
          <cell r="Y1631"/>
          <cell r="Z1631"/>
        </row>
        <row r="1632">
          <cell r="B1632"/>
          <cell r="C1632"/>
          <cell r="D1632"/>
          <cell r="E1632"/>
          <cell r="F1632"/>
          <cell r="G1632"/>
          <cell r="H1632"/>
          <cell r="I1632"/>
          <cell r="J1632"/>
          <cell r="K1632"/>
          <cell r="L1632"/>
          <cell r="O1632"/>
          <cell r="P1632"/>
          <cell r="Q1632"/>
          <cell r="R1632"/>
          <cell r="S1632"/>
          <cell r="T1632"/>
          <cell r="U1632"/>
          <cell r="V1632"/>
          <cell r="Y1632"/>
          <cell r="Z1632"/>
        </row>
        <row r="1633">
          <cell r="B1633"/>
          <cell r="C1633"/>
          <cell r="D1633"/>
          <cell r="E1633"/>
          <cell r="F1633"/>
          <cell r="G1633"/>
          <cell r="H1633"/>
          <cell r="I1633"/>
          <cell r="J1633"/>
          <cell r="K1633"/>
          <cell r="L1633"/>
          <cell r="O1633"/>
          <cell r="P1633"/>
          <cell r="Q1633"/>
          <cell r="R1633"/>
          <cell r="S1633"/>
          <cell r="T1633"/>
          <cell r="U1633"/>
          <cell r="V1633"/>
          <cell r="Y1633"/>
          <cell r="Z1633"/>
        </row>
        <row r="1634">
          <cell r="B1634"/>
          <cell r="C1634"/>
          <cell r="D1634"/>
          <cell r="E1634"/>
          <cell r="F1634"/>
          <cell r="G1634"/>
          <cell r="H1634"/>
          <cell r="I1634"/>
          <cell r="J1634"/>
          <cell r="K1634"/>
          <cell r="L1634"/>
          <cell r="O1634"/>
          <cell r="P1634"/>
          <cell r="Q1634"/>
          <cell r="R1634"/>
          <cell r="S1634"/>
          <cell r="T1634"/>
          <cell r="U1634"/>
          <cell r="V1634"/>
          <cell r="Y1634"/>
          <cell r="Z1634"/>
        </row>
        <row r="1635">
          <cell r="B1635"/>
          <cell r="C1635"/>
          <cell r="D1635"/>
          <cell r="E1635"/>
          <cell r="F1635"/>
          <cell r="G1635"/>
          <cell r="H1635"/>
          <cell r="I1635"/>
          <cell r="J1635"/>
          <cell r="K1635"/>
          <cell r="L1635"/>
          <cell r="O1635"/>
          <cell r="P1635"/>
          <cell r="Q1635"/>
          <cell r="R1635"/>
          <cell r="S1635"/>
          <cell r="T1635"/>
          <cell r="U1635"/>
          <cell r="V1635"/>
          <cell r="Y1635"/>
          <cell r="Z1635"/>
        </row>
        <row r="1636">
          <cell r="B1636"/>
          <cell r="C1636"/>
          <cell r="D1636"/>
          <cell r="E1636"/>
          <cell r="F1636"/>
          <cell r="G1636"/>
          <cell r="H1636"/>
          <cell r="I1636"/>
          <cell r="J1636"/>
          <cell r="K1636"/>
          <cell r="L1636"/>
          <cell r="O1636"/>
          <cell r="P1636"/>
          <cell r="Q1636"/>
          <cell r="R1636"/>
          <cell r="S1636"/>
          <cell r="T1636"/>
          <cell r="U1636"/>
          <cell r="V1636"/>
          <cell r="Y1636"/>
          <cell r="Z1636"/>
        </row>
        <row r="1637">
          <cell r="B1637"/>
          <cell r="C1637"/>
          <cell r="D1637"/>
          <cell r="E1637"/>
          <cell r="F1637"/>
          <cell r="G1637"/>
          <cell r="H1637"/>
          <cell r="I1637"/>
          <cell r="J1637"/>
          <cell r="K1637"/>
          <cell r="L1637"/>
          <cell r="O1637"/>
          <cell r="P1637"/>
          <cell r="Q1637"/>
          <cell r="R1637"/>
          <cell r="S1637"/>
          <cell r="T1637"/>
          <cell r="U1637"/>
          <cell r="V1637"/>
          <cell r="Y1637"/>
          <cell r="Z1637"/>
        </row>
        <row r="1638">
          <cell r="B1638"/>
          <cell r="C1638"/>
          <cell r="D1638"/>
          <cell r="E1638"/>
          <cell r="F1638"/>
          <cell r="G1638"/>
          <cell r="H1638"/>
          <cell r="I1638"/>
          <cell r="J1638"/>
          <cell r="K1638"/>
          <cell r="L1638"/>
          <cell r="O1638"/>
          <cell r="P1638"/>
          <cell r="Q1638"/>
          <cell r="R1638"/>
          <cell r="S1638"/>
          <cell r="T1638"/>
          <cell r="U1638"/>
          <cell r="V1638"/>
          <cell r="Y1638"/>
          <cell r="Z1638"/>
        </row>
        <row r="1639">
          <cell r="B1639"/>
          <cell r="C1639"/>
          <cell r="D1639"/>
          <cell r="E1639"/>
          <cell r="F1639"/>
          <cell r="G1639"/>
          <cell r="H1639"/>
          <cell r="I1639"/>
          <cell r="J1639"/>
          <cell r="K1639"/>
          <cell r="L1639"/>
          <cell r="O1639"/>
          <cell r="P1639"/>
          <cell r="Q1639"/>
          <cell r="R1639"/>
          <cell r="S1639"/>
          <cell r="T1639"/>
          <cell r="U1639"/>
          <cell r="V1639"/>
          <cell r="Y1639"/>
          <cell r="Z1639"/>
        </row>
        <row r="1640">
          <cell r="B1640"/>
          <cell r="C1640"/>
          <cell r="D1640"/>
          <cell r="E1640"/>
          <cell r="F1640"/>
          <cell r="G1640"/>
          <cell r="H1640"/>
          <cell r="I1640"/>
          <cell r="J1640"/>
          <cell r="K1640"/>
          <cell r="L1640"/>
          <cell r="O1640"/>
          <cell r="P1640"/>
          <cell r="Q1640"/>
          <cell r="R1640"/>
          <cell r="S1640"/>
          <cell r="T1640"/>
          <cell r="U1640"/>
          <cell r="V1640"/>
          <cell r="Y1640"/>
          <cell r="Z1640"/>
        </row>
        <row r="1641">
          <cell r="B1641"/>
          <cell r="C1641"/>
          <cell r="D1641"/>
          <cell r="E1641"/>
          <cell r="F1641"/>
          <cell r="G1641"/>
          <cell r="H1641"/>
          <cell r="I1641"/>
          <cell r="J1641"/>
          <cell r="K1641"/>
          <cell r="L1641"/>
          <cell r="O1641"/>
          <cell r="P1641"/>
          <cell r="Q1641"/>
          <cell r="R1641"/>
          <cell r="S1641"/>
          <cell r="T1641"/>
          <cell r="U1641"/>
          <cell r="V1641"/>
          <cell r="Y1641"/>
          <cell r="Z1641"/>
        </row>
        <row r="1642">
          <cell r="B1642"/>
          <cell r="C1642"/>
          <cell r="D1642"/>
          <cell r="E1642"/>
          <cell r="F1642"/>
          <cell r="G1642"/>
          <cell r="H1642"/>
          <cell r="I1642"/>
          <cell r="J1642"/>
          <cell r="K1642"/>
          <cell r="L1642"/>
          <cell r="O1642"/>
          <cell r="P1642"/>
          <cell r="Q1642"/>
          <cell r="R1642"/>
          <cell r="S1642"/>
          <cell r="T1642"/>
          <cell r="U1642"/>
          <cell r="V1642"/>
          <cell r="Y1642"/>
          <cell r="Z1642"/>
        </row>
        <row r="1643">
          <cell r="B1643"/>
          <cell r="C1643"/>
          <cell r="D1643"/>
          <cell r="E1643"/>
          <cell r="F1643"/>
          <cell r="G1643"/>
          <cell r="H1643"/>
          <cell r="I1643"/>
          <cell r="J1643"/>
          <cell r="K1643"/>
          <cell r="L1643"/>
          <cell r="O1643"/>
          <cell r="P1643"/>
          <cell r="Q1643"/>
          <cell r="R1643"/>
          <cell r="S1643"/>
          <cell r="T1643"/>
          <cell r="U1643"/>
          <cell r="V1643"/>
          <cell r="Y1643"/>
          <cell r="Z1643"/>
        </row>
        <row r="1644">
          <cell r="B1644"/>
          <cell r="C1644"/>
          <cell r="D1644"/>
          <cell r="E1644"/>
          <cell r="F1644"/>
          <cell r="G1644"/>
          <cell r="H1644"/>
          <cell r="I1644"/>
          <cell r="J1644"/>
          <cell r="K1644"/>
          <cell r="L1644"/>
          <cell r="O1644"/>
          <cell r="P1644"/>
          <cell r="Q1644"/>
          <cell r="R1644"/>
          <cell r="S1644"/>
          <cell r="T1644"/>
          <cell r="U1644"/>
          <cell r="V1644"/>
          <cell r="Y1644"/>
          <cell r="Z1644"/>
        </row>
        <row r="1645">
          <cell r="B1645"/>
          <cell r="C1645"/>
          <cell r="D1645"/>
          <cell r="E1645"/>
          <cell r="F1645"/>
          <cell r="G1645"/>
          <cell r="H1645"/>
          <cell r="I1645"/>
          <cell r="J1645"/>
          <cell r="K1645"/>
          <cell r="L1645"/>
          <cell r="O1645"/>
          <cell r="P1645"/>
          <cell r="Q1645"/>
          <cell r="R1645"/>
          <cell r="S1645"/>
          <cell r="T1645"/>
          <cell r="U1645"/>
          <cell r="V1645"/>
          <cell r="Y1645"/>
          <cell r="Z1645"/>
        </row>
        <row r="1646">
          <cell r="B1646"/>
          <cell r="C1646"/>
          <cell r="D1646"/>
          <cell r="E1646"/>
          <cell r="F1646"/>
          <cell r="G1646"/>
          <cell r="H1646"/>
          <cell r="I1646"/>
          <cell r="J1646"/>
          <cell r="K1646"/>
          <cell r="L1646"/>
          <cell r="O1646"/>
          <cell r="P1646"/>
          <cell r="Q1646"/>
          <cell r="R1646"/>
          <cell r="S1646"/>
          <cell r="T1646"/>
          <cell r="U1646"/>
          <cell r="V1646"/>
          <cell r="Y1646"/>
          <cell r="Z1646"/>
        </row>
        <row r="1647">
          <cell r="B1647"/>
          <cell r="C1647"/>
          <cell r="D1647"/>
          <cell r="E1647"/>
          <cell r="F1647"/>
          <cell r="G1647"/>
          <cell r="H1647"/>
          <cell r="I1647"/>
          <cell r="J1647"/>
          <cell r="K1647"/>
          <cell r="L1647"/>
          <cell r="O1647"/>
          <cell r="P1647"/>
          <cell r="Q1647"/>
          <cell r="R1647"/>
          <cell r="S1647"/>
          <cell r="T1647"/>
          <cell r="U1647"/>
          <cell r="V1647"/>
          <cell r="Y1647"/>
          <cell r="Z1647"/>
        </row>
        <row r="1648">
          <cell r="B1648"/>
          <cell r="C1648"/>
          <cell r="D1648"/>
          <cell r="E1648"/>
          <cell r="F1648"/>
          <cell r="G1648"/>
          <cell r="H1648"/>
          <cell r="I1648"/>
          <cell r="J1648"/>
          <cell r="K1648"/>
          <cell r="L1648"/>
          <cell r="O1648"/>
          <cell r="P1648"/>
          <cell r="Q1648"/>
          <cell r="R1648"/>
          <cell r="S1648"/>
          <cell r="T1648"/>
          <cell r="U1648"/>
          <cell r="V1648"/>
          <cell r="Y1648"/>
          <cell r="Z1648"/>
        </row>
        <row r="1649">
          <cell r="B1649"/>
          <cell r="C1649"/>
          <cell r="D1649"/>
          <cell r="E1649"/>
          <cell r="F1649"/>
          <cell r="G1649"/>
          <cell r="H1649"/>
          <cell r="I1649"/>
          <cell r="J1649"/>
          <cell r="K1649"/>
          <cell r="L1649"/>
          <cell r="O1649"/>
          <cell r="P1649"/>
          <cell r="Q1649"/>
          <cell r="R1649"/>
          <cell r="S1649"/>
          <cell r="T1649"/>
          <cell r="U1649"/>
          <cell r="V1649"/>
          <cell r="Y1649"/>
          <cell r="Z1649"/>
        </row>
        <row r="1650">
          <cell r="B1650"/>
          <cell r="C1650"/>
          <cell r="D1650"/>
          <cell r="E1650"/>
          <cell r="F1650"/>
          <cell r="G1650"/>
          <cell r="H1650"/>
          <cell r="I1650"/>
          <cell r="J1650"/>
          <cell r="K1650"/>
          <cell r="L1650"/>
          <cell r="O1650"/>
          <cell r="P1650"/>
          <cell r="Q1650"/>
          <cell r="R1650"/>
          <cell r="S1650"/>
          <cell r="T1650"/>
          <cell r="U1650"/>
          <cell r="V1650"/>
          <cell r="Y1650"/>
          <cell r="Z1650"/>
        </row>
        <row r="1651">
          <cell r="B1651"/>
          <cell r="C1651"/>
          <cell r="D1651"/>
          <cell r="E1651"/>
          <cell r="F1651"/>
          <cell r="G1651"/>
          <cell r="H1651"/>
          <cell r="I1651"/>
          <cell r="J1651"/>
          <cell r="K1651"/>
          <cell r="L1651"/>
          <cell r="O1651"/>
          <cell r="P1651"/>
          <cell r="Q1651"/>
          <cell r="R1651"/>
          <cell r="S1651"/>
          <cell r="T1651"/>
          <cell r="U1651"/>
          <cell r="V1651"/>
          <cell r="Y1651"/>
          <cell r="Z1651"/>
        </row>
        <row r="1652">
          <cell r="B1652"/>
          <cell r="C1652"/>
          <cell r="D1652"/>
          <cell r="E1652"/>
          <cell r="F1652"/>
          <cell r="G1652"/>
          <cell r="H1652"/>
          <cell r="I1652"/>
          <cell r="J1652"/>
          <cell r="K1652"/>
          <cell r="L1652"/>
          <cell r="O1652"/>
          <cell r="P1652"/>
          <cell r="Q1652"/>
          <cell r="R1652"/>
          <cell r="S1652"/>
          <cell r="T1652"/>
          <cell r="U1652"/>
          <cell r="V1652"/>
          <cell r="Y1652"/>
          <cell r="Z1652"/>
        </row>
        <row r="1653">
          <cell r="B1653"/>
          <cell r="C1653"/>
          <cell r="D1653"/>
          <cell r="E1653"/>
          <cell r="F1653"/>
          <cell r="G1653"/>
          <cell r="H1653"/>
          <cell r="I1653"/>
          <cell r="J1653"/>
          <cell r="K1653"/>
          <cell r="L1653"/>
          <cell r="O1653"/>
          <cell r="P1653"/>
          <cell r="Q1653"/>
          <cell r="R1653"/>
          <cell r="S1653"/>
          <cell r="T1653"/>
          <cell r="U1653"/>
          <cell r="V1653"/>
          <cell r="Y1653"/>
          <cell r="Z1653"/>
        </row>
        <row r="1654">
          <cell r="B1654"/>
          <cell r="C1654"/>
          <cell r="D1654"/>
          <cell r="E1654"/>
          <cell r="F1654"/>
          <cell r="G1654"/>
          <cell r="H1654"/>
          <cell r="I1654"/>
          <cell r="J1654"/>
          <cell r="K1654"/>
          <cell r="L1654"/>
          <cell r="O1654"/>
          <cell r="P1654"/>
          <cell r="Q1654"/>
          <cell r="R1654"/>
          <cell r="S1654"/>
          <cell r="T1654"/>
          <cell r="U1654"/>
          <cell r="V1654"/>
          <cell r="Y1654"/>
          <cell r="Z1654"/>
        </row>
        <row r="1655">
          <cell r="B1655"/>
          <cell r="C1655"/>
          <cell r="D1655"/>
          <cell r="E1655"/>
          <cell r="F1655"/>
          <cell r="G1655"/>
          <cell r="H1655"/>
          <cell r="I1655"/>
          <cell r="J1655"/>
          <cell r="K1655"/>
          <cell r="L1655"/>
          <cell r="O1655"/>
          <cell r="P1655"/>
          <cell r="Q1655"/>
          <cell r="R1655"/>
          <cell r="S1655"/>
          <cell r="T1655"/>
          <cell r="U1655"/>
          <cell r="V1655"/>
          <cell r="Y1655"/>
          <cell r="Z1655"/>
        </row>
        <row r="1656">
          <cell r="B1656"/>
          <cell r="C1656"/>
          <cell r="D1656"/>
          <cell r="E1656"/>
          <cell r="F1656"/>
          <cell r="G1656"/>
          <cell r="H1656"/>
          <cell r="I1656"/>
          <cell r="J1656"/>
          <cell r="K1656"/>
          <cell r="L1656"/>
          <cell r="O1656"/>
          <cell r="P1656"/>
          <cell r="Q1656"/>
          <cell r="R1656"/>
          <cell r="S1656"/>
          <cell r="T1656"/>
          <cell r="U1656"/>
          <cell r="V1656"/>
          <cell r="Y1656"/>
          <cell r="Z1656"/>
        </row>
        <row r="1657">
          <cell r="B1657"/>
          <cell r="C1657"/>
          <cell r="D1657"/>
          <cell r="E1657"/>
          <cell r="F1657"/>
          <cell r="G1657"/>
          <cell r="H1657"/>
          <cell r="I1657"/>
          <cell r="J1657"/>
          <cell r="K1657"/>
          <cell r="L1657"/>
          <cell r="O1657"/>
          <cell r="P1657"/>
          <cell r="Q1657"/>
          <cell r="R1657"/>
          <cell r="S1657"/>
          <cell r="T1657"/>
          <cell r="U1657"/>
          <cell r="V1657"/>
          <cell r="Y1657"/>
          <cell r="Z1657"/>
        </row>
        <row r="1658">
          <cell r="B1658"/>
          <cell r="C1658"/>
          <cell r="D1658"/>
          <cell r="E1658"/>
          <cell r="F1658"/>
          <cell r="G1658"/>
          <cell r="H1658"/>
          <cell r="I1658"/>
          <cell r="J1658"/>
          <cell r="K1658"/>
          <cell r="L1658"/>
          <cell r="O1658"/>
          <cell r="P1658"/>
          <cell r="Q1658"/>
          <cell r="R1658"/>
          <cell r="S1658"/>
          <cell r="T1658"/>
          <cell r="U1658"/>
          <cell r="V1658"/>
          <cell r="Y1658"/>
          <cell r="Z1658"/>
        </row>
        <row r="1659">
          <cell r="B1659"/>
          <cell r="C1659"/>
          <cell r="D1659"/>
          <cell r="E1659"/>
          <cell r="F1659"/>
          <cell r="G1659"/>
          <cell r="H1659"/>
          <cell r="I1659"/>
          <cell r="J1659"/>
          <cell r="K1659"/>
          <cell r="L1659"/>
          <cell r="O1659"/>
          <cell r="P1659"/>
          <cell r="Q1659"/>
          <cell r="R1659"/>
          <cell r="S1659"/>
          <cell r="T1659"/>
          <cell r="U1659"/>
          <cell r="V1659"/>
          <cell r="Y1659"/>
          <cell r="Z1659"/>
        </row>
        <row r="1660">
          <cell r="B1660"/>
          <cell r="C1660"/>
          <cell r="D1660"/>
          <cell r="E1660"/>
          <cell r="F1660"/>
          <cell r="G1660"/>
          <cell r="H1660"/>
          <cell r="I1660"/>
          <cell r="J1660"/>
          <cell r="K1660"/>
          <cell r="L1660"/>
          <cell r="O1660"/>
          <cell r="P1660"/>
          <cell r="Q1660"/>
          <cell r="R1660"/>
          <cell r="S1660"/>
          <cell r="T1660"/>
          <cell r="U1660"/>
          <cell r="V1660"/>
          <cell r="Y1660"/>
          <cell r="Z1660"/>
        </row>
        <row r="1661">
          <cell r="B1661"/>
          <cell r="C1661"/>
          <cell r="D1661"/>
          <cell r="E1661"/>
          <cell r="F1661"/>
          <cell r="G1661"/>
          <cell r="H1661"/>
          <cell r="I1661"/>
          <cell r="J1661"/>
          <cell r="K1661"/>
          <cell r="L1661"/>
          <cell r="O1661"/>
          <cell r="P1661"/>
          <cell r="Q1661"/>
          <cell r="R1661"/>
          <cell r="S1661"/>
          <cell r="T1661"/>
          <cell r="U1661"/>
          <cell r="V1661"/>
          <cell r="Y1661"/>
          <cell r="Z1661"/>
        </row>
        <row r="1662">
          <cell r="B1662"/>
          <cell r="C1662"/>
          <cell r="D1662"/>
          <cell r="E1662"/>
          <cell r="F1662"/>
          <cell r="G1662"/>
          <cell r="H1662"/>
          <cell r="I1662"/>
          <cell r="J1662"/>
          <cell r="K1662"/>
          <cell r="L1662"/>
          <cell r="O1662"/>
          <cell r="P1662"/>
          <cell r="Q1662"/>
          <cell r="R1662"/>
          <cell r="S1662"/>
          <cell r="T1662"/>
          <cell r="U1662"/>
          <cell r="V1662"/>
          <cell r="Y1662"/>
          <cell r="Z1662"/>
        </row>
        <row r="1663">
          <cell r="B1663"/>
          <cell r="C1663"/>
          <cell r="D1663"/>
          <cell r="E1663"/>
          <cell r="F1663"/>
          <cell r="G1663"/>
          <cell r="H1663"/>
          <cell r="I1663"/>
          <cell r="J1663"/>
          <cell r="K1663"/>
          <cell r="L1663"/>
          <cell r="O1663"/>
          <cell r="P1663"/>
          <cell r="Q1663"/>
          <cell r="R1663"/>
          <cell r="S1663"/>
          <cell r="T1663"/>
          <cell r="U1663"/>
          <cell r="V1663"/>
          <cell r="Y1663"/>
          <cell r="Z1663"/>
        </row>
        <row r="1664">
          <cell r="B1664"/>
          <cell r="C1664"/>
          <cell r="D1664"/>
          <cell r="E1664"/>
          <cell r="F1664"/>
          <cell r="G1664"/>
          <cell r="H1664"/>
          <cell r="I1664"/>
          <cell r="J1664"/>
          <cell r="K1664"/>
          <cell r="L1664"/>
          <cell r="O1664"/>
          <cell r="P1664"/>
          <cell r="Q1664"/>
          <cell r="R1664"/>
          <cell r="S1664"/>
          <cell r="T1664"/>
          <cell r="U1664"/>
          <cell r="V1664"/>
          <cell r="Y1664"/>
          <cell r="Z1664"/>
        </row>
        <row r="1665">
          <cell r="B1665"/>
          <cell r="C1665"/>
          <cell r="D1665"/>
          <cell r="E1665"/>
          <cell r="F1665"/>
          <cell r="G1665"/>
          <cell r="H1665"/>
          <cell r="I1665"/>
          <cell r="J1665"/>
          <cell r="K1665"/>
          <cell r="L1665"/>
          <cell r="O1665"/>
          <cell r="P1665"/>
          <cell r="Q1665"/>
          <cell r="R1665"/>
          <cell r="S1665"/>
          <cell r="T1665"/>
          <cell r="U1665"/>
          <cell r="V1665"/>
          <cell r="Y1665"/>
          <cell r="Z1665"/>
        </row>
        <row r="1666">
          <cell r="B1666"/>
          <cell r="C1666"/>
          <cell r="D1666"/>
          <cell r="E1666"/>
          <cell r="F1666"/>
          <cell r="G1666"/>
          <cell r="H1666"/>
          <cell r="I1666"/>
          <cell r="J1666"/>
          <cell r="K1666"/>
          <cell r="L1666"/>
          <cell r="O1666"/>
          <cell r="P1666"/>
          <cell r="Q1666"/>
          <cell r="R1666"/>
          <cell r="S1666"/>
          <cell r="T1666"/>
          <cell r="U1666"/>
          <cell r="V1666"/>
          <cell r="Y1666"/>
          <cell r="Z1666"/>
        </row>
        <row r="1667">
          <cell r="B1667"/>
          <cell r="C1667"/>
          <cell r="D1667"/>
          <cell r="E1667"/>
          <cell r="F1667"/>
          <cell r="G1667"/>
          <cell r="H1667"/>
          <cell r="I1667"/>
          <cell r="J1667"/>
          <cell r="K1667"/>
          <cell r="L1667"/>
          <cell r="O1667"/>
          <cell r="P1667"/>
          <cell r="Q1667"/>
          <cell r="R1667"/>
          <cell r="S1667"/>
          <cell r="T1667"/>
          <cell r="U1667"/>
          <cell r="V1667"/>
          <cell r="Y1667"/>
          <cell r="Z1667"/>
        </row>
        <row r="1668">
          <cell r="B1668"/>
          <cell r="C1668"/>
          <cell r="D1668"/>
          <cell r="E1668"/>
          <cell r="F1668"/>
          <cell r="G1668"/>
          <cell r="H1668"/>
          <cell r="I1668"/>
          <cell r="J1668"/>
          <cell r="K1668"/>
          <cell r="L1668"/>
          <cell r="O1668"/>
          <cell r="P1668"/>
          <cell r="Q1668"/>
          <cell r="R1668"/>
          <cell r="S1668"/>
          <cell r="T1668"/>
          <cell r="U1668"/>
          <cell r="V1668"/>
          <cell r="Y1668"/>
          <cell r="Z1668"/>
        </row>
        <row r="1669">
          <cell r="B1669"/>
          <cell r="C1669"/>
          <cell r="D1669"/>
          <cell r="E1669"/>
          <cell r="F1669"/>
          <cell r="G1669"/>
          <cell r="H1669"/>
          <cell r="I1669"/>
          <cell r="J1669"/>
          <cell r="K1669"/>
          <cell r="L1669"/>
          <cell r="O1669"/>
          <cell r="P1669"/>
          <cell r="Q1669"/>
          <cell r="R1669"/>
          <cell r="S1669"/>
          <cell r="T1669"/>
          <cell r="U1669"/>
          <cell r="V1669"/>
          <cell r="Y1669"/>
          <cell r="Z1669"/>
        </row>
        <row r="1670">
          <cell r="B1670"/>
          <cell r="C1670"/>
          <cell r="D1670"/>
          <cell r="E1670"/>
          <cell r="F1670"/>
          <cell r="G1670"/>
          <cell r="H1670"/>
          <cell r="I1670"/>
          <cell r="J1670"/>
          <cell r="K1670"/>
          <cell r="L1670"/>
          <cell r="O1670"/>
          <cell r="P1670"/>
          <cell r="Q1670"/>
          <cell r="R1670"/>
          <cell r="S1670"/>
          <cell r="T1670"/>
          <cell r="U1670"/>
          <cell r="V1670"/>
          <cell r="Y1670"/>
          <cell r="Z1670"/>
        </row>
        <row r="1671">
          <cell r="B1671"/>
          <cell r="C1671"/>
          <cell r="D1671"/>
          <cell r="E1671"/>
          <cell r="F1671"/>
          <cell r="G1671"/>
          <cell r="H1671"/>
          <cell r="I1671"/>
          <cell r="J1671"/>
          <cell r="K1671"/>
          <cell r="L1671"/>
          <cell r="O1671"/>
          <cell r="P1671"/>
          <cell r="Q1671"/>
          <cell r="R1671"/>
          <cell r="S1671"/>
          <cell r="T1671"/>
          <cell r="U1671"/>
          <cell r="V1671"/>
          <cell r="Y1671"/>
          <cell r="Z1671"/>
        </row>
        <row r="1672">
          <cell r="B1672"/>
          <cell r="C1672"/>
          <cell r="D1672"/>
          <cell r="E1672"/>
          <cell r="F1672"/>
          <cell r="G1672"/>
          <cell r="H1672"/>
          <cell r="I1672"/>
          <cell r="J1672"/>
          <cell r="K1672"/>
          <cell r="L1672"/>
          <cell r="O1672"/>
          <cell r="P1672"/>
          <cell r="Q1672"/>
          <cell r="R1672"/>
          <cell r="S1672"/>
          <cell r="T1672"/>
          <cell r="U1672"/>
          <cell r="V1672"/>
          <cell r="Y1672"/>
          <cell r="Z1672"/>
        </row>
        <row r="1673">
          <cell r="B1673"/>
          <cell r="C1673"/>
          <cell r="D1673"/>
          <cell r="E1673"/>
          <cell r="F1673"/>
          <cell r="G1673"/>
          <cell r="H1673"/>
          <cell r="I1673"/>
          <cell r="J1673"/>
          <cell r="K1673"/>
          <cell r="L1673"/>
          <cell r="O1673"/>
          <cell r="P1673"/>
          <cell r="Q1673"/>
          <cell r="R1673"/>
          <cell r="S1673"/>
          <cell r="T1673"/>
          <cell r="U1673"/>
          <cell r="V1673"/>
          <cell r="Y1673"/>
          <cell r="Z1673"/>
        </row>
        <row r="1674">
          <cell r="B1674"/>
          <cell r="C1674"/>
          <cell r="D1674"/>
          <cell r="E1674"/>
          <cell r="F1674"/>
          <cell r="G1674"/>
          <cell r="H1674"/>
          <cell r="I1674"/>
          <cell r="J1674"/>
          <cell r="K1674"/>
          <cell r="L1674"/>
          <cell r="O1674"/>
          <cell r="P1674"/>
          <cell r="Q1674"/>
          <cell r="R1674"/>
          <cell r="S1674"/>
          <cell r="T1674"/>
          <cell r="U1674"/>
          <cell r="V1674"/>
          <cell r="Y1674"/>
          <cell r="Z1674"/>
        </row>
        <row r="1675">
          <cell r="B1675"/>
          <cell r="C1675"/>
          <cell r="D1675"/>
          <cell r="E1675"/>
          <cell r="F1675"/>
          <cell r="G1675"/>
          <cell r="H1675"/>
          <cell r="I1675"/>
          <cell r="J1675"/>
          <cell r="K1675"/>
          <cell r="L1675"/>
          <cell r="O1675"/>
          <cell r="P1675"/>
          <cell r="Q1675"/>
          <cell r="R1675"/>
          <cell r="S1675"/>
          <cell r="T1675"/>
          <cell r="U1675"/>
          <cell r="V1675"/>
          <cell r="Y1675"/>
          <cell r="Z1675"/>
        </row>
        <row r="1676">
          <cell r="B1676"/>
          <cell r="C1676"/>
          <cell r="D1676"/>
          <cell r="E1676"/>
          <cell r="F1676"/>
          <cell r="G1676"/>
          <cell r="H1676"/>
          <cell r="I1676"/>
          <cell r="J1676"/>
          <cell r="K1676"/>
          <cell r="L1676"/>
          <cell r="O1676"/>
          <cell r="P1676"/>
          <cell r="Q1676"/>
          <cell r="R1676"/>
          <cell r="S1676"/>
          <cell r="T1676"/>
          <cell r="U1676"/>
          <cell r="V1676"/>
          <cell r="Y1676"/>
          <cell r="Z1676"/>
        </row>
        <row r="1677">
          <cell r="B1677"/>
          <cell r="C1677"/>
          <cell r="D1677"/>
          <cell r="E1677"/>
          <cell r="F1677"/>
          <cell r="G1677"/>
          <cell r="H1677"/>
          <cell r="I1677"/>
          <cell r="J1677"/>
          <cell r="K1677"/>
          <cell r="L1677"/>
          <cell r="O1677"/>
          <cell r="P1677"/>
          <cell r="Q1677"/>
          <cell r="R1677"/>
          <cell r="S1677"/>
          <cell r="T1677"/>
          <cell r="U1677"/>
          <cell r="V1677"/>
          <cell r="Y1677"/>
          <cell r="Z1677"/>
        </row>
        <row r="1678">
          <cell r="B1678"/>
          <cell r="C1678"/>
          <cell r="D1678"/>
          <cell r="E1678"/>
          <cell r="F1678"/>
          <cell r="G1678"/>
          <cell r="H1678"/>
          <cell r="I1678"/>
          <cell r="J1678"/>
          <cell r="K1678"/>
          <cell r="L1678"/>
          <cell r="O1678"/>
          <cell r="P1678"/>
          <cell r="Q1678"/>
          <cell r="R1678"/>
          <cell r="S1678"/>
          <cell r="T1678"/>
          <cell r="U1678"/>
          <cell r="V1678"/>
          <cell r="Y1678"/>
          <cell r="Z1678"/>
        </row>
        <row r="1679">
          <cell r="B1679"/>
          <cell r="C1679"/>
          <cell r="D1679"/>
          <cell r="E1679"/>
          <cell r="F1679"/>
          <cell r="G1679"/>
          <cell r="H1679"/>
          <cell r="I1679"/>
          <cell r="J1679"/>
          <cell r="K1679"/>
          <cell r="L1679"/>
          <cell r="O1679"/>
          <cell r="P1679"/>
          <cell r="Q1679"/>
          <cell r="R1679"/>
          <cell r="S1679"/>
          <cell r="T1679"/>
          <cell r="U1679"/>
          <cell r="V1679"/>
          <cell r="Y1679"/>
          <cell r="Z1679"/>
        </row>
        <row r="1680">
          <cell r="B1680"/>
          <cell r="C1680"/>
          <cell r="D1680"/>
          <cell r="E1680"/>
          <cell r="F1680"/>
          <cell r="G1680"/>
          <cell r="H1680"/>
          <cell r="I1680"/>
          <cell r="J1680"/>
          <cell r="K1680"/>
          <cell r="L1680"/>
          <cell r="O1680"/>
          <cell r="P1680"/>
          <cell r="Q1680"/>
          <cell r="R1680"/>
          <cell r="S1680"/>
          <cell r="T1680"/>
          <cell r="U1680"/>
          <cell r="V1680"/>
          <cell r="Y1680"/>
          <cell r="Z1680"/>
        </row>
        <row r="1681">
          <cell r="B1681"/>
          <cell r="C1681"/>
          <cell r="D1681"/>
          <cell r="E1681"/>
          <cell r="F1681"/>
          <cell r="G1681"/>
          <cell r="H1681"/>
          <cell r="I1681"/>
          <cell r="J1681"/>
          <cell r="K1681"/>
          <cell r="L1681"/>
          <cell r="O1681"/>
          <cell r="P1681"/>
          <cell r="Q1681"/>
          <cell r="R1681"/>
          <cell r="S1681"/>
          <cell r="T1681"/>
          <cell r="U1681"/>
          <cell r="V1681"/>
          <cell r="Y1681"/>
          <cell r="Z1681"/>
        </row>
        <row r="1682">
          <cell r="B1682"/>
          <cell r="C1682"/>
          <cell r="D1682"/>
          <cell r="E1682"/>
          <cell r="F1682"/>
          <cell r="G1682"/>
          <cell r="H1682"/>
          <cell r="I1682"/>
          <cell r="J1682"/>
          <cell r="K1682"/>
          <cell r="L1682"/>
          <cell r="O1682"/>
          <cell r="P1682"/>
          <cell r="Q1682"/>
          <cell r="R1682"/>
          <cell r="S1682"/>
          <cell r="T1682"/>
          <cell r="U1682"/>
          <cell r="V1682"/>
          <cell r="Y1682"/>
          <cell r="Z1682"/>
        </row>
        <row r="1683">
          <cell r="B1683"/>
          <cell r="C1683"/>
          <cell r="D1683"/>
          <cell r="E1683"/>
          <cell r="F1683"/>
          <cell r="G1683"/>
          <cell r="H1683"/>
          <cell r="I1683"/>
          <cell r="J1683"/>
          <cell r="K1683"/>
          <cell r="L1683"/>
          <cell r="O1683"/>
          <cell r="P1683"/>
          <cell r="Q1683"/>
          <cell r="R1683"/>
          <cell r="S1683"/>
          <cell r="T1683"/>
          <cell r="U1683"/>
          <cell r="V1683"/>
          <cell r="Y1683"/>
          <cell r="Z1683"/>
        </row>
        <row r="1684">
          <cell r="B1684"/>
          <cell r="C1684"/>
          <cell r="D1684"/>
          <cell r="E1684"/>
          <cell r="F1684"/>
          <cell r="G1684"/>
          <cell r="H1684"/>
          <cell r="I1684"/>
          <cell r="J1684"/>
          <cell r="K1684"/>
          <cell r="L1684"/>
          <cell r="O1684"/>
          <cell r="P1684"/>
          <cell r="Q1684"/>
          <cell r="R1684"/>
          <cell r="S1684"/>
          <cell r="T1684"/>
          <cell r="U1684"/>
          <cell r="V1684"/>
          <cell r="Y1684"/>
          <cell r="Z1684"/>
        </row>
        <row r="1685">
          <cell r="B1685"/>
          <cell r="C1685"/>
          <cell r="D1685"/>
          <cell r="E1685"/>
          <cell r="F1685"/>
          <cell r="G1685"/>
          <cell r="H1685"/>
          <cell r="I1685"/>
          <cell r="J1685"/>
          <cell r="K1685"/>
          <cell r="L1685"/>
          <cell r="O1685"/>
          <cell r="P1685"/>
          <cell r="Q1685"/>
          <cell r="R1685"/>
          <cell r="S1685"/>
          <cell r="T1685"/>
          <cell r="U1685"/>
          <cell r="V1685"/>
          <cell r="Y1685"/>
          <cell r="Z1685"/>
        </row>
        <row r="1686">
          <cell r="B1686"/>
          <cell r="C1686"/>
          <cell r="D1686"/>
          <cell r="E1686"/>
          <cell r="F1686"/>
          <cell r="G1686"/>
          <cell r="H1686"/>
          <cell r="I1686"/>
          <cell r="J1686"/>
          <cell r="K1686"/>
          <cell r="L1686"/>
          <cell r="O1686"/>
          <cell r="P1686"/>
          <cell r="Q1686"/>
          <cell r="R1686"/>
          <cell r="S1686"/>
          <cell r="T1686"/>
          <cell r="U1686"/>
          <cell r="V1686"/>
          <cell r="Y1686"/>
          <cell r="Z1686"/>
        </row>
        <row r="1687">
          <cell r="B1687"/>
          <cell r="C1687"/>
          <cell r="D1687"/>
          <cell r="E1687"/>
          <cell r="F1687"/>
          <cell r="G1687"/>
          <cell r="H1687"/>
          <cell r="I1687"/>
          <cell r="J1687"/>
          <cell r="K1687"/>
          <cell r="L1687"/>
          <cell r="O1687"/>
          <cell r="P1687"/>
          <cell r="Q1687"/>
          <cell r="R1687"/>
          <cell r="S1687"/>
          <cell r="T1687"/>
          <cell r="U1687"/>
          <cell r="V1687"/>
          <cell r="Y1687"/>
          <cell r="Z1687"/>
        </row>
        <row r="1688">
          <cell r="B1688"/>
          <cell r="C1688"/>
          <cell r="D1688"/>
          <cell r="E1688"/>
          <cell r="F1688"/>
          <cell r="G1688"/>
          <cell r="H1688"/>
          <cell r="I1688"/>
          <cell r="J1688"/>
          <cell r="K1688"/>
          <cell r="L1688"/>
          <cell r="O1688"/>
          <cell r="P1688"/>
          <cell r="Q1688"/>
          <cell r="R1688"/>
          <cell r="S1688"/>
          <cell r="T1688"/>
          <cell r="U1688"/>
          <cell r="V1688"/>
          <cell r="Y1688"/>
          <cell r="Z1688"/>
        </row>
        <row r="1689">
          <cell r="B1689"/>
          <cell r="C1689"/>
          <cell r="D1689"/>
          <cell r="E1689"/>
          <cell r="F1689"/>
          <cell r="G1689"/>
          <cell r="H1689"/>
          <cell r="I1689"/>
          <cell r="J1689"/>
          <cell r="K1689"/>
          <cell r="L1689"/>
          <cell r="O1689"/>
          <cell r="P1689"/>
          <cell r="Q1689"/>
          <cell r="R1689"/>
          <cell r="S1689"/>
          <cell r="T1689"/>
          <cell r="U1689"/>
          <cell r="V1689"/>
          <cell r="Y1689"/>
          <cell r="Z1689"/>
        </row>
        <row r="1690">
          <cell r="B1690"/>
          <cell r="C1690"/>
          <cell r="D1690"/>
          <cell r="E1690"/>
          <cell r="F1690"/>
          <cell r="G1690"/>
          <cell r="H1690"/>
          <cell r="I1690"/>
          <cell r="J1690"/>
          <cell r="K1690"/>
          <cell r="L1690"/>
          <cell r="O1690"/>
          <cell r="P1690"/>
          <cell r="Q1690"/>
          <cell r="R1690"/>
          <cell r="S1690"/>
          <cell r="T1690"/>
          <cell r="U1690"/>
          <cell r="V1690"/>
          <cell r="Y1690"/>
          <cell r="Z1690"/>
        </row>
        <row r="1691">
          <cell r="B1691"/>
          <cell r="C1691"/>
          <cell r="D1691"/>
          <cell r="E1691"/>
          <cell r="F1691"/>
          <cell r="G1691"/>
          <cell r="H1691"/>
          <cell r="I1691"/>
          <cell r="J1691"/>
          <cell r="K1691"/>
          <cell r="L1691"/>
          <cell r="O1691"/>
          <cell r="P1691"/>
          <cell r="Q1691"/>
          <cell r="R1691"/>
          <cell r="S1691"/>
          <cell r="T1691"/>
          <cell r="U1691"/>
          <cell r="V1691"/>
          <cell r="Y1691"/>
          <cell r="Z1691"/>
        </row>
        <row r="1692">
          <cell r="B1692"/>
          <cell r="C1692"/>
          <cell r="D1692"/>
          <cell r="E1692"/>
          <cell r="F1692"/>
          <cell r="G1692"/>
          <cell r="H1692"/>
          <cell r="I1692"/>
          <cell r="J1692"/>
          <cell r="K1692"/>
          <cell r="L1692"/>
          <cell r="O1692"/>
          <cell r="P1692"/>
          <cell r="Q1692"/>
          <cell r="R1692"/>
          <cell r="S1692"/>
          <cell r="T1692"/>
          <cell r="U1692"/>
          <cell r="V1692"/>
          <cell r="Y1692"/>
          <cell r="Z1692"/>
        </row>
        <row r="1693">
          <cell r="B1693"/>
          <cell r="C1693"/>
          <cell r="D1693"/>
          <cell r="E1693"/>
          <cell r="F1693"/>
          <cell r="G1693"/>
          <cell r="H1693"/>
          <cell r="I1693"/>
          <cell r="J1693"/>
          <cell r="K1693"/>
          <cell r="L1693"/>
          <cell r="O1693"/>
          <cell r="P1693"/>
          <cell r="Q1693"/>
          <cell r="R1693"/>
          <cell r="S1693"/>
          <cell r="T1693"/>
          <cell r="U1693"/>
          <cell r="V1693"/>
          <cell r="Y1693"/>
          <cell r="Z1693"/>
        </row>
        <row r="1694">
          <cell r="B1694"/>
          <cell r="C1694"/>
          <cell r="D1694"/>
          <cell r="E1694"/>
          <cell r="F1694"/>
          <cell r="G1694"/>
          <cell r="H1694"/>
          <cell r="I1694"/>
          <cell r="J1694"/>
          <cell r="K1694"/>
          <cell r="L1694"/>
          <cell r="O1694"/>
          <cell r="P1694"/>
          <cell r="Q1694"/>
          <cell r="R1694"/>
          <cell r="S1694"/>
          <cell r="T1694"/>
          <cell r="U1694"/>
          <cell r="V1694"/>
          <cell r="Y1694"/>
          <cell r="Z1694"/>
        </row>
        <row r="1695">
          <cell r="B1695"/>
          <cell r="C1695"/>
          <cell r="D1695"/>
          <cell r="E1695"/>
          <cell r="F1695"/>
          <cell r="G1695"/>
          <cell r="H1695"/>
          <cell r="I1695"/>
          <cell r="J1695"/>
          <cell r="K1695"/>
          <cell r="L1695"/>
          <cell r="O1695"/>
          <cell r="P1695"/>
          <cell r="Q1695"/>
          <cell r="R1695"/>
          <cell r="S1695"/>
          <cell r="T1695"/>
          <cell r="U1695"/>
          <cell r="V1695"/>
          <cell r="Y1695"/>
          <cell r="Z1695"/>
        </row>
        <row r="1696">
          <cell r="B1696"/>
          <cell r="C1696"/>
          <cell r="D1696"/>
          <cell r="E1696"/>
          <cell r="F1696"/>
          <cell r="G1696"/>
          <cell r="H1696"/>
          <cell r="I1696"/>
          <cell r="J1696"/>
          <cell r="K1696"/>
          <cell r="L1696"/>
          <cell r="O1696"/>
          <cell r="P1696"/>
          <cell r="Q1696"/>
          <cell r="R1696"/>
          <cell r="S1696"/>
          <cell r="T1696"/>
          <cell r="U1696"/>
          <cell r="V1696"/>
          <cell r="Y1696"/>
          <cell r="Z1696"/>
        </row>
        <row r="1697">
          <cell r="B1697"/>
          <cell r="C1697"/>
          <cell r="D1697"/>
          <cell r="E1697"/>
          <cell r="F1697"/>
          <cell r="G1697"/>
          <cell r="H1697"/>
          <cell r="I1697"/>
          <cell r="J1697"/>
          <cell r="K1697"/>
          <cell r="L1697"/>
          <cell r="O1697"/>
          <cell r="P1697"/>
          <cell r="Q1697"/>
          <cell r="R1697"/>
          <cell r="S1697"/>
          <cell r="T1697"/>
          <cell r="U1697"/>
          <cell r="V1697"/>
          <cell r="Y1697"/>
          <cell r="Z1697"/>
        </row>
        <row r="1698">
          <cell r="B1698"/>
          <cell r="C1698"/>
          <cell r="D1698"/>
          <cell r="E1698"/>
          <cell r="F1698"/>
          <cell r="G1698"/>
          <cell r="H1698"/>
          <cell r="I1698"/>
          <cell r="J1698"/>
          <cell r="K1698"/>
          <cell r="L1698"/>
          <cell r="O1698"/>
          <cell r="P1698"/>
          <cell r="Q1698"/>
          <cell r="R1698"/>
          <cell r="S1698"/>
          <cell r="T1698"/>
          <cell r="U1698"/>
          <cell r="V1698"/>
          <cell r="Y1698"/>
          <cell r="Z1698"/>
        </row>
        <row r="1699">
          <cell r="B1699"/>
          <cell r="C1699"/>
          <cell r="D1699"/>
          <cell r="E1699"/>
          <cell r="F1699"/>
          <cell r="G1699"/>
          <cell r="H1699"/>
          <cell r="I1699"/>
          <cell r="J1699"/>
          <cell r="K1699"/>
          <cell r="L1699"/>
          <cell r="O1699"/>
          <cell r="P1699"/>
          <cell r="Q1699"/>
          <cell r="R1699"/>
          <cell r="S1699"/>
          <cell r="T1699"/>
          <cell r="U1699"/>
          <cell r="V1699"/>
          <cell r="Y1699"/>
          <cell r="Z1699"/>
        </row>
        <row r="1700">
          <cell r="B1700"/>
          <cell r="C1700"/>
          <cell r="D1700"/>
          <cell r="E1700"/>
          <cell r="F1700"/>
          <cell r="G1700"/>
          <cell r="H1700"/>
          <cell r="I1700"/>
          <cell r="J1700"/>
          <cell r="K1700"/>
          <cell r="L1700"/>
          <cell r="O1700"/>
          <cell r="P1700"/>
          <cell r="Q1700"/>
          <cell r="R1700"/>
          <cell r="S1700"/>
          <cell r="T1700"/>
          <cell r="U1700"/>
          <cell r="V1700"/>
          <cell r="Y1700"/>
          <cell r="Z1700"/>
        </row>
        <row r="1701">
          <cell r="B1701"/>
          <cell r="C1701"/>
          <cell r="D1701"/>
          <cell r="E1701"/>
          <cell r="F1701"/>
          <cell r="G1701"/>
          <cell r="H1701"/>
          <cell r="I1701"/>
          <cell r="J1701"/>
          <cell r="K1701"/>
          <cell r="L1701"/>
          <cell r="O1701"/>
          <cell r="P1701"/>
          <cell r="Q1701"/>
          <cell r="R1701"/>
          <cell r="S1701"/>
          <cell r="T1701"/>
          <cell r="U1701"/>
          <cell r="V1701"/>
          <cell r="Y1701"/>
          <cell r="Z1701"/>
        </row>
        <row r="1702">
          <cell r="B1702"/>
          <cell r="C1702"/>
          <cell r="D1702"/>
          <cell r="E1702"/>
          <cell r="F1702"/>
          <cell r="G1702"/>
          <cell r="H1702"/>
          <cell r="I1702"/>
          <cell r="J1702"/>
          <cell r="K1702"/>
          <cell r="L1702"/>
          <cell r="O1702"/>
          <cell r="P1702"/>
          <cell r="Q1702"/>
          <cell r="R1702"/>
          <cell r="S1702"/>
          <cell r="T1702"/>
          <cell r="U1702"/>
          <cell r="V1702"/>
          <cell r="Y1702"/>
          <cell r="Z1702"/>
        </row>
        <row r="1703">
          <cell r="B1703"/>
          <cell r="C1703"/>
          <cell r="D1703"/>
          <cell r="E1703"/>
          <cell r="F1703"/>
          <cell r="G1703"/>
          <cell r="H1703"/>
          <cell r="I1703"/>
          <cell r="J1703"/>
          <cell r="K1703"/>
          <cell r="L1703"/>
          <cell r="O1703"/>
          <cell r="P1703"/>
          <cell r="Q1703"/>
          <cell r="R1703"/>
          <cell r="S1703"/>
          <cell r="T1703"/>
          <cell r="U1703"/>
          <cell r="V1703"/>
          <cell r="Y1703"/>
          <cell r="Z1703"/>
        </row>
        <row r="1704">
          <cell r="B1704"/>
          <cell r="C1704"/>
          <cell r="D1704"/>
          <cell r="E1704"/>
          <cell r="F1704"/>
          <cell r="G1704"/>
          <cell r="H1704"/>
          <cell r="I1704"/>
          <cell r="J1704"/>
          <cell r="K1704"/>
          <cell r="L1704"/>
          <cell r="O1704"/>
          <cell r="P1704"/>
          <cell r="Q1704"/>
          <cell r="R1704"/>
          <cell r="S1704"/>
          <cell r="T1704"/>
          <cell r="U1704"/>
          <cell r="V1704"/>
          <cell r="Y1704"/>
          <cell r="Z1704"/>
        </row>
        <row r="1705">
          <cell r="B1705"/>
          <cell r="C1705"/>
          <cell r="D1705"/>
          <cell r="E1705"/>
          <cell r="F1705"/>
          <cell r="G1705"/>
          <cell r="H1705"/>
          <cell r="I1705"/>
          <cell r="J1705"/>
          <cell r="K1705"/>
          <cell r="L1705"/>
          <cell r="O1705"/>
          <cell r="P1705"/>
          <cell r="Q1705"/>
          <cell r="R1705"/>
          <cell r="S1705"/>
          <cell r="T1705"/>
          <cell r="U1705"/>
          <cell r="V1705"/>
          <cell r="Y1705"/>
          <cell r="Z1705"/>
        </row>
        <row r="1706">
          <cell r="B1706"/>
          <cell r="C1706"/>
          <cell r="D1706"/>
          <cell r="E1706"/>
          <cell r="F1706"/>
          <cell r="G1706"/>
          <cell r="H1706"/>
          <cell r="I1706"/>
          <cell r="J1706"/>
          <cell r="K1706"/>
          <cell r="L1706"/>
          <cell r="O1706"/>
          <cell r="P1706"/>
          <cell r="Q1706"/>
          <cell r="R1706"/>
          <cell r="S1706"/>
          <cell r="T1706"/>
          <cell r="U1706"/>
          <cell r="V1706"/>
          <cell r="Y1706"/>
          <cell r="Z1706"/>
        </row>
        <row r="1707">
          <cell r="B1707"/>
          <cell r="C1707"/>
          <cell r="D1707"/>
          <cell r="E1707"/>
          <cell r="F1707"/>
          <cell r="G1707"/>
          <cell r="H1707"/>
          <cell r="I1707"/>
          <cell r="J1707"/>
          <cell r="K1707"/>
          <cell r="L1707"/>
          <cell r="O1707"/>
          <cell r="P1707"/>
          <cell r="Q1707"/>
          <cell r="R1707"/>
          <cell r="S1707"/>
          <cell r="T1707"/>
          <cell r="U1707"/>
          <cell r="V1707"/>
          <cell r="Y1707"/>
          <cell r="Z1707"/>
        </row>
        <row r="1708">
          <cell r="B1708"/>
          <cell r="C1708"/>
          <cell r="D1708"/>
          <cell r="E1708"/>
          <cell r="F1708"/>
          <cell r="G1708"/>
          <cell r="H1708"/>
          <cell r="I1708"/>
          <cell r="J1708"/>
          <cell r="K1708"/>
          <cell r="L1708"/>
          <cell r="O1708"/>
          <cell r="P1708"/>
          <cell r="Q1708"/>
          <cell r="R1708"/>
          <cell r="S1708"/>
          <cell r="T1708"/>
          <cell r="U1708"/>
          <cell r="V1708"/>
          <cell r="Y1708"/>
          <cell r="Z1708"/>
        </row>
        <row r="1709">
          <cell r="B1709"/>
          <cell r="C1709"/>
          <cell r="D1709"/>
          <cell r="E1709"/>
          <cell r="F1709"/>
          <cell r="G1709"/>
          <cell r="H1709"/>
          <cell r="I1709"/>
          <cell r="J1709"/>
          <cell r="K1709"/>
          <cell r="L1709"/>
          <cell r="O1709"/>
          <cell r="P1709"/>
          <cell r="Q1709"/>
          <cell r="R1709"/>
          <cell r="S1709"/>
          <cell r="T1709"/>
          <cell r="U1709"/>
          <cell r="V1709"/>
          <cell r="Y1709"/>
          <cell r="Z1709"/>
        </row>
        <row r="1710">
          <cell r="B1710"/>
          <cell r="C1710"/>
          <cell r="D1710"/>
          <cell r="E1710"/>
          <cell r="F1710"/>
          <cell r="G1710"/>
          <cell r="H1710"/>
          <cell r="I1710"/>
          <cell r="J1710"/>
          <cell r="K1710"/>
          <cell r="L1710"/>
          <cell r="O1710"/>
          <cell r="P1710"/>
          <cell r="Q1710"/>
          <cell r="R1710"/>
          <cell r="S1710"/>
          <cell r="T1710"/>
          <cell r="U1710"/>
          <cell r="V1710"/>
          <cell r="Y1710"/>
          <cell r="Z1710"/>
        </row>
        <row r="1711">
          <cell r="B1711"/>
          <cell r="C1711"/>
          <cell r="D1711"/>
          <cell r="E1711"/>
          <cell r="F1711"/>
          <cell r="G1711"/>
          <cell r="H1711"/>
          <cell r="I1711"/>
          <cell r="J1711"/>
          <cell r="K1711"/>
          <cell r="L1711"/>
          <cell r="O1711"/>
          <cell r="P1711"/>
          <cell r="Q1711"/>
          <cell r="R1711"/>
          <cell r="S1711"/>
          <cell r="T1711"/>
          <cell r="U1711"/>
          <cell r="V1711"/>
          <cell r="Y1711"/>
          <cell r="Z1711"/>
        </row>
        <row r="1712">
          <cell r="B1712"/>
          <cell r="C1712"/>
          <cell r="D1712"/>
          <cell r="E1712"/>
          <cell r="F1712"/>
          <cell r="G1712"/>
          <cell r="H1712"/>
          <cell r="I1712"/>
          <cell r="J1712"/>
          <cell r="K1712"/>
          <cell r="L1712"/>
          <cell r="O1712"/>
          <cell r="P1712"/>
          <cell r="Q1712"/>
          <cell r="R1712"/>
          <cell r="S1712"/>
          <cell r="T1712"/>
          <cell r="U1712"/>
          <cell r="V1712"/>
          <cell r="Y1712"/>
          <cell r="Z1712"/>
        </row>
        <row r="1713">
          <cell r="B1713"/>
          <cell r="C1713"/>
          <cell r="D1713"/>
          <cell r="E1713"/>
          <cell r="F1713"/>
          <cell r="G1713"/>
          <cell r="H1713"/>
          <cell r="I1713"/>
          <cell r="J1713"/>
          <cell r="K1713"/>
          <cell r="L1713"/>
          <cell r="O1713"/>
          <cell r="P1713"/>
          <cell r="Q1713"/>
          <cell r="R1713"/>
          <cell r="S1713"/>
          <cell r="T1713"/>
          <cell r="U1713"/>
          <cell r="V1713"/>
          <cell r="Y1713"/>
          <cell r="Z1713"/>
        </row>
        <row r="1714">
          <cell r="B1714"/>
          <cell r="C1714"/>
          <cell r="D1714"/>
          <cell r="E1714"/>
          <cell r="F1714"/>
          <cell r="G1714"/>
          <cell r="H1714"/>
          <cell r="I1714"/>
          <cell r="J1714"/>
          <cell r="K1714"/>
          <cell r="L1714"/>
          <cell r="O1714"/>
          <cell r="P1714"/>
          <cell r="Q1714"/>
          <cell r="R1714"/>
          <cell r="S1714"/>
          <cell r="T1714"/>
          <cell r="U1714"/>
          <cell r="V1714"/>
          <cell r="Y1714"/>
          <cell r="Z1714"/>
        </row>
        <row r="1715">
          <cell r="B1715"/>
          <cell r="C1715"/>
          <cell r="D1715"/>
          <cell r="E1715"/>
          <cell r="F1715"/>
          <cell r="G1715"/>
          <cell r="H1715"/>
          <cell r="I1715"/>
          <cell r="J1715"/>
          <cell r="K1715"/>
          <cell r="L1715"/>
          <cell r="O1715"/>
          <cell r="P1715"/>
          <cell r="Q1715"/>
          <cell r="R1715"/>
          <cell r="S1715"/>
          <cell r="T1715"/>
          <cell r="U1715"/>
          <cell r="V1715"/>
          <cell r="Y1715"/>
          <cell r="Z1715"/>
        </row>
        <row r="1716">
          <cell r="B1716"/>
          <cell r="C1716"/>
          <cell r="D1716"/>
          <cell r="E1716"/>
          <cell r="F1716"/>
          <cell r="G1716"/>
          <cell r="H1716"/>
          <cell r="I1716"/>
          <cell r="J1716"/>
          <cell r="K1716"/>
          <cell r="L1716"/>
          <cell r="O1716"/>
          <cell r="P1716"/>
          <cell r="Q1716"/>
          <cell r="R1716"/>
          <cell r="S1716"/>
          <cell r="T1716"/>
          <cell r="U1716"/>
          <cell r="V1716"/>
          <cell r="Y1716"/>
          <cell r="Z1716"/>
        </row>
        <row r="1717">
          <cell r="B1717"/>
          <cell r="C1717"/>
          <cell r="D1717"/>
          <cell r="E1717"/>
          <cell r="F1717"/>
          <cell r="G1717"/>
          <cell r="H1717"/>
          <cell r="I1717"/>
          <cell r="J1717"/>
          <cell r="K1717"/>
          <cell r="L1717"/>
          <cell r="O1717"/>
          <cell r="P1717"/>
          <cell r="Q1717"/>
          <cell r="R1717"/>
          <cell r="S1717"/>
          <cell r="T1717"/>
          <cell r="U1717"/>
          <cell r="V1717"/>
          <cell r="Y1717"/>
          <cell r="Z1717"/>
        </row>
        <row r="1718">
          <cell r="B1718"/>
          <cell r="C1718"/>
          <cell r="D1718"/>
          <cell r="E1718"/>
          <cell r="F1718"/>
          <cell r="G1718"/>
          <cell r="H1718"/>
          <cell r="I1718"/>
          <cell r="J1718"/>
          <cell r="K1718"/>
          <cell r="L1718"/>
          <cell r="O1718"/>
          <cell r="P1718"/>
          <cell r="Q1718"/>
          <cell r="R1718"/>
          <cell r="S1718"/>
          <cell r="T1718"/>
          <cell r="U1718"/>
          <cell r="V1718"/>
          <cell r="Y1718"/>
          <cell r="Z1718"/>
        </row>
        <row r="1719">
          <cell r="B1719"/>
          <cell r="C1719"/>
          <cell r="D1719"/>
          <cell r="E1719"/>
          <cell r="F1719"/>
          <cell r="G1719"/>
          <cell r="H1719"/>
          <cell r="I1719"/>
          <cell r="J1719"/>
          <cell r="K1719"/>
          <cell r="L1719"/>
          <cell r="O1719"/>
          <cell r="P1719"/>
          <cell r="Q1719"/>
          <cell r="R1719"/>
          <cell r="S1719"/>
          <cell r="T1719"/>
          <cell r="U1719"/>
          <cell r="V1719"/>
          <cell r="Y1719"/>
          <cell r="Z1719"/>
        </row>
        <row r="1720">
          <cell r="B1720"/>
          <cell r="C1720"/>
          <cell r="D1720"/>
          <cell r="E1720"/>
          <cell r="F1720"/>
          <cell r="G1720"/>
          <cell r="H1720"/>
          <cell r="I1720"/>
          <cell r="J1720"/>
          <cell r="K1720"/>
          <cell r="L1720"/>
          <cell r="O1720"/>
          <cell r="P1720"/>
          <cell r="Q1720"/>
          <cell r="R1720"/>
          <cell r="S1720"/>
          <cell r="T1720"/>
          <cell r="U1720"/>
          <cell r="V1720"/>
          <cell r="Y1720"/>
          <cell r="Z1720"/>
        </row>
        <row r="1721">
          <cell r="B1721"/>
          <cell r="C1721"/>
          <cell r="D1721"/>
          <cell r="E1721"/>
          <cell r="F1721"/>
          <cell r="G1721"/>
          <cell r="H1721"/>
          <cell r="I1721"/>
          <cell r="J1721"/>
          <cell r="K1721"/>
          <cell r="L1721"/>
          <cell r="O1721"/>
          <cell r="P1721"/>
          <cell r="Q1721"/>
          <cell r="R1721"/>
          <cell r="S1721"/>
          <cell r="T1721"/>
          <cell r="U1721"/>
          <cell r="V1721"/>
          <cell r="Y1721"/>
          <cell r="Z1721"/>
        </row>
        <row r="1722">
          <cell r="B1722"/>
          <cell r="C1722"/>
          <cell r="D1722"/>
          <cell r="E1722"/>
          <cell r="F1722"/>
          <cell r="G1722"/>
          <cell r="H1722"/>
          <cell r="I1722"/>
          <cell r="J1722"/>
          <cell r="K1722"/>
          <cell r="L1722"/>
          <cell r="O1722"/>
          <cell r="P1722"/>
          <cell r="Q1722"/>
          <cell r="R1722"/>
          <cell r="S1722"/>
          <cell r="T1722"/>
          <cell r="U1722"/>
          <cell r="V1722"/>
          <cell r="Y1722"/>
          <cell r="Z1722"/>
        </row>
        <row r="1723">
          <cell r="B1723"/>
          <cell r="C1723"/>
          <cell r="D1723"/>
          <cell r="E1723"/>
          <cell r="F1723"/>
          <cell r="G1723"/>
          <cell r="H1723"/>
          <cell r="I1723"/>
          <cell r="J1723"/>
          <cell r="K1723"/>
          <cell r="L1723"/>
          <cell r="O1723"/>
          <cell r="P1723"/>
          <cell r="Q1723"/>
          <cell r="R1723"/>
          <cell r="S1723"/>
          <cell r="T1723"/>
          <cell r="U1723"/>
          <cell r="V1723"/>
          <cell r="Y1723"/>
          <cell r="Z1723"/>
        </row>
        <row r="1724">
          <cell r="B1724"/>
          <cell r="C1724"/>
          <cell r="D1724"/>
          <cell r="E1724"/>
          <cell r="F1724"/>
          <cell r="G1724"/>
          <cell r="H1724"/>
          <cell r="I1724"/>
          <cell r="J1724"/>
          <cell r="K1724"/>
          <cell r="L1724"/>
          <cell r="O1724"/>
          <cell r="P1724"/>
          <cell r="Q1724"/>
          <cell r="R1724"/>
          <cell r="S1724"/>
          <cell r="T1724"/>
          <cell r="U1724"/>
          <cell r="V1724"/>
          <cell r="Y1724"/>
          <cell r="Z1724"/>
        </row>
        <row r="1725">
          <cell r="B1725"/>
          <cell r="C1725"/>
          <cell r="D1725"/>
          <cell r="E1725"/>
          <cell r="F1725"/>
          <cell r="G1725"/>
          <cell r="H1725"/>
          <cell r="I1725"/>
          <cell r="J1725"/>
          <cell r="K1725"/>
          <cell r="L1725"/>
          <cell r="O1725"/>
          <cell r="P1725"/>
          <cell r="Q1725"/>
          <cell r="R1725"/>
          <cell r="S1725"/>
          <cell r="T1725"/>
          <cell r="U1725"/>
          <cell r="V1725"/>
          <cell r="Y1725"/>
          <cell r="Z1725"/>
        </row>
        <row r="1726">
          <cell r="B1726"/>
          <cell r="C1726"/>
          <cell r="D1726"/>
          <cell r="E1726"/>
          <cell r="F1726"/>
          <cell r="G1726"/>
          <cell r="H1726"/>
          <cell r="I1726"/>
          <cell r="J1726"/>
          <cell r="K1726"/>
          <cell r="L1726"/>
          <cell r="O1726"/>
          <cell r="P1726"/>
          <cell r="Q1726"/>
          <cell r="R1726"/>
          <cell r="S1726"/>
          <cell r="T1726"/>
          <cell r="U1726"/>
          <cell r="V1726"/>
          <cell r="Y1726"/>
          <cell r="Z1726"/>
        </row>
        <row r="1727">
          <cell r="B1727"/>
          <cell r="C1727"/>
          <cell r="D1727"/>
          <cell r="E1727"/>
          <cell r="F1727"/>
          <cell r="G1727"/>
          <cell r="H1727"/>
          <cell r="I1727"/>
          <cell r="J1727"/>
          <cell r="K1727"/>
          <cell r="L1727"/>
          <cell r="O1727"/>
          <cell r="P1727"/>
          <cell r="Q1727"/>
          <cell r="R1727"/>
          <cell r="S1727"/>
          <cell r="T1727"/>
          <cell r="U1727"/>
          <cell r="V1727"/>
          <cell r="Y1727"/>
          <cell r="Z1727"/>
        </row>
        <row r="1728">
          <cell r="B1728"/>
          <cell r="C1728"/>
          <cell r="D1728"/>
          <cell r="E1728"/>
          <cell r="F1728"/>
          <cell r="G1728"/>
          <cell r="H1728"/>
          <cell r="I1728"/>
          <cell r="J1728"/>
          <cell r="K1728"/>
          <cell r="L1728"/>
          <cell r="O1728"/>
          <cell r="P1728"/>
          <cell r="Q1728"/>
          <cell r="R1728"/>
          <cell r="S1728"/>
          <cell r="T1728"/>
          <cell r="U1728"/>
          <cell r="V1728"/>
          <cell r="Y1728"/>
          <cell r="Z1728"/>
        </row>
        <row r="1729">
          <cell r="B1729"/>
          <cell r="C1729"/>
          <cell r="D1729"/>
          <cell r="E1729"/>
          <cell r="F1729"/>
          <cell r="G1729"/>
          <cell r="H1729"/>
          <cell r="I1729"/>
          <cell r="J1729"/>
          <cell r="K1729"/>
          <cell r="L1729"/>
          <cell r="O1729"/>
          <cell r="P1729"/>
          <cell r="Q1729"/>
          <cell r="R1729"/>
          <cell r="S1729"/>
          <cell r="T1729"/>
          <cell r="U1729"/>
          <cell r="V1729"/>
          <cell r="Y1729"/>
          <cell r="Z1729"/>
        </row>
        <row r="1730">
          <cell r="B1730"/>
          <cell r="C1730"/>
          <cell r="D1730"/>
          <cell r="E1730"/>
          <cell r="F1730"/>
          <cell r="G1730"/>
          <cell r="H1730"/>
          <cell r="I1730"/>
          <cell r="J1730"/>
          <cell r="K1730"/>
          <cell r="L1730"/>
          <cell r="O1730"/>
          <cell r="P1730"/>
          <cell r="Q1730"/>
          <cell r="R1730"/>
          <cell r="S1730"/>
          <cell r="T1730"/>
          <cell r="U1730"/>
          <cell r="V1730"/>
          <cell r="Y1730"/>
          <cell r="Z1730"/>
        </row>
        <row r="1731">
          <cell r="B1731"/>
          <cell r="C1731"/>
          <cell r="D1731"/>
          <cell r="E1731"/>
          <cell r="F1731"/>
          <cell r="G1731"/>
          <cell r="H1731"/>
          <cell r="I1731"/>
          <cell r="J1731"/>
          <cell r="K1731"/>
          <cell r="L1731"/>
          <cell r="O1731"/>
          <cell r="P1731"/>
          <cell r="Q1731"/>
          <cell r="R1731"/>
          <cell r="S1731"/>
          <cell r="T1731"/>
          <cell r="U1731"/>
          <cell r="V1731"/>
          <cell r="Y1731"/>
          <cell r="Z1731"/>
        </row>
        <row r="1732">
          <cell r="B1732"/>
          <cell r="C1732"/>
          <cell r="D1732"/>
          <cell r="E1732"/>
          <cell r="F1732"/>
          <cell r="G1732"/>
          <cell r="H1732"/>
          <cell r="I1732"/>
          <cell r="J1732"/>
          <cell r="K1732"/>
          <cell r="L1732"/>
          <cell r="O1732"/>
          <cell r="P1732"/>
          <cell r="Q1732"/>
          <cell r="R1732"/>
          <cell r="S1732"/>
          <cell r="T1732"/>
          <cell r="U1732"/>
          <cell r="V1732"/>
          <cell r="Y1732"/>
          <cell r="Z1732"/>
        </row>
        <row r="1733">
          <cell r="B1733"/>
          <cell r="C1733"/>
          <cell r="D1733"/>
          <cell r="E1733"/>
          <cell r="F1733"/>
          <cell r="G1733"/>
          <cell r="H1733"/>
          <cell r="I1733"/>
          <cell r="J1733"/>
          <cell r="K1733"/>
          <cell r="L1733"/>
          <cell r="O1733"/>
          <cell r="P1733"/>
          <cell r="Q1733"/>
          <cell r="R1733"/>
          <cell r="S1733"/>
          <cell r="T1733"/>
          <cell r="U1733"/>
          <cell r="V1733"/>
          <cell r="Y1733"/>
          <cell r="Z1733"/>
        </row>
        <row r="1734">
          <cell r="B1734"/>
          <cell r="C1734"/>
          <cell r="D1734"/>
          <cell r="E1734"/>
          <cell r="F1734"/>
          <cell r="G1734"/>
          <cell r="H1734"/>
          <cell r="I1734"/>
          <cell r="J1734"/>
          <cell r="K1734"/>
          <cell r="L1734"/>
          <cell r="O1734"/>
          <cell r="P1734"/>
          <cell r="Q1734"/>
          <cell r="R1734"/>
          <cell r="S1734"/>
          <cell r="T1734"/>
          <cell r="U1734"/>
          <cell r="V1734"/>
          <cell r="Y1734"/>
          <cell r="Z1734"/>
        </row>
        <row r="1735">
          <cell r="B1735"/>
          <cell r="C1735"/>
          <cell r="D1735"/>
          <cell r="E1735"/>
          <cell r="F1735"/>
          <cell r="G1735"/>
          <cell r="H1735"/>
          <cell r="I1735"/>
          <cell r="J1735"/>
          <cell r="K1735"/>
          <cell r="L1735"/>
          <cell r="O1735"/>
          <cell r="P1735"/>
          <cell r="Q1735"/>
          <cell r="R1735"/>
          <cell r="S1735"/>
          <cell r="T1735"/>
          <cell r="U1735"/>
          <cell r="V1735"/>
          <cell r="Y1735"/>
          <cell r="Z1735"/>
        </row>
        <row r="1736">
          <cell r="B1736"/>
          <cell r="C1736"/>
          <cell r="D1736"/>
          <cell r="E1736"/>
          <cell r="F1736"/>
          <cell r="G1736"/>
          <cell r="H1736"/>
          <cell r="I1736"/>
          <cell r="J1736"/>
          <cell r="K1736"/>
          <cell r="L1736"/>
          <cell r="O1736"/>
          <cell r="P1736"/>
          <cell r="Q1736"/>
          <cell r="R1736"/>
          <cell r="S1736"/>
          <cell r="T1736"/>
          <cell r="U1736"/>
          <cell r="V1736"/>
          <cell r="Y1736"/>
          <cell r="Z1736"/>
        </row>
        <row r="1737">
          <cell r="B1737"/>
          <cell r="C1737"/>
          <cell r="D1737"/>
          <cell r="E1737"/>
          <cell r="F1737"/>
          <cell r="G1737"/>
          <cell r="H1737"/>
          <cell r="I1737"/>
          <cell r="J1737"/>
          <cell r="K1737"/>
          <cell r="L1737"/>
          <cell r="O1737"/>
          <cell r="P1737"/>
          <cell r="Q1737"/>
          <cell r="R1737"/>
          <cell r="S1737"/>
          <cell r="T1737"/>
          <cell r="U1737"/>
          <cell r="V1737"/>
          <cell r="Y1737"/>
          <cell r="Z1737"/>
        </row>
        <row r="1738">
          <cell r="B1738"/>
          <cell r="C1738"/>
          <cell r="D1738"/>
          <cell r="E1738"/>
          <cell r="F1738"/>
          <cell r="G1738"/>
          <cell r="H1738"/>
          <cell r="I1738"/>
          <cell r="J1738"/>
          <cell r="K1738"/>
          <cell r="L1738"/>
          <cell r="O1738"/>
          <cell r="P1738"/>
          <cell r="Q1738"/>
          <cell r="R1738"/>
          <cell r="S1738"/>
          <cell r="T1738"/>
          <cell r="U1738"/>
          <cell r="V1738"/>
          <cell r="Y1738"/>
          <cell r="Z1738"/>
        </row>
        <row r="1739">
          <cell r="B1739"/>
          <cell r="C1739"/>
          <cell r="D1739"/>
          <cell r="E1739"/>
          <cell r="F1739"/>
          <cell r="G1739"/>
          <cell r="H1739"/>
          <cell r="I1739"/>
          <cell r="J1739"/>
          <cell r="K1739"/>
          <cell r="L1739"/>
          <cell r="O1739"/>
          <cell r="P1739"/>
          <cell r="Q1739"/>
          <cell r="R1739"/>
          <cell r="S1739"/>
          <cell r="T1739"/>
          <cell r="U1739"/>
          <cell r="V1739"/>
          <cell r="Y1739"/>
          <cell r="Z1739"/>
        </row>
        <row r="1740">
          <cell r="B1740"/>
          <cell r="C1740"/>
          <cell r="D1740"/>
          <cell r="E1740"/>
          <cell r="F1740"/>
          <cell r="G1740"/>
          <cell r="H1740"/>
          <cell r="I1740"/>
          <cell r="J1740"/>
          <cell r="K1740"/>
          <cell r="L1740"/>
          <cell r="O1740"/>
          <cell r="P1740"/>
          <cell r="Q1740"/>
          <cell r="R1740"/>
          <cell r="S1740"/>
          <cell r="T1740"/>
          <cell r="U1740"/>
          <cell r="V1740"/>
          <cell r="Y1740"/>
          <cell r="Z1740"/>
        </row>
        <row r="1741">
          <cell r="B1741"/>
          <cell r="C1741"/>
          <cell r="D1741"/>
          <cell r="E1741"/>
          <cell r="F1741"/>
          <cell r="G1741"/>
          <cell r="H1741"/>
          <cell r="I1741"/>
          <cell r="J1741"/>
          <cell r="K1741"/>
          <cell r="L1741"/>
          <cell r="O1741"/>
          <cell r="P1741"/>
          <cell r="Q1741"/>
          <cell r="R1741"/>
          <cell r="S1741"/>
          <cell r="T1741"/>
          <cell r="U1741"/>
          <cell r="V1741"/>
          <cell r="Y1741"/>
          <cell r="Z1741"/>
        </row>
        <row r="1742">
          <cell r="B1742"/>
          <cell r="C1742"/>
          <cell r="D1742"/>
          <cell r="E1742"/>
          <cell r="F1742"/>
          <cell r="G1742"/>
          <cell r="H1742"/>
          <cell r="I1742"/>
          <cell r="J1742"/>
          <cell r="K1742"/>
          <cell r="L1742"/>
          <cell r="O1742"/>
          <cell r="P1742"/>
          <cell r="Q1742"/>
          <cell r="R1742"/>
          <cell r="S1742"/>
          <cell r="T1742"/>
          <cell r="U1742"/>
          <cell r="V1742"/>
          <cell r="Y1742"/>
          <cell r="Z1742"/>
        </row>
        <row r="1743">
          <cell r="B1743"/>
          <cell r="C1743"/>
          <cell r="D1743"/>
          <cell r="E1743"/>
          <cell r="F1743"/>
          <cell r="G1743"/>
          <cell r="H1743"/>
          <cell r="I1743"/>
          <cell r="J1743"/>
          <cell r="K1743"/>
          <cell r="L1743"/>
          <cell r="O1743"/>
          <cell r="P1743"/>
          <cell r="Q1743"/>
          <cell r="R1743"/>
          <cell r="S1743"/>
          <cell r="T1743"/>
          <cell r="U1743"/>
          <cell r="V1743"/>
          <cell r="Y1743"/>
          <cell r="Z1743"/>
        </row>
        <row r="1744">
          <cell r="B1744"/>
          <cell r="C1744"/>
          <cell r="D1744"/>
          <cell r="E1744"/>
          <cell r="F1744"/>
          <cell r="G1744"/>
          <cell r="H1744"/>
          <cell r="I1744"/>
          <cell r="J1744"/>
          <cell r="K1744"/>
          <cell r="L1744"/>
          <cell r="O1744"/>
          <cell r="P1744"/>
          <cell r="Q1744"/>
          <cell r="R1744"/>
          <cell r="S1744"/>
          <cell r="T1744"/>
          <cell r="U1744"/>
          <cell r="V1744"/>
          <cell r="Y1744"/>
          <cell r="Z1744"/>
        </row>
        <row r="1745">
          <cell r="B1745"/>
          <cell r="C1745"/>
          <cell r="D1745"/>
          <cell r="E1745"/>
          <cell r="F1745"/>
          <cell r="G1745"/>
          <cell r="H1745"/>
          <cell r="I1745"/>
          <cell r="J1745"/>
          <cell r="K1745"/>
          <cell r="L1745"/>
          <cell r="O1745"/>
          <cell r="P1745"/>
          <cell r="Q1745"/>
          <cell r="R1745"/>
          <cell r="S1745"/>
          <cell r="T1745"/>
          <cell r="U1745"/>
          <cell r="V1745"/>
          <cell r="Y1745"/>
          <cell r="Z1745"/>
        </row>
        <row r="1746">
          <cell r="B1746"/>
          <cell r="C1746"/>
          <cell r="D1746"/>
          <cell r="E1746"/>
          <cell r="F1746"/>
          <cell r="G1746"/>
          <cell r="H1746"/>
          <cell r="I1746"/>
          <cell r="J1746"/>
          <cell r="K1746"/>
          <cell r="L1746"/>
          <cell r="O1746"/>
          <cell r="P1746"/>
          <cell r="Q1746"/>
          <cell r="R1746"/>
          <cell r="S1746"/>
          <cell r="T1746"/>
          <cell r="U1746"/>
          <cell r="V1746"/>
          <cell r="Y1746"/>
          <cell r="Z1746"/>
        </row>
        <row r="1747">
          <cell r="B1747"/>
          <cell r="C1747"/>
          <cell r="D1747"/>
          <cell r="E1747"/>
          <cell r="F1747"/>
          <cell r="G1747"/>
          <cell r="H1747"/>
          <cell r="I1747"/>
          <cell r="J1747"/>
          <cell r="K1747"/>
          <cell r="L1747"/>
          <cell r="O1747"/>
          <cell r="P1747"/>
          <cell r="Q1747"/>
          <cell r="R1747"/>
          <cell r="S1747"/>
          <cell r="T1747"/>
          <cell r="U1747"/>
          <cell r="V1747"/>
          <cell r="Y1747"/>
          <cell r="Z1747"/>
        </row>
        <row r="1748">
          <cell r="B1748"/>
          <cell r="C1748"/>
          <cell r="D1748"/>
          <cell r="E1748"/>
          <cell r="F1748"/>
          <cell r="G1748"/>
          <cell r="H1748"/>
          <cell r="I1748"/>
          <cell r="J1748"/>
          <cell r="K1748"/>
          <cell r="L1748"/>
          <cell r="O1748"/>
          <cell r="P1748"/>
          <cell r="Q1748"/>
          <cell r="R1748"/>
          <cell r="S1748"/>
          <cell r="T1748"/>
          <cell r="U1748"/>
          <cell r="V1748"/>
          <cell r="Y1748"/>
          <cell r="Z1748"/>
        </row>
        <row r="1749">
          <cell r="B1749"/>
          <cell r="C1749"/>
          <cell r="D1749"/>
          <cell r="E1749"/>
          <cell r="F1749"/>
          <cell r="G1749"/>
          <cell r="H1749"/>
          <cell r="I1749"/>
          <cell r="J1749"/>
          <cell r="K1749"/>
          <cell r="L1749"/>
          <cell r="O1749"/>
          <cell r="P1749"/>
          <cell r="Q1749"/>
          <cell r="R1749"/>
          <cell r="S1749"/>
          <cell r="T1749"/>
          <cell r="U1749"/>
          <cell r="V1749"/>
          <cell r="Y1749"/>
          <cell r="Z1749"/>
        </row>
        <row r="1750">
          <cell r="B1750"/>
          <cell r="C1750"/>
          <cell r="D1750"/>
          <cell r="E1750"/>
          <cell r="F1750"/>
          <cell r="G1750"/>
          <cell r="H1750"/>
          <cell r="I1750"/>
          <cell r="J1750"/>
          <cell r="K1750"/>
          <cell r="L1750"/>
          <cell r="O1750"/>
          <cell r="P1750"/>
          <cell r="Q1750"/>
          <cell r="R1750"/>
          <cell r="S1750"/>
          <cell r="T1750"/>
          <cell r="U1750"/>
          <cell r="V1750"/>
          <cell r="Y1750"/>
          <cell r="Z1750"/>
        </row>
        <row r="1751">
          <cell r="B1751"/>
          <cell r="C1751"/>
          <cell r="D1751"/>
          <cell r="E1751"/>
          <cell r="F1751"/>
          <cell r="G1751"/>
          <cell r="H1751"/>
          <cell r="I1751"/>
          <cell r="J1751"/>
          <cell r="K1751"/>
          <cell r="L1751"/>
          <cell r="O1751"/>
          <cell r="P1751"/>
          <cell r="Q1751"/>
          <cell r="R1751"/>
          <cell r="S1751"/>
          <cell r="T1751"/>
          <cell r="U1751"/>
          <cell r="V1751"/>
          <cell r="Y1751"/>
          <cell r="Z1751"/>
        </row>
        <row r="1752">
          <cell r="B1752"/>
          <cell r="C1752"/>
          <cell r="D1752"/>
          <cell r="E1752"/>
          <cell r="F1752"/>
          <cell r="G1752"/>
          <cell r="H1752"/>
          <cell r="I1752"/>
          <cell r="J1752"/>
          <cell r="K1752"/>
          <cell r="L1752"/>
          <cell r="O1752"/>
          <cell r="P1752"/>
          <cell r="Q1752"/>
          <cell r="R1752"/>
          <cell r="S1752"/>
          <cell r="T1752"/>
          <cell r="U1752"/>
          <cell r="V1752"/>
          <cell r="Y1752"/>
          <cell r="Z1752"/>
        </row>
        <row r="1753">
          <cell r="B1753"/>
          <cell r="C1753"/>
          <cell r="D1753"/>
          <cell r="E1753"/>
          <cell r="F1753"/>
          <cell r="G1753"/>
          <cell r="H1753"/>
          <cell r="I1753"/>
          <cell r="J1753"/>
          <cell r="K1753"/>
          <cell r="L1753"/>
          <cell r="O1753"/>
          <cell r="P1753"/>
          <cell r="Q1753"/>
          <cell r="R1753"/>
          <cell r="S1753"/>
          <cell r="T1753"/>
          <cell r="U1753"/>
          <cell r="V1753"/>
          <cell r="Y1753"/>
          <cell r="Z1753"/>
        </row>
        <row r="1754">
          <cell r="B1754"/>
          <cell r="C1754"/>
          <cell r="D1754"/>
          <cell r="E1754"/>
          <cell r="F1754"/>
          <cell r="G1754"/>
          <cell r="H1754"/>
          <cell r="I1754"/>
          <cell r="J1754"/>
          <cell r="K1754"/>
          <cell r="L1754"/>
          <cell r="O1754"/>
          <cell r="P1754"/>
          <cell r="Q1754"/>
          <cell r="R1754"/>
          <cell r="S1754"/>
          <cell r="T1754"/>
          <cell r="U1754"/>
          <cell r="V1754"/>
          <cell r="Y1754"/>
          <cell r="Z1754"/>
        </row>
        <row r="1755">
          <cell r="B1755"/>
          <cell r="C1755"/>
          <cell r="D1755"/>
          <cell r="E1755"/>
          <cell r="F1755"/>
          <cell r="G1755"/>
          <cell r="H1755"/>
          <cell r="I1755"/>
          <cell r="J1755"/>
          <cell r="K1755"/>
          <cell r="L1755"/>
          <cell r="O1755"/>
          <cell r="P1755"/>
          <cell r="Q1755"/>
          <cell r="R1755"/>
          <cell r="S1755"/>
          <cell r="T1755"/>
          <cell r="U1755"/>
          <cell r="V1755"/>
          <cell r="Y1755"/>
          <cell r="Z1755"/>
        </row>
        <row r="1756">
          <cell r="B1756"/>
          <cell r="C1756"/>
          <cell r="D1756"/>
          <cell r="E1756"/>
          <cell r="F1756"/>
          <cell r="G1756"/>
          <cell r="H1756"/>
          <cell r="I1756"/>
          <cell r="J1756"/>
          <cell r="K1756"/>
          <cell r="L1756"/>
          <cell r="O1756"/>
          <cell r="P1756"/>
          <cell r="Q1756"/>
          <cell r="R1756"/>
          <cell r="S1756"/>
          <cell r="T1756"/>
          <cell r="U1756"/>
          <cell r="V1756"/>
          <cell r="Y1756"/>
          <cell r="Z1756"/>
        </row>
        <row r="1757">
          <cell r="B1757"/>
          <cell r="C1757"/>
          <cell r="D1757"/>
          <cell r="E1757"/>
          <cell r="F1757"/>
          <cell r="G1757"/>
          <cell r="H1757"/>
          <cell r="I1757"/>
          <cell r="J1757"/>
          <cell r="K1757"/>
          <cell r="L1757"/>
          <cell r="O1757"/>
          <cell r="P1757"/>
          <cell r="Q1757"/>
          <cell r="R1757"/>
          <cell r="S1757"/>
          <cell r="T1757"/>
          <cell r="U1757"/>
          <cell r="V1757"/>
          <cell r="Y1757"/>
          <cell r="Z1757"/>
        </row>
        <row r="1758">
          <cell r="B1758"/>
          <cell r="C1758"/>
          <cell r="D1758"/>
          <cell r="E1758"/>
          <cell r="F1758"/>
          <cell r="G1758"/>
          <cell r="H1758"/>
          <cell r="I1758"/>
          <cell r="J1758"/>
          <cell r="K1758"/>
          <cell r="L1758"/>
          <cell r="O1758"/>
          <cell r="P1758"/>
          <cell r="Q1758"/>
          <cell r="R1758"/>
          <cell r="S1758"/>
          <cell r="T1758"/>
          <cell r="U1758"/>
          <cell r="V1758"/>
          <cell r="Y1758"/>
          <cell r="Z1758"/>
        </row>
        <row r="1759">
          <cell r="B1759"/>
          <cell r="C1759"/>
          <cell r="D1759"/>
          <cell r="E1759"/>
          <cell r="F1759"/>
          <cell r="G1759"/>
          <cell r="H1759"/>
          <cell r="I1759"/>
          <cell r="J1759"/>
          <cell r="K1759"/>
          <cell r="L1759"/>
          <cell r="O1759"/>
          <cell r="P1759"/>
          <cell r="Q1759"/>
          <cell r="R1759"/>
          <cell r="S1759"/>
          <cell r="T1759"/>
          <cell r="U1759"/>
          <cell r="V1759"/>
          <cell r="Y1759"/>
          <cell r="Z1759"/>
        </row>
        <row r="1760">
          <cell r="B1760"/>
          <cell r="C1760"/>
          <cell r="D1760"/>
          <cell r="E1760"/>
          <cell r="F1760"/>
          <cell r="G1760"/>
          <cell r="H1760"/>
          <cell r="I1760"/>
          <cell r="J1760"/>
          <cell r="K1760"/>
          <cell r="L1760"/>
          <cell r="O1760"/>
          <cell r="P1760"/>
          <cell r="Q1760"/>
          <cell r="R1760"/>
          <cell r="S1760"/>
          <cell r="T1760"/>
          <cell r="U1760"/>
          <cell r="V1760"/>
          <cell r="Y1760"/>
          <cell r="Z1760"/>
        </row>
        <row r="1761">
          <cell r="B1761"/>
          <cell r="C1761"/>
          <cell r="D1761"/>
          <cell r="E1761"/>
          <cell r="F1761"/>
          <cell r="G1761"/>
          <cell r="H1761"/>
          <cell r="I1761"/>
          <cell r="J1761"/>
          <cell r="K1761"/>
          <cell r="L1761"/>
          <cell r="O1761"/>
          <cell r="P1761"/>
          <cell r="Q1761"/>
          <cell r="R1761"/>
          <cell r="S1761"/>
          <cell r="T1761"/>
          <cell r="U1761"/>
          <cell r="V1761"/>
          <cell r="Y1761"/>
          <cell r="Z1761"/>
        </row>
        <row r="1762">
          <cell r="B1762"/>
          <cell r="C1762"/>
          <cell r="D1762"/>
          <cell r="E1762"/>
          <cell r="F1762"/>
          <cell r="G1762"/>
          <cell r="H1762"/>
          <cell r="I1762"/>
          <cell r="J1762"/>
          <cell r="K1762"/>
          <cell r="L1762"/>
          <cell r="O1762"/>
          <cell r="P1762"/>
          <cell r="Q1762"/>
          <cell r="R1762"/>
          <cell r="S1762"/>
          <cell r="T1762"/>
          <cell r="U1762"/>
          <cell r="V1762"/>
          <cell r="Y1762"/>
          <cell r="Z1762"/>
        </row>
        <row r="1763">
          <cell r="B1763"/>
          <cell r="C1763"/>
          <cell r="D1763"/>
          <cell r="E1763"/>
          <cell r="F1763"/>
          <cell r="G1763"/>
          <cell r="H1763"/>
          <cell r="I1763"/>
          <cell r="J1763"/>
          <cell r="K1763"/>
          <cell r="L1763"/>
          <cell r="O1763"/>
          <cell r="P1763"/>
          <cell r="Q1763"/>
          <cell r="R1763"/>
          <cell r="S1763"/>
          <cell r="T1763"/>
          <cell r="U1763"/>
          <cell r="V1763"/>
          <cell r="Y1763"/>
          <cell r="Z1763"/>
        </row>
        <row r="1764">
          <cell r="B1764"/>
          <cell r="C1764"/>
          <cell r="D1764"/>
          <cell r="E1764"/>
          <cell r="F1764"/>
          <cell r="G1764"/>
          <cell r="H1764"/>
          <cell r="I1764"/>
          <cell r="J1764"/>
          <cell r="K1764"/>
          <cell r="L1764"/>
          <cell r="O1764"/>
          <cell r="P1764"/>
          <cell r="Q1764"/>
          <cell r="R1764"/>
          <cell r="S1764"/>
          <cell r="T1764"/>
          <cell r="U1764"/>
          <cell r="V1764"/>
          <cell r="Y1764"/>
          <cell r="Z1764"/>
        </row>
        <row r="1765">
          <cell r="B1765"/>
          <cell r="C1765"/>
          <cell r="D1765"/>
          <cell r="E1765"/>
          <cell r="F1765"/>
          <cell r="G1765"/>
          <cell r="H1765"/>
          <cell r="I1765"/>
          <cell r="J1765"/>
          <cell r="K1765"/>
          <cell r="L1765"/>
          <cell r="O1765"/>
          <cell r="P1765"/>
          <cell r="Q1765"/>
          <cell r="R1765"/>
          <cell r="S1765"/>
          <cell r="T1765"/>
          <cell r="U1765"/>
          <cell r="V1765"/>
          <cell r="Y1765"/>
          <cell r="Z1765"/>
        </row>
        <row r="1766">
          <cell r="B1766"/>
          <cell r="C1766"/>
          <cell r="D1766"/>
          <cell r="E1766"/>
          <cell r="F1766"/>
          <cell r="G1766"/>
          <cell r="H1766"/>
          <cell r="I1766"/>
          <cell r="J1766"/>
          <cell r="K1766"/>
          <cell r="L1766"/>
          <cell r="O1766"/>
          <cell r="P1766"/>
          <cell r="Q1766"/>
          <cell r="R1766"/>
          <cell r="S1766"/>
          <cell r="T1766"/>
          <cell r="U1766"/>
          <cell r="V1766"/>
          <cell r="Y1766"/>
          <cell r="Z1766"/>
        </row>
        <row r="1767">
          <cell r="B1767"/>
          <cell r="C1767"/>
          <cell r="D1767"/>
          <cell r="E1767"/>
          <cell r="F1767"/>
          <cell r="G1767"/>
          <cell r="H1767"/>
          <cell r="I1767"/>
          <cell r="J1767"/>
          <cell r="K1767"/>
          <cell r="L1767"/>
          <cell r="O1767"/>
          <cell r="P1767"/>
          <cell r="Q1767"/>
          <cell r="R1767"/>
          <cell r="S1767"/>
          <cell r="T1767"/>
          <cell r="U1767"/>
          <cell r="V1767"/>
          <cell r="Y1767"/>
          <cell r="Z1767"/>
        </row>
        <row r="1768">
          <cell r="B1768"/>
          <cell r="C1768"/>
          <cell r="D1768"/>
          <cell r="E1768"/>
          <cell r="F1768"/>
          <cell r="G1768"/>
          <cell r="H1768"/>
          <cell r="I1768"/>
          <cell r="J1768"/>
          <cell r="K1768"/>
          <cell r="L1768"/>
          <cell r="O1768"/>
          <cell r="P1768"/>
          <cell r="Q1768"/>
          <cell r="R1768"/>
          <cell r="S1768"/>
          <cell r="T1768"/>
          <cell r="U1768"/>
          <cell r="V1768"/>
          <cell r="Y1768"/>
          <cell r="Z1768"/>
        </row>
        <row r="1769">
          <cell r="B1769"/>
          <cell r="C1769"/>
          <cell r="D1769"/>
          <cell r="E1769"/>
          <cell r="F1769"/>
          <cell r="G1769"/>
          <cell r="H1769"/>
          <cell r="I1769"/>
          <cell r="J1769"/>
          <cell r="K1769"/>
          <cell r="L1769"/>
          <cell r="O1769"/>
          <cell r="P1769"/>
          <cell r="Q1769"/>
          <cell r="R1769"/>
          <cell r="S1769"/>
          <cell r="T1769"/>
          <cell r="U1769"/>
          <cell r="V1769"/>
          <cell r="Y1769"/>
          <cell r="Z1769"/>
        </row>
        <row r="1770">
          <cell r="B1770"/>
          <cell r="C1770"/>
          <cell r="D1770"/>
          <cell r="E1770"/>
          <cell r="F1770"/>
          <cell r="G1770"/>
          <cell r="H1770"/>
          <cell r="I1770"/>
          <cell r="J1770"/>
          <cell r="K1770"/>
          <cell r="L1770"/>
          <cell r="O1770"/>
          <cell r="P1770"/>
          <cell r="Q1770"/>
          <cell r="R1770"/>
          <cell r="S1770"/>
          <cell r="T1770"/>
          <cell r="U1770"/>
          <cell r="V1770"/>
          <cell r="Y1770"/>
          <cell r="Z1770"/>
        </row>
        <row r="1771">
          <cell r="B1771"/>
          <cell r="C1771"/>
          <cell r="D1771"/>
          <cell r="E1771"/>
          <cell r="F1771"/>
          <cell r="G1771"/>
          <cell r="H1771"/>
          <cell r="I1771"/>
          <cell r="J1771"/>
          <cell r="K1771"/>
          <cell r="L1771"/>
          <cell r="O1771"/>
          <cell r="P1771"/>
          <cell r="Q1771"/>
          <cell r="R1771"/>
          <cell r="S1771"/>
          <cell r="T1771"/>
          <cell r="U1771"/>
          <cell r="V1771"/>
          <cell r="Y1771"/>
          <cell r="Z1771"/>
        </row>
        <row r="1772">
          <cell r="B1772"/>
          <cell r="C1772"/>
          <cell r="D1772"/>
          <cell r="E1772"/>
          <cell r="F1772"/>
          <cell r="G1772"/>
          <cell r="H1772"/>
          <cell r="I1772"/>
          <cell r="J1772"/>
          <cell r="K1772"/>
          <cell r="L1772"/>
          <cell r="O1772"/>
          <cell r="P1772"/>
          <cell r="Q1772"/>
          <cell r="R1772"/>
          <cell r="S1772"/>
          <cell r="T1772"/>
          <cell r="U1772"/>
          <cell r="V1772"/>
          <cell r="Y1772"/>
          <cell r="Z1772"/>
        </row>
        <row r="1773">
          <cell r="B1773"/>
          <cell r="C1773"/>
          <cell r="D1773"/>
          <cell r="E1773"/>
          <cell r="F1773"/>
          <cell r="G1773"/>
          <cell r="H1773"/>
          <cell r="I1773"/>
          <cell r="J1773"/>
          <cell r="K1773"/>
          <cell r="L1773"/>
          <cell r="O1773"/>
          <cell r="P1773"/>
          <cell r="Q1773"/>
          <cell r="R1773"/>
          <cell r="S1773"/>
          <cell r="T1773"/>
          <cell r="U1773"/>
          <cell r="V1773"/>
          <cell r="Y1773"/>
          <cell r="Z1773"/>
        </row>
        <row r="1774">
          <cell r="B1774"/>
          <cell r="C1774"/>
          <cell r="D1774"/>
          <cell r="E1774"/>
          <cell r="F1774"/>
          <cell r="G1774"/>
          <cell r="H1774"/>
          <cell r="I1774"/>
          <cell r="J1774"/>
          <cell r="K1774"/>
          <cell r="L1774"/>
          <cell r="O1774"/>
          <cell r="P1774"/>
          <cell r="Q1774"/>
          <cell r="R1774"/>
          <cell r="S1774"/>
          <cell r="T1774"/>
          <cell r="U1774"/>
          <cell r="V1774"/>
          <cell r="Y1774"/>
          <cell r="Z1774"/>
        </row>
        <row r="1775">
          <cell r="B1775"/>
          <cell r="C1775"/>
          <cell r="D1775"/>
          <cell r="E1775"/>
          <cell r="F1775"/>
          <cell r="G1775"/>
          <cell r="H1775"/>
          <cell r="I1775"/>
          <cell r="J1775"/>
          <cell r="K1775"/>
          <cell r="L1775"/>
          <cell r="O1775"/>
          <cell r="P1775"/>
          <cell r="Q1775"/>
          <cell r="R1775"/>
          <cell r="S1775"/>
          <cell r="T1775"/>
          <cell r="U1775"/>
          <cell r="V1775"/>
          <cell r="Y1775"/>
          <cell r="Z1775"/>
        </row>
        <row r="1776">
          <cell r="B1776"/>
          <cell r="C1776"/>
          <cell r="D1776"/>
          <cell r="E1776"/>
          <cell r="F1776"/>
          <cell r="G1776"/>
          <cell r="H1776"/>
          <cell r="I1776"/>
          <cell r="J1776"/>
          <cell r="K1776"/>
          <cell r="L1776"/>
          <cell r="O1776"/>
          <cell r="P1776"/>
          <cell r="Q1776"/>
          <cell r="R1776"/>
          <cell r="S1776"/>
          <cell r="T1776"/>
          <cell r="U1776"/>
          <cell r="V1776"/>
          <cell r="Y1776"/>
          <cell r="Z1776"/>
        </row>
        <row r="1777">
          <cell r="B1777"/>
          <cell r="C1777"/>
          <cell r="D1777"/>
          <cell r="E1777"/>
          <cell r="F1777"/>
          <cell r="G1777"/>
          <cell r="H1777"/>
          <cell r="I1777"/>
          <cell r="J1777"/>
          <cell r="K1777"/>
          <cell r="L1777"/>
          <cell r="O1777"/>
          <cell r="P1777"/>
          <cell r="Q1777"/>
          <cell r="R1777"/>
          <cell r="S1777"/>
          <cell r="T1777"/>
          <cell r="U1777"/>
          <cell r="V1777"/>
          <cell r="Y1777"/>
          <cell r="Z1777"/>
        </row>
        <row r="1778">
          <cell r="B1778"/>
          <cell r="C1778"/>
          <cell r="D1778"/>
          <cell r="E1778"/>
          <cell r="F1778"/>
          <cell r="G1778"/>
          <cell r="H1778"/>
          <cell r="I1778"/>
          <cell r="J1778"/>
          <cell r="K1778"/>
          <cell r="L1778"/>
          <cell r="O1778"/>
          <cell r="P1778"/>
          <cell r="Q1778"/>
          <cell r="R1778"/>
          <cell r="S1778"/>
          <cell r="T1778"/>
          <cell r="U1778"/>
          <cell r="V1778"/>
          <cell r="Y1778"/>
          <cell r="Z1778"/>
        </row>
        <row r="1779">
          <cell r="B1779"/>
          <cell r="C1779"/>
          <cell r="D1779"/>
          <cell r="E1779"/>
          <cell r="F1779"/>
          <cell r="G1779"/>
          <cell r="H1779"/>
          <cell r="I1779"/>
          <cell r="J1779"/>
          <cell r="K1779"/>
          <cell r="L1779"/>
          <cell r="O1779"/>
          <cell r="P1779"/>
          <cell r="Q1779"/>
          <cell r="R1779"/>
          <cell r="S1779"/>
          <cell r="T1779"/>
          <cell r="U1779"/>
          <cell r="V1779"/>
          <cell r="Y1779"/>
          <cell r="Z1779"/>
        </row>
        <row r="1780">
          <cell r="B1780"/>
          <cell r="C1780"/>
          <cell r="D1780"/>
          <cell r="E1780"/>
          <cell r="F1780"/>
          <cell r="G1780"/>
          <cell r="H1780"/>
          <cell r="I1780"/>
          <cell r="J1780"/>
          <cell r="K1780"/>
          <cell r="L1780"/>
          <cell r="O1780"/>
          <cell r="P1780"/>
          <cell r="Q1780"/>
          <cell r="R1780"/>
          <cell r="S1780"/>
          <cell r="T1780"/>
          <cell r="U1780"/>
          <cell r="V1780"/>
          <cell r="Y1780"/>
          <cell r="Z1780"/>
        </row>
        <row r="1781">
          <cell r="B1781"/>
          <cell r="C1781"/>
          <cell r="D1781"/>
          <cell r="E1781"/>
          <cell r="F1781"/>
          <cell r="G1781"/>
          <cell r="H1781"/>
          <cell r="I1781"/>
          <cell r="J1781"/>
          <cell r="K1781"/>
          <cell r="L1781"/>
          <cell r="O1781"/>
          <cell r="P1781"/>
          <cell r="Q1781"/>
          <cell r="R1781"/>
          <cell r="S1781"/>
          <cell r="T1781"/>
          <cell r="U1781"/>
          <cell r="V1781"/>
          <cell r="Y1781"/>
          <cell r="Z1781"/>
        </row>
        <row r="1782">
          <cell r="B1782"/>
          <cell r="C1782"/>
          <cell r="D1782"/>
          <cell r="E1782"/>
          <cell r="F1782"/>
          <cell r="G1782"/>
          <cell r="H1782"/>
          <cell r="I1782"/>
          <cell r="J1782"/>
          <cell r="K1782"/>
          <cell r="L1782"/>
          <cell r="O1782"/>
          <cell r="P1782"/>
          <cell r="Q1782"/>
          <cell r="R1782"/>
          <cell r="S1782"/>
          <cell r="T1782"/>
          <cell r="U1782"/>
          <cell r="V1782"/>
          <cell r="Y1782"/>
          <cell r="Z1782"/>
        </row>
        <row r="1783">
          <cell r="B1783"/>
          <cell r="C1783"/>
          <cell r="D1783"/>
          <cell r="E1783"/>
          <cell r="F1783"/>
          <cell r="G1783"/>
          <cell r="H1783"/>
          <cell r="I1783"/>
          <cell r="J1783"/>
          <cell r="K1783"/>
          <cell r="L1783"/>
          <cell r="O1783"/>
          <cell r="P1783"/>
          <cell r="Q1783"/>
          <cell r="R1783"/>
          <cell r="S1783"/>
          <cell r="T1783"/>
          <cell r="U1783"/>
          <cell r="V1783"/>
          <cell r="Y1783"/>
          <cell r="Z1783"/>
        </row>
        <row r="1784">
          <cell r="B1784"/>
          <cell r="C1784"/>
          <cell r="D1784"/>
          <cell r="E1784"/>
          <cell r="F1784"/>
          <cell r="G1784"/>
          <cell r="H1784"/>
          <cell r="I1784"/>
          <cell r="J1784"/>
          <cell r="K1784"/>
          <cell r="L1784"/>
          <cell r="O1784"/>
          <cell r="P1784"/>
          <cell r="Q1784"/>
          <cell r="R1784"/>
          <cell r="S1784"/>
          <cell r="T1784"/>
          <cell r="U1784"/>
          <cell r="V1784"/>
          <cell r="Y1784"/>
          <cell r="Z1784"/>
        </row>
        <row r="1785">
          <cell r="B1785"/>
          <cell r="C1785"/>
          <cell r="D1785"/>
          <cell r="E1785"/>
          <cell r="F1785"/>
          <cell r="G1785"/>
          <cell r="H1785"/>
          <cell r="I1785"/>
          <cell r="J1785"/>
          <cell r="K1785"/>
          <cell r="L1785"/>
          <cell r="O1785"/>
          <cell r="P1785"/>
          <cell r="Q1785"/>
          <cell r="R1785"/>
          <cell r="S1785"/>
          <cell r="T1785"/>
          <cell r="U1785"/>
          <cell r="V1785"/>
          <cell r="Y1785"/>
          <cell r="Z1785"/>
        </row>
        <row r="1786">
          <cell r="B1786"/>
          <cell r="C1786"/>
          <cell r="D1786"/>
          <cell r="E1786"/>
          <cell r="F1786"/>
          <cell r="G1786"/>
          <cell r="H1786"/>
          <cell r="I1786"/>
          <cell r="J1786"/>
          <cell r="K1786"/>
          <cell r="L1786"/>
          <cell r="O1786"/>
          <cell r="P1786"/>
          <cell r="Q1786"/>
          <cell r="R1786"/>
          <cell r="S1786"/>
          <cell r="T1786"/>
          <cell r="U1786"/>
          <cell r="V1786"/>
          <cell r="Y1786"/>
          <cell r="Z1786"/>
        </row>
        <row r="1787">
          <cell r="B1787"/>
          <cell r="C1787"/>
          <cell r="D1787"/>
          <cell r="E1787"/>
          <cell r="F1787"/>
          <cell r="G1787"/>
          <cell r="H1787"/>
          <cell r="I1787"/>
          <cell r="J1787"/>
          <cell r="K1787"/>
          <cell r="L1787"/>
          <cell r="O1787"/>
          <cell r="P1787"/>
          <cell r="Q1787"/>
          <cell r="R1787"/>
          <cell r="S1787"/>
          <cell r="T1787"/>
          <cell r="U1787"/>
          <cell r="V1787"/>
          <cell r="Y1787"/>
          <cell r="Z1787"/>
        </row>
        <row r="1788">
          <cell r="B1788"/>
          <cell r="C1788"/>
          <cell r="D1788"/>
          <cell r="E1788"/>
          <cell r="F1788"/>
          <cell r="G1788"/>
          <cell r="H1788"/>
          <cell r="I1788"/>
          <cell r="J1788"/>
          <cell r="K1788"/>
          <cell r="L1788"/>
          <cell r="O1788"/>
          <cell r="P1788"/>
          <cell r="Q1788"/>
          <cell r="R1788"/>
          <cell r="S1788"/>
          <cell r="T1788"/>
          <cell r="U1788"/>
          <cell r="V1788"/>
          <cell r="Y1788"/>
          <cell r="Z1788"/>
        </row>
        <row r="1789">
          <cell r="B1789"/>
          <cell r="C1789"/>
          <cell r="D1789"/>
          <cell r="E1789"/>
          <cell r="F1789"/>
          <cell r="G1789"/>
          <cell r="H1789"/>
          <cell r="I1789"/>
          <cell r="J1789"/>
          <cell r="K1789"/>
          <cell r="L1789"/>
          <cell r="O1789"/>
          <cell r="P1789"/>
          <cell r="Q1789"/>
          <cell r="R1789"/>
          <cell r="S1789"/>
          <cell r="T1789"/>
          <cell r="U1789"/>
          <cell r="V1789"/>
          <cell r="Y1789"/>
          <cell r="Z1789"/>
        </row>
        <row r="1790">
          <cell r="B1790"/>
          <cell r="C1790"/>
          <cell r="D1790"/>
          <cell r="E1790"/>
          <cell r="F1790"/>
          <cell r="G1790"/>
          <cell r="H1790"/>
          <cell r="I1790"/>
          <cell r="J1790"/>
          <cell r="K1790"/>
          <cell r="L1790"/>
          <cell r="O1790"/>
          <cell r="P1790"/>
          <cell r="Q1790"/>
          <cell r="R1790"/>
          <cell r="S1790"/>
          <cell r="T1790"/>
          <cell r="U1790"/>
          <cell r="V1790"/>
          <cell r="Y1790"/>
          <cell r="Z1790"/>
        </row>
        <row r="1791">
          <cell r="B1791"/>
          <cell r="C1791"/>
          <cell r="D1791"/>
          <cell r="E1791"/>
          <cell r="F1791"/>
          <cell r="G1791"/>
          <cell r="H1791"/>
          <cell r="I1791"/>
          <cell r="J1791"/>
          <cell r="K1791"/>
          <cell r="L1791"/>
          <cell r="O1791"/>
          <cell r="P1791"/>
          <cell r="Q1791"/>
          <cell r="R1791"/>
          <cell r="S1791"/>
          <cell r="T1791"/>
          <cell r="U1791"/>
          <cell r="V1791"/>
          <cell r="Y1791"/>
          <cell r="Z1791"/>
        </row>
        <row r="1792">
          <cell r="B1792"/>
          <cell r="C1792"/>
          <cell r="D1792"/>
          <cell r="E1792"/>
          <cell r="F1792"/>
          <cell r="G1792"/>
          <cell r="H1792"/>
          <cell r="I1792"/>
          <cell r="J1792"/>
          <cell r="K1792"/>
          <cell r="L1792"/>
          <cell r="O1792"/>
          <cell r="P1792"/>
          <cell r="Q1792"/>
          <cell r="R1792"/>
          <cell r="S1792"/>
          <cell r="T1792"/>
          <cell r="U1792"/>
          <cell r="V1792"/>
          <cell r="Y1792"/>
          <cell r="Z1792"/>
        </row>
        <row r="1793">
          <cell r="B1793"/>
          <cell r="C1793"/>
          <cell r="D1793"/>
          <cell r="E1793"/>
          <cell r="F1793"/>
          <cell r="G1793"/>
          <cell r="H1793"/>
          <cell r="I1793"/>
          <cell r="J1793"/>
          <cell r="K1793"/>
          <cell r="L1793"/>
          <cell r="O1793"/>
          <cell r="P1793"/>
          <cell r="Q1793"/>
          <cell r="R1793"/>
          <cell r="S1793"/>
          <cell r="T1793"/>
          <cell r="U1793"/>
          <cell r="V1793"/>
          <cell r="Y1793"/>
          <cell r="Z1793"/>
        </row>
        <row r="1794">
          <cell r="B1794"/>
          <cell r="C1794"/>
          <cell r="D1794"/>
          <cell r="E1794"/>
          <cell r="F1794"/>
          <cell r="G1794"/>
          <cell r="H1794"/>
          <cell r="I1794"/>
          <cell r="J1794"/>
          <cell r="K1794"/>
          <cell r="L1794"/>
          <cell r="O1794"/>
          <cell r="P1794"/>
          <cell r="Q1794"/>
          <cell r="R1794"/>
          <cell r="S1794"/>
          <cell r="T1794"/>
          <cell r="U1794"/>
          <cell r="V1794"/>
          <cell r="Y1794"/>
          <cell r="Z1794"/>
        </row>
        <row r="1795">
          <cell r="B1795"/>
          <cell r="C1795"/>
          <cell r="D1795"/>
          <cell r="E1795"/>
          <cell r="F1795"/>
          <cell r="G1795"/>
          <cell r="H1795"/>
          <cell r="I1795"/>
          <cell r="J1795"/>
          <cell r="K1795"/>
          <cell r="L1795"/>
          <cell r="O1795"/>
          <cell r="P1795"/>
          <cell r="Q1795"/>
          <cell r="R1795"/>
          <cell r="S1795"/>
          <cell r="T1795"/>
          <cell r="U1795"/>
          <cell r="V1795"/>
          <cell r="Y1795"/>
          <cell r="Z1795"/>
        </row>
        <row r="1796">
          <cell r="B1796"/>
          <cell r="C1796"/>
          <cell r="D1796"/>
          <cell r="E1796"/>
          <cell r="F1796"/>
          <cell r="G1796"/>
          <cell r="H1796"/>
          <cell r="I1796"/>
          <cell r="J1796"/>
          <cell r="K1796"/>
          <cell r="L1796"/>
          <cell r="O1796"/>
          <cell r="P1796"/>
          <cell r="Q1796"/>
          <cell r="R1796"/>
          <cell r="S1796"/>
          <cell r="T1796"/>
          <cell r="U1796"/>
          <cell r="V1796"/>
          <cell r="Y1796"/>
          <cell r="Z1796"/>
        </row>
        <row r="1797">
          <cell r="B1797"/>
          <cell r="C1797"/>
          <cell r="D1797"/>
          <cell r="E1797"/>
          <cell r="F1797"/>
          <cell r="G1797"/>
          <cell r="H1797"/>
          <cell r="I1797"/>
          <cell r="J1797"/>
          <cell r="K1797"/>
          <cell r="L1797"/>
          <cell r="O1797"/>
          <cell r="P1797"/>
          <cell r="Q1797"/>
          <cell r="R1797"/>
          <cell r="S1797"/>
          <cell r="T1797"/>
          <cell r="U1797"/>
          <cell r="V1797"/>
          <cell r="Y1797"/>
          <cell r="Z1797"/>
        </row>
        <row r="1798">
          <cell r="B1798"/>
          <cell r="C1798"/>
          <cell r="D1798"/>
          <cell r="E1798"/>
          <cell r="F1798"/>
          <cell r="G1798"/>
          <cell r="H1798"/>
          <cell r="I1798"/>
          <cell r="J1798"/>
          <cell r="K1798"/>
          <cell r="L1798"/>
          <cell r="O1798"/>
          <cell r="P1798"/>
          <cell r="Q1798"/>
          <cell r="R1798"/>
          <cell r="S1798"/>
          <cell r="T1798"/>
          <cell r="U1798"/>
          <cell r="V1798"/>
          <cell r="Y1798"/>
          <cell r="Z1798"/>
        </row>
        <row r="1799">
          <cell r="B1799"/>
          <cell r="C1799"/>
          <cell r="D1799"/>
          <cell r="E1799"/>
          <cell r="F1799"/>
          <cell r="G1799"/>
          <cell r="H1799"/>
          <cell r="I1799"/>
          <cell r="J1799"/>
          <cell r="K1799"/>
          <cell r="L1799"/>
          <cell r="O1799"/>
          <cell r="P1799"/>
          <cell r="Q1799"/>
          <cell r="R1799"/>
          <cell r="S1799"/>
          <cell r="T1799"/>
          <cell r="U1799"/>
          <cell r="V1799"/>
          <cell r="Y1799"/>
          <cell r="Z1799"/>
        </row>
        <row r="1800">
          <cell r="B1800"/>
          <cell r="C1800"/>
          <cell r="D1800"/>
          <cell r="E1800"/>
          <cell r="F1800"/>
          <cell r="G1800"/>
          <cell r="H1800"/>
          <cell r="I1800"/>
          <cell r="J1800"/>
          <cell r="K1800"/>
          <cell r="L1800"/>
          <cell r="O1800"/>
          <cell r="P1800"/>
          <cell r="Q1800"/>
          <cell r="R1800"/>
          <cell r="S1800"/>
          <cell r="T1800"/>
          <cell r="U1800"/>
          <cell r="V1800"/>
          <cell r="Y1800"/>
          <cell r="Z1800"/>
        </row>
        <row r="1801">
          <cell r="B1801"/>
          <cell r="C1801"/>
          <cell r="D1801"/>
          <cell r="E1801"/>
          <cell r="F1801"/>
          <cell r="G1801"/>
          <cell r="H1801"/>
          <cell r="I1801"/>
          <cell r="J1801"/>
          <cell r="K1801"/>
          <cell r="L1801"/>
          <cell r="O1801"/>
          <cell r="P1801"/>
          <cell r="Q1801"/>
          <cell r="R1801"/>
          <cell r="S1801"/>
          <cell r="T1801"/>
          <cell r="U1801"/>
          <cell r="V1801"/>
          <cell r="Y1801"/>
          <cell r="Z1801"/>
        </row>
        <row r="1802">
          <cell r="B1802"/>
          <cell r="C1802"/>
          <cell r="D1802"/>
          <cell r="E1802"/>
          <cell r="F1802"/>
          <cell r="G1802"/>
          <cell r="H1802"/>
          <cell r="I1802"/>
          <cell r="J1802"/>
          <cell r="K1802"/>
          <cell r="L1802"/>
          <cell r="O1802"/>
          <cell r="P1802"/>
          <cell r="Q1802"/>
          <cell r="R1802"/>
          <cell r="S1802"/>
          <cell r="T1802"/>
          <cell r="U1802"/>
          <cell r="V1802"/>
          <cell r="Y1802"/>
          <cell r="Z1802"/>
        </row>
        <row r="1803">
          <cell r="B1803"/>
          <cell r="C1803"/>
          <cell r="D1803"/>
          <cell r="E1803"/>
          <cell r="F1803"/>
          <cell r="G1803"/>
          <cell r="H1803"/>
          <cell r="I1803"/>
          <cell r="J1803"/>
          <cell r="K1803"/>
          <cell r="L1803"/>
          <cell r="O1803"/>
          <cell r="P1803"/>
          <cell r="Q1803"/>
          <cell r="R1803"/>
          <cell r="S1803"/>
          <cell r="T1803"/>
          <cell r="U1803"/>
          <cell r="V1803"/>
          <cell r="Y1803"/>
          <cell r="Z1803"/>
        </row>
        <row r="1804">
          <cell r="B1804"/>
          <cell r="C1804"/>
          <cell r="D1804"/>
          <cell r="E1804"/>
          <cell r="F1804"/>
          <cell r="G1804"/>
          <cell r="H1804"/>
          <cell r="I1804"/>
          <cell r="J1804"/>
          <cell r="K1804"/>
          <cell r="L1804"/>
          <cell r="O1804"/>
          <cell r="P1804"/>
          <cell r="Q1804"/>
          <cell r="R1804"/>
          <cell r="S1804"/>
          <cell r="T1804"/>
          <cell r="U1804"/>
          <cell r="V1804"/>
          <cell r="Y1804"/>
          <cell r="Z1804"/>
        </row>
        <row r="1805">
          <cell r="B1805"/>
          <cell r="C1805"/>
          <cell r="D1805"/>
          <cell r="E1805"/>
          <cell r="F1805"/>
          <cell r="G1805"/>
          <cell r="H1805"/>
          <cell r="I1805"/>
          <cell r="J1805"/>
          <cell r="K1805"/>
          <cell r="L1805"/>
          <cell r="O1805"/>
          <cell r="P1805"/>
          <cell r="Q1805"/>
          <cell r="R1805"/>
          <cell r="S1805"/>
          <cell r="T1805"/>
          <cell r="U1805"/>
          <cell r="V1805"/>
          <cell r="Y1805"/>
          <cell r="Z1805"/>
        </row>
        <row r="1806">
          <cell r="B1806"/>
          <cell r="C1806"/>
          <cell r="D1806"/>
          <cell r="E1806"/>
          <cell r="F1806"/>
          <cell r="G1806"/>
          <cell r="H1806"/>
          <cell r="I1806"/>
          <cell r="J1806"/>
          <cell r="K1806"/>
          <cell r="L1806"/>
          <cell r="O1806"/>
          <cell r="P1806"/>
          <cell r="Q1806"/>
          <cell r="R1806"/>
          <cell r="S1806"/>
          <cell r="T1806"/>
          <cell r="U1806"/>
          <cell r="V1806"/>
          <cell r="Y1806"/>
          <cell r="Z1806"/>
        </row>
        <row r="1807">
          <cell r="B1807"/>
          <cell r="C1807"/>
          <cell r="D1807"/>
          <cell r="E1807"/>
          <cell r="F1807"/>
          <cell r="G1807"/>
          <cell r="H1807"/>
          <cell r="I1807"/>
          <cell r="J1807"/>
          <cell r="K1807"/>
          <cell r="L1807"/>
          <cell r="O1807"/>
          <cell r="P1807"/>
          <cell r="Q1807"/>
          <cell r="R1807"/>
          <cell r="S1807"/>
          <cell r="T1807"/>
          <cell r="U1807"/>
          <cell r="V1807"/>
          <cell r="Y1807"/>
          <cell r="Z1807"/>
        </row>
        <row r="1808">
          <cell r="B1808"/>
          <cell r="C1808"/>
          <cell r="D1808"/>
          <cell r="E1808"/>
          <cell r="F1808"/>
          <cell r="G1808"/>
          <cell r="H1808"/>
          <cell r="I1808"/>
          <cell r="J1808"/>
          <cell r="K1808"/>
          <cell r="L1808"/>
          <cell r="O1808"/>
          <cell r="P1808"/>
          <cell r="Q1808"/>
          <cell r="R1808"/>
          <cell r="S1808"/>
          <cell r="T1808"/>
          <cell r="U1808"/>
          <cell r="V1808"/>
          <cell r="Y1808"/>
          <cell r="Z1808"/>
        </row>
        <row r="1809">
          <cell r="B1809"/>
          <cell r="C1809"/>
          <cell r="D1809"/>
          <cell r="E1809"/>
          <cell r="F1809"/>
          <cell r="G1809"/>
          <cell r="H1809"/>
          <cell r="I1809"/>
          <cell r="J1809"/>
          <cell r="K1809"/>
          <cell r="L1809"/>
          <cell r="O1809"/>
          <cell r="P1809"/>
          <cell r="Q1809"/>
          <cell r="R1809"/>
          <cell r="S1809"/>
          <cell r="T1809"/>
          <cell r="U1809"/>
          <cell r="V1809"/>
          <cell r="Y1809"/>
          <cell r="Z1809"/>
        </row>
        <row r="1810">
          <cell r="B1810"/>
          <cell r="C1810"/>
          <cell r="D1810"/>
          <cell r="E1810"/>
          <cell r="F1810"/>
          <cell r="G1810"/>
          <cell r="H1810"/>
          <cell r="I1810"/>
          <cell r="J1810"/>
          <cell r="K1810"/>
          <cell r="L1810"/>
          <cell r="O1810"/>
          <cell r="P1810"/>
          <cell r="Q1810"/>
          <cell r="R1810"/>
          <cell r="S1810"/>
          <cell r="T1810"/>
          <cell r="U1810"/>
          <cell r="V1810"/>
          <cell r="Y1810"/>
          <cell r="Z1810"/>
        </row>
        <row r="1811">
          <cell r="B1811"/>
          <cell r="C1811"/>
          <cell r="D1811"/>
          <cell r="E1811"/>
          <cell r="F1811"/>
          <cell r="G1811"/>
          <cell r="H1811"/>
          <cell r="I1811"/>
          <cell r="J1811"/>
          <cell r="K1811"/>
          <cell r="L1811"/>
          <cell r="O1811"/>
          <cell r="P1811"/>
          <cell r="Q1811"/>
          <cell r="R1811"/>
          <cell r="S1811"/>
          <cell r="T1811"/>
          <cell r="U1811"/>
          <cell r="V1811"/>
          <cell r="Y1811"/>
          <cell r="Z1811"/>
        </row>
        <row r="1812">
          <cell r="B1812"/>
          <cell r="C1812"/>
          <cell r="D1812"/>
          <cell r="E1812"/>
          <cell r="F1812"/>
          <cell r="G1812"/>
          <cell r="H1812"/>
          <cell r="I1812"/>
          <cell r="J1812"/>
          <cell r="K1812"/>
          <cell r="L1812"/>
          <cell r="O1812"/>
          <cell r="P1812"/>
          <cell r="Q1812"/>
          <cell r="R1812"/>
          <cell r="S1812"/>
          <cell r="T1812"/>
          <cell r="U1812"/>
          <cell r="V1812"/>
          <cell r="Y1812"/>
          <cell r="Z1812"/>
        </row>
        <row r="1813">
          <cell r="B1813"/>
          <cell r="C1813"/>
          <cell r="D1813"/>
          <cell r="E1813"/>
          <cell r="F1813"/>
          <cell r="G1813"/>
          <cell r="H1813"/>
          <cell r="I1813"/>
          <cell r="J1813"/>
          <cell r="K1813"/>
          <cell r="L1813"/>
          <cell r="O1813"/>
          <cell r="P1813"/>
          <cell r="Q1813"/>
          <cell r="R1813"/>
          <cell r="S1813"/>
          <cell r="T1813"/>
          <cell r="U1813"/>
          <cell r="V1813"/>
          <cell r="Y1813"/>
          <cell r="Z1813"/>
        </row>
        <row r="1814">
          <cell r="B1814"/>
          <cell r="C1814"/>
          <cell r="D1814"/>
          <cell r="E1814"/>
          <cell r="F1814"/>
          <cell r="G1814"/>
          <cell r="H1814"/>
          <cell r="I1814"/>
          <cell r="J1814"/>
          <cell r="K1814"/>
          <cell r="L1814"/>
          <cell r="O1814"/>
          <cell r="P1814"/>
          <cell r="Q1814"/>
          <cell r="R1814"/>
          <cell r="S1814"/>
          <cell r="T1814"/>
          <cell r="U1814"/>
          <cell r="V1814"/>
          <cell r="Y1814"/>
          <cell r="Z1814"/>
        </row>
        <row r="1815">
          <cell r="B1815"/>
          <cell r="C1815"/>
          <cell r="D1815"/>
          <cell r="E1815"/>
          <cell r="F1815"/>
          <cell r="G1815"/>
          <cell r="H1815"/>
          <cell r="I1815"/>
          <cell r="J1815"/>
          <cell r="K1815"/>
          <cell r="L1815"/>
          <cell r="O1815"/>
          <cell r="P1815"/>
          <cell r="Q1815"/>
          <cell r="R1815"/>
          <cell r="S1815"/>
          <cell r="T1815"/>
          <cell r="U1815"/>
          <cell r="V1815"/>
          <cell r="Y1815"/>
          <cell r="Z1815"/>
        </row>
        <row r="1816">
          <cell r="B1816"/>
          <cell r="C1816"/>
          <cell r="D1816"/>
          <cell r="E1816"/>
          <cell r="F1816"/>
          <cell r="G1816"/>
          <cell r="H1816"/>
          <cell r="I1816"/>
          <cell r="J1816"/>
          <cell r="K1816"/>
          <cell r="L1816"/>
          <cell r="O1816"/>
          <cell r="P1816"/>
          <cell r="Q1816"/>
          <cell r="R1816"/>
          <cell r="S1816"/>
          <cell r="T1816"/>
          <cell r="U1816"/>
          <cell r="V1816"/>
          <cell r="Y1816"/>
          <cell r="Z1816"/>
        </row>
        <row r="1817">
          <cell r="B1817"/>
          <cell r="C1817"/>
          <cell r="D1817"/>
          <cell r="E1817"/>
          <cell r="F1817"/>
          <cell r="G1817"/>
          <cell r="H1817"/>
          <cell r="I1817"/>
          <cell r="J1817"/>
          <cell r="K1817"/>
          <cell r="L1817"/>
          <cell r="O1817"/>
          <cell r="P1817"/>
          <cell r="Q1817"/>
          <cell r="R1817"/>
          <cell r="S1817"/>
          <cell r="T1817"/>
          <cell r="U1817"/>
          <cell r="V1817"/>
          <cell r="Y1817"/>
          <cell r="Z1817"/>
        </row>
        <row r="1818">
          <cell r="B1818"/>
          <cell r="C1818"/>
          <cell r="D1818"/>
          <cell r="E1818"/>
          <cell r="F1818"/>
          <cell r="G1818"/>
          <cell r="H1818"/>
          <cell r="I1818"/>
          <cell r="J1818"/>
          <cell r="K1818"/>
          <cell r="L1818"/>
          <cell r="O1818"/>
          <cell r="P1818"/>
          <cell r="Q1818"/>
          <cell r="R1818"/>
          <cell r="S1818"/>
          <cell r="T1818"/>
          <cell r="U1818"/>
          <cell r="V1818"/>
          <cell r="Y1818"/>
          <cell r="Z1818"/>
        </row>
        <row r="1819">
          <cell r="B1819"/>
          <cell r="C1819"/>
          <cell r="D1819"/>
          <cell r="E1819"/>
          <cell r="F1819"/>
          <cell r="G1819"/>
          <cell r="H1819"/>
          <cell r="I1819"/>
          <cell r="J1819"/>
          <cell r="K1819"/>
          <cell r="L1819"/>
          <cell r="O1819"/>
          <cell r="P1819"/>
          <cell r="Q1819"/>
          <cell r="R1819"/>
          <cell r="S1819"/>
          <cell r="T1819"/>
          <cell r="U1819"/>
          <cell r="V1819"/>
          <cell r="Y1819"/>
          <cell r="Z1819"/>
        </row>
        <row r="1820">
          <cell r="B1820"/>
          <cell r="C1820"/>
          <cell r="D1820"/>
          <cell r="E1820"/>
          <cell r="F1820"/>
          <cell r="G1820"/>
          <cell r="H1820"/>
          <cell r="I1820"/>
          <cell r="J1820"/>
          <cell r="K1820"/>
          <cell r="L1820"/>
          <cell r="O1820"/>
          <cell r="P1820"/>
          <cell r="Q1820"/>
          <cell r="R1820"/>
          <cell r="S1820"/>
          <cell r="T1820"/>
          <cell r="U1820"/>
          <cell r="V1820"/>
          <cell r="Y1820"/>
          <cell r="Z1820"/>
        </row>
        <row r="1821">
          <cell r="B1821"/>
          <cell r="C1821"/>
          <cell r="D1821"/>
          <cell r="E1821"/>
          <cell r="F1821"/>
          <cell r="G1821"/>
          <cell r="H1821"/>
          <cell r="I1821"/>
          <cell r="J1821"/>
          <cell r="K1821"/>
          <cell r="L1821"/>
          <cell r="O1821"/>
          <cell r="P1821"/>
          <cell r="Q1821"/>
          <cell r="R1821"/>
          <cell r="S1821"/>
          <cell r="T1821"/>
          <cell r="U1821"/>
          <cell r="V1821"/>
          <cell r="Y1821"/>
          <cell r="Z1821"/>
        </row>
        <row r="1822">
          <cell r="B1822"/>
          <cell r="C1822"/>
          <cell r="D1822"/>
          <cell r="E1822"/>
          <cell r="F1822"/>
          <cell r="G1822"/>
          <cell r="H1822"/>
          <cell r="I1822"/>
          <cell r="J1822"/>
          <cell r="K1822"/>
          <cell r="L1822"/>
          <cell r="O1822"/>
          <cell r="P1822"/>
          <cell r="Q1822"/>
          <cell r="R1822"/>
          <cell r="S1822"/>
          <cell r="T1822"/>
          <cell r="U1822"/>
          <cell r="V1822"/>
          <cell r="Y1822"/>
          <cell r="Z1822"/>
        </row>
        <row r="1823">
          <cell r="B1823"/>
          <cell r="C1823"/>
          <cell r="D1823"/>
          <cell r="E1823"/>
          <cell r="F1823"/>
          <cell r="G1823"/>
          <cell r="H1823"/>
          <cell r="I1823"/>
          <cell r="J1823"/>
          <cell r="K1823"/>
          <cell r="L1823"/>
          <cell r="O1823"/>
          <cell r="P1823"/>
          <cell r="Q1823"/>
          <cell r="R1823"/>
          <cell r="S1823"/>
          <cell r="T1823"/>
          <cell r="U1823"/>
          <cell r="V1823"/>
          <cell r="Y1823"/>
          <cell r="Z1823"/>
        </row>
        <row r="1824">
          <cell r="B1824"/>
          <cell r="C1824"/>
          <cell r="D1824"/>
          <cell r="E1824"/>
          <cell r="F1824"/>
          <cell r="G1824"/>
          <cell r="H1824"/>
          <cell r="I1824"/>
          <cell r="J1824"/>
          <cell r="K1824"/>
          <cell r="L1824"/>
          <cell r="O1824"/>
          <cell r="P1824"/>
          <cell r="Q1824"/>
          <cell r="R1824"/>
          <cell r="S1824"/>
          <cell r="T1824"/>
          <cell r="U1824"/>
          <cell r="V1824"/>
          <cell r="Y1824"/>
          <cell r="Z1824"/>
        </row>
        <row r="1825">
          <cell r="B1825"/>
          <cell r="C1825"/>
          <cell r="D1825"/>
          <cell r="E1825"/>
          <cell r="F1825"/>
          <cell r="G1825"/>
          <cell r="H1825"/>
          <cell r="I1825"/>
          <cell r="J1825"/>
          <cell r="K1825"/>
          <cell r="L1825"/>
          <cell r="O1825"/>
          <cell r="P1825"/>
          <cell r="Q1825"/>
          <cell r="R1825"/>
          <cell r="S1825"/>
          <cell r="T1825"/>
          <cell r="U1825"/>
          <cell r="V1825"/>
          <cell r="Y1825"/>
          <cell r="Z1825"/>
        </row>
        <row r="1826">
          <cell r="B1826"/>
          <cell r="C1826"/>
          <cell r="D1826"/>
          <cell r="E1826"/>
          <cell r="F1826"/>
          <cell r="G1826"/>
          <cell r="H1826"/>
          <cell r="I1826"/>
          <cell r="J1826"/>
          <cell r="K1826"/>
          <cell r="L1826"/>
          <cell r="O1826"/>
          <cell r="P1826"/>
          <cell r="Q1826"/>
          <cell r="R1826"/>
          <cell r="S1826"/>
          <cell r="T1826"/>
          <cell r="U1826"/>
          <cell r="V1826"/>
          <cell r="Y1826"/>
          <cell r="Z1826"/>
        </row>
        <row r="1827">
          <cell r="B1827"/>
          <cell r="C1827"/>
          <cell r="D1827"/>
          <cell r="E1827"/>
          <cell r="F1827"/>
          <cell r="G1827"/>
          <cell r="H1827"/>
          <cell r="I1827"/>
          <cell r="J1827"/>
          <cell r="K1827"/>
          <cell r="L1827"/>
          <cell r="O1827"/>
          <cell r="P1827"/>
          <cell r="Q1827"/>
          <cell r="R1827"/>
          <cell r="S1827"/>
          <cell r="T1827"/>
          <cell r="U1827"/>
          <cell r="V1827"/>
          <cell r="Y1827"/>
          <cell r="Z1827"/>
        </row>
        <row r="1828">
          <cell r="B1828"/>
          <cell r="C1828"/>
          <cell r="D1828"/>
          <cell r="E1828"/>
          <cell r="F1828"/>
          <cell r="G1828"/>
          <cell r="H1828"/>
          <cell r="I1828"/>
          <cell r="J1828"/>
          <cell r="K1828"/>
          <cell r="L1828"/>
          <cell r="O1828"/>
          <cell r="P1828"/>
          <cell r="Q1828"/>
          <cell r="R1828"/>
          <cell r="S1828"/>
          <cell r="T1828"/>
          <cell r="U1828"/>
          <cell r="V1828"/>
          <cell r="Y1828"/>
          <cell r="Z1828"/>
        </row>
        <row r="1829">
          <cell r="B1829"/>
          <cell r="C1829"/>
          <cell r="D1829"/>
          <cell r="E1829"/>
          <cell r="F1829"/>
          <cell r="G1829"/>
          <cell r="H1829"/>
          <cell r="I1829"/>
          <cell r="J1829"/>
          <cell r="K1829"/>
          <cell r="L1829"/>
          <cell r="O1829"/>
          <cell r="P1829"/>
          <cell r="Q1829"/>
          <cell r="R1829"/>
          <cell r="S1829"/>
          <cell r="T1829"/>
          <cell r="U1829"/>
          <cell r="V1829"/>
          <cell r="Y1829"/>
          <cell r="Z1829"/>
        </row>
        <row r="1830">
          <cell r="B1830"/>
          <cell r="C1830"/>
          <cell r="D1830"/>
          <cell r="E1830"/>
          <cell r="F1830"/>
          <cell r="G1830"/>
          <cell r="H1830"/>
          <cell r="I1830"/>
          <cell r="J1830"/>
          <cell r="K1830"/>
          <cell r="L1830"/>
          <cell r="O1830"/>
          <cell r="P1830"/>
          <cell r="Q1830"/>
          <cell r="R1830"/>
          <cell r="S1830"/>
          <cell r="T1830"/>
          <cell r="U1830"/>
          <cell r="V1830"/>
          <cell r="Y1830"/>
          <cell r="Z1830"/>
        </row>
        <row r="1831">
          <cell r="B1831"/>
          <cell r="C1831"/>
          <cell r="D1831"/>
          <cell r="E1831"/>
          <cell r="F1831"/>
          <cell r="G1831"/>
          <cell r="H1831"/>
          <cell r="I1831"/>
          <cell r="J1831"/>
          <cell r="K1831"/>
          <cell r="L1831"/>
          <cell r="O1831"/>
          <cell r="P1831"/>
          <cell r="Q1831"/>
          <cell r="R1831"/>
          <cell r="S1831"/>
          <cell r="T1831"/>
          <cell r="U1831"/>
          <cell r="V1831"/>
          <cell r="Y1831"/>
          <cell r="Z1831"/>
        </row>
        <row r="1832">
          <cell r="B1832"/>
          <cell r="C1832"/>
          <cell r="D1832"/>
          <cell r="E1832"/>
          <cell r="F1832"/>
          <cell r="G1832"/>
          <cell r="H1832"/>
          <cell r="I1832"/>
          <cell r="J1832"/>
          <cell r="K1832"/>
          <cell r="L1832"/>
          <cell r="O1832"/>
          <cell r="P1832"/>
          <cell r="Q1832"/>
          <cell r="R1832"/>
          <cell r="S1832"/>
          <cell r="T1832"/>
          <cell r="U1832"/>
          <cell r="V1832"/>
          <cell r="Y1832"/>
          <cell r="Z1832"/>
        </row>
        <row r="1833">
          <cell r="B1833"/>
          <cell r="C1833"/>
          <cell r="D1833"/>
          <cell r="E1833"/>
          <cell r="F1833"/>
          <cell r="G1833"/>
          <cell r="H1833"/>
          <cell r="I1833"/>
          <cell r="J1833"/>
          <cell r="K1833"/>
          <cell r="L1833"/>
          <cell r="O1833"/>
          <cell r="P1833"/>
          <cell r="Q1833"/>
          <cell r="R1833"/>
          <cell r="S1833"/>
          <cell r="T1833"/>
          <cell r="U1833"/>
          <cell r="V1833"/>
          <cell r="Y1833"/>
          <cell r="Z1833"/>
        </row>
        <row r="1834">
          <cell r="B1834"/>
          <cell r="C1834"/>
          <cell r="D1834"/>
          <cell r="E1834"/>
          <cell r="F1834"/>
          <cell r="G1834"/>
          <cell r="H1834"/>
          <cell r="I1834"/>
          <cell r="J1834"/>
          <cell r="K1834"/>
          <cell r="L1834"/>
          <cell r="O1834"/>
          <cell r="P1834"/>
          <cell r="Q1834"/>
          <cell r="R1834"/>
          <cell r="S1834"/>
          <cell r="T1834"/>
          <cell r="U1834"/>
          <cell r="V1834"/>
          <cell r="Y1834"/>
          <cell r="Z1834"/>
        </row>
        <row r="1835">
          <cell r="B1835"/>
          <cell r="C1835"/>
          <cell r="D1835"/>
          <cell r="E1835"/>
          <cell r="F1835"/>
          <cell r="G1835"/>
          <cell r="H1835"/>
          <cell r="I1835"/>
          <cell r="J1835"/>
          <cell r="K1835"/>
          <cell r="L1835"/>
          <cell r="O1835"/>
          <cell r="P1835"/>
          <cell r="Q1835"/>
          <cell r="R1835"/>
          <cell r="S1835"/>
          <cell r="T1835"/>
          <cell r="U1835"/>
          <cell r="V1835"/>
          <cell r="Y1835"/>
          <cell r="Z1835"/>
        </row>
        <row r="1836">
          <cell r="B1836"/>
          <cell r="C1836"/>
          <cell r="D1836"/>
          <cell r="E1836"/>
          <cell r="F1836"/>
          <cell r="G1836"/>
          <cell r="H1836"/>
          <cell r="I1836"/>
          <cell r="J1836"/>
          <cell r="K1836"/>
          <cell r="L1836"/>
          <cell r="O1836"/>
          <cell r="P1836"/>
          <cell r="Q1836"/>
          <cell r="R1836"/>
          <cell r="S1836"/>
          <cell r="T1836"/>
          <cell r="U1836"/>
          <cell r="V1836"/>
          <cell r="Y1836"/>
          <cell r="Z1836"/>
        </row>
        <row r="1837">
          <cell r="B1837"/>
          <cell r="C1837"/>
          <cell r="D1837"/>
          <cell r="E1837"/>
          <cell r="F1837"/>
          <cell r="G1837"/>
          <cell r="H1837"/>
          <cell r="I1837"/>
          <cell r="J1837"/>
          <cell r="K1837"/>
          <cell r="L1837"/>
          <cell r="O1837"/>
          <cell r="P1837"/>
          <cell r="Q1837"/>
          <cell r="R1837"/>
          <cell r="S1837"/>
          <cell r="T1837"/>
          <cell r="U1837"/>
          <cell r="V1837"/>
          <cell r="Y1837"/>
          <cell r="Z1837"/>
        </row>
        <row r="1838">
          <cell r="B1838"/>
          <cell r="C1838"/>
          <cell r="D1838"/>
          <cell r="E1838"/>
          <cell r="F1838"/>
          <cell r="G1838"/>
          <cell r="H1838"/>
          <cell r="I1838"/>
          <cell r="J1838"/>
          <cell r="K1838"/>
          <cell r="L1838"/>
          <cell r="O1838"/>
          <cell r="P1838"/>
          <cell r="Q1838"/>
          <cell r="R1838"/>
          <cell r="S1838"/>
          <cell r="T1838"/>
          <cell r="U1838"/>
          <cell r="V1838"/>
          <cell r="Y1838"/>
          <cell r="Z1838"/>
        </row>
        <row r="1839">
          <cell r="B1839"/>
          <cell r="C1839"/>
          <cell r="D1839"/>
          <cell r="E1839"/>
          <cell r="F1839"/>
          <cell r="G1839"/>
          <cell r="H1839"/>
          <cell r="I1839"/>
          <cell r="J1839"/>
          <cell r="K1839"/>
          <cell r="L1839"/>
          <cell r="O1839"/>
          <cell r="P1839"/>
          <cell r="Q1839"/>
          <cell r="R1839"/>
          <cell r="S1839"/>
          <cell r="T1839"/>
          <cell r="U1839"/>
          <cell r="V1839"/>
          <cell r="Y1839"/>
          <cell r="Z1839"/>
        </row>
        <row r="1840">
          <cell r="B1840"/>
          <cell r="C1840"/>
          <cell r="D1840"/>
          <cell r="E1840"/>
          <cell r="F1840"/>
          <cell r="G1840"/>
          <cell r="H1840"/>
          <cell r="I1840"/>
          <cell r="J1840"/>
          <cell r="K1840"/>
          <cell r="L1840"/>
          <cell r="O1840"/>
          <cell r="P1840"/>
          <cell r="Q1840"/>
          <cell r="R1840"/>
          <cell r="S1840"/>
          <cell r="T1840"/>
          <cell r="U1840"/>
          <cell r="V1840"/>
          <cell r="Y1840"/>
          <cell r="Z1840"/>
        </row>
        <row r="1841">
          <cell r="B1841"/>
          <cell r="C1841"/>
          <cell r="D1841"/>
          <cell r="E1841"/>
          <cell r="F1841"/>
          <cell r="G1841"/>
          <cell r="H1841"/>
          <cell r="I1841"/>
          <cell r="J1841"/>
          <cell r="K1841"/>
          <cell r="L1841"/>
          <cell r="O1841"/>
          <cell r="P1841"/>
          <cell r="Q1841"/>
          <cell r="R1841"/>
          <cell r="S1841"/>
          <cell r="T1841"/>
          <cell r="U1841"/>
          <cell r="V1841"/>
          <cell r="Y1841"/>
          <cell r="Z1841"/>
        </row>
        <row r="1842">
          <cell r="B1842"/>
          <cell r="C1842"/>
          <cell r="D1842"/>
          <cell r="E1842"/>
          <cell r="F1842"/>
          <cell r="G1842"/>
          <cell r="H1842"/>
          <cell r="I1842"/>
          <cell r="J1842"/>
          <cell r="K1842"/>
          <cell r="L1842"/>
          <cell r="O1842"/>
          <cell r="P1842"/>
          <cell r="Q1842"/>
          <cell r="R1842"/>
          <cell r="S1842"/>
          <cell r="T1842"/>
          <cell r="U1842"/>
          <cell r="V1842"/>
          <cell r="Y1842"/>
          <cell r="Z1842"/>
        </row>
        <row r="1843">
          <cell r="B1843"/>
          <cell r="C1843"/>
          <cell r="D1843"/>
          <cell r="E1843"/>
          <cell r="F1843"/>
          <cell r="G1843"/>
          <cell r="H1843"/>
          <cell r="I1843"/>
          <cell r="J1843"/>
          <cell r="K1843"/>
          <cell r="L1843"/>
          <cell r="O1843"/>
          <cell r="P1843"/>
          <cell r="Q1843"/>
          <cell r="R1843"/>
          <cell r="S1843"/>
          <cell r="T1843"/>
          <cell r="U1843"/>
          <cell r="V1843"/>
          <cell r="Y1843"/>
          <cell r="Z1843"/>
        </row>
        <row r="1844">
          <cell r="B1844"/>
          <cell r="C1844"/>
          <cell r="D1844"/>
          <cell r="E1844"/>
          <cell r="F1844"/>
          <cell r="G1844"/>
          <cell r="H1844"/>
          <cell r="I1844"/>
          <cell r="J1844"/>
          <cell r="K1844"/>
          <cell r="L1844"/>
          <cell r="O1844"/>
          <cell r="P1844"/>
          <cell r="Q1844"/>
          <cell r="R1844"/>
          <cell r="S1844"/>
          <cell r="T1844"/>
          <cell r="U1844"/>
          <cell r="V1844"/>
          <cell r="Y1844"/>
          <cell r="Z1844"/>
        </row>
        <row r="1845">
          <cell r="B1845"/>
          <cell r="C1845"/>
          <cell r="D1845"/>
          <cell r="E1845"/>
          <cell r="F1845"/>
          <cell r="G1845"/>
          <cell r="H1845"/>
          <cell r="I1845"/>
          <cell r="J1845"/>
          <cell r="K1845"/>
          <cell r="L1845"/>
          <cell r="O1845"/>
          <cell r="P1845"/>
          <cell r="Q1845"/>
          <cell r="R1845"/>
          <cell r="S1845"/>
          <cell r="T1845"/>
          <cell r="U1845"/>
          <cell r="V1845"/>
          <cell r="Y1845"/>
          <cell r="Z1845"/>
        </row>
        <row r="1846">
          <cell r="B1846"/>
          <cell r="C1846"/>
          <cell r="D1846"/>
          <cell r="E1846"/>
          <cell r="F1846"/>
          <cell r="G1846"/>
          <cell r="H1846"/>
          <cell r="I1846"/>
          <cell r="J1846"/>
          <cell r="K1846"/>
          <cell r="L1846"/>
          <cell r="O1846"/>
          <cell r="P1846"/>
          <cell r="Q1846"/>
          <cell r="R1846"/>
          <cell r="S1846"/>
          <cell r="T1846"/>
          <cell r="U1846"/>
          <cell r="V1846"/>
          <cell r="Y1846"/>
          <cell r="Z1846"/>
        </row>
        <row r="1847">
          <cell r="B1847"/>
          <cell r="C1847"/>
          <cell r="D1847"/>
          <cell r="E1847"/>
          <cell r="F1847"/>
          <cell r="G1847"/>
          <cell r="H1847"/>
          <cell r="I1847"/>
          <cell r="J1847"/>
          <cell r="K1847"/>
          <cell r="L1847"/>
          <cell r="O1847"/>
          <cell r="P1847"/>
          <cell r="Q1847"/>
          <cell r="R1847"/>
          <cell r="S1847"/>
          <cell r="T1847"/>
          <cell r="U1847"/>
          <cell r="V1847"/>
          <cell r="Y1847"/>
          <cell r="Z1847"/>
        </row>
        <row r="1848">
          <cell r="B1848"/>
          <cell r="C1848"/>
          <cell r="D1848"/>
          <cell r="E1848"/>
          <cell r="F1848"/>
          <cell r="G1848"/>
          <cell r="H1848"/>
          <cell r="I1848"/>
          <cell r="J1848"/>
          <cell r="K1848"/>
          <cell r="L1848"/>
          <cell r="O1848"/>
          <cell r="P1848"/>
          <cell r="Q1848"/>
          <cell r="R1848"/>
          <cell r="S1848"/>
          <cell r="T1848"/>
          <cell r="U1848"/>
          <cell r="V1848"/>
          <cell r="Y1848"/>
          <cell r="Z1848"/>
        </row>
        <row r="1849">
          <cell r="B1849"/>
          <cell r="C1849"/>
          <cell r="D1849"/>
          <cell r="E1849"/>
          <cell r="F1849"/>
          <cell r="G1849"/>
          <cell r="H1849"/>
          <cell r="I1849"/>
          <cell r="J1849"/>
          <cell r="K1849"/>
          <cell r="L1849"/>
          <cell r="O1849"/>
          <cell r="P1849"/>
          <cell r="Q1849"/>
          <cell r="R1849"/>
          <cell r="S1849"/>
          <cell r="T1849"/>
          <cell r="U1849"/>
          <cell r="V1849"/>
          <cell r="Y1849"/>
          <cell r="Z1849"/>
        </row>
        <row r="1850">
          <cell r="B1850"/>
          <cell r="C1850"/>
          <cell r="D1850"/>
          <cell r="E1850"/>
          <cell r="F1850"/>
          <cell r="G1850"/>
          <cell r="H1850"/>
          <cell r="I1850"/>
          <cell r="J1850"/>
          <cell r="K1850"/>
          <cell r="L1850"/>
          <cell r="O1850"/>
          <cell r="P1850"/>
          <cell r="Q1850"/>
          <cell r="R1850"/>
          <cell r="S1850"/>
          <cell r="T1850"/>
          <cell r="U1850"/>
          <cell r="V1850"/>
          <cell r="Y1850"/>
          <cell r="Z1850"/>
        </row>
        <row r="1851">
          <cell r="B1851"/>
          <cell r="C1851"/>
          <cell r="D1851"/>
          <cell r="E1851"/>
          <cell r="F1851"/>
          <cell r="G1851"/>
          <cell r="H1851"/>
          <cell r="I1851"/>
          <cell r="J1851"/>
          <cell r="K1851"/>
          <cell r="L1851"/>
          <cell r="O1851"/>
          <cell r="P1851"/>
          <cell r="Q1851"/>
          <cell r="R1851"/>
          <cell r="S1851"/>
          <cell r="T1851"/>
          <cell r="U1851"/>
          <cell r="V1851"/>
          <cell r="Y1851"/>
          <cell r="Z1851"/>
        </row>
        <row r="1852">
          <cell r="B1852"/>
          <cell r="C1852"/>
          <cell r="D1852"/>
          <cell r="E1852"/>
          <cell r="F1852"/>
          <cell r="G1852"/>
          <cell r="H1852"/>
          <cell r="I1852"/>
          <cell r="J1852"/>
          <cell r="K1852"/>
          <cell r="L1852"/>
          <cell r="O1852"/>
          <cell r="P1852"/>
          <cell r="Q1852"/>
          <cell r="R1852"/>
          <cell r="S1852"/>
          <cell r="T1852"/>
          <cell r="U1852"/>
          <cell r="V1852"/>
          <cell r="Y1852"/>
          <cell r="Z1852"/>
        </row>
        <row r="1853">
          <cell r="B1853"/>
          <cell r="C1853"/>
          <cell r="D1853"/>
          <cell r="E1853"/>
          <cell r="F1853"/>
          <cell r="G1853"/>
          <cell r="H1853"/>
          <cell r="I1853"/>
          <cell r="J1853"/>
          <cell r="K1853"/>
          <cell r="L1853"/>
          <cell r="O1853"/>
          <cell r="P1853"/>
          <cell r="Q1853"/>
          <cell r="R1853"/>
          <cell r="S1853"/>
          <cell r="T1853"/>
          <cell r="U1853"/>
          <cell r="V1853"/>
          <cell r="Y1853"/>
          <cell r="Z1853"/>
        </row>
        <row r="1854">
          <cell r="B1854"/>
          <cell r="C1854"/>
          <cell r="D1854"/>
          <cell r="E1854"/>
          <cell r="F1854"/>
          <cell r="G1854"/>
          <cell r="H1854"/>
          <cell r="I1854"/>
          <cell r="J1854"/>
          <cell r="K1854"/>
          <cell r="L1854"/>
          <cell r="O1854"/>
          <cell r="P1854"/>
          <cell r="Q1854"/>
          <cell r="R1854"/>
          <cell r="S1854"/>
          <cell r="T1854"/>
          <cell r="U1854"/>
          <cell r="V1854"/>
          <cell r="Y1854"/>
          <cell r="Z1854"/>
        </row>
        <row r="1855">
          <cell r="B1855"/>
          <cell r="C1855"/>
          <cell r="D1855"/>
          <cell r="E1855"/>
          <cell r="F1855"/>
          <cell r="G1855"/>
          <cell r="H1855"/>
          <cell r="I1855"/>
          <cell r="J1855"/>
          <cell r="K1855"/>
          <cell r="L1855"/>
          <cell r="O1855"/>
          <cell r="P1855"/>
          <cell r="Q1855"/>
          <cell r="R1855"/>
          <cell r="S1855"/>
          <cell r="T1855"/>
          <cell r="U1855"/>
          <cell r="V1855"/>
          <cell r="Y1855"/>
          <cell r="Z1855"/>
        </row>
        <row r="1856">
          <cell r="B1856"/>
          <cell r="C1856"/>
          <cell r="D1856"/>
          <cell r="E1856"/>
          <cell r="F1856"/>
          <cell r="G1856"/>
          <cell r="H1856"/>
          <cell r="I1856"/>
          <cell r="J1856"/>
          <cell r="K1856"/>
          <cell r="L1856"/>
          <cell r="O1856"/>
          <cell r="P1856"/>
          <cell r="Q1856"/>
          <cell r="R1856"/>
          <cell r="S1856"/>
          <cell r="T1856"/>
          <cell r="U1856"/>
          <cell r="V1856"/>
          <cell r="Y1856"/>
          <cell r="Z1856"/>
        </row>
        <row r="1857">
          <cell r="B1857"/>
          <cell r="C1857"/>
          <cell r="D1857"/>
          <cell r="E1857"/>
          <cell r="F1857"/>
          <cell r="G1857"/>
          <cell r="H1857"/>
          <cell r="I1857"/>
          <cell r="J1857"/>
          <cell r="K1857"/>
          <cell r="L1857"/>
          <cell r="O1857"/>
          <cell r="P1857"/>
          <cell r="Q1857"/>
          <cell r="R1857"/>
          <cell r="S1857"/>
          <cell r="T1857"/>
          <cell r="U1857"/>
          <cell r="V1857"/>
          <cell r="Y1857"/>
          <cell r="Z1857"/>
        </row>
        <row r="1858">
          <cell r="B1858"/>
          <cell r="C1858"/>
          <cell r="D1858"/>
          <cell r="E1858"/>
          <cell r="F1858"/>
          <cell r="G1858"/>
          <cell r="H1858"/>
          <cell r="I1858"/>
          <cell r="J1858"/>
          <cell r="K1858"/>
          <cell r="L1858"/>
          <cell r="O1858"/>
          <cell r="P1858"/>
          <cell r="Q1858"/>
          <cell r="R1858"/>
          <cell r="S1858"/>
          <cell r="T1858"/>
          <cell r="U1858"/>
          <cell r="V1858"/>
          <cell r="Y1858"/>
          <cell r="Z1858"/>
        </row>
        <row r="1859">
          <cell r="B1859"/>
          <cell r="C1859"/>
          <cell r="D1859"/>
          <cell r="E1859"/>
          <cell r="F1859"/>
          <cell r="G1859"/>
          <cell r="H1859"/>
          <cell r="I1859"/>
          <cell r="J1859"/>
          <cell r="K1859"/>
          <cell r="L1859"/>
          <cell r="O1859"/>
          <cell r="P1859"/>
          <cell r="Q1859"/>
          <cell r="R1859"/>
          <cell r="S1859"/>
          <cell r="T1859"/>
          <cell r="U1859"/>
          <cell r="V1859"/>
          <cell r="Y1859"/>
          <cell r="Z1859"/>
        </row>
        <row r="1860">
          <cell r="B1860"/>
          <cell r="C1860"/>
          <cell r="D1860"/>
          <cell r="E1860"/>
          <cell r="F1860"/>
          <cell r="G1860"/>
          <cell r="H1860"/>
          <cell r="I1860"/>
          <cell r="J1860"/>
          <cell r="K1860"/>
          <cell r="L1860"/>
          <cell r="O1860"/>
          <cell r="P1860"/>
          <cell r="Q1860"/>
          <cell r="R1860"/>
          <cell r="S1860"/>
          <cell r="T1860"/>
          <cell r="U1860"/>
          <cell r="V1860"/>
          <cell r="Y1860"/>
          <cell r="Z1860"/>
        </row>
        <row r="1861">
          <cell r="B1861"/>
          <cell r="C1861"/>
          <cell r="D1861"/>
          <cell r="E1861"/>
          <cell r="F1861"/>
          <cell r="G1861"/>
          <cell r="H1861"/>
          <cell r="I1861"/>
          <cell r="J1861"/>
          <cell r="K1861"/>
          <cell r="L1861"/>
          <cell r="O1861"/>
          <cell r="P1861"/>
          <cell r="Q1861"/>
          <cell r="R1861"/>
          <cell r="S1861"/>
          <cell r="T1861"/>
          <cell r="U1861"/>
          <cell r="V1861"/>
          <cell r="Y1861"/>
          <cell r="Z1861"/>
        </row>
        <row r="1862">
          <cell r="B1862"/>
          <cell r="C1862"/>
          <cell r="D1862"/>
          <cell r="E1862"/>
          <cell r="F1862"/>
          <cell r="G1862"/>
          <cell r="H1862"/>
          <cell r="I1862"/>
          <cell r="J1862"/>
          <cell r="K1862"/>
          <cell r="L1862"/>
          <cell r="O1862"/>
          <cell r="P1862"/>
          <cell r="Q1862"/>
          <cell r="R1862"/>
          <cell r="S1862"/>
          <cell r="T1862"/>
          <cell r="U1862"/>
          <cell r="V1862"/>
          <cell r="Y1862"/>
          <cell r="Z1862"/>
        </row>
        <row r="1863">
          <cell r="B1863"/>
          <cell r="C1863"/>
          <cell r="D1863"/>
          <cell r="E1863"/>
          <cell r="F1863"/>
          <cell r="G1863"/>
          <cell r="H1863"/>
          <cell r="I1863"/>
          <cell r="J1863"/>
          <cell r="K1863"/>
          <cell r="L1863"/>
          <cell r="O1863"/>
          <cell r="P1863"/>
          <cell r="Q1863"/>
          <cell r="R1863"/>
          <cell r="S1863"/>
          <cell r="T1863"/>
          <cell r="U1863"/>
          <cell r="V1863"/>
          <cell r="Y1863"/>
          <cell r="Z1863"/>
        </row>
        <row r="1864">
          <cell r="B1864"/>
          <cell r="C1864"/>
          <cell r="D1864"/>
          <cell r="E1864"/>
          <cell r="F1864"/>
          <cell r="G1864"/>
          <cell r="H1864"/>
          <cell r="I1864"/>
          <cell r="J1864"/>
          <cell r="K1864"/>
          <cell r="L1864"/>
          <cell r="O1864"/>
          <cell r="P1864"/>
          <cell r="Q1864"/>
          <cell r="R1864"/>
          <cell r="S1864"/>
          <cell r="T1864"/>
          <cell r="U1864"/>
          <cell r="V1864"/>
          <cell r="Y1864"/>
          <cell r="Z1864"/>
        </row>
        <row r="1865">
          <cell r="B1865"/>
          <cell r="C1865"/>
          <cell r="D1865"/>
          <cell r="E1865"/>
          <cell r="F1865"/>
          <cell r="G1865"/>
          <cell r="H1865"/>
          <cell r="I1865"/>
          <cell r="J1865"/>
          <cell r="K1865"/>
          <cell r="L1865"/>
          <cell r="O1865"/>
          <cell r="P1865"/>
          <cell r="Q1865"/>
          <cell r="R1865"/>
          <cell r="S1865"/>
          <cell r="T1865"/>
          <cell r="U1865"/>
          <cell r="V1865"/>
          <cell r="Y1865"/>
          <cell r="Z1865"/>
        </row>
        <row r="1866">
          <cell r="B1866"/>
          <cell r="C1866"/>
          <cell r="D1866"/>
          <cell r="E1866"/>
          <cell r="F1866"/>
          <cell r="G1866"/>
          <cell r="H1866"/>
          <cell r="I1866"/>
          <cell r="J1866"/>
          <cell r="K1866"/>
          <cell r="L1866"/>
          <cell r="O1866"/>
          <cell r="P1866"/>
          <cell r="Q1866"/>
          <cell r="R1866"/>
          <cell r="S1866"/>
          <cell r="T1866"/>
          <cell r="U1866"/>
          <cell r="V1866"/>
          <cell r="Y1866"/>
          <cell r="Z1866"/>
        </row>
        <row r="1867">
          <cell r="B1867"/>
          <cell r="C1867"/>
          <cell r="D1867"/>
          <cell r="E1867"/>
          <cell r="F1867"/>
          <cell r="G1867"/>
          <cell r="H1867"/>
          <cell r="I1867"/>
          <cell r="J1867"/>
          <cell r="K1867"/>
          <cell r="L1867"/>
          <cell r="O1867"/>
          <cell r="P1867"/>
          <cell r="Q1867"/>
          <cell r="R1867"/>
          <cell r="S1867"/>
          <cell r="T1867"/>
          <cell r="U1867"/>
          <cell r="V1867"/>
          <cell r="Y1867"/>
          <cell r="Z1867"/>
        </row>
        <row r="1868">
          <cell r="B1868"/>
          <cell r="C1868"/>
          <cell r="D1868"/>
          <cell r="E1868"/>
          <cell r="F1868"/>
          <cell r="G1868"/>
          <cell r="H1868"/>
          <cell r="I1868"/>
          <cell r="J1868"/>
          <cell r="K1868"/>
          <cell r="L1868"/>
          <cell r="O1868"/>
          <cell r="P1868"/>
          <cell r="Q1868"/>
          <cell r="R1868"/>
          <cell r="S1868"/>
          <cell r="T1868"/>
          <cell r="U1868"/>
          <cell r="V1868"/>
          <cell r="Y1868"/>
          <cell r="Z1868"/>
        </row>
        <row r="1869">
          <cell r="B1869"/>
          <cell r="C1869"/>
          <cell r="D1869"/>
          <cell r="E1869"/>
          <cell r="F1869"/>
          <cell r="G1869"/>
          <cell r="H1869"/>
          <cell r="I1869"/>
          <cell r="J1869"/>
          <cell r="K1869"/>
          <cell r="L1869"/>
          <cell r="O1869"/>
          <cell r="P1869"/>
          <cell r="Q1869"/>
          <cell r="R1869"/>
          <cell r="S1869"/>
          <cell r="T1869"/>
          <cell r="U1869"/>
          <cell r="V1869"/>
          <cell r="Y1869"/>
          <cell r="Z1869"/>
        </row>
        <row r="1870">
          <cell r="B1870"/>
          <cell r="C1870"/>
          <cell r="D1870"/>
          <cell r="E1870"/>
          <cell r="F1870"/>
          <cell r="G1870"/>
          <cell r="H1870"/>
          <cell r="I1870"/>
          <cell r="J1870"/>
          <cell r="K1870"/>
          <cell r="L1870"/>
          <cell r="O1870"/>
          <cell r="P1870"/>
          <cell r="Q1870"/>
          <cell r="R1870"/>
          <cell r="S1870"/>
          <cell r="T1870"/>
          <cell r="U1870"/>
          <cell r="V1870"/>
          <cell r="Y1870"/>
          <cell r="Z1870"/>
        </row>
        <row r="1871">
          <cell r="B1871"/>
          <cell r="C1871"/>
          <cell r="D1871"/>
          <cell r="E1871"/>
          <cell r="F1871"/>
          <cell r="G1871"/>
          <cell r="H1871"/>
          <cell r="I1871"/>
          <cell r="J1871"/>
          <cell r="K1871"/>
          <cell r="L1871"/>
          <cell r="O1871"/>
          <cell r="P1871"/>
          <cell r="Q1871"/>
          <cell r="R1871"/>
          <cell r="S1871"/>
          <cell r="T1871"/>
          <cell r="U1871"/>
          <cell r="V1871"/>
          <cell r="Y1871"/>
          <cell r="Z1871"/>
        </row>
        <row r="1872">
          <cell r="B1872"/>
          <cell r="C1872"/>
          <cell r="D1872"/>
          <cell r="E1872"/>
          <cell r="F1872"/>
          <cell r="G1872"/>
          <cell r="H1872"/>
          <cell r="I1872"/>
          <cell r="J1872"/>
          <cell r="K1872"/>
          <cell r="L1872"/>
          <cell r="O1872"/>
          <cell r="P1872"/>
          <cell r="Q1872"/>
          <cell r="R1872"/>
          <cell r="S1872"/>
          <cell r="T1872"/>
          <cell r="U1872"/>
          <cell r="V1872"/>
          <cell r="Y1872"/>
          <cell r="Z1872"/>
        </row>
        <row r="1873">
          <cell r="B1873"/>
          <cell r="C1873"/>
          <cell r="D1873"/>
          <cell r="E1873"/>
          <cell r="F1873"/>
          <cell r="G1873"/>
          <cell r="H1873"/>
          <cell r="I1873"/>
          <cell r="J1873"/>
          <cell r="K1873"/>
          <cell r="L1873"/>
          <cell r="O1873"/>
          <cell r="P1873"/>
          <cell r="Q1873"/>
          <cell r="R1873"/>
          <cell r="S1873"/>
          <cell r="T1873"/>
          <cell r="U1873"/>
          <cell r="V1873"/>
          <cell r="Y1873"/>
          <cell r="Z1873"/>
        </row>
        <row r="1874">
          <cell r="B1874"/>
          <cell r="C1874"/>
          <cell r="D1874"/>
          <cell r="E1874"/>
          <cell r="F1874"/>
          <cell r="G1874"/>
          <cell r="H1874"/>
          <cell r="I1874"/>
          <cell r="J1874"/>
          <cell r="K1874"/>
          <cell r="L1874"/>
          <cell r="O1874"/>
          <cell r="P1874"/>
          <cell r="Q1874"/>
          <cell r="R1874"/>
          <cell r="S1874"/>
          <cell r="T1874"/>
          <cell r="U1874"/>
          <cell r="V1874"/>
          <cell r="Y1874"/>
          <cell r="Z1874"/>
        </row>
        <row r="1875">
          <cell r="B1875"/>
          <cell r="C1875"/>
          <cell r="D1875"/>
          <cell r="E1875"/>
          <cell r="F1875"/>
          <cell r="G1875"/>
          <cell r="H1875"/>
          <cell r="I1875"/>
          <cell r="J1875"/>
          <cell r="K1875"/>
          <cell r="L1875"/>
          <cell r="O1875"/>
          <cell r="P1875"/>
          <cell r="Q1875"/>
          <cell r="R1875"/>
          <cell r="S1875"/>
          <cell r="T1875"/>
          <cell r="U1875"/>
          <cell r="V1875"/>
          <cell r="Y1875"/>
          <cell r="Z1875"/>
        </row>
        <row r="1876">
          <cell r="B1876"/>
          <cell r="C1876"/>
          <cell r="D1876"/>
          <cell r="E1876"/>
          <cell r="F1876"/>
          <cell r="G1876"/>
          <cell r="H1876"/>
          <cell r="I1876"/>
          <cell r="J1876"/>
          <cell r="K1876"/>
          <cell r="L1876"/>
          <cell r="O1876"/>
          <cell r="P1876"/>
          <cell r="Q1876"/>
          <cell r="R1876"/>
          <cell r="S1876"/>
          <cell r="T1876"/>
          <cell r="U1876"/>
          <cell r="V1876"/>
          <cell r="Y1876"/>
          <cell r="Z1876"/>
        </row>
        <row r="1877">
          <cell r="B1877"/>
          <cell r="C1877"/>
          <cell r="D1877"/>
          <cell r="E1877"/>
          <cell r="F1877"/>
          <cell r="G1877"/>
          <cell r="H1877"/>
          <cell r="I1877"/>
          <cell r="J1877"/>
          <cell r="K1877"/>
          <cell r="L1877"/>
          <cell r="O1877"/>
          <cell r="P1877"/>
          <cell r="Q1877"/>
          <cell r="R1877"/>
          <cell r="S1877"/>
          <cell r="T1877"/>
          <cell r="U1877"/>
          <cell r="V1877"/>
          <cell r="Y1877"/>
          <cell r="Z1877"/>
        </row>
        <row r="1878">
          <cell r="B1878"/>
          <cell r="C1878"/>
          <cell r="D1878"/>
          <cell r="E1878"/>
          <cell r="F1878"/>
          <cell r="G1878"/>
          <cell r="H1878"/>
          <cell r="I1878"/>
          <cell r="J1878"/>
          <cell r="K1878"/>
          <cell r="L1878"/>
          <cell r="O1878"/>
          <cell r="P1878"/>
          <cell r="Q1878"/>
          <cell r="R1878"/>
          <cell r="S1878"/>
          <cell r="T1878"/>
          <cell r="U1878"/>
          <cell r="V1878"/>
          <cell r="Y1878"/>
          <cell r="Z1878"/>
        </row>
        <row r="1879">
          <cell r="B1879"/>
          <cell r="C1879"/>
          <cell r="D1879"/>
          <cell r="E1879"/>
          <cell r="F1879"/>
          <cell r="G1879"/>
          <cell r="H1879"/>
          <cell r="I1879"/>
          <cell r="J1879"/>
          <cell r="K1879"/>
          <cell r="L1879"/>
          <cell r="O1879"/>
          <cell r="P1879"/>
          <cell r="Q1879"/>
          <cell r="R1879"/>
          <cell r="S1879"/>
          <cell r="T1879"/>
          <cell r="U1879"/>
          <cell r="V1879"/>
          <cell r="Y1879"/>
          <cell r="Z1879"/>
        </row>
        <row r="1880">
          <cell r="B1880"/>
          <cell r="C1880"/>
          <cell r="D1880"/>
          <cell r="E1880"/>
          <cell r="F1880"/>
          <cell r="G1880"/>
          <cell r="H1880"/>
          <cell r="I1880"/>
          <cell r="J1880"/>
          <cell r="K1880"/>
          <cell r="L1880"/>
          <cell r="O1880"/>
          <cell r="P1880"/>
          <cell r="Q1880"/>
          <cell r="R1880"/>
          <cell r="S1880"/>
          <cell r="T1880"/>
          <cell r="U1880"/>
          <cell r="V1880"/>
          <cell r="Y1880"/>
          <cell r="Z1880"/>
        </row>
        <row r="1881">
          <cell r="B1881"/>
          <cell r="C1881"/>
          <cell r="D1881"/>
          <cell r="E1881"/>
          <cell r="F1881"/>
          <cell r="G1881"/>
          <cell r="H1881"/>
          <cell r="I1881"/>
          <cell r="J1881"/>
          <cell r="K1881"/>
          <cell r="L1881"/>
          <cell r="O1881"/>
          <cell r="P1881"/>
          <cell r="Q1881"/>
          <cell r="R1881"/>
          <cell r="S1881"/>
          <cell r="T1881"/>
          <cell r="U1881"/>
          <cell r="V1881"/>
          <cell r="Y1881"/>
          <cell r="Z1881"/>
        </row>
        <row r="1882">
          <cell r="B1882"/>
          <cell r="C1882"/>
          <cell r="D1882"/>
          <cell r="E1882"/>
          <cell r="F1882"/>
          <cell r="G1882"/>
          <cell r="H1882"/>
          <cell r="I1882"/>
          <cell r="J1882"/>
          <cell r="K1882"/>
          <cell r="L1882"/>
          <cell r="O1882"/>
          <cell r="P1882"/>
          <cell r="Q1882"/>
          <cell r="R1882"/>
          <cell r="S1882"/>
          <cell r="T1882"/>
          <cell r="U1882"/>
          <cell r="V1882"/>
          <cell r="Y1882"/>
          <cell r="Z1882"/>
        </row>
        <row r="1883">
          <cell r="B1883"/>
          <cell r="C1883"/>
          <cell r="D1883"/>
          <cell r="E1883"/>
          <cell r="F1883"/>
          <cell r="G1883"/>
          <cell r="H1883"/>
          <cell r="I1883"/>
          <cell r="J1883"/>
          <cell r="K1883"/>
          <cell r="L1883"/>
          <cell r="O1883"/>
          <cell r="P1883"/>
          <cell r="Q1883"/>
          <cell r="R1883"/>
          <cell r="S1883"/>
          <cell r="T1883"/>
          <cell r="U1883"/>
          <cell r="V1883"/>
          <cell r="Y1883"/>
          <cell r="Z1883"/>
        </row>
        <row r="1884">
          <cell r="B1884"/>
          <cell r="C1884"/>
          <cell r="D1884"/>
          <cell r="E1884"/>
          <cell r="F1884"/>
          <cell r="G1884"/>
          <cell r="H1884"/>
          <cell r="I1884"/>
          <cell r="J1884"/>
          <cell r="K1884"/>
          <cell r="L1884"/>
          <cell r="O1884"/>
          <cell r="P1884"/>
          <cell r="Q1884"/>
          <cell r="R1884"/>
          <cell r="S1884"/>
          <cell r="T1884"/>
          <cell r="U1884"/>
          <cell r="V1884"/>
          <cell r="Y1884"/>
          <cell r="Z1884"/>
        </row>
        <row r="1885">
          <cell r="B1885"/>
          <cell r="C1885"/>
          <cell r="D1885"/>
          <cell r="E1885"/>
          <cell r="F1885"/>
          <cell r="G1885"/>
          <cell r="H1885"/>
          <cell r="I1885"/>
          <cell r="J1885"/>
          <cell r="K1885"/>
          <cell r="L1885"/>
          <cell r="O1885"/>
          <cell r="P1885"/>
          <cell r="Q1885"/>
          <cell r="R1885"/>
          <cell r="S1885"/>
          <cell r="T1885"/>
          <cell r="U1885"/>
          <cell r="V1885"/>
          <cell r="Y1885"/>
          <cell r="Z1885"/>
        </row>
        <row r="1886">
          <cell r="B1886"/>
          <cell r="C1886"/>
          <cell r="D1886"/>
          <cell r="E1886"/>
          <cell r="F1886"/>
          <cell r="G1886"/>
          <cell r="H1886"/>
          <cell r="I1886"/>
          <cell r="J1886"/>
          <cell r="K1886"/>
          <cell r="L1886"/>
          <cell r="O1886"/>
          <cell r="P1886"/>
          <cell r="Q1886"/>
          <cell r="R1886"/>
          <cell r="S1886"/>
          <cell r="T1886"/>
          <cell r="U1886"/>
          <cell r="V1886"/>
          <cell r="Y1886"/>
          <cell r="Z1886"/>
        </row>
        <row r="1887">
          <cell r="B1887"/>
          <cell r="C1887"/>
          <cell r="D1887"/>
          <cell r="E1887"/>
          <cell r="F1887"/>
          <cell r="G1887"/>
          <cell r="H1887"/>
          <cell r="I1887"/>
          <cell r="J1887"/>
          <cell r="K1887"/>
          <cell r="L1887"/>
          <cell r="O1887"/>
          <cell r="P1887"/>
          <cell r="Q1887"/>
          <cell r="R1887"/>
          <cell r="S1887"/>
          <cell r="T1887"/>
          <cell r="U1887"/>
          <cell r="V1887"/>
          <cell r="Y1887"/>
          <cell r="Z1887"/>
        </row>
        <row r="1888">
          <cell r="B1888"/>
          <cell r="C1888"/>
          <cell r="D1888"/>
          <cell r="E1888"/>
          <cell r="F1888"/>
          <cell r="G1888"/>
          <cell r="H1888"/>
          <cell r="I1888"/>
          <cell r="J1888"/>
          <cell r="K1888"/>
          <cell r="L1888"/>
          <cell r="O1888"/>
          <cell r="P1888"/>
          <cell r="Q1888"/>
          <cell r="R1888"/>
          <cell r="S1888"/>
          <cell r="T1888"/>
          <cell r="U1888"/>
          <cell r="V1888"/>
          <cell r="Y1888"/>
          <cell r="Z1888"/>
        </row>
        <row r="1889">
          <cell r="B1889"/>
          <cell r="C1889"/>
          <cell r="D1889"/>
          <cell r="E1889"/>
          <cell r="F1889"/>
          <cell r="G1889"/>
          <cell r="H1889"/>
          <cell r="I1889"/>
          <cell r="J1889"/>
          <cell r="K1889"/>
          <cell r="L1889"/>
          <cell r="O1889"/>
          <cell r="P1889"/>
          <cell r="Q1889"/>
          <cell r="R1889"/>
          <cell r="S1889"/>
          <cell r="T1889"/>
          <cell r="U1889"/>
          <cell r="V1889"/>
          <cell r="Y1889"/>
          <cell r="Z1889"/>
        </row>
        <row r="1890">
          <cell r="B1890"/>
          <cell r="C1890"/>
          <cell r="D1890"/>
          <cell r="E1890"/>
          <cell r="F1890"/>
          <cell r="G1890"/>
          <cell r="H1890"/>
          <cell r="I1890"/>
          <cell r="J1890"/>
          <cell r="K1890"/>
          <cell r="L1890"/>
          <cell r="O1890"/>
          <cell r="P1890"/>
          <cell r="Q1890"/>
          <cell r="R1890"/>
          <cell r="S1890"/>
          <cell r="T1890"/>
          <cell r="U1890"/>
          <cell r="V1890"/>
          <cell r="Y1890"/>
          <cell r="Z1890"/>
        </row>
        <row r="1891">
          <cell r="B1891"/>
          <cell r="C1891"/>
          <cell r="D1891"/>
          <cell r="E1891"/>
          <cell r="F1891"/>
          <cell r="G1891"/>
          <cell r="H1891"/>
          <cell r="I1891"/>
          <cell r="J1891"/>
          <cell r="K1891"/>
          <cell r="L1891"/>
          <cell r="O1891"/>
          <cell r="P1891"/>
          <cell r="Q1891"/>
          <cell r="R1891"/>
          <cell r="S1891"/>
          <cell r="T1891"/>
          <cell r="U1891"/>
          <cell r="V1891"/>
          <cell r="Y1891"/>
          <cell r="Z1891"/>
        </row>
        <row r="1892">
          <cell r="B1892"/>
          <cell r="C1892"/>
          <cell r="D1892"/>
          <cell r="E1892"/>
          <cell r="F1892"/>
          <cell r="G1892"/>
          <cell r="H1892"/>
          <cell r="I1892"/>
          <cell r="J1892"/>
          <cell r="K1892"/>
          <cell r="L1892"/>
          <cell r="O1892"/>
          <cell r="P1892"/>
          <cell r="Q1892"/>
          <cell r="R1892"/>
          <cell r="S1892"/>
          <cell r="T1892"/>
          <cell r="U1892"/>
          <cell r="V1892"/>
          <cell r="Y1892"/>
          <cell r="Z1892"/>
        </row>
        <row r="1893">
          <cell r="B1893"/>
          <cell r="C1893"/>
          <cell r="D1893"/>
          <cell r="E1893"/>
          <cell r="F1893"/>
          <cell r="G1893"/>
          <cell r="H1893"/>
          <cell r="I1893"/>
          <cell r="J1893"/>
          <cell r="K1893"/>
          <cell r="L1893"/>
          <cell r="O1893"/>
          <cell r="P1893"/>
          <cell r="Q1893"/>
          <cell r="R1893"/>
          <cell r="S1893"/>
          <cell r="T1893"/>
          <cell r="U1893"/>
          <cell r="V1893"/>
          <cell r="Y1893"/>
          <cell r="Z1893"/>
        </row>
        <row r="1894">
          <cell r="B1894"/>
          <cell r="C1894"/>
          <cell r="D1894"/>
          <cell r="E1894"/>
          <cell r="F1894"/>
          <cell r="G1894"/>
          <cell r="H1894"/>
          <cell r="I1894"/>
          <cell r="J1894"/>
          <cell r="K1894"/>
          <cell r="L1894"/>
          <cell r="O1894"/>
          <cell r="P1894"/>
          <cell r="Q1894"/>
          <cell r="R1894"/>
          <cell r="S1894"/>
          <cell r="T1894"/>
          <cell r="U1894"/>
          <cell r="V1894"/>
          <cell r="Y1894"/>
          <cell r="Z1894"/>
        </row>
        <row r="1895">
          <cell r="B1895"/>
          <cell r="C1895"/>
          <cell r="D1895"/>
          <cell r="E1895"/>
          <cell r="F1895"/>
          <cell r="G1895"/>
          <cell r="H1895"/>
          <cell r="I1895"/>
          <cell r="J1895"/>
          <cell r="K1895"/>
          <cell r="L1895"/>
          <cell r="O1895"/>
          <cell r="P1895"/>
          <cell r="Q1895"/>
          <cell r="R1895"/>
          <cell r="S1895"/>
          <cell r="T1895"/>
          <cell r="U1895"/>
          <cell r="V1895"/>
          <cell r="Y1895"/>
          <cell r="Z1895"/>
        </row>
        <row r="1896">
          <cell r="B1896"/>
          <cell r="C1896"/>
          <cell r="D1896"/>
          <cell r="E1896"/>
          <cell r="F1896"/>
          <cell r="G1896"/>
          <cell r="H1896"/>
          <cell r="I1896"/>
          <cell r="J1896"/>
          <cell r="K1896"/>
          <cell r="L1896"/>
          <cell r="O1896"/>
          <cell r="P1896"/>
          <cell r="Q1896"/>
          <cell r="R1896"/>
          <cell r="S1896"/>
          <cell r="T1896"/>
          <cell r="U1896"/>
          <cell r="V1896"/>
          <cell r="Y1896"/>
          <cell r="Z1896"/>
        </row>
        <row r="1897">
          <cell r="B1897"/>
          <cell r="C1897"/>
          <cell r="D1897"/>
          <cell r="E1897"/>
          <cell r="F1897"/>
          <cell r="G1897"/>
          <cell r="H1897"/>
          <cell r="I1897"/>
          <cell r="J1897"/>
          <cell r="K1897"/>
          <cell r="L1897"/>
          <cell r="O1897"/>
          <cell r="P1897"/>
          <cell r="Q1897"/>
          <cell r="R1897"/>
          <cell r="S1897"/>
          <cell r="T1897"/>
          <cell r="U1897"/>
          <cell r="V1897"/>
          <cell r="Y1897"/>
          <cell r="Z1897"/>
        </row>
        <row r="1898">
          <cell r="B1898"/>
          <cell r="C1898"/>
          <cell r="D1898"/>
          <cell r="E1898"/>
          <cell r="F1898"/>
          <cell r="G1898"/>
          <cell r="H1898"/>
          <cell r="I1898"/>
          <cell r="J1898"/>
          <cell r="K1898"/>
          <cell r="L1898"/>
          <cell r="O1898"/>
          <cell r="P1898"/>
          <cell r="Q1898"/>
          <cell r="R1898"/>
          <cell r="S1898"/>
          <cell r="T1898"/>
          <cell r="U1898"/>
          <cell r="V1898"/>
          <cell r="Y1898"/>
          <cell r="Z1898"/>
        </row>
        <row r="1899">
          <cell r="B1899"/>
          <cell r="C1899"/>
          <cell r="D1899"/>
          <cell r="E1899"/>
          <cell r="F1899"/>
          <cell r="G1899"/>
          <cell r="H1899"/>
          <cell r="I1899"/>
          <cell r="J1899"/>
          <cell r="K1899"/>
          <cell r="L1899"/>
          <cell r="O1899"/>
          <cell r="P1899"/>
          <cell r="Q1899"/>
          <cell r="R1899"/>
          <cell r="S1899"/>
          <cell r="T1899"/>
          <cell r="U1899"/>
          <cell r="V1899"/>
          <cell r="Y1899"/>
          <cell r="Z1899"/>
        </row>
        <row r="1900">
          <cell r="B1900"/>
          <cell r="C1900"/>
          <cell r="D1900"/>
          <cell r="E1900"/>
          <cell r="F1900"/>
          <cell r="G1900"/>
          <cell r="H1900"/>
          <cell r="I1900"/>
          <cell r="J1900"/>
          <cell r="K1900"/>
          <cell r="L1900"/>
          <cell r="O1900"/>
          <cell r="P1900"/>
          <cell r="Q1900"/>
          <cell r="R1900"/>
          <cell r="S1900"/>
          <cell r="T1900"/>
          <cell r="U1900"/>
          <cell r="V1900"/>
          <cell r="Y1900"/>
          <cell r="Z1900"/>
        </row>
        <row r="1901">
          <cell r="B1901"/>
          <cell r="C1901"/>
          <cell r="D1901"/>
          <cell r="E1901"/>
          <cell r="F1901"/>
          <cell r="G1901"/>
          <cell r="H1901"/>
          <cell r="I1901"/>
          <cell r="J1901"/>
          <cell r="K1901"/>
          <cell r="L1901"/>
          <cell r="O1901"/>
          <cell r="P1901"/>
          <cell r="Q1901"/>
          <cell r="R1901"/>
          <cell r="S1901"/>
          <cell r="T1901"/>
          <cell r="U1901"/>
          <cell r="V1901"/>
          <cell r="Y1901"/>
          <cell r="Z1901"/>
        </row>
        <row r="1902">
          <cell r="B1902"/>
          <cell r="C1902"/>
          <cell r="D1902"/>
          <cell r="E1902"/>
          <cell r="F1902"/>
          <cell r="G1902"/>
          <cell r="H1902"/>
          <cell r="I1902"/>
          <cell r="J1902"/>
          <cell r="K1902"/>
          <cell r="L1902"/>
          <cell r="O1902"/>
          <cell r="P1902"/>
          <cell r="Q1902"/>
          <cell r="R1902"/>
          <cell r="S1902"/>
          <cell r="T1902"/>
          <cell r="U1902"/>
          <cell r="V1902"/>
          <cell r="Y1902"/>
          <cell r="Z1902"/>
        </row>
        <row r="1903">
          <cell r="B1903"/>
          <cell r="C1903"/>
          <cell r="D1903"/>
          <cell r="E1903"/>
          <cell r="F1903"/>
          <cell r="G1903"/>
          <cell r="H1903"/>
          <cell r="I1903"/>
          <cell r="J1903"/>
          <cell r="K1903"/>
          <cell r="L1903"/>
          <cell r="O1903"/>
          <cell r="P1903"/>
          <cell r="Q1903"/>
          <cell r="R1903"/>
          <cell r="S1903"/>
          <cell r="T1903"/>
          <cell r="U1903"/>
          <cell r="V1903"/>
          <cell r="Y1903"/>
          <cell r="Z1903"/>
        </row>
        <row r="1904">
          <cell r="B1904"/>
          <cell r="C1904"/>
          <cell r="D1904"/>
          <cell r="E1904"/>
          <cell r="F1904"/>
          <cell r="G1904"/>
          <cell r="H1904"/>
          <cell r="I1904"/>
          <cell r="J1904"/>
          <cell r="K1904"/>
          <cell r="L1904"/>
          <cell r="O1904"/>
          <cell r="P1904"/>
          <cell r="Q1904"/>
          <cell r="R1904"/>
          <cell r="S1904"/>
          <cell r="T1904"/>
          <cell r="U1904"/>
          <cell r="V1904"/>
          <cell r="Y1904"/>
          <cell r="Z1904"/>
        </row>
        <row r="1905">
          <cell r="B1905"/>
          <cell r="C1905"/>
          <cell r="D1905"/>
          <cell r="E1905"/>
          <cell r="F1905"/>
          <cell r="G1905"/>
          <cell r="H1905"/>
          <cell r="I1905"/>
          <cell r="J1905"/>
          <cell r="K1905"/>
          <cell r="L1905"/>
          <cell r="O1905"/>
          <cell r="P1905"/>
          <cell r="Q1905"/>
          <cell r="R1905"/>
          <cell r="S1905"/>
          <cell r="T1905"/>
          <cell r="U1905"/>
          <cell r="V1905"/>
          <cell r="Y1905"/>
          <cell r="Z1905"/>
        </row>
        <row r="1906">
          <cell r="B1906"/>
          <cell r="C1906"/>
          <cell r="D1906"/>
          <cell r="E1906"/>
          <cell r="F1906"/>
          <cell r="G1906"/>
          <cell r="H1906"/>
          <cell r="I1906"/>
          <cell r="J1906"/>
          <cell r="K1906"/>
          <cell r="L1906"/>
          <cell r="O1906"/>
          <cell r="P1906"/>
          <cell r="Q1906"/>
          <cell r="R1906"/>
          <cell r="S1906"/>
          <cell r="T1906"/>
          <cell r="U1906"/>
          <cell r="V1906"/>
          <cell r="Y1906"/>
          <cell r="Z1906"/>
        </row>
        <row r="1907">
          <cell r="B1907"/>
          <cell r="C1907"/>
          <cell r="D1907"/>
          <cell r="E1907"/>
          <cell r="F1907"/>
          <cell r="G1907"/>
          <cell r="H1907"/>
          <cell r="I1907"/>
          <cell r="J1907"/>
          <cell r="K1907"/>
          <cell r="L1907"/>
          <cell r="O1907"/>
          <cell r="P1907"/>
          <cell r="Q1907"/>
          <cell r="R1907"/>
          <cell r="S1907"/>
          <cell r="T1907"/>
          <cell r="U1907"/>
          <cell r="V1907"/>
          <cell r="Y1907"/>
          <cell r="Z1907"/>
        </row>
        <row r="1908">
          <cell r="B1908"/>
          <cell r="C1908"/>
          <cell r="D1908"/>
          <cell r="E1908"/>
          <cell r="F1908"/>
          <cell r="G1908"/>
          <cell r="H1908"/>
          <cell r="I1908"/>
          <cell r="J1908"/>
          <cell r="K1908"/>
          <cell r="L1908"/>
          <cell r="O1908"/>
          <cell r="P1908"/>
          <cell r="Q1908"/>
          <cell r="R1908"/>
          <cell r="S1908"/>
          <cell r="T1908"/>
          <cell r="U1908"/>
          <cell r="V1908"/>
          <cell r="Y1908"/>
          <cell r="Z1908"/>
        </row>
        <row r="1909">
          <cell r="B1909"/>
          <cell r="C1909"/>
          <cell r="D1909"/>
          <cell r="E1909"/>
          <cell r="F1909"/>
          <cell r="G1909"/>
          <cell r="H1909"/>
          <cell r="I1909"/>
          <cell r="J1909"/>
          <cell r="K1909"/>
          <cell r="L1909"/>
          <cell r="O1909"/>
          <cell r="P1909"/>
          <cell r="Q1909"/>
          <cell r="R1909"/>
          <cell r="S1909"/>
          <cell r="T1909"/>
          <cell r="U1909"/>
          <cell r="V1909"/>
          <cell r="Y1909"/>
          <cell r="Z1909"/>
        </row>
        <row r="1910">
          <cell r="B1910"/>
          <cell r="C1910"/>
          <cell r="D1910"/>
          <cell r="E1910"/>
          <cell r="F1910"/>
          <cell r="G1910"/>
          <cell r="H1910"/>
          <cell r="I1910"/>
          <cell r="J1910"/>
          <cell r="K1910"/>
          <cell r="L1910"/>
          <cell r="O1910"/>
          <cell r="P1910"/>
          <cell r="Q1910"/>
          <cell r="R1910"/>
          <cell r="S1910"/>
          <cell r="T1910"/>
          <cell r="U1910"/>
          <cell r="V1910"/>
          <cell r="Y1910"/>
          <cell r="Z1910"/>
        </row>
        <row r="1911">
          <cell r="B1911"/>
          <cell r="C1911"/>
          <cell r="D1911"/>
          <cell r="E1911"/>
          <cell r="F1911"/>
          <cell r="G1911"/>
          <cell r="H1911"/>
          <cell r="I1911"/>
          <cell r="J1911"/>
          <cell r="K1911"/>
          <cell r="L1911"/>
          <cell r="O1911"/>
          <cell r="P1911"/>
          <cell r="Q1911"/>
          <cell r="R1911"/>
          <cell r="S1911"/>
          <cell r="T1911"/>
          <cell r="U1911"/>
          <cell r="V1911"/>
          <cell r="Y1911"/>
          <cell r="Z1911"/>
        </row>
        <row r="1912">
          <cell r="B1912"/>
          <cell r="C1912"/>
          <cell r="D1912"/>
          <cell r="E1912"/>
          <cell r="F1912"/>
          <cell r="G1912"/>
          <cell r="H1912"/>
          <cell r="I1912"/>
          <cell r="J1912"/>
          <cell r="K1912"/>
          <cell r="L1912"/>
          <cell r="O1912"/>
          <cell r="P1912"/>
          <cell r="Q1912"/>
          <cell r="R1912"/>
          <cell r="S1912"/>
          <cell r="T1912"/>
          <cell r="U1912"/>
          <cell r="V1912"/>
          <cell r="Y1912"/>
          <cell r="Z1912"/>
        </row>
        <row r="1913">
          <cell r="B1913"/>
          <cell r="C1913"/>
          <cell r="D1913"/>
          <cell r="E1913"/>
          <cell r="F1913"/>
          <cell r="G1913"/>
          <cell r="H1913"/>
          <cell r="I1913"/>
          <cell r="J1913"/>
          <cell r="K1913"/>
          <cell r="L1913"/>
          <cell r="O1913"/>
          <cell r="P1913"/>
          <cell r="Q1913"/>
          <cell r="R1913"/>
          <cell r="S1913"/>
          <cell r="T1913"/>
          <cell r="U1913"/>
          <cell r="V1913"/>
          <cell r="Y1913"/>
          <cell r="Z1913"/>
        </row>
        <row r="1914">
          <cell r="B1914"/>
          <cell r="C1914"/>
          <cell r="D1914"/>
          <cell r="E1914"/>
          <cell r="F1914"/>
          <cell r="G1914"/>
          <cell r="H1914"/>
          <cell r="I1914"/>
          <cell r="J1914"/>
          <cell r="K1914"/>
          <cell r="L1914"/>
          <cell r="O1914"/>
          <cell r="P1914"/>
          <cell r="Q1914"/>
          <cell r="R1914"/>
          <cell r="S1914"/>
          <cell r="T1914"/>
          <cell r="U1914"/>
          <cell r="V1914"/>
          <cell r="Y1914"/>
          <cell r="Z1914"/>
        </row>
        <row r="1915">
          <cell r="B1915"/>
          <cell r="C1915"/>
          <cell r="D1915"/>
          <cell r="E1915"/>
          <cell r="F1915"/>
          <cell r="G1915"/>
          <cell r="H1915"/>
          <cell r="I1915"/>
          <cell r="J1915"/>
          <cell r="K1915"/>
          <cell r="L1915"/>
          <cell r="O1915"/>
          <cell r="P1915"/>
          <cell r="Q1915"/>
          <cell r="R1915"/>
          <cell r="S1915"/>
          <cell r="T1915"/>
          <cell r="U1915"/>
          <cell r="V1915"/>
          <cell r="Y1915"/>
          <cell r="Z1915"/>
        </row>
        <row r="1916">
          <cell r="B1916"/>
          <cell r="C1916"/>
          <cell r="D1916"/>
          <cell r="E1916"/>
          <cell r="F1916"/>
          <cell r="G1916"/>
          <cell r="H1916"/>
          <cell r="I1916"/>
          <cell r="J1916"/>
          <cell r="K1916"/>
          <cell r="L1916"/>
          <cell r="O1916"/>
          <cell r="P1916"/>
          <cell r="Q1916"/>
          <cell r="R1916"/>
          <cell r="S1916"/>
          <cell r="T1916"/>
          <cell r="U1916"/>
          <cell r="V1916"/>
          <cell r="Y1916"/>
          <cell r="Z1916"/>
        </row>
        <row r="1917">
          <cell r="B1917"/>
          <cell r="C1917"/>
          <cell r="D1917"/>
          <cell r="E1917"/>
          <cell r="F1917"/>
          <cell r="G1917"/>
          <cell r="H1917"/>
          <cell r="I1917"/>
          <cell r="J1917"/>
          <cell r="K1917"/>
          <cell r="L1917"/>
          <cell r="O1917"/>
          <cell r="P1917"/>
          <cell r="Q1917"/>
          <cell r="R1917"/>
          <cell r="S1917"/>
          <cell r="T1917"/>
          <cell r="U1917"/>
          <cell r="V1917"/>
          <cell r="Y1917"/>
          <cell r="Z1917"/>
        </row>
        <row r="1918">
          <cell r="B1918"/>
          <cell r="C1918"/>
          <cell r="D1918"/>
          <cell r="E1918"/>
          <cell r="F1918"/>
          <cell r="G1918"/>
          <cell r="H1918"/>
          <cell r="I1918"/>
          <cell r="J1918"/>
          <cell r="K1918"/>
          <cell r="L1918"/>
          <cell r="O1918"/>
          <cell r="P1918"/>
          <cell r="Q1918"/>
          <cell r="R1918"/>
          <cell r="S1918"/>
          <cell r="T1918"/>
          <cell r="U1918"/>
          <cell r="V1918"/>
          <cell r="Y1918"/>
          <cell r="Z1918"/>
        </row>
        <row r="1919">
          <cell r="B1919"/>
          <cell r="C1919"/>
          <cell r="D1919"/>
          <cell r="E1919"/>
          <cell r="F1919"/>
          <cell r="G1919"/>
          <cell r="H1919"/>
          <cell r="I1919"/>
          <cell r="J1919"/>
          <cell r="K1919"/>
          <cell r="L1919"/>
          <cell r="O1919"/>
          <cell r="P1919"/>
          <cell r="Q1919"/>
          <cell r="R1919"/>
          <cell r="S1919"/>
          <cell r="T1919"/>
          <cell r="U1919"/>
          <cell r="V1919"/>
          <cell r="Y1919"/>
          <cell r="Z1919"/>
        </row>
        <row r="1920">
          <cell r="B1920"/>
          <cell r="C1920"/>
          <cell r="D1920"/>
          <cell r="E1920"/>
          <cell r="F1920"/>
          <cell r="G1920"/>
          <cell r="H1920"/>
          <cell r="I1920"/>
          <cell r="J1920"/>
          <cell r="K1920"/>
          <cell r="L1920"/>
          <cell r="O1920"/>
          <cell r="P1920"/>
          <cell r="Q1920"/>
          <cell r="R1920"/>
          <cell r="S1920"/>
          <cell r="T1920"/>
          <cell r="U1920"/>
          <cell r="V1920"/>
          <cell r="Y1920"/>
          <cell r="Z1920"/>
        </row>
        <row r="1921">
          <cell r="B1921"/>
          <cell r="C1921"/>
          <cell r="D1921"/>
          <cell r="E1921"/>
          <cell r="F1921"/>
          <cell r="G1921"/>
          <cell r="H1921"/>
          <cell r="I1921"/>
          <cell r="J1921"/>
          <cell r="K1921"/>
          <cell r="L1921"/>
          <cell r="O1921"/>
          <cell r="P1921"/>
          <cell r="Q1921"/>
          <cell r="R1921"/>
          <cell r="S1921"/>
          <cell r="T1921"/>
          <cell r="U1921"/>
          <cell r="V1921"/>
          <cell r="Y1921"/>
          <cell r="Z1921"/>
        </row>
        <row r="1922">
          <cell r="B1922"/>
          <cell r="C1922"/>
          <cell r="D1922"/>
          <cell r="E1922"/>
          <cell r="F1922"/>
          <cell r="G1922"/>
          <cell r="H1922"/>
          <cell r="I1922"/>
          <cell r="J1922"/>
          <cell r="K1922"/>
          <cell r="L1922"/>
          <cell r="O1922"/>
          <cell r="P1922"/>
          <cell r="Q1922"/>
          <cell r="R1922"/>
          <cell r="S1922"/>
          <cell r="T1922"/>
          <cell r="U1922"/>
          <cell r="V1922"/>
          <cell r="Y1922"/>
          <cell r="Z1922"/>
        </row>
        <row r="1923">
          <cell r="B1923"/>
          <cell r="C1923"/>
          <cell r="D1923"/>
          <cell r="E1923"/>
          <cell r="F1923"/>
          <cell r="G1923"/>
          <cell r="H1923"/>
          <cell r="I1923"/>
          <cell r="J1923"/>
          <cell r="K1923"/>
          <cell r="L1923"/>
          <cell r="O1923"/>
          <cell r="P1923"/>
          <cell r="Q1923"/>
          <cell r="R1923"/>
          <cell r="S1923"/>
          <cell r="T1923"/>
          <cell r="U1923"/>
          <cell r="V1923"/>
          <cell r="Y1923"/>
          <cell r="Z1923"/>
        </row>
        <row r="1924">
          <cell r="B1924"/>
          <cell r="C1924"/>
          <cell r="D1924"/>
          <cell r="E1924"/>
          <cell r="F1924"/>
          <cell r="G1924"/>
          <cell r="H1924"/>
          <cell r="I1924"/>
          <cell r="J1924"/>
          <cell r="K1924"/>
          <cell r="L1924"/>
          <cell r="O1924"/>
          <cell r="P1924"/>
          <cell r="Q1924"/>
          <cell r="R1924"/>
          <cell r="S1924"/>
          <cell r="T1924"/>
          <cell r="U1924"/>
          <cell r="V1924"/>
          <cell r="Y1924"/>
          <cell r="Z1924"/>
        </row>
        <row r="1925">
          <cell r="B1925"/>
          <cell r="C1925"/>
          <cell r="D1925"/>
          <cell r="E1925"/>
          <cell r="F1925"/>
          <cell r="G1925"/>
          <cell r="H1925"/>
          <cell r="I1925"/>
          <cell r="J1925"/>
          <cell r="K1925"/>
          <cell r="L1925"/>
          <cell r="O1925"/>
          <cell r="P1925"/>
          <cell r="Q1925"/>
          <cell r="R1925"/>
          <cell r="S1925"/>
          <cell r="T1925"/>
          <cell r="U1925"/>
          <cell r="V1925"/>
          <cell r="Y1925"/>
          <cell r="Z1925"/>
        </row>
        <row r="1926">
          <cell r="B1926"/>
          <cell r="C1926"/>
          <cell r="D1926"/>
          <cell r="E1926"/>
          <cell r="F1926"/>
          <cell r="G1926"/>
          <cell r="H1926"/>
          <cell r="I1926"/>
          <cell r="J1926"/>
          <cell r="K1926"/>
          <cell r="L1926"/>
          <cell r="O1926"/>
          <cell r="P1926"/>
          <cell r="Q1926"/>
          <cell r="R1926"/>
          <cell r="S1926"/>
          <cell r="T1926"/>
          <cell r="U1926"/>
          <cell r="V1926"/>
          <cell r="Y1926"/>
          <cell r="Z1926"/>
        </row>
        <row r="1927">
          <cell r="B1927"/>
          <cell r="C1927"/>
          <cell r="D1927"/>
          <cell r="E1927"/>
          <cell r="F1927"/>
          <cell r="G1927"/>
          <cell r="H1927"/>
          <cell r="I1927"/>
          <cell r="J1927"/>
          <cell r="K1927"/>
          <cell r="L1927"/>
          <cell r="O1927"/>
          <cell r="P1927"/>
          <cell r="Q1927"/>
          <cell r="R1927"/>
          <cell r="S1927"/>
          <cell r="T1927"/>
          <cell r="U1927"/>
          <cell r="V1927"/>
          <cell r="Y1927"/>
          <cell r="Z1927"/>
        </row>
        <row r="1928">
          <cell r="B1928"/>
          <cell r="C1928"/>
          <cell r="D1928"/>
          <cell r="E1928"/>
          <cell r="F1928"/>
          <cell r="G1928"/>
          <cell r="H1928"/>
          <cell r="I1928"/>
          <cell r="J1928"/>
          <cell r="K1928"/>
          <cell r="L1928"/>
          <cell r="O1928"/>
          <cell r="P1928"/>
          <cell r="Q1928"/>
          <cell r="R1928"/>
          <cell r="S1928"/>
          <cell r="T1928"/>
          <cell r="U1928"/>
          <cell r="V1928"/>
          <cell r="Y1928"/>
          <cell r="Z1928"/>
        </row>
        <row r="1929">
          <cell r="B1929"/>
          <cell r="C1929"/>
          <cell r="D1929"/>
          <cell r="E1929"/>
          <cell r="F1929"/>
          <cell r="G1929"/>
          <cell r="H1929"/>
          <cell r="I1929"/>
          <cell r="J1929"/>
          <cell r="K1929"/>
          <cell r="L1929"/>
          <cell r="O1929"/>
          <cell r="P1929"/>
          <cell r="Q1929"/>
          <cell r="R1929"/>
          <cell r="S1929"/>
          <cell r="T1929"/>
          <cell r="U1929"/>
          <cell r="V1929"/>
          <cell r="Y1929"/>
          <cell r="Z1929"/>
        </row>
        <row r="1930">
          <cell r="B1930"/>
          <cell r="C1930"/>
          <cell r="D1930"/>
          <cell r="E1930"/>
          <cell r="F1930"/>
          <cell r="G1930"/>
          <cell r="H1930"/>
          <cell r="I1930"/>
          <cell r="J1930"/>
          <cell r="K1930"/>
          <cell r="L1930"/>
          <cell r="O1930"/>
          <cell r="P1930"/>
          <cell r="Q1930"/>
          <cell r="R1930"/>
          <cell r="S1930"/>
          <cell r="T1930"/>
          <cell r="U1930"/>
          <cell r="V1930"/>
          <cell r="Y1930"/>
          <cell r="Z1930"/>
        </row>
        <row r="1931">
          <cell r="B1931"/>
          <cell r="C1931"/>
          <cell r="D1931"/>
          <cell r="E1931"/>
          <cell r="F1931"/>
          <cell r="G1931"/>
          <cell r="H1931"/>
          <cell r="I1931"/>
          <cell r="J1931"/>
          <cell r="K1931"/>
          <cell r="L1931"/>
          <cell r="O1931"/>
          <cell r="P1931"/>
          <cell r="Q1931"/>
          <cell r="R1931"/>
          <cell r="S1931"/>
          <cell r="T1931"/>
          <cell r="U1931"/>
          <cell r="V1931"/>
          <cell r="Y1931"/>
          <cell r="Z1931"/>
        </row>
        <row r="1932">
          <cell r="B1932"/>
          <cell r="C1932"/>
          <cell r="D1932"/>
          <cell r="E1932"/>
          <cell r="F1932"/>
          <cell r="G1932"/>
          <cell r="H1932"/>
          <cell r="I1932"/>
          <cell r="J1932"/>
          <cell r="K1932"/>
          <cell r="L1932"/>
          <cell r="O1932"/>
          <cell r="P1932"/>
          <cell r="Q1932"/>
          <cell r="R1932"/>
          <cell r="S1932"/>
          <cell r="T1932"/>
          <cell r="U1932"/>
          <cell r="V1932"/>
          <cell r="Y1932"/>
          <cell r="Z1932"/>
        </row>
        <row r="1933">
          <cell r="B1933"/>
          <cell r="C1933"/>
          <cell r="D1933"/>
          <cell r="E1933"/>
          <cell r="F1933"/>
          <cell r="G1933"/>
          <cell r="H1933"/>
          <cell r="I1933"/>
          <cell r="J1933"/>
          <cell r="K1933"/>
          <cell r="L1933"/>
          <cell r="O1933"/>
          <cell r="P1933"/>
          <cell r="Q1933"/>
          <cell r="R1933"/>
          <cell r="S1933"/>
          <cell r="T1933"/>
          <cell r="U1933"/>
          <cell r="V1933"/>
          <cell r="Y1933"/>
          <cell r="Z1933"/>
        </row>
        <row r="1934">
          <cell r="B1934"/>
          <cell r="C1934"/>
          <cell r="D1934"/>
          <cell r="E1934"/>
          <cell r="F1934"/>
          <cell r="G1934"/>
          <cell r="H1934"/>
          <cell r="I1934"/>
          <cell r="J1934"/>
          <cell r="K1934"/>
          <cell r="L1934"/>
          <cell r="O1934"/>
          <cell r="P1934"/>
          <cell r="Q1934"/>
          <cell r="R1934"/>
          <cell r="S1934"/>
          <cell r="T1934"/>
          <cell r="U1934"/>
          <cell r="V1934"/>
          <cell r="Y1934"/>
          <cell r="Z1934"/>
        </row>
        <row r="1935">
          <cell r="B1935"/>
          <cell r="C1935"/>
          <cell r="D1935"/>
          <cell r="E1935"/>
          <cell r="F1935"/>
          <cell r="G1935"/>
          <cell r="H1935"/>
          <cell r="I1935"/>
          <cell r="J1935"/>
          <cell r="K1935"/>
          <cell r="L1935"/>
          <cell r="O1935"/>
          <cell r="P1935"/>
          <cell r="Q1935"/>
          <cell r="R1935"/>
          <cell r="S1935"/>
          <cell r="T1935"/>
          <cell r="U1935"/>
          <cell r="V1935"/>
          <cell r="Y1935"/>
          <cell r="Z1935"/>
        </row>
        <row r="1936">
          <cell r="B1936"/>
          <cell r="C1936"/>
          <cell r="D1936"/>
          <cell r="E1936"/>
          <cell r="F1936"/>
          <cell r="G1936"/>
          <cell r="H1936"/>
          <cell r="I1936"/>
          <cell r="J1936"/>
          <cell r="K1936"/>
          <cell r="L1936"/>
          <cell r="O1936"/>
          <cell r="P1936"/>
          <cell r="Q1936"/>
          <cell r="R1936"/>
          <cell r="S1936"/>
          <cell r="T1936"/>
          <cell r="U1936"/>
          <cell r="V1936"/>
          <cell r="Y1936"/>
          <cell r="Z1936"/>
        </row>
        <row r="1937">
          <cell r="B1937"/>
          <cell r="C1937"/>
          <cell r="D1937"/>
          <cell r="E1937"/>
          <cell r="F1937"/>
          <cell r="G1937"/>
          <cell r="H1937"/>
          <cell r="I1937"/>
          <cell r="J1937"/>
          <cell r="K1937"/>
          <cell r="L1937"/>
          <cell r="O1937"/>
          <cell r="P1937"/>
          <cell r="Q1937"/>
          <cell r="R1937"/>
          <cell r="S1937"/>
          <cell r="T1937"/>
          <cell r="U1937"/>
          <cell r="V1937"/>
          <cell r="Y1937"/>
          <cell r="Z1937"/>
        </row>
        <row r="1938">
          <cell r="B1938"/>
          <cell r="C1938"/>
          <cell r="D1938"/>
          <cell r="E1938"/>
          <cell r="F1938"/>
          <cell r="G1938"/>
          <cell r="H1938"/>
          <cell r="I1938"/>
          <cell r="J1938"/>
          <cell r="K1938"/>
          <cell r="L1938"/>
          <cell r="O1938"/>
          <cell r="P1938"/>
          <cell r="Q1938"/>
          <cell r="R1938"/>
          <cell r="S1938"/>
          <cell r="T1938"/>
          <cell r="U1938"/>
          <cell r="V1938"/>
          <cell r="Y1938"/>
          <cell r="Z1938"/>
        </row>
        <row r="1939">
          <cell r="B1939"/>
          <cell r="C1939"/>
          <cell r="D1939"/>
          <cell r="E1939"/>
          <cell r="F1939"/>
          <cell r="G1939"/>
          <cell r="H1939"/>
          <cell r="I1939"/>
          <cell r="J1939"/>
          <cell r="K1939"/>
          <cell r="L1939"/>
          <cell r="O1939"/>
          <cell r="P1939"/>
          <cell r="Q1939"/>
          <cell r="R1939"/>
          <cell r="S1939"/>
          <cell r="T1939"/>
          <cell r="U1939"/>
          <cell r="V1939"/>
          <cell r="Y1939"/>
          <cell r="Z1939"/>
        </row>
        <row r="1940">
          <cell r="B1940"/>
          <cell r="C1940"/>
          <cell r="D1940"/>
          <cell r="E1940"/>
          <cell r="F1940"/>
          <cell r="G1940"/>
          <cell r="H1940"/>
          <cell r="I1940"/>
          <cell r="J1940"/>
          <cell r="K1940"/>
          <cell r="L1940"/>
          <cell r="O1940"/>
          <cell r="P1940"/>
          <cell r="Q1940"/>
          <cell r="R1940"/>
          <cell r="S1940"/>
          <cell r="T1940"/>
          <cell r="U1940"/>
          <cell r="V1940"/>
          <cell r="Y1940"/>
          <cell r="Z1940"/>
        </row>
        <row r="1941">
          <cell r="B1941"/>
          <cell r="C1941"/>
          <cell r="D1941"/>
          <cell r="E1941"/>
          <cell r="F1941"/>
          <cell r="G1941"/>
          <cell r="H1941"/>
          <cell r="I1941"/>
          <cell r="J1941"/>
          <cell r="K1941"/>
          <cell r="L1941"/>
          <cell r="O1941"/>
          <cell r="P1941"/>
          <cell r="Q1941"/>
          <cell r="R1941"/>
          <cell r="S1941"/>
          <cell r="T1941"/>
          <cell r="U1941"/>
          <cell r="V1941"/>
          <cell r="Y1941"/>
          <cell r="Z1941"/>
        </row>
        <row r="1942">
          <cell r="B1942"/>
          <cell r="C1942"/>
          <cell r="D1942"/>
          <cell r="E1942"/>
          <cell r="F1942"/>
          <cell r="G1942"/>
          <cell r="H1942"/>
          <cell r="I1942"/>
          <cell r="J1942"/>
          <cell r="K1942"/>
          <cell r="L1942"/>
          <cell r="O1942"/>
          <cell r="P1942"/>
          <cell r="Q1942"/>
          <cell r="R1942"/>
          <cell r="S1942"/>
          <cell r="T1942"/>
          <cell r="U1942"/>
          <cell r="V1942"/>
          <cell r="Y1942"/>
          <cell r="Z1942"/>
        </row>
        <row r="1943">
          <cell r="B1943"/>
          <cell r="C1943"/>
          <cell r="D1943"/>
          <cell r="E1943"/>
          <cell r="F1943"/>
          <cell r="G1943"/>
          <cell r="H1943"/>
          <cell r="I1943"/>
          <cell r="J1943"/>
          <cell r="K1943"/>
          <cell r="L1943"/>
          <cell r="O1943"/>
          <cell r="P1943"/>
          <cell r="Q1943"/>
          <cell r="R1943"/>
          <cell r="S1943"/>
          <cell r="T1943"/>
          <cell r="U1943"/>
          <cell r="V1943"/>
          <cell r="Y1943"/>
          <cell r="Z1943"/>
        </row>
        <row r="1944">
          <cell r="B1944"/>
          <cell r="C1944"/>
          <cell r="D1944"/>
          <cell r="E1944"/>
          <cell r="F1944"/>
          <cell r="G1944"/>
          <cell r="H1944"/>
          <cell r="I1944"/>
          <cell r="J1944"/>
          <cell r="K1944"/>
          <cell r="L1944"/>
          <cell r="O1944"/>
          <cell r="P1944"/>
          <cell r="Q1944"/>
          <cell r="R1944"/>
          <cell r="S1944"/>
          <cell r="T1944"/>
          <cell r="U1944"/>
          <cell r="V1944"/>
          <cell r="Y1944"/>
          <cell r="Z1944"/>
        </row>
        <row r="1945">
          <cell r="B1945"/>
          <cell r="C1945"/>
          <cell r="D1945"/>
          <cell r="E1945"/>
          <cell r="F1945"/>
          <cell r="G1945"/>
          <cell r="H1945"/>
          <cell r="I1945"/>
          <cell r="J1945"/>
          <cell r="K1945"/>
          <cell r="L1945"/>
          <cell r="O1945"/>
          <cell r="P1945"/>
          <cell r="Q1945"/>
          <cell r="R1945"/>
          <cell r="S1945"/>
          <cell r="T1945"/>
          <cell r="U1945"/>
          <cell r="V1945"/>
          <cell r="Y1945"/>
          <cell r="Z1945"/>
        </row>
        <row r="1946">
          <cell r="B1946"/>
          <cell r="C1946"/>
          <cell r="D1946"/>
          <cell r="E1946"/>
          <cell r="F1946"/>
          <cell r="G1946"/>
          <cell r="H1946"/>
          <cell r="I1946"/>
          <cell r="J1946"/>
          <cell r="K1946"/>
          <cell r="L1946"/>
          <cell r="O1946"/>
          <cell r="P1946"/>
          <cell r="Q1946"/>
          <cell r="R1946"/>
          <cell r="S1946"/>
          <cell r="T1946"/>
          <cell r="U1946"/>
          <cell r="V1946"/>
          <cell r="Y1946"/>
          <cell r="Z1946"/>
        </row>
        <row r="1947">
          <cell r="B1947"/>
          <cell r="C1947"/>
          <cell r="D1947"/>
          <cell r="E1947"/>
          <cell r="F1947"/>
          <cell r="G1947"/>
          <cell r="H1947"/>
          <cell r="I1947"/>
          <cell r="J1947"/>
          <cell r="K1947"/>
          <cell r="L1947"/>
          <cell r="O1947"/>
          <cell r="P1947"/>
          <cell r="Q1947"/>
          <cell r="R1947"/>
          <cell r="S1947"/>
          <cell r="T1947"/>
          <cell r="U1947"/>
          <cell r="V1947"/>
          <cell r="Y1947"/>
          <cell r="Z1947"/>
        </row>
        <row r="1948">
          <cell r="B1948"/>
          <cell r="C1948"/>
          <cell r="D1948"/>
          <cell r="E1948"/>
          <cell r="F1948"/>
          <cell r="G1948"/>
          <cell r="H1948"/>
          <cell r="I1948"/>
          <cell r="J1948"/>
          <cell r="K1948"/>
          <cell r="L1948"/>
          <cell r="O1948"/>
          <cell r="P1948"/>
          <cell r="Q1948"/>
          <cell r="R1948"/>
          <cell r="S1948"/>
          <cell r="T1948"/>
          <cell r="U1948"/>
          <cell r="V1948"/>
          <cell r="Y1948"/>
          <cell r="Z1948"/>
        </row>
        <row r="1949">
          <cell r="B1949"/>
          <cell r="C1949"/>
          <cell r="D1949"/>
          <cell r="E1949"/>
          <cell r="F1949"/>
          <cell r="G1949"/>
          <cell r="H1949"/>
          <cell r="I1949"/>
          <cell r="J1949"/>
          <cell r="K1949"/>
          <cell r="L1949"/>
          <cell r="O1949"/>
          <cell r="P1949"/>
          <cell r="Q1949"/>
          <cell r="R1949"/>
          <cell r="S1949"/>
          <cell r="T1949"/>
          <cell r="U1949"/>
          <cell r="V1949"/>
          <cell r="Y1949"/>
          <cell r="Z1949"/>
        </row>
        <row r="1950">
          <cell r="B1950"/>
          <cell r="C1950"/>
          <cell r="D1950"/>
          <cell r="E1950"/>
          <cell r="F1950"/>
          <cell r="G1950"/>
          <cell r="H1950"/>
          <cell r="I1950"/>
          <cell r="J1950"/>
          <cell r="K1950"/>
          <cell r="L1950"/>
          <cell r="O1950"/>
          <cell r="P1950"/>
          <cell r="Q1950"/>
          <cell r="R1950"/>
          <cell r="S1950"/>
          <cell r="T1950"/>
          <cell r="U1950"/>
          <cell r="V1950"/>
          <cell r="Y1950"/>
          <cell r="Z1950"/>
        </row>
        <row r="1951">
          <cell r="B1951"/>
          <cell r="C1951"/>
          <cell r="D1951"/>
          <cell r="E1951"/>
          <cell r="F1951"/>
          <cell r="G1951"/>
          <cell r="H1951"/>
          <cell r="I1951"/>
          <cell r="J1951"/>
          <cell r="K1951"/>
          <cell r="L1951"/>
          <cell r="O1951"/>
          <cell r="P1951"/>
          <cell r="Q1951"/>
          <cell r="R1951"/>
          <cell r="S1951"/>
          <cell r="T1951"/>
          <cell r="U1951"/>
          <cell r="V1951"/>
          <cell r="Y1951"/>
          <cell r="Z1951"/>
        </row>
        <row r="1952">
          <cell r="B1952"/>
          <cell r="C1952"/>
          <cell r="D1952"/>
          <cell r="E1952"/>
          <cell r="F1952"/>
          <cell r="G1952"/>
          <cell r="H1952"/>
          <cell r="I1952"/>
          <cell r="J1952"/>
          <cell r="K1952"/>
          <cell r="L1952"/>
          <cell r="O1952"/>
          <cell r="P1952"/>
          <cell r="Q1952"/>
          <cell r="R1952"/>
          <cell r="S1952"/>
          <cell r="T1952"/>
          <cell r="U1952"/>
          <cell r="V1952"/>
          <cell r="Y1952"/>
          <cell r="Z1952"/>
        </row>
        <row r="1953">
          <cell r="B1953"/>
          <cell r="C1953"/>
          <cell r="D1953"/>
          <cell r="E1953"/>
          <cell r="F1953"/>
          <cell r="G1953"/>
          <cell r="H1953"/>
          <cell r="I1953"/>
          <cell r="J1953"/>
          <cell r="K1953"/>
          <cell r="L1953"/>
          <cell r="O1953"/>
          <cell r="P1953"/>
          <cell r="Q1953"/>
          <cell r="R1953"/>
          <cell r="S1953"/>
          <cell r="T1953"/>
          <cell r="U1953"/>
          <cell r="V1953"/>
          <cell r="Y1953"/>
          <cell r="Z1953"/>
        </row>
        <row r="1954">
          <cell r="B1954"/>
          <cell r="C1954"/>
          <cell r="D1954"/>
          <cell r="E1954"/>
          <cell r="F1954"/>
          <cell r="G1954"/>
          <cell r="H1954"/>
          <cell r="I1954"/>
          <cell r="J1954"/>
          <cell r="K1954"/>
          <cell r="L1954"/>
          <cell r="O1954"/>
          <cell r="P1954"/>
          <cell r="Q1954"/>
          <cell r="R1954"/>
          <cell r="S1954"/>
          <cell r="T1954"/>
          <cell r="U1954"/>
          <cell r="V1954"/>
          <cell r="Y1954"/>
          <cell r="Z1954"/>
        </row>
        <row r="1955">
          <cell r="B1955"/>
          <cell r="C1955"/>
          <cell r="D1955"/>
          <cell r="E1955"/>
          <cell r="F1955"/>
          <cell r="G1955"/>
          <cell r="H1955"/>
          <cell r="I1955"/>
          <cell r="J1955"/>
          <cell r="K1955"/>
          <cell r="L1955"/>
          <cell r="O1955"/>
          <cell r="P1955"/>
          <cell r="Q1955"/>
          <cell r="R1955"/>
          <cell r="S1955"/>
          <cell r="T1955"/>
          <cell r="U1955"/>
          <cell r="V1955"/>
          <cell r="Y1955"/>
          <cell r="Z1955"/>
        </row>
        <row r="1956">
          <cell r="B1956"/>
          <cell r="C1956"/>
          <cell r="D1956"/>
          <cell r="E1956"/>
          <cell r="F1956"/>
          <cell r="G1956"/>
          <cell r="H1956"/>
          <cell r="I1956"/>
          <cell r="J1956"/>
          <cell r="K1956"/>
          <cell r="L1956"/>
          <cell r="O1956"/>
          <cell r="P1956"/>
          <cell r="Q1956"/>
          <cell r="R1956"/>
          <cell r="S1956"/>
          <cell r="T1956"/>
          <cell r="U1956"/>
          <cell r="V1956"/>
          <cell r="Y1956"/>
          <cell r="Z1956"/>
        </row>
        <row r="1957">
          <cell r="B1957"/>
          <cell r="C1957"/>
          <cell r="D1957"/>
          <cell r="E1957"/>
          <cell r="F1957"/>
          <cell r="G1957"/>
          <cell r="H1957"/>
          <cell r="I1957"/>
          <cell r="J1957"/>
          <cell r="K1957"/>
          <cell r="L1957"/>
          <cell r="O1957"/>
          <cell r="P1957"/>
          <cell r="Q1957"/>
          <cell r="R1957"/>
          <cell r="S1957"/>
          <cell r="T1957"/>
          <cell r="U1957"/>
          <cell r="V1957"/>
          <cell r="Y1957"/>
          <cell r="Z1957"/>
        </row>
        <row r="1958">
          <cell r="B1958"/>
          <cell r="C1958"/>
          <cell r="D1958"/>
          <cell r="E1958"/>
          <cell r="F1958"/>
          <cell r="G1958"/>
          <cell r="H1958"/>
          <cell r="I1958"/>
          <cell r="J1958"/>
          <cell r="K1958"/>
          <cell r="L1958"/>
          <cell r="O1958"/>
          <cell r="P1958"/>
          <cell r="Q1958"/>
          <cell r="R1958"/>
          <cell r="S1958"/>
          <cell r="T1958"/>
          <cell r="U1958"/>
          <cell r="V1958"/>
          <cell r="Y1958"/>
          <cell r="Z1958"/>
        </row>
        <row r="1959">
          <cell r="B1959"/>
          <cell r="C1959"/>
          <cell r="D1959"/>
          <cell r="E1959"/>
          <cell r="F1959"/>
          <cell r="G1959"/>
          <cell r="H1959"/>
          <cell r="I1959"/>
          <cell r="J1959"/>
          <cell r="K1959"/>
          <cell r="L1959"/>
          <cell r="O1959"/>
          <cell r="P1959"/>
          <cell r="Q1959"/>
          <cell r="R1959"/>
          <cell r="S1959"/>
          <cell r="T1959"/>
          <cell r="U1959"/>
          <cell r="V1959"/>
          <cell r="Y1959"/>
          <cell r="Z1959"/>
        </row>
        <row r="1960">
          <cell r="B1960"/>
          <cell r="C1960"/>
          <cell r="D1960"/>
          <cell r="E1960"/>
          <cell r="F1960"/>
          <cell r="G1960"/>
          <cell r="H1960"/>
          <cell r="I1960"/>
          <cell r="J1960"/>
          <cell r="K1960"/>
          <cell r="L1960"/>
          <cell r="O1960"/>
          <cell r="P1960"/>
          <cell r="Q1960"/>
          <cell r="R1960"/>
          <cell r="S1960"/>
          <cell r="T1960"/>
          <cell r="U1960"/>
          <cell r="V1960"/>
          <cell r="Y1960"/>
          <cell r="Z1960"/>
        </row>
        <row r="1961">
          <cell r="B1961"/>
          <cell r="C1961"/>
          <cell r="D1961"/>
          <cell r="E1961"/>
          <cell r="F1961"/>
          <cell r="G1961"/>
          <cell r="H1961"/>
          <cell r="I1961"/>
          <cell r="J1961"/>
          <cell r="K1961"/>
          <cell r="L1961"/>
          <cell r="O1961"/>
          <cell r="P1961"/>
          <cell r="Q1961"/>
          <cell r="R1961"/>
          <cell r="S1961"/>
          <cell r="T1961"/>
          <cell r="U1961"/>
          <cell r="V1961"/>
          <cell r="Y1961"/>
          <cell r="Z1961"/>
        </row>
        <row r="1962">
          <cell r="B1962"/>
          <cell r="C1962"/>
          <cell r="D1962"/>
          <cell r="E1962"/>
          <cell r="F1962"/>
          <cell r="G1962"/>
          <cell r="H1962"/>
          <cell r="I1962"/>
          <cell r="J1962"/>
          <cell r="K1962"/>
          <cell r="L1962"/>
          <cell r="O1962"/>
          <cell r="P1962"/>
          <cell r="Q1962"/>
          <cell r="R1962"/>
          <cell r="S1962"/>
          <cell r="T1962"/>
          <cell r="U1962"/>
          <cell r="V1962"/>
          <cell r="Y1962"/>
          <cell r="Z1962"/>
        </row>
        <row r="1963">
          <cell r="B1963"/>
          <cell r="C1963"/>
          <cell r="D1963"/>
          <cell r="E1963"/>
          <cell r="F1963"/>
          <cell r="G1963"/>
          <cell r="H1963"/>
          <cell r="I1963"/>
          <cell r="J1963"/>
          <cell r="K1963"/>
          <cell r="L1963"/>
          <cell r="O1963"/>
          <cell r="P1963"/>
          <cell r="Q1963"/>
          <cell r="R1963"/>
          <cell r="S1963"/>
          <cell r="T1963"/>
          <cell r="U1963"/>
          <cell r="V1963"/>
          <cell r="Y1963"/>
          <cell r="Z1963"/>
        </row>
        <row r="1964">
          <cell r="B1964"/>
          <cell r="C1964"/>
          <cell r="D1964"/>
          <cell r="E1964"/>
          <cell r="F1964"/>
          <cell r="G1964"/>
          <cell r="H1964"/>
          <cell r="I1964"/>
          <cell r="J1964"/>
          <cell r="K1964"/>
          <cell r="L1964"/>
          <cell r="O1964"/>
          <cell r="P1964"/>
          <cell r="Q1964"/>
          <cell r="R1964"/>
          <cell r="S1964"/>
          <cell r="T1964"/>
          <cell r="U1964"/>
          <cell r="V1964"/>
          <cell r="Y1964"/>
          <cell r="Z1964"/>
        </row>
        <row r="1965">
          <cell r="B1965"/>
          <cell r="C1965"/>
          <cell r="D1965"/>
          <cell r="E1965"/>
          <cell r="F1965"/>
          <cell r="G1965"/>
          <cell r="H1965"/>
          <cell r="I1965"/>
          <cell r="J1965"/>
          <cell r="K1965"/>
          <cell r="L1965"/>
          <cell r="O1965"/>
          <cell r="P1965"/>
          <cell r="Q1965"/>
          <cell r="R1965"/>
          <cell r="S1965"/>
          <cell r="T1965"/>
          <cell r="U1965"/>
          <cell r="V1965"/>
          <cell r="Y1965"/>
          <cell r="Z1965"/>
        </row>
        <row r="1966">
          <cell r="B1966"/>
          <cell r="C1966"/>
          <cell r="D1966"/>
          <cell r="E1966"/>
          <cell r="F1966"/>
          <cell r="G1966"/>
          <cell r="H1966"/>
          <cell r="I1966"/>
          <cell r="J1966"/>
          <cell r="K1966"/>
          <cell r="L1966"/>
          <cell r="O1966"/>
          <cell r="P1966"/>
          <cell r="Q1966"/>
          <cell r="R1966"/>
          <cell r="S1966"/>
          <cell r="T1966"/>
          <cell r="U1966"/>
          <cell r="V1966"/>
          <cell r="Y1966"/>
          <cell r="Z1966"/>
        </row>
        <row r="1967">
          <cell r="B1967"/>
          <cell r="C1967"/>
          <cell r="D1967"/>
          <cell r="E1967"/>
          <cell r="F1967"/>
          <cell r="G1967"/>
          <cell r="H1967"/>
          <cell r="I1967"/>
          <cell r="J1967"/>
          <cell r="K1967"/>
          <cell r="L1967"/>
          <cell r="O1967"/>
          <cell r="P1967"/>
          <cell r="Q1967"/>
          <cell r="R1967"/>
          <cell r="S1967"/>
          <cell r="T1967"/>
          <cell r="U1967"/>
          <cell r="V1967"/>
          <cell r="Y1967"/>
          <cell r="Z1967"/>
        </row>
        <row r="1968">
          <cell r="B1968"/>
          <cell r="C1968"/>
          <cell r="D1968"/>
          <cell r="E1968"/>
          <cell r="F1968"/>
          <cell r="G1968"/>
          <cell r="H1968"/>
          <cell r="I1968"/>
          <cell r="J1968"/>
          <cell r="K1968"/>
          <cell r="L1968"/>
          <cell r="O1968"/>
          <cell r="P1968"/>
          <cell r="Q1968"/>
          <cell r="R1968"/>
          <cell r="S1968"/>
          <cell r="T1968"/>
          <cell r="U1968"/>
          <cell r="V1968"/>
          <cell r="Y1968"/>
          <cell r="Z1968"/>
        </row>
        <row r="1969">
          <cell r="B1969"/>
          <cell r="C1969"/>
          <cell r="D1969"/>
          <cell r="E1969"/>
          <cell r="F1969"/>
          <cell r="G1969"/>
          <cell r="H1969"/>
          <cell r="I1969"/>
          <cell r="J1969"/>
          <cell r="K1969"/>
          <cell r="L1969"/>
          <cell r="O1969"/>
          <cell r="P1969"/>
          <cell r="Q1969"/>
          <cell r="R1969"/>
          <cell r="S1969"/>
          <cell r="T1969"/>
          <cell r="U1969"/>
          <cell r="V1969"/>
          <cell r="Y1969"/>
          <cell r="Z1969"/>
        </row>
        <row r="1970">
          <cell r="B1970"/>
          <cell r="C1970"/>
          <cell r="D1970"/>
          <cell r="E1970"/>
          <cell r="F1970"/>
          <cell r="G1970"/>
          <cell r="H1970"/>
          <cell r="I1970"/>
          <cell r="J1970"/>
          <cell r="K1970"/>
          <cell r="L1970"/>
          <cell r="O1970"/>
          <cell r="P1970"/>
          <cell r="Q1970"/>
          <cell r="R1970"/>
          <cell r="S1970"/>
          <cell r="T1970"/>
          <cell r="U1970"/>
          <cell r="V1970"/>
          <cell r="Y1970"/>
          <cell r="Z1970"/>
        </row>
        <row r="1971">
          <cell r="B1971"/>
          <cell r="C1971"/>
          <cell r="D1971"/>
          <cell r="E1971"/>
          <cell r="F1971"/>
          <cell r="G1971"/>
          <cell r="H1971"/>
          <cell r="I1971"/>
          <cell r="J1971"/>
          <cell r="K1971"/>
          <cell r="L1971"/>
          <cell r="O1971"/>
          <cell r="P1971"/>
          <cell r="Q1971"/>
          <cell r="R1971"/>
          <cell r="S1971"/>
          <cell r="T1971"/>
          <cell r="U1971"/>
          <cell r="V1971"/>
          <cell r="Y1971"/>
          <cell r="Z1971"/>
        </row>
        <row r="1972">
          <cell r="B1972"/>
          <cell r="C1972"/>
          <cell r="D1972"/>
          <cell r="E1972"/>
          <cell r="F1972"/>
          <cell r="G1972"/>
          <cell r="H1972"/>
          <cell r="I1972"/>
          <cell r="J1972"/>
          <cell r="K1972"/>
          <cell r="L1972"/>
          <cell r="O1972"/>
          <cell r="P1972"/>
          <cell r="Q1972"/>
          <cell r="R1972"/>
          <cell r="S1972"/>
          <cell r="T1972"/>
          <cell r="U1972"/>
          <cell r="V1972"/>
          <cell r="Y1972"/>
          <cell r="Z1972"/>
        </row>
        <row r="1973">
          <cell r="B1973"/>
          <cell r="C1973"/>
          <cell r="D1973"/>
          <cell r="E1973"/>
          <cell r="F1973"/>
          <cell r="G1973"/>
          <cell r="H1973"/>
          <cell r="I1973"/>
          <cell r="J1973"/>
          <cell r="K1973"/>
          <cell r="L1973"/>
          <cell r="O1973"/>
          <cell r="P1973"/>
          <cell r="Q1973"/>
          <cell r="R1973"/>
          <cell r="S1973"/>
          <cell r="T1973"/>
          <cell r="U1973"/>
          <cell r="V1973"/>
          <cell r="Y1973"/>
          <cell r="Z1973"/>
        </row>
        <row r="1974">
          <cell r="B1974"/>
          <cell r="C1974"/>
          <cell r="D1974"/>
          <cell r="E1974"/>
          <cell r="F1974"/>
          <cell r="G1974"/>
          <cell r="H1974"/>
          <cell r="I1974"/>
          <cell r="J1974"/>
          <cell r="K1974"/>
          <cell r="L1974"/>
          <cell r="O1974"/>
          <cell r="P1974"/>
          <cell r="Q1974"/>
          <cell r="R1974"/>
          <cell r="S1974"/>
          <cell r="T1974"/>
          <cell r="U1974"/>
          <cell r="V1974"/>
          <cell r="Y1974"/>
          <cell r="Z1974"/>
        </row>
        <row r="1975">
          <cell r="B1975"/>
          <cell r="C1975"/>
          <cell r="D1975"/>
          <cell r="E1975"/>
          <cell r="F1975"/>
          <cell r="G1975"/>
          <cell r="H1975"/>
          <cell r="I1975"/>
          <cell r="J1975"/>
          <cell r="K1975"/>
          <cell r="L1975"/>
          <cell r="O1975"/>
          <cell r="P1975"/>
          <cell r="Q1975"/>
          <cell r="R1975"/>
          <cell r="S1975"/>
          <cell r="T1975"/>
          <cell r="U1975"/>
          <cell r="V1975"/>
          <cell r="Y1975"/>
          <cell r="Z1975"/>
        </row>
        <row r="1976">
          <cell r="B1976"/>
          <cell r="C1976"/>
          <cell r="D1976"/>
          <cell r="E1976"/>
          <cell r="F1976"/>
          <cell r="G1976"/>
          <cell r="H1976"/>
          <cell r="I1976"/>
          <cell r="J1976"/>
          <cell r="K1976"/>
          <cell r="L1976"/>
          <cell r="O1976"/>
          <cell r="P1976"/>
          <cell r="Q1976"/>
          <cell r="R1976"/>
          <cell r="S1976"/>
          <cell r="T1976"/>
          <cell r="U1976"/>
          <cell r="V1976"/>
          <cell r="Y1976"/>
          <cell r="Z1976"/>
        </row>
        <row r="1977">
          <cell r="B1977"/>
          <cell r="C1977"/>
          <cell r="D1977"/>
          <cell r="E1977"/>
          <cell r="F1977"/>
          <cell r="G1977"/>
          <cell r="H1977"/>
          <cell r="I1977"/>
          <cell r="J1977"/>
          <cell r="K1977"/>
          <cell r="L1977"/>
          <cell r="O1977"/>
          <cell r="P1977"/>
          <cell r="Q1977"/>
          <cell r="R1977"/>
          <cell r="S1977"/>
          <cell r="T1977"/>
          <cell r="U1977"/>
          <cell r="V1977"/>
          <cell r="Y1977"/>
          <cell r="Z1977"/>
        </row>
        <row r="1978">
          <cell r="B1978"/>
          <cell r="C1978"/>
          <cell r="D1978"/>
          <cell r="E1978"/>
          <cell r="F1978"/>
          <cell r="G1978"/>
          <cell r="H1978"/>
          <cell r="I1978"/>
          <cell r="J1978"/>
          <cell r="K1978"/>
          <cell r="L1978"/>
          <cell r="O1978"/>
          <cell r="P1978"/>
          <cell r="Q1978"/>
          <cell r="R1978"/>
          <cell r="S1978"/>
          <cell r="T1978"/>
          <cell r="U1978"/>
          <cell r="V1978"/>
          <cell r="Y1978"/>
          <cell r="Z1978"/>
        </row>
        <row r="1979">
          <cell r="B1979"/>
          <cell r="C1979"/>
          <cell r="D1979"/>
          <cell r="E1979"/>
          <cell r="F1979"/>
          <cell r="G1979"/>
          <cell r="H1979"/>
          <cell r="I1979"/>
          <cell r="J1979"/>
          <cell r="K1979"/>
          <cell r="L1979"/>
          <cell r="O1979"/>
          <cell r="P1979"/>
          <cell r="Q1979"/>
          <cell r="R1979"/>
          <cell r="S1979"/>
          <cell r="T1979"/>
          <cell r="U1979"/>
          <cell r="V1979"/>
          <cell r="Y1979"/>
          <cell r="Z1979"/>
        </row>
        <row r="1980">
          <cell r="B1980"/>
          <cell r="C1980"/>
          <cell r="D1980"/>
          <cell r="E1980"/>
          <cell r="F1980"/>
          <cell r="G1980"/>
          <cell r="H1980"/>
          <cell r="I1980"/>
          <cell r="J1980"/>
          <cell r="K1980"/>
          <cell r="L1980"/>
          <cell r="O1980"/>
          <cell r="P1980"/>
          <cell r="Q1980"/>
          <cell r="R1980"/>
          <cell r="S1980"/>
          <cell r="T1980"/>
          <cell r="U1980"/>
          <cell r="V1980"/>
          <cell r="Y1980"/>
          <cell r="Z1980"/>
        </row>
        <row r="1981">
          <cell r="B1981"/>
          <cell r="C1981"/>
          <cell r="D1981"/>
          <cell r="E1981"/>
          <cell r="F1981"/>
          <cell r="G1981"/>
          <cell r="H1981"/>
          <cell r="I1981"/>
          <cell r="J1981"/>
          <cell r="K1981"/>
          <cell r="L1981"/>
          <cell r="O1981"/>
          <cell r="P1981"/>
          <cell r="Q1981"/>
          <cell r="R1981"/>
          <cell r="S1981"/>
          <cell r="T1981"/>
          <cell r="U1981"/>
          <cell r="V1981"/>
          <cell r="Y1981"/>
          <cell r="Z1981"/>
        </row>
        <row r="1982">
          <cell r="B1982"/>
          <cell r="C1982"/>
          <cell r="D1982"/>
          <cell r="E1982"/>
          <cell r="F1982"/>
          <cell r="G1982"/>
          <cell r="H1982"/>
          <cell r="I1982"/>
          <cell r="J1982"/>
          <cell r="K1982"/>
          <cell r="L1982"/>
          <cell r="O1982"/>
          <cell r="P1982"/>
          <cell r="Q1982"/>
          <cell r="R1982"/>
          <cell r="S1982"/>
          <cell r="T1982"/>
          <cell r="U1982"/>
          <cell r="V1982"/>
          <cell r="Y1982"/>
          <cell r="Z1982"/>
        </row>
        <row r="1983">
          <cell r="B1983"/>
          <cell r="C1983"/>
          <cell r="D1983"/>
          <cell r="E1983"/>
          <cell r="F1983"/>
          <cell r="G1983"/>
          <cell r="H1983"/>
          <cell r="I1983"/>
          <cell r="J1983"/>
          <cell r="K1983"/>
          <cell r="L1983"/>
          <cell r="O1983"/>
          <cell r="P1983"/>
          <cell r="Q1983"/>
          <cell r="R1983"/>
          <cell r="S1983"/>
          <cell r="T1983"/>
          <cell r="U1983"/>
          <cell r="V1983"/>
          <cell r="Y1983"/>
          <cell r="Z1983"/>
        </row>
        <row r="1984">
          <cell r="B1984"/>
          <cell r="C1984"/>
          <cell r="D1984"/>
          <cell r="E1984"/>
          <cell r="F1984"/>
          <cell r="G1984"/>
          <cell r="H1984"/>
          <cell r="I1984"/>
          <cell r="J1984"/>
          <cell r="K1984"/>
          <cell r="L1984"/>
          <cell r="O1984"/>
          <cell r="P1984"/>
          <cell r="Q1984"/>
          <cell r="R1984"/>
          <cell r="S1984"/>
          <cell r="T1984"/>
          <cell r="U1984"/>
          <cell r="V1984"/>
          <cell r="Y1984"/>
          <cell r="Z1984"/>
        </row>
        <row r="1985">
          <cell r="B1985"/>
          <cell r="C1985"/>
          <cell r="D1985"/>
          <cell r="E1985"/>
          <cell r="F1985"/>
          <cell r="G1985"/>
          <cell r="H1985"/>
          <cell r="I1985"/>
          <cell r="J1985"/>
          <cell r="K1985"/>
          <cell r="L1985"/>
          <cell r="O1985"/>
          <cell r="P1985"/>
          <cell r="Q1985"/>
          <cell r="R1985"/>
          <cell r="S1985"/>
          <cell r="T1985"/>
          <cell r="U1985"/>
          <cell r="V1985"/>
          <cell r="Y1985"/>
          <cell r="Z1985"/>
        </row>
        <row r="1986">
          <cell r="B1986"/>
          <cell r="C1986"/>
          <cell r="D1986"/>
          <cell r="E1986"/>
          <cell r="F1986"/>
          <cell r="G1986"/>
          <cell r="H1986"/>
          <cell r="I1986"/>
          <cell r="J1986"/>
          <cell r="K1986"/>
          <cell r="L1986"/>
          <cell r="O1986"/>
          <cell r="P1986"/>
          <cell r="Q1986"/>
          <cell r="R1986"/>
          <cell r="S1986"/>
          <cell r="T1986"/>
          <cell r="U1986"/>
          <cell r="V1986"/>
          <cell r="Y1986"/>
          <cell r="Z1986"/>
        </row>
        <row r="1987">
          <cell r="B1987"/>
          <cell r="C1987"/>
          <cell r="D1987"/>
          <cell r="E1987"/>
          <cell r="F1987"/>
          <cell r="G1987"/>
          <cell r="H1987"/>
          <cell r="I1987"/>
          <cell r="J1987"/>
          <cell r="K1987"/>
          <cell r="L1987"/>
          <cell r="O1987"/>
          <cell r="P1987"/>
          <cell r="Q1987"/>
          <cell r="R1987"/>
          <cell r="S1987"/>
          <cell r="T1987"/>
          <cell r="U1987"/>
          <cell r="V1987"/>
          <cell r="Y1987"/>
          <cell r="Z1987"/>
        </row>
        <row r="1988">
          <cell r="B1988"/>
          <cell r="C1988"/>
          <cell r="D1988"/>
          <cell r="E1988"/>
          <cell r="F1988"/>
          <cell r="G1988"/>
          <cell r="H1988"/>
          <cell r="I1988"/>
          <cell r="J1988"/>
          <cell r="K1988"/>
          <cell r="L1988"/>
          <cell r="O1988"/>
          <cell r="P1988"/>
          <cell r="Q1988"/>
          <cell r="R1988"/>
          <cell r="S1988"/>
          <cell r="T1988"/>
          <cell r="U1988"/>
          <cell r="V1988"/>
          <cell r="Y1988"/>
          <cell r="Z1988"/>
        </row>
        <row r="1989">
          <cell r="B1989"/>
          <cell r="C1989"/>
          <cell r="D1989"/>
          <cell r="E1989"/>
          <cell r="F1989"/>
          <cell r="G1989"/>
          <cell r="H1989"/>
          <cell r="I1989"/>
          <cell r="J1989"/>
          <cell r="K1989"/>
          <cell r="L1989"/>
          <cell r="O1989"/>
          <cell r="P1989"/>
          <cell r="Q1989"/>
          <cell r="R1989"/>
          <cell r="S1989"/>
          <cell r="T1989"/>
          <cell r="U1989"/>
          <cell r="V1989"/>
          <cell r="Y1989"/>
          <cell r="Z1989"/>
        </row>
        <row r="1990">
          <cell r="B1990"/>
          <cell r="C1990"/>
          <cell r="D1990"/>
          <cell r="E1990"/>
          <cell r="F1990"/>
          <cell r="G1990"/>
          <cell r="H1990"/>
          <cell r="I1990"/>
          <cell r="J1990"/>
          <cell r="K1990"/>
          <cell r="L1990"/>
          <cell r="O1990"/>
          <cell r="P1990"/>
          <cell r="Q1990"/>
          <cell r="R1990"/>
          <cell r="S1990"/>
          <cell r="T1990"/>
          <cell r="U1990"/>
          <cell r="V1990"/>
          <cell r="Y1990"/>
          <cell r="Z1990"/>
        </row>
        <row r="1991">
          <cell r="B1991"/>
          <cell r="C1991"/>
          <cell r="D1991"/>
          <cell r="E1991"/>
          <cell r="F1991"/>
          <cell r="G1991"/>
          <cell r="H1991"/>
          <cell r="I1991"/>
          <cell r="J1991"/>
          <cell r="K1991"/>
          <cell r="L1991"/>
          <cell r="O1991"/>
          <cell r="P1991"/>
          <cell r="Q1991"/>
          <cell r="R1991"/>
          <cell r="S1991"/>
          <cell r="T1991"/>
          <cell r="U1991"/>
          <cell r="V1991"/>
          <cell r="Y1991"/>
          <cell r="Z1991"/>
        </row>
        <row r="1992">
          <cell r="B1992"/>
          <cell r="C1992"/>
          <cell r="D1992"/>
          <cell r="E1992"/>
          <cell r="F1992"/>
          <cell r="G1992"/>
          <cell r="H1992"/>
          <cell r="I1992"/>
          <cell r="J1992"/>
          <cell r="K1992"/>
          <cell r="L1992"/>
          <cell r="O1992"/>
          <cell r="P1992"/>
          <cell r="Q1992"/>
          <cell r="R1992"/>
          <cell r="S1992"/>
          <cell r="T1992"/>
          <cell r="U1992"/>
          <cell r="V1992"/>
          <cell r="Y1992"/>
          <cell r="Z1992"/>
        </row>
        <row r="1993">
          <cell r="B1993"/>
          <cell r="C1993"/>
          <cell r="D1993"/>
          <cell r="E1993"/>
          <cell r="F1993"/>
          <cell r="G1993"/>
          <cell r="H1993"/>
          <cell r="I1993"/>
          <cell r="J1993"/>
          <cell r="K1993"/>
          <cell r="L1993"/>
          <cell r="O1993"/>
          <cell r="P1993"/>
          <cell r="Q1993"/>
          <cell r="R1993"/>
          <cell r="S1993"/>
          <cell r="T1993"/>
          <cell r="U1993"/>
          <cell r="V1993"/>
          <cell r="Y1993"/>
          <cell r="Z1993"/>
        </row>
        <row r="1994">
          <cell r="B1994"/>
          <cell r="C1994"/>
          <cell r="D1994"/>
          <cell r="E1994"/>
          <cell r="F1994"/>
          <cell r="G1994"/>
          <cell r="H1994"/>
          <cell r="I1994"/>
          <cell r="J1994"/>
          <cell r="K1994"/>
          <cell r="L1994"/>
          <cell r="O1994"/>
          <cell r="P1994"/>
          <cell r="Q1994"/>
          <cell r="R1994"/>
          <cell r="S1994"/>
          <cell r="T1994"/>
          <cell r="U1994"/>
          <cell r="V1994"/>
          <cell r="Y1994"/>
          <cell r="Z1994"/>
        </row>
        <row r="1995">
          <cell r="B1995"/>
          <cell r="C1995"/>
          <cell r="D1995"/>
          <cell r="E1995"/>
          <cell r="F1995"/>
          <cell r="G1995"/>
          <cell r="H1995"/>
          <cell r="I1995"/>
          <cell r="J1995"/>
          <cell r="K1995"/>
          <cell r="L1995"/>
          <cell r="O1995"/>
          <cell r="P1995"/>
          <cell r="Q1995"/>
          <cell r="R1995"/>
          <cell r="S1995"/>
          <cell r="T1995"/>
          <cell r="U1995"/>
          <cell r="V1995"/>
          <cell r="Y1995"/>
          <cell r="Z1995"/>
        </row>
        <row r="1996">
          <cell r="B1996"/>
          <cell r="C1996"/>
          <cell r="D1996"/>
          <cell r="E1996"/>
          <cell r="F1996"/>
          <cell r="G1996"/>
          <cell r="H1996"/>
          <cell r="I1996"/>
          <cell r="J1996"/>
          <cell r="K1996"/>
          <cell r="L1996"/>
          <cell r="O1996"/>
          <cell r="P1996"/>
          <cell r="Q1996"/>
          <cell r="R1996"/>
          <cell r="S1996"/>
          <cell r="T1996"/>
          <cell r="U1996"/>
          <cell r="V1996"/>
          <cell r="Y1996"/>
          <cell r="Z1996"/>
        </row>
        <row r="1997">
          <cell r="B1997"/>
          <cell r="C1997"/>
          <cell r="D1997"/>
          <cell r="E1997"/>
          <cell r="F1997"/>
          <cell r="G1997"/>
          <cell r="H1997"/>
          <cell r="I1997"/>
          <cell r="J1997"/>
          <cell r="K1997"/>
          <cell r="L1997"/>
          <cell r="O1997"/>
          <cell r="P1997"/>
          <cell r="Q1997"/>
          <cell r="R1997"/>
          <cell r="S1997"/>
          <cell r="T1997"/>
          <cell r="U1997"/>
          <cell r="V1997"/>
          <cell r="Y1997"/>
          <cell r="Z1997"/>
        </row>
        <row r="1998">
          <cell r="B1998"/>
          <cell r="C1998"/>
          <cell r="D1998"/>
          <cell r="E1998"/>
          <cell r="F1998"/>
          <cell r="G1998"/>
          <cell r="H1998"/>
          <cell r="I1998"/>
          <cell r="J1998"/>
          <cell r="K1998"/>
          <cell r="L1998"/>
          <cell r="O1998"/>
          <cell r="P1998"/>
          <cell r="Q1998"/>
          <cell r="R1998"/>
          <cell r="S1998"/>
          <cell r="T1998"/>
          <cell r="U1998"/>
          <cell r="V1998"/>
          <cell r="Y1998"/>
          <cell r="Z1998"/>
        </row>
        <row r="1999">
          <cell r="B1999"/>
          <cell r="C1999"/>
          <cell r="D1999"/>
          <cell r="E1999"/>
          <cell r="F1999"/>
          <cell r="G1999"/>
          <cell r="H1999"/>
          <cell r="I1999"/>
          <cell r="J1999"/>
          <cell r="K1999"/>
          <cell r="L1999"/>
          <cell r="O1999"/>
          <cell r="P1999"/>
          <cell r="Q1999"/>
          <cell r="R1999"/>
          <cell r="S1999"/>
          <cell r="T1999"/>
          <cell r="U1999"/>
          <cell r="V1999"/>
          <cell r="Y1999"/>
          <cell r="Z1999"/>
        </row>
        <row r="2000">
          <cell r="B2000"/>
          <cell r="C2000"/>
          <cell r="D2000"/>
          <cell r="E2000"/>
          <cell r="F2000"/>
          <cell r="G2000"/>
          <cell r="H2000"/>
          <cell r="I2000"/>
          <cell r="J2000"/>
          <cell r="K2000"/>
          <cell r="L2000"/>
          <cell r="O2000"/>
          <cell r="P2000"/>
          <cell r="Q2000"/>
          <cell r="R2000"/>
          <cell r="S2000"/>
          <cell r="T2000"/>
          <cell r="U2000"/>
          <cell r="V2000"/>
          <cell r="Y2000"/>
          <cell r="Z2000"/>
        </row>
        <row r="2001">
          <cell r="B2001"/>
          <cell r="C2001"/>
          <cell r="D2001"/>
          <cell r="E2001"/>
          <cell r="F2001"/>
          <cell r="G2001"/>
          <cell r="H2001"/>
          <cell r="I2001"/>
          <cell r="J2001"/>
          <cell r="K2001"/>
          <cell r="L2001"/>
          <cell r="O2001"/>
          <cell r="P2001"/>
          <cell r="Q2001"/>
          <cell r="R2001"/>
          <cell r="S2001"/>
          <cell r="T2001"/>
          <cell r="U2001"/>
          <cell r="V2001"/>
          <cell r="Y2001"/>
          <cell r="Z2001"/>
        </row>
        <row r="2002">
          <cell r="B2002"/>
          <cell r="C2002"/>
          <cell r="D2002"/>
          <cell r="E2002"/>
          <cell r="F2002"/>
          <cell r="G2002"/>
          <cell r="H2002"/>
          <cell r="I2002"/>
          <cell r="J2002"/>
          <cell r="K2002"/>
          <cell r="L2002"/>
          <cell r="O2002"/>
          <cell r="P2002"/>
          <cell r="Q2002"/>
          <cell r="R2002"/>
          <cell r="S2002"/>
          <cell r="T2002"/>
          <cell r="U2002"/>
          <cell r="V2002"/>
          <cell r="Y2002"/>
          <cell r="Z2002"/>
        </row>
        <row r="2003">
          <cell r="B2003"/>
          <cell r="C2003"/>
          <cell r="D2003"/>
          <cell r="E2003"/>
          <cell r="F2003"/>
          <cell r="G2003"/>
          <cell r="H2003"/>
          <cell r="I2003"/>
          <cell r="J2003"/>
          <cell r="K2003"/>
          <cell r="L2003"/>
          <cell r="O2003"/>
          <cell r="P2003"/>
          <cell r="Q2003"/>
          <cell r="R2003"/>
          <cell r="S2003"/>
          <cell r="T2003"/>
          <cell r="U2003"/>
          <cell r="V2003"/>
          <cell r="Y2003"/>
          <cell r="Z2003"/>
        </row>
        <row r="2004">
          <cell r="B2004"/>
          <cell r="C2004"/>
          <cell r="D2004"/>
          <cell r="E2004"/>
          <cell r="F2004"/>
          <cell r="G2004"/>
          <cell r="H2004"/>
          <cell r="I2004"/>
          <cell r="J2004"/>
          <cell r="K2004"/>
          <cell r="L2004"/>
          <cell r="O2004"/>
          <cell r="P2004"/>
          <cell r="Q2004"/>
          <cell r="R2004"/>
          <cell r="S2004"/>
          <cell r="T2004"/>
          <cell r="U2004"/>
          <cell r="V2004"/>
          <cell r="Y2004"/>
          <cell r="Z2004"/>
        </row>
        <row r="2005">
          <cell r="B2005"/>
          <cell r="C2005"/>
          <cell r="D2005"/>
          <cell r="E2005"/>
          <cell r="F2005"/>
          <cell r="G2005"/>
          <cell r="H2005"/>
          <cell r="I2005"/>
          <cell r="J2005"/>
          <cell r="K2005"/>
          <cell r="L2005"/>
          <cell r="O2005"/>
          <cell r="P2005"/>
          <cell r="Q2005"/>
          <cell r="R2005"/>
          <cell r="S2005"/>
          <cell r="T2005"/>
          <cell r="U2005"/>
          <cell r="V2005"/>
          <cell r="Y2005"/>
          <cell r="Z2005"/>
        </row>
        <row r="2006">
          <cell r="B2006"/>
          <cell r="C2006"/>
          <cell r="D2006"/>
          <cell r="E2006"/>
          <cell r="F2006"/>
          <cell r="G2006"/>
          <cell r="H2006"/>
          <cell r="I2006"/>
          <cell r="J2006"/>
          <cell r="K2006"/>
          <cell r="L2006"/>
          <cell r="O2006"/>
          <cell r="P2006"/>
          <cell r="Q2006"/>
          <cell r="R2006"/>
          <cell r="S2006"/>
          <cell r="T2006"/>
          <cell r="U2006"/>
          <cell r="V2006"/>
          <cell r="Y2006"/>
          <cell r="Z2006"/>
        </row>
        <row r="2007">
          <cell r="B2007"/>
          <cell r="C2007"/>
          <cell r="D2007"/>
          <cell r="E2007"/>
          <cell r="F2007"/>
          <cell r="G2007"/>
          <cell r="H2007"/>
          <cell r="I2007"/>
          <cell r="J2007"/>
          <cell r="K2007"/>
          <cell r="L2007"/>
          <cell r="O2007"/>
          <cell r="P2007"/>
          <cell r="Q2007"/>
          <cell r="R2007"/>
          <cell r="S2007"/>
          <cell r="T2007"/>
          <cell r="U2007"/>
          <cell r="V2007"/>
          <cell r="Y2007"/>
          <cell r="Z2007"/>
        </row>
        <row r="2008">
          <cell r="B2008"/>
          <cell r="C2008"/>
          <cell r="D2008"/>
          <cell r="E2008"/>
          <cell r="F2008"/>
          <cell r="G2008"/>
          <cell r="H2008"/>
          <cell r="I2008"/>
          <cell r="J2008"/>
          <cell r="K2008"/>
          <cell r="L2008"/>
          <cell r="O2008"/>
          <cell r="P2008"/>
          <cell r="Q2008"/>
          <cell r="R2008"/>
          <cell r="S2008"/>
          <cell r="T2008"/>
          <cell r="U2008"/>
          <cell r="V2008"/>
          <cell r="Y2008"/>
          <cell r="Z2008"/>
        </row>
        <row r="2009">
          <cell r="B2009"/>
          <cell r="C2009"/>
          <cell r="D2009"/>
          <cell r="E2009"/>
          <cell r="F2009"/>
          <cell r="G2009"/>
          <cell r="H2009"/>
          <cell r="I2009"/>
          <cell r="J2009"/>
          <cell r="K2009"/>
          <cell r="L2009"/>
          <cell r="O2009"/>
          <cell r="P2009"/>
          <cell r="Q2009"/>
          <cell r="R2009"/>
          <cell r="S2009"/>
          <cell r="T2009"/>
          <cell r="U2009"/>
          <cell r="V2009"/>
          <cell r="Y2009"/>
          <cell r="Z2009"/>
        </row>
        <row r="2010">
          <cell r="B2010"/>
          <cell r="C2010"/>
          <cell r="D2010"/>
          <cell r="E2010"/>
          <cell r="F2010"/>
          <cell r="G2010"/>
          <cell r="H2010"/>
          <cell r="I2010"/>
          <cell r="J2010"/>
          <cell r="K2010"/>
          <cell r="L2010"/>
          <cell r="O2010"/>
          <cell r="P2010"/>
          <cell r="Q2010"/>
          <cell r="R2010"/>
          <cell r="S2010"/>
          <cell r="T2010"/>
          <cell r="U2010"/>
          <cell r="V2010"/>
          <cell r="Y2010"/>
          <cell r="Z2010"/>
        </row>
        <row r="2011">
          <cell r="B2011"/>
          <cell r="C2011"/>
          <cell r="D2011"/>
          <cell r="E2011"/>
          <cell r="F2011"/>
          <cell r="G2011"/>
          <cell r="H2011"/>
          <cell r="I2011"/>
          <cell r="J2011"/>
          <cell r="K2011"/>
          <cell r="L2011"/>
          <cell r="O2011"/>
          <cell r="P2011"/>
          <cell r="Q2011"/>
          <cell r="R2011"/>
          <cell r="S2011"/>
          <cell r="T2011"/>
          <cell r="U2011"/>
          <cell r="V2011"/>
          <cell r="Y2011"/>
          <cell r="Z2011"/>
        </row>
        <row r="2012">
          <cell r="B2012"/>
          <cell r="C2012"/>
          <cell r="D2012"/>
          <cell r="E2012"/>
          <cell r="F2012"/>
          <cell r="G2012"/>
          <cell r="H2012"/>
          <cell r="I2012"/>
          <cell r="J2012"/>
          <cell r="K2012"/>
          <cell r="L2012"/>
          <cell r="O2012"/>
          <cell r="P2012"/>
          <cell r="Q2012"/>
          <cell r="R2012"/>
          <cell r="S2012"/>
          <cell r="T2012"/>
          <cell r="U2012"/>
          <cell r="V2012"/>
          <cell r="Y2012"/>
          <cell r="Z2012"/>
        </row>
        <row r="2013">
          <cell r="B2013"/>
          <cell r="C2013"/>
          <cell r="D2013"/>
          <cell r="E2013"/>
          <cell r="F2013"/>
          <cell r="G2013"/>
          <cell r="H2013"/>
          <cell r="I2013"/>
          <cell r="J2013"/>
          <cell r="K2013"/>
          <cell r="L2013"/>
          <cell r="O2013"/>
          <cell r="P2013"/>
          <cell r="Q2013"/>
          <cell r="R2013"/>
          <cell r="S2013"/>
          <cell r="T2013"/>
          <cell r="U2013"/>
          <cell r="V2013"/>
          <cell r="Y2013"/>
          <cell r="Z2013"/>
        </row>
        <row r="2014">
          <cell r="B2014"/>
          <cell r="C2014"/>
          <cell r="D2014"/>
          <cell r="E2014"/>
          <cell r="F2014"/>
          <cell r="G2014"/>
          <cell r="H2014"/>
          <cell r="I2014"/>
          <cell r="J2014"/>
          <cell r="K2014"/>
          <cell r="L2014"/>
          <cell r="O2014"/>
          <cell r="P2014"/>
          <cell r="Q2014"/>
          <cell r="R2014"/>
          <cell r="S2014"/>
          <cell r="T2014"/>
          <cell r="U2014"/>
          <cell r="V2014"/>
          <cell r="Y2014"/>
          <cell r="Z2014"/>
        </row>
        <row r="2015">
          <cell r="B2015"/>
          <cell r="C2015"/>
          <cell r="D2015"/>
          <cell r="E2015"/>
          <cell r="F2015"/>
          <cell r="G2015"/>
          <cell r="H2015"/>
          <cell r="I2015"/>
          <cell r="J2015"/>
          <cell r="K2015"/>
          <cell r="L2015"/>
          <cell r="O2015"/>
          <cell r="P2015"/>
          <cell r="Q2015"/>
          <cell r="R2015"/>
          <cell r="S2015"/>
          <cell r="T2015"/>
          <cell r="U2015"/>
          <cell r="V2015"/>
          <cell r="Y2015"/>
          <cell r="Z2015"/>
        </row>
        <row r="2016">
          <cell r="B2016"/>
          <cell r="C2016"/>
          <cell r="D2016"/>
          <cell r="E2016"/>
          <cell r="F2016"/>
          <cell r="G2016"/>
          <cell r="H2016"/>
          <cell r="I2016"/>
          <cell r="J2016"/>
          <cell r="K2016"/>
          <cell r="L2016"/>
          <cell r="O2016"/>
          <cell r="P2016"/>
          <cell r="Q2016"/>
          <cell r="R2016"/>
          <cell r="S2016"/>
          <cell r="T2016"/>
          <cell r="U2016"/>
          <cell r="V2016"/>
          <cell r="Y2016"/>
          <cell r="Z2016"/>
        </row>
        <row r="2017">
          <cell r="B2017"/>
          <cell r="C2017"/>
          <cell r="D2017"/>
          <cell r="E2017"/>
          <cell r="F2017"/>
          <cell r="G2017"/>
          <cell r="H2017"/>
          <cell r="I2017"/>
          <cell r="J2017"/>
          <cell r="K2017"/>
          <cell r="L2017"/>
          <cell r="O2017"/>
          <cell r="P2017"/>
          <cell r="Q2017"/>
          <cell r="R2017"/>
          <cell r="S2017"/>
          <cell r="T2017"/>
          <cell r="U2017"/>
          <cell r="V2017"/>
          <cell r="Y2017"/>
          <cell r="Z2017"/>
        </row>
        <row r="2018">
          <cell r="B2018"/>
          <cell r="C2018"/>
          <cell r="D2018"/>
          <cell r="E2018"/>
          <cell r="F2018"/>
          <cell r="G2018"/>
          <cell r="H2018"/>
          <cell r="I2018"/>
          <cell r="J2018"/>
          <cell r="K2018"/>
          <cell r="L2018"/>
          <cell r="O2018"/>
          <cell r="P2018"/>
          <cell r="Q2018"/>
          <cell r="R2018"/>
          <cell r="S2018"/>
          <cell r="T2018"/>
          <cell r="U2018"/>
          <cell r="V2018"/>
          <cell r="Y2018"/>
          <cell r="Z2018"/>
        </row>
        <row r="2019">
          <cell r="B2019"/>
          <cell r="C2019"/>
          <cell r="D2019"/>
          <cell r="E2019"/>
          <cell r="F2019"/>
          <cell r="G2019"/>
          <cell r="H2019"/>
          <cell r="I2019"/>
          <cell r="J2019"/>
          <cell r="K2019"/>
          <cell r="L2019"/>
          <cell r="O2019"/>
          <cell r="P2019"/>
          <cell r="Q2019"/>
          <cell r="R2019"/>
          <cell r="S2019"/>
          <cell r="T2019"/>
          <cell r="U2019"/>
          <cell r="V2019"/>
          <cell r="Y2019"/>
          <cell r="Z2019"/>
        </row>
        <row r="2020">
          <cell r="B2020"/>
          <cell r="C2020"/>
          <cell r="D2020"/>
          <cell r="E2020"/>
          <cell r="F2020"/>
          <cell r="G2020"/>
          <cell r="H2020"/>
          <cell r="I2020"/>
          <cell r="J2020"/>
          <cell r="K2020"/>
          <cell r="L2020"/>
          <cell r="O2020"/>
          <cell r="P2020"/>
          <cell r="Q2020"/>
          <cell r="R2020"/>
          <cell r="S2020"/>
          <cell r="T2020"/>
          <cell r="U2020"/>
          <cell r="V2020"/>
          <cell r="Y2020"/>
          <cell r="Z2020"/>
        </row>
        <row r="2021">
          <cell r="B2021"/>
          <cell r="C2021"/>
          <cell r="D2021"/>
          <cell r="E2021"/>
          <cell r="F2021"/>
          <cell r="G2021"/>
          <cell r="H2021"/>
          <cell r="I2021"/>
          <cell r="J2021"/>
          <cell r="K2021"/>
          <cell r="L2021"/>
          <cell r="O2021"/>
          <cell r="P2021"/>
          <cell r="Q2021"/>
          <cell r="R2021"/>
          <cell r="S2021"/>
          <cell r="T2021"/>
          <cell r="U2021"/>
          <cell r="V2021"/>
          <cell r="Y2021"/>
          <cell r="Z2021"/>
        </row>
        <row r="2022">
          <cell r="B2022"/>
          <cell r="C2022"/>
          <cell r="D2022"/>
          <cell r="E2022"/>
          <cell r="F2022"/>
          <cell r="G2022"/>
          <cell r="H2022"/>
          <cell r="I2022"/>
          <cell r="J2022"/>
          <cell r="K2022"/>
          <cell r="L2022"/>
          <cell r="O2022"/>
          <cell r="P2022"/>
          <cell r="Q2022"/>
          <cell r="R2022"/>
          <cell r="S2022"/>
          <cell r="T2022"/>
          <cell r="U2022"/>
          <cell r="V2022"/>
          <cell r="Y2022"/>
          <cell r="Z2022"/>
        </row>
        <row r="2023">
          <cell r="B2023"/>
          <cell r="C2023"/>
          <cell r="D2023"/>
          <cell r="E2023"/>
          <cell r="F2023"/>
          <cell r="G2023"/>
          <cell r="H2023"/>
          <cell r="I2023"/>
          <cell r="J2023"/>
          <cell r="K2023"/>
          <cell r="L2023"/>
          <cell r="O2023"/>
          <cell r="P2023"/>
          <cell r="Q2023"/>
          <cell r="R2023"/>
          <cell r="S2023"/>
          <cell r="T2023"/>
          <cell r="U2023"/>
          <cell r="V2023"/>
          <cell r="Y2023"/>
          <cell r="Z2023"/>
        </row>
        <row r="2024">
          <cell r="B2024"/>
          <cell r="C2024"/>
          <cell r="D2024"/>
          <cell r="E2024"/>
          <cell r="F2024"/>
          <cell r="G2024"/>
          <cell r="H2024"/>
          <cell r="I2024"/>
          <cell r="J2024"/>
          <cell r="K2024"/>
          <cell r="L2024"/>
          <cell r="O2024"/>
          <cell r="P2024"/>
          <cell r="Q2024"/>
          <cell r="R2024"/>
          <cell r="S2024"/>
          <cell r="T2024"/>
          <cell r="U2024"/>
          <cell r="V2024"/>
          <cell r="Y2024"/>
          <cell r="Z2024"/>
        </row>
        <row r="2025">
          <cell r="B2025"/>
          <cell r="C2025"/>
          <cell r="D2025"/>
          <cell r="E2025"/>
          <cell r="F2025"/>
          <cell r="G2025"/>
          <cell r="H2025"/>
          <cell r="I2025"/>
          <cell r="J2025"/>
          <cell r="K2025"/>
          <cell r="L2025"/>
          <cell r="O2025"/>
          <cell r="P2025"/>
          <cell r="Q2025"/>
          <cell r="R2025"/>
          <cell r="S2025"/>
          <cell r="T2025"/>
          <cell r="U2025"/>
          <cell r="V2025"/>
          <cell r="Y2025"/>
          <cell r="Z2025"/>
        </row>
        <row r="2026">
          <cell r="B2026"/>
          <cell r="C2026"/>
          <cell r="D2026"/>
          <cell r="E2026"/>
          <cell r="F2026"/>
          <cell r="G2026"/>
          <cell r="H2026"/>
          <cell r="I2026"/>
          <cell r="J2026"/>
          <cell r="K2026"/>
          <cell r="L2026"/>
          <cell r="O2026"/>
          <cell r="P2026"/>
          <cell r="Q2026"/>
          <cell r="R2026"/>
          <cell r="S2026"/>
          <cell r="T2026"/>
          <cell r="U2026"/>
          <cell r="V2026"/>
          <cell r="Y2026"/>
          <cell r="Z2026"/>
        </row>
        <row r="2027">
          <cell r="B2027"/>
          <cell r="C2027"/>
          <cell r="D2027"/>
          <cell r="E2027"/>
          <cell r="F2027"/>
          <cell r="G2027"/>
          <cell r="H2027"/>
          <cell r="I2027"/>
          <cell r="J2027"/>
          <cell r="K2027"/>
          <cell r="L2027"/>
          <cell r="O2027"/>
          <cell r="P2027"/>
          <cell r="Q2027"/>
          <cell r="R2027"/>
          <cell r="S2027"/>
          <cell r="T2027"/>
          <cell r="U2027"/>
          <cell r="V2027"/>
          <cell r="Y2027"/>
          <cell r="Z2027"/>
        </row>
        <row r="2028">
          <cell r="B2028"/>
          <cell r="C2028"/>
          <cell r="D2028"/>
          <cell r="E2028"/>
          <cell r="F2028"/>
          <cell r="G2028"/>
          <cell r="H2028"/>
          <cell r="I2028"/>
          <cell r="J2028"/>
          <cell r="K2028"/>
          <cell r="L2028"/>
          <cell r="O2028"/>
          <cell r="P2028"/>
          <cell r="Q2028"/>
          <cell r="R2028"/>
          <cell r="S2028"/>
          <cell r="T2028"/>
          <cell r="U2028"/>
          <cell r="V2028"/>
          <cell r="Y2028"/>
          <cell r="Z2028"/>
        </row>
        <row r="2029">
          <cell r="B2029"/>
          <cell r="C2029"/>
          <cell r="D2029"/>
          <cell r="E2029"/>
          <cell r="F2029"/>
          <cell r="G2029"/>
          <cell r="H2029"/>
          <cell r="I2029"/>
          <cell r="J2029"/>
          <cell r="K2029"/>
          <cell r="L2029"/>
          <cell r="O2029"/>
          <cell r="P2029"/>
          <cell r="Q2029"/>
          <cell r="R2029"/>
          <cell r="S2029"/>
          <cell r="T2029"/>
          <cell r="U2029"/>
          <cell r="V2029"/>
          <cell r="Y2029"/>
          <cell r="Z2029"/>
        </row>
        <row r="2030">
          <cell r="B2030"/>
          <cell r="C2030"/>
          <cell r="D2030"/>
          <cell r="E2030"/>
          <cell r="F2030"/>
          <cell r="G2030"/>
          <cell r="H2030"/>
          <cell r="I2030"/>
          <cell r="J2030"/>
          <cell r="K2030"/>
          <cell r="L2030"/>
          <cell r="O2030"/>
          <cell r="P2030"/>
          <cell r="Q2030"/>
          <cell r="R2030"/>
          <cell r="S2030"/>
          <cell r="T2030"/>
          <cell r="U2030"/>
          <cell r="V2030"/>
          <cell r="Y2030"/>
          <cell r="Z2030"/>
        </row>
        <row r="2031">
          <cell r="B2031"/>
          <cell r="C2031"/>
          <cell r="D2031"/>
          <cell r="E2031"/>
          <cell r="F2031"/>
          <cell r="G2031"/>
          <cell r="H2031"/>
          <cell r="I2031"/>
          <cell r="J2031"/>
          <cell r="K2031"/>
          <cell r="L2031"/>
          <cell r="O2031"/>
          <cell r="P2031"/>
          <cell r="Q2031"/>
          <cell r="R2031"/>
          <cell r="S2031"/>
          <cell r="T2031"/>
          <cell r="U2031"/>
          <cell r="V2031"/>
          <cell r="Y2031"/>
          <cell r="Z2031"/>
        </row>
        <row r="2032">
          <cell r="B2032"/>
          <cell r="C2032"/>
          <cell r="D2032"/>
          <cell r="E2032"/>
          <cell r="F2032"/>
          <cell r="G2032"/>
          <cell r="H2032"/>
          <cell r="I2032"/>
          <cell r="J2032"/>
          <cell r="K2032"/>
          <cell r="L2032"/>
          <cell r="O2032"/>
          <cell r="P2032"/>
          <cell r="Q2032"/>
          <cell r="R2032"/>
          <cell r="S2032"/>
          <cell r="T2032"/>
          <cell r="U2032"/>
          <cell r="V2032"/>
          <cell r="Y2032"/>
          <cell r="Z2032"/>
        </row>
        <row r="2033">
          <cell r="B2033"/>
          <cell r="C2033"/>
          <cell r="D2033"/>
          <cell r="E2033"/>
          <cell r="F2033"/>
          <cell r="G2033"/>
          <cell r="H2033"/>
          <cell r="I2033"/>
          <cell r="J2033"/>
          <cell r="K2033"/>
          <cell r="L2033"/>
          <cell r="O2033"/>
          <cell r="P2033"/>
          <cell r="Q2033"/>
          <cell r="R2033"/>
          <cell r="S2033"/>
          <cell r="T2033"/>
          <cell r="U2033"/>
          <cell r="V2033"/>
          <cell r="Y2033"/>
          <cell r="Z2033"/>
        </row>
        <row r="2034">
          <cell r="B2034"/>
          <cell r="C2034"/>
          <cell r="D2034"/>
          <cell r="E2034"/>
          <cell r="F2034"/>
          <cell r="G2034"/>
          <cell r="H2034"/>
          <cell r="I2034"/>
          <cell r="J2034"/>
          <cell r="K2034"/>
          <cell r="L2034"/>
          <cell r="O2034"/>
          <cell r="P2034"/>
          <cell r="Q2034"/>
          <cell r="R2034"/>
          <cell r="S2034"/>
          <cell r="T2034"/>
          <cell r="U2034"/>
          <cell r="V2034"/>
          <cell r="Y2034"/>
          <cell r="Z2034"/>
        </row>
        <row r="2035">
          <cell r="B2035"/>
          <cell r="C2035"/>
          <cell r="D2035"/>
          <cell r="E2035"/>
          <cell r="F2035"/>
          <cell r="G2035"/>
          <cell r="H2035"/>
          <cell r="I2035"/>
          <cell r="J2035"/>
          <cell r="K2035"/>
          <cell r="L2035"/>
          <cell r="O2035"/>
          <cell r="P2035"/>
          <cell r="Q2035"/>
          <cell r="R2035"/>
          <cell r="S2035"/>
          <cell r="T2035"/>
          <cell r="U2035"/>
          <cell r="V2035"/>
          <cell r="Y2035"/>
          <cell r="Z2035"/>
        </row>
        <row r="2036">
          <cell r="B2036"/>
          <cell r="C2036"/>
          <cell r="D2036"/>
          <cell r="E2036"/>
          <cell r="F2036"/>
          <cell r="G2036"/>
          <cell r="H2036"/>
          <cell r="I2036"/>
          <cell r="J2036"/>
          <cell r="K2036"/>
          <cell r="L2036"/>
          <cell r="O2036"/>
          <cell r="P2036"/>
          <cell r="Q2036"/>
          <cell r="R2036"/>
          <cell r="S2036"/>
          <cell r="T2036"/>
          <cell r="U2036"/>
          <cell r="V2036"/>
          <cell r="Y2036"/>
          <cell r="Z2036"/>
        </row>
        <row r="2037">
          <cell r="B2037"/>
          <cell r="C2037"/>
          <cell r="D2037"/>
          <cell r="E2037"/>
          <cell r="F2037"/>
          <cell r="G2037"/>
          <cell r="H2037"/>
          <cell r="I2037"/>
          <cell r="J2037"/>
          <cell r="K2037"/>
          <cell r="L2037"/>
          <cell r="O2037"/>
          <cell r="P2037"/>
          <cell r="Q2037"/>
          <cell r="R2037"/>
          <cell r="S2037"/>
          <cell r="T2037"/>
          <cell r="U2037"/>
          <cell r="V2037"/>
          <cell r="Y2037"/>
          <cell r="Z2037"/>
        </row>
        <row r="2038">
          <cell r="B2038"/>
          <cell r="C2038"/>
          <cell r="D2038"/>
          <cell r="E2038"/>
          <cell r="F2038"/>
          <cell r="G2038"/>
          <cell r="H2038"/>
          <cell r="I2038"/>
          <cell r="J2038"/>
          <cell r="K2038"/>
          <cell r="L2038"/>
          <cell r="O2038"/>
          <cell r="P2038"/>
          <cell r="Q2038"/>
          <cell r="R2038"/>
          <cell r="S2038"/>
          <cell r="T2038"/>
          <cell r="U2038"/>
          <cell r="V2038"/>
          <cell r="Y2038"/>
          <cell r="Z2038"/>
        </row>
        <row r="2039">
          <cell r="B2039"/>
          <cell r="C2039"/>
          <cell r="D2039"/>
          <cell r="E2039"/>
          <cell r="F2039"/>
          <cell r="G2039"/>
          <cell r="H2039"/>
          <cell r="I2039"/>
          <cell r="J2039"/>
          <cell r="K2039"/>
          <cell r="L2039"/>
          <cell r="O2039"/>
          <cell r="P2039"/>
          <cell r="Q2039"/>
          <cell r="R2039"/>
          <cell r="S2039"/>
          <cell r="T2039"/>
          <cell r="U2039"/>
          <cell r="V2039"/>
          <cell r="Y2039"/>
          <cell r="Z2039"/>
        </row>
        <row r="2040">
          <cell r="B2040"/>
          <cell r="C2040"/>
          <cell r="D2040"/>
          <cell r="E2040"/>
          <cell r="F2040"/>
          <cell r="G2040"/>
          <cell r="H2040"/>
          <cell r="I2040"/>
          <cell r="J2040"/>
          <cell r="K2040"/>
          <cell r="L2040"/>
          <cell r="O2040"/>
          <cell r="P2040"/>
          <cell r="Q2040"/>
          <cell r="R2040"/>
          <cell r="S2040"/>
          <cell r="T2040"/>
          <cell r="U2040"/>
          <cell r="V2040"/>
          <cell r="Y2040"/>
          <cell r="Z2040"/>
        </row>
        <row r="2041">
          <cell r="B2041"/>
          <cell r="C2041"/>
          <cell r="D2041"/>
          <cell r="E2041"/>
          <cell r="F2041"/>
          <cell r="G2041"/>
          <cell r="H2041"/>
          <cell r="I2041"/>
          <cell r="J2041"/>
          <cell r="K2041"/>
          <cell r="L2041"/>
          <cell r="O2041"/>
          <cell r="P2041"/>
          <cell r="Q2041"/>
          <cell r="R2041"/>
          <cell r="S2041"/>
          <cell r="T2041"/>
          <cell r="U2041"/>
          <cell r="V2041"/>
          <cell r="Y2041"/>
          <cell r="Z2041"/>
        </row>
        <row r="2042">
          <cell r="B2042"/>
          <cell r="C2042"/>
          <cell r="D2042"/>
          <cell r="E2042"/>
          <cell r="F2042"/>
          <cell r="G2042"/>
          <cell r="H2042"/>
          <cell r="I2042"/>
          <cell r="J2042"/>
          <cell r="K2042"/>
          <cell r="L2042"/>
          <cell r="O2042"/>
          <cell r="P2042"/>
          <cell r="Q2042"/>
          <cell r="R2042"/>
          <cell r="S2042"/>
          <cell r="T2042"/>
          <cell r="U2042"/>
          <cell r="V2042"/>
          <cell r="Y2042"/>
          <cell r="Z2042"/>
        </row>
        <row r="2043">
          <cell r="B2043"/>
          <cell r="C2043"/>
          <cell r="D2043"/>
          <cell r="E2043"/>
          <cell r="F2043"/>
          <cell r="G2043"/>
          <cell r="H2043"/>
          <cell r="I2043"/>
          <cell r="J2043"/>
          <cell r="K2043"/>
          <cell r="L2043"/>
          <cell r="O2043"/>
          <cell r="P2043"/>
          <cell r="Q2043"/>
          <cell r="R2043"/>
          <cell r="S2043"/>
          <cell r="T2043"/>
          <cell r="U2043"/>
          <cell r="V2043"/>
          <cell r="Y2043"/>
          <cell r="Z2043"/>
        </row>
        <row r="2044">
          <cell r="B2044"/>
          <cell r="C2044"/>
          <cell r="D2044"/>
          <cell r="E2044"/>
          <cell r="F2044"/>
          <cell r="G2044"/>
          <cell r="H2044"/>
          <cell r="I2044"/>
          <cell r="J2044"/>
          <cell r="K2044"/>
          <cell r="L2044"/>
          <cell r="O2044"/>
          <cell r="P2044"/>
          <cell r="Q2044"/>
          <cell r="R2044"/>
          <cell r="S2044"/>
          <cell r="T2044"/>
          <cell r="U2044"/>
          <cell r="V2044"/>
          <cell r="Y2044"/>
          <cell r="Z2044"/>
        </row>
        <row r="2045">
          <cell r="B2045"/>
          <cell r="C2045"/>
          <cell r="D2045"/>
          <cell r="E2045"/>
          <cell r="F2045"/>
          <cell r="G2045"/>
          <cell r="H2045"/>
          <cell r="I2045"/>
          <cell r="J2045"/>
          <cell r="K2045"/>
          <cell r="L2045"/>
          <cell r="O2045"/>
          <cell r="P2045"/>
          <cell r="Q2045"/>
          <cell r="R2045"/>
          <cell r="S2045"/>
          <cell r="T2045"/>
          <cell r="U2045"/>
          <cell r="V2045"/>
          <cell r="Y2045"/>
          <cell r="Z2045"/>
        </row>
        <row r="2046">
          <cell r="B2046"/>
          <cell r="C2046"/>
          <cell r="D2046"/>
          <cell r="E2046"/>
          <cell r="F2046"/>
          <cell r="G2046"/>
          <cell r="H2046"/>
          <cell r="I2046"/>
          <cell r="J2046"/>
          <cell r="K2046"/>
          <cell r="L2046"/>
          <cell r="O2046"/>
          <cell r="P2046"/>
          <cell r="Q2046"/>
          <cell r="R2046"/>
          <cell r="S2046"/>
          <cell r="T2046"/>
          <cell r="U2046"/>
          <cell r="V2046"/>
          <cell r="Y2046"/>
          <cell r="Z2046"/>
        </row>
        <row r="2047">
          <cell r="B2047"/>
          <cell r="C2047"/>
          <cell r="D2047"/>
          <cell r="E2047"/>
          <cell r="F2047"/>
          <cell r="G2047"/>
          <cell r="H2047"/>
          <cell r="I2047"/>
          <cell r="J2047"/>
          <cell r="K2047"/>
          <cell r="L2047"/>
          <cell r="O2047"/>
          <cell r="P2047"/>
          <cell r="Q2047"/>
          <cell r="R2047"/>
          <cell r="S2047"/>
          <cell r="T2047"/>
          <cell r="U2047"/>
          <cell r="V2047"/>
          <cell r="Y2047"/>
          <cell r="Z2047"/>
        </row>
        <row r="2048">
          <cell r="B2048"/>
          <cell r="C2048"/>
          <cell r="D2048"/>
          <cell r="E2048"/>
          <cell r="F2048"/>
          <cell r="G2048"/>
          <cell r="H2048"/>
          <cell r="I2048"/>
          <cell r="J2048"/>
          <cell r="K2048"/>
          <cell r="L2048"/>
          <cell r="O2048"/>
          <cell r="P2048"/>
          <cell r="Q2048"/>
          <cell r="R2048"/>
          <cell r="S2048"/>
          <cell r="T2048"/>
          <cell r="U2048"/>
          <cell r="V2048"/>
          <cell r="Y2048"/>
          <cell r="Z2048"/>
        </row>
        <row r="2049">
          <cell r="B2049"/>
          <cell r="C2049"/>
          <cell r="D2049"/>
          <cell r="E2049"/>
          <cell r="F2049"/>
          <cell r="G2049"/>
          <cell r="H2049"/>
          <cell r="I2049"/>
          <cell r="J2049"/>
          <cell r="K2049"/>
          <cell r="L2049"/>
          <cell r="O2049"/>
          <cell r="P2049"/>
          <cell r="Q2049"/>
          <cell r="R2049"/>
          <cell r="S2049"/>
          <cell r="T2049"/>
          <cell r="U2049"/>
          <cell r="V2049"/>
          <cell r="Y2049"/>
          <cell r="Z2049"/>
        </row>
        <row r="2050">
          <cell r="B2050"/>
          <cell r="C2050"/>
          <cell r="D2050"/>
          <cell r="E2050"/>
          <cell r="F2050"/>
          <cell r="G2050"/>
          <cell r="H2050"/>
          <cell r="I2050"/>
          <cell r="J2050"/>
          <cell r="K2050"/>
          <cell r="L2050"/>
          <cell r="O2050"/>
          <cell r="P2050"/>
          <cell r="Q2050"/>
          <cell r="R2050"/>
          <cell r="S2050"/>
          <cell r="T2050"/>
          <cell r="U2050"/>
          <cell r="V2050"/>
          <cell r="Y2050"/>
          <cell r="Z2050"/>
        </row>
        <row r="2051">
          <cell r="B2051"/>
          <cell r="C2051"/>
          <cell r="D2051"/>
          <cell r="E2051"/>
          <cell r="F2051"/>
          <cell r="G2051"/>
          <cell r="H2051"/>
          <cell r="I2051"/>
          <cell r="J2051"/>
          <cell r="K2051"/>
          <cell r="L2051"/>
          <cell r="O2051"/>
          <cell r="P2051"/>
          <cell r="Q2051"/>
          <cell r="R2051"/>
          <cell r="S2051"/>
          <cell r="T2051"/>
          <cell r="U2051"/>
          <cell r="V2051"/>
          <cell r="Y2051"/>
          <cell r="Z2051"/>
        </row>
        <row r="2052">
          <cell r="B2052"/>
          <cell r="C2052"/>
          <cell r="D2052"/>
          <cell r="E2052"/>
          <cell r="F2052"/>
          <cell r="G2052"/>
          <cell r="H2052"/>
          <cell r="I2052"/>
          <cell r="J2052"/>
          <cell r="K2052"/>
          <cell r="L2052"/>
          <cell r="O2052"/>
          <cell r="P2052"/>
          <cell r="Q2052"/>
          <cell r="R2052"/>
          <cell r="S2052"/>
          <cell r="T2052"/>
          <cell r="U2052"/>
          <cell r="V2052"/>
          <cell r="Y2052"/>
          <cell r="Z2052"/>
        </row>
        <row r="2053">
          <cell r="B2053"/>
          <cell r="C2053"/>
          <cell r="D2053"/>
          <cell r="E2053"/>
          <cell r="F2053"/>
          <cell r="G2053"/>
          <cell r="H2053"/>
          <cell r="I2053"/>
          <cell r="J2053"/>
          <cell r="K2053"/>
          <cell r="L2053"/>
          <cell r="O2053"/>
          <cell r="P2053"/>
          <cell r="Q2053"/>
          <cell r="R2053"/>
          <cell r="S2053"/>
          <cell r="T2053"/>
          <cell r="U2053"/>
          <cell r="V2053"/>
          <cell r="Y2053"/>
          <cell r="Z2053"/>
        </row>
        <row r="2054">
          <cell r="B2054"/>
          <cell r="C2054"/>
          <cell r="D2054"/>
          <cell r="E2054"/>
          <cell r="F2054"/>
          <cell r="G2054"/>
          <cell r="H2054"/>
          <cell r="I2054"/>
          <cell r="J2054"/>
          <cell r="K2054"/>
          <cell r="L2054"/>
          <cell r="O2054"/>
          <cell r="P2054"/>
          <cell r="Q2054"/>
          <cell r="R2054"/>
          <cell r="S2054"/>
          <cell r="T2054"/>
          <cell r="U2054"/>
          <cell r="V2054"/>
          <cell r="Y2054"/>
          <cell r="Z2054"/>
        </row>
        <row r="2055">
          <cell r="B2055"/>
          <cell r="C2055"/>
          <cell r="D2055"/>
          <cell r="E2055"/>
          <cell r="F2055"/>
          <cell r="G2055"/>
          <cell r="H2055"/>
          <cell r="I2055"/>
          <cell r="J2055"/>
          <cell r="K2055"/>
          <cell r="L2055"/>
          <cell r="O2055"/>
          <cell r="P2055"/>
          <cell r="Q2055"/>
          <cell r="R2055"/>
          <cell r="S2055"/>
          <cell r="T2055"/>
          <cell r="U2055"/>
          <cell r="V2055"/>
          <cell r="Y2055"/>
          <cell r="Z2055"/>
        </row>
        <row r="2056">
          <cell r="B2056"/>
          <cell r="C2056"/>
          <cell r="D2056"/>
          <cell r="E2056"/>
          <cell r="F2056"/>
          <cell r="G2056"/>
          <cell r="H2056"/>
          <cell r="I2056"/>
          <cell r="J2056"/>
          <cell r="K2056"/>
          <cell r="L2056"/>
          <cell r="O2056"/>
          <cell r="P2056"/>
          <cell r="Q2056"/>
          <cell r="R2056"/>
          <cell r="S2056"/>
          <cell r="T2056"/>
          <cell r="U2056"/>
          <cell r="V2056"/>
          <cell r="Y2056"/>
          <cell r="Z2056"/>
        </row>
        <row r="2057">
          <cell r="B2057"/>
          <cell r="C2057"/>
          <cell r="D2057"/>
          <cell r="E2057"/>
          <cell r="F2057"/>
          <cell r="G2057"/>
          <cell r="H2057"/>
          <cell r="I2057"/>
          <cell r="J2057"/>
          <cell r="K2057"/>
          <cell r="L2057"/>
          <cell r="O2057"/>
          <cell r="P2057"/>
          <cell r="Q2057"/>
          <cell r="R2057"/>
          <cell r="S2057"/>
          <cell r="T2057"/>
          <cell r="U2057"/>
          <cell r="V2057"/>
          <cell r="Y2057"/>
          <cell r="Z2057"/>
        </row>
        <row r="2058">
          <cell r="B2058"/>
          <cell r="C2058"/>
          <cell r="D2058"/>
          <cell r="E2058"/>
          <cell r="F2058"/>
          <cell r="G2058"/>
          <cell r="H2058"/>
          <cell r="I2058"/>
          <cell r="J2058"/>
          <cell r="K2058"/>
          <cell r="L2058"/>
          <cell r="O2058"/>
          <cell r="P2058"/>
          <cell r="Q2058"/>
          <cell r="R2058"/>
          <cell r="S2058"/>
          <cell r="T2058"/>
          <cell r="U2058"/>
          <cell r="V2058"/>
          <cell r="Y2058"/>
          <cell r="Z2058"/>
        </row>
        <row r="2059">
          <cell r="B2059"/>
          <cell r="C2059"/>
          <cell r="D2059"/>
          <cell r="E2059"/>
          <cell r="F2059"/>
          <cell r="G2059"/>
          <cell r="H2059"/>
          <cell r="I2059"/>
          <cell r="J2059"/>
          <cell r="K2059"/>
          <cell r="L2059"/>
          <cell r="O2059"/>
          <cell r="P2059"/>
          <cell r="Q2059"/>
          <cell r="R2059"/>
          <cell r="S2059"/>
          <cell r="T2059"/>
          <cell r="U2059"/>
          <cell r="V2059"/>
          <cell r="Y2059"/>
          <cell r="Z2059"/>
        </row>
        <row r="2060">
          <cell r="B2060"/>
          <cell r="C2060"/>
          <cell r="D2060"/>
          <cell r="E2060"/>
          <cell r="F2060"/>
          <cell r="G2060"/>
          <cell r="H2060"/>
          <cell r="I2060"/>
          <cell r="J2060"/>
          <cell r="K2060"/>
          <cell r="L2060"/>
          <cell r="O2060"/>
          <cell r="P2060"/>
          <cell r="Q2060"/>
          <cell r="R2060"/>
          <cell r="S2060"/>
          <cell r="T2060"/>
          <cell r="U2060"/>
          <cell r="V2060"/>
          <cell r="Y2060"/>
          <cell r="Z2060"/>
        </row>
        <row r="2061">
          <cell r="B2061"/>
          <cell r="C2061"/>
          <cell r="D2061"/>
          <cell r="E2061"/>
          <cell r="F2061"/>
          <cell r="G2061"/>
          <cell r="H2061"/>
          <cell r="I2061"/>
          <cell r="J2061"/>
          <cell r="K2061"/>
          <cell r="L2061"/>
          <cell r="O2061"/>
          <cell r="P2061"/>
          <cell r="Q2061"/>
          <cell r="R2061"/>
          <cell r="S2061"/>
          <cell r="T2061"/>
          <cell r="U2061"/>
          <cell r="V2061"/>
          <cell r="Y2061"/>
          <cell r="Z2061"/>
        </row>
        <row r="2062">
          <cell r="B2062"/>
          <cell r="C2062"/>
          <cell r="D2062"/>
          <cell r="E2062"/>
          <cell r="F2062"/>
          <cell r="G2062"/>
          <cell r="H2062"/>
          <cell r="I2062"/>
          <cell r="J2062"/>
          <cell r="K2062"/>
          <cell r="L2062"/>
          <cell r="O2062"/>
          <cell r="P2062"/>
          <cell r="Q2062"/>
          <cell r="R2062"/>
          <cell r="S2062"/>
          <cell r="T2062"/>
          <cell r="U2062"/>
          <cell r="V2062"/>
          <cell r="Y2062"/>
          <cell r="Z2062"/>
        </row>
        <row r="2063">
          <cell r="B2063"/>
          <cell r="C2063"/>
          <cell r="D2063"/>
          <cell r="E2063"/>
          <cell r="F2063"/>
          <cell r="G2063"/>
          <cell r="H2063"/>
          <cell r="I2063"/>
          <cell r="J2063"/>
          <cell r="K2063"/>
          <cell r="L2063"/>
          <cell r="O2063"/>
          <cell r="P2063"/>
          <cell r="Q2063"/>
          <cell r="R2063"/>
          <cell r="S2063"/>
          <cell r="T2063"/>
          <cell r="U2063"/>
          <cell r="V2063"/>
          <cell r="Y2063"/>
          <cell r="Z2063"/>
        </row>
        <row r="2064">
          <cell r="B2064"/>
          <cell r="C2064"/>
          <cell r="D2064"/>
          <cell r="E2064"/>
          <cell r="F2064"/>
          <cell r="G2064"/>
          <cell r="H2064"/>
          <cell r="I2064"/>
          <cell r="J2064"/>
          <cell r="K2064"/>
          <cell r="L2064"/>
          <cell r="O2064"/>
          <cell r="P2064"/>
          <cell r="Q2064"/>
          <cell r="R2064"/>
          <cell r="S2064"/>
          <cell r="T2064"/>
          <cell r="U2064"/>
          <cell r="V2064"/>
          <cell r="Y2064"/>
          <cell r="Z2064"/>
        </row>
        <row r="2065">
          <cell r="B2065"/>
          <cell r="C2065"/>
          <cell r="D2065"/>
          <cell r="E2065"/>
          <cell r="F2065"/>
          <cell r="G2065"/>
          <cell r="H2065"/>
          <cell r="I2065"/>
          <cell r="J2065"/>
          <cell r="K2065"/>
          <cell r="L2065"/>
          <cell r="O2065"/>
          <cell r="P2065"/>
          <cell r="Q2065"/>
          <cell r="R2065"/>
          <cell r="S2065"/>
          <cell r="T2065"/>
          <cell r="U2065"/>
          <cell r="V2065"/>
          <cell r="Y2065"/>
          <cell r="Z2065"/>
        </row>
        <row r="2066">
          <cell r="B2066"/>
          <cell r="C2066"/>
          <cell r="D2066"/>
          <cell r="E2066"/>
          <cell r="F2066"/>
          <cell r="G2066"/>
          <cell r="H2066"/>
          <cell r="I2066"/>
          <cell r="J2066"/>
          <cell r="K2066"/>
          <cell r="L2066"/>
          <cell r="O2066"/>
          <cell r="P2066"/>
          <cell r="Q2066"/>
          <cell r="R2066"/>
          <cell r="S2066"/>
          <cell r="T2066"/>
          <cell r="U2066"/>
          <cell r="V2066"/>
          <cell r="Y2066"/>
          <cell r="Z2066"/>
        </row>
        <row r="2067">
          <cell r="B2067"/>
          <cell r="C2067"/>
          <cell r="D2067"/>
          <cell r="E2067"/>
          <cell r="F2067"/>
          <cell r="G2067"/>
          <cell r="H2067"/>
          <cell r="I2067"/>
          <cell r="J2067"/>
          <cell r="K2067"/>
          <cell r="L2067"/>
          <cell r="O2067"/>
          <cell r="P2067"/>
          <cell r="Q2067"/>
          <cell r="R2067"/>
          <cell r="S2067"/>
          <cell r="T2067"/>
          <cell r="U2067"/>
          <cell r="V2067"/>
          <cell r="Y2067"/>
          <cell r="Z2067"/>
        </row>
        <row r="2068">
          <cell r="B2068"/>
          <cell r="C2068"/>
          <cell r="D2068"/>
          <cell r="E2068"/>
          <cell r="F2068"/>
          <cell r="G2068"/>
          <cell r="H2068"/>
          <cell r="I2068"/>
          <cell r="J2068"/>
          <cell r="K2068"/>
          <cell r="L2068"/>
          <cell r="O2068"/>
          <cell r="P2068"/>
          <cell r="Q2068"/>
          <cell r="R2068"/>
          <cell r="S2068"/>
          <cell r="T2068"/>
          <cell r="U2068"/>
          <cell r="V2068"/>
          <cell r="Y2068"/>
          <cell r="Z2068"/>
        </row>
        <row r="2069">
          <cell r="B2069"/>
          <cell r="C2069"/>
          <cell r="D2069"/>
          <cell r="E2069"/>
          <cell r="F2069"/>
          <cell r="G2069"/>
          <cell r="H2069"/>
          <cell r="I2069"/>
          <cell r="J2069"/>
          <cell r="K2069"/>
          <cell r="L2069"/>
          <cell r="O2069"/>
          <cell r="P2069"/>
          <cell r="Q2069"/>
          <cell r="R2069"/>
          <cell r="S2069"/>
          <cell r="T2069"/>
          <cell r="U2069"/>
          <cell r="V2069"/>
          <cell r="Y2069"/>
          <cell r="Z2069"/>
        </row>
        <row r="2070">
          <cell r="B2070"/>
          <cell r="C2070"/>
          <cell r="D2070"/>
          <cell r="E2070"/>
          <cell r="F2070"/>
          <cell r="G2070"/>
          <cell r="H2070"/>
          <cell r="I2070"/>
          <cell r="J2070"/>
          <cell r="K2070"/>
          <cell r="L2070"/>
          <cell r="O2070"/>
          <cell r="P2070"/>
          <cell r="Q2070"/>
          <cell r="R2070"/>
          <cell r="S2070"/>
          <cell r="T2070"/>
          <cell r="U2070"/>
          <cell r="V2070"/>
          <cell r="Y2070"/>
          <cell r="Z2070"/>
        </row>
        <row r="2071">
          <cell r="B2071"/>
          <cell r="C2071"/>
          <cell r="D2071"/>
          <cell r="E2071"/>
          <cell r="F2071"/>
          <cell r="G2071"/>
          <cell r="H2071"/>
          <cell r="I2071"/>
          <cell r="J2071"/>
          <cell r="K2071"/>
          <cell r="L2071"/>
          <cell r="O2071"/>
          <cell r="P2071"/>
          <cell r="Q2071"/>
          <cell r="R2071"/>
          <cell r="S2071"/>
          <cell r="T2071"/>
          <cell r="U2071"/>
          <cell r="V2071"/>
          <cell r="Y2071"/>
          <cell r="Z2071"/>
        </row>
        <row r="2072">
          <cell r="B2072"/>
          <cell r="C2072"/>
          <cell r="D2072"/>
          <cell r="E2072"/>
          <cell r="F2072"/>
          <cell r="G2072"/>
          <cell r="H2072"/>
          <cell r="I2072"/>
          <cell r="J2072"/>
          <cell r="K2072"/>
          <cell r="L2072"/>
          <cell r="O2072"/>
          <cell r="P2072"/>
          <cell r="Q2072"/>
          <cell r="R2072"/>
          <cell r="S2072"/>
          <cell r="T2072"/>
          <cell r="U2072"/>
          <cell r="V2072"/>
          <cell r="Y2072"/>
          <cell r="Z2072"/>
        </row>
        <row r="2073">
          <cell r="B2073"/>
          <cell r="C2073"/>
          <cell r="D2073"/>
          <cell r="E2073"/>
          <cell r="F2073"/>
          <cell r="G2073"/>
          <cell r="H2073"/>
          <cell r="I2073"/>
          <cell r="J2073"/>
          <cell r="K2073"/>
          <cell r="L2073"/>
          <cell r="O2073"/>
          <cell r="P2073"/>
          <cell r="Q2073"/>
          <cell r="R2073"/>
          <cell r="S2073"/>
          <cell r="T2073"/>
          <cell r="U2073"/>
          <cell r="V2073"/>
          <cell r="Y2073"/>
          <cell r="Z2073"/>
        </row>
        <row r="2074">
          <cell r="B2074"/>
          <cell r="C2074"/>
          <cell r="D2074"/>
          <cell r="E2074"/>
          <cell r="F2074"/>
          <cell r="G2074"/>
          <cell r="H2074"/>
          <cell r="I2074"/>
          <cell r="J2074"/>
          <cell r="K2074"/>
          <cell r="L2074"/>
          <cell r="O2074"/>
          <cell r="P2074"/>
          <cell r="Q2074"/>
          <cell r="R2074"/>
          <cell r="S2074"/>
          <cell r="T2074"/>
          <cell r="U2074"/>
          <cell r="V2074"/>
          <cell r="Y2074"/>
          <cell r="Z2074"/>
        </row>
        <row r="2075">
          <cell r="B2075"/>
          <cell r="C2075"/>
          <cell r="D2075"/>
          <cell r="E2075"/>
          <cell r="F2075"/>
          <cell r="G2075"/>
          <cell r="H2075"/>
          <cell r="I2075"/>
          <cell r="J2075"/>
          <cell r="K2075"/>
          <cell r="L2075"/>
          <cell r="O2075"/>
          <cell r="P2075"/>
          <cell r="Q2075"/>
          <cell r="R2075"/>
          <cell r="S2075"/>
          <cell r="T2075"/>
          <cell r="U2075"/>
          <cell r="V2075"/>
          <cell r="Y2075"/>
          <cell r="Z2075"/>
        </row>
        <row r="2076">
          <cell r="B2076"/>
          <cell r="C2076"/>
          <cell r="D2076"/>
          <cell r="E2076"/>
          <cell r="F2076"/>
          <cell r="G2076"/>
          <cell r="H2076"/>
          <cell r="I2076"/>
          <cell r="J2076"/>
          <cell r="K2076"/>
          <cell r="L2076"/>
          <cell r="O2076"/>
          <cell r="P2076"/>
          <cell r="Q2076"/>
          <cell r="R2076"/>
          <cell r="S2076"/>
          <cell r="T2076"/>
          <cell r="U2076"/>
          <cell r="V2076"/>
          <cell r="Y2076"/>
          <cell r="Z2076"/>
        </row>
        <row r="2077">
          <cell r="B2077"/>
          <cell r="C2077"/>
          <cell r="D2077"/>
          <cell r="E2077"/>
          <cell r="F2077"/>
          <cell r="G2077"/>
          <cell r="H2077"/>
          <cell r="I2077"/>
          <cell r="J2077"/>
          <cell r="K2077"/>
          <cell r="L2077"/>
          <cell r="O2077"/>
          <cell r="P2077"/>
          <cell r="Q2077"/>
          <cell r="R2077"/>
          <cell r="S2077"/>
          <cell r="T2077"/>
          <cell r="U2077"/>
          <cell r="V2077"/>
          <cell r="Y2077"/>
          <cell r="Z2077"/>
        </row>
        <row r="2078">
          <cell r="B2078"/>
          <cell r="C2078"/>
          <cell r="D2078"/>
          <cell r="E2078"/>
          <cell r="F2078"/>
          <cell r="G2078"/>
          <cell r="H2078"/>
          <cell r="I2078"/>
          <cell r="J2078"/>
          <cell r="K2078"/>
          <cell r="L2078"/>
          <cell r="O2078"/>
          <cell r="P2078"/>
          <cell r="Q2078"/>
          <cell r="R2078"/>
          <cell r="S2078"/>
          <cell r="T2078"/>
          <cell r="U2078"/>
          <cell r="V2078"/>
          <cell r="Y2078"/>
          <cell r="Z2078"/>
        </row>
        <row r="2079">
          <cell r="B2079"/>
          <cell r="C2079"/>
          <cell r="D2079"/>
          <cell r="E2079"/>
          <cell r="F2079"/>
          <cell r="G2079"/>
          <cell r="H2079"/>
          <cell r="I2079"/>
          <cell r="J2079"/>
          <cell r="K2079"/>
          <cell r="L2079"/>
          <cell r="O2079"/>
          <cell r="P2079"/>
          <cell r="Q2079"/>
          <cell r="R2079"/>
          <cell r="S2079"/>
          <cell r="T2079"/>
          <cell r="U2079"/>
          <cell r="V2079"/>
          <cell r="Y2079"/>
          <cell r="Z2079"/>
        </row>
        <row r="2080">
          <cell r="B2080"/>
          <cell r="C2080"/>
          <cell r="D2080"/>
          <cell r="E2080"/>
          <cell r="F2080"/>
          <cell r="G2080"/>
          <cell r="H2080"/>
          <cell r="I2080"/>
          <cell r="J2080"/>
          <cell r="K2080"/>
          <cell r="L2080"/>
          <cell r="O2080"/>
          <cell r="P2080"/>
          <cell r="Q2080"/>
          <cell r="R2080"/>
          <cell r="S2080"/>
          <cell r="T2080"/>
          <cell r="U2080"/>
          <cell r="V2080"/>
          <cell r="Y2080"/>
          <cell r="Z2080"/>
        </row>
        <row r="2081">
          <cell r="B2081"/>
          <cell r="C2081"/>
          <cell r="D2081"/>
          <cell r="E2081"/>
          <cell r="F2081"/>
          <cell r="G2081"/>
          <cell r="H2081"/>
          <cell r="I2081"/>
          <cell r="J2081"/>
          <cell r="K2081"/>
          <cell r="L2081"/>
          <cell r="O2081"/>
          <cell r="P2081"/>
          <cell r="Q2081"/>
          <cell r="R2081"/>
          <cell r="S2081"/>
          <cell r="T2081"/>
          <cell r="U2081"/>
          <cell r="V2081"/>
          <cell r="Y2081"/>
          <cell r="Z2081"/>
        </row>
        <row r="2082">
          <cell r="B2082"/>
          <cell r="C2082"/>
          <cell r="D2082"/>
          <cell r="E2082"/>
          <cell r="F2082"/>
          <cell r="G2082"/>
          <cell r="H2082"/>
          <cell r="I2082"/>
          <cell r="J2082"/>
          <cell r="K2082"/>
          <cell r="L2082"/>
          <cell r="O2082"/>
          <cell r="P2082"/>
          <cell r="Q2082"/>
          <cell r="R2082"/>
          <cell r="S2082"/>
          <cell r="T2082"/>
          <cell r="U2082"/>
          <cell r="V2082"/>
          <cell r="Y2082"/>
          <cell r="Z2082"/>
        </row>
        <row r="2083">
          <cell r="B2083"/>
          <cell r="C2083"/>
          <cell r="D2083"/>
          <cell r="E2083"/>
          <cell r="F2083"/>
          <cell r="G2083"/>
          <cell r="H2083"/>
          <cell r="I2083"/>
          <cell r="J2083"/>
          <cell r="K2083"/>
          <cell r="L2083"/>
          <cell r="O2083"/>
          <cell r="P2083"/>
          <cell r="Q2083"/>
          <cell r="R2083"/>
          <cell r="S2083"/>
          <cell r="T2083"/>
          <cell r="U2083"/>
          <cell r="V2083"/>
          <cell r="Y2083"/>
          <cell r="Z2083"/>
        </row>
        <row r="2084">
          <cell r="B2084"/>
          <cell r="C2084"/>
          <cell r="D2084"/>
          <cell r="E2084"/>
          <cell r="F2084"/>
          <cell r="G2084"/>
          <cell r="H2084"/>
          <cell r="I2084"/>
          <cell r="J2084"/>
          <cell r="K2084"/>
          <cell r="L2084"/>
          <cell r="O2084"/>
          <cell r="P2084"/>
          <cell r="Q2084"/>
          <cell r="R2084"/>
          <cell r="S2084"/>
          <cell r="T2084"/>
          <cell r="U2084"/>
          <cell r="V2084"/>
          <cell r="Y2084"/>
          <cell r="Z2084"/>
        </row>
        <row r="2085">
          <cell r="B2085"/>
          <cell r="C2085"/>
          <cell r="D2085"/>
          <cell r="E2085"/>
          <cell r="F2085"/>
          <cell r="G2085"/>
          <cell r="H2085"/>
          <cell r="I2085"/>
          <cell r="J2085"/>
          <cell r="K2085"/>
          <cell r="L2085"/>
          <cell r="O2085"/>
          <cell r="P2085"/>
          <cell r="Q2085"/>
          <cell r="R2085"/>
          <cell r="S2085"/>
          <cell r="T2085"/>
          <cell r="U2085"/>
          <cell r="V2085"/>
          <cell r="Y2085"/>
          <cell r="Z2085"/>
        </row>
        <row r="2086">
          <cell r="B2086"/>
          <cell r="C2086"/>
          <cell r="D2086"/>
          <cell r="E2086"/>
          <cell r="F2086"/>
          <cell r="G2086"/>
          <cell r="H2086"/>
          <cell r="I2086"/>
          <cell r="J2086"/>
          <cell r="K2086"/>
          <cell r="L2086"/>
          <cell r="O2086"/>
          <cell r="P2086"/>
          <cell r="Q2086"/>
          <cell r="R2086"/>
          <cell r="S2086"/>
          <cell r="T2086"/>
          <cell r="U2086"/>
          <cell r="V2086"/>
          <cell r="Y2086"/>
          <cell r="Z2086"/>
        </row>
        <row r="2087">
          <cell r="B2087"/>
          <cell r="C2087"/>
          <cell r="D2087"/>
          <cell r="E2087"/>
          <cell r="F2087"/>
          <cell r="G2087"/>
          <cell r="H2087"/>
          <cell r="I2087"/>
          <cell r="J2087"/>
          <cell r="K2087"/>
          <cell r="L2087"/>
          <cell r="O2087"/>
          <cell r="P2087"/>
          <cell r="Q2087"/>
          <cell r="R2087"/>
          <cell r="S2087"/>
          <cell r="T2087"/>
          <cell r="U2087"/>
          <cell r="V2087"/>
          <cell r="Y2087"/>
          <cell r="Z2087"/>
        </row>
        <row r="2088">
          <cell r="B2088"/>
          <cell r="C2088"/>
          <cell r="D2088"/>
          <cell r="E2088"/>
          <cell r="F2088"/>
          <cell r="G2088"/>
          <cell r="H2088"/>
          <cell r="I2088"/>
          <cell r="J2088"/>
          <cell r="K2088"/>
          <cell r="L2088"/>
          <cell r="O2088"/>
          <cell r="P2088"/>
          <cell r="Q2088"/>
          <cell r="R2088"/>
          <cell r="S2088"/>
          <cell r="T2088"/>
          <cell r="U2088"/>
          <cell r="V2088"/>
          <cell r="Y2088"/>
          <cell r="Z2088"/>
        </row>
        <row r="2089">
          <cell r="B2089"/>
          <cell r="C2089"/>
          <cell r="D2089"/>
          <cell r="E2089"/>
          <cell r="F2089"/>
          <cell r="G2089"/>
          <cell r="H2089"/>
          <cell r="I2089"/>
          <cell r="J2089"/>
          <cell r="K2089"/>
          <cell r="L2089"/>
          <cell r="O2089"/>
          <cell r="P2089"/>
          <cell r="Q2089"/>
          <cell r="R2089"/>
          <cell r="S2089"/>
          <cell r="T2089"/>
          <cell r="U2089"/>
          <cell r="V2089"/>
          <cell r="Y2089"/>
          <cell r="Z2089"/>
        </row>
        <row r="2090">
          <cell r="B2090"/>
          <cell r="C2090"/>
          <cell r="D2090"/>
          <cell r="E2090"/>
          <cell r="F2090"/>
          <cell r="G2090"/>
          <cell r="H2090"/>
          <cell r="I2090"/>
          <cell r="J2090"/>
          <cell r="K2090"/>
          <cell r="L2090"/>
          <cell r="O2090"/>
          <cell r="P2090"/>
          <cell r="Q2090"/>
          <cell r="R2090"/>
          <cell r="S2090"/>
          <cell r="T2090"/>
          <cell r="U2090"/>
          <cell r="V2090"/>
          <cell r="Y2090"/>
          <cell r="Z2090"/>
        </row>
        <row r="2091">
          <cell r="B2091"/>
          <cell r="C2091"/>
          <cell r="D2091"/>
          <cell r="E2091"/>
          <cell r="F2091"/>
          <cell r="G2091"/>
          <cell r="H2091"/>
          <cell r="I2091"/>
          <cell r="J2091"/>
          <cell r="K2091"/>
          <cell r="L2091"/>
          <cell r="O2091"/>
          <cell r="P2091"/>
          <cell r="Q2091"/>
          <cell r="R2091"/>
          <cell r="S2091"/>
          <cell r="T2091"/>
          <cell r="U2091"/>
          <cell r="V2091"/>
          <cell r="Y2091"/>
          <cell r="Z2091"/>
        </row>
        <row r="2092">
          <cell r="B2092"/>
          <cell r="C2092"/>
          <cell r="D2092"/>
          <cell r="E2092"/>
          <cell r="F2092"/>
          <cell r="G2092"/>
          <cell r="H2092"/>
          <cell r="I2092"/>
          <cell r="J2092"/>
          <cell r="K2092"/>
          <cell r="L2092"/>
          <cell r="O2092"/>
          <cell r="P2092"/>
          <cell r="Q2092"/>
          <cell r="R2092"/>
          <cell r="S2092"/>
          <cell r="T2092"/>
          <cell r="U2092"/>
          <cell r="V2092"/>
          <cell r="Y2092"/>
          <cell r="Z2092"/>
        </row>
        <row r="2093">
          <cell r="B2093"/>
          <cell r="C2093"/>
          <cell r="D2093"/>
          <cell r="E2093"/>
          <cell r="F2093"/>
          <cell r="G2093"/>
          <cell r="H2093"/>
          <cell r="I2093"/>
          <cell r="J2093"/>
          <cell r="K2093"/>
          <cell r="L2093"/>
          <cell r="O2093"/>
          <cell r="P2093"/>
          <cell r="Q2093"/>
          <cell r="R2093"/>
          <cell r="S2093"/>
          <cell r="T2093"/>
          <cell r="U2093"/>
          <cell r="V2093"/>
          <cell r="Y2093"/>
          <cell r="Z2093"/>
        </row>
        <row r="2094">
          <cell r="B2094"/>
          <cell r="C2094"/>
          <cell r="D2094"/>
          <cell r="E2094"/>
          <cell r="F2094"/>
          <cell r="G2094"/>
          <cell r="H2094"/>
          <cell r="I2094"/>
          <cell r="J2094"/>
          <cell r="K2094"/>
          <cell r="L2094"/>
          <cell r="O2094"/>
          <cell r="P2094"/>
          <cell r="Q2094"/>
          <cell r="R2094"/>
          <cell r="S2094"/>
          <cell r="T2094"/>
          <cell r="U2094"/>
          <cell r="V2094"/>
          <cell r="Y2094"/>
          <cell r="Z2094"/>
        </row>
        <row r="2095">
          <cell r="B2095"/>
          <cell r="C2095"/>
          <cell r="D2095"/>
          <cell r="E2095"/>
          <cell r="F2095"/>
          <cell r="G2095"/>
          <cell r="H2095"/>
          <cell r="I2095"/>
          <cell r="J2095"/>
          <cell r="K2095"/>
          <cell r="L2095"/>
          <cell r="O2095"/>
          <cell r="P2095"/>
          <cell r="Q2095"/>
          <cell r="R2095"/>
          <cell r="S2095"/>
          <cell r="T2095"/>
          <cell r="U2095"/>
          <cell r="V2095"/>
          <cell r="Y2095"/>
          <cell r="Z2095"/>
        </row>
        <row r="2096">
          <cell r="B2096"/>
          <cell r="C2096"/>
          <cell r="D2096"/>
          <cell r="E2096"/>
          <cell r="F2096"/>
          <cell r="G2096"/>
          <cell r="H2096"/>
          <cell r="I2096"/>
          <cell r="J2096"/>
          <cell r="K2096"/>
          <cell r="L2096"/>
          <cell r="O2096"/>
          <cell r="P2096"/>
          <cell r="Q2096"/>
          <cell r="R2096"/>
          <cell r="S2096"/>
          <cell r="T2096"/>
          <cell r="U2096"/>
          <cell r="V2096"/>
          <cell r="Y2096"/>
          <cell r="Z2096"/>
        </row>
        <row r="2097">
          <cell r="B2097"/>
          <cell r="C2097"/>
          <cell r="D2097"/>
          <cell r="E2097"/>
          <cell r="F2097"/>
          <cell r="G2097"/>
          <cell r="H2097"/>
          <cell r="I2097"/>
          <cell r="J2097"/>
          <cell r="K2097"/>
          <cell r="L2097"/>
          <cell r="O2097"/>
          <cell r="P2097"/>
          <cell r="Q2097"/>
          <cell r="R2097"/>
          <cell r="S2097"/>
          <cell r="T2097"/>
          <cell r="U2097"/>
          <cell r="V2097"/>
          <cell r="Y2097"/>
          <cell r="Z2097"/>
        </row>
        <row r="2098">
          <cell r="B2098"/>
          <cell r="C2098"/>
          <cell r="D2098"/>
          <cell r="E2098"/>
          <cell r="F2098"/>
          <cell r="G2098"/>
          <cell r="H2098"/>
          <cell r="I2098"/>
          <cell r="J2098"/>
          <cell r="K2098"/>
          <cell r="L2098"/>
          <cell r="O2098"/>
          <cell r="P2098"/>
          <cell r="Q2098"/>
          <cell r="R2098"/>
          <cell r="S2098"/>
          <cell r="T2098"/>
          <cell r="U2098"/>
          <cell r="V2098"/>
          <cell r="Y2098"/>
          <cell r="Z2098"/>
        </row>
        <row r="2099">
          <cell r="B2099"/>
          <cell r="C2099"/>
          <cell r="D2099"/>
          <cell r="E2099"/>
          <cell r="F2099"/>
          <cell r="G2099"/>
          <cell r="H2099"/>
          <cell r="I2099"/>
          <cell r="J2099"/>
          <cell r="K2099"/>
          <cell r="L2099"/>
          <cell r="O2099"/>
          <cell r="P2099"/>
          <cell r="Q2099"/>
          <cell r="R2099"/>
          <cell r="S2099"/>
          <cell r="T2099"/>
          <cell r="U2099"/>
          <cell r="V2099"/>
          <cell r="Y2099"/>
          <cell r="Z2099"/>
        </row>
        <row r="2100">
          <cell r="B2100"/>
          <cell r="C2100"/>
          <cell r="D2100"/>
          <cell r="E2100"/>
          <cell r="F2100"/>
          <cell r="G2100"/>
          <cell r="H2100"/>
          <cell r="I2100"/>
          <cell r="J2100"/>
          <cell r="K2100"/>
          <cell r="L2100"/>
          <cell r="O2100"/>
          <cell r="P2100"/>
          <cell r="Q2100"/>
          <cell r="R2100"/>
          <cell r="S2100"/>
          <cell r="T2100"/>
          <cell r="U2100"/>
          <cell r="V2100"/>
          <cell r="Y2100"/>
          <cell r="Z2100"/>
        </row>
        <row r="2101">
          <cell r="B2101"/>
          <cell r="C2101"/>
          <cell r="D2101"/>
          <cell r="E2101"/>
          <cell r="F2101"/>
          <cell r="G2101"/>
          <cell r="H2101"/>
          <cell r="I2101"/>
          <cell r="J2101"/>
          <cell r="K2101"/>
          <cell r="L2101"/>
          <cell r="O2101"/>
          <cell r="P2101"/>
          <cell r="Q2101"/>
          <cell r="R2101"/>
          <cell r="S2101"/>
          <cell r="T2101"/>
          <cell r="U2101"/>
          <cell r="V2101"/>
          <cell r="Y2101"/>
          <cell r="Z2101"/>
        </row>
        <row r="2102">
          <cell r="B2102"/>
          <cell r="C2102"/>
          <cell r="D2102"/>
          <cell r="E2102"/>
          <cell r="F2102"/>
          <cell r="G2102"/>
          <cell r="H2102"/>
          <cell r="I2102"/>
          <cell r="J2102"/>
          <cell r="K2102"/>
          <cell r="L2102"/>
          <cell r="O2102"/>
          <cell r="P2102"/>
          <cell r="Q2102"/>
          <cell r="R2102"/>
          <cell r="S2102"/>
          <cell r="T2102"/>
          <cell r="U2102"/>
          <cell r="V2102"/>
          <cell r="Y2102"/>
          <cell r="Z2102"/>
        </row>
        <row r="2103">
          <cell r="B2103"/>
          <cell r="C2103"/>
          <cell r="D2103"/>
          <cell r="E2103"/>
          <cell r="F2103"/>
          <cell r="G2103"/>
          <cell r="H2103"/>
          <cell r="I2103"/>
          <cell r="J2103"/>
          <cell r="K2103"/>
          <cell r="L2103"/>
          <cell r="O2103"/>
          <cell r="P2103"/>
          <cell r="Q2103"/>
          <cell r="R2103"/>
          <cell r="S2103"/>
          <cell r="T2103"/>
          <cell r="U2103"/>
          <cell r="V2103"/>
          <cell r="Y2103"/>
          <cell r="Z2103"/>
        </row>
        <row r="2104">
          <cell r="B2104"/>
          <cell r="C2104"/>
          <cell r="D2104"/>
          <cell r="E2104"/>
          <cell r="F2104"/>
          <cell r="G2104"/>
          <cell r="H2104"/>
          <cell r="I2104"/>
          <cell r="J2104"/>
          <cell r="K2104"/>
          <cell r="L2104"/>
          <cell r="O2104"/>
          <cell r="P2104"/>
          <cell r="Q2104"/>
          <cell r="R2104"/>
          <cell r="S2104"/>
          <cell r="T2104"/>
          <cell r="U2104"/>
          <cell r="V2104"/>
          <cell r="Y2104"/>
          <cell r="Z2104"/>
        </row>
        <row r="2105">
          <cell r="B2105"/>
          <cell r="C2105"/>
          <cell r="D2105"/>
          <cell r="E2105"/>
          <cell r="F2105"/>
          <cell r="G2105"/>
          <cell r="H2105"/>
          <cell r="I2105"/>
          <cell r="J2105"/>
          <cell r="K2105"/>
          <cell r="L2105"/>
          <cell r="O2105"/>
          <cell r="P2105"/>
          <cell r="Q2105"/>
          <cell r="R2105"/>
          <cell r="S2105"/>
          <cell r="T2105"/>
          <cell r="U2105"/>
          <cell r="V2105"/>
          <cell r="Y2105"/>
          <cell r="Z2105"/>
        </row>
        <row r="2106">
          <cell r="B2106"/>
          <cell r="C2106"/>
          <cell r="D2106"/>
          <cell r="E2106"/>
          <cell r="F2106"/>
          <cell r="G2106"/>
          <cell r="H2106"/>
          <cell r="I2106"/>
          <cell r="J2106"/>
          <cell r="K2106"/>
          <cell r="L2106"/>
          <cell r="O2106"/>
          <cell r="P2106"/>
          <cell r="Q2106"/>
          <cell r="R2106"/>
          <cell r="S2106"/>
          <cell r="T2106"/>
          <cell r="U2106"/>
          <cell r="V2106"/>
          <cell r="Y2106"/>
          <cell r="Z2106"/>
        </row>
        <row r="2107">
          <cell r="B2107"/>
          <cell r="C2107"/>
          <cell r="D2107"/>
          <cell r="E2107"/>
          <cell r="F2107"/>
          <cell r="G2107"/>
          <cell r="H2107"/>
          <cell r="I2107"/>
          <cell r="J2107"/>
          <cell r="K2107"/>
          <cell r="L2107"/>
          <cell r="O2107"/>
          <cell r="P2107"/>
          <cell r="Q2107"/>
          <cell r="R2107"/>
          <cell r="S2107"/>
          <cell r="T2107"/>
          <cell r="U2107"/>
          <cell r="V2107"/>
          <cell r="Y2107"/>
          <cell r="Z2107"/>
        </row>
        <row r="2108">
          <cell r="B2108"/>
          <cell r="C2108"/>
          <cell r="D2108"/>
          <cell r="E2108"/>
          <cell r="F2108"/>
          <cell r="G2108"/>
          <cell r="H2108"/>
          <cell r="I2108"/>
          <cell r="J2108"/>
          <cell r="K2108"/>
          <cell r="L2108"/>
          <cell r="O2108"/>
          <cell r="P2108"/>
          <cell r="Q2108"/>
          <cell r="R2108"/>
          <cell r="S2108"/>
          <cell r="T2108"/>
          <cell r="U2108"/>
          <cell r="V2108"/>
          <cell r="Y2108"/>
          <cell r="Z2108"/>
        </row>
        <row r="2109">
          <cell r="B2109"/>
          <cell r="C2109"/>
          <cell r="D2109"/>
          <cell r="E2109"/>
          <cell r="F2109"/>
          <cell r="G2109"/>
          <cell r="H2109"/>
          <cell r="I2109"/>
          <cell r="J2109"/>
          <cell r="K2109"/>
          <cell r="L2109"/>
          <cell r="O2109"/>
          <cell r="P2109"/>
          <cell r="Q2109"/>
          <cell r="R2109"/>
          <cell r="S2109"/>
          <cell r="T2109"/>
          <cell r="U2109"/>
          <cell r="V2109"/>
          <cell r="Y2109"/>
          <cell r="Z2109"/>
        </row>
        <row r="2110">
          <cell r="B2110"/>
          <cell r="C2110"/>
          <cell r="D2110"/>
          <cell r="E2110"/>
          <cell r="F2110"/>
          <cell r="G2110"/>
          <cell r="H2110"/>
          <cell r="I2110"/>
          <cell r="J2110"/>
          <cell r="K2110"/>
          <cell r="L2110"/>
          <cell r="O2110"/>
          <cell r="P2110"/>
          <cell r="Q2110"/>
          <cell r="R2110"/>
          <cell r="S2110"/>
          <cell r="T2110"/>
          <cell r="U2110"/>
          <cell r="V2110"/>
          <cell r="Y2110"/>
          <cell r="Z2110"/>
        </row>
        <row r="2111">
          <cell r="B2111"/>
          <cell r="C2111"/>
          <cell r="D2111"/>
          <cell r="E2111"/>
          <cell r="F2111"/>
          <cell r="G2111"/>
          <cell r="H2111"/>
          <cell r="I2111"/>
          <cell r="J2111"/>
          <cell r="K2111"/>
          <cell r="L2111"/>
          <cell r="O2111"/>
          <cell r="P2111"/>
          <cell r="Q2111"/>
          <cell r="R2111"/>
          <cell r="S2111"/>
          <cell r="T2111"/>
          <cell r="U2111"/>
          <cell r="V2111"/>
          <cell r="Y2111"/>
          <cell r="Z2111"/>
        </row>
        <row r="2112">
          <cell r="B2112"/>
          <cell r="C2112"/>
          <cell r="D2112"/>
          <cell r="E2112"/>
          <cell r="F2112"/>
          <cell r="G2112"/>
          <cell r="H2112"/>
          <cell r="I2112"/>
          <cell r="J2112"/>
          <cell r="K2112"/>
          <cell r="L2112"/>
          <cell r="O2112"/>
          <cell r="P2112"/>
          <cell r="Q2112"/>
          <cell r="R2112"/>
          <cell r="S2112"/>
          <cell r="T2112"/>
          <cell r="U2112"/>
          <cell r="V2112"/>
          <cell r="Y2112"/>
          <cell r="Z2112"/>
        </row>
        <row r="2113">
          <cell r="B2113"/>
          <cell r="C2113"/>
          <cell r="D2113"/>
          <cell r="E2113"/>
          <cell r="F2113"/>
          <cell r="G2113"/>
          <cell r="H2113"/>
          <cell r="I2113"/>
          <cell r="J2113"/>
          <cell r="K2113"/>
          <cell r="L2113"/>
          <cell r="O2113"/>
          <cell r="P2113"/>
          <cell r="Q2113"/>
          <cell r="R2113"/>
          <cell r="S2113"/>
          <cell r="T2113"/>
          <cell r="U2113"/>
          <cell r="V2113"/>
          <cell r="Y2113"/>
          <cell r="Z2113"/>
        </row>
        <row r="2114">
          <cell r="B2114"/>
          <cell r="C2114"/>
          <cell r="D2114"/>
          <cell r="E2114"/>
          <cell r="F2114"/>
          <cell r="G2114"/>
          <cell r="H2114"/>
          <cell r="I2114"/>
          <cell r="J2114"/>
          <cell r="K2114"/>
          <cell r="L2114"/>
          <cell r="O2114"/>
          <cell r="P2114"/>
          <cell r="Q2114"/>
          <cell r="R2114"/>
          <cell r="S2114"/>
          <cell r="T2114"/>
          <cell r="U2114"/>
          <cell r="V2114"/>
          <cell r="Y2114"/>
          <cell r="Z2114"/>
        </row>
        <row r="2115">
          <cell r="B2115"/>
          <cell r="C2115"/>
          <cell r="D2115"/>
          <cell r="E2115"/>
          <cell r="F2115"/>
          <cell r="G2115"/>
          <cell r="H2115"/>
          <cell r="I2115"/>
          <cell r="J2115"/>
          <cell r="K2115"/>
          <cell r="L2115"/>
          <cell r="O2115"/>
          <cell r="P2115"/>
          <cell r="Q2115"/>
          <cell r="R2115"/>
          <cell r="S2115"/>
          <cell r="T2115"/>
          <cell r="U2115"/>
          <cell r="V2115"/>
          <cell r="Y2115"/>
          <cell r="Z2115"/>
        </row>
        <row r="2116">
          <cell r="B2116"/>
          <cell r="C2116"/>
          <cell r="D2116"/>
          <cell r="E2116"/>
          <cell r="F2116"/>
          <cell r="G2116"/>
          <cell r="H2116"/>
          <cell r="I2116"/>
          <cell r="J2116"/>
          <cell r="K2116"/>
          <cell r="L2116"/>
          <cell r="O2116"/>
          <cell r="P2116"/>
          <cell r="Q2116"/>
          <cell r="R2116"/>
          <cell r="S2116"/>
          <cell r="T2116"/>
          <cell r="U2116"/>
          <cell r="V2116"/>
          <cell r="Y2116"/>
          <cell r="Z2116"/>
        </row>
        <row r="2117">
          <cell r="B2117"/>
          <cell r="C2117"/>
          <cell r="D2117"/>
          <cell r="E2117"/>
          <cell r="F2117"/>
          <cell r="G2117"/>
          <cell r="H2117"/>
          <cell r="I2117"/>
          <cell r="J2117"/>
          <cell r="K2117"/>
          <cell r="L2117"/>
          <cell r="O2117"/>
          <cell r="P2117"/>
          <cell r="Q2117"/>
          <cell r="R2117"/>
          <cell r="S2117"/>
          <cell r="T2117"/>
          <cell r="U2117"/>
          <cell r="V2117"/>
          <cell r="Y2117"/>
          <cell r="Z2117"/>
        </row>
        <row r="2118">
          <cell r="B2118"/>
          <cell r="C2118"/>
          <cell r="D2118"/>
          <cell r="E2118"/>
          <cell r="F2118"/>
          <cell r="G2118"/>
          <cell r="H2118"/>
          <cell r="I2118"/>
          <cell r="J2118"/>
          <cell r="K2118"/>
          <cell r="L2118"/>
          <cell r="O2118"/>
          <cell r="P2118"/>
          <cell r="Q2118"/>
          <cell r="R2118"/>
          <cell r="S2118"/>
          <cell r="T2118"/>
          <cell r="U2118"/>
          <cell r="V2118"/>
          <cell r="Y2118"/>
          <cell r="Z2118"/>
        </row>
        <row r="2119">
          <cell r="B2119"/>
          <cell r="C2119"/>
          <cell r="D2119"/>
          <cell r="E2119"/>
          <cell r="F2119"/>
          <cell r="G2119"/>
          <cell r="H2119"/>
          <cell r="I2119"/>
          <cell r="J2119"/>
          <cell r="K2119"/>
          <cell r="L2119"/>
          <cell r="O2119"/>
          <cell r="P2119"/>
          <cell r="Q2119"/>
          <cell r="R2119"/>
          <cell r="S2119"/>
          <cell r="T2119"/>
          <cell r="U2119"/>
          <cell r="V2119"/>
          <cell r="Y2119"/>
          <cell r="Z2119"/>
        </row>
        <row r="2120">
          <cell r="B2120"/>
          <cell r="C2120"/>
          <cell r="D2120"/>
          <cell r="E2120"/>
          <cell r="F2120"/>
          <cell r="G2120"/>
          <cell r="H2120"/>
          <cell r="I2120"/>
          <cell r="J2120"/>
          <cell r="K2120"/>
          <cell r="L2120"/>
          <cell r="O2120"/>
          <cell r="P2120"/>
          <cell r="Q2120"/>
          <cell r="R2120"/>
          <cell r="S2120"/>
          <cell r="T2120"/>
          <cell r="U2120"/>
          <cell r="V2120"/>
          <cell r="Y2120"/>
          <cell r="Z2120"/>
        </row>
        <row r="2121">
          <cell r="B2121"/>
          <cell r="C2121"/>
          <cell r="D2121"/>
          <cell r="E2121"/>
          <cell r="F2121"/>
          <cell r="G2121"/>
          <cell r="H2121"/>
          <cell r="I2121"/>
          <cell r="J2121"/>
          <cell r="K2121"/>
          <cell r="L2121"/>
          <cell r="O2121"/>
          <cell r="P2121"/>
          <cell r="Q2121"/>
          <cell r="R2121"/>
          <cell r="S2121"/>
          <cell r="T2121"/>
          <cell r="U2121"/>
          <cell r="V2121"/>
          <cell r="Y2121"/>
          <cell r="Z2121"/>
        </row>
        <row r="2122">
          <cell r="B2122"/>
          <cell r="C2122"/>
          <cell r="D2122"/>
          <cell r="E2122"/>
          <cell r="F2122"/>
          <cell r="G2122"/>
          <cell r="H2122"/>
          <cell r="I2122"/>
          <cell r="J2122"/>
          <cell r="K2122"/>
          <cell r="L2122"/>
          <cell r="O2122"/>
          <cell r="P2122"/>
          <cell r="Q2122"/>
          <cell r="R2122"/>
          <cell r="S2122"/>
          <cell r="T2122"/>
          <cell r="U2122"/>
          <cell r="V2122"/>
          <cell r="Y2122"/>
          <cell r="Z2122"/>
        </row>
        <row r="2123">
          <cell r="B2123"/>
          <cell r="C2123"/>
          <cell r="D2123"/>
          <cell r="E2123"/>
          <cell r="F2123"/>
          <cell r="G2123"/>
          <cell r="H2123"/>
          <cell r="I2123"/>
          <cell r="J2123"/>
          <cell r="K2123"/>
          <cell r="L2123"/>
          <cell r="O2123"/>
          <cell r="P2123"/>
          <cell r="Q2123"/>
          <cell r="R2123"/>
          <cell r="S2123"/>
          <cell r="T2123"/>
          <cell r="U2123"/>
          <cell r="V2123"/>
          <cell r="Y2123"/>
          <cell r="Z2123"/>
        </row>
        <row r="2124">
          <cell r="B2124"/>
          <cell r="C2124"/>
          <cell r="D2124"/>
          <cell r="E2124"/>
          <cell r="F2124"/>
          <cell r="G2124"/>
          <cell r="H2124"/>
          <cell r="I2124"/>
          <cell r="J2124"/>
          <cell r="K2124"/>
          <cell r="L2124"/>
          <cell r="O2124"/>
          <cell r="P2124"/>
          <cell r="Q2124"/>
          <cell r="R2124"/>
          <cell r="S2124"/>
          <cell r="T2124"/>
          <cell r="U2124"/>
          <cell r="V2124"/>
          <cell r="Y2124"/>
          <cell r="Z2124"/>
        </row>
        <row r="2125">
          <cell r="B2125"/>
          <cell r="C2125"/>
          <cell r="D2125"/>
          <cell r="E2125"/>
          <cell r="F2125"/>
          <cell r="G2125"/>
          <cell r="H2125"/>
          <cell r="I2125"/>
          <cell r="J2125"/>
          <cell r="K2125"/>
          <cell r="L2125"/>
          <cell r="O2125"/>
          <cell r="P2125"/>
          <cell r="Q2125"/>
          <cell r="R2125"/>
          <cell r="S2125"/>
          <cell r="T2125"/>
          <cell r="U2125"/>
          <cell r="V2125"/>
          <cell r="Y2125"/>
          <cell r="Z2125"/>
        </row>
        <row r="2126">
          <cell r="B2126"/>
          <cell r="C2126"/>
          <cell r="D2126"/>
          <cell r="E2126"/>
          <cell r="F2126"/>
          <cell r="G2126"/>
          <cell r="H2126"/>
          <cell r="I2126"/>
          <cell r="J2126"/>
          <cell r="K2126"/>
          <cell r="L2126"/>
          <cell r="O2126"/>
          <cell r="P2126"/>
          <cell r="Q2126"/>
          <cell r="R2126"/>
          <cell r="S2126"/>
          <cell r="T2126"/>
          <cell r="U2126"/>
          <cell r="V2126"/>
          <cell r="Y2126"/>
          <cell r="Z2126"/>
        </row>
        <row r="2127">
          <cell r="B2127"/>
          <cell r="C2127"/>
          <cell r="D2127"/>
          <cell r="E2127"/>
          <cell r="F2127"/>
          <cell r="G2127"/>
          <cell r="H2127"/>
          <cell r="I2127"/>
          <cell r="J2127"/>
          <cell r="K2127"/>
          <cell r="L2127"/>
          <cell r="O2127"/>
          <cell r="P2127"/>
          <cell r="Q2127"/>
          <cell r="R2127"/>
          <cell r="S2127"/>
          <cell r="T2127"/>
          <cell r="U2127"/>
          <cell r="V2127"/>
          <cell r="Y2127"/>
          <cell r="Z2127"/>
        </row>
        <row r="2128">
          <cell r="B2128"/>
          <cell r="C2128"/>
          <cell r="D2128"/>
          <cell r="E2128"/>
          <cell r="F2128"/>
          <cell r="G2128"/>
          <cell r="H2128"/>
          <cell r="I2128"/>
          <cell r="J2128"/>
          <cell r="K2128"/>
          <cell r="L2128"/>
          <cell r="O2128"/>
          <cell r="P2128"/>
          <cell r="Q2128"/>
          <cell r="R2128"/>
          <cell r="S2128"/>
          <cell r="T2128"/>
          <cell r="U2128"/>
          <cell r="V2128"/>
          <cell r="Y2128"/>
          <cell r="Z2128"/>
        </row>
        <row r="2129">
          <cell r="B2129"/>
          <cell r="C2129"/>
          <cell r="D2129"/>
          <cell r="E2129"/>
          <cell r="F2129"/>
          <cell r="G2129"/>
          <cell r="H2129"/>
          <cell r="I2129"/>
          <cell r="J2129"/>
          <cell r="K2129"/>
          <cell r="L2129"/>
          <cell r="O2129"/>
          <cell r="P2129"/>
          <cell r="Q2129"/>
          <cell r="R2129"/>
          <cell r="S2129"/>
          <cell r="T2129"/>
          <cell r="U2129"/>
          <cell r="V2129"/>
          <cell r="Y2129"/>
          <cell r="Z2129"/>
        </row>
        <row r="2130">
          <cell r="B2130"/>
          <cell r="C2130"/>
          <cell r="D2130"/>
          <cell r="E2130"/>
          <cell r="F2130"/>
          <cell r="G2130"/>
          <cell r="H2130"/>
          <cell r="I2130"/>
          <cell r="J2130"/>
          <cell r="K2130"/>
          <cell r="L2130"/>
          <cell r="O2130"/>
          <cell r="P2130"/>
          <cell r="Q2130"/>
          <cell r="R2130"/>
          <cell r="S2130"/>
          <cell r="T2130"/>
          <cell r="U2130"/>
          <cell r="V2130"/>
          <cell r="Y2130"/>
          <cell r="Z2130"/>
        </row>
        <row r="2131">
          <cell r="B2131"/>
          <cell r="C2131"/>
          <cell r="D2131"/>
          <cell r="E2131"/>
          <cell r="F2131"/>
          <cell r="G2131"/>
          <cell r="H2131"/>
          <cell r="I2131"/>
          <cell r="J2131"/>
          <cell r="K2131"/>
          <cell r="L2131"/>
          <cell r="O2131"/>
          <cell r="P2131"/>
          <cell r="Q2131"/>
          <cell r="R2131"/>
          <cell r="S2131"/>
          <cell r="T2131"/>
          <cell r="U2131"/>
          <cell r="V2131"/>
          <cell r="Y2131"/>
          <cell r="Z2131"/>
        </row>
        <row r="2132">
          <cell r="B2132"/>
          <cell r="C2132"/>
          <cell r="D2132"/>
          <cell r="E2132"/>
          <cell r="F2132"/>
          <cell r="G2132"/>
          <cell r="H2132"/>
          <cell r="I2132"/>
          <cell r="J2132"/>
          <cell r="K2132"/>
          <cell r="L2132"/>
          <cell r="O2132"/>
          <cell r="P2132"/>
          <cell r="Q2132"/>
          <cell r="R2132"/>
          <cell r="S2132"/>
          <cell r="T2132"/>
          <cell r="U2132"/>
          <cell r="V2132"/>
          <cell r="Y2132"/>
          <cell r="Z2132"/>
        </row>
        <row r="2133">
          <cell r="B2133"/>
          <cell r="C2133"/>
          <cell r="D2133"/>
          <cell r="E2133"/>
          <cell r="F2133"/>
          <cell r="G2133"/>
          <cell r="H2133"/>
          <cell r="I2133"/>
          <cell r="J2133"/>
          <cell r="K2133"/>
          <cell r="L2133"/>
          <cell r="O2133"/>
          <cell r="P2133"/>
          <cell r="Q2133"/>
          <cell r="R2133"/>
          <cell r="S2133"/>
          <cell r="T2133"/>
          <cell r="U2133"/>
          <cell r="V2133"/>
          <cell r="Y2133"/>
          <cell r="Z2133"/>
        </row>
        <row r="2134">
          <cell r="B2134"/>
          <cell r="C2134"/>
          <cell r="D2134"/>
          <cell r="E2134"/>
          <cell r="F2134"/>
          <cell r="G2134"/>
          <cell r="H2134"/>
          <cell r="I2134"/>
          <cell r="J2134"/>
          <cell r="K2134"/>
          <cell r="L2134"/>
          <cell r="O2134"/>
          <cell r="P2134"/>
          <cell r="Q2134"/>
          <cell r="R2134"/>
          <cell r="S2134"/>
          <cell r="T2134"/>
          <cell r="U2134"/>
          <cell r="V2134"/>
          <cell r="Y2134"/>
          <cell r="Z2134"/>
        </row>
        <row r="2135">
          <cell r="B2135"/>
          <cell r="C2135"/>
          <cell r="D2135"/>
          <cell r="E2135"/>
          <cell r="F2135"/>
          <cell r="G2135"/>
          <cell r="H2135"/>
          <cell r="I2135"/>
          <cell r="J2135"/>
          <cell r="K2135"/>
          <cell r="L2135"/>
          <cell r="O2135"/>
          <cell r="P2135"/>
          <cell r="Q2135"/>
          <cell r="R2135"/>
          <cell r="S2135"/>
          <cell r="T2135"/>
          <cell r="U2135"/>
          <cell r="V2135"/>
          <cell r="Y2135"/>
          <cell r="Z2135"/>
        </row>
        <row r="2136">
          <cell r="B2136"/>
          <cell r="C2136"/>
          <cell r="D2136"/>
          <cell r="E2136"/>
          <cell r="F2136"/>
          <cell r="G2136"/>
          <cell r="H2136"/>
          <cell r="I2136"/>
          <cell r="J2136"/>
          <cell r="K2136"/>
          <cell r="L2136"/>
          <cell r="O2136"/>
          <cell r="P2136"/>
          <cell r="Q2136"/>
          <cell r="R2136"/>
          <cell r="S2136"/>
          <cell r="T2136"/>
          <cell r="U2136"/>
          <cell r="V2136"/>
          <cell r="Y2136"/>
          <cell r="Z2136"/>
        </row>
        <row r="2137">
          <cell r="B2137"/>
          <cell r="C2137"/>
          <cell r="D2137"/>
          <cell r="E2137"/>
          <cell r="F2137"/>
          <cell r="G2137"/>
          <cell r="H2137"/>
          <cell r="I2137"/>
          <cell r="J2137"/>
          <cell r="K2137"/>
          <cell r="L2137"/>
          <cell r="O2137"/>
          <cell r="P2137"/>
          <cell r="Q2137"/>
          <cell r="R2137"/>
          <cell r="S2137"/>
          <cell r="T2137"/>
          <cell r="U2137"/>
          <cell r="V2137"/>
          <cell r="Y2137"/>
          <cell r="Z2137"/>
        </row>
        <row r="2138">
          <cell r="B2138"/>
          <cell r="C2138"/>
          <cell r="D2138"/>
          <cell r="E2138"/>
          <cell r="F2138"/>
          <cell r="G2138"/>
          <cell r="H2138"/>
          <cell r="I2138"/>
          <cell r="J2138"/>
          <cell r="K2138"/>
          <cell r="L2138"/>
          <cell r="O2138"/>
          <cell r="P2138"/>
          <cell r="Q2138"/>
          <cell r="R2138"/>
          <cell r="S2138"/>
          <cell r="T2138"/>
          <cell r="U2138"/>
          <cell r="V2138"/>
          <cell r="Y2138"/>
          <cell r="Z2138"/>
        </row>
        <row r="2139">
          <cell r="B2139"/>
          <cell r="C2139"/>
          <cell r="D2139"/>
          <cell r="E2139"/>
          <cell r="F2139"/>
          <cell r="G2139"/>
          <cell r="H2139"/>
          <cell r="I2139"/>
          <cell r="J2139"/>
          <cell r="K2139"/>
          <cell r="L2139"/>
          <cell r="O2139"/>
          <cell r="P2139"/>
          <cell r="Q2139"/>
          <cell r="R2139"/>
          <cell r="S2139"/>
          <cell r="T2139"/>
          <cell r="U2139"/>
          <cell r="V2139"/>
          <cell r="Y2139"/>
          <cell r="Z2139"/>
        </row>
        <row r="2140">
          <cell r="B2140"/>
          <cell r="C2140"/>
          <cell r="D2140"/>
          <cell r="E2140"/>
          <cell r="F2140"/>
          <cell r="G2140"/>
          <cell r="H2140"/>
          <cell r="I2140"/>
          <cell r="J2140"/>
          <cell r="K2140"/>
          <cell r="L2140"/>
          <cell r="O2140"/>
          <cell r="P2140"/>
          <cell r="Q2140"/>
          <cell r="R2140"/>
          <cell r="S2140"/>
          <cell r="T2140"/>
          <cell r="U2140"/>
          <cell r="V2140"/>
          <cell r="Y2140"/>
          <cell r="Z2140"/>
        </row>
        <row r="2141">
          <cell r="B2141"/>
          <cell r="C2141"/>
          <cell r="D2141"/>
          <cell r="E2141"/>
          <cell r="F2141"/>
          <cell r="G2141"/>
          <cell r="H2141"/>
          <cell r="I2141"/>
          <cell r="J2141"/>
          <cell r="K2141"/>
          <cell r="L2141"/>
          <cell r="O2141"/>
          <cell r="P2141"/>
          <cell r="Q2141"/>
          <cell r="R2141"/>
          <cell r="S2141"/>
          <cell r="T2141"/>
          <cell r="U2141"/>
          <cell r="V2141"/>
          <cell r="Y2141"/>
          <cell r="Z2141"/>
        </row>
        <row r="2142">
          <cell r="B2142"/>
          <cell r="C2142"/>
          <cell r="D2142"/>
          <cell r="E2142"/>
          <cell r="F2142"/>
          <cell r="G2142"/>
          <cell r="H2142"/>
          <cell r="I2142"/>
          <cell r="J2142"/>
          <cell r="K2142"/>
          <cell r="L2142"/>
          <cell r="O2142"/>
          <cell r="P2142"/>
          <cell r="Q2142"/>
          <cell r="R2142"/>
          <cell r="S2142"/>
          <cell r="T2142"/>
          <cell r="U2142"/>
          <cell r="V2142"/>
          <cell r="Y2142"/>
          <cell r="Z2142"/>
        </row>
        <row r="2143">
          <cell r="B2143"/>
          <cell r="C2143"/>
          <cell r="D2143"/>
          <cell r="E2143"/>
          <cell r="F2143"/>
          <cell r="G2143"/>
          <cell r="H2143"/>
          <cell r="I2143"/>
          <cell r="J2143"/>
          <cell r="K2143"/>
          <cell r="L2143"/>
          <cell r="O2143"/>
          <cell r="P2143"/>
          <cell r="Q2143"/>
          <cell r="R2143"/>
          <cell r="S2143"/>
          <cell r="T2143"/>
          <cell r="U2143"/>
          <cell r="V2143"/>
          <cell r="Y2143"/>
          <cell r="Z2143"/>
        </row>
        <row r="2144">
          <cell r="B2144"/>
          <cell r="C2144"/>
          <cell r="D2144"/>
          <cell r="E2144"/>
          <cell r="F2144"/>
          <cell r="G2144"/>
          <cell r="H2144"/>
          <cell r="I2144"/>
          <cell r="J2144"/>
          <cell r="K2144"/>
          <cell r="L2144"/>
          <cell r="O2144"/>
          <cell r="P2144"/>
          <cell r="Q2144"/>
          <cell r="R2144"/>
          <cell r="S2144"/>
          <cell r="T2144"/>
          <cell r="U2144"/>
          <cell r="V2144"/>
          <cell r="Y2144"/>
          <cell r="Z2144"/>
        </row>
        <row r="2145">
          <cell r="B2145"/>
          <cell r="C2145"/>
          <cell r="D2145"/>
          <cell r="E2145"/>
          <cell r="F2145"/>
          <cell r="G2145"/>
          <cell r="H2145"/>
          <cell r="I2145"/>
          <cell r="J2145"/>
          <cell r="K2145"/>
          <cell r="L2145"/>
          <cell r="O2145"/>
          <cell r="P2145"/>
          <cell r="Q2145"/>
          <cell r="R2145"/>
          <cell r="S2145"/>
          <cell r="T2145"/>
          <cell r="U2145"/>
          <cell r="V2145"/>
          <cell r="Y2145"/>
          <cell r="Z2145"/>
        </row>
        <row r="2146">
          <cell r="B2146"/>
          <cell r="C2146"/>
          <cell r="D2146"/>
          <cell r="E2146"/>
          <cell r="F2146"/>
          <cell r="G2146"/>
          <cell r="H2146"/>
          <cell r="I2146"/>
          <cell r="J2146"/>
          <cell r="K2146"/>
          <cell r="L2146"/>
          <cell r="O2146"/>
          <cell r="P2146"/>
          <cell r="Q2146"/>
          <cell r="R2146"/>
          <cell r="S2146"/>
          <cell r="T2146"/>
          <cell r="U2146"/>
          <cell r="V2146"/>
          <cell r="Y2146"/>
          <cell r="Z2146"/>
        </row>
        <row r="2147">
          <cell r="B2147"/>
          <cell r="C2147"/>
          <cell r="D2147"/>
          <cell r="E2147"/>
          <cell r="F2147"/>
          <cell r="G2147"/>
          <cell r="H2147"/>
          <cell r="I2147"/>
          <cell r="J2147"/>
          <cell r="K2147"/>
          <cell r="L2147"/>
          <cell r="O2147"/>
          <cell r="P2147"/>
          <cell r="Q2147"/>
          <cell r="R2147"/>
          <cell r="S2147"/>
          <cell r="T2147"/>
          <cell r="U2147"/>
          <cell r="V2147"/>
          <cell r="Y2147"/>
          <cell r="Z2147"/>
        </row>
        <row r="2148">
          <cell r="B2148"/>
          <cell r="C2148"/>
          <cell r="D2148"/>
          <cell r="E2148"/>
          <cell r="F2148"/>
          <cell r="G2148"/>
          <cell r="H2148"/>
          <cell r="I2148"/>
          <cell r="J2148"/>
          <cell r="K2148"/>
          <cell r="L2148"/>
          <cell r="O2148"/>
          <cell r="P2148"/>
          <cell r="Q2148"/>
          <cell r="R2148"/>
          <cell r="S2148"/>
          <cell r="T2148"/>
          <cell r="U2148"/>
          <cell r="V2148"/>
          <cell r="Y2148"/>
          <cell r="Z2148"/>
        </row>
        <row r="2149">
          <cell r="B2149"/>
          <cell r="C2149"/>
          <cell r="D2149"/>
          <cell r="E2149"/>
          <cell r="F2149"/>
          <cell r="G2149"/>
          <cell r="H2149"/>
          <cell r="I2149"/>
          <cell r="J2149"/>
          <cell r="K2149"/>
          <cell r="L2149"/>
          <cell r="O2149"/>
          <cell r="P2149"/>
          <cell r="Q2149"/>
          <cell r="R2149"/>
          <cell r="S2149"/>
          <cell r="T2149"/>
          <cell r="U2149"/>
          <cell r="V2149"/>
          <cell r="Y2149"/>
          <cell r="Z2149"/>
        </row>
        <row r="2150">
          <cell r="B2150"/>
          <cell r="C2150"/>
          <cell r="D2150"/>
          <cell r="E2150"/>
          <cell r="F2150"/>
          <cell r="G2150"/>
          <cell r="H2150"/>
          <cell r="I2150"/>
          <cell r="J2150"/>
          <cell r="K2150"/>
          <cell r="L2150"/>
          <cell r="O2150"/>
          <cell r="P2150"/>
          <cell r="Q2150"/>
          <cell r="R2150"/>
          <cell r="S2150"/>
          <cell r="T2150"/>
          <cell r="U2150"/>
          <cell r="V2150"/>
          <cell r="Y2150"/>
          <cell r="Z2150"/>
        </row>
        <row r="2151">
          <cell r="B2151"/>
          <cell r="C2151"/>
          <cell r="D2151"/>
          <cell r="E2151"/>
          <cell r="F2151"/>
          <cell r="G2151"/>
          <cell r="H2151"/>
          <cell r="I2151"/>
          <cell r="J2151"/>
          <cell r="K2151"/>
          <cell r="L2151"/>
          <cell r="O2151"/>
          <cell r="P2151"/>
          <cell r="Q2151"/>
          <cell r="R2151"/>
          <cell r="S2151"/>
          <cell r="T2151"/>
          <cell r="U2151"/>
          <cell r="V2151"/>
          <cell r="Y2151"/>
          <cell r="Z2151"/>
        </row>
        <row r="2152">
          <cell r="B2152"/>
          <cell r="C2152"/>
          <cell r="D2152"/>
          <cell r="E2152"/>
          <cell r="F2152"/>
          <cell r="G2152"/>
          <cell r="H2152"/>
          <cell r="I2152"/>
          <cell r="J2152"/>
          <cell r="K2152"/>
          <cell r="L2152"/>
          <cell r="O2152"/>
          <cell r="P2152"/>
          <cell r="Q2152"/>
          <cell r="R2152"/>
          <cell r="S2152"/>
          <cell r="T2152"/>
          <cell r="U2152"/>
          <cell r="V2152"/>
          <cell r="Y2152"/>
          <cell r="Z2152"/>
        </row>
        <row r="2153">
          <cell r="B2153"/>
          <cell r="C2153"/>
          <cell r="D2153"/>
          <cell r="E2153"/>
          <cell r="F2153"/>
          <cell r="G2153"/>
          <cell r="H2153"/>
          <cell r="I2153"/>
          <cell r="J2153"/>
          <cell r="K2153"/>
          <cell r="L2153"/>
          <cell r="O2153"/>
          <cell r="P2153"/>
          <cell r="Q2153"/>
          <cell r="R2153"/>
          <cell r="S2153"/>
          <cell r="T2153"/>
          <cell r="U2153"/>
          <cell r="V2153"/>
          <cell r="Y2153"/>
          <cell r="Z2153"/>
        </row>
        <row r="2154">
          <cell r="B2154"/>
          <cell r="C2154"/>
          <cell r="D2154"/>
          <cell r="E2154"/>
          <cell r="F2154"/>
          <cell r="G2154"/>
          <cell r="H2154"/>
          <cell r="I2154"/>
          <cell r="J2154"/>
          <cell r="K2154"/>
          <cell r="L2154"/>
          <cell r="O2154"/>
          <cell r="P2154"/>
          <cell r="Q2154"/>
          <cell r="R2154"/>
          <cell r="S2154"/>
          <cell r="T2154"/>
          <cell r="U2154"/>
          <cell r="V2154"/>
          <cell r="Y2154"/>
          <cell r="Z2154"/>
        </row>
        <row r="2155">
          <cell r="B2155"/>
          <cell r="C2155"/>
          <cell r="D2155"/>
          <cell r="E2155"/>
          <cell r="F2155"/>
          <cell r="G2155"/>
          <cell r="H2155"/>
          <cell r="I2155"/>
          <cell r="J2155"/>
          <cell r="K2155"/>
          <cell r="L2155"/>
          <cell r="O2155"/>
          <cell r="P2155"/>
          <cell r="Q2155"/>
          <cell r="R2155"/>
          <cell r="S2155"/>
          <cell r="T2155"/>
          <cell r="U2155"/>
          <cell r="V2155"/>
          <cell r="Y2155"/>
          <cell r="Z2155"/>
        </row>
        <row r="2156">
          <cell r="B2156"/>
          <cell r="C2156"/>
          <cell r="D2156"/>
          <cell r="E2156"/>
          <cell r="F2156"/>
          <cell r="G2156"/>
          <cell r="H2156"/>
          <cell r="I2156"/>
          <cell r="J2156"/>
          <cell r="K2156"/>
          <cell r="L2156"/>
          <cell r="O2156"/>
          <cell r="P2156"/>
          <cell r="Q2156"/>
          <cell r="R2156"/>
          <cell r="S2156"/>
          <cell r="T2156"/>
          <cell r="U2156"/>
          <cell r="V2156"/>
          <cell r="Y2156"/>
          <cell r="Z2156"/>
        </row>
        <row r="2157">
          <cell r="B2157"/>
          <cell r="C2157"/>
          <cell r="D2157"/>
          <cell r="E2157"/>
          <cell r="F2157"/>
          <cell r="G2157"/>
          <cell r="H2157"/>
          <cell r="I2157"/>
          <cell r="J2157"/>
          <cell r="K2157"/>
          <cell r="L2157"/>
          <cell r="O2157"/>
          <cell r="P2157"/>
          <cell r="Q2157"/>
          <cell r="R2157"/>
          <cell r="S2157"/>
          <cell r="T2157"/>
          <cell r="U2157"/>
          <cell r="V2157"/>
          <cell r="Y2157"/>
          <cell r="Z2157"/>
        </row>
        <row r="2158">
          <cell r="B2158"/>
          <cell r="C2158"/>
          <cell r="D2158"/>
          <cell r="E2158"/>
          <cell r="F2158"/>
          <cell r="G2158"/>
          <cell r="H2158"/>
          <cell r="I2158"/>
          <cell r="J2158"/>
          <cell r="K2158"/>
          <cell r="L2158"/>
          <cell r="O2158"/>
          <cell r="P2158"/>
          <cell r="Q2158"/>
          <cell r="R2158"/>
          <cell r="S2158"/>
          <cell r="T2158"/>
          <cell r="U2158"/>
          <cell r="V2158"/>
          <cell r="Y2158"/>
          <cell r="Z2158"/>
        </row>
        <row r="2159">
          <cell r="B2159"/>
          <cell r="C2159"/>
          <cell r="D2159"/>
          <cell r="E2159"/>
          <cell r="F2159"/>
          <cell r="G2159"/>
          <cell r="H2159"/>
          <cell r="I2159"/>
          <cell r="J2159"/>
          <cell r="K2159"/>
          <cell r="L2159"/>
          <cell r="O2159"/>
          <cell r="P2159"/>
          <cell r="Q2159"/>
          <cell r="R2159"/>
          <cell r="S2159"/>
          <cell r="T2159"/>
          <cell r="U2159"/>
          <cell r="V2159"/>
          <cell r="Y2159"/>
          <cell r="Z2159"/>
        </row>
        <row r="2160">
          <cell r="B2160"/>
          <cell r="C2160"/>
          <cell r="D2160"/>
          <cell r="E2160"/>
          <cell r="F2160"/>
          <cell r="G2160"/>
          <cell r="H2160"/>
          <cell r="I2160"/>
          <cell r="J2160"/>
          <cell r="K2160"/>
          <cell r="L2160"/>
          <cell r="O2160"/>
          <cell r="P2160"/>
          <cell r="Q2160"/>
          <cell r="R2160"/>
          <cell r="S2160"/>
          <cell r="T2160"/>
          <cell r="U2160"/>
          <cell r="V2160"/>
          <cell r="Y2160"/>
          <cell r="Z2160"/>
        </row>
        <row r="2161">
          <cell r="B2161"/>
          <cell r="C2161"/>
          <cell r="D2161"/>
          <cell r="E2161"/>
          <cell r="F2161"/>
          <cell r="G2161"/>
          <cell r="H2161"/>
          <cell r="I2161"/>
          <cell r="J2161"/>
          <cell r="K2161"/>
          <cell r="L2161"/>
          <cell r="O2161"/>
          <cell r="P2161"/>
          <cell r="Q2161"/>
          <cell r="R2161"/>
          <cell r="S2161"/>
          <cell r="T2161"/>
          <cell r="U2161"/>
          <cell r="V2161"/>
          <cell r="Y2161"/>
          <cell r="Z2161"/>
        </row>
        <row r="2162">
          <cell r="B2162"/>
          <cell r="C2162"/>
          <cell r="D2162"/>
          <cell r="E2162"/>
          <cell r="F2162"/>
          <cell r="G2162"/>
          <cell r="H2162"/>
          <cell r="I2162"/>
          <cell r="J2162"/>
          <cell r="K2162"/>
          <cell r="L2162"/>
          <cell r="O2162"/>
          <cell r="P2162"/>
          <cell r="Q2162"/>
          <cell r="R2162"/>
          <cell r="S2162"/>
          <cell r="T2162"/>
          <cell r="U2162"/>
          <cell r="V2162"/>
          <cell r="Y2162"/>
          <cell r="Z2162"/>
        </row>
        <row r="2163">
          <cell r="B2163"/>
          <cell r="C2163"/>
          <cell r="D2163"/>
          <cell r="E2163"/>
          <cell r="F2163"/>
          <cell r="G2163"/>
          <cell r="H2163"/>
          <cell r="I2163"/>
          <cell r="J2163"/>
          <cell r="K2163"/>
          <cell r="L2163"/>
          <cell r="O2163"/>
          <cell r="P2163"/>
          <cell r="Q2163"/>
          <cell r="R2163"/>
          <cell r="S2163"/>
          <cell r="T2163"/>
          <cell r="U2163"/>
          <cell r="V2163"/>
          <cell r="Y2163"/>
          <cell r="Z2163"/>
        </row>
        <row r="2164">
          <cell r="B2164"/>
          <cell r="C2164"/>
          <cell r="D2164"/>
          <cell r="E2164"/>
          <cell r="F2164"/>
          <cell r="G2164"/>
          <cell r="H2164"/>
          <cell r="I2164"/>
          <cell r="J2164"/>
          <cell r="K2164"/>
          <cell r="L2164"/>
          <cell r="O2164"/>
          <cell r="P2164"/>
          <cell r="Q2164"/>
          <cell r="R2164"/>
          <cell r="S2164"/>
          <cell r="T2164"/>
          <cell r="U2164"/>
          <cell r="V2164"/>
          <cell r="Y2164"/>
          <cell r="Z2164"/>
        </row>
        <row r="2165">
          <cell r="B2165"/>
          <cell r="C2165"/>
          <cell r="D2165"/>
          <cell r="E2165"/>
          <cell r="F2165"/>
          <cell r="G2165"/>
          <cell r="H2165"/>
          <cell r="I2165"/>
          <cell r="J2165"/>
          <cell r="K2165"/>
          <cell r="L2165"/>
          <cell r="O2165"/>
          <cell r="P2165"/>
          <cell r="Q2165"/>
          <cell r="R2165"/>
          <cell r="S2165"/>
          <cell r="T2165"/>
          <cell r="U2165"/>
          <cell r="V2165"/>
          <cell r="Y2165"/>
          <cell r="Z2165"/>
        </row>
        <row r="2166">
          <cell r="B2166"/>
          <cell r="C2166"/>
          <cell r="D2166"/>
          <cell r="E2166"/>
          <cell r="F2166"/>
          <cell r="G2166"/>
          <cell r="H2166"/>
          <cell r="I2166"/>
          <cell r="J2166"/>
          <cell r="K2166"/>
          <cell r="L2166"/>
          <cell r="O2166"/>
          <cell r="P2166"/>
          <cell r="Q2166"/>
          <cell r="R2166"/>
          <cell r="S2166"/>
          <cell r="T2166"/>
          <cell r="U2166"/>
          <cell r="V2166"/>
          <cell r="Y2166"/>
          <cell r="Z2166"/>
        </row>
        <row r="2167">
          <cell r="B2167"/>
          <cell r="C2167"/>
          <cell r="D2167"/>
          <cell r="E2167"/>
          <cell r="F2167"/>
          <cell r="G2167"/>
          <cell r="H2167"/>
          <cell r="I2167"/>
          <cell r="J2167"/>
          <cell r="K2167"/>
          <cell r="L2167"/>
          <cell r="O2167"/>
          <cell r="P2167"/>
          <cell r="Q2167"/>
          <cell r="R2167"/>
          <cell r="S2167"/>
          <cell r="T2167"/>
          <cell r="U2167"/>
          <cell r="V2167"/>
          <cell r="Y2167"/>
          <cell r="Z2167"/>
        </row>
        <row r="2168">
          <cell r="B2168"/>
          <cell r="C2168"/>
          <cell r="D2168"/>
          <cell r="E2168"/>
          <cell r="F2168"/>
          <cell r="G2168"/>
          <cell r="H2168"/>
          <cell r="I2168"/>
          <cell r="J2168"/>
          <cell r="K2168"/>
          <cell r="L2168"/>
          <cell r="O2168"/>
          <cell r="P2168"/>
          <cell r="Q2168"/>
          <cell r="R2168"/>
          <cell r="S2168"/>
          <cell r="T2168"/>
          <cell r="U2168"/>
          <cell r="V2168"/>
          <cell r="Y2168"/>
          <cell r="Z2168"/>
        </row>
        <row r="2169">
          <cell r="B2169"/>
          <cell r="C2169"/>
          <cell r="D2169"/>
          <cell r="E2169"/>
          <cell r="F2169"/>
          <cell r="G2169"/>
          <cell r="H2169"/>
          <cell r="I2169"/>
          <cell r="J2169"/>
          <cell r="K2169"/>
          <cell r="L2169"/>
          <cell r="O2169"/>
          <cell r="P2169"/>
          <cell r="Q2169"/>
          <cell r="R2169"/>
          <cell r="S2169"/>
          <cell r="T2169"/>
          <cell r="U2169"/>
          <cell r="V2169"/>
          <cell r="Y2169"/>
          <cell r="Z2169"/>
        </row>
        <row r="2170">
          <cell r="B2170"/>
          <cell r="C2170"/>
          <cell r="D2170"/>
          <cell r="E2170"/>
          <cell r="F2170"/>
          <cell r="G2170"/>
          <cell r="H2170"/>
          <cell r="I2170"/>
          <cell r="J2170"/>
          <cell r="K2170"/>
          <cell r="L2170"/>
          <cell r="O2170"/>
          <cell r="P2170"/>
          <cell r="Q2170"/>
          <cell r="R2170"/>
          <cell r="S2170"/>
          <cell r="T2170"/>
          <cell r="U2170"/>
          <cell r="V2170"/>
          <cell r="Y2170"/>
          <cell r="Z2170"/>
        </row>
        <row r="2171">
          <cell r="B2171"/>
          <cell r="C2171"/>
          <cell r="D2171"/>
          <cell r="E2171"/>
          <cell r="F2171"/>
          <cell r="G2171"/>
          <cell r="H2171"/>
          <cell r="I2171"/>
          <cell r="J2171"/>
          <cell r="K2171"/>
          <cell r="L2171"/>
          <cell r="O2171"/>
          <cell r="P2171"/>
          <cell r="Q2171"/>
          <cell r="R2171"/>
          <cell r="S2171"/>
          <cell r="T2171"/>
          <cell r="U2171"/>
          <cell r="V2171"/>
          <cell r="Y2171"/>
          <cell r="Z2171"/>
        </row>
        <row r="2172">
          <cell r="B2172"/>
          <cell r="C2172"/>
          <cell r="D2172"/>
          <cell r="E2172"/>
          <cell r="F2172"/>
          <cell r="G2172"/>
          <cell r="H2172"/>
          <cell r="I2172"/>
          <cell r="J2172"/>
          <cell r="K2172"/>
          <cell r="L2172"/>
          <cell r="O2172"/>
          <cell r="P2172"/>
          <cell r="Q2172"/>
          <cell r="R2172"/>
          <cell r="S2172"/>
          <cell r="T2172"/>
          <cell r="U2172"/>
          <cell r="V2172"/>
          <cell r="Y2172"/>
          <cell r="Z2172"/>
        </row>
        <row r="2173">
          <cell r="B2173"/>
          <cell r="C2173"/>
          <cell r="D2173"/>
          <cell r="E2173"/>
          <cell r="F2173"/>
          <cell r="G2173"/>
          <cell r="H2173"/>
          <cell r="I2173"/>
          <cell r="J2173"/>
          <cell r="K2173"/>
          <cell r="L2173"/>
          <cell r="O2173"/>
          <cell r="P2173"/>
          <cell r="Q2173"/>
          <cell r="R2173"/>
          <cell r="S2173"/>
          <cell r="T2173"/>
          <cell r="U2173"/>
          <cell r="V2173"/>
          <cell r="Y2173"/>
          <cell r="Z2173"/>
        </row>
        <row r="2174">
          <cell r="B2174"/>
          <cell r="C2174"/>
          <cell r="D2174"/>
          <cell r="E2174"/>
          <cell r="F2174"/>
          <cell r="G2174"/>
          <cell r="H2174"/>
          <cell r="I2174"/>
          <cell r="J2174"/>
          <cell r="K2174"/>
          <cell r="L2174"/>
          <cell r="O2174"/>
          <cell r="P2174"/>
          <cell r="Q2174"/>
          <cell r="R2174"/>
          <cell r="S2174"/>
          <cell r="T2174"/>
          <cell r="U2174"/>
          <cell r="V2174"/>
          <cell r="Y2174"/>
          <cell r="Z2174"/>
        </row>
        <row r="2175">
          <cell r="B2175"/>
          <cell r="C2175"/>
          <cell r="D2175"/>
          <cell r="E2175"/>
          <cell r="F2175"/>
          <cell r="G2175"/>
          <cell r="H2175"/>
          <cell r="I2175"/>
          <cell r="J2175"/>
          <cell r="K2175"/>
          <cell r="L2175"/>
          <cell r="O2175"/>
          <cell r="P2175"/>
          <cell r="Q2175"/>
          <cell r="R2175"/>
          <cell r="S2175"/>
          <cell r="T2175"/>
          <cell r="U2175"/>
          <cell r="V2175"/>
          <cell r="Y2175"/>
          <cell r="Z2175"/>
        </row>
        <row r="2176">
          <cell r="B2176"/>
          <cell r="C2176"/>
          <cell r="D2176"/>
          <cell r="E2176"/>
          <cell r="F2176"/>
          <cell r="G2176"/>
          <cell r="H2176"/>
          <cell r="I2176"/>
          <cell r="J2176"/>
          <cell r="K2176"/>
          <cell r="L2176"/>
          <cell r="O2176"/>
          <cell r="P2176"/>
          <cell r="Q2176"/>
          <cell r="R2176"/>
          <cell r="S2176"/>
          <cell r="T2176"/>
          <cell r="U2176"/>
          <cell r="V2176"/>
          <cell r="Y2176"/>
          <cell r="Z2176"/>
        </row>
        <row r="2177">
          <cell r="B2177"/>
          <cell r="C2177"/>
          <cell r="D2177"/>
          <cell r="E2177"/>
          <cell r="F2177"/>
          <cell r="G2177"/>
          <cell r="H2177"/>
          <cell r="I2177"/>
          <cell r="J2177"/>
          <cell r="K2177"/>
          <cell r="L2177"/>
          <cell r="O2177"/>
          <cell r="P2177"/>
          <cell r="Q2177"/>
          <cell r="R2177"/>
          <cell r="S2177"/>
          <cell r="T2177"/>
          <cell r="U2177"/>
          <cell r="V2177"/>
          <cell r="Y2177"/>
          <cell r="Z2177"/>
        </row>
        <row r="2178">
          <cell r="B2178"/>
          <cell r="C2178"/>
          <cell r="D2178"/>
          <cell r="E2178"/>
          <cell r="F2178"/>
          <cell r="G2178"/>
          <cell r="H2178"/>
          <cell r="I2178"/>
          <cell r="J2178"/>
          <cell r="K2178"/>
          <cell r="L2178"/>
          <cell r="O2178"/>
          <cell r="P2178"/>
          <cell r="Q2178"/>
          <cell r="R2178"/>
          <cell r="S2178"/>
          <cell r="T2178"/>
          <cell r="U2178"/>
          <cell r="V2178"/>
          <cell r="Y2178"/>
          <cell r="Z2178"/>
        </row>
        <row r="2179">
          <cell r="B2179"/>
          <cell r="C2179"/>
          <cell r="D2179"/>
          <cell r="E2179"/>
          <cell r="F2179"/>
          <cell r="G2179"/>
          <cell r="H2179"/>
          <cell r="I2179"/>
          <cell r="J2179"/>
          <cell r="K2179"/>
          <cell r="L2179"/>
          <cell r="O2179"/>
          <cell r="P2179"/>
          <cell r="Q2179"/>
          <cell r="R2179"/>
          <cell r="S2179"/>
          <cell r="T2179"/>
          <cell r="U2179"/>
          <cell r="V2179"/>
          <cell r="Y2179"/>
          <cell r="Z2179"/>
        </row>
        <row r="2180">
          <cell r="B2180"/>
          <cell r="C2180"/>
          <cell r="D2180"/>
          <cell r="E2180"/>
          <cell r="F2180"/>
          <cell r="G2180"/>
          <cell r="H2180"/>
          <cell r="I2180"/>
          <cell r="J2180"/>
          <cell r="K2180"/>
          <cell r="L2180"/>
          <cell r="O2180"/>
          <cell r="P2180"/>
          <cell r="Q2180"/>
          <cell r="R2180"/>
          <cell r="S2180"/>
          <cell r="T2180"/>
          <cell r="U2180"/>
          <cell r="V2180"/>
          <cell r="Y2180"/>
          <cell r="Z2180"/>
        </row>
        <row r="2181">
          <cell r="B2181"/>
          <cell r="C2181"/>
          <cell r="D2181"/>
          <cell r="E2181"/>
          <cell r="F2181"/>
          <cell r="G2181"/>
          <cell r="H2181"/>
          <cell r="I2181"/>
          <cell r="J2181"/>
          <cell r="K2181"/>
          <cell r="L2181"/>
          <cell r="O2181"/>
          <cell r="P2181"/>
          <cell r="Q2181"/>
          <cell r="R2181"/>
          <cell r="S2181"/>
          <cell r="T2181"/>
          <cell r="U2181"/>
          <cell r="V2181"/>
          <cell r="Y2181"/>
          <cell r="Z2181"/>
        </row>
        <row r="2182">
          <cell r="B2182"/>
          <cell r="C2182"/>
          <cell r="D2182"/>
          <cell r="E2182"/>
          <cell r="F2182"/>
          <cell r="G2182"/>
          <cell r="H2182"/>
          <cell r="I2182"/>
          <cell r="J2182"/>
          <cell r="K2182"/>
          <cell r="L2182"/>
          <cell r="O2182"/>
          <cell r="P2182"/>
          <cell r="Q2182"/>
          <cell r="R2182"/>
          <cell r="S2182"/>
          <cell r="T2182"/>
          <cell r="U2182"/>
          <cell r="V2182"/>
          <cell r="Y2182"/>
          <cell r="Z2182"/>
        </row>
        <row r="2183">
          <cell r="B2183"/>
          <cell r="C2183"/>
          <cell r="D2183"/>
          <cell r="E2183"/>
          <cell r="F2183"/>
          <cell r="G2183"/>
          <cell r="H2183"/>
          <cell r="I2183"/>
          <cell r="J2183"/>
          <cell r="K2183"/>
          <cell r="L2183"/>
          <cell r="O2183"/>
          <cell r="P2183"/>
          <cell r="Q2183"/>
          <cell r="R2183"/>
          <cell r="S2183"/>
          <cell r="T2183"/>
          <cell r="U2183"/>
          <cell r="V2183"/>
          <cell r="Y2183"/>
          <cell r="Z2183"/>
        </row>
        <row r="2184">
          <cell r="B2184"/>
          <cell r="C2184"/>
          <cell r="D2184"/>
          <cell r="E2184"/>
          <cell r="F2184"/>
          <cell r="G2184"/>
          <cell r="H2184"/>
          <cell r="I2184"/>
          <cell r="J2184"/>
          <cell r="K2184"/>
          <cell r="L2184"/>
          <cell r="O2184"/>
          <cell r="P2184"/>
          <cell r="Q2184"/>
          <cell r="R2184"/>
          <cell r="S2184"/>
          <cell r="T2184"/>
          <cell r="U2184"/>
          <cell r="V2184"/>
          <cell r="Y2184"/>
          <cell r="Z2184"/>
        </row>
        <row r="2185">
          <cell r="B2185"/>
          <cell r="C2185"/>
          <cell r="D2185"/>
          <cell r="E2185"/>
          <cell r="F2185"/>
          <cell r="G2185"/>
          <cell r="H2185"/>
          <cell r="I2185"/>
          <cell r="J2185"/>
          <cell r="K2185"/>
          <cell r="L2185"/>
          <cell r="O2185"/>
          <cell r="P2185"/>
          <cell r="Q2185"/>
          <cell r="R2185"/>
          <cell r="S2185"/>
          <cell r="T2185"/>
          <cell r="U2185"/>
          <cell r="V2185"/>
          <cell r="Y2185"/>
          <cell r="Z2185"/>
        </row>
        <row r="2186">
          <cell r="B2186"/>
          <cell r="C2186"/>
          <cell r="D2186"/>
          <cell r="E2186"/>
          <cell r="F2186"/>
          <cell r="G2186"/>
          <cell r="H2186"/>
          <cell r="I2186"/>
          <cell r="J2186"/>
          <cell r="K2186"/>
          <cell r="L2186"/>
          <cell r="O2186"/>
          <cell r="P2186"/>
          <cell r="Q2186"/>
          <cell r="R2186"/>
          <cell r="S2186"/>
          <cell r="T2186"/>
          <cell r="U2186"/>
          <cell r="V2186"/>
          <cell r="Y2186"/>
          <cell r="Z2186"/>
        </row>
        <row r="2187">
          <cell r="B2187"/>
          <cell r="C2187"/>
          <cell r="D2187"/>
          <cell r="E2187"/>
          <cell r="F2187"/>
          <cell r="G2187"/>
          <cell r="H2187"/>
          <cell r="I2187"/>
          <cell r="J2187"/>
          <cell r="K2187"/>
          <cell r="L2187"/>
          <cell r="O2187"/>
          <cell r="P2187"/>
          <cell r="Q2187"/>
          <cell r="R2187"/>
          <cell r="S2187"/>
          <cell r="T2187"/>
          <cell r="U2187"/>
          <cell r="V2187"/>
          <cell r="Y2187"/>
          <cell r="Z2187"/>
        </row>
        <row r="2188">
          <cell r="B2188"/>
          <cell r="C2188"/>
          <cell r="D2188"/>
          <cell r="E2188"/>
          <cell r="F2188"/>
          <cell r="G2188"/>
          <cell r="H2188"/>
          <cell r="I2188"/>
          <cell r="J2188"/>
          <cell r="K2188"/>
          <cell r="L2188"/>
          <cell r="O2188"/>
          <cell r="P2188"/>
          <cell r="Q2188"/>
          <cell r="R2188"/>
          <cell r="S2188"/>
          <cell r="T2188"/>
          <cell r="U2188"/>
          <cell r="V2188"/>
          <cell r="Y2188"/>
          <cell r="Z2188"/>
        </row>
        <row r="2189">
          <cell r="B2189"/>
          <cell r="C2189"/>
          <cell r="D2189"/>
          <cell r="E2189"/>
          <cell r="F2189"/>
          <cell r="G2189"/>
          <cell r="H2189"/>
          <cell r="I2189"/>
          <cell r="J2189"/>
          <cell r="K2189"/>
          <cell r="L2189"/>
          <cell r="O2189"/>
          <cell r="P2189"/>
          <cell r="Q2189"/>
          <cell r="R2189"/>
          <cell r="S2189"/>
          <cell r="T2189"/>
          <cell r="U2189"/>
          <cell r="V2189"/>
          <cell r="Y2189"/>
          <cell r="Z2189"/>
        </row>
        <row r="2190">
          <cell r="B2190"/>
          <cell r="C2190"/>
          <cell r="D2190"/>
          <cell r="E2190"/>
          <cell r="F2190"/>
          <cell r="G2190"/>
          <cell r="H2190"/>
          <cell r="I2190"/>
          <cell r="J2190"/>
          <cell r="K2190"/>
          <cell r="L2190"/>
          <cell r="O2190"/>
          <cell r="P2190"/>
          <cell r="Q2190"/>
          <cell r="R2190"/>
          <cell r="S2190"/>
          <cell r="T2190"/>
          <cell r="U2190"/>
          <cell r="V2190"/>
          <cell r="Y2190"/>
          <cell r="Z2190"/>
        </row>
        <row r="2191">
          <cell r="B2191"/>
          <cell r="C2191"/>
          <cell r="D2191"/>
          <cell r="E2191"/>
          <cell r="F2191"/>
          <cell r="G2191"/>
          <cell r="H2191"/>
          <cell r="I2191"/>
          <cell r="J2191"/>
          <cell r="K2191"/>
          <cell r="L2191"/>
          <cell r="O2191"/>
          <cell r="P2191"/>
          <cell r="Q2191"/>
          <cell r="R2191"/>
          <cell r="S2191"/>
          <cell r="T2191"/>
          <cell r="U2191"/>
          <cell r="V2191"/>
          <cell r="Y2191"/>
          <cell r="Z2191"/>
        </row>
        <row r="2192">
          <cell r="B2192"/>
          <cell r="C2192"/>
          <cell r="D2192"/>
          <cell r="E2192"/>
          <cell r="F2192"/>
          <cell r="G2192"/>
          <cell r="H2192"/>
          <cell r="I2192"/>
          <cell r="J2192"/>
          <cell r="K2192"/>
          <cell r="L2192"/>
          <cell r="O2192"/>
          <cell r="P2192"/>
          <cell r="Q2192"/>
          <cell r="R2192"/>
          <cell r="S2192"/>
          <cell r="T2192"/>
          <cell r="U2192"/>
          <cell r="V2192"/>
          <cell r="Y2192"/>
          <cell r="Z2192"/>
        </row>
        <row r="2193">
          <cell r="B2193"/>
          <cell r="C2193"/>
          <cell r="D2193"/>
          <cell r="E2193"/>
          <cell r="F2193"/>
          <cell r="G2193"/>
          <cell r="H2193"/>
          <cell r="I2193"/>
          <cell r="J2193"/>
          <cell r="K2193"/>
          <cell r="L2193"/>
          <cell r="O2193"/>
          <cell r="P2193"/>
          <cell r="Q2193"/>
          <cell r="R2193"/>
          <cell r="S2193"/>
          <cell r="T2193"/>
          <cell r="U2193"/>
          <cell r="V2193"/>
          <cell r="Y2193"/>
          <cell r="Z2193"/>
        </row>
        <row r="2194">
          <cell r="B2194"/>
          <cell r="C2194"/>
          <cell r="D2194"/>
          <cell r="E2194"/>
          <cell r="F2194"/>
          <cell r="G2194"/>
          <cell r="H2194"/>
          <cell r="I2194"/>
          <cell r="J2194"/>
          <cell r="K2194"/>
          <cell r="L2194"/>
          <cell r="O2194"/>
          <cell r="P2194"/>
          <cell r="Q2194"/>
          <cell r="R2194"/>
          <cell r="S2194"/>
          <cell r="T2194"/>
          <cell r="U2194"/>
          <cell r="V2194"/>
          <cell r="Y2194"/>
          <cell r="Z2194"/>
        </row>
        <row r="2195">
          <cell r="B2195"/>
          <cell r="C2195"/>
          <cell r="D2195"/>
          <cell r="E2195"/>
          <cell r="F2195"/>
          <cell r="G2195"/>
          <cell r="H2195"/>
          <cell r="I2195"/>
          <cell r="J2195"/>
          <cell r="K2195"/>
          <cell r="L2195"/>
          <cell r="O2195"/>
          <cell r="P2195"/>
          <cell r="Q2195"/>
          <cell r="R2195"/>
          <cell r="S2195"/>
          <cell r="T2195"/>
          <cell r="U2195"/>
          <cell r="V2195"/>
          <cell r="Y2195"/>
          <cell r="Z2195"/>
        </row>
        <row r="2196">
          <cell r="B2196"/>
          <cell r="C2196"/>
          <cell r="D2196"/>
          <cell r="E2196"/>
          <cell r="F2196"/>
          <cell r="G2196"/>
          <cell r="H2196"/>
          <cell r="I2196"/>
          <cell r="J2196"/>
          <cell r="K2196"/>
          <cell r="L2196"/>
          <cell r="O2196"/>
          <cell r="P2196"/>
          <cell r="Q2196"/>
          <cell r="R2196"/>
          <cell r="S2196"/>
          <cell r="T2196"/>
          <cell r="U2196"/>
          <cell r="V2196"/>
          <cell r="Y2196"/>
          <cell r="Z2196"/>
        </row>
        <row r="2197">
          <cell r="B2197"/>
          <cell r="C2197"/>
          <cell r="D2197"/>
          <cell r="E2197"/>
          <cell r="F2197"/>
          <cell r="G2197"/>
          <cell r="H2197"/>
          <cell r="I2197"/>
          <cell r="J2197"/>
          <cell r="K2197"/>
          <cell r="L2197"/>
          <cell r="O2197"/>
          <cell r="P2197"/>
          <cell r="Q2197"/>
          <cell r="R2197"/>
          <cell r="S2197"/>
          <cell r="T2197"/>
          <cell r="U2197"/>
          <cell r="V2197"/>
          <cell r="Y2197"/>
          <cell r="Z2197"/>
        </row>
        <row r="2198">
          <cell r="B2198"/>
          <cell r="C2198"/>
          <cell r="D2198"/>
          <cell r="E2198"/>
          <cell r="F2198"/>
          <cell r="G2198"/>
          <cell r="H2198"/>
          <cell r="I2198"/>
          <cell r="J2198"/>
          <cell r="K2198"/>
          <cell r="L2198"/>
          <cell r="O2198"/>
          <cell r="P2198"/>
          <cell r="Q2198"/>
          <cell r="R2198"/>
          <cell r="S2198"/>
          <cell r="T2198"/>
          <cell r="U2198"/>
          <cell r="V2198"/>
          <cell r="Y2198"/>
          <cell r="Z2198"/>
        </row>
        <row r="2199">
          <cell r="B2199"/>
          <cell r="C2199"/>
          <cell r="D2199"/>
          <cell r="E2199"/>
          <cell r="F2199"/>
          <cell r="G2199"/>
          <cell r="H2199"/>
          <cell r="I2199"/>
          <cell r="J2199"/>
          <cell r="K2199"/>
          <cell r="L2199"/>
          <cell r="O2199"/>
          <cell r="P2199"/>
          <cell r="Q2199"/>
          <cell r="R2199"/>
          <cell r="S2199"/>
          <cell r="T2199"/>
          <cell r="U2199"/>
          <cell r="V2199"/>
          <cell r="Y2199"/>
          <cell r="Z2199"/>
        </row>
        <row r="2200">
          <cell r="B2200"/>
          <cell r="C2200"/>
          <cell r="D2200"/>
          <cell r="E2200"/>
          <cell r="F2200"/>
          <cell r="G2200"/>
          <cell r="H2200"/>
          <cell r="I2200"/>
          <cell r="J2200"/>
          <cell r="K2200"/>
          <cell r="L2200"/>
          <cell r="O2200"/>
          <cell r="P2200"/>
          <cell r="Q2200"/>
          <cell r="R2200"/>
          <cell r="S2200"/>
          <cell r="T2200"/>
          <cell r="U2200"/>
          <cell r="V2200"/>
          <cell r="Y2200"/>
          <cell r="Z2200"/>
        </row>
        <row r="2201">
          <cell r="B2201"/>
          <cell r="C2201"/>
          <cell r="D2201"/>
          <cell r="E2201"/>
          <cell r="F2201"/>
          <cell r="G2201"/>
          <cell r="H2201"/>
          <cell r="I2201"/>
          <cell r="J2201"/>
          <cell r="K2201"/>
          <cell r="L2201"/>
          <cell r="O2201"/>
          <cell r="P2201"/>
          <cell r="Q2201"/>
          <cell r="R2201"/>
          <cell r="S2201"/>
          <cell r="T2201"/>
          <cell r="U2201"/>
          <cell r="V2201"/>
          <cell r="Y2201"/>
          <cell r="Z2201"/>
        </row>
        <row r="2202">
          <cell r="B2202"/>
          <cell r="C2202"/>
          <cell r="D2202"/>
          <cell r="E2202"/>
          <cell r="F2202"/>
          <cell r="G2202"/>
          <cell r="H2202"/>
          <cell r="I2202"/>
          <cell r="J2202"/>
          <cell r="K2202"/>
          <cell r="L2202"/>
          <cell r="O2202"/>
          <cell r="P2202"/>
          <cell r="Q2202"/>
          <cell r="R2202"/>
          <cell r="S2202"/>
          <cell r="T2202"/>
          <cell r="U2202"/>
          <cell r="V2202"/>
          <cell r="Y2202"/>
          <cell r="Z2202"/>
        </row>
        <row r="2203">
          <cell r="B2203"/>
          <cell r="C2203"/>
          <cell r="D2203"/>
          <cell r="E2203"/>
          <cell r="F2203"/>
          <cell r="G2203"/>
          <cell r="H2203"/>
          <cell r="I2203"/>
          <cell r="J2203"/>
          <cell r="K2203"/>
          <cell r="L2203"/>
          <cell r="O2203"/>
          <cell r="P2203"/>
          <cell r="Q2203"/>
          <cell r="R2203"/>
          <cell r="S2203"/>
          <cell r="T2203"/>
          <cell r="U2203"/>
          <cell r="V2203"/>
          <cell r="Y2203"/>
          <cell r="Z2203"/>
        </row>
        <row r="2204">
          <cell r="B2204"/>
          <cell r="C2204"/>
          <cell r="D2204"/>
          <cell r="E2204"/>
          <cell r="F2204"/>
          <cell r="G2204"/>
          <cell r="H2204"/>
          <cell r="I2204"/>
          <cell r="J2204"/>
          <cell r="K2204"/>
          <cell r="L2204"/>
          <cell r="O2204"/>
          <cell r="P2204"/>
          <cell r="Q2204"/>
          <cell r="R2204"/>
          <cell r="S2204"/>
          <cell r="T2204"/>
          <cell r="U2204"/>
          <cell r="V2204"/>
          <cell r="Y2204"/>
          <cell r="Z2204"/>
        </row>
        <row r="2205">
          <cell r="B2205"/>
          <cell r="C2205"/>
          <cell r="D2205"/>
          <cell r="E2205"/>
          <cell r="F2205"/>
          <cell r="G2205"/>
          <cell r="H2205"/>
          <cell r="I2205"/>
          <cell r="J2205"/>
          <cell r="K2205"/>
          <cell r="L2205"/>
          <cell r="O2205"/>
          <cell r="P2205"/>
          <cell r="Q2205"/>
          <cell r="R2205"/>
          <cell r="S2205"/>
          <cell r="T2205"/>
          <cell r="U2205"/>
          <cell r="V2205"/>
          <cell r="Y2205"/>
          <cell r="Z2205"/>
        </row>
        <row r="2206">
          <cell r="B2206"/>
          <cell r="C2206"/>
          <cell r="D2206"/>
          <cell r="E2206"/>
          <cell r="F2206"/>
          <cell r="G2206"/>
          <cell r="H2206"/>
          <cell r="I2206"/>
          <cell r="J2206"/>
          <cell r="K2206"/>
          <cell r="L2206"/>
          <cell r="O2206"/>
          <cell r="P2206"/>
          <cell r="Q2206"/>
          <cell r="R2206"/>
          <cell r="S2206"/>
          <cell r="T2206"/>
          <cell r="U2206"/>
          <cell r="V2206"/>
          <cell r="Y2206"/>
          <cell r="Z2206"/>
        </row>
        <row r="2207">
          <cell r="B2207"/>
          <cell r="C2207"/>
          <cell r="D2207"/>
          <cell r="E2207"/>
          <cell r="F2207"/>
          <cell r="G2207"/>
          <cell r="H2207"/>
          <cell r="I2207"/>
          <cell r="J2207"/>
          <cell r="K2207"/>
          <cell r="L2207"/>
          <cell r="O2207"/>
          <cell r="P2207"/>
          <cell r="Q2207"/>
          <cell r="R2207"/>
          <cell r="S2207"/>
          <cell r="T2207"/>
          <cell r="U2207"/>
          <cell r="V2207"/>
          <cell r="Y2207"/>
          <cell r="Z2207"/>
        </row>
        <row r="2208">
          <cell r="B2208"/>
          <cell r="C2208"/>
          <cell r="D2208"/>
          <cell r="E2208"/>
          <cell r="F2208"/>
          <cell r="G2208"/>
          <cell r="H2208"/>
          <cell r="I2208"/>
          <cell r="J2208"/>
          <cell r="K2208"/>
          <cell r="L2208"/>
          <cell r="O2208"/>
          <cell r="P2208"/>
          <cell r="Q2208"/>
          <cell r="R2208"/>
          <cell r="S2208"/>
          <cell r="T2208"/>
          <cell r="U2208"/>
          <cell r="V2208"/>
          <cell r="Y2208"/>
          <cell r="Z2208"/>
        </row>
        <row r="2209">
          <cell r="B2209"/>
          <cell r="C2209"/>
          <cell r="D2209"/>
          <cell r="E2209"/>
          <cell r="F2209"/>
          <cell r="G2209"/>
          <cell r="H2209"/>
          <cell r="I2209"/>
          <cell r="J2209"/>
          <cell r="K2209"/>
          <cell r="L2209"/>
          <cell r="O2209"/>
          <cell r="P2209"/>
          <cell r="Q2209"/>
          <cell r="R2209"/>
          <cell r="S2209"/>
          <cell r="T2209"/>
          <cell r="U2209"/>
          <cell r="V2209"/>
          <cell r="Y2209"/>
          <cell r="Z2209"/>
        </row>
        <row r="2210">
          <cell r="B2210"/>
          <cell r="C2210"/>
          <cell r="D2210"/>
          <cell r="E2210"/>
          <cell r="F2210"/>
          <cell r="G2210"/>
          <cell r="H2210"/>
          <cell r="I2210"/>
          <cell r="J2210"/>
          <cell r="K2210"/>
          <cell r="L2210"/>
          <cell r="O2210"/>
          <cell r="P2210"/>
          <cell r="Q2210"/>
          <cell r="R2210"/>
          <cell r="S2210"/>
          <cell r="T2210"/>
          <cell r="U2210"/>
          <cell r="V2210"/>
          <cell r="Y2210"/>
          <cell r="Z2210"/>
        </row>
        <row r="2211">
          <cell r="B2211"/>
          <cell r="C2211"/>
          <cell r="D2211"/>
          <cell r="E2211"/>
          <cell r="F2211"/>
          <cell r="G2211"/>
          <cell r="H2211"/>
          <cell r="I2211"/>
          <cell r="J2211"/>
          <cell r="K2211"/>
          <cell r="L2211"/>
          <cell r="O2211"/>
          <cell r="P2211"/>
          <cell r="Q2211"/>
          <cell r="R2211"/>
          <cell r="S2211"/>
          <cell r="T2211"/>
          <cell r="U2211"/>
          <cell r="V2211"/>
          <cell r="Y2211"/>
          <cell r="Z2211"/>
        </row>
        <row r="2212">
          <cell r="B2212"/>
          <cell r="C2212"/>
          <cell r="D2212"/>
          <cell r="E2212"/>
          <cell r="F2212"/>
          <cell r="G2212"/>
          <cell r="H2212"/>
          <cell r="I2212"/>
          <cell r="J2212"/>
          <cell r="K2212"/>
          <cell r="L2212"/>
          <cell r="O2212"/>
          <cell r="P2212"/>
          <cell r="Q2212"/>
          <cell r="R2212"/>
          <cell r="S2212"/>
          <cell r="T2212"/>
          <cell r="U2212"/>
          <cell r="V2212"/>
          <cell r="Y2212"/>
          <cell r="Z2212"/>
        </row>
        <row r="2213">
          <cell r="B2213"/>
          <cell r="C2213"/>
          <cell r="D2213"/>
          <cell r="E2213"/>
          <cell r="F2213"/>
          <cell r="G2213"/>
          <cell r="H2213"/>
          <cell r="I2213"/>
          <cell r="J2213"/>
          <cell r="K2213"/>
          <cell r="L2213"/>
          <cell r="O2213"/>
          <cell r="P2213"/>
          <cell r="Q2213"/>
          <cell r="R2213"/>
          <cell r="S2213"/>
          <cell r="T2213"/>
          <cell r="U2213"/>
          <cell r="V2213"/>
          <cell r="Y2213"/>
          <cell r="Z2213"/>
        </row>
        <row r="2214">
          <cell r="B2214"/>
          <cell r="C2214"/>
          <cell r="D2214"/>
          <cell r="E2214"/>
          <cell r="F2214"/>
          <cell r="G2214"/>
          <cell r="H2214"/>
          <cell r="I2214"/>
          <cell r="J2214"/>
          <cell r="K2214"/>
          <cell r="L2214"/>
          <cell r="O2214"/>
          <cell r="P2214"/>
          <cell r="Q2214"/>
          <cell r="R2214"/>
          <cell r="S2214"/>
          <cell r="T2214"/>
          <cell r="U2214"/>
          <cell r="V2214"/>
          <cell r="Y2214"/>
          <cell r="Z2214"/>
        </row>
        <row r="2215">
          <cell r="B2215"/>
          <cell r="C2215"/>
          <cell r="D2215"/>
          <cell r="E2215"/>
          <cell r="F2215"/>
          <cell r="G2215"/>
          <cell r="H2215"/>
          <cell r="I2215"/>
          <cell r="J2215"/>
          <cell r="K2215"/>
          <cell r="L2215"/>
          <cell r="O2215"/>
          <cell r="P2215"/>
          <cell r="Q2215"/>
          <cell r="R2215"/>
          <cell r="S2215"/>
          <cell r="T2215"/>
          <cell r="U2215"/>
          <cell r="V2215"/>
          <cell r="Y2215"/>
          <cell r="Z2215"/>
        </row>
        <row r="2216">
          <cell r="B2216"/>
          <cell r="C2216"/>
          <cell r="D2216"/>
          <cell r="E2216"/>
          <cell r="F2216"/>
          <cell r="G2216"/>
          <cell r="H2216"/>
          <cell r="I2216"/>
          <cell r="J2216"/>
          <cell r="K2216"/>
          <cell r="L2216"/>
          <cell r="O2216"/>
          <cell r="P2216"/>
          <cell r="Q2216"/>
          <cell r="R2216"/>
          <cell r="S2216"/>
          <cell r="T2216"/>
          <cell r="U2216"/>
          <cell r="V2216"/>
          <cell r="Y2216"/>
          <cell r="Z2216"/>
        </row>
        <row r="2217">
          <cell r="B2217"/>
          <cell r="C2217"/>
          <cell r="D2217"/>
          <cell r="E2217"/>
          <cell r="F2217"/>
          <cell r="G2217"/>
          <cell r="H2217"/>
          <cell r="I2217"/>
          <cell r="J2217"/>
          <cell r="K2217"/>
          <cell r="L2217"/>
          <cell r="O2217"/>
          <cell r="P2217"/>
          <cell r="Q2217"/>
          <cell r="R2217"/>
          <cell r="S2217"/>
          <cell r="T2217"/>
          <cell r="U2217"/>
          <cell r="V2217"/>
          <cell r="Y2217"/>
          <cell r="Z2217"/>
        </row>
        <row r="2218">
          <cell r="B2218"/>
          <cell r="C2218"/>
          <cell r="D2218"/>
          <cell r="E2218"/>
          <cell r="F2218"/>
          <cell r="G2218"/>
          <cell r="H2218"/>
          <cell r="I2218"/>
          <cell r="J2218"/>
          <cell r="K2218"/>
          <cell r="L2218"/>
          <cell r="O2218"/>
          <cell r="P2218"/>
          <cell r="Q2218"/>
          <cell r="R2218"/>
          <cell r="S2218"/>
          <cell r="T2218"/>
          <cell r="U2218"/>
          <cell r="V2218"/>
          <cell r="Y2218"/>
          <cell r="Z2218"/>
        </row>
        <row r="2219">
          <cell r="B2219"/>
          <cell r="C2219"/>
          <cell r="D2219"/>
          <cell r="E2219"/>
          <cell r="F2219"/>
          <cell r="G2219"/>
          <cell r="H2219"/>
          <cell r="I2219"/>
          <cell r="J2219"/>
          <cell r="K2219"/>
          <cell r="L2219"/>
          <cell r="O2219"/>
          <cell r="P2219"/>
          <cell r="Q2219"/>
          <cell r="R2219"/>
          <cell r="S2219"/>
          <cell r="T2219"/>
          <cell r="U2219"/>
          <cell r="V2219"/>
          <cell r="Y2219"/>
          <cell r="Z2219"/>
        </row>
        <row r="2220">
          <cell r="B2220"/>
          <cell r="C2220"/>
          <cell r="D2220"/>
          <cell r="E2220"/>
          <cell r="F2220"/>
          <cell r="G2220"/>
          <cell r="H2220"/>
          <cell r="I2220"/>
          <cell r="J2220"/>
          <cell r="K2220"/>
          <cell r="L2220"/>
          <cell r="O2220"/>
          <cell r="P2220"/>
          <cell r="Q2220"/>
          <cell r="R2220"/>
          <cell r="S2220"/>
          <cell r="T2220"/>
          <cell r="U2220"/>
          <cell r="V2220"/>
          <cell r="Y2220"/>
          <cell r="Z2220"/>
        </row>
        <row r="2221">
          <cell r="B2221"/>
          <cell r="C2221"/>
          <cell r="D2221"/>
          <cell r="E2221"/>
          <cell r="F2221"/>
          <cell r="G2221"/>
          <cell r="H2221"/>
          <cell r="I2221"/>
          <cell r="J2221"/>
          <cell r="K2221"/>
          <cell r="L2221"/>
          <cell r="O2221"/>
          <cell r="P2221"/>
          <cell r="Q2221"/>
          <cell r="R2221"/>
          <cell r="S2221"/>
          <cell r="T2221"/>
          <cell r="U2221"/>
          <cell r="V2221"/>
          <cell r="Y2221"/>
          <cell r="Z2221"/>
        </row>
        <row r="2222">
          <cell r="B2222"/>
          <cell r="C2222"/>
          <cell r="D2222"/>
          <cell r="E2222"/>
          <cell r="F2222"/>
          <cell r="G2222"/>
          <cell r="H2222"/>
          <cell r="I2222"/>
          <cell r="J2222"/>
          <cell r="K2222"/>
          <cell r="L2222"/>
          <cell r="O2222"/>
          <cell r="P2222"/>
          <cell r="Q2222"/>
          <cell r="R2222"/>
          <cell r="S2222"/>
          <cell r="T2222"/>
          <cell r="U2222"/>
          <cell r="V2222"/>
          <cell r="Y2222"/>
          <cell r="Z2222"/>
        </row>
        <row r="2223">
          <cell r="B2223"/>
          <cell r="C2223"/>
          <cell r="D2223"/>
          <cell r="E2223"/>
          <cell r="F2223"/>
          <cell r="G2223"/>
          <cell r="H2223"/>
          <cell r="I2223"/>
          <cell r="J2223"/>
          <cell r="K2223"/>
          <cell r="L2223"/>
          <cell r="O2223"/>
          <cell r="P2223"/>
          <cell r="Q2223"/>
          <cell r="R2223"/>
          <cell r="S2223"/>
          <cell r="T2223"/>
          <cell r="U2223"/>
          <cell r="V2223"/>
          <cell r="Y2223"/>
          <cell r="Z2223"/>
        </row>
        <row r="2224">
          <cell r="B2224"/>
          <cell r="C2224"/>
          <cell r="D2224"/>
          <cell r="E2224"/>
          <cell r="F2224"/>
          <cell r="G2224"/>
          <cell r="H2224"/>
          <cell r="I2224"/>
          <cell r="J2224"/>
          <cell r="K2224"/>
          <cell r="L2224"/>
          <cell r="O2224"/>
          <cell r="P2224"/>
          <cell r="Q2224"/>
          <cell r="R2224"/>
          <cell r="S2224"/>
          <cell r="T2224"/>
          <cell r="U2224"/>
          <cell r="V2224"/>
          <cell r="Y2224"/>
          <cell r="Z2224"/>
        </row>
        <row r="2225">
          <cell r="B2225"/>
          <cell r="C2225"/>
          <cell r="D2225"/>
          <cell r="E2225"/>
          <cell r="F2225"/>
          <cell r="G2225"/>
          <cell r="H2225"/>
          <cell r="I2225"/>
          <cell r="J2225"/>
          <cell r="K2225"/>
          <cell r="L2225"/>
          <cell r="O2225"/>
          <cell r="P2225"/>
          <cell r="Q2225"/>
          <cell r="R2225"/>
          <cell r="S2225"/>
          <cell r="T2225"/>
          <cell r="U2225"/>
          <cell r="V2225"/>
          <cell r="Y2225"/>
          <cell r="Z2225"/>
        </row>
        <row r="2226">
          <cell r="B2226"/>
          <cell r="C2226"/>
          <cell r="D2226"/>
          <cell r="E2226"/>
          <cell r="F2226"/>
          <cell r="G2226"/>
          <cell r="H2226"/>
          <cell r="I2226"/>
          <cell r="J2226"/>
          <cell r="K2226"/>
          <cell r="L2226"/>
          <cell r="O2226"/>
          <cell r="P2226"/>
          <cell r="Q2226"/>
          <cell r="R2226"/>
          <cell r="S2226"/>
          <cell r="T2226"/>
          <cell r="U2226"/>
          <cell r="V2226"/>
          <cell r="Y2226"/>
          <cell r="Z2226"/>
        </row>
        <row r="2227">
          <cell r="B2227"/>
          <cell r="C2227"/>
          <cell r="D2227"/>
          <cell r="E2227"/>
          <cell r="F2227"/>
          <cell r="G2227"/>
          <cell r="H2227"/>
          <cell r="I2227"/>
          <cell r="J2227"/>
          <cell r="K2227"/>
          <cell r="L2227"/>
          <cell r="O2227"/>
          <cell r="P2227"/>
          <cell r="Q2227"/>
          <cell r="R2227"/>
          <cell r="S2227"/>
          <cell r="T2227"/>
          <cell r="U2227"/>
          <cell r="V2227"/>
          <cell r="Y2227"/>
          <cell r="Z2227"/>
        </row>
        <row r="2228">
          <cell r="B2228"/>
          <cell r="C2228"/>
          <cell r="D2228"/>
          <cell r="E2228"/>
          <cell r="F2228"/>
          <cell r="G2228"/>
          <cell r="H2228"/>
          <cell r="I2228"/>
          <cell r="J2228"/>
          <cell r="K2228"/>
          <cell r="L2228"/>
          <cell r="O2228"/>
          <cell r="P2228"/>
          <cell r="Q2228"/>
          <cell r="R2228"/>
          <cell r="S2228"/>
          <cell r="T2228"/>
          <cell r="U2228"/>
          <cell r="V2228"/>
          <cell r="Y2228"/>
          <cell r="Z2228"/>
        </row>
        <row r="2229">
          <cell r="B2229"/>
          <cell r="C2229"/>
          <cell r="D2229"/>
          <cell r="E2229"/>
          <cell r="F2229"/>
          <cell r="G2229"/>
          <cell r="H2229"/>
          <cell r="I2229"/>
          <cell r="J2229"/>
          <cell r="K2229"/>
          <cell r="L2229"/>
          <cell r="O2229"/>
          <cell r="P2229"/>
          <cell r="Q2229"/>
          <cell r="R2229"/>
          <cell r="S2229"/>
          <cell r="T2229"/>
          <cell r="U2229"/>
          <cell r="V2229"/>
          <cell r="Y2229"/>
          <cell r="Z2229"/>
        </row>
        <row r="2230">
          <cell r="B2230"/>
          <cell r="C2230"/>
          <cell r="D2230"/>
          <cell r="E2230"/>
          <cell r="F2230"/>
          <cell r="G2230"/>
          <cell r="H2230"/>
          <cell r="I2230"/>
          <cell r="J2230"/>
          <cell r="K2230"/>
          <cell r="L2230"/>
          <cell r="O2230"/>
          <cell r="P2230"/>
          <cell r="Q2230"/>
          <cell r="R2230"/>
          <cell r="S2230"/>
          <cell r="T2230"/>
          <cell r="U2230"/>
          <cell r="V2230"/>
          <cell r="Y2230"/>
          <cell r="Z2230"/>
        </row>
        <row r="2231">
          <cell r="B2231"/>
          <cell r="C2231"/>
          <cell r="D2231"/>
          <cell r="E2231"/>
          <cell r="F2231"/>
          <cell r="G2231"/>
          <cell r="H2231"/>
          <cell r="I2231"/>
          <cell r="J2231"/>
          <cell r="K2231"/>
          <cell r="L2231"/>
          <cell r="O2231"/>
          <cell r="P2231"/>
          <cell r="Q2231"/>
          <cell r="R2231"/>
          <cell r="S2231"/>
          <cell r="T2231"/>
          <cell r="U2231"/>
          <cell r="V2231"/>
          <cell r="Y2231"/>
          <cell r="Z2231"/>
        </row>
        <row r="2232">
          <cell r="B2232"/>
          <cell r="C2232"/>
          <cell r="D2232"/>
          <cell r="E2232"/>
          <cell r="F2232"/>
          <cell r="G2232"/>
          <cell r="H2232"/>
          <cell r="I2232"/>
          <cell r="J2232"/>
          <cell r="K2232"/>
          <cell r="L2232"/>
          <cell r="O2232"/>
          <cell r="P2232"/>
          <cell r="Q2232"/>
          <cell r="R2232"/>
          <cell r="S2232"/>
          <cell r="T2232"/>
          <cell r="U2232"/>
          <cell r="V2232"/>
          <cell r="Y2232"/>
          <cell r="Z2232"/>
        </row>
        <row r="2233">
          <cell r="B2233"/>
          <cell r="C2233"/>
          <cell r="D2233"/>
          <cell r="E2233"/>
          <cell r="F2233"/>
          <cell r="G2233"/>
          <cell r="H2233"/>
          <cell r="I2233"/>
          <cell r="J2233"/>
          <cell r="K2233"/>
          <cell r="L2233"/>
          <cell r="O2233"/>
          <cell r="P2233"/>
          <cell r="Q2233"/>
          <cell r="R2233"/>
          <cell r="S2233"/>
          <cell r="T2233"/>
          <cell r="U2233"/>
          <cell r="V2233"/>
          <cell r="Y2233"/>
          <cell r="Z2233"/>
        </row>
        <row r="2234">
          <cell r="B2234"/>
          <cell r="C2234"/>
          <cell r="D2234"/>
          <cell r="E2234"/>
          <cell r="F2234"/>
          <cell r="G2234"/>
          <cell r="H2234"/>
          <cell r="I2234"/>
          <cell r="J2234"/>
          <cell r="K2234"/>
          <cell r="L2234"/>
          <cell r="O2234"/>
          <cell r="P2234"/>
          <cell r="Q2234"/>
          <cell r="R2234"/>
          <cell r="S2234"/>
          <cell r="T2234"/>
          <cell r="U2234"/>
          <cell r="V2234"/>
          <cell r="Y2234"/>
          <cell r="Z2234"/>
        </row>
        <row r="2235">
          <cell r="B2235"/>
          <cell r="C2235"/>
          <cell r="D2235"/>
          <cell r="E2235"/>
          <cell r="F2235"/>
          <cell r="G2235"/>
          <cell r="H2235"/>
          <cell r="I2235"/>
          <cell r="J2235"/>
          <cell r="K2235"/>
          <cell r="L2235"/>
          <cell r="O2235"/>
          <cell r="P2235"/>
          <cell r="Q2235"/>
          <cell r="R2235"/>
          <cell r="S2235"/>
          <cell r="T2235"/>
          <cell r="U2235"/>
          <cell r="V2235"/>
          <cell r="Y2235"/>
          <cell r="Z2235"/>
        </row>
        <row r="2236">
          <cell r="B2236"/>
          <cell r="C2236"/>
          <cell r="D2236"/>
          <cell r="E2236"/>
          <cell r="F2236"/>
          <cell r="G2236"/>
          <cell r="H2236"/>
          <cell r="I2236"/>
          <cell r="J2236"/>
          <cell r="K2236"/>
          <cell r="L2236"/>
          <cell r="O2236"/>
          <cell r="P2236"/>
          <cell r="Q2236"/>
          <cell r="R2236"/>
          <cell r="S2236"/>
          <cell r="T2236"/>
          <cell r="U2236"/>
          <cell r="V2236"/>
          <cell r="Y2236"/>
          <cell r="Z2236"/>
        </row>
        <row r="2237">
          <cell r="B2237"/>
          <cell r="C2237"/>
          <cell r="D2237"/>
          <cell r="E2237"/>
          <cell r="F2237"/>
          <cell r="G2237"/>
          <cell r="H2237"/>
          <cell r="I2237"/>
          <cell r="J2237"/>
          <cell r="K2237"/>
          <cell r="L2237"/>
          <cell r="O2237"/>
          <cell r="P2237"/>
          <cell r="Q2237"/>
          <cell r="R2237"/>
          <cell r="S2237"/>
          <cell r="T2237"/>
          <cell r="U2237"/>
          <cell r="V2237"/>
          <cell r="Y2237"/>
          <cell r="Z2237"/>
        </row>
        <row r="2238">
          <cell r="B2238"/>
          <cell r="C2238"/>
          <cell r="D2238"/>
          <cell r="E2238"/>
          <cell r="F2238"/>
          <cell r="G2238"/>
          <cell r="H2238"/>
          <cell r="I2238"/>
          <cell r="J2238"/>
          <cell r="K2238"/>
          <cell r="L2238"/>
          <cell r="O2238"/>
          <cell r="P2238"/>
          <cell r="Q2238"/>
          <cell r="R2238"/>
          <cell r="S2238"/>
          <cell r="T2238"/>
          <cell r="U2238"/>
          <cell r="V2238"/>
          <cell r="Y2238"/>
          <cell r="Z2238"/>
        </row>
        <row r="2239">
          <cell r="B2239"/>
          <cell r="C2239"/>
          <cell r="D2239"/>
          <cell r="E2239"/>
          <cell r="F2239"/>
          <cell r="G2239"/>
          <cell r="H2239"/>
          <cell r="I2239"/>
          <cell r="J2239"/>
          <cell r="K2239"/>
          <cell r="L2239"/>
          <cell r="O2239"/>
          <cell r="P2239"/>
          <cell r="Q2239"/>
          <cell r="R2239"/>
          <cell r="S2239"/>
          <cell r="T2239"/>
          <cell r="U2239"/>
          <cell r="V2239"/>
          <cell r="Y2239"/>
          <cell r="Z2239"/>
        </row>
        <row r="2240">
          <cell r="B2240"/>
          <cell r="C2240"/>
          <cell r="D2240"/>
          <cell r="E2240"/>
          <cell r="F2240"/>
          <cell r="G2240"/>
          <cell r="H2240"/>
          <cell r="I2240"/>
          <cell r="J2240"/>
          <cell r="K2240"/>
          <cell r="L2240"/>
          <cell r="O2240"/>
          <cell r="P2240"/>
          <cell r="Q2240"/>
          <cell r="R2240"/>
          <cell r="S2240"/>
          <cell r="T2240"/>
          <cell r="U2240"/>
          <cell r="V2240"/>
          <cell r="Y2240"/>
          <cell r="Z2240"/>
        </row>
        <row r="2241">
          <cell r="B2241"/>
          <cell r="C2241"/>
          <cell r="D2241"/>
          <cell r="E2241"/>
          <cell r="F2241"/>
          <cell r="G2241"/>
          <cell r="H2241"/>
          <cell r="I2241"/>
          <cell r="J2241"/>
          <cell r="K2241"/>
          <cell r="L2241"/>
          <cell r="O2241"/>
          <cell r="P2241"/>
          <cell r="Q2241"/>
          <cell r="R2241"/>
          <cell r="S2241"/>
          <cell r="T2241"/>
          <cell r="U2241"/>
          <cell r="V2241"/>
          <cell r="Y2241"/>
          <cell r="Z2241"/>
        </row>
        <row r="2242">
          <cell r="B2242"/>
          <cell r="C2242"/>
          <cell r="D2242"/>
          <cell r="E2242"/>
          <cell r="F2242"/>
          <cell r="G2242"/>
          <cell r="H2242"/>
          <cell r="I2242"/>
          <cell r="J2242"/>
          <cell r="K2242"/>
          <cell r="L2242"/>
          <cell r="O2242"/>
          <cell r="P2242"/>
          <cell r="Q2242"/>
          <cell r="R2242"/>
          <cell r="S2242"/>
          <cell r="T2242"/>
          <cell r="U2242"/>
          <cell r="V2242"/>
          <cell r="Y2242"/>
          <cell r="Z2242"/>
        </row>
        <row r="2243">
          <cell r="B2243"/>
          <cell r="C2243"/>
          <cell r="D2243"/>
          <cell r="E2243"/>
          <cell r="F2243"/>
          <cell r="G2243"/>
          <cell r="H2243"/>
          <cell r="I2243"/>
          <cell r="J2243"/>
          <cell r="K2243"/>
          <cell r="L2243"/>
          <cell r="O2243"/>
          <cell r="P2243"/>
          <cell r="Q2243"/>
          <cell r="R2243"/>
          <cell r="S2243"/>
          <cell r="T2243"/>
          <cell r="U2243"/>
          <cell r="V2243"/>
          <cell r="Y2243"/>
          <cell r="Z2243"/>
        </row>
        <row r="2244">
          <cell r="B2244"/>
          <cell r="C2244"/>
          <cell r="D2244"/>
          <cell r="E2244"/>
          <cell r="F2244"/>
          <cell r="G2244"/>
          <cell r="H2244"/>
          <cell r="I2244"/>
          <cell r="J2244"/>
          <cell r="K2244"/>
          <cell r="L2244"/>
          <cell r="O2244"/>
          <cell r="P2244"/>
          <cell r="Q2244"/>
          <cell r="R2244"/>
          <cell r="S2244"/>
          <cell r="T2244"/>
          <cell r="U2244"/>
          <cell r="V2244"/>
          <cell r="Y2244"/>
          <cell r="Z2244"/>
        </row>
        <row r="2245">
          <cell r="B2245"/>
          <cell r="C2245"/>
          <cell r="D2245"/>
          <cell r="E2245"/>
          <cell r="F2245"/>
          <cell r="G2245"/>
          <cell r="H2245"/>
          <cell r="I2245"/>
          <cell r="J2245"/>
          <cell r="K2245"/>
          <cell r="L2245"/>
          <cell r="O2245"/>
          <cell r="P2245"/>
          <cell r="Q2245"/>
          <cell r="R2245"/>
          <cell r="S2245"/>
          <cell r="T2245"/>
          <cell r="U2245"/>
          <cell r="V2245"/>
          <cell r="Y2245"/>
          <cell r="Z2245"/>
        </row>
        <row r="2246">
          <cell r="B2246"/>
          <cell r="C2246"/>
          <cell r="D2246"/>
          <cell r="E2246"/>
          <cell r="F2246"/>
          <cell r="G2246"/>
          <cell r="H2246"/>
          <cell r="I2246"/>
          <cell r="J2246"/>
          <cell r="K2246"/>
          <cell r="L2246"/>
          <cell r="O2246"/>
          <cell r="P2246"/>
          <cell r="Q2246"/>
          <cell r="R2246"/>
          <cell r="S2246"/>
          <cell r="T2246"/>
          <cell r="U2246"/>
          <cell r="V2246"/>
          <cell r="Y2246"/>
          <cell r="Z2246"/>
        </row>
        <row r="2247">
          <cell r="B2247"/>
          <cell r="C2247"/>
          <cell r="D2247"/>
          <cell r="E2247"/>
          <cell r="F2247"/>
          <cell r="G2247"/>
          <cell r="H2247"/>
          <cell r="I2247"/>
          <cell r="J2247"/>
          <cell r="K2247"/>
          <cell r="L2247"/>
          <cell r="O2247"/>
          <cell r="P2247"/>
          <cell r="Q2247"/>
          <cell r="R2247"/>
          <cell r="S2247"/>
          <cell r="T2247"/>
          <cell r="U2247"/>
          <cell r="V2247"/>
          <cell r="Y2247"/>
          <cell r="Z2247"/>
        </row>
        <row r="2248">
          <cell r="B2248"/>
          <cell r="C2248"/>
          <cell r="D2248"/>
          <cell r="E2248"/>
          <cell r="F2248"/>
          <cell r="G2248"/>
          <cell r="H2248"/>
          <cell r="I2248"/>
          <cell r="J2248"/>
          <cell r="K2248"/>
          <cell r="L2248"/>
          <cell r="O2248"/>
          <cell r="P2248"/>
          <cell r="Q2248"/>
          <cell r="R2248"/>
          <cell r="S2248"/>
          <cell r="T2248"/>
          <cell r="U2248"/>
          <cell r="V2248"/>
          <cell r="Y2248"/>
          <cell r="Z2248"/>
        </row>
        <row r="2249">
          <cell r="B2249"/>
          <cell r="C2249"/>
          <cell r="D2249"/>
          <cell r="E2249"/>
          <cell r="F2249"/>
          <cell r="G2249"/>
          <cell r="H2249"/>
          <cell r="I2249"/>
          <cell r="J2249"/>
          <cell r="K2249"/>
          <cell r="L2249"/>
          <cell r="O2249"/>
          <cell r="P2249"/>
          <cell r="Q2249"/>
          <cell r="R2249"/>
          <cell r="S2249"/>
          <cell r="T2249"/>
          <cell r="U2249"/>
          <cell r="V2249"/>
          <cell r="Y2249"/>
          <cell r="Z2249"/>
        </row>
        <row r="2250">
          <cell r="B2250"/>
          <cell r="C2250"/>
          <cell r="D2250"/>
          <cell r="E2250"/>
          <cell r="F2250"/>
          <cell r="G2250"/>
          <cell r="H2250"/>
          <cell r="I2250"/>
          <cell r="J2250"/>
          <cell r="K2250"/>
          <cell r="L2250"/>
          <cell r="O2250"/>
          <cell r="P2250"/>
          <cell r="Q2250"/>
          <cell r="R2250"/>
          <cell r="S2250"/>
          <cell r="T2250"/>
          <cell r="U2250"/>
          <cell r="V2250"/>
          <cell r="Y2250"/>
          <cell r="Z2250"/>
        </row>
        <row r="2251">
          <cell r="B2251"/>
          <cell r="C2251"/>
          <cell r="D2251"/>
          <cell r="E2251"/>
          <cell r="F2251"/>
          <cell r="G2251"/>
          <cell r="H2251"/>
          <cell r="I2251"/>
          <cell r="J2251"/>
          <cell r="K2251"/>
          <cell r="L2251"/>
          <cell r="O2251"/>
          <cell r="P2251"/>
          <cell r="Q2251"/>
          <cell r="R2251"/>
          <cell r="S2251"/>
          <cell r="T2251"/>
          <cell r="U2251"/>
          <cell r="V2251"/>
          <cell r="Y2251"/>
          <cell r="Z2251"/>
        </row>
        <row r="2252">
          <cell r="B2252"/>
          <cell r="C2252"/>
          <cell r="D2252"/>
          <cell r="E2252"/>
          <cell r="F2252"/>
          <cell r="G2252"/>
          <cell r="H2252"/>
          <cell r="I2252"/>
          <cell r="J2252"/>
          <cell r="K2252"/>
          <cell r="L2252"/>
          <cell r="O2252"/>
          <cell r="P2252"/>
          <cell r="Q2252"/>
          <cell r="R2252"/>
          <cell r="S2252"/>
          <cell r="T2252"/>
          <cell r="U2252"/>
          <cell r="V2252"/>
          <cell r="Y2252"/>
          <cell r="Z2252"/>
        </row>
        <row r="2253">
          <cell r="B2253"/>
          <cell r="C2253"/>
          <cell r="D2253"/>
          <cell r="E2253"/>
          <cell r="F2253"/>
          <cell r="G2253"/>
          <cell r="H2253"/>
          <cell r="I2253"/>
          <cell r="J2253"/>
          <cell r="K2253"/>
          <cell r="L2253"/>
          <cell r="O2253"/>
          <cell r="P2253"/>
          <cell r="Q2253"/>
          <cell r="R2253"/>
          <cell r="S2253"/>
          <cell r="T2253"/>
          <cell r="U2253"/>
          <cell r="V2253"/>
          <cell r="Y2253"/>
          <cell r="Z2253"/>
        </row>
        <row r="2254">
          <cell r="B2254"/>
          <cell r="C2254"/>
          <cell r="D2254"/>
          <cell r="E2254"/>
          <cell r="F2254"/>
          <cell r="G2254"/>
          <cell r="H2254"/>
          <cell r="I2254"/>
          <cell r="J2254"/>
          <cell r="K2254"/>
          <cell r="L2254"/>
          <cell r="O2254"/>
          <cell r="P2254"/>
          <cell r="Q2254"/>
          <cell r="R2254"/>
          <cell r="S2254"/>
          <cell r="T2254"/>
          <cell r="U2254"/>
          <cell r="V2254"/>
          <cell r="Y2254"/>
          <cell r="Z2254"/>
        </row>
        <row r="2255">
          <cell r="B2255"/>
          <cell r="C2255"/>
          <cell r="D2255"/>
          <cell r="E2255"/>
          <cell r="F2255"/>
          <cell r="G2255"/>
          <cell r="H2255"/>
          <cell r="I2255"/>
          <cell r="J2255"/>
          <cell r="K2255"/>
          <cell r="L2255"/>
          <cell r="O2255"/>
          <cell r="P2255"/>
          <cell r="Q2255"/>
          <cell r="R2255"/>
          <cell r="S2255"/>
          <cell r="T2255"/>
          <cell r="U2255"/>
          <cell r="V2255"/>
          <cell r="Y2255"/>
          <cell r="Z2255"/>
        </row>
        <row r="2256">
          <cell r="B2256"/>
          <cell r="C2256"/>
          <cell r="D2256"/>
          <cell r="E2256"/>
          <cell r="F2256"/>
          <cell r="G2256"/>
          <cell r="H2256"/>
          <cell r="I2256"/>
          <cell r="J2256"/>
          <cell r="K2256"/>
          <cell r="L2256"/>
          <cell r="O2256"/>
          <cell r="P2256"/>
          <cell r="Q2256"/>
          <cell r="R2256"/>
          <cell r="S2256"/>
          <cell r="T2256"/>
          <cell r="U2256"/>
          <cell r="V2256"/>
          <cell r="Y2256"/>
          <cell r="Z2256"/>
        </row>
        <row r="2257">
          <cell r="B2257"/>
          <cell r="C2257"/>
          <cell r="D2257"/>
          <cell r="E2257"/>
          <cell r="F2257"/>
          <cell r="G2257"/>
          <cell r="H2257"/>
          <cell r="I2257"/>
          <cell r="J2257"/>
          <cell r="K2257"/>
          <cell r="L2257"/>
          <cell r="O2257"/>
          <cell r="P2257"/>
          <cell r="Q2257"/>
          <cell r="R2257"/>
          <cell r="S2257"/>
          <cell r="T2257"/>
          <cell r="U2257"/>
          <cell r="V2257"/>
          <cell r="Y2257"/>
          <cell r="Z2257"/>
        </row>
        <row r="2258">
          <cell r="B2258"/>
          <cell r="C2258"/>
          <cell r="D2258"/>
          <cell r="E2258"/>
          <cell r="F2258"/>
          <cell r="G2258"/>
          <cell r="H2258"/>
          <cell r="I2258"/>
          <cell r="J2258"/>
          <cell r="K2258"/>
          <cell r="L2258"/>
          <cell r="O2258"/>
          <cell r="P2258"/>
          <cell r="Q2258"/>
          <cell r="R2258"/>
          <cell r="S2258"/>
          <cell r="T2258"/>
          <cell r="U2258"/>
          <cell r="V2258"/>
          <cell r="Y2258"/>
          <cell r="Z2258"/>
        </row>
        <row r="2259">
          <cell r="B2259"/>
          <cell r="C2259"/>
          <cell r="D2259"/>
          <cell r="E2259"/>
          <cell r="F2259"/>
          <cell r="G2259"/>
          <cell r="H2259"/>
          <cell r="I2259"/>
          <cell r="J2259"/>
          <cell r="K2259"/>
          <cell r="L2259"/>
          <cell r="O2259"/>
          <cell r="P2259"/>
          <cell r="Q2259"/>
          <cell r="R2259"/>
          <cell r="S2259"/>
          <cell r="T2259"/>
          <cell r="U2259"/>
          <cell r="V2259"/>
          <cell r="Y2259"/>
          <cell r="Z2259"/>
        </row>
        <row r="2260">
          <cell r="B2260"/>
          <cell r="C2260"/>
          <cell r="D2260"/>
          <cell r="E2260"/>
          <cell r="F2260"/>
          <cell r="G2260"/>
          <cell r="H2260"/>
          <cell r="I2260"/>
          <cell r="J2260"/>
          <cell r="K2260"/>
          <cell r="L2260"/>
          <cell r="O2260"/>
          <cell r="P2260"/>
          <cell r="Q2260"/>
          <cell r="R2260"/>
          <cell r="S2260"/>
          <cell r="T2260"/>
          <cell r="U2260"/>
          <cell r="V2260"/>
          <cell r="Y2260"/>
          <cell r="Z2260"/>
        </row>
        <row r="2261">
          <cell r="B2261"/>
          <cell r="C2261"/>
          <cell r="D2261"/>
          <cell r="E2261"/>
          <cell r="F2261"/>
          <cell r="G2261"/>
          <cell r="H2261"/>
          <cell r="I2261"/>
          <cell r="J2261"/>
          <cell r="K2261"/>
          <cell r="L2261"/>
          <cell r="O2261"/>
          <cell r="P2261"/>
          <cell r="Q2261"/>
          <cell r="R2261"/>
          <cell r="S2261"/>
          <cell r="T2261"/>
          <cell r="U2261"/>
          <cell r="V2261"/>
          <cell r="Y2261"/>
          <cell r="Z2261"/>
        </row>
        <row r="2262">
          <cell r="B2262"/>
          <cell r="C2262"/>
          <cell r="D2262"/>
          <cell r="E2262"/>
          <cell r="F2262"/>
          <cell r="G2262"/>
          <cell r="H2262"/>
          <cell r="I2262"/>
          <cell r="J2262"/>
          <cell r="K2262"/>
          <cell r="L2262"/>
          <cell r="O2262"/>
          <cell r="P2262"/>
          <cell r="Q2262"/>
          <cell r="R2262"/>
          <cell r="S2262"/>
          <cell r="T2262"/>
          <cell r="U2262"/>
          <cell r="V2262"/>
          <cell r="Y2262"/>
          <cell r="Z2262"/>
        </row>
        <row r="2263">
          <cell r="B2263"/>
          <cell r="C2263"/>
          <cell r="D2263"/>
          <cell r="E2263"/>
          <cell r="F2263"/>
          <cell r="G2263"/>
          <cell r="H2263"/>
          <cell r="I2263"/>
          <cell r="J2263"/>
          <cell r="K2263"/>
          <cell r="L2263"/>
          <cell r="O2263"/>
          <cell r="P2263"/>
          <cell r="Q2263"/>
          <cell r="R2263"/>
          <cell r="S2263"/>
          <cell r="T2263"/>
          <cell r="U2263"/>
          <cell r="V2263"/>
          <cell r="Y2263"/>
          <cell r="Z2263"/>
        </row>
        <row r="2264">
          <cell r="B2264"/>
          <cell r="C2264"/>
          <cell r="D2264"/>
          <cell r="E2264"/>
          <cell r="F2264"/>
          <cell r="G2264"/>
          <cell r="H2264"/>
          <cell r="I2264"/>
          <cell r="J2264"/>
          <cell r="K2264"/>
          <cell r="L2264"/>
          <cell r="O2264"/>
          <cell r="P2264"/>
          <cell r="Q2264"/>
          <cell r="R2264"/>
          <cell r="S2264"/>
          <cell r="T2264"/>
          <cell r="U2264"/>
          <cell r="V2264"/>
          <cell r="Y2264"/>
          <cell r="Z2264"/>
        </row>
        <row r="2265">
          <cell r="B2265"/>
          <cell r="C2265"/>
          <cell r="D2265"/>
          <cell r="E2265"/>
          <cell r="F2265"/>
          <cell r="G2265"/>
          <cell r="H2265"/>
          <cell r="I2265"/>
          <cell r="J2265"/>
          <cell r="K2265"/>
          <cell r="L2265"/>
          <cell r="O2265"/>
          <cell r="P2265"/>
          <cell r="Q2265"/>
          <cell r="R2265"/>
          <cell r="S2265"/>
          <cell r="T2265"/>
          <cell r="U2265"/>
          <cell r="V2265"/>
          <cell r="Y2265"/>
          <cell r="Z2265"/>
        </row>
        <row r="2266">
          <cell r="B2266"/>
          <cell r="C2266"/>
          <cell r="D2266"/>
          <cell r="E2266"/>
          <cell r="F2266"/>
          <cell r="G2266"/>
          <cell r="H2266"/>
          <cell r="I2266"/>
          <cell r="J2266"/>
          <cell r="K2266"/>
          <cell r="L2266"/>
          <cell r="O2266"/>
          <cell r="P2266"/>
          <cell r="Q2266"/>
          <cell r="R2266"/>
          <cell r="S2266"/>
          <cell r="T2266"/>
          <cell r="U2266"/>
          <cell r="V2266"/>
          <cell r="Y2266"/>
          <cell r="Z2266"/>
        </row>
        <row r="2267">
          <cell r="B2267"/>
          <cell r="C2267"/>
          <cell r="D2267"/>
          <cell r="E2267"/>
          <cell r="F2267"/>
          <cell r="G2267"/>
          <cell r="H2267"/>
          <cell r="I2267"/>
          <cell r="J2267"/>
          <cell r="K2267"/>
          <cell r="L2267"/>
          <cell r="O2267"/>
          <cell r="P2267"/>
          <cell r="Q2267"/>
          <cell r="R2267"/>
          <cell r="S2267"/>
          <cell r="T2267"/>
          <cell r="U2267"/>
          <cell r="V2267"/>
          <cell r="Y2267"/>
          <cell r="Z2267"/>
        </row>
        <row r="2268">
          <cell r="B2268"/>
          <cell r="C2268"/>
          <cell r="D2268"/>
          <cell r="E2268"/>
          <cell r="F2268"/>
          <cell r="G2268"/>
          <cell r="H2268"/>
          <cell r="I2268"/>
          <cell r="J2268"/>
          <cell r="K2268"/>
          <cell r="L2268"/>
          <cell r="O2268"/>
          <cell r="P2268"/>
          <cell r="Q2268"/>
          <cell r="R2268"/>
          <cell r="S2268"/>
          <cell r="T2268"/>
          <cell r="U2268"/>
          <cell r="V2268"/>
          <cell r="Y2268"/>
          <cell r="Z2268"/>
        </row>
        <row r="2269">
          <cell r="B2269"/>
          <cell r="C2269"/>
          <cell r="D2269"/>
          <cell r="E2269"/>
          <cell r="F2269"/>
          <cell r="G2269"/>
          <cell r="H2269"/>
          <cell r="I2269"/>
          <cell r="J2269"/>
          <cell r="K2269"/>
          <cell r="L2269"/>
          <cell r="O2269"/>
          <cell r="P2269"/>
          <cell r="Q2269"/>
          <cell r="R2269"/>
          <cell r="S2269"/>
          <cell r="T2269"/>
          <cell r="U2269"/>
          <cell r="V2269"/>
          <cell r="Y2269"/>
          <cell r="Z2269"/>
        </row>
        <row r="2270">
          <cell r="B2270"/>
          <cell r="C2270"/>
          <cell r="D2270"/>
          <cell r="E2270"/>
          <cell r="F2270"/>
          <cell r="G2270"/>
          <cell r="H2270"/>
          <cell r="I2270"/>
          <cell r="J2270"/>
          <cell r="K2270"/>
          <cell r="L2270"/>
          <cell r="O2270"/>
          <cell r="P2270"/>
          <cell r="Q2270"/>
          <cell r="R2270"/>
          <cell r="S2270"/>
          <cell r="T2270"/>
          <cell r="U2270"/>
          <cell r="V2270"/>
          <cell r="Y2270"/>
          <cell r="Z2270"/>
        </row>
        <row r="2271">
          <cell r="B2271"/>
          <cell r="C2271"/>
          <cell r="D2271"/>
          <cell r="E2271"/>
          <cell r="F2271"/>
          <cell r="G2271"/>
          <cell r="H2271"/>
          <cell r="I2271"/>
          <cell r="J2271"/>
          <cell r="K2271"/>
          <cell r="L2271"/>
          <cell r="O2271"/>
          <cell r="P2271"/>
          <cell r="Q2271"/>
          <cell r="R2271"/>
          <cell r="S2271"/>
          <cell r="T2271"/>
          <cell r="U2271"/>
          <cell r="V2271"/>
          <cell r="Y2271"/>
          <cell r="Z2271"/>
        </row>
        <row r="2272">
          <cell r="B2272"/>
          <cell r="C2272"/>
          <cell r="D2272"/>
          <cell r="E2272"/>
          <cell r="F2272"/>
          <cell r="G2272"/>
          <cell r="H2272"/>
          <cell r="I2272"/>
          <cell r="J2272"/>
          <cell r="K2272"/>
          <cell r="L2272"/>
          <cell r="O2272"/>
          <cell r="P2272"/>
          <cell r="Q2272"/>
          <cell r="R2272"/>
          <cell r="S2272"/>
          <cell r="T2272"/>
          <cell r="U2272"/>
          <cell r="V2272"/>
          <cell r="Y2272"/>
          <cell r="Z2272"/>
        </row>
        <row r="2273">
          <cell r="B2273"/>
          <cell r="C2273"/>
          <cell r="D2273"/>
          <cell r="E2273"/>
          <cell r="F2273"/>
          <cell r="G2273"/>
          <cell r="H2273"/>
          <cell r="I2273"/>
          <cell r="J2273"/>
          <cell r="K2273"/>
          <cell r="L2273"/>
          <cell r="O2273"/>
          <cell r="P2273"/>
          <cell r="Q2273"/>
          <cell r="R2273"/>
          <cell r="S2273"/>
          <cell r="T2273"/>
          <cell r="U2273"/>
          <cell r="V2273"/>
          <cell r="Y2273"/>
          <cell r="Z2273"/>
        </row>
        <row r="2274">
          <cell r="B2274"/>
          <cell r="C2274"/>
          <cell r="D2274"/>
          <cell r="E2274"/>
          <cell r="F2274"/>
          <cell r="G2274"/>
          <cell r="H2274"/>
          <cell r="I2274"/>
          <cell r="J2274"/>
          <cell r="K2274"/>
          <cell r="L2274"/>
          <cell r="O2274"/>
          <cell r="P2274"/>
          <cell r="Q2274"/>
          <cell r="R2274"/>
          <cell r="S2274"/>
          <cell r="T2274"/>
          <cell r="U2274"/>
          <cell r="V2274"/>
          <cell r="Y2274"/>
          <cell r="Z2274"/>
        </row>
        <row r="2275">
          <cell r="B2275"/>
          <cell r="C2275"/>
          <cell r="D2275"/>
          <cell r="E2275"/>
          <cell r="F2275"/>
          <cell r="G2275"/>
          <cell r="H2275"/>
          <cell r="I2275"/>
          <cell r="J2275"/>
          <cell r="K2275"/>
          <cell r="L2275"/>
          <cell r="O2275"/>
          <cell r="P2275"/>
          <cell r="Q2275"/>
          <cell r="R2275"/>
          <cell r="S2275"/>
          <cell r="T2275"/>
          <cell r="U2275"/>
          <cell r="V2275"/>
          <cell r="Y2275"/>
          <cell r="Z2275"/>
        </row>
        <row r="2276">
          <cell r="B2276"/>
          <cell r="C2276"/>
          <cell r="D2276"/>
          <cell r="E2276"/>
          <cell r="F2276"/>
          <cell r="G2276"/>
          <cell r="H2276"/>
          <cell r="I2276"/>
          <cell r="J2276"/>
          <cell r="K2276"/>
          <cell r="L2276"/>
          <cell r="O2276"/>
          <cell r="P2276"/>
          <cell r="Q2276"/>
          <cell r="R2276"/>
          <cell r="S2276"/>
          <cell r="T2276"/>
          <cell r="U2276"/>
          <cell r="V2276"/>
          <cell r="Y2276"/>
          <cell r="Z2276"/>
        </row>
        <row r="2277">
          <cell r="B2277"/>
          <cell r="C2277"/>
          <cell r="D2277"/>
          <cell r="E2277"/>
          <cell r="F2277"/>
          <cell r="G2277"/>
          <cell r="H2277"/>
          <cell r="I2277"/>
          <cell r="J2277"/>
          <cell r="K2277"/>
          <cell r="L2277"/>
          <cell r="O2277"/>
          <cell r="P2277"/>
          <cell r="Q2277"/>
          <cell r="R2277"/>
          <cell r="S2277"/>
          <cell r="T2277"/>
          <cell r="U2277"/>
          <cell r="V2277"/>
          <cell r="Y2277"/>
          <cell r="Z2277"/>
        </row>
        <row r="2278">
          <cell r="B2278"/>
          <cell r="C2278"/>
          <cell r="D2278"/>
          <cell r="E2278"/>
          <cell r="F2278"/>
          <cell r="G2278"/>
          <cell r="H2278"/>
          <cell r="I2278"/>
          <cell r="J2278"/>
          <cell r="K2278"/>
          <cell r="L2278"/>
          <cell r="O2278"/>
          <cell r="P2278"/>
          <cell r="Q2278"/>
          <cell r="R2278"/>
          <cell r="S2278"/>
          <cell r="T2278"/>
          <cell r="U2278"/>
          <cell r="V2278"/>
          <cell r="Y2278"/>
          <cell r="Z2278"/>
        </row>
        <row r="2279">
          <cell r="B2279"/>
          <cell r="C2279"/>
          <cell r="D2279"/>
          <cell r="E2279"/>
          <cell r="F2279"/>
          <cell r="G2279"/>
          <cell r="H2279"/>
          <cell r="I2279"/>
          <cell r="J2279"/>
          <cell r="K2279"/>
          <cell r="L2279"/>
          <cell r="O2279"/>
          <cell r="P2279"/>
          <cell r="Q2279"/>
          <cell r="R2279"/>
          <cell r="S2279"/>
          <cell r="T2279"/>
          <cell r="U2279"/>
          <cell r="V2279"/>
          <cell r="Y2279"/>
          <cell r="Z2279"/>
        </row>
        <row r="2280">
          <cell r="B2280"/>
          <cell r="C2280"/>
          <cell r="D2280"/>
          <cell r="E2280"/>
          <cell r="F2280"/>
          <cell r="G2280"/>
          <cell r="H2280"/>
          <cell r="I2280"/>
          <cell r="J2280"/>
          <cell r="K2280"/>
          <cell r="L2280"/>
          <cell r="O2280"/>
          <cell r="P2280"/>
          <cell r="Q2280"/>
          <cell r="R2280"/>
          <cell r="S2280"/>
          <cell r="T2280"/>
          <cell r="U2280"/>
          <cell r="V2280"/>
          <cell r="Y2280"/>
          <cell r="Z2280"/>
        </row>
        <row r="2281">
          <cell r="B2281"/>
          <cell r="C2281"/>
          <cell r="D2281"/>
          <cell r="E2281"/>
          <cell r="F2281"/>
          <cell r="G2281"/>
          <cell r="H2281"/>
          <cell r="I2281"/>
          <cell r="J2281"/>
          <cell r="K2281"/>
          <cell r="L2281"/>
          <cell r="O2281"/>
          <cell r="P2281"/>
          <cell r="Q2281"/>
          <cell r="R2281"/>
          <cell r="S2281"/>
          <cell r="T2281"/>
          <cell r="U2281"/>
          <cell r="V2281"/>
          <cell r="Y2281"/>
          <cell r="Z2281"/>
        </row>
        <row r="2282">
          <cell r="B2282"/>
          <cell r="C2282"/>
          <cell r="D2282"/>
          <cell r="E2282"/>
          <cell r="F2282"/>
          <cell r="G2282"/>
          <cell r="H2282"/>
          <cell r="I2282"/>
          <cell r="J2282"/>
          <cell r="K2282"/>
          <cell r="L2282"/>
          <cell r="O2282"/>
          <cell r="P2282"/>
          <cell r="Q2282"/>
          <cell r="R2282"/>
          <cell r="S2282"/>
          <cell r="T2282"/>
          <cell r="U2282"/>
          <cell r="V2282"/>
          <cell r="Y2282"/>
          <cell r="Z2282"/>
        </row>
        <row r="2283">
          <cell r="B2283"/>
          <cell r="C2283"/>
          <cell r="D2283"/>
          <cell r="E2283"/>
          <cell r="F2283"/>
          <cell r="G2283"/>
          <cell r="H2283"/>
          <cell r="I2283"/>
          <cell r="J2283"/>
          <cell r="K2283"/>
          <cell r="L2283"/>
          <cell r="O2283"/>
          <cell r="P2283"/>
          <cell r="Q2283"/>
          <cell r="R2283"/>
          <cell r="S2283"/>
          <cell r="T2283"/>
          <cell r="U2283"/>
          <cell r="V2283"/>
          <cell r="Y2283"/>
          <cell r="Z2283"/>
        </row>
        <row r="2284">
          <cell r="B2284"/>
          <cell r="C2284"/>
          <cell r="D2284"/>
          <cell r="E2284"/>
          <cell r="F2284"/>
          <cell r="G2284"/>
          <cell r="H2284"/>
          <cell r="I2284"/>
          <cell r="J2284"/>
          <cell r="K2284"/>
          <cell r="L2284"/>
          <cell r="O2284"/>
          <cell r="P2284"/>
          <cell r="Q2284"/>
          <cell r="R2284"/>
          <cell r="S2284"/>
          <cell r="T2284"/>
          <cell r="U2284"/>
          <cell r="V2284"/>
          <cell r="Y2284"/>
          <cell r="Z2284"/>
        </row>
        <row r="2285">
          <cell r="B2285"/>
          <cell r="C2285"/>
          <cell r="D2285"/>
          <cell r="E2285"/>
          <cell r="F2285"/>
          <cell r="G2285"/>
          <cell r="H2285"/>
          <cell r="I2285"/>
          <cell r="J2285"/>
          <cell r="K2285"/>
          <cell r="L2285"/>
          <cell r="O2285"/>
          <cell r="P2285"/>
          <cell r="Q2285"/>
          <cell r="R2285"/>
          <cell r="S2285"/>
          <cell r="T2285"/>
          <cell r="U2285"/>
          <cell r="V2285"/>
          <cell r="Y2285"/>
          <cell r="Z2285"/>
        </row>
        <row r="2286">
          <cell r="B2286"/>
          <cell r="C2286"/>
          <cell r="D2286"/>
          <cell r="E2286"/>
          <cell r="F2286"/>
          <cell r="G2286"/>
          <cell r="H2286"/>
          <cell r="I2286"/>
          <cell r="J2286"/>
          <cell r="K2286"/>
          <cell r="L2286"/>
          <cell r="O2286"/>
          <cell r="P2286"/>
          <cell r="Q2286"/>
          <cell r="R2286"/>
          <cell r="S2286"/>
          <cell r="T2286"/>
          <cell r="U2286"/>
          <cell r="V2286"/>
          <cell r="Y2286"/>
          <cell r="Z2286"/>
        </row>
        <row r="2287">
          <cell r="B2287"/>
          <cell r="C2287"/>
          <cell r="D2287"/>
          <cell r="E2287"/>
          <cell r="F2287"/>
          <cell r="G2287"/>
          <cell r="H2287"/>
          <cell r="I2287"/>
          <cell r="J2287"/>
          <cell r="K2287"/>
          <cell r="L2287"/>
          <cell r="O2287"/>
          <cell r="P2287"/>
          <cell r="Q2287"/>
          <cell r="R2287"/>
          <cell r="S2287"/>
          <cell r="T2287"/>
          <cell r="U2287"/>
          <cell r="V2287"/>
          <cell r="Y2287"/>
          <cell r="Z2287"/>
        </row>
        <row r="2288">
          <cell r="B2288"/>
          <cell r="C2288"/>
          <cell r="D2288"/>
          <cell r="E2288"/>
          <cell r="F2288"/>
          <cell r="G2288"/>
          <cell r="H2288"/>
          <cell r="I2288"/>
          <cell r="J2288"/>
          <cell r="K2288"/>
          <cell r="L2288"/>
          <cell r="O2288"/>
          <cell r="P2288"/>
          <cell r="Q2288"/>
          <cell r="R2288"/>
          <cell r="S2288"/>
          <cell r="T2288"/>
          <cell r="U2288"/>
          <cell r="V2288"/>
          <cell r="Y2288"/>
          <cell r="Z2288"/>
        </row>
        <row r="2289">
          <cell r="B2289"/>
          <cell r="C2289"/>
          <cell r="D2289"/>
          <cell r="E2289"/>
          <cell r="F2289"/>
          <cell r="G2289"/>
          <cell r="H2289"/>
          <cell r="I2289"/>
          <cell r="J2289"/>
          <cell r="K2289"/>
          <cell r="L2289"/>
          <cell r="O2289"/>
          <cell r="P2289"/>
          <cell r="Q2289"/>
          <cell r="R2289"/>
          <cell r="S2289"/>
          <cell r="T2289"/>
          <cell r="U2289"/>
          <cell r="V2289"/>
          <cell r="Y2289"/>
          <cell r="Z2289"/>
        </row>
        <row r="2290">
          <cell r="B2290"/>
          <cell r="C2290"/>
          <cell r="D2290"/>
          <cell r="E2290"/>
          <cell r="F2290"/>
          <cell r="G2290"/>
          <cell r="H2290"/>
          <cell r="I2290"/>
          <cell r="J2290"/>
          <cell r="K2290"/>
          <cell r="L2290"/>
          <cell r="O2290"/>
          <cell r="P2290"/>
          <cell r="Q2290"/>
          <cell r="R2290"/>
          <cell r="S2290"/>
          <cell r="T2290"/>
          <cell r="U2290"/>
          <cell r="V2290"/>
          <cell r="Y2290"/>
          <cell r="Z2290"/>
        </row>
        <row r="2291">
          <cell r="B2291"/>
          <cell r="C2291"/>
          <cell r="D2291"/>
          <cell r="E2291"/>
          <cell r="F2291"/>
          <cell r="G2291"/>
          <cell r="H2291"/>
          <cell r="I2291"/>
          <cell r="J2291"/>
          <cell r="K2291"/>
          <cell r="L2291"/>
          <cell r="O2291"/>
          <cell r="P2291"/>
          <cell r="Q2291"/>
          <cell r="R2291"/>
          <cell r="S2291"/>
          <cell r="T2291"/>
          <cell r="U2291"/>
          <cell r="V2291"/>
          <cell r="Y2291"/>
          <cell r="Z2291"/>
        </row>
        <row r="2292">
          <cell r="B2292"/>
          <cell r="C2292"/>
          <cell r="D2292"/>
          <cell r="E2292"/>
          <cell r="F2292"/>
          <cell r="G2292"/>
          <cell r="H2292"/>
          <cell r="I2292"/>
          <cell r="J2292"/>
          <cell r="K2292"/>
          <cell r="L2292"/>
          <cell r="O2292"/>
          <cell r="P2292"/>
          <cell r="Q2292"/>
          <cell r="R2292"/>
          <cell r="S2292"/>
          <cell r="T2292"/>
          <cell r="U2292"/>
          <cell r="V2292"/>
          <cell r="Y2292"/>
          <cell r="Z2292"/>
        </row>
        <row r="2293">
          <cell r="B2293"/>
          <cell r="C2293"/>
          <cell r="D2293"/>
          <cell r="E2293"/>
          <cell r="F2293"/>
          <cell r="G2293"/>
          <cell r="H2293"/>
          <cell r="I2293"/>
          <cell r="J2293"/>
          <cell r="K2293"/>
          <cell r="L2293"/>
          <cell r="O2293"/>
          <cell r="P2293"/>
          <cell r="Q2293"/>
          <cell r="R2293"/>
          <cell r="S2293"/>
          <cell r="T2293"/>
          <cell r="U2293"/>
          <cell r="V2293"/>
          <cell r="Y2293"/>
          <cell r="Z2293"/>
        </row>
        <row r="2294">
          <cell r="B2294"/>
          <cell r="C2294"/>
          <cell r="D2294"/>
          <cell r="E2294"/>
          <cell r="F2294"/>
          <cell r="G2294"/>
          <cell r="H2294"/>
          <cell r="I2294"/>
          <cell r="J2294"/>
          <cell r="K2294"/>
          <cell r="L2294"/>
          <cell r="O2294"/>
          <cell r="P2294"/>
          <cell r="Q2294"/>
          <cell r="R2294"/>
          <cell r="S2294"/>
          <cell r="T2294"/>
          <cell r="U2294"/>
          <cell r="V2294"/>
          <cell r="Y2294"/>
          <cell r="Z2294"/>
        </row>
        <row r="2295">
          <cell r="B2295"/>
          <cell r="C2295"/>
          <cell r="D2295"/>
          <cell r="E2295"/>
          <cell r="F2295"/>
          <cell r="G2295"/>
          <cell r="H2295"/>
          <cell r="I2295"/>
          <cell r="J2295"/>
          <cell r="K2295"/>
          <cell r="L2295"/>
          <cell r="O2295"/>
          <cell r="P2295"/>
          <cell r="Q2295"/>
          <cell r="R2295"/>
          <cell r="S2295"/>
          <cell r="T2295"/>
          <cell r="U2295"/>
          <cell r="V2295"/>
          <cell r="Y2295"/>
          <cell r="Z2295"/>
        </row>
        <row r="2296">
          <cell r="B2296"/>
          <cell r="C2296"/>
          <cell r="D2296"/>
          <cell r="E2296"/>
          <cell r="F2296"/>
          <cell r="G2296"/>
          <cell r="H2296"/>
          <cell r="I2296"/>
          <cell r="J2296"/>
          <cell r="K2296"/>
          <cell r="L2296"/>
          <cell r="O2296"/>
          <cell r="P2296"/>
          <cell r="Q2296"/>
          <cell r="R2296"/>
          <cell r="S2296"/>
          <cell r="T2296"/>
          <cell r="U2296"/>
          <cell r="V2296"/>
          <cell r="Y2296"/>
          <cell r="Z2296"/>
        </row>
        <row r="2297">
          <cell r="B2297"/>
          <cell r="C2297"/>
          <cell r="D2297"/>
          <cell r="E2297"/>
          <cell r="F2297"/>
          <cell r="G2297"/>
          <cell r="H2297"/>
          <cell r="I2297"/>
          <cell r="J2297"/>
          <cell r="K2297"/>
          <cell r="L2297"/>
          <cell r="O2297"/>
          <cell r="P2297"/>
          <cell r="Q2297"/>
          <cell r="R2297"/>
          <cell r="S2297"/>
          <cell r="T2297"/>
          <cell r="U2297"/>
          <cell r="V2297"/>
          <cell r="Y2297"/>
          <cell r="Z2297"/>
        </row>
        <row r="2298">
          <cell r="B2298"/>
          <cell r="C2298"/>
          <cell r="D2298"/>
          <cell r="E2298"/>
          <cell r="F2298"/>
          <cell r="G2298"/>
          <cell r="H2298"/>
          <cell r="I2298"/>
          <cell r="J2298"/>
          <cell r="K2298"/>
          <cell r="L2298"/>
          <cell r="O2298"/>
          <cell r="P2298"/>
          <cell r="Q2298"/>
          <cell r="R2298"/>
          <cell r="S2298"/>
          <cell r="T2298"/>
          <cell r="U2298"/>
          <cell r="V2298"/>
          <cell r="Y2298"/>
          <cell r="Z2298"/>
        </row>
        <row r="2299">
          <cell r="B2299"/>
          <cell r="C2299"/>
          <cell r="D2299"/>
          <cell r="E2299"/>
          <cell r="F2299"/>
          <cell r="G2299"/>
          <cell r="H2299"/>
          <cell r="I2299"/>
          <cell r="J2299"/>
          <cell r="K2299"/>
          <cell r="L2299"/>
          <cell r="O2299"/>
          <cell r="P2299"/>
          <cell r="Q2299"/>
          <cell r="R2299"/>
          <cell r="S2299"/>
          <cell r="T2299"/>
          <cell r="U2299"/>
          <cell r="V2299"/>
          <cell r="Y2299"/>
          <cell r="Z2299"/>
        </row>
        <row r="2300">
          <cell r="B2300"/>
          <cell r="C2300"/>
          <cell r="D2300"/>
          <cell r="E2300"/>
          <cell r="F2300"/>
          <cell r="G2300"/>
          <cell r="H2300"/>
          <cell r="I2300"/>
          <cell r="J2300"/>
          <cell r="K2300"/>
          <cell r="L2300"/>
          <cell r="O2300"/>
          <cell r="P2300"/>
          <cell r="Q2300"/>
          <cell r="R2300"/>
          <cell r="S2300"/>
          <cell r="T2300"/>
          <cell r="U2300"/>
          <cell r="V2300"/>
          <cell r="Y2300"/>
          <cell r="Z2300"/>
        </row>
        <row r="2301">
          <cell r="B2301"/>
          <cell r="C2301"/>
          <cell r="D2301"/>
          <cell r="E2301"/>
          <cell r="F2301"/>
          <cell r="G2301"/>
          <cell r="H2301"/>
          <cell r="I2301"/>
          <cell r="J2301"/>
          <cell r="K2301"/>
          <cell r="L2301"/>
          <cell r="O2301"/>
          <cell r="P2301"/>
          <cell r="Q2301"/>
          <cell r="R2301"/>
          <cell r="S2301"/>
          <cell r="T2301"/>
          <cell r="U2301"/>
          <cell r="V2301"/>
          <cell r="Y2301"/>
          <cell r="Z2301"/>
        </row>
        <row r="2302">
          <cell r="B2302"/>
          <cell r="C2302"/>
          <cell r="D2302"/>
          <cell r="E2302"/>
          <cell r="F2302"/>
          <cell r="G2302"/>
          <cell r="H2302"/>
          <cell r="I2302"/>
          <cell r="J2302"/>
          <cell r="K2302"/>
          <cell r="L2302"/>
          <cell r="O2302"/>
          <cell r="P2302"/>
          <cell r="Q2302"/>
          <cell r="R2302"/>
          <cell r="S2302"/>
          <cell r="T2302"/>
          <cell r="U2302"/>
          <cell r="V2302"/>
          <cell r="Y2302"/>
          <cell r="Z2302"/>
        </row>
        <row r="2303">
          <cell r="B2303"/>
          <cell r="C2303"/>
          <cell r="D2303"/>
          <cell r="E2303"/>
          <cell r="F2303"/>
          <cell r="G2303"/>
          <cell r="H2303"/>
          <cell r="I2303"/>
          <cell r="J2303"/>
          <cell r="K2303"/>
          <cell r="L2303"/>
          <cell r="O2303"/>
          <cell r="P2303"/>
          <cell r="Q2303"/>
          <cell r="R2303"/>
          <cell r="S2303"/>
          <cell r="T2303"/>
          <cell r="U2303"/>
          <cell r="V2303"/>
          <cell r="Y2303"/>
          <cell r="Z2303"/>
        </row>
        <row r="2304">
          <cell r="B2304"/>
          <cell r="C2304"/>
          <cell r="D2304"/>
          <cell r="E2304"/>
          <cell r="F2304"/>
          <cell r="G2304"/>
          <cell r="H2304"/>
          <cell r="I2304"/>
          <cell r="J2304"/>
          <cell r="K2304"/>
          <cell r="L2304"/>
          <cell r="O2304"/>
          <cell r="P2304"/>
          <cell r="Q2304"/>
          <cell r="R2304"/>
          <cell r="S2304"/>
          <cell r="T2304"/>
          <cell r="U2304"/>
          <cell r="V2304"/>
          <cell r="Y2304"/>
          <cell r="Z2304"/>
        </row>
        <row r="2305">
          <cell r="B2305"/>
          <cell r="C2305"/>
          <cell r="D2305"/>
          <cell r="E2305"/>
          <cell r="F2305"/>
          <cell r="G2305"/>
          <cell r="H2305"/>
          <cell r="I2305"/>
          <cell r="J2305"/>
          <cell r="K2305"/>
          <cell r="L2305"/>
          <cell r="O2305"/>
          <cell r="P2305"/>
          <cell r="Q2305"/>
          <cell r="R2305"/>
          <cell r="S2305"/>
          <cell r="T2305"/>
          <cell r="U2305"/>
          <cell r="V2305"/>
          <cell r="Y2305"/>
          <cell r="Z2305"/>
        </row>
        <row r="2306">
          <cell r="B2306"/>
          <cell r="C2306"/>
          <cell r="D2306"/>
          <cell r="E2306"/>
          <cell r="F2306"/>
          <cell r="G2306"/>
          <cell r="H2306"/>
          <cell r="I2306"/>
          <cell r="J2306"/>
          <cell r="K2306"/>
          <cell r="L2306"/>
          <cell r="O2306"/>
          <cell r="P2306"/>
          <cell r="Q2306"/>
          <cell r="R2306"/>
          <cell r="S2306"/>
          <cell r="T2306"/>
          <cell r="U2306"/>
          <cell r="V2306"/>
          <cell r="Y2306"/>
          <cell r="Z2306"/>
        </row>
        <row r="2307">
          <cell r="B2307"/>
          <cell r="C2307"/>
          <cell r="D2307"/>
          <cell r="E2307"/>
          <cell r="F2307"/>
          <cell r="G2307"/>
          <cell r="H2307"/>
          <cell r="I2307"/>
          <cell r="J2307"/>
          <cell r="K2307"/>
          <cell r="L2307"/>
          <cell r="O2307"/>
          <cell r="P2307"/>
          <cell r="Q2307"/>
          <cell r="R2307"/>
          <cell r="S2307"/>
          <cell r="T2307"/>
          <cell r="U2307"/>
          <cell r="V2307"/>
          <cell r="Y2307"/>
          <cell r="Z2307"/>
        </row>
        <row r="2308">
          <cell r="B2308"/>
          <cell r="C2308"/>
          <cell r="D2308"/>
          <cell r="E2308"/>
          <cell r="F2308"/>
          <cell r="G2308"/>
          <cell r="H2308"/>
          <cell r="I2308"/>
          <cell r="J2308"/>
          <cell r="K2308"/>
          <cell r="L2308"/>
          <cell r="O2308"/>
          <cell r="P2308"/>
          <cell r="Q2308"/>
          <cell r="R2308"/>
          <cell r="S2308"/>
          <cell r="T2308"/>
          <cell r="U2308"/>
          <cell r="V2308"/>
          <cell r="Y2308"/>
          <cell r="Z2308"/>
        </row>
        <row r="2309">
          <cell r="B2309"/>
          <cell r="C2309"/>
          <cell r="D2309"/>
          <cell r="E2309"/>
          <cell r="F2309"/>
          <cell r="G2309"/>
          <cell r="H2309"/>
          <cell r="I2309"/>
          <cell r="J2309"/>
          <cell r="K2309"/>
          <cell r="L2309"/>
          <cell r="O2309"/>
          <cell r="P2309"/>
          <cell r="Q2309"/>
          <cell r="R2309"/>
          <cell r="S2309"/>
          <cell r="T2309"/>
          <cell r="U2309"/>
          <cell r="V2309"/>
          <cell r="Y2309"/>
          <cell r="Z2309"/>
        </row>
        <row r="2310">
          <cell r="B2310"/>
          <cell r="C2310"/>
          <cell r="D2310"/>
          <cell r="E2310"/>
          <cell r="F2310"/>
          <cell r="G2310"/>
          <cell r="H2310"/>
          <cell r="I2310"/>
          <cell r="J2310"/>
          <cell r="K2310"/>
          <cell r="L2310"/>
          <cell r="O2310"/>
          <cell r="P2310"/>
          <cell r="Q2310"/>
          <cell r="R2310"/>
          <cell r="S2310"/>
          <cell r="T2310"/>
          <cell r="U2310"/>
          <cell r="V2310"/>
          <cell r="Y2310"/>
          <cell r="Z2310"/>
        </row>
        <row r="2311">
          <cell r="B2311"/>
          <cell r="C2311"/>
          <cell r="D2311"/>
          <cell r="E2311"/>
          <cell r="F2311"/>
          <cell r="G2311"/>
          <cell r="H2311"/>
          <cell r="I2311"/>
          <cell r="J2311"/>
          <cell r="K2311"/>
          <cell r="L2311"/>
          <cell r="O2311"/>
          <cell r="P2311"/>
          <cell r="Q2311"/>
          <cell r="R2311"/>
          <cell r="S2311"/>
          <cell r="T2311"/>
          <cell r="U2311"/>
          <cell r="V2311"/>
          <cell r="Y2311"/>
          <cell r="Z2311"/>
        </row>
        <row r="2312">
          <cell r="B2312"/>
          <cell r="C2312"/>
          <cell r="D2312"/>
          <cell r="E2312"/>
          <cell r="F2312"/>
          <cell r="G2312"/>
          <cell r="H2312"/>
          <cell r="I2312"/>
          <cell r="J2312"/>
          <cell r="K2312"/>
          <cell r="L2312"/>
          <cell r="O2312"/>
          <cell r="P2312"/>
          <cell r="Q2312"/>
          <cell r="R2312"/>
          <cell r="S2312"/>
          <cell r="T2312"/>
          <cell r="U2312"/>
          <cell r="V2312"/>
          <cell r="Y2312"/>
          <cell r="Z2312"/>
        </row>
        <row r="2313">
          <cell r="B2313"/>
          <cell r="C2313"/>
          <cell r="D2313"/>
          <cell r="E2313"/>
          <cell r="F2313"/>
          <cell r="G2313"/>
          <cell r="H2313"/>
          <cell r="I2313"/>
          <cell r="J2313"/>
          <cell r="K2313"/>
          <cell r="L2313"/>
          <cell r="O2313"/>
          <cell r="P2313"/>
          <cell r="Q2313"/>
          <cell r="R2313"/>
          <cell r="S2313"/>
          <cell r="T2313"/>
          <cell r="U2313"/>
          <cell r="V2313"/>
          <cell r="Y2313"/>
          <cell r="Z2313"/>
        </row>
        <row r="2314">
          <cell r="B2314"/>
          <cell r="C2314"/>
          <cell r="D2314"/>
          <cell r="E2314"/>
          <cell r="F2314"/>
          <cell r="G2314"/>
          <cell r="H2314"/>
          <cell r="I2314"/>
          <cell r="J2314"/>
          <cell r="K2314"/>
          <cell r="L2314"/>
          <cell r="O2314"/>
          <cell r="P2314"/>
          <cell r="Q2314"/>
          <cell r="R2314"/>
          <cell r="S2314"/>
          <cell r="T2314"/>
          <cell r="U2314"/>
          <cell r="V2314"/>
          <cell r="Y2314"/>
          <cell r="Z2314"/>
        </row>
        <row r="2315">
          <cell r="B2315"/>
          <cell r="C2315"/>
          <cell r="D2315"/>
          <cell r="E2315"/>
          <cell r="F2315"/>
          <cell r="G2315"/>
          <cell r="H2315"/>
          <cell r="I2315"/>
          <cell r="J2315"/>
          <cell r="K2315"/>
          <cell r="L2315"/>
          <cell r="O2315"/>
          <cell r="P2315"/>
          <cell r="Q2315"/>
          <cell r="R2315"/>
          <cell r="S2315"/>
          <cell r="T2315"/>
          <cell r="U2315"/>
          <cell r="V2315"/>
          <cell r="Y2315"/>
          <cell r="Z2315"/>
        </row>
        <row r="2316">
          <cell r="B2316"/>
          <cell r="C2316"/>
          <cell r="D2316"/>
          <cell r="E2316"/>
          <cell r="F2316"/>
          <cell r="G2316"/>
          <cell r="H2316"/>
          <cell r="I2316"/>
          <cell r="J2316"/>
          <cell r="K2316"/>
          <cell r="L2316"/>
          <cell r="O2316"/>
          <cell r="P2316"/>
          <cell r="Q2316"/>
          <cell r="R2316"/>
          <cell r="S2316"/>
          <cell r="T2316"/>
          <cell r="U2316"/>
          <cell r="V2316"/>
          <cell r="Y2316"/>
          <cell r="Z2316"/>
        </row>
        <row r="2317">
          <cell r="B2317"/>
          <cell r="C2317"/>
          <cell r="D2317"/>
          <cell r="E2317"/>
          <cell r="F2317"/>
          <cell r="G2317"/>
          <cell r="H2317"/>
          <cell r="I2317"/>
          <cell r="J2317"/>
          <cell r="K2317"/>
          <cell r="L2317"/>
          <cell r="O2317"/>
          <cell r="P2317"/>
          <cell r="Q2317"/>
          <cell r="R2317"/>
          <cell r="S2317"/>
          <cell r="T2317"/>
          <cell r="U2317"/>
          <cell r="V2317"/>
          <cell r="Y2317"/>
          <cell r="Z2317"/>
        </row>
        <row r="2318">
          <cell r="B2318"/>
          <cell r="C2318"/>
          <cell r="D2318"/>
          <cell r="E2318"/>
          <cell r="F2318"/>
          <cell r="G2318"/>
          <cell r="H2318"/>
          <cell r="I2318"/>
          <cell r="J2318"/>
          <cell r="K2318"/>
          <cell r="L2318"/>
          <cell r="O2318"/>
          <cell r="P2318"/>
          <cell r="Q2318"/>
          <cell r="R2318"/>
          <cell r="S2318"/>
          <cell r="T2318"/>
          <cell r="U2318"/>
          <cell r="V2318"/>
          <cell r="Y2318"/>
          <cell r="Z2318"/>
        </row>
        <row r="2319">
          <cell r="B2319"/>
          <cell r="C2319"/>
          <cell r="D2319"/>
          <cell r="E2319"/>
          <cell r="F2319"/>
          <cell r="G2319"/>
          <cell r="H2319"/>
          <cell r="I2319"/>
          <cell r="J2319"/>
          <cell r="K2319"/>
          <cell r="L2319"/>
          <cell r="O2319"/>
          <cell r="P2319"/>
          <cell r="Q2319"/>
          <cell r="R2319"/>
          <cell r="S2319"/>
          <cell r="T2319"/>
          <cell r="U2319"/>
          <cell r="V2319"/>
          <cell r="Y2319"/>
          <cell r="Z2319"/>
        </row>
        <row r="2320">
          <cell r="B2320"/>
          <cell r="C2320"/>
          <cell r="D2320"/>
          <cell r="E2320"/>
          <cell r="F2320"/>
          <cell r="G2320"/>
          <cell r="H2320"/>
          <cell r="I2320"/>
          <cell r="J2320"/>
          <cell r="K2320"/>
          <cell r="L2320"/>
          <cell r="O2320"/>
          <cell r="P2320"/>
          <cell r="Q2320"/>
          <cell r="R2320"/>
          <cell r="S2320"/>
          <cell r="T2320"/>
          <cell r="U2320"/>
          <cell r="V2320"/>
          <cell r="Y2320"/>
          <cell r="Z2320"/>
        </row>
        <row r="2321">
          <cell r="B2321"/>
          <cell r="C2321"/>
          <cell r="D2321"/>
          <cell r="E2321"/>
          <cell r="F2321"/>
          <cell r="G2321"/>
          <cell r="H2321"/>
          <cell r="I2321"/>
          <cell r="J2321"/>
          <cell r="K2321"/>
          <cell r="L2321"/>
          <cell r="O2321"/>
          <cell r="P2321"/>
          <cell r="Q2321"/>
          <cell r="R2321"/>
          <cell r="S2321"/>
          <cell r="T2321"/>
          <cell r="U2321"/>
          <cell r="V2321"/>
          <cell r="Y2321"/>
          <cell r="Z2321"/>
        </row>
        <row r="2322">
          <cell r="B2322"/>
          <cell r="C2322"/>
          <cell r="D2322"/>
          <cell r="E2322"/>
          <cell r="F2322"/>
          <cell r="G2322"/>
          <cell r="H2322"/>
          <cell r="I2322"/>
          <cell r="J2322"/>
          <cell r="K2322"/>
          <cell r="L2322"/>
          <cell r="O2322"/>
          <cell r="P2322"/>
          <cell r="Q2322"/>
          <cell r="R2322"/>
          <cell r="S2322"/>
          <cell r="T2322"/>
          <cell r="U2322"/>
          <cell r="V2322"/>
          <cell r="Y2322"/>
          <cell r="Z2322"/>
        </row>
        <row r="2323">
          <cell r="B2323"/>
          <cell r="C2323"/>
          <cell r="D2323"/>
          <cell r="E2323"/>
          <cell r="F2323"/>
          <cell r="G2323"/>
          <cell r="H2323"/>
          <cell r="I2323"/>
          <cell r="J2323"/>
          <cell r="K2323"/>
          <cell r="L2323"/>
          <cell r="O2323"/>
          <cell r="P2323"/>
          <cell r="Q2323"/>
          <cell r="R2323"/>
          <cell r="S2323"/>
          <cell r="T2323"/>
          <cell r="U2323"/>
          <cell r="V2323"/>
          <cell r="Y2323"/>
          <cell r="Z2323"/>
        </row>
        <row r="2324">
          <cell r="B2324"/>
          <cell r="C2324"/>
          <cell r="D2324"/>
          <cell r="E2324"/>
          <cell r="F2324"/>
          <cell r="G2324"/>
          <cell r="H2324"/>
          <cell r="I2324"/>
          <cell r="J2324"/>
          <cell r="K2324"/>
          <cell r="L2324"/>
          <cell r="O2324"/>
          <cell r="P2324"/>
          <cell r="Q2324"/>
          <cell r="R2324"/>
          <cell r="S2324"/>
          <cell r="T2324"/>
          <cell r="U2324"/>
          <cell r="V2324"/>
          <cell r="Y2324"/>
          <cell r="Z2324"/>
        </row>
        <row r="2325">
          <cell r="B2325"/>
          <cell r="C2325"/>
          <cell r="D2325"/>
          <cell r="E2325"/>
          <cell r="F2325"/>
          <cell r="G2325"/>
          <cell r="H2325"/>
          <cell r="I2325"/>
          <cell r="J2325"/>
          <cell r="K2325"/>
          <cell r="L2325"/>
          <cell r="O2325"/>
          <cell r="P2325"/>
          <cell r="Q2325"/>
          <cell r="R2325"/>
          <cell r="S2325"/>
          <cell r="T2325"/>
          <cell r="U2325"/>
          <cell r="V2325"/>
          <cell r="Y2325"/>
          <cell r="Z2325"/>
        </row>
        <row r="2326">
          <cell r="B2326"/>
          <cell r="C2326"/>
          <cell r="D2326"/>
          <cell r="E2326"/>
          <cell r="F2326"/>
          <cell r="G2326"/>
          <cell r="H2326"/>
          <cell r="I2326"/>
          <cell r="J2326"/>
          <cell r="K2326"/>
          <cell r="L2326"/>
          <cell r="O2326"/>
          <cell r="P2326"/>
          <cell r="Q2326"/>
          <cell r="R2326"/>
          <cell r="S2326"/>
          <cell r="T2326"/>
          <cell r="U2326"/>
          <cell r="V2326"/>
          <cell r="Y2326"/>
          <cell r="Z2326"/>
        </row>
        <row r="2327">
          <cell r="B2327"/>
          <cell r="C2327"/>
          <cell r="D2327"/>
          <cell r="E2327"/>
          <cell r="F2327"/>
          <cell r="G2327"/>
          <cell r="H2327"/>
          <cell r="I2327"/>
          <cell r="J2327"/>
          <cell r="K2327"/>
          <cell r="L2327"/>
          <cell r="O2327"/>
          <cell r="P2327"/>
          <cell r="Q2327"/>
          <cell r="R2327"/>
          <cell r="S2327"/>
          <cell r="T2327"/>
          <cell r="U2327"/>
          <cell r="V2327"/>
          <cell r="Y2327"/>
          <cell r="Z2327"/>
        </row>
        <row r="2328">
          <cell r="B2328"/>
          <cell r="C2328"/>
          <cell r="D2328"/>
          <cell r="E2328"/>
          <cell r="F2328"/>
          <cell r="G2328"/>
          <cell r="H2328"/>
          <cell r="I2328"/>
          <cell r="J2328"/>
          <cell r="K2328"/>
          <cell r="L2328"/>
          <cell r="O2328"/>
          <cell r="P2328"/>
          <cell r="Q2328"/>
          <cell r="R2328"/>
          <cell r="S2328"/>
          <cell r="T2328"/>
          <cell r="U2328"/>
          <cell r="V2328"/>
          <cell r="Y2328"/>
          <cell r="Z2328"/>
        </row>
        <row r="2329">
          <cell r="B2329"/>
          <cell r="C2329"/>
          <cell r="D2329"/>
          <cell r="E2329"/>
          <cell r="F2329"/>
          <cell r="G2329"/>
          <cell r="H2329"/>
          <cell r="I2329"/>
          <cell r="J2329"/>
          <cell r="K2329"/>
          <cell r="L2329"/>
          <cell r="O2329"/>
          <cell r="P2329"/>
          <cell r="Q2329"/>
          <cell r="R2329"/>
          <cell r="S2329"/>
          <cell r="T2329"/>
          <cell r="U2329"/>
          <cell r="V2329"/>
          <cell r="Y2329"/>
          <cell r="Z2329"/>
        </row>
        <row r="2330">
          <cell r="B2330"/>
          <cell r="C2330"/>
          <cell r="D2330"/>
          <cell r="E2330"/>
          <cell r="F2330"/>
          <cell r="G2330"/>
          <cell r="H2330"/>
          <cell r="I2330"/>
          <cell r="J2330"/>
          <cell r="K2330"/>
          <cell r="L2330"/>
          <cell r="O2330"/>
          <cell r="P2330"/>
          <cell r="Q2330"/>
          <cell r="R2330"/>
          <cell r="S2330"/>
          <cell r="T2330"/>
          <cell r="U2330"/>
          <cell r="V2330"/>
          <cell r="Y2330"/>
          <cell r="Z2330"/>
        </row>
        <row r="2331">
          <cell r="B2331"/>
          <cell r="C2331"/>
          <cell r="D2331"/>
          <cell r="E2331"/>
          <cell r="F2331"/>
          <cell r="G2331"/>
          <cell r="H2331"/>
          <cell r="I2331"/>
          <cell r="J2331"/>
          <cell r="K2331"/>
          <cell r="L2331"/>
          <cell r="O2331"/>
          <cell r="P2331"/>
          <cell r="Q2331"/>
          <cell r="R2331"/>
          <cell r="S2331"/>
          <cell r="T2331"/>
          <cell r="U2331"/>
          <cell r="V2331"/>
          <cell r="Y2331"/>
          <cell r="Z2331"/>
        </row>
        <row r="2332">
          <cell r="B2332"/>
          <cell r="C2332"/>
          <cell r="D2332"/>
          <cell r="E2332"/>
          <cell r="F2332"/>
          <cell r="G2332"/>
          <cell r="H2332"/>
          <cell r="I2332"/>
          <cell r="J2332"/>
          <cell r="K2332"/>
          <cell r="L2332"/>
          <cell r="O2332"/>
          <cell r="P2332"/>
          <cell r="Q2332"/>
          <cell r="R2332"/>
          <cell r="S2332"/>
          <cell r="T2332"/>
          <cell r="U2332"/>
          <cell r="V2332"/>
          <cell r="Y2332"/>
          <cell r="Z2332"/>
        </row>
        <row r="2333">
          <cell r="B2333"/>
          <cell r="C2333"/>
          <cell r="D2333"/>
          <cell r="E2333"/>
          <cell r="F2333"/>
          <cell r="G2333"/>
          <cell r="H2333"/>
          <cell r="I2333"/>
          <cell r="J2333"/>
          <cell r="K2333"/>
          <cell r="L2333"/>
          <cell r="O2333"/>
          <cell r="P2333"/>
          <cell r="Q2333"/>
          <cell r="R2333"/>
          <cell r="S2333"/>
          <cell r="T2333"/>
          <cell r="U2333"/>
          <cell r="V2333"/>
          <cell r="Y2333"/>
          <cell r="Z2333"/>
        </row>
        <row r="2334">
          <cell r="B2334"/>
          <cell r="C2334"/>
          <cell r="D2334"/>
          <cell r="E2334"/>
          <cell r="F2334"/>
          <cell r="G2334"/>
          <cell r="H2334"/>
          <cell r="I2334"/>
          <cell r="J2334"/>
          <cell r="K2334"/>
          <cell r="L2334"/>
          <cell r="O2334"/>
          <cell r="P2334"/>
          <cell r="Q2334"/>
          <cell r="R2334"/>
          <cell r="S2334"/>
          <cell r="T2334"/>
          <cell r="U2334"/>
          <cell r="V2334"/>
          <cell r="Y2334"/>
          <cell r="Z2334"/>
        </row>
        <row r="2335">
          <cell r="B2335"/>
          <cell r="C2335"/>
          <cell r="D2335"/>
          <cell r="E2335"/>
          <cell r="F2335"/>
          <cell r="G2335"/>
          <cell r="H2335"/>
          <cell r="I2335"/>
          <cell r="J2335"/>
          <cell r="K2335"/>
          <cell r="L2335"/>
          <cell r="O2335"/>
          <cell r="P2335"/>
          <cell r="Q2335"/>
          <cell r="R2335"/>
          <cell r="S2335"/>
          <cell r="T2335"/>
          <cell r="U2335"/>
          <cell r="V2335"/>
          <cell r="Y2335"/>
          <cell r="Z2335"/>
        </row>
        <row r="2336">
          <cell r="B2336"/>
          <cell r="C2336"/>
          <cell r="D2336"/>
          <cell r="E2336"/>
          <cell r="F2336"/>
          <cell r="G2336"/>
          <cell r="H2336"/>
          <cell r="I2336"/>
          <cell r="J2336"/>
          <cell r="K2336"/>
          <cell r="L2336"/>
          <cell r="O2336"/>
          <cell r="P2336"/>
          <cell r="Q2336"/>
          <cell r="R2336"/>
          <cell r="S2336"/>
          <cell r="T2336"/>
          <cell r="U2336"/>
          <cell r="V2336"/>
          <cell r="Y2336"/>
          <cell r="Z2336"/>
        </row>
        <row r="2337">
          <cell r="B2337"/>
          <cell r="C2337"/>
          <cell r="D2337"/>
          <cell r="E2337"/>
          <cell r="F2337"/>
          <cell r="G2337"/>
          <cell r="H2337"/>
          <cell r="I2337"/>
          <cell r="J2337"/>
          <cell r="K2337"/>
          <cell r="L2337"/>
          <cell r="O2337"/>
          <cell r="P2337"/>
          <cell r="Q2337"/>
          <cell r="R2337"/>
          <cell r="S2337"/>
          <cell r="T2337"/>
          <cell r="U2337"/>
          <cell r="V2337"/>
          <cell r="Y2337"/>
          <cell r="Z2337"/>
        </row>
        <row r="2338">
          <cell r="B2338"/>
          <cell r="C2338"/>
          <cell r="D2338"/>
          <cell r="E2338"/>
          <cell r="F2338"/>
          <cell r="G2338"/>
          <cell r="H2338"/>
          <cell r="I2338"/>
          <cell r="J2338"/>
          <cell r="K2338"/>
          <cell r="L2338"/>
          <cell r="O2338"/>
          <cell r="P2338"/>
          <cell r="Q2338"/>
          <cell r="R2338"/>
          <cell r="S2338"/>
          <cell r="T2338"/>
          <cell r="U2338"/>
          <cell r="V2338"/>
          <cell r="Y2338"/>
          <cell r="Z2338"/>
        </row>
        <row r="2339">
          <cell r="B2339"/>
          <cell r="C2339"/>
          <cell r="D2339"/>
          <cell r="E2339"/>
          <cell r="F2339"/>
          <cell r="G2339"/>
          <cell r="H2339"/>
          <cell r="I2339"/>
          <cell r="J2339"/>
          <cell r="K2339"/>
          <cell r="L2339"/>
          <cell r="O2339"/>
          <cell r="P2339"/>
          <cell r="Q2339"/>
          <cell r="R2339"/>
          <cell r="S2339"/>
          <cell r="T2339"/>
          <cell r="U2339"/>
          <cell r="V2339"/>
          <cell r="Y2339"/>
          <cell r="Z2339"/>
        </row>
        <row r="2340">
          <cell r="B2340"/>
          <cell r="C2340"/>
          <cell r="D2340"/>
          <cell r="E2340"/>
          <cell r="F2340"/>
          <cell r="G2340"/>
          <cell r="H2340"/>
          <cell r="I2340"/>
          <cell r="J2340"/>
          <cell r="K2340"/>
          <cell r="L2340"/>
          <cell r="O2340"/>
          <cell r="P2340"/>
          <cell r="Q2340"/>
          <cell r="R2340"/>
          <cell r="S2340"/>
          <cell r="T2340"/>
          <cell r="U2340"/>
          <cell r="V2340"/>
          <cell r="Y2340"/>
          <cell r="Z2340"/>
        </row>
        <row r="2341">
          <cell r="B2341"/>
          <cell r="C2341"/>
          <cell r="D2341"/>
          <cell r="E2341"/>
          <cell r="F2341"/>
          <cell r="G2341"/>
          <cell r="H2341"/>
          <cell r="I2341"/>
          <cell r="J2341"/>
          <cell r="K2341"/>
          <cell r="L2341"/>
          <cell r="O2341"/>
          <cell r="P2341"/>
          <cell r="Q2341"/>
          <cell r="R2341"/>
          <cell r="S2341"/>
          <cell r="T2341"/>
          <cell r="U2341"/>
          <cell r="V2341"/>
          <cell r="Y2341"/>
          <cell r="Z2341"/>
        </row>
        <row r="2342">
          <cell r="B2342"/>
          <cell r="C2342"/>
          <cell r="D2342"/>
          <cell r="E2342"/>
          <cell r="F2342"/>
          <cell r="G2342"/>
          <cell r="H2342"/>
          <cell r="I2342"/>
          <cell r="J2342"/>
          <cell r="K2342"/>
          <cell r="L2342"/>
          <cell r="O2342"/>
          <cell r="P2342"/>
          <cell r="Q2342"/>
          <cell r="R2342"/>
          <cell r="S2342"/>
          <cell r="T2342"/>
          <cell r="U2342"/>
          <cell r="V2342"/>
          <cell r="Y2342"/>
          <cell r="Z2342"/>
        </row>
        <row r="2343">
          <cell r="B2343"/>
          <cell r="C2343"/>
          <cell r="D2343"/>
          <cell r="E2343"/>
          <cell r="F2343"/>
          <cell r="G2343"/>
          <cell r="H2343"/>
          <cell r="I2343"/>
          <cell r="J2343"/>
          <cell r="K2343"/>
          <cell r="L2343"/>
          <cell r="O2343"/>
          <cell r="P2343"/>
          <cell r="Q2343"/>
          <cell r="R2343"/>
          <cell r="S2343"/>
          <cell r="T2343"/>
          <cell r="U2343"/>
          <cell r="V2343"/>
          <cell r="Y2343"/>
          <cell r="Z2343"/>
        </row>
        <row r="2344">
          <cell r="B2344"/>
          <cell r="C2344"/>
          <cell r="D2344"/>
          <cell r="E2344"/>
          <cell r="F2344"/>
          <cell r="G2344"/>
          <cell r="H2344"/>
          <cell r="I2344"/>
          <cell r="J2344"/>
          <cell r="K2344"/>
          <cell r="L2344"/>
          <cell r="O2344"/>
          <cell r="P2344"/>
          <cell r="Q2344"/>
          <cell r="R2344"/>
          <cell r="S2344"/>
          <cell r="T2344"/>
          <cell r="U2344"/>
          <cell r="V2344"/>
          <cell r="Y2344"/>
          <cell r="Z2344"/>
        </row>
        <row r="2345">
          <cell r="B2345"/>
          <cell r="C2345"/>
          <cell r="D2345"/>
          <cell r="E2345"/>
          <cell r="F2345"/>
          <cell r="G2345"/>
          <cell r="H2345"/>
          <cell r="I2345"/>
          <cell r="J2345"/>
          <cell r="K2345"/>
          <cell r="L2345"/>
          <cell r="O2345"/>
          <cell r="P2345"/>
          <cell r="Q2345"/>
          <cell r="R2345"/>
          <cell r="S2345"/>
          <cell r="T2345"/>
          <cell r="U2345"/>
          <cell r="V2345"/>
          <cell r="Y2345"/>
          <cell r="Z2345"/>
        </row>
        <row r="2346">
          <cell r="B2346"/>
          <cell r="C2346"/>
          <cell r="D2346"/>
          <cell r="E2346"/>
          <cell r="F2346"/>
          <cell r="G2346"/>
          <cell r="H2346"/>
          <cell r="I2346"/>
          <cell r="J2346"/>
          <cell r="K2346"/>
          <cell r="L2346"/>
          <cell r="O2346"/>
          <cell r="P2346"/>
          <cell r="Q2346"/>
          <cell r="R2346"/>
          <cell r="S2346"/>
          <cell r="T2346"/>
          <cell r="U2346"/>
          <cell r="V2346"/>
          <cell r="Y2346"/>
          <cell r="Z2346"/>
        </row>
        <row r="2347">
          <cell r="B2347"/>
          <cell r="C2347"/>
          <cell r="D2347"/>
          <cell r="E2347"/>
          <cell r="F2347"/>
          <cell r="G2347"/>
          <cell r="H2347"/>
          <cell r="I2347"/>
          <cell r="J2347"/>
          <cell r="K2347"/>
          <cell r="L2347"/>
          <cell r="O2347"/>
          <cell r="P2347"/>
          <cell r="Q2347"/>
          <cell r="R2347"/>
          <cell r="S2347"/>
          <cell r="T2347"/>
          <cell r="U2347"/>
          <cell r="V2347"/>
          <cell r="Y2347"/>
          <cell r="Z2347"/>
        </row>
        <row r="2348">
          <cell r="B2348"/>
          <cell r="C2348"/>
          <cell r="D2348"/>
          <cell r="E2348"/>
          <cell r="F2348"/>
          <cell r="G2348"/>
          <cell r="H2348"/>
          <cell r="I2348"/>
          <cell r="J2348"/>
          <cell r="K2348"/>
          <cell r="L2348"/>
          <cell r="O2348"/>
          <cell r="P2348"/>
          <cell r="Q2348"/>
          <cell r="R2348"/>
          <cell r="S2348"/>
          <cell r="T2348"/>
          <cell r="U2348"/>
          <cell r="V2348"/>
          <cell r="Y2348"/>
          <cell r="Z2348"/>
        </row>
        <row r="2349">
          <cell r="B2349"/>
          <cell r="C2349"/>
          <cell r="D2349"/>
          <cell r="E2349"/>
          <cell r="F2349"/>
          <cell r="G2349"/>
          <cell r="H2349"/>
          <cell r="I2349"/>
          <cell r="J2349"/>
          <cell r="K2349"/>
          <cell r="L2349"/>
          <cell r="O2349"/>
          <cell r="P2349"/>
          <cell r="Q2349"/>
          <cell r="R2349"/>
          <cell r="S2349"/>
          <cell r="T2349"/>
          <cell r="U2349"/>
          <cell r="V2349"/>
          <cell r="Y2349"/>
          <cell r="Z2349"/>
        </row>
        <row r="2350">
          <cell r="B2350"/>
          <cell r="C2350"/>
          <cell r="D2350"/>
          <cell r="E2350"/>
          <cell r="F2350"/>
          <cell r="G2350"/>
          <cell r="H2350"/>
          <cell r="I2350"/>
          <cell r="J2350"/>
          <cell r="K2350"/>
          <cell r="L2350"/>
          <cell r="O2350"/>
          <cell r="P2350"/>
          <cell r="Q2350"/>
          <cell r="R2350"/>
          <cell r="S2350"/>
          <cell r="T2350"/>
          <cell r="U2350"/>
          <cell r="V2350"/>
          <cell r="Y2350"/>
          <cell r="Z2350"/>
        </row>
        <row r="2351">
          <cell r="B2351"/>
          <cell r="C2351"/>
          <cell r="D2351"/>
          <cell r="E2351"/>
          <cell r="F2351"/>
          <cell r="G2351"/>
          <cell r="H2351"/>
          <cell r="I2351"/>
          <cell r="J2351"/>
          <cell r="K2351"/>
          <cell r="L2351"/>
          <cell r="O2351"/>
          <cell r="P2351"/>
          <cell r="Q2351"/>
          <cell r="R2351"/>
          <cell r="S2351"/>
          <cell r="T2351"/>
          <cell r="U2351"/>
          <cell r="V2351"/>
          <cell r="Y2351"/>
          <cell r="Z2351"/>
        </row>
        <row r="2352">
          <cell r="B2352"/>
          <cell r="C2352"/>
          <cell r="D2352"/>
          <cell r="E2352"/>
          <cell r="F2352"/>
          <cell r="G2352"/>
          <cell r="H2352"/>
          <cell r="I2352"/>
          <cell r="J2352"/>
          <cell r="K2352"/>
          <cell r="L2352"/>
          <cell r="O2352"/>
          <cell r="P2352"/>
          <cell r="Q2352"/>
          <cell r="R2352"/>
          <cell r="S2352"/>
          <cell r="T2352"/>
          <cell r="U2352"/>
          <cell r="V2352"/>
          <cell r="Y2352"/>
          <cell r="Z2352"/>
        </row>
        <row r="2353">
          <cell r="B2353"/>
          <cell r="C2353"/>
          <cell r="D2353"/>
          <cell r="E2353"/>
          <cell r="F2353"/>
          <cell r="G2353"/>
          <cell r="H2353"/>
          <cell r="I2353"/>
          <cell r="J2353"/>
          <cell r="K2353"/>
          <cell r="L2353"/>
          <cell r="O2353"/>
          <cell r="P2353"/>
          <cell r="Q2353"/>
          <cell r="R2353"/>
          <cell r="S2353"/>
          <cell r="T2353"/>
          <cell r="U2353"/>
          <cell r="V2353"/>
          <cell r="Y2353"/>
          <cell r="Z2353"/>
        </row>
        <row r="2354">
          <cell r="B2354"/>
          <cell r="C2354"/>
          <cell r="D2354"/>
          <cell r="E2354"/>
          <cell r="F2354"/>
          <cell r="G2354"/>
          <cell r="H2354"/>
          <cell r="I2354"/>
          <cell r="J2354"/>
          <cell r="K2354"/>
          <cell r="L2354"/>
          <cell r="O2354"/>
          <cell r="P2354"/>
          <cell r="Q2354"/>
          <cell r="R2354"/>
          <cell r="S2354"/>
          <cell r="T2354"/>
          <cell r="U2354"/>
          <cell r="V2354"/>
          <cell r="Y2354"/>
          <cell r="Z2354"/>
        </row>
        <row r="2355">
          <cell r="B2355"/>
          <cell r="C2355"/>
          <cell r="D2355"/>
          <cell r="E2355"/>
          <cell r="F2355"/>
          <cell r="G2355"/>
          <cell r="H2355"/>
          <cell r="I2355"/>
          <cell r="J2355"/>
          <cell r="K2355"/>
          <cell r="L2355"/>
          <cell r="O2355"/>
          <cell r="P2355"/>
          <cell r="Q2355"/>
          <cell r="R2355"/>
          <cell r="S2355"/>
          <cell r="T2355"/>
          <cell r="U2355"/>
          <cell r="V2355"/>
          <cell r="Y2355"/>
          <cell r="Z2355"/>
        </row>
        <row r="2356">
          <cell r="B2356"/>
          <cell r="C2356"/>
          <cell r="D2356"/>
          <cell r="E2356"/>
          <cell r="F2356"/>
          <cell r="G2356"/>
          <cell r="H2356"/>
          <cell r="I2356"/>
          <cell r="J2356"/>
          <cell r="K2356"/>
          <cell r="L2356"/>
          <cell r="O2356"/>
          <cell r="P2356"/>
          <cell r="Q2356"/>
          <cell r="R2356"/>
          <cell r="S2356"/>
          <cell r="T2356"/>
          <cell r="U2356"/>
          <cell r="V2356"/>
          <cell r="Y2356"/>
          <cell r="Z2356"/>
        </row>
        <row r="2357">
          <cell r="B2357"/>
          <cell r="C2357"/>
          <cell r="D2357"/>
          <cell r="E2357"/>
          <cell r="F2357"/>
          <cell r="G2357"/>
          <cell r="H2357"/>
          <cell r="I2357"/>
          <cell r="J2357"/>
          <cell r="K2357"/>
          <cell r="L2357"/>
          <cell r="O2357"/>
          <cell r="P2357"/>
          <cell r="Q2357"/>
          <cell r="R2357"/>
          <cell r="S2357"/>
          <cell r="T2357"/>
          <cell r="U2357"/>
          <cell r="V2357"/>
          <cell r="Y2357"/>
          <cell r="Z2357"/>
        </row>
        <row r="2358">
          <cell r="B2358"/>
          <cell r="C2358"/>
          <cell r="D2358"/>
          <cell r="E2358"/>
          <cell r="F2358"/>
          <cell r="G2358"/>
          <cell r="H2358"/>
          <cell r="I2358"/>
          <cell r="J2358"/>
          <cell r="K2358"/>
          <cell r="L2358"/>
          <cell r="O2358"/>
          <cell r="P2358"/>
          <cell r="Q2358"/>
          <cell r="R2358"/>
          <cell r="S2358"/>
          <cell r="T2358"/>
          <cell r="U2358"/>
          <cell r="V2358"/>
          <cell r="Y2358"/>
          <cell r="Z2358"/>
        </row>
        <row r="2359">
          <cell r="B2359"/>
          <cell r="C2359"/>
          <cell r="D2359"/>
          <cell r="E2359"/>
          <cell r="F2359"/>
          <cell r="G2359"/>
          <cell r="H2359"/>
          <cell r="I2359"/>
          <cell r="J2359"/>
          <cell r="K2359"/>
          <cell r="L2359"/>
          <cell r="O2359"/>
          <cell r="P2359"/>
          <cell r="Q2359"/>
          <cell r="R2359"/>
          <cell r="S2359"/>
          <cell r="T2359"/>
          <cell r="U2359"/>
          <cell r="V2359"/>
          <cell r="Y2359"/>
          <cell r="Z2359"/>
        </row>
        <row r="2360">
          <cell r="B2360"/>
          <cell r="C2360"/>
          <cell r="D2360"/>
          <cell r="E2360"/>
          <cell r="F2360"/>
          <cell r="G2360"/>
          <cell r="H2360"/>
          <cell r="I2360"/>
          <cell r="J2360"/>
          <cell r="K2360"/>
          <cell r="L2360"/>
          <cell r="O2360"/>
          <cell r="P2360"/>
          <cell r="Q2360"/>
          <cell r="R2360"/>
          <cell r="S2360"/>
          <cell r="T2360"/>
          <cell r="U2360"/>
          <cell r="V2360"/>
          <cell r="Y2360"/>
          <cell r="Z2360"/>
        </row>
        <row r="2361">
          <cell r="B2361"/>
          <cell r="C2361"/>
          <cell r="D2361"/>
          <cell r="E2361"/>
          <cell r="F2361"/>
          <cell r="G2361"/>
          <cell r="H2361"/>
          <cell r="I2361"/>
          <cell r="J2361"/>
          <cell r="K2361"/>
          <cell r="L2361"/>
          <cell r="O2361"/>
          <cell r="P2361"/>
          <cell r="Q2361"/>
          <cell r="R2361"/>
          <cell r="S2361"/>
          <cell r="T2361"/>
          <cell r="U2361"/>
          <cell r="V2361"/>
          <cell r="Y2361"/>
          <cell r="Z2361"/>
        </row>
        <row r="2362">
          <cell r="B2362"/>
          <cell r="C2362"/>
          <cell r="D2362"/>
          <cell r="E2362"/>
          <cell r="F2362"/>
          <cell r="G2362"/>
          <cell r="H2362"/>
          <cell r="I2362"/>
          <cell r="J2362"/>
          <cell r="K2362"/>
          <cell r="L2362"/>
          <cell r="O2362"/>
          <cell r="P2362"/>
          <cell r="Q2362"/>
          <cell r="R2362"/>
          <cell r="S2362"/>
          <cell r="T2362"/>
          <cell r="U2362"/>
          <cell r="V2362"/>
          <cell r="Y2362"/>
          <cell r="Z2362"/>
        </row>
        <row r="2363">
          <cell r="B2363"/>
          <cell r="C2363"/>
          <cell r="D2363"/>
          <cell r="E2363"/>
          <cell r="F2363"/>
          <cell r="G2363"/>
          <cell r="H2363"/>
          <cell r="I2363"/>
          <cell r="J2363"/>
          <cell r="K2363"/>
          <cell r="L2363"/>
          <cell r="O2363"/>
          <cell r="P2363"/>
          <cell r="Q2363"/>
          <cell r="R2363"/>
          <cell r="S2363"/>
          <cell r="T2363"/>
          <cell r="U2363"/>
          <cell r="V2363"/>
          <cell r="Y2363"/>
          <cell r="Z2363"/>
        </row>
        <row r="2364">
          <cell r="B2364"/>
          <cell r="C2364"/>
          <cell r="D2364"/>
          <cell r="E2364"/>
          <cell r="F2364"/>
          <cell r="G2364"/>
          <cell r="H2364"/>
          <cell r="I2364"/>
          <cell r="J2364"/>
          <cell r="K2364"/>
          <cell r="L2364"/>
          <cell r="O2364"/>
          <cell r="P2364"/>
          <cell r="Q2364"/>
          <cell r="R2364"/>
          <cell r="S2364"/>
          <cell r="T2364"/>
          <cell r="U2364"/>
          <cell r="V2364"/>
          <cell r="Y2364"/>
          <cell r="Z2364"/>
        </row>
        <row r="2365">
          <cell r="B2365"/>
          <cell r="C2365"/>
          <cell r="D2365"/>
          <cell r="E2365"/>
          <cell r="F2365"/>
          <cell r="G2365"/>
          <cell r="H2365"/>
          <cell r="I2365"/>
          <cell r="J2365"/>
          <cell r="K2365"/>
          <cell r="L2365"/>
          <cell r="O2365"/>
          <cell r="P2365"/>
          <cell r="Q2365"/>
          <cell r="R2365"/>
          <cell r="S2365"/>
          <cell r="T2365"/>
          <cell r="U2365"/>
          <cell r="V2365"/>
          <cell r="Y2365"/>
          <cell r="Z2365"/>
        </row>
        <row r="2366">
          <cell r="B2366"/>
          <cell r="C2366"/>
          <cell r="D2366"/>
          <cell r="E2366"/>
          <cell r="F2366"/>
          <cell r="G2366"/>
          <cell r="H2366"/>
          <cell r="I2366"/>
          <cell r="J2366"/>
          <cell r="K2366"/>
          <cell r="L2366"/>
          <cell r="O2366"/>
          <cell r="P2366"/>
          <cell r="Q2366"/>
          <cell r="R2366"/>
          <cell r="S2366"/>
          <cell r="T2366"/>
          <cell r="U2366"/>
          <cell r="V2366"/>
          <cell r="Y2366"/>
          <cell r="Z2366"/>
        </row>
        <row r="2367">
          <cell r="B2367"/>
          <cell r="C2367"/>
          <cell r="D2367"/>
          <cell r="E2367"/>
          <cell r="F2367"/>
          <cell r="G2367"/>
          <cell r="H2367"/>
          <cell r="I2367"/>
          <cell r="J2367"/>
          <cell r="K2367"/>
          <cell r="L2367"/>
          <cell r="O2367"/>
          <cell r="P2367"/>
          <cell r="Q2367"/>
          <cell r="R2367"/>
          <cell r="S2367"/>
          <cell r="T2367"/>
          <cell r="U2367"/>
          <cell r="V2367"/>
          <cell r="Y2367"/>
          <cell r="Z2367"/>
        </row>
        <row r="2368">
          <cell r="B2368"/>
          <cell r="C2368"/>
          <cell r="D2368"/>
          <cell r="E2368"/>
          <cell r="F2368"/>
          <cell r="G2368"/>
          <cell r="H2368"/>
          <cell r="I2368"/>
          <cell r="J2368"/>
          <cell r="K2368"/>
          <cell r="L2368"/>
          <cell r="O2368"/>
          <cell r="P2368"/>
          <cell r="Q2368"/>
          <cell r="R2368"/>
          <cell r="S2368"/>
          <cell r="T2368"/>
          <cell r="U2368"/>
          <cell r="V2368"/>
          <cell r="Y2368"/>
          <cell r="Z2368"/>
        </row>
        <row r="2369">
          <cell r="B2369"/>
          <cell r="C2369"/>
          <cell r="D2369"/>
          <cell r="E2369"/>
          <cell r="F2369"/>
          <cell r="G2369"/>
          <cell r="H2369"/>
          <cell r="I2369"/>
          <cell r="J2369"/>
          <cell r="K2369"/>
          <cell r="L2369"/>
          <cell r="O2369"/>
          <cell r="P2369"/>
          <cell r="Q2369"/>
          <cell r="R2369"/>
          <cell r="S2369"/>
          <cell r="T2369"/>
          <cell r="U2369"/>
          <cell r="V2369"/>
          <cell r="Y2369"/>
          <cell r="Z2369"/>
        </row>
        <row r="2370">
          <cell r="B2370"/>
          <cell r="C2370"/>
          <cell r="D2370"/>
          <cell r="E2370"/>
          <cell r="F2370"/>
          <cell r="G2370"/>
          <cell r="H2370"/>
          <cell r="I2370"/>
          <cell r="J2370"/>
          <cell r="K2370"/>
          <cell r="L2370"/>
          <cell r="O2370"/>
          <cell r="P2370"/>
          <cell r="Q2370"/>
          <cell r="R2370"/>
          <cell r="S2370"/>
          <cell r="T2370"/>
          <cell r="U2370"/>
          <cell r="V2370"/>
          <cell r="Y2370"/>
          <cell r="Z2370"/>
        </row>
        <row r="2371">
          <cell r="B2371"/>
          <cell r="C2371"/>
          <cell r="D2371"/>
          <cell r="E2371"/>
          <cell r="F2371"/>
          <cell r="G2371"/>
          <cell r="H2371"/>
          <cell r="I2371"/>
          <cell r="J2371"/>
          <cell r="K2371"/>
          <cell r="L2371"/>
          <cell r="O2371"/>
          <cell r="P2371"/>
          <cell r="Q2371"/>
          <cell r="R2371"/>
          <cell r="S2371"/>
          <cell r="T2371"/>
          <cell r="U2371"/>
          <cell r="V2371"/>
          <cell r="Y2371"/>
          <cell r="Z2371"/>
        </row>
        <row r="2372">
          <cell r="B2372"/>
          <cell r="C2372"/>
          <cell r="D2372"/>
          <cell r="E2372"/>
          <cell r="F2372"/>
          <cell r="G2372"/>
          <cell r="H2372"/>
          <cell r="I2372"/>
          <cell r="J2372"/>
          <cell r="K2372"/>
          <cell r="L2372"/>
          <cell r="O2372"/>
          <cell r="P2372"/>
          <cell r="Q2372"/>
          <cell r="R2372"/>
          <cell r="S2372"/>
          <cell r="T2372"/>
          <cell r="U2372"/>
          <cell r="V2372"/>
          <cell r="Y2372"/>
          <cell r="Z2372"/>
        </row>
        <row r="2373">
          <cell r="B2373"/>
          <cell r="C2373"/>
          <cell r="D2373"/>
          <cell r="E2373"/>
          <cell r="F2373"/>
          <cell r="G2373"/>
          <cell r="H2373"/>
          <cell r="I2373"/>
          <cell r="J2373"/>
          <cell r="K2373"/>
          <cell r="L2373"/>
          <cell r="O2373"/>
          <cell r="P2373"/>
          <cell r="Q2373"/>
          <cell r="R2373"/>
          <cell r="S2373"/>
          <cell r="T2373"/>
          <cell r="U2373"/>
          <cell r="V2373"/>
          <cell r="Y2373"/>
          <cell r="Z2373"/>
        </row>
        <row r="2374">
          <cell r="B2374"/>
          <cell r="C2374"/>
          <cell r="D2374"/>
          <cell r="E2374"/>
          <cell r="F2374"/>
          <cell r="G2374"/>
          <cell r="H2374"/>
          <cell r="I2374"/>
          <cell r="J2374"/>
          <cell r="K2374"/>
          <cell r="L2374"/>
          <cell r="O2374"/>
          <cell r="P2374"/>
          <cell r="Q2374"/>
          <cell r="R2374"/>
          <cell r="S2374"/>
          <cell r="T2374"/>
          <cell r="U2374"/>
          <cell r="V2374"/>
          <cell r="Y2374"/>
          <cell r="Z2374"/>
        </row>
        <row r="2375">
          <cell r="B2375"/>
          <cell r="C2375"/>
          <cell r="D2375"/>
          <cell r="E2375"/>
          <cell r="F2375"/>
          <cell r="G2375"/>
          <cell r="H2375"/>
          <cell r="I2375"/>
          <cell r="J2375"/>
          <cell r="K2375"/>
          <cell r="L2375"/>
          <cell r="O2375"/>
          <cell r="P2375"/>
          <cell r="Q2375"/>
          <cell r="R2375"/>
          <cell r="S2375"/>
          <cell r="T2375"/>
          <cell r="U2375"/>
          <cell r="V2375"/>
          <cell r="Y2375"/>
          <cell r="Z2375"/>
        </row>
        <row r="2376">
          <cell r="B2376"/>
          <cell r="C2376"/>
          <cell r="D2376"/>
          <cell r="E2376"/>
          <cell r="F2376"/>
          <cell r="G2376"/>
          <cell r="H2376"/>
          <cell r="I2376"/>
          <cell r="J2376"/>
          <cell r="K2376"/>
          <cell r="L2376"/>
          <cell r="O2376"/>
          <cell r="P2376"/>
          <cell r="Q2376"/>
          <cell r="R2376"/>
          <cell r="S2376"/>
          <cell r="T2376"/>
          <cell r="U2376"/>
          <cell r="V2376"/>
          <cell r="Y2376"/>
          <cell r="Z2376"/>
        </row>
        <row r="2377">
          <cell r="B2377"/>
          <cell r="C2377"/>
          <cell r="D2377"/>
          <cell r="E2377"/>
          <cell r="F2377"/>
          <cell r="G2377"/>
          <cell r="H2377"/>
          <cell r="I2377"/>
          <cell r="J2377"/>
          <cell r="K2377"/>
          <cell r="L2377"/>
          <cell r="O2377"/>
          <cell r="P2377"/>
          <cell r="Q2377"/>
          <cell r="R2377"/>
          <cell r="S2377"/>
          <cell r="T2377"/>
          <cell r="U2377"/>
          <cell r="V2377"/>
          <cell r="Y2377"/>
          <cell r="Z2377"/>
        </row>
        <row r="2378">
          <cell r="B2378"/>
          <cell r="C2378"/>
          <cell r="D2378"/>
          <cell r="E2378"/>
          <cell r="F2378"/>
          <cell r="G2378"/>
          <cell r="H2378"/>
          <cell r="I2378"/>
          <cell r="J2378"/>
          <cell r="K2378"/>
          <cell r="L2378"/>
          <cell r="O2378"/>
          <cell r="P2378"/>
          <cell r="Q2378"/>
          <cell r="R2378"/>
          <cell r="S2378"/>
          <cell r="T2378"/>
          <cell r="U2378"/>
          <cell r="V2378"/>
          <cell r="Y2378"/>
          <cell r="Z2378"/>
        </row>
        <row r="2379">
          <cell r="B2379"/>
          <cell r="C2379"/>
          <cell r="D2379"/>
          <cell r="E2379"/>
          <cell r="F2379"/>
          <cell r="G2379"/>
          <cell r="H2379"/>
          <cell r="I2379"/>
          <cell r="J2379"/>
          <cell r="K2379"/>
          <cell r="L2379"/>
          <cell r="O2379"/>
          <cell r="P2379"/>
          <cell r="Q2379"/>
          <cell r="R2379"/>
          <cell r="S2379"/>
          <cell r="T2379"/>
          <cell r="U2379"/>
          <cell r="V2379"/>
          <cell r="Y2379"/>
          <cell r="Z2379"/>
        </row>
        <row r="2380">
          <cell r="B2380"/>
          <cell r="C2380"/>
          <cell r="D2380"/>
          <cell r="E2380"/>
          <cell r="F2380"/>
          <cell r="G2380"/>
          <cell r="H2380"/>
          <cell r="I2380"/>
          <cell r="J2380"/>
          <cell r="K2380"/>
          <cell r="L2380"/>
          <cell r="O2380"/>
          <cell r="P2380"/>
          <cell r="Q2380"/>
          <cell r="R2380"/>
          <cell r="S2380"/>
          <cell r="T2380"/>
          <cell r="U2380"/>
          <cell r="V2380"/>
          <cell r="Y2380"/>
          <cell r="Z2380"/>
        </row>
        <row r="2381">
          <cell r="B2381"/>
          <cell r="C2381"/>
          <cell r="D2381"/>
          <cell r="E2381"/>
          <cell r="F2381"/>
          <cell r="G2381"/>
          <cell r="H2381"/>
          <cell r="I2381"/>
          <cell r="J2381"/>
          <cell r="K2381"/>
          <cell r="L2381"/>
          <cell r="O2381"/>
          <cell r="P2381"/>
          <cell r="Q2381"/>
          <cell r="R2381"/>
          <cell r="S2381"/>
          <cell r="T2381"/>
          <cell r="U2381"/>
          <cell r="V2381"/>
          <cell r="Y2381"/>
          <cell r="Z2381"/>
        </row>
        <row r="2382">
          <cell r="B2382"/>
          <cell r="C2382"/>
          <cell r="D2382"/>
          <cell r="E2382"/>
          <cell r="F2382"/>
          <cell r="G2382"/>
          <cell r="H2382"/>
          <cell r="I2382"/>
          <cell r="J2382"/>
          <cell r="K2382"/>
          <cell r="L2382"/>
          <cell r="O2382"/>
          <cell r="P2382"/>
          <cell r="Q2382"/>
          <cell r="R2382"/>
          <cell r="S2382"/>
          <cell r="T2382"/>
          <cell r="U2382"/>
          <cell r="V2382"/>
          <cell r="Y2382"/>
          <cell r="Z2382"/>
        </row>
        <row r="2383">
          <cell r="B2383"/>
          <cell r="C2383"/>
          <cell r="D2383"/>
          <cell r="E2383"/>
          <cell r="F2383"/>
          <cell r="G2383"/>
          <cell r="H2383"/>
          <cell r="I2383"/>
          <cell r="J2383"/>
          <cell r="K2383"/>
          <cell r="L2383"/>
          <cell r="O2383"/>
          <cell r="P2383"/>
          <cell r="Q2383"/>
          <cell r="R2383"/>
          <cell r="S2383"/>
          <cell r="T2383"/>
          <cell r="U2383"/>
          <cell r="V2383"/>
          <cell r="Y2383"/>
          <cell r="Z2383"/>
        </row>
        <row r="2384">
          <cell r="B2384"/>
          <cell r="C2384"/>
          <cell r="D2384"/>
          <cell r="E2384"/>
          <cell r="F2384"/>
          <cell r="G2384"/>
          <cell r="H2384"/>
          <cell r="I2384"/>
          <cell r="J2384"/>
          <cell r="K2384"/>
          <cell r="L2384"/>
          <cell r="O2384"/>
          <cell r="P2384"/>
          <cell r="Q2384"/>
          <cell r="R2384"/>
          <cell r="S2384"/>
          <cell r="T2384"/>
          <cell r="U2384"/>
          <cell r="V2384"/>
          <cell r="Y2384"/>
          <cell r="Z2384"/>
        </row>
        <row r="2385">
          <cell r="B2385"/>
          <cell r="C2385"/>
          <cell r="D2385"/>
          <cell r="E2385"/>
          <cell r="F2385"/>
          <cell r="G2385"/>
          <cell r="H2385"/>
          <cell r="I2385"/>
          <cell r="J2385"/>
          <cell r="K2385"/>
          <cell r="L2385"/>
          <cell r="O2385"/>
          <cell r="P2385"/>
          <cell r="Q2385"/>
          <cell r="R2385"/>
          <cell r="S2385"/>
          <cell r="T2385"/>
          <cell r="U2385"/>
          <cell r="V2385"/>
          <cell r="Y2385"/>
          <cell r="Z2385"/>
        </row>
        <row r="2386">
          <cell r="B2386"/>
          <cell r="C2386"/>
          <cell r="D2386"/>
          <cell r="E2386"/>
          <cell r="F2386"/>
          <cell r="G2386"/>
          <cell r="H2386"/>
          <cell r="I2386"/>
          <cell r="J2386"/>
          <cell r="K2386"/>
          <cell r="L2386"/>
          <cell r="O2386"/>
          <cell r="P2386"/>
          <cell r="Q2386"/>
          <cell r="R2386"/>
          <cell r="S2386"/>
          <cell r="T2386"/>
          <cell r="U2386"/>
          <cell r="V2386"/>
          <cell r="Y2386"/>
          <cell r="Z2386"/>
        </row>
        <row r="2387">
          <cell r="B2387"/>
          <cell r="C2387"/>
          <cell r="D2387"/>
          <cell r="E2387"/>
          <cell r="F2387"/>
          <cell r="G2387"/>
          <cell r="H2387"/>
          <cell r="I2387"/>
          <cell r="J2387"/>
          <cell r="K2387"/>
          <cell r="L2387"/>
          <cell r="O2387"/>
          <cell r="P2387"/>
          <cell r="Q2387"/>
          <cell r="R2387"/>
          <cell r="S2387"/>
          <cell r="T2387"/>
          <cell r="U2387"/>
          <cell r="V2387"/>
          <cell r="Y2387"/>
          <cell r="Z2387"/>
        </row>
        <row r="2388">
          <cell r="B2388"/>
          <cell r="C2388"/>
          <cell r="D2388"/>
          <cell r="E2388"/>
          <cell r="F2388"/>
          <cell r="G2388"/>
          <cell r="H2388"/>
          <cell r="I2388"/>
          <cell r="J2388"/>
          <cell r="K2388"/>
          <cell r="L2388"/>
          <cell r="O2388"/>
          <cell r="P2388"/>
          <cell r="Q2388"/>
          <cell r="R2388"/>
          <cell r="S2388"/>
          <cell r="T2388"/>
          <cell r="U2388"/>
          <cell r="V2388"/>
          <cell r="Y2388"/>
          <cell r="Z2388"/>
        </row>
        <row r="2389">
          <cell r="B2389"/>
          <cell r="C2389"/>
          <cell r="D2389"/>
          <cell r="E2389"/>
          <cell r="F2389"/>
          <cell r="G2389"/>
          <cell r="H2389"/>
          <cell r="I2389"/>
          <cell r="J2389"/>
          <cell r="K2389"/>
          <cell r="L2389"/>
          <cell r="O2389"/>
          <cell r="P2389"/>
          <cell r="Q2389"/>
          <cell r="R2389"/>
          <cell r="S2389"/>
          <cell r="T2389"/>
          <cell r="U2389"/>
          <cell r="V2389"/>
          <cell r="Y2389"/>
          <cell r="Z2389"/>
        </row>
        <row r="2390">
          <cell r="B2390"/>
          <cell r="C2390"/>
          <cell r="D2390"/>
          <cell r="E2390"/>
          <cell r="F2390"/>
          <cell r="G2390"/>
          <cell r="H2390"/>
          <cell r="I2390"/>
          <cell r="J2390"/>
          <cell r="K2390"/>
          <cell r="L2390"/>
          <cell r="O2390"/>
          <cell r="P2390"/>
          <cell r="Q2390"/>
          <cell r="R2390"/>
          <cell r="S2390"/>
          <cell r="T2390"/>
          <cell r="U2390"/>
          <cell r="V2390"/>
          <cell r="Y2390"/>
          <cell r="Z2390"/>
        </row>
        <row r="2391">
          <cell r="B2391"/>
          <cell r="C2391"/>
          <cell r="D2391"/>
          <cell r="E2391"/>
          <cell r="F2391"/>
          <cell r="G2391"/>
          <cell r="H2391"/>
          <cell r="I2391"/>
          <cell r="J2391"/>
          <cell r="K2391"/>
          <cell r="L2391"/>
          <cell r="O2391"/>
          <cell r="P2391"/>
          <cell r="Q2391"/>
          <cell r="R2391"/>
          <cell r="S2391"/>
          <cell r="T2391"/>
          <cell r="U2391"/>
          <cell r="V2391"/>
          <cell r="Y2391"/>
          <cell r="Z2391"/>
        </row>
        <row r="2392">
          <cell r="B2392"/>
          <cell r="C2392"/>
          <cell r="D2392"/>
          <cell r="E2392"/>
          <cell r="F2392"/>
          <cell r="G2392"/>
          <cell r="H2392"/>
          <cell r="I2392"/>
          <cell r="J2392"/>
          <cell r="K2392"/>
          <cell r="L2392"/>
          <cell r="O2392"/>
          <cell r="P2392"/>
          <cell r="Q2392"/>
          <cell r="R2392"/>
          <cell r="S2392"/>
          <cell r="T2392"/>
          <cell r="U2392"/>
          <cell r="V2392"/>
          <cell r="Y2392"/>
          <cell r="Z2392"/>
        </row>
        <row r="2393">
          <cell r="B2393"/>
          <cell r="C2393"/>
          <cell r="D2393"/>
          <cell r="E2393"/>
          <cell r="F2393"/>
          <cell r="G2393"/>
          <cell r="H2393"/>
          <cell r="I2393"/>
          <cell r="J2393"/>
          <cell r="K2393"/>
          <cell r="L2393"/>
          <cell r="O2393"/>
          <cell r="P2393"/>
          <cell r="Q2393"/>
          <cell r="R2393"/>
          <cell r="S2393"/>
          <cell r="T2393"/>
          <cell r="U2393"/>
          <cell r="V2393"/>
          <cell r="Y2393"/>
          <cell r="Z2393"/>
        </row>
        <row r="2394">
          <cell r="B2394"/>
          <cell r="C2394"/>
          <cell r="D2394"/>
          <cell r="E2394"/>
          <cell r="F2394"/>
          <cell r="G2394"/>
          <cell r="H2394"/>
          <cell r="I2394"/>
          <cell r="J2394"/>
          <cell r="K2394"/>
          <cell r="L2394"/>
          <cell r="O2394"/>
          <cell r="P2394"/>
          <cell r="Q2394"/>
          <cell r="R2394"/>
          <cell r="S2394"/>
          <cell r="T2394"/>
          <cell r="U2394"/>
          <cell r="V2394"/>
          <cell r="Y2394"/>
          <cell r="Z2394"/>
        </row>
        <row r="2395">
          <cell r="B2395"/>
          <cell r="C2395"/>
          <cell r="D2395"/>
          <cell r="E2395"/>
          <cell r="F2395"/>
          <cell r="G2395"/>
          <cell r="H2395"/>
          <cell r="I2395"/>
          <cell r="J2395"/>
          <cell r="K2395"/>
          <cell r="L2395"/>
          <cell r="O2395"/>
          <cell r="P2395"/>
          <cell r="Q2395"/>
          <cell r="R2395"/>
          <cell r="S2395"/>
          <cell r="T2395"/>
          <cell r="U2395"/>
          <cell r="V2395"/>
          <cell r="Y2395"/>
          <cell r="Z2395"/>
        </row>
        <row r="2396">
          <cell r="B2396"/>
          <cell r="C2396"/>
          <cell r="D2396"/>
          <cell r="E2396"/>
          <cell r="F2396"/>
          <cell r="G2396"/>
          <cell r="H2396"/>
          <cell r="I2396"/>
          <cell r="J2396"/>
          <cell r="K2396"/>
          <cell r="L2396"/>
          <cell r="O2396"/>
          <cell r="P2396"/>
          <cell r="Q2396"/>
          <cell r="R2396"/>
          <cell r="S2396"/>
          <cell r="T2396"/>
          <cell r="U2396"/>
          <cell r="V2396"/>
          <cell r="Y2396"/>
          <cell r="Z2396"/>
        </row>
        <row r="2397">
          <cell r="B2397"/>
          <cell r="C2397"/>
          <cell r="D2397"/>
          <cell r="E2397"/>
          <cell r="F2397"/>
          <cell r="G2397"/>
          <cell r="H2397"/>
          <cell r="I2397"/>
          <cell r="J2397"/>
          <cell r="K2397"/>
          <cell r="L2397"/>
          <cell r="O2397"/>
          <cell r="P2397"/>
          <cell r="Q2397"/>
          <cell r="R2397"/>
          <cell r="S2397"/>
          <cell r="T2397"/>
          <cell r="U2397"/>
          <cell r="V2397"/>
          <cell r="Y2397"/>
          <cell r="Z2397"/>
        </row>
        <row r="2398">
          <cell r="B2398"/>
          <cell r="C2398"/>
          <cell r="D2398"/>
          <cell r="E2398"/>
          <cell r="F2398"/>
          <cell r="G2398"/>
          <cell r="H2398"/>
          <cell r="I2398"/>
          <cell r="J2398"/>
          <cell r="K2398"/>
          <cell r="L2398"/>
          <cell r="O2398"/>
          <cell r="P2398"/>
          <cell r="Q2398"/>
          <cell r="R2398"/>
          <cell r="S2398"/>
          <cell r="T2398"/>
          <cell r="U2398"/>
          <cell r="V2398"/>
          <cell r="Y2398"/>
          <cell r="Z2398"/>
        </row>
        <row r="2399">
          <cell r="B2399"/>
          <cell r="C2399"/>
          <cell r="D2399"/>
          <cell r="E2399"/>
          <cell r="F2399"/>
          <cell r="G2399"/>
          <cell r="H2399"/>
          <cell r="I2399"/>
          <cell r="J2399"/>
          <cell r="K2399"/>
          <cell r="L2399"/>
          <cell r="O2399"/>
          <cell r="P2399"/>
          <cell r="Q2399"/>
          <cell r="R2399"/>
          <cell r="S2399"/>
          <cell r="T2399"/>
          <cell r="U2399"/>
          <cell r="V2399"/>
          <cell r="Y2399"/>
          <cell r="Z2399"/>
        </row>
        <row r="2400">
          <cell r="B2400"/>
          <cell r="C2400"/>
          <cell r="D2400"/>
          <cell r="E2400"/>
          <cell r="F2400"/>
          <cell r="G2400"/>
          <cell r="H2400"/>
          <cell r="I2400"/>
          <cell r="J2400"/>
          <cell r="K2400"/>
          <cell r="L2400"/>
          <cell r="O2400"/>
          <cell r="P2400"/>
          <cell r="Q2400"/>
          <cell r="R2400"/>
          <cell r="S2400"/>
          <cell r="T2400"/>
          <cell r="U2400"/>
          <cell r="V2400"/>
          <cell r="Y2400"/>
          <cell r="Z2400"/>
        </row>
        <row r="2401">
          <cell r="B2401"/>
          <cell r="C2401"/>
          <cell r="D2401"/>
          <cell r="E2401"/>
          <cell r="F2401"/>
          <cell r="G2401"/>
          <cell r="H2401"/>
          <cell r="I2401"/>
          <cell r="J2401"/>
          <cell r="K2401"/>
          <cell r="L2401"/>
          <cell r="O2401"/>
          <cell r="P2401"/>
          <cell r="Q2401"/>
          <cell r="R2401"/>
          <cell r="S2401"/>
          <cell r="T2401"/>
          <cell r="U2401"/>
          <cell r="V2401"/>
          <cell r="Y2401"/>
          <cell r="Z2401"/>
        </row>
        <row r="2402">
          <cell r="B2402"/>
          <cell r="C2402"/>
          <cell r="D2402"/>
          <cell r="E2402"/>
          <cell r="F2402"/>
          <cell r="G2402"/>
          <cell r="H2402"/>
          <cell r="I2402"/>
          <cell r="J2402"/>
          <cell r="K2402"/>
          <cell r="L2402"/>
          <cell r="O2402"/>
          <cell r="P2402"/>
          <cell r="Q2402"/>
          <cell r="R2402"/>
          <cell r="S2402"/>
          <cell r="T2402"/>
          <cell r="U2402"/>
          <cell r="V2402"/>
          <cell r="Y2402"/>
          <cell r="Z2402"/>
        </row>
        <row r="2403">
          <cell r="B2403"/>
          <cell r="C2403"/>
          <cell r="D2403"/>
          <cell r="E2403"/>
          <cell r="F2403"/>
          <cell r="G2403"/>
          <cell r="H2403"/>
          <cell r="I2403"/>
          <cell r="J2403"/>
          <cell r="K2403"/>
          <cell r="L2403"/>
          <cell r="O2403"/>
          <cell r="P2403"/>
          <cell r="Q2403"/>
          <cell r="R2403"/>
          <cell r="S2403"/>
          <cell r="T2403"/>
          <cell r="U2403"/>
          <cell r="V2403"/>
          <cell r="Y2403"/>
          <cell r="Z2403"/>
        </row>
        <row r="2404">
          <cell r="B2404"/>
          <cell r="C2404"/>
          <cell r="D2404"/>
          <cell r="E2404"/>
          <cell r="F2404"/>
          <cell r="G2404"/>
          <cell r="H2404"/>
          <cell r="I2404"/>
          <cell r="J2404"/>
          <cell r="K2404"/>
          <cell r="L2404"/>
          <cell r="O2404"/>
          <cell r="P2404"/>
          <cell r="Q2404"/>
          <cell r="R2404"/>
          <cell r="S2404"/>
          <cell r="T2404"/>
          <cell r="U2404"/>
          <cell r="V2404"/>
          <cell r="Y2404"/>
          <cell r="Z2404"/>
        </row>
        <row r="2405">
          <cell r="B2405"/>
          <cell r="C2405"/>
          <cell r="D2405"/>
          <cell r="E2405"/>
          <cell r="F2405"/>
          <cell r="G2405"/>
          <cell r="H2405"/>
          <cell r="I2405"/>
          <cell r="J2405"/>
          <cell r="K2405"/>
          <cell r="L2405"/>
          <cell r="O2405"/>
          <cell r="P2405"/>
          <cell r="Q2405"/>
          <cell r="R2405"/>
          <cell r="S2405"/>
          <cell r="T2405"/>
          <cell r="U2405"/>
          <cell r="V2405"/>
          <cell r="Y2405"/>
          <cell r="Z2405"/>
        </row>
        <row r="2406">
          <cell r="B2406"/>
          <cell r="C2406"/>
          <cell r="D2406"/>
          <cell r="E2406"/>
          <cell r="F2406"/>
          <cell r="G2406"/>
          <cell r="H2406"/>
          <cell r="I2406"/>
          <cell r="J2406"/>
          <cell r="K2406"/>
          <cell r="L2406"/>
          <cell r="O2406"/>
          <cell r="P2406"/>
          <cell r="Q2406"/>
          <cell r="R2406"/>
          <cell r="S2406"/>
          <cell r="T2406"/>
          <cell r="U2406"/>
          <cell r="V2406"/>
          <cell r="Y2406"/>
          <cell r="Z2406"/>
        </row>
        <row r="2407">
          <cell r="B2407"/>
          <cell r="C2407"/>
          <cell r="D2407"/>
          <cell r="E2407"/>
          <cell r="F2407"/>
          <cell r="G2407"/>
          <cell r="H2407"/>
          <cell r="I2407"/>
          <cell r="J2407"/>
          <cell r="K2407"/>
          <cell r="L2407"/>
          <cell r="O2407"/>
          <cell r="P2407"/>
          <cell r="Q2407"/>
          <cell r="R2407"/>
          <cell r="S2407"/>
          <cell r="T2407"/>
          <cell r="U2407"/>
          <cell r="V2407"/>
          <cell r="Y2407"/>
          <cell r="Z2407"/>
        </row>
        <row r="2408">
          <cell r="B2408"/>
          <cell r="C2408"/>
          <cell r="D2408"/>
          <cell r="E2408"/>
          <cell r="F2408"/>
          <cell r="G2408"/>
          <cell r="H2408"/>
          <cell r="I2408"/>
          <cell r="J2408"/>
          <cell r="K2408"/>
          <cell r="L2408"/>
          <cell r="O2408"/>
          <cell r="P2408"/>
          <cell r="Q2408"/>
          <cell r="R2408"/>
          <cell r="S2408"/>
          <cell r="T2408"/>
          <cell r="U2408"/>
          <cell r="V2408"/>
          <cell r="Y2408"/>
          <cell r="Z2408"/>
        </row>
        <row r="2409">
          <cell r="B2409"/>
          <cell r="C2409"/>
          <cell r="D2409"/>
          <cell r="E2409"/>
          <cell r="F2409"/>
          <cell r="G2409"/>
          <cell r="H2409"/>
          <cell r="I2409"/>
          <cell r="J2409"/>
          <cell r="K2409"/>
          <cell r="L2409"/>
          <cell r="O2409"/>
          <cell r="P2409"/>
          <cell r="Q2409"/>
          <cell r="R2409"/>
          <cell r="S2409"/>
          <cell r="T2409"/>
          <cell r="U2409"/>
          <cell r="V2409"/>
          <cell r="Y2409"/>
          <cell r="Z2409"/>
        </row>
        <row r="2410">
          <cell r="B2410"/>
          <cell r="C2410"/>
          <cell r="D2410"/>
          <cell r="E2410"/>
          <cell r="F2410"/>
          <cell r="G2410"/>
          <cell r="H2410"/>
          <cell r="I2410"/>
          <cell r="J2410"/>
          <cell r="K2410"/>
          <cell r="L2410"/>
          <cell r="O2410"/>
          <cell r="P2410"/>
          <cell r="Q2410"/>
          <cell r="R2410"/>
          <cell r="S2410"/>
          <cell r="T2410"/>
          <cell r="U2410"/>
          <cell r="V2410"/>
          <cell r="Y2410"/>
          <cell r="Z2410"/>
        </row>
        <row r="2411">
          <cell r="B2411"/>
          <cell r="C2411"/>
          <cell r="D2411"/>
          <cell r="E2411"/>
          <cell r="F2411"/>
          <cell r="G2411"/>
          <cell r="H2411"/>
          <cell r="I2411"/>
          <cell r="J2411"/>
          <cell r="K2411"/>
          <cell r="L2411"/>
          <cell r="O2411"/>
          <cell r="P2411"/>
          <cell r="Q2411"/>
          <cell r="R2411"/>
          <cell r="S2411"/>
          <cell r="T2411"/>
          <cell r="U2411"/>
          <cell r="V2411"/>
          <cell r="Y2411"/>
          <cell r="Z2411"/>
        </row>
        <row r="2412">
          <cell r="B2412"/>
          <cell r="C2412"/>
          <cell r="D2412"/>
          <cell r="E2412"/>
          <cell r="F2412"/>
          <cell r="G2412"/>
          <cell r="H2412"/>
          <cell r="I2412"/>
          <cell r="J2412"/>
          <cell r="K2412"/>
          <cell r="L2412"/>
          <cell r="O2412"/>
          <cell r="P2412"/>
          <cell r="Q2412"/>
          <cell r="R2412"/>
          <cell r="S2412"/>
          <cell r="T2412"/>
          <cell r="U2412"/>
          <cell r="V2412"/>
          <cell r="Y2412"/>
          <cell r="Z2412"/>
        </row>
        <row r="2413">
          <cell r="B2413"/>
          <cell r="C2413"/>
          <cell r="D2413"/>
          <cell r="E2413"/>
          <cell r="F2413"/>
          <cell r="G2413"/>
          <cell r="H2413"/>
          <cell r="I2413"/>
          <cell r="J2413"/>
          <cell r="K2413"/>
          <cell r="L2413"/>
          <cell r="O2413"/>
          <cell r="P2413"/>
          <cell r="Q2413"/>
          <cell r="R2413"/>
          <cell r="S2413"/>
          <cell r="T2413"/>
          <cell r="U2413"/>
          <cell r="V2413"/>
          <cell r="Y2413"/>
          <cell r="Z2413"/>
        </row>
        <row r="2414">
          <cell r="B2414"/>
          <cell r="C2414"/>
          <cell r="D2414"/>
          <cell r="E2414"/>
          <cell r="F2414"/>
          <cell r="G2414"/>
          <cell r="H2414"/>
          <cell r="I2414"/>
          <cell r="J2414"/>
          <cell r="K2414"/>
          <cell r="L2414"/>
          <cell r="O2414"/>
          <cell r="P2414"/>
          <cell r="Q2414"/>
          <cell r="R2414"/>
          <cell r="S2414"/>
          <cell r="T2414"/>
          <cell r="U2414"/>
          <cell r="V2414"/>
          <cell r="Y2414"/>
          <cell r="Z2414"/>
        </row>
        <row r="2415">
          <cell r="B2415"/>
          <cell r="C2415"/>
          <cell r="D2415"/>
          <cell r="E2415"/>
          <cell r="F2415"/>
          <cell r="G2415"/>
          <cell r="H2415"/>
          <cell r="I2415"/>
          <cell r="J2415"/>
          <cell r="K2415"/>
          <cell r="L2415"/>
          <cell r="O2415"/>
          <cell r="P2415"/>
          <cell r="Q2415"/>
          <cell r="R2415"/>
          <cell r="S2415"/>
          <cell r="T2415"/>
          <cell r="U2415"/>
          <cell r="V2415"/>
          <cell r="Y2415"/>
          <cell r="Z2415"/>
        </row>
        <row r="2416">
          <cell r="B2416"/>
          <cell r="C2416"/>
          <cell r="D2416"/>
          <cell r="E2416"/>
          <cell r="F2416"/>
          <cell r="G2416"/>
          <cell r="H2416"/>
          <cell r="I2416"/>
          <cell r="J2416"/>
          <cell r="K2416"/>
          <cell r="L2416"/>
          <cell r="O2416"/>
          <cell r="P2416"/>
          <cell r="Q2416"/>
          <cell r="R2416"/>
          <cell r="S2416"/>
          <cell r="T2416"/>
          <cell r="U2416"/>
          <cell r="V2416"/>
          <cell r="Y2416"/>
          <cell r="Z2416"/>
        </row>
        <row r="2417">
          <cell r="B2417"/>
          <cell r="C2417"/>
          <cell r="D2417"/>
          <cell r="E2417"/>
          <cell r="F2417"/>
          <cell r="G2417"/>
          <cell r="H2417"/>
          <cell r="I2417"/>
          <cell r="J2417"/>
          <cell r="K2417"/>
          <cell r="L2417"/>
          <cell r="O2417"/>
          <cell r="P2417"/>
          <cell r="Q2417"/>
          <cell r="R2417"/>
          <cell r="S2417"/>
          <cell r="T2417"/>
          <cell r="U2417"/>
          <cell r="V2417"/>
          <cell r="Y2417"/>
          <cell r="Z2417"/>
        </row>
        <row r="2418">
          <cell r="B2418"/>
          <cell r="C2418"/>
          <cell r="D2418"/>
          <cell r="E2418"/>
          <cell r="F2418"/>
          <cell r="G2418"/>
          <cell r="H2418"/>
          <cell r="I2418"/>
          <cell r="J2418"/>
          <cell r="K2418"/>
          <cell r="L2418"/>
          <cell r="O2418"/>
          <cell r="P2418"/>
          <cell r="Q2418"/>
          <cell r="R2418"/>
          <cell r="S2418"/>
          <cell r="T2418"/>
          <cell r="U2418"/>
          <cell r="V2418"/>
          <cell r="Y2418"/>
          <cell r="Z2418"/>
        </row>
        <row r="2419">
          <cell r="B2419"/>
          <cell r="C2419"/>
          <cell r="D2419"/>
          <cell r="E2419"/>
          <cell r="F2419"/>
          <cell r="G2419"/>
          <cell r="H2419"/>
          <cell r="I2419"/>
          <cell r="J2419"/>
          <cell r="K2419"/>
          <cell r="L2419"/>
          <cell r="O2419"/>
          <cell r="P2419"/>
          <cell r="Q2419"/>
          <cell r="R2419"/>
          <cell r="S2419"/>
          <cell r="T2419"/>
          <cell r="U2419"/>
          <cell r="V2419"/>
          <cell r="Y2419"/>
          <cell r="Z2419"/>
        </row>
        <row r="2420">
          <cell r="B2420"/>
          <cell r="C2420"/>
          <cell r="D2420"/>
          <cell r="E2420"/>
          <cell r="F2420"/>
          <cell r="G2420"/>
          <cell r="H2420"/>
          <cell r="I2420"/>
          <cell r="J2420"/>
          <cell r="K2420"/>
          <cell r="L2420"/>
          <cell r="O2420"/>
          <cell r="P2420"/>
          <cell r="Q2420"/>
          <cell r="R2420"/>
          <cell r="S2420"/>
          <cell r="T2420"/>
          <cell r="U2420"/>
          <cell r="V2420"/>
          <cell r="Y2420"/>
          <cell r="Z2420"/>
        </row>
        <row r="2421">
          <cell r="B2421"/>
          <cell r="C2421"/>
          <cell r="D2421"/>
          <cell r="E2421"/>
          <cell r="F2421"/>
          <cell r="G2421"/>
          <cell r="H2421"/>
          <cell r="I2421"/>
          <cell r="J2421"/>
          <cell r="K2421"/>
          <cell r="L2421"/>
          <cell r="O2421"/>
          <cell r="P2421"/>
          <cell r="Q2421"/>
          <cell r="R2421"/>
          <cell r="S2421"/>
          <cell r="T2421"/>
          <cell r="U2421"/>
          <cell r="V2421"/>
          <cell r="Y2421"/>
          <cell r="Z2421"/>
        </row>
        <row r="2422">
          <cell r="B2422"/>
          <cell r="C2422"/>
          <cell r="D2422"/>
          <cell r="E2422"/>
          <cell r="F2422"/>
          <cell r="G2422"/>
          <cell r="H2422"/>
          <cell r="I2422"/>
          <cell r="J2422"/>
          <cell r="K2422"/>
          <cell r="L2422"/>
          <cell r="O2422"/>
          <cell r="P2422"/>
          <cell r="Q2422"/>
          <cell r="R2422"/>
          <cell r="S2422"/>
          <cell r="T2422"/>
          <cell r="U2422"/>
          <cell r="V2422"/>
          <cell r="Y2422"/>
          <cell r="Z2422"/>
        </row>
        <row r="2423">
          <cell r="B2423"/>
          <cell r="C2423"/>
          <cell r="D2423"/>
          <cell r="E2423"/>
          <cell r="F2423"/>
          <cell r="G2423"/>
          <cell r="H2423"/>
          <cell r="I2423"/>
          <cell r="J2423"/>
          <cell r="K2423"/>
          <cell r="L2423"/>
          <cell r="O2423"/>
          <cell r="P2423"/>
          <cell r="Q2423"/>
          <cell r="R2423"/>
          <cell r="S2423"/>
          <cell r="T2423"/>
          <cell r="U2423"/>
          <cell r="V2423"/>
          <cell r="Y2423"/>
          <cell r="Z2423"/>
        </row>
        <row r="2424">
          <cell r="B2424"/>
          <cell r="C2424"/>
          <cell r="D2424"/>
          <cell r="E2424"/>
          <cell r="F2424"/>
          <cell r="G2424"/>
          <cell r="H2424"/>
          <cell r="I2424"/>
          <cell r="J2424"/>
          <cell r="K2424"/>
          <cell r="L2424"/>
          <cell r="O2424"/>
          <cell r="P2424"/>
          <cell r="Q2424"/>
          <cell r="R2424"/>
          <cell r="S2424"/>
          <cell r="T2424"/>
          <cell r="U2424"/>
          <cell r="V2424"/>
          <cell r="Y2424"/>
          <cell r="Z2424"/>
        </row>
        <row r="2425">
          <cell r="B2425"/>
          <cell r="C2425"/>
          <cell r="D2425"/>
          <cell r="E2425"/>
          <cell r="F2425"/>
          <cell r="G2425"/>
          <cell r="H2425"/>
          <cell r="I2425"/>
          <cell r="J2425"/>
          <cell r="K2425"/>
          <cell r="L2425"/>
          <cell r="O2425"/>
          <cell r="P2425"/>
          <cell r="Q2425"/>
          <cell r="R2425"/>
          <cell r="S2425"/>
          <cell r="T2425"/>
          <cell r="U2425"/>
          <cell r="V2425"/>
          <cell r="Y2425"/>
          <cell r="Z2425"/>
        </row>
        <row r="2426">
          <cell r="B2426"/>
          <cell r="C2426"/>
          <cell r="D2426"/>
          <cell r="E2426"/>
          <cell r="F2426"/>
          <cell r="G2426"/>
          <cell r="H2426"/>
          <cell r="I2426"/>
          <cell r="J2426"/>
          <cell r="K2426"/>
          <cell r="L2426"/>
          <cell r="O2426"/>
          <cell r="P2426"/>
          <cell r="Q2426"/>
          <cell r="R2426"/>
          <cell r="S2426"/>
          <cell r="T2426"/>
          <cell r="U2426"/>
          <cell r="V2426"/>
          <cell r="Y2426"/>
          <cell r="Z2426"/>
        </row>
        <row r="2427">
          <cell r="B2427"/>
          <cell r="C2427"/>
          <cell r="D2427"/>
          <cell r="E2427"/>
          <cell r="F2427"/>
          <cell r="G2427"/>
          <cell r="H2427"/>
          <cell r="I2427"/>
          <cell r="J2427"/>
          <cell r="K2427"/>
          <cell r="L2427"/>
          <cell r="O2427"/>
          <cell r="P2427"/>
          <cell r="Q2427"/>
          <cell r="R2427"/>
          <cell r="S2427"/>
          <cell r="T2427"/>
          <cell r="U2427"/>
          <cell r="V2427"/>
          <cell r="Y2427"/>
          <cell r="Z2427"/>
        </row>
        <row r="2428">
          <cell r="B2428"/>
          <cell r="C2428"/>
          <cell r="D2428"/>
          <cell r="E2428"/>
          <cell r="F2428"/>
          <cell r="G2428"/>
          <cell r="H2428"/>
          <cell r="I2428"/>
          <cell r="J2428"/>
          <cell r="K2428"/>
          <cell r="L2428"/>
          <cell r="O2428"/>
          <cell r="P2428"/>
          <cell r="Q2428"/>
          <cell r="R2428"/>
          <cell r="S2428"/>
          <cell r="T2428"/>
          <cell r="U2428"/>
          <cell r="V2428"/>
          <cell r="Y2428"/>
          <cell r="Z2428"/>
        </row>
        <row r="2429">
          <cell r="B2429"/>
          <cell r="C2429"/>
          <cell r="D2429"/>
          <cell r="E2429"/>
          <cell r="F2429"/>
          <cell r="G2429"/>
          <cell r="H2429"/>
          <cell r="I2429"/>
          <cell r="J2429"/>
          <cell r="K2429"/>
          <cell r="L2429"/>
          <cell r="O2429"/>
          <cell r="P2429"/>
          <cell r="Q2429"/>
          <cell r="R2429"/>
          <cell r="S2429"/>
          <cell r="T2429"/>
          <cell r="U2429"/>
          <cell r="V2429"/>
          <cell r="Y2429"/>
          <cell r="Z2429"/>
        </row>
        <row r="2430">
          <cell r="B2430"/>
          <cell r="C2430"/>
          <cell r="D2430"/>
          <cell r="E2430"/>
          <cell r="F2430"/>
          <cell r="G2430"/>
          <cell r="H2430"/>
          <cell r="I2430"/>
          <cell r="J2430"/>
          <cell r="K2430"/>
          <cell r="L2430"/>
          <cell r="O2430"/>
          <cell r="P2430"/>
          <cell r="Q2430"/>
          <cell r="R2430"/>
          <cell r="S2430"/>
          <cell r="T2430"/>
          <cell r="U2430"/>
          <cell r="V2430"/>
          <cell r="Y2430"/>
          <cell r="Z2430"/>
        </row>
        <row r="2431">
          <cell r="B2431"/>
          <cell r="C2431"/>
          <cell r="D2431"/>
          <cell r="E2431"/>
          <cell r="F2431"/>
          <cell r="G2431"/>
          <cell r="H2431"/>
          <cell r="I2431"/>
          <cell r="J2431"/>
          <cell r="K2431"/>
          <cell r="L2431"/>
          <cell r="O2431"/>
          <cell r="P2431"/>
          <cell r="Q2431"/>
          <cell r="R2431"/>
          <cell r="S2431"/>
          <cell r="T2431"/>
          <cell r="U2431"/>
          <cell r="V2431"/>
          <cell r="Y2431"/>
          <cell r="Z2431"/>
        </row>
        <row r="2432">
          <cell r="B2432"/>
          <cell r="C2432"/>
          <cell r="D2432"/>
          <cell r="E2432"/>
          <cell r="F2432"/>
          <cell r="G2432"/>
          <cell r="H2432"/>
          <cell r="I2432"/>
          <cell r="J2432"/>
          <cell r="K2432"/>
          <cell r="L2432"/>
          <cell r="O2432"/>
          <cell r="P2432"/>
          <cell r="Q2432"/>
          <cell r="R2432"/>
          <cell r="S2432"/>
          <cell r="T2432"/>
          <cell r="U2432"/>
          <cell r="V2432"/>
          <cell r="Y2432"/>
          <cell r="Z2432"/>
        </row>
        <row r="2433">
          <cell r="B2433"/>
          <cell r="C2433"/>
          <cell r="D2433"/>
          <cell r="E2433"/>
          <cell r="F2433"/>
          <cell r="G2433"/>
          <cell r="H2433"/>
          <cell r="I2433"/>
          <cell r="J2433"/>
          <cell r="K2433"/>
          <cell r="L2433"/>
          <cell r="O2433"/>
          <cell r="P2433"/>
          <cell r="Q2433"/>
          <cell r="R2433"/>
          <cell r="S2433"/>
          <cell r="T2433"/>
          <cell r="U2433"/>
          <cell r="V2433"/>
          <cell r="Y2433"/>
          <cell r="Z2433"/>
        </row>
        <row r="2434">
          <cell r="B2434"/>
          <cell r="C2434"/>
          <cell r="D2434"/>
          <cell r="E2434"/>
          <cell r="F2434"/>
          <cell r="G2434"/>
          <cell r="H2434"/>
          <cell r="I2434"/>
          <cell r="J2434"/>
          <cell r="K2434"/>
          <cell r="L2434"/>
          <cell r="O2434"/>
          <cell r="P2434"/>
          <cell r="Q2434"/>
          <cell r="R2434"/>
          <cell r="S2434"/>
          <cell r="T2434"/>
          <cell r="U2434"/>
          <cell r="V2434"/>
          <cell r="Y2434"/>
          <cell r="Z2434"/>
        </row>
        <row r="2435">
          <cell r="B2435"/>
          <cell r="C2435"/>
          <cell r="D2435"/>
          <cell r="E2435"/>
          <cell r="F2435"/>
          <cell r="G2435"/>
          <cell r="H2435"/>
          <cell r="I2435"/>
          <cell r="J2435"/>
          <cell r="K2435"/>
          <cell r="L2435"/>
          <cell r="O2435"/>
          <cell r="P2435"/>
          <cell r="Q2435"/>
          <cell r="R2435"/>
          <cell r="S2435"/>
          <cell r="T2435"/>
          <cell r="U2435"/>
          <cell r="V2435"/>
          <cell r="Y2435"/>
          <cell r="Z2435"/>
        </row>
        <row r="2436">
          <cell r="B2436"/>
          <cell r="C2436"/>
          <cell r="D2436"/>
          <cell r="E2436"/>
          <cell r="F2436"/>
          <cell r="G2436"/>
          <cell r="H2436"/>
          <cell r="I2436"/>
          <cell r="J2436"/>
          <cell r="K2436"/>
          <cell r="L2436"/>
          <cell r="O2436"/>
          <cell r="P2436"/>
          <cell r="Q2436"/>
          <cell r="R2436"/>
          <cell r="S2436"/>
          <cell r="T2436"/>
          <cell r="U2436"/>
          <cell r="V2436"/>
          <cell r="Y2436"/>
          <cell r="Z2436"/>
        </row>
        <row r="2437">
          <cell r="B2437"/>
          <cell r="C2437"/>
          <cell r="D2437"/>
          <cell r="E2437"/>
          <cell r="F2437"/>
          <cell r="G2437"/>
          <cell r="H2437"/>
          <cell r="I2437"/>
          <cell r="J2437"/>
          <cell r="K2437"/>
          <cell r="L2437"/>
          <cell r="O2437"/>
          <cell r="P2437"/>
          <cell r="Q2437"/>
          <cell r="R2437"/>
          <cell r="S2437"/>
          <cell r="T2437"/>
          <cell r="U2437"/>
          <cell r="V2437"/>
          <cell r="Y2437"/>
          <cell r="Z2437"/>
        </row>
        <row r="2438">
          <cell r="B2438"/>
          <cell r="C2438"/>
          <cell r="D2438"/>
          <cell r="E2438"/>
          <cell r="F2438"/>
          <cell r="G2438"/>
          <cell r="H2438"/>
          <cell r="I2438"/>
          <cell r="J2438"/>
          <cell r="K2438"/>
          <cell r="L2438"/>
          <cell r="O2438"/>
          <cell r="P2438"/>
          <cell r="Q2438"/>
          <cell r="R2438"/>
          <cell r="S2438"/>
          <cell r="T2438"/>
          <cell r="U2438"/>
          <cell r="V2438"/>
          <cell r="Y2438"/>
          <cell r="Z2438"/>
        </row>
        <row r="2439">
          <cell r="B2439"/>
          <cell r="C2439"/>
          <cell r="D2439"/>
          <cell r="E2439"/>
          <cell r="F2439"/>
          <cell r="G2439"/>
          <cell r="H2439"/>
          <cell r="I2439"/>
          <cell r="J2439"/>
          <cell r="K2439"/>
          <cell r="L2439"/>
          <cell r="O2439"/>
          <cell r="P2439"/>
          <cell r="Q2439"/>
          <cell r="R2439"/>
          <cell r="S2439"/>
          <cell r="T2439"/>
          <cell r="U2439"/>
          <cell r="V2439"/>
          <cell r="Y2439"/>
          <cell r="Z2439"/>
        </row>
        <row r="2440">
          <cell r="B2440"/>
          <cell r="C2440"/>
          <cell r="D2440"/>
          <cell r="E2440"/>
          <cell r="F2440"/>
          <cell r="G2440"/>
          <cell r="H2440"/>
          <cell r="I2440"/>
          <cell r="J2440"/>
          <cell r="K2440"/>
          <cell r="L2440"/>
          <cell r="O2440"/>
          <cell r="P2440"/>
          <cell r="Q2440"/>
          <cell r="R2440"/>
          <cell r="S2440"/>
          <cell r="T2440"/>
          <cell r="U2440"/>
          <cell r="V2440"/>
          <cell r="Y2440"/>
          <cell r="Z2440"/>
        </row>
        <row r="2441">
          <cell r="B2441"/>
          <cell r="C2441"/>
          <cell r="D2441"/>
          <cell r="E2441"/>
          <cell r="F2441"/>
          <cell r="G2441"/>
          <cell r="H2441"/>
          <cell r="I2441"/>
          <cell r="J2441"/>
          <cell r="K2441"/>
          <cell r="L2441"/>
          <cell r="O2441"/>
          <cell r="P2441"/>
          <cell r="Q2441"/>
          <cell r="R2441"/>
          <cell r="S2441"/>
          <cell r="T2441"/>
          <cell r="U2441"/>
          <cell r="V2441"/>
          <cell r="Y2441"/>
          <cell r="Z2441"/>
        </row>
        <row r="2442">
          <cell r="B2442"/>
          <cell r="C2442"/>
          <cell r="D2442"/>
          <cell r="E2442"/>
          <cell r="F2442"/>
          <cell r="G2442"/>
          <cell r="H2442"/>
          <cell r="I2442"/>
          <cell r="J2442"/>
          <cell r="K2442"/>
          <cell r="L2442"/>
          <cell r="O2442"/>
          <cell r="P2442"/>
          <cell r="Q2442"/>
          <cell r="R2442"/>
          <cell r="S2442"/>
          <cell r="T2442"/>
          <cell r="U2442"/>
          <cell r="V2442"/>
          <cell r="Y2442"/>
          <cell r="Z2442"/>
        </row>
        <row r="2443">
          <cell r="B2443"/>
          <cell r="C2443"/>
          <cell r="D2443"/>
          <cell r="E2443"/>
          <cell r="F2443"/>
          <cell r="G2443"/>
          <cell r="H2443"/>
          <cell r="I2443"/>
          <cell r="J2443"/>
          <cell r="K2443"/>
          <cell r="L2443"/>
          <cell r="O2443"/>
          <cell r="P2443"/>
          <cell r="Q2443"/>
          <cell r="R2443"/>
          <cell r="S2443"/>
          <cell r="T2443"/>
          <cell r="U2443"/>
          <cell r="V2443"/>
          <cell r="Y2443"/>
          <cell r="Z2443"/>
        </row>
        <row r="2444">
          <cell r="B2444"/>
          <cell r="C2444"/>
          <cell r="D2444"/>
          <cell r="E2444"/>
          <cell r="F2444"/>
          <cell r="G2444"/>
          <cell r="H2444"/>
          <cell r="I2444"/>
          <cell r="J2444"/>
          <cell r="K2444"/>
          <cell r="L2444"/>
          <cell r="O2444"/>
          <cell r="P2444"/>
          <cell r="Q2444"/>
          <cell r="R2444"/>
          <cell r="S2444"/>
          <cell r="T2444"/>
          <cell r="U2444"/>
          <cell r="V2444"/>
          <cell r="Y2444"/>
          <cell r="Z2444"/>
        </row>
        <row r="2445">
          <cell r="B2445"/>
          <cell r="C2445"/>
          <cell r="D2445"/>
          <cell r="E2445"/>
          <cell r="F2445"/>
          <cell r="G2445"/>
          <cell r="H2445"/>
          <cell r="I2445"/>
          <cell r="J2445"/>
          <cell r="K2445"/>
          <cell r="L2445"/>
          <cell r="O2445"/>
          <cell r="P2445"/>
          <cell r="Q2445"/>
          <cell r="R2445"/>
          <cell r="S2445"/>
          <cell r="T2445"/>
          <cell r="U2445"/>
          <cell r="V2445"/>
          <cell r="Y2445"/>
          <cell r="Z2445"/>
        </row>
        <row r="2446">
          <cell r="B2446"/>
          <cell r="C2446"/>
          <cell r="D2446"/>
          <cell r="E2446"/>
          <cell r="F2446"/>
          <cell r="G2446"/>
          <cell r="H2446"/>
          <cell r="I2446"/>
          <cell r="J2446"/>
          <cell r="K2446"/>
          <cell r="L2446"/>
          <cell r="O2446"/>
          <cell r="P2446"/>
          <cell r="Q2446"/>
          <cell r="R2446"/>
          <cell r="S2446"/>
          <cell r="T2446"/>
          <cell r="U2446"/>
          <cell r="V2446"/>
          <cell r="Y2446"/>
          <cell r="Z2446"/>
        </row>
        <row r="2447">
          <cell r="B2447"/>
          <cell r="C2447"/>
          <cell r="D2447"/>
          <cell r="E2447"/>
          <cell r="F2447"/>
          <cell r="G2447"/>
          <cell r="H2447"/>
          <cell r="I2447"/>
          <cell r="J2447"/>
          <cell r="K2447"/>
          <cell r="L2447"/>
          <cell r="O2447"/>
          <cell r="P2447"/>
          <cell r="Q2447"/>
          <cell r="R2447"/>
          <cell r="S2447"/>
          <cell r="T2447"/>
          <cell r="U2447"/>
          <cell r="V2447"/>
          <cell r="Y2447"/>
          <cell r="Z2447"/>
        </row>
        <row r="2448">
          <cell r="B2448"/>
          <cell r="C2448"/>
          <cell r="D2448"/>
          <cell r="E2448"/>
          <cell r="F2448"/>
          <cell r="G2448"/>
          <cell r="H2448"/>
          <cell r="I2448"/>
          <cell r="J2448"/>
          <cell r="K2448"/>
          <cell r="L2448"/>
          <cell r="O2448"/>
          <cell r="P2448"/>
          <cell r="Q2448"/>
          <cell r="R2448"/>
          <cell r="S2448"/>
          <cell r="T2448"/>
          <cell r="U2448"/>
          <cell r="V2448"/>
          <cell r="Y2448"/>
          <cell r="Z2448"/>
        </row>
        <row r="2449">
          <cell r="B2449"/>
          <cell r="C2449"/>
          <cell r="D2449"/>
          <cell r="E2449"/>
          <cell r="F2449"/>
          <cell r="G2449"/>
          <cell r="H2449"/>
          <cell r="I2449"/>
          <cell r="J2449"/>
          <cell r="K2449"/>
          <cell r="L2449"/>
          <cell r="O2449"/>
          <cell r="P2449"/>
          <cell r="Q2449"/>
          <cell r="R2449"/>
          <cell r="S2449"/>
          <cell r="T2449"/>
          <cell r="U2449"/>
          <cell r="V2449"/>
          <cell r="Y2449"/>
          <cell r="Z2449"/>
        </row>
        <row r="2450">
          <cell r="B2450"/>
          <cell r="C2450"/>
          <cell r="D2450"/>
          <cell r="E2450"/>
          <cell r="F2450"/>
          <cell r="G2450"/>
          <cell r="H2450"/>
          <cell r="I2450"/>
          <cell r="J2450"/>
          <cell r="K2450"/>
          <cell r="L2450"/>
          <cell r="O2450"/>
          <cell r="P2450"/>
          <cell r="Q2450"/>
          <cell r="R2450"/>
          <cell r="S2450"/>
          <cell r="T2450"/>
          <cell r="U2450"/>
          <cell r="V2450"/>
          <cell r="Y2450"/>
          <cell r="Z2450"/>
        </row>
        <row r="2451">
          <cell r="B2451"/>
          <cell r="C2451"/>
          <cell r="D2451"/>
          <cell r="E2451"/>
          <cell r="F2451"/>
          <cell r="G2451"/>
          <cell r="H2451"/>
          <cell r="I2451"/>
          <cell r="J2451"/>
          <cell r="K2451"/>
          <cell r="L2451"/>
          <cell r="O2451"/>
          <cell r="P2451"/>
          <cell r="Q2451"/>
          <cell r="R2451"/>
          <cell r="S2451"/>
          <cell r="T2451"/>
          <cell r="U2451"/>
          <cell r="V2451"/>
          <cell r="Y2451"/>
          <cell r="Z2451"/>
        </row>
        <row r="2452">
          <cell r="B2452"/>
          <cell r="C2452"/>
          <cell r="D2452"/>
          <cell r="E2452"/>
          <cell r="F2452"/>
          <cell r="G2452"/>
          <cell r="H2452"/>
          <cell r="I2452"/>
          <cell r="J2452"/>
          <cell r="K2452"/>
          <cell r="L2452"/>
          <cell r="O2452"/>
          <cell r="P2452"/>
          <cell r="Q2452"/>
          <cell r="R2452"/>
          <cell r="S2452"/>
          <cell r="T2452"/>
          <cell r="U2452"/>
          <cell r="V2452"/>
          <cell r="Y2452"/>
          <cell r="Z2452"/>
        </row>
        <row r="2453">
          <cell r="B2453"/>
          <cell r="C2453"/>
          <cell r="D2453"/>
          <cell r="E2453"/>
          <cell r="F2453"/>
          <cell r="G2453"/>
          <cell r="H2453"/>
          <cell r="I2453"/>
          <cell r="J2453"/>
          <cell r="K2453"/>
          <cell r="L2453"/>
          <cell r="O2453"/>
          <cell r="P2453"/>
          <cell r="Q2453"/>
          <cell r="R2453"/>
          <cell r="S2453"/>
          <cell r="T2453"/>
          <cell r="U2453"/>
          <cell r="V2453"/>
          <cell r="Y2453"/>
          <cell r="Z2453"/>
        </row>
        <row r="2454">
          <cell r="B2454"/>
          <cell r="C2454"/>
          <cell r="D2454"/>
          <cell r="E2454"/>
          <cell r="F2454"/>
          <cell r="G2454"/>
          <cell r="H2454"/>
          <cell r="I2454"/>
          <cell r="J2454"/>
          <cell r="K2454"/>
          <cell r="L2454"/>
          <cell r="O2454"/>
          <cell r="P2454"/>
          <cell r="Q2454"/>
          <cell r="R2454"/>
          <cell r="S2454"/>
          <cell r="T2454"/>
          <cell r="U2454"/>
          <cell r="V2454"/>
          <cell r="Y2454"/>
          <cell r="Z2454"/>
        </row>
        <row r="2455">
          <cell r="B2455"/>
          <cell r="C2455"/>
          <cell r="D2455"/>
          <cell r="E2455"/>
          <cell r="F2455"/>
          <cell r="G2455"/>
          <cell r="H2455"/>
          <cell r="I2455"/>
          <cell r="J2455"/>
          <cell r="K2455"/>
          <cell r="L2455"/>
          <cell r="O2455"/>
          <cell r="P2455"/>
          <cell r="Q2455"/>
          <cell r="R2455"/>
          <cell r="S2455"/>
          <cell r="T2455"/>
          <cell r="U2455"/>
          <cell r="V2455"/>
          <cell r="Y2455"/>
          <cell r="Z2455"/>
        </row>
        <row r="2456">
          <cell r="B2456"/>
          <cell r="C2456"/>
          <cell r="D2456"/>
          <cell r="E2456"/>
          <cell r="F2456"/>
          <cell r="G2456"/>
          <cell r="H2456"/>
          <cell r="I2456"/>
          <cell r="J2456"/>
          <cell r="K2456"/>
          <cell r="L2456"/>
          <cell r="O2456"/>
          <cell r="P2456"/>
          <cell r="Q2456"/>
          <cell r="R2456"/>
          <cell r="S2456"/>
          <cell r="T2456"/>
          <cell r="U2456"/>
          <cell r="V2456"/>
          <cell r="Y2456"/>
          <cell r="Z2456"/>
        </row>
        <row r="2457">
          <cell r="B2457"/>
          <cell r="C2457"/>
          <cell r="D2457"/>
          <cell r="E2457"/>
          <cell r="F2457"/>
          <cell r="G2457"/>
          <cell r="H2457"/>
          <cell r="I2457"/>
          <cell r="J2457"/>
          <cell r="K2457"/>
          <cell r="L2457"/>
          <cell r="O2457"/>
          <cell r="P2457"/>
          <cell r="Q2457"/>
          <cell r="R2457"/>
          <cell r="S2457"/>
          <cell r="T2457"/>
          <cell r="U2457"/>
          <cell r="V2457"/>
          <cell r="Y2457"/>
          <cell r="Z2457"/>
        </row>
        <row r="2458">
          <cell r="B2458"/>
          <cell r="C2458"/>
          <cell r="D2458"/>
          <cell r="E2458"/>
          <cell r="F2458"/>
          <cell r="G2458"/>
          <cell r="H2458"/>
          <cell r="I2458"/>
          <cell r="J2458"/>
          <cell r="K2458"/>
          <cell r="L2458"/>
          <cell r="O2458"/>
          <cell r="P2458"/>
          <cell r="Q2458"/>
          <cell r="R2458"/>
          <cell r="S2458"/>
          <cell r="T2458"/>
          <cell r="U2458"/>
          <cell r="V2458"/>
          <cell r="Y2458"/>
          <cell r="Z2458"/>
        </row>
        <row r="2459">
          <cell r="B2459"/>
          <cell r="C2459"/>
          <cell r="D2459"/>
          <cell r="E2459"/>
          <cell r="F2459"/>
          <cell r="G2459"/>
          <cell r="H2459"/>
          <cell r="I2459"/>
          <cell r="J2459"/>
          <cell r="K2459"/>
          <cell r="L2459"/>
          <cell r="O2459"/>
          <cell r="P2459"/>
          <cell r="Q2459"/>
          <cell r="R2459"/>
          <cell r="S2459"/>
          <cell r="T2459"/>
          <cell r="U2459"/>
          <cell r="V2459"/>
          <cell r="Y2459"/>
          <cell r="Z2459"/>
        </row>
        <row r="2460">
          <cell r="B2460"/>
          <cell r="C2460"/>
          <cell r="D2460"/>
          <cell r="E2460"/>
          <cell r="F2460"/>
          <cell r="G2460"/>
          <cell r="H2460"/>
          <cell r="I2460"/>
          <cell r="J2460"/>
          <cell r="K2460"/>
          <cell r="L2460"/>
          <cell r="O2460"/>
          <cell r="P2460"/>
          <cell r="Q2460"/>
          <cell r="R2460"/>
          <cell r="S2460"/>
          <cell r="T2460"/>
          <cell r="U2460"/>
          <cell r="V2460"/>
          <cell r="Y2460"/>
          <cell r="Z2460"/>
        </row>
        <row r="2461">
          <cell r="B2461"/>
          <cell r="C2461"/>
          <cell r="D2461"/>
          <cell r="E2461"/>
          <cell r="F2461"/>
          <cell r="G2461"/>
          <cell r="H2461"/>
          <cell r="I2461"/>
          <cell r="J2461"/>
          <cell r="K2461"/>
          <cell r="L2461"/>
          <cell r="O2461"/>
          <cell r="P2461"/>
          <cell r="Q2461"/>
          <cell r="R2461"/>
          <cell r="S2461"/>
          <cell r="T2461"/>
          <cell r="U2461"/>
          <cell r="V2461"/>
          <cell r="Y2461"/>
          <cell r="Z2461"/>
        </row>
        <row r="2462">
          <cell r="B2462"/>
          <cell r="C2462"/>
          <cell r="D2462"/>
          <cell r="E2462"/>
          <cell r="F2462"/>
          <cell r="G2462"/>
          <cell r="H2462"/>
          <cell r="I2462"/>
          <cell r="J2462"/>
          <cell r="K2462"/>
          <cell r="L2462"/>
          <cell r="O2462"/>
          <cell r="P2462"/>
          <cell r="Q2462"/>
          <cell r="R2462"/>
          <cell r="S2462"/>
          <cell r="T2462"/>
          <cell r="U2462"/>
          <cell r="V2462"/>
          <cell r="Y2462"/>
          <cell r="Z2462"/>
        </row>
        <row r="2463">
          <cell r="B2463"/>
          <cell r="C2463"/>
          <cell r="D2463"/>
          <cell r="E2463"/>
          <cell r="F2463"/>
          <cell r="G2463"/>
          <cell r="H2463"/>
          <cell r="I2463"/>
          <cell r="J2463"/>
          <cell r="K2463"/>
          <cell r="L2463"/>
          <cell r="O2463"/>
          <cell r="P2463"/>
          <cell r="Q2463"/>
          <cell r="R2463"/>
          <cell r="S2463"/>
          <cell r="T2463"/>
          <cell r="U2463"/>
          <cell r="V2463"/>
          <cell r="Y2463"/>
          <cell r="Z2463"/>
        </row>
        <row r="2464">
          <cell r="B2464"/>
          <cell r="C2464"/>
          <cell r="D2464"/>
          <cell r="E2464"/>
          <cell r="F2464"/>
          <cell r="G2464"/>
          <cell r="H2464"/>
          <cell r="I2464"/>
          <cell r="J2464"/>
          <cell r="K2464"/>
          <cell r="L2464"/>
          <cell r="O2464"/>
          <cell r="P2464"/>
          <cell r="Q2464"/>
          <cell r="R2464"/>
          <cell r="S2464"/>
          <cell r="T2464"/>
          <cell r="U2464"/>
          <cell r="V2464"/>
          <cell r="Y2464"/>
          <cell r="Z2464"/>
        </row>
        <row r="2465">
          <cell r="B2465"/>
          <cell r="C2465"/>
          <cell r="D2465"/>
          <cell r="E2465"/>
          <cell r="F2465"/>
          <cell r="G2465"/>
          <cell r="H2465"/>
          <cell r="I2465"/>
          <cell r="J2465"/>
          <cell r="K2465"/>
          <cell r="L2465"/>
          <cell r="O2465"/>
          <cell r="P2465"/>
          <cell r="Q2465"/>
          <cell r="R2465"/>
          <cell r="S2465"/>
          <cell r="T2465"/>
          <cell r="U2465"/>
          <cell r="V2465"/>
          <cell r="Y2465"/>
          <cell r="Z2465"/>
        </row>
        <row r="2466">
          <cell r="B2466"/>
          <cell r="C2466"/>
          <cell r="D2466"/>
          <cell r="E2466"/>
          <cell r="F2466"/>
          <cell r="G2466"/>
          <cell r="H2466"/>
          <cell r="I2466"/>
          <cell r="J2466"/>
          <cell r="K2466"/>
          <cell r="L2466"/>
          <cell r="O2466"/>
          <cell r="P2466"/>
          <cell r="Q2466"/>
          <cell r="R2466"/>
          <cell r="S2466"/>
          <cell r="T2466"/>
          <cell r="U2466"/>
          <cell r="V2466"/>
          <cell r="Y2466"/>
          <cell r="Z2466"/>
        </row>
        <row r="2467">
          <cell r="B2467"/>
          <cell r="C2467"/>
          <cell r="D2467"/>
          <cell r="E2467"/>
          <cell r="F2467"/>
          <cell r="G2467"/>
          <cell r="H2467"/>
          <cell r="I2467"/>
          <cell r="J2467"/>
          <cell r="K2467"/>
          <cell r="L2467"/>
          <cell r="O2467"/>
          <cell r="P2467"/>
          <cell r="Q2467"/>
          <cell r="R2467"/>
          <cell r="S2467"/>
          <cell r="T2467"/>
          <cell r="U2467"/>
          <cell r="V2467"/>
          <cell r="Y2467"/>
          <cell r="Z2467"/>
        </row>
        <row r="2468">
          <cell r="B2468"/>
          <cell r="C2468"/>
          <cell r="D2468"/>
          <cell r="E2468"/>
          <cell r="F2468"/>
          <cell r="G2468"/>
          <cell r="H2468"/>
          <cell r="I2468"/>
          <cell r="J2468"/>
          <cell r="K2468"/>
          <cell r="L2468"/>
          <cell r="O2468"/>
          <cell r="P2468"/>
          <cell r="Q2468"/>
          <cell r="R2468"/>
          <cell r="S2468"/>
          <cell r="T2468"/>
          <cell r="U2468"/>
          <cell r="V2468"/>
          <cell r="Y2468"/>
          <cell r="Z2468"/>
        </row>
        <row r="2469">
          <cell r="B2469"/>
          <cell r="C2469"/>
          <cell r="D2469"/>
          <cell r="E2469"/>
          <cell r="F2469"/>
          <cell r="G2469"/>
          <cell r="H2469"/>
          <cell r="I2469"/>
          <cell r="J2469"/>
          <cell r="K2469"/>
          <cell r="L2469"/>
          <cell r="O2469"/>
          <cell r="P2469"/>
          <cell r="Q2469"/>
          <cell r="R2469"/>
          <cell r="S2469"/>
          <cell r="T2469"/>
          <cell r="U2469"/>
          <cell r="V2469"/>
          <cell r="Y2469"/>
          <cell r="Z2469"/>
        </row>
        <row r="2470">
          <cell r="B2470"/>
          <cell r="C2470"/>
          <cell r="D2470"/>
          <cell r="E2470"/>
          <cell r="F2470"/>
          <cell r="G2470"/>
          <cell r="H2470"/>
          <cell r="I2470"/>
          <cell r="J2470"/>
          <cell r="K2470"/>
          <cell r="L2470"/>
          <cell r="O2470"/>
          <cell r="P2470"/>
          <cell r="Q2470"/>
          <cell r="R2470"/>
          <cell r="S2470"/>
          <cell r="T2470"/>
          <cell r="U2470"/>
          <cell r="V2470"/>
          <cell r="Y2470"/>
          <cell r="Z2470"/>
        </row>
        <row r="2471">
          <cell r="B2471"/>
          <cell r="C2471"/>
          <cell r="D2471"/>
          <cell r="E2471"/>
          <cell r="F2471"/>
          <cell r="G2471"/>
          <cell r="H2471"/>
          <cell r="I2471"/>
          <cell r="J2471"/>
          <cell r="K2471"/>
          <cell r="L2471"/>
          <cell r="O2471"/>
          <cell r="P2471"/>
          <cell r="Q2471"/>
          <cell r="R2471"/>
          <cell r="S2471"/>
          <cell r="T2471"/>
          <cell r="U2471"/>
          <cell r="V2471"/>
          <cell r="Y2471"/>
          <cell r="Z2471"/>
        </row>
        <row r="2472">
          <cell r="B2472"/>
          <cell r="C2472"/>
          <cell r="D2472"/>
          <cell r="E2472"/>
          <cell r="F2472"/>
          <cell r="G2472"/>
          <cell r="H2472"/>
          <cell r="I2472"/>
          <cell r="J2472"/>
          <cell r="K2472"/>
          <cell r="L2472"/>
          <cell r="O2472"/>
          <cell r="P2472"/>
          <cell r="Q2472"/>
          <cell r="R2472"/>
          <cell r="S2472"/>
          <cell r="T2472"/>
          <cell r="U2472"/>
          <cell r="V2472"/>
          <cell r="Y2472"/>
          <cell r="Z2472"/>
        </row>
        <row r="2473">
          <cell r="B2473"/>
          <cell r="C2473"/>
          <cell r="D2473"/>
          <cell r="E2473"/>
          <cell r="F2473"/>
          <cell r="G2473"/>
          <cell r="H2473"/>
          <cell r="I2473"/>
          <cell r="J2473"/>
          <cell r="K2473"/>
          <cell r="L2473"/>
          <cell r="O2473"/>
          <cell r="P2473"/>
          <cell r="Q2473"/>
          <cell r="R2473"/>
          <cell r="S2473"/>
          <cell r="T2473"/>
          <cell r="U2473"/>
          <cell r="V2473"/>
          <cell r="Y2473"/>
          <cell r="Z2473"/>
        </row>
        <row r="2474">
          <cell r="B2474"/>
          <cell r="C2474"/>
          <cell r="D2474"/>
          <cell r="E2474"/>
          <cell r="F2474"/>
          <cell r="G2474"/>
          <cell r="H2474"/>
          <cell r="I2474"/>
          <cell r="J2474"/>
          <cell r="K2474"/>
          <cell r="L2474"/>
          <cell r="O2474"/>
          <cell r="P2474"/>
          <cell r="Q2474"/>
          <cell r="R2474"/>
          <cell r="S2474"/>
          <cell r="T2474"/>
          <cell r="U2474"/>
          <cell r="V2474"/>
          <cell r="Y2474"/>
          <cell r="Z2474"/>
        </row>
        <row r="2475">
          <cell r="B2475"/>
          <cell r="C2475"/>
          <cell r="D2475"/>
          <cell r="E2475"/>
          <cell r="F2475"/>
          <cell r="G2475"/>
          <cell r="H2475"/>
          <cell r="I2475"/>
          <cell r="J2475"/>
          <cell r="K2475"/>
          <cell r="L2475"/>
          <cell r="O2475"/>
          <cell r="P2475"/>
          <cell r="Q2475"/>
          <cell r="R2475"/>
          <cell r="S2475"/>
          <cell r="T2475"/>
          <cell r="U2475"/>
          <cell r="V2475"/>
          <cell r="Y2475"/>
          <cell r="Z2475"/>
        </row>
        <row r="2476">
          <cell r="B2476"/>
          <cell r="C2476"/>
          <cell r="D2476"/>
          <cell r="E2476"/>
          <cell r="F2476"/>
          <cell r="G2476"/>
          <cell r="H2476"/>
          <cell r="I2476"/>
          <cell r="J2476"/>
          <cell r="K2476"/>
          <cell r="L2476"/>
          <cell r="O2476"/>
          <cell r="P2476"/>
          <cell r="Q2476"/>
          <cell r="R2476"/>
          <cell r="S2476"/>
          <cell r="T2476"/>
          <cell r="U2476"/>
          <cell r="V2476"/>
          <cell r="Y2476"/>
          <cell r="Z2476"/>
        </row>
        <row r="2477">
          <cell r="B2477"/>
          <cell r="C2477"/>
          <cell r="D2477"/>
          <cell r="E2477"/>
          <cell r="F2477"/>
          <cell r="G2477"/>
          <cell r="H2477"/>
          <cell r="I2477"/>
          <cell r="J2477"/>
          <cell r="K2477"/>
          <cell r="L2477"/>
          <cell r="O2477"/>
          <cell r="P2477"/>
          <cell r="Q2477"/>
          <cell r="R2477"/>
          <cell r="S2477"/>
          <cell r="T2477"/>
          <cell r="U2477"/>
          <cell r="V2477"/>
          <cell r="Y2477"/>
          <cell r="Z2477"/>
        </row>
        <row r="2478">
          <cell r="B2478"/>
          <cell r="C2478"/>
          <cell r="D2478"/>
          <cell r="E2478"/>
          <cell r="F2478"/>
          <cell r="G2478"/>
          <cell r="H2478"/>
          <cell r="I2478"/>
          <cell r="J2478"/>
          <cell r="K2478"/>
          <cell r="L2478"/>
          <cell r="O2478"/>
          <cell r="P2478"/>
          <cell r="Q2478"/>
          <cell r="R2478"/>
          <cell r="S2478"/>
          <cell r="T2478"/>
          <cell r="U2478"/>
          <cell r="V2478"/>
          <cell r="Y2478"/>
          <cell r="Z2478"/>
        </row>
        <row r="2479">
          <cell r="B2479"/>
          <cell r="C2479"/>
          <cell r="D2479"/>
          <cell r="E2479"/>
          <cell r="F2479"/>
          <cell r="G2479"/>
          <cell r="H2479"/>
          <cell r="I2479"/>
          <cell r="J2479"/>
          <cell r="K2479"/>
          <cell r="L2479"/>
          <cell r="O2479"/>
          <cell r="P2479"/>
          <cell r="Q2479"/>
          <cell r="R2479"/>
          <cell r="S2479"/>
          <cell r="T2479"/>
          <cell r="U2479"/>
          <cell r="V2479"/>
          <cell r="Y2479"/>
          <cell r="Z2479"/>
        </row>
        <row r="2480">
          <cell r="B2480"/>
          <cell r="C2480"/>
          <cell r="D2480"/>
          <cell r="E2480"/>
          <cell r="F2480"/>
          <cell r="G2480"/>
          <cell r="H2480"/>
          <cell r="I2480"/>
          <cell r="J2480"/>
          <cell r="K2480"/>
          <cell r="L2480"/>
          <cell r="O2480"/>
          <cell r="P2480"/>
          <cell r="Q2480"/>
          <cell r="R2480"/>
          <cell r="S2480"/>
          <cell r="T2480"/>
          <cell r="U2480"/>
          <cell r="V2480"/>
          <cell r="Y2480"/>
          <cell r="Z2480"/>
        </row>
        <row r="2481">
          <cell r="B2481"/>
          <cell r="C2481"/>
          <cell r="D2481"/>
          <cell r="E2481"/>
          <cell r="F2481"/>
          <cell r="G2481"/>
          <cell r="H2481"/>
          <cell r="I2481"/>
          <cell r="J2481"/>
          <cell r="K2481"/>
          <cell r="L2481"/>
          <cell r="O2481"/>
          <cell r="P2481"/>
          <cell r="Q2481"/>
          <cell r="R2481"/>
          <cell r="S2481"/>
          <cell r="T2481"/>
          <cell r="U2481"/>
          <cell r="V2481"/>
          <cell r="Y2481"/>
          <cell r="Z2481"/>
        </row>
        <row r="2482">
          <cell r="B2482"/>
          <cell r="C2482"/>
          <cell r="D2482"/>
          <cell r="E2482"/>
          <cell r="F2482"/>
          <cell r="G2482"/>
          <cell r="H2482"/>
          <cell r="I2482"/>
          <cell r="J2482"/>
          <cell r="K2482"/>
          <cell r="L2482"/>
          <cell r="O2482"/>
          <cell r="P2482"/>
          <cell r="Q2482"/>
          <cell r="R2482"/>
          <cell r="S2482"/>
          <cell r="T2482"/>
          <cell r="U2482"/>
          <cell r="V2482"/>
          <cell r="Y2482"/>
          <cell r="Z2482"/>
        </row>
        <row r="2483">
          <cell r="B2483"/>
          <cell r="C2483"/>
          <cell r="D2483"/>
          <cell r="E2483"/>
          <cell r="F2483"/>
          <cell r="G2483"/>
          <cell r="H2483"/>
          <cell r="I2483"/>
          <cell r="J2483"/>
          <cell r="K2483"/>
          <cell r="L2483"/>
          <cell r="O2483"/>
          <cell r="P2483"/>
          <cell r="Q2483"/>
          <cell r="R2483"/>
          <cell r="S2483"/>
          <cell r="T2483"/>
          <cell r="U2483"/>
          <cell r="V2483"/>
          <cell r="Y2483"/>
          <cell r="Z2483"/>
        </row>
        <row r="2484">
          <cell r="B2484"/>
          <cell r="C2484"/>
          <cell r="D2484"/>
          <cell r="E2484"/>
          <cell r="F2484"/>
          <cell r="G2484"/>
          <cell r="H2484"/>
          <cell r="I2484"/>
          <cell r="J2484"/>
          <cell r="K2484"/>
          <cell r="L2484"/>
          <cell r="O2484"/>
          <cell r="P2484"/>
          <cell r="Q2484"/>
          <cell r="R2484"/>
          <cell r="S2484"/>
          <cell r="T2484"/>
          <cell r="U2484"/>
          <cell r="V2484"/>
          <cell r="Y2484"/>
          <cell r="Z2484"/>
        </row>
        <row r="2485">
          <cell r="B2485"/>
          <cell r="C2485"/>
          <cell r="D2485"/>
          <cell r="E2485"/>
          <cell r="F2485"/>
          <cell r="G2485"/>
          <cell r="H2485"/>
          <cell r="I2485"/>
          <cell r="J2485"/>
          <cell r="K2485"/>
          <cell r="L2485"/>
          <cell r="O2485"/>
          <cell r="P2485"/>
          <cell r="Q2485"/>
          <cell r="R2485"/>
          <cell r="S2485"/>
          <cell r="T2485"/>
          <cell r="U2485"/>
          <cell r="V2485"/>
          <cell r="Y2485"/>
          <cell r="Z2485"/>
        </row>
        <row r="2486">
          <cell r="B2486"/>
          <cell r="C2486"/>
          <cell r="D2486"/>
          <cell r="E2486"/>
          <cell r="F2486"/>
          <cell r="G2486"/>
          <cell r="H2486"/>
          <cell r="I2486"/>
          <cell r="J2486"/>
          <cell r="K2486"/>
          <cell r="L2486"/>
          <cell r="O2486"/>
          <cell r="P2486"/>
          <cell r="Q2486"/>
          <cell r="R2486"/>
          <cell r="S2486"/>
          <cell r="T2486"/>
          <cell r="U2486"/>
          <cell r="V2486"/>
          <cell r="Y2486"/>
          <cell r="Z2486"/>
        </row>
        <row r="2487">
          <cell r="B2487"/>
          <cell r="C2487"/>
          <cell r="D2487"/>
          <cell r="E2487"/>
          <cell r="F2487"/>
          <cell r="G2487"/>
          <cell r="H2487"/>
          <cell r="I2487"/>
          <cell r="J2487"/>
          <cell r="K2487"/>
          <cell r="L2487"/>
          <cell r="O2487"/>
          <cell r="P2487"/>
          <cell r="Q2487"/>
          <cell r="R2487"/>
          <cell r="S2487"/>
          <cell r="T2487"/>
          <cell r="U2487"/>
          <cell r="V2487"/>
          <cell r="Y2487"/>
          <cell r="Z2487"/>
        </row>
        <row r="2488">
          <cell r="B2488"/>
          <cell r="C2488"/>
          <cell r="D2488"/>
          <cell r="E2488"/>
          <cell r="F2488"/>
          <cell r="G2488"/>
          <cell r="H2488"/>
          <cell r="I2488"/>
          <cell r="J2488"/>
          <cell r="K2488"/>
          <cell r="L2488"/>
          <cell r="O2488"/>
          <cell r="P2488"/>
          <cell r="Q2488"/>
          <cell r="R2488"/>
          <cell r="S2488"/>
          <cell r="T2488"/>
          <cell r="U2488"/>
          <cell r="V2488"/>
          <cell r="Y2488"/>
          <cell r="Z2488"/>
        </row>
        <row r="2489">
          <cell r="B2489"/>
          <cell r="C2489"/>
          <cell r="D2489"/>
          <cell r="E2489"/>
          <cell r="F2489"/>
          <cell r="G2489"/>
          <cell r="H2489"/>
          <cell r="I2489"/>
          <cell r="J2489"/>
          <cell r="K2489"/>
          <cell r="L2489"/>
          <cell r="O2489"/>
          <cell r="P2489"/>
          <cell r="Q2489"/>
          <cell r="R2489"/>
          <cell r="S2489"/>
          <cell r="T2489"/>
          <cell r="U2489"/>
          <cell r="V2489"/>
          <cell r="Y2489"/>
          <cell r="Z2489"/>
        </row>
        <row r="2490">
          <cell r="B2490"/>
          <cell r="C2490"/>
          <cell r="D2490"/>
          <cell r="E2490"/>
          <cell r="F2490"/>
          <cell r="G2490"/>
          <cell r="H2490"/>
          <cell r="I2490"/>
          <cell r="J2490"/>
          <cell r="K2490"/>
          <cell r="L2490"/>
          <cell r="O2490"/>
          <cell r="P2490"/>
          <cell r="Q2490"/>
          <cell r="R2490"/>
          <cell r="S2490"/>
          <cell r="T2490"/>
          <cell r="U2490"/>
          <cell r="V2490"/>
          <cell r="Y2490"/>
          <cell r="Z2490"/>
        </row>
        <row r="2491">
          <cell r="B2491"/>
          <cell r="C2491"/>
          <cell r="D2491"/>
          <cell r="E2491"/>
          <cell r="F2491"/>
          <cell r="G2491"/>
          <cell r="H2491"/>
          <cell r="I2491"/>
          <cell r="J2491"/>
          <cell r="K2491"/>
          <cell r="L2491"/>
          <cell r="O2491"/>
          <cell r="P2491"/>
          <cell r="Q2491"/>
          <cell r="R2491"/>
          <cell r="S2491"/>
          <cell r="T2491"/>
          <cell r="U2491"/>
          <cell r="V2491"/>
          <cell r="Y2491"/>
          <cell r="Z2491"/>
        </row>
        <row r="2492">
          <cell r="B2492"/>
          <cell r="C2492"/>
          <cell r="D2492"/>
          <cell r="E2492"/>
          <cell r="F2492"/>
          <cell r="G2492"/>
          <cell r="H2492"/>
          <cell r="I2492"/>
          <cell r="J2492"/>
          <cell r="K2492"/>
          <cell r="L2492"/>
          <cell r="O2492"/>
          <cell r="P2492"/>
          <cell r="Q2492"/>
          <cell r="R2492"/>
          <cell r="S2492"/>
          <cell r="T2492"/>
          <cell r="U2492"/>
          <cell r="V2492"/>
          <cell r="Y2492"/>
          <cell r="Z2492"/>
        </row>
        <row r="2493">
          <cell r="B2493"/>
          <cell r="C2493"/>
          <cell r="D2493"/>
          <cell r="E2493"/>
          <cell r="F2493"/>
          <cell r="G2493"/>
          <cell r="H2493"/>
          <cell r="I2493"/>
          <cell r="J2493"/>
          <cell r="K2493"/>
          <cell r="L2493"/>
          <cell r="O2493"/>
          <cell r="P2493"/>
          <cell r="Q2493"/>
          <cell r="R2493"/>
          <cell r="S2493"/>
          <cell r="T2493"/>
          <cell r="U2493"/>
          <cell r="V2493"/>
          <cell r="Y2493"/>
          <cell r="Z2493"/>
        </row>
        <row r="2494">
          <cell r="B2494"/>
          <cell r="C2494"/>
          <cell r="D2494"/>
          <cell r="E2494"/>
          <cell r="F2494"/>
          <cell r="G2494"/>
          <cell r="H2494"/>
          <cell r="I2494"/>
          <cell r="J2494"/>
          <cell r="K2494"/>
          <cell r="L2494"/>
          <cell r="O2494"/>
          <cell r="P2494"/>
          <cell r="Q2494"/>
          <cell r="R2494"/>
          <cell r="S2494"/>
          <cell r="T2494"/>
          <cell r="U2494"/>
          <cell r="V2494"/>
          <cell r="Y2494"/>
          <cell r="Z2494"/>
        </row>
        <row r="2495">
          <cell r="B2495"/>
          <cell r="C2495"/>
          <cell r="D2495"/>
          <cell r="E2495"/>
          <cell r="F2495"/>
          <cell r="G2495"/>
          <cell r="H2495"/>
          <cell r="I2495"/>
          <cell r="J2495"/>
          <cell r="K2495"/>
          <cell r="L2495"/>
          <cell r="O2495"/>
          <cell r="P2495"/>
          <cell r="Q2495"/>
          <cell r="R2495"/>
          <cell r="S2495"/>
          <cell r="T2495"/>
          <cell r="U2495"/>
          <cell r="V2495"/>
          <cell r="Y2495"/>
          <cell r="Z2495"/>
        </row>
        <row r="2496">
          <cell r="B2496"/>
          <cell r="C2496"/>
          <cell r="D2496"/>
          <cell r="E2496"/>
          <cell r="F2496"/>
          <cell r="G2496"/>
          <cell r="H2496"/>
          <cell r="I2496"/>
          <cell r="J2496"/>
          <cell r="K2496"/>
          <cell r="L2496"/>
          <cell r="O2496"/>
          <cell r="P2496"/>
          <cell r="Q2496"/>
          <cell r="R2496"/>
          <cell r="S2496"/>
          <cell r="T2496"/>
          <cell r="U2496"/>
          <cell r="V2496"/>
          <cell r="Y2496"/>
          <cell r="Z2496"/>
        </row>
        <row r="2497">
          <cell r="B2497"/>
          <cell r="C2497"/>
          <cell r="D2497"/>
          <cell r="E2497"/>
          <cell r="F2497"/>
          <cell r="G2497"/>
          <cell r="H2497"/>
          <cell r="I2497"/>
          <cell r="J2497"/>
          <cell r="K2497"/>
          <cell r="L2497"/>
          <cell r="O2497"/>
          <cell r="P2497"/>
          <cell r="Q2497"/>
          <cell r="R2497"/>
          <cell r="S2497"/>
          <cell r="T2497"/>
          <cell r="U2497"/>
          <cell r="V2497"/>
          <cell r="Y2497"/>
          <cell r="Z2497"/>
        </row>
        <row r="2498">
          <cell r="B2498"/>
          <cell r="C2498"/>
          <cell r="D2498"/>
          <cell r="E2498"/>
          <cell r="F2498"/>
          <cell r="G2498"/>
          <cell r="H2498"/>
          <cell r="I2498"/>
          <cell r="J2498"/>
          <cell r="K2498"/>
          <cell r="L2498"/>
          <cell r="O2498"/>
          <cell r="P2498"/>
          <cell r="Q2498"/>
          <cell r="R2498"/>
          <cell r="S2498"/>
          <cell r="T2498"/>
          <cell r="U2498"/>
          <cell r="V2498"/>
          <cell r="Y2498"/>
          <cell r="Z2498"/>
        </row>
        <row r="2499">
          <cell r="B2499"/>
          <cell r="C2499"/>
          <cell r="D2499"/>
          <cell r="E2499"/>
          <cell r="F2499"/>
          <cell r="G2499"/>
          <cell r="H2499"/>
          <cell r="I2499"/>
          <cell r="J2499"/>
          <cell r="K2499"/>
          <cell r="L2499"/>
          <cell r="O2499"/>
          <cell r="P2499"/>
          <cell r="Q2499"/>
          <cell r="R2499"/>
          <cell r="S2499"/>
          <cell r="T2499"/>
          <cell r="U2499"/>
          <cell r="V2499"/>
          <cell r="Y2499"/>
          <cell r="Z2499"/>
        </row>
        <row r="2500">
          <cell r="B2500"/>
          <cell r="C2500"/>
          <cell r="D2500"/>
          <cell r="E2500"/>
          <cell r="F2500"/>
          <cell r="G2500"/>
          <cell r="H2500"/>
          <cell r="I2500"/>
          <cell r="J2500"/>
          <cell r="K2500"/>
          <cell r="L2500"/>
          <cell r="O2500"/>
          <cell r="P2500"/>
          <cell r="Q2500"/>
          <cell r="R2500"/>
          <cell r="S2500"/>
          <cell r="T2500"/>
          <cell r="U2500"/>
          <cell r="V2500"/>
          <cell r="Y2500"/>
          <cell r="Z2500"/>
        </row>
        <row r="2501">
          <cell r="B2501"/>
          <cell r="C2501"/>
          <cell r="D2501"/>
          <cell r="E2501"/>
          <cell r="F2501"/>
          <cell r="G2501"/>
          <cell r="H2501"/>
          <cell r="I2501"/>
          <cell r="J2501"/>
          <cell r="K2501"/>
          <cell r="L2501"/>
          <cell r="O2501"/>
          <cell r="P2501"/>
          <cell r="Q2501"/>
          <cell r="R2501"/>
          <cell r="S2501"/>
          <cell r="T2501"/>
          <cell r="U2501"/>
          <cell r="V2501"/>
          <cell r="Y2501"/>
          <cell r="Z2501"/>
        </row>
        <row r="2502">
          <cell r="B2502"/>
          <cell r="C2502"/>
          <cell r="D2502"/>
          <cell r="E2502"/>
          <cell r="F2502"/>
          <cell r="G2502"/>
          <cell r="H2502"/>
          <cell r="I2502"/>
          <cell r="J2502"/>
          <cell r="K2502"/>
          <cell r="L2502"/>
          <cell r="O2502"/>
          <cell r="P2502"/>
          <cell r="Q2502"/>
          <cell r="R2502"/>
          <cell r="S2502"/>
          <cell r="T2502"/>
          <cell r="U2502"/>
          <cell r="V2502"/>
          <cell r="Y2502"/>
          <cell r="Z2502"/>
        </row>
        <row r="2503">
          <cell r="B2503"/>
          <cell r="C2503"/>
          <cell r="D2503"/>
          <cell r="E2503"/>
          <cell r="F2503"/>
          <cell r="G2503"/>
          <cell r="H2503"/>
          <cell r="I2503"/>
          <cell r="J2503"/>
          <cell r="K2503"/>
          <cell r="L2503"/>
          <cell r="O2503"/>
          <cell r="P2503"/>
          <cell r="Q2503"/>
          <cell r="R2503"/>
          <cell r="S2503"/>
          <cell r="T2503"/>
          <cell r="U2503"/>
          <cell r="V2503"/>
          <cell r="Y2503"/>
          <cell r="Z2503"/>
        </row>
        <row r="2504">
          <cell r="B2504"/>
          <cell r="C2504"/>
          <cell r="D2504"/>
          <cell r="E2504"/>
          <cell r="F2504"/>
          <cell r="G2504"/>
          <cell r="H2504"/>
          <cell r="I2504"/>
          <cell r="J2504"/>
          <cell r="K2504"/>
          <cell r="L2504"/>
          <cell r="O2504"/>
          <cell r="P2504"/>
          <cell r="Q2504"/>
          <cell r="R2504"/>
          <cell r="S2504"/>
          <cell r="T2504"/>
          <cell r="U2504"/>
          <cell r="V2504"/>
          <cell r="Y2504"/>
          <cell r="Z2504"/>
        </row>
        <row r="2505">
          <cell r="B2505"/>
          <cell r="C2505"/>
          <cell r="D2505"/>
          <cell r="E2505"/>
          <cell r="F2505"/>
          <cell r="G2505"/>
          <cell r="H2505"/>
          <cell r="I2505"/>
          <cell r="J2505"/>
          <cell r="K2505"/>
          <cell r="L2505"/>
          <cell r="O2505"/>
          <cell r="P2505"/>
          <cell r="Q2505"/>
          <cell r="R2505"/>
          <cell r="S2505"/>
          <cell r="T2505"/>
          <cell r="U2505"/>
          <cell r="V2505"/>
          <cell r="Y2505"/>
          <cell r="Z2505"/>
        </row>
        <row r="2506">
          <cell r="B2506"/>
          <cell r="C2506"/>
          <cell r="D2506"/>
          <cell r="E2506"/>
          <cell r="F2506"/>
          <cell r="G2506"/>
          <cell r="H2506"/>
          <cell r="I2506"/>
          <cell r="J2506"/>
          <cell r="K2506"/>
          <cell r="L2506"/>
          <cell r="O2506"/>
          <cell r="P2506"/>
          <cell r="Q2506"/>
          <cell r="R2506"/>
          <cell r="S2506"/>
          <cell r="T2506"/>
          <cell r="U2506"/>
          <cell r="V2506"/>
          <cell r="Y2506"/>
          <cell r="Z2506"/>
        </row>
        <row r="2507">
          <cell r="B2507"/>
          <cell r="C2507"/>
          <cell r="D2507"/>
          <cell r="E2507"/>
          <cell r="F2507"/>
          <cell r="G2507"/>
          <cell r="H2507"/>
          <cell r="I2507"/>
          <cell r="J2507"/>
          <cell r="K2507"/>
          <cell r="L2507"/>
          <cell r="O2507"/>
          <cell r="P2507"/>
          <cell r="Q2507"/>
          <cell r="R2507"/>
          <cell r="S2507"/>
          <cell r="T2507"/>
          <cell r="U2507"/>
          <cell r="V2507"/>
          <cell r="Y2507"/>
          <cell r="Z2507"/>
        </row>
        <row r="2508">
          <cell r="B2508"/>
          <cell r="C2508"/>
          <cell r="D2508"/>
          <cell r="E2508"/>
          <cell r="F2508"/>
          <cell r="G2508"/>
          <cell r="H2508"/>
          <cell r="I2508"/>
          <cell r="J2508"/>
          <cell r="K2508"/>
          <cell r="L2508"/>
          <cell r="O2508"/>
          <cell r="P2508"/>
          <cell r="Q2508"/>
          <cell r="R2508"/>
          <cell r="S2508"/>
          <cell r="T2508"/>
          <cell r="U2508"/>
          <cell r="V2508"/>
          <cell r="Y2508"/>
          <cell r="Z2508"/>
        </row>
        <row r="2509">
          <cell r="B2509"/>
          <cell r="C2509"/>
          <cell r="D2509"/>
          <cell r="E2509"/>
          <cell r="F2509"/>
          <cell r="G2509"/>
          <cell r="H2509"/>
          <cell r="I2509"/>
          <cell r="J2509"/>
          <cell r="K2509"/>
          <cell r="L2509"/>
          <cell r="O2509"/>
          <cell r="P2509"/>
          <cell r="Q2509"/>
          <cell r="R2509"/>
          <cell r="S2509"/>
          <cell r="T2509"/>
          <cell r="U2509"/>
          <cell r="V2509"/>
          <cell r="Y2509"/>
          <cell r="Z2509"/>
        </row>
        <row r="2510">
          <cell r="B2510"/>
          <cell r="C2510"/>
          <cell r="D2510"/>
          <cell r="E2510"/>
          <cell r="F2510"/>
          <cell r="G2510"/>
          <cell r="H2510"/>
          <cell r="I2510"/>
          <cell r="J2510"/>
          <cell r="K2510"/>
          <cell r="L2510"/>
          <cell r="O2510"/>
          <cell r="P2510"/>
          <cell r="Q2510"/>
          <cell r="R2510"/>
          <cell r="S2510"/>
          <cell r="T2510"/>
          <cell r="U2510"/>
          <cell r="V2510"/>
          <cell r="Y2510"/>
          <cell r="Z2510"/>
        </row>
        <row r="2511">
          <cell r="B2511"/>
          <cell r="C2511"/>
          <cell r="D2511"/>
          <cell r="E2511"/>
          <cell r="F2511"/>
          <cell r="G2511"/>
          <cell r="H2511"/>
          <cell r="I2511"/>
          <cell r="J2511"/>
          <cell r="K2511"/>
          <cell r="L2511"/>
          <cell r="O2511"/>
          <cell r="P2511"/>
          <cell r="Q2511"/>
          <cell r="R2511"/>
          <cell r="S2511"/>
          <cell r="T2511"/>
          <cell r="U2511"/>
          <cell r="V2511"/>
          <cell r="Y2511"/>
          <cell r="Z2511"/>
        </row>
        <row r="2512">
          <cell r="B2512"/>
          <cell r="C2512"/>
          <cell r="D2512"/>
          <cell r="E2512"/>
          <cell r="F2512"/>
          <cell r="G2512"/>
          <cell r="H2512"/>
          <cell r="I2512"/>
          <cell r="J2512"/>
          <cell r="K2512"/>
          <cell r="L2512"/>
          <cell r="O2512"/>
          <cell r="P2512"/>
          <cell r="Q2512"/>
          <cell r="R2512"/>
          <cell r="S2512"/>
          <cell r="T2512"/>
          <cell r="U2512"/>
          <cell r="V2512"/>
          <cell r="Y2512"/>
          <cell r="Z2512"/>
        </row>
        <row r="2513">
          <cell r="B2513"/>
          <cell r="C2513"/>
          <cell r="D2513"/>
          <cell r="E2513"/>
          <cell r="F2513"/>
          <cell r="G2513"/>
          <cell r="H2513"/>
          <cell r="I2513"/>
          <cell r="J2513"/>
          <cell r="K2513"/>
          <cell r="L2513"/>
          <cell r="O2513"/>
          <cell r="P2513"/>
          <cell r="Q2513"/>
          <cell r="R2513"/>
          <cell r="S2513"/>
          <cell r="T2513"/>
          <cell r="U2513"/>
          <cell r="V2513"/>
          <cell r="Y2513"/>
          <cell r="Z2513"/>
        </row>
        <row r="2514">
          <cell r="B2514"/>
          <cell r="C2514"/>
          <cell r="D2514"/>
          <cell r="E2514"/>
          <cell r="F2514"/>
          <cell r="G2514"/>
          <cell r="H2514"/>
          <cell r="I2514"/>
          <cell r="J2514"/>
          <cell r="K2514"/>
          <cell r="L2514"/>
          <cell r="O2514"/>
          <cell r="P2514"/>
          <cell r="Q2514"/>
          <cell r="R2514"/>
          <cell r="S2514"/>
          <cell r="T2514"/>
          <cell r="U2514"/>
          <cell r="V2514"/>
          <cell r="Y2514"/>
          <cell r="Z2514"/>
        </row>
        <row r="2515">
          <cell r="B2515"/>
          <cell r="C2515"/>
          <cell r="D2515"/>
          <cell r="E2515"/>
          <cell r="F2515"/>
          <cell r="G2515"/>
          <cell r="H2515"/>
          <cell r="I2515"/>
          <cell r="J2515"/>
          <cell r="K2515"/>
          <cell r="L2515"/>
          <cell r="O2515"/>
          <cell r="P2515"/>
          <cell r="Q2515"/>
          <cell r="R2515"/>
          <cell r="S2515"/>
          <cell r="T2515"/>
          <cell r="U2515"/>
          <cell r="V2515"/>
          <cell r="Y2515"/>
          <cell r="Z2515"/>
        </row>
        <row r="2516">
          <cell r="B2516"/>
          <cell r="C2516"/>
          <cell r="D2516"/>
          <cell r="E2516"/>
          <cell r="F2516"/>
          <cell r="G2516"/>
          <cell r="H2516"/>
          <cell r="I2516"/>
          <cell r="J2516"/>
          <cell r="K2516"/>
          <cell r="L2516"/>
          <cell r="O2516"/>
          <cell r="P2516"/>
          <cell r="Q2516"/>
          <cell r="R2516"/>
          <cell r="S2516"/>
          <cell r="T2516"/>
          <cell r="U2516"/>
          <cell r="V2516"/>
          <cell r="Y2516"/>
          <cell r="Z2516"/>
        </row>
        <row r="2517">
          <cell r="B2517"/>
          <cell r="C2517"/>
          <cell r="D2517"/>
          <cell r="E2517"/>
          <cell r="F2517"/>
          <cell r="G2517"/>
          <cell r="H2517"/>
          <cell r="I2517"/>
          <cell r="J2517"/>
          <cell r="K2517"/>
          <cell r="L2517"/>
          <cell r="O2517"/>
          <cell r="P2517"/>
          <cell r="Q2517"/>
          <cell r="R2517"/>
          <cell r="S2517"/>
          <cell r="T2517"/>
          <cell r="U2517"/>
          <cell r="V2517"/>
          <cell r="Y2517"/>
          <cell r="Z2517"/>
        </row>
        <row r="2518">
          <cell r="B2518"/>
          <cell r="C2518"/>
          <cell r="D2518"/>
          <cell r="E2518"/>
          <cell r="F2518"/>
          <cell r="G2518"/>
          <cell r="H2518"/>
          <cell r="I2518"/>
          <cell r="J2518"/>
          <cell r="K2518"/>
          <cell r="L2518"/>
          <cell r="O2518"/>
          <cell r="P2518"/>
          <cell r="Q2518"/>
          <cell r="R2518"/>
          <cell r="S2518"/>
          <cell r="T2518"/>
          <cell r="U2518"/>
          <cell r="V2518"/>
          <cell r="Y2518"/>
          <cell r="Z2518"/>
        </row>
        <row r="2519">
          <cell r="B2519"/>
          <cell r="C2519"/>
          <cell r="D2519"/>
          <cell r="E2519"/>
          <cell r="F2519"/>
          <cell r="G2519"/>
          <cell r="H2519"/>
          <cell r="I2519"/>
          <cell r="J2519"/>
          <cell r="K2519"/>
          <cell r="L2519"/>
          <cell r="O2519"/>
          <cell r="P2519"/>
          <cell r="Q2519"/>
          <cell r="R2519"/>
          <cell r="S2519"/>
          <cell r="T2519"/>
          <cell r="U2519"/>
          <cell r="V2519"/>
          <cell r="Y2519"/>
          <cell r="Z2519"/>
        </row>
        <row r="2520">
          <cell r="B2520"/>
          <cell r="C2520"/>
          <cell r="D2520"/>
          <cell r="E2520"/>
          <cell r="F2520"/>
          <cell r="G2520"/>
          <cell r="H2520"/>
          <cell r="I2520"/>
          <cell r="J2520"/>
          <cell r="K2520"/>
          <cell r="L2520"/>
          <cell r="O2520"/>
          <cell r="P2520"/>
          <cell r="Q2520"/>
          <cell r="R2520"/>
          <cell r="S2520"/>
          <cell r="T2520"/>
          <cell r="U2520"/>
          <cell r="V2520"/>
          <cell r="Y2520"/>
          <cell r="Z2520"/>
        </row>
        <row r="2521">
          <cell r="B2521"/>
          <cell r="C2521"/>
          <cell r="D2521"/>
          <cell r="E2521"/>
          <cell r="F2521"/>
          <cell r="G2521"/>
          <cell r="H2521"/>
          <cell r="I2521"/>
          <cell r="J2521"/>
          <cell r="K2521"/>
          <cell r="L2521"/>
          <cell r="O2521"/>
          <cell r="P2521"/>
          <cell r="Q2521"/>
          <cell r="R2521"/>
          <cell r="S2521"/>
          <cell r="T2521"/>
          <cell r="U2521"/>
          <cell r="V2521"/>
          <cell r="Y2521"/>
          <cell r="Z2521"/>
        </row>
        <row r="2522">
          <cell r="B2522"/>
          <cell r="C2522"/>
          <cell r="D2522"/>
          <cell r="E2522"/>
          <cell r="F2522"/>
          <cell r="G2522"/>
          <cell r="H2522"/>
          <cell r="I2522"/>
          <cell r="J2522"/>
          <cell r="K2522"/>
          <cell r="L2522"/>
          <cell r="O2522"/>
          <cell r="P2522"/>
          <cell r="Q2522"/>
          <cell r="R2522"/>
          <cell r="S2522"/>
          <cell r="T2522"/>
          <cell r="U2522"/>
          <cell r="V2522"/>
          <cell r="Y2522"/>
          <cell r="Z2522"/>
        </row>
        <row r="2523">
          <cell r="B2523"/>
          <cell r="C2523"/>
          <cell r="D2523"/>
          <cell r="E2523"/>
          <cell r="F2523"/>
          <cell r="G2523"/>
          <cell r="H2523"/>
          <cell r="I2523"/>
          <cell r="J2523"/>
          <cell r="K2523"/>
          <cell r="L2523"/>
          <cell r="O2523"/>
          <cell r="P2523"/>
          <cell r="Q2523"/>
          <cell r="R2523"/>
          <cell r="S2523"/>
          <cell r="T2523"/>
          <cell r="U2523"/>
          <cell r="V2523"/>
          <cell r="Y2523"/>
          <cell r="Z2523"/>
        </row>
        <row r="2524">
          <cell r="B2524"/>
          <cell r="C2524"/>
          <cell r="D2524"/>
          <cell r="E2524"/>
          <cell r="F2524"/>
          <cell r="G2524"/>
          <cell r="H2524"/>
          <cell r="I2524"/>
          <cell r="J2524"/>
          <cell r="K2524"/>
          <cell r="L2524"/>
          <cell r="O2524"/>
          <cell r="P2524"/>
          <cell r="Q2524"/>
          <cell r="R2524"/>
          <cell r="S2524"/>
          <cell r="T2524"/>
          <cell r="U2524"/>
          <cell r="V2524"/>
          <cell r="Y2524"/>
          <cell r="Z2524"/>
        </row>
        <row r="2525">
          <cell r="B2525"/>
          <cell r="C2525"/>
          <cell r="D2525"/>
          <cell r="E2525"/>
          <cell r="F2525"/>
          <cell r="G2525"/>
          <cell r="H2525"/>
          <cell r="I2525"/>
          <cell r="J2525"/>
          <cell r="K2525"/>
          <cell r="L2525"/>
          <cell r="O2525"/>
          <cell r="P2525"/>
          <cell r="Q2525"/>
          <cell r="R2525"/>
          <cell r="S2525"/>
          <cell r="T2525"/>
          <cell r="U2525"/>
          <cell r="V2525"/>
          <cell r="Y2525"/>
          <cell r="Z2525"/>
        </row>
        <row r="2526">
          <cell r="B2526"/>
          <cell r="C2526"/>
          <cell r="D2526"/>
          <cell r="E2526"/>
          <cell r="F2526"/>
          <cell r="G2526"/>
          <cell r="H2526"/>
          <cell r="I2526"/>
          <cell r="J2526"/>
          <cell r="K2526"/>
          <cell r="L2526"/>
          <cell r="O2526"/>
          <cell r="P2526"/>
          <cell r="Q2526"/>
          <cell r="R2526"/>
          <cell r="S2526"/>
          <cell r="T2526"/>
          <cell r="U2526"/>
          <cell r="V2526"/>
          <cell r="Y2526"/>
          <cell r="Z2526"/>
        </row>
        <row r="2527">
          <cell r="B2527"/>
          <cell r="C2527"/>
          <cell r="D2527"/>
          <cell r="E2527"/>
          <cell r="F2527"/>
          <cell r="G2527"/>
          <cell r="H2527"/>
          <cell r="I2527"/>
          <cell r="J2527"/>
          <cell r="K2527"/>
          <cell r="L2527"/>
          <cell r="O2527"/>
          <cell r="P2527"/>
          <cell r="Q2527"/>
          <cell r="R2527"/>
          <cell r="S2527"/>
          <cell r="T2527"/>
          <cell r="U2527"/>
          <cell r="V2527"/>
          <cell r="Y2527"/>
          <cell r="Z2527"/>
        </row>
        <row r="2528">
          <cell r="B2528"/>
          <cell r="C2528"/>
          <cell r="D2528"/>
          <cell r="E2528"/>
          <cell r="F2528"/>
          <cell r="G2528"/>
          <cell r="H2528"/>
          <cell r="I2528"/>
          <cell r="J2528"/>
          <cell r="K2528"/>
          <cell r="L2528"/>
          <cell r="O2528"/>
          <cell r="P2528"/>
          <cell r="Q2528"/>
          <cell r="R2528"/>
          <cell r="S2528"/>
          <cell r="T2528"/>
          <cell r="U2528"/>
          <cell r="V2528"/>
          <cell r="Y2528"/>
          <cell r="Z2528"/>
        </row>
        <row r="2529">
          <cell r="B2529"/>
          <cell r="C2529"/>
          <cell r="D2529"/>
          <cell r="E2529"/>
          <cell r="F2529"/>
          <cell r="G2529"/>
          <cell r="H2529"/>
          <cell r="I2529"/>
          <cell r="J2529"/>
          <cell r="K2529"/>
          <cell r="L2529"/>
          <cell r="O2529"/>
          <cell r="P2529"/>
          <cell r="Q2529"/>
          <cell r="R2529"/>
          <cell r="S2529"/>
          <cell r="T2529"/>
          <cell r="U2529"/>
          <cell r="V2529"/>
          <cell r="Y2529"/>
          <cell r="Z2529"/>
        </row>
        <row r="2530">
          <cell r="B2530"/>
          <cell r="C2530"/>
          <cell r="D2530"/>
          <cell r="E2530"/>
          <cell r="F2530"/>
          <cell r="G2530"/>
          <cell r="H2530"/>
          <cell r="I2530"/>
          <cell r="J2530"/>
          <cell r="K2530"/>
          <cell r="L2530"/>
          <cell r="O2530"/>
          <cell r="P2530"/>
          <cell r="Q2530"/>
          <cell r="R2530"/>
          <cell r="S2530"/>
          <cell r="T2530"/>
          <cell r="U2530"/>
          <cell r="V2530"/>
          <cell r="Y2530"/>
          <cell r="Z2530"/>
        </row>
        <row r="2531">
          <cell r="B2531"/>
          <cell r="C2531"/>
          <cell r="D2531"/>
          <cell r="E2531"/>
          <cell r="F2531"/>
          <cell r="G2531"/>
          <cell r="H2531"/>
          <cell r="I2531"/>
          <cell r="J2531"/>
          <cell r="K2531"/>
          <cell r="L2531"/>
          <cell r="O2531"/>
          <cell r="P2531"/>
          <cell r="Q2531"/>
          <cell r="R2531"/>
          <cell r="S2531"/>
          <cell r="T2531"/>
          <cell r="U2531"/>
          <cell r="V2531"/>
          <cell r="Y2531"/>
          <cell r="Z2531"/>
        </row>
        <row r="2532">
          <cell r="B2532"/>
          <cell r="C2532"/>
          <cell r="D2532"/>
          <cell r="E2532"/>
          <cell r="F2532"/>
          <cell r="G2532"/>
          <cell r="H2532"/>
          <cell r="I2532"/>
          <cell r="J2532"/>
          <cell r="K2532"/>
          <cell r="L2532"/>
          <cell r="O2532"/>
          <cell r="P2532"/>
          <cell r="Q2532"/>
          <cell r="R2532"/>
          <cell r="S2532"/>
          <cell r="T2532"/>
          <cell r="U2532"/>
          <cell r="V2532"/>
          <cell r="Y2532"/>
          <cell r="Z2532"/>
        </row>
        <row r="2533">
          <cell r="B2533"/>
          <cell r="C2533"/>
          <cell r="D2533"/>
          <cell r="E2533"/>
          <cell r="F2533"/>
          <cell r="G2533"/>
          <cell r="H2533"/>
          <cell r="I2533"/>
          <cell r="J2533"/>
          <cell r="K2533"/>
          <cell r="L2533"/>
          <cell r="O2533"/>
          <cell r="P2533"/>
          <cell r="Q2533"/>
          <cell r="R2533"/>
          <cell r="S2533"/>
          <cell r="T2533"/>
          <cell r="U2533"/>
          <cell r="V2533"/>
          <cell r="Y2533"/>
          <cell r="Z2533"/>
        </row>
        <row r="2534">
          <cell r="B2534"/>
          <cell r="C2534"/>
          <cell r="D2534"/>
          <cell r="E2534"/>
          <cell r="F2534"/>
          <cell r="G2534"/>
          <cell r="H2534"/>
          <cell r="I2534"/>
          <cell r="J2534"/>
          <cell r="K2534"/>
          <cell r="L2534"/>
          <cell r="O2534"/>
          <cell r="P2534"/>
          <cell r="Q2534"/>
          <cell r="R2534"/>
          <cell r="S2534"/>
          <cell r="T2534"/>
          <cell r="U2534"/>
          <cell r="V2534"/>
          <cell r="Y2534"/>
          <cell r="Z2534"/>
        </row>
        <row r="2535">
          <cell r="B2535"/>
          <cell r="C2535"/>
          <cell r="D2535"/>
          <cell r="E2535"/>
          <cell r="F2535"/>
          <cell r="G2535"/>
          <cell r="H2535"/>
          <cell r="I2535"/>
          <cell r="J2535"/>
          <cell r="K2535"/>
          <cell r="L2535"/>
          <cell r="O2535"/>
          <cell r="P2535"/>
          <cell r="Q2535"/>
          <cell r="R2535"/>
          <cell r="S2535"/>
          <cell r="T2535"/>
          <cell r="U2535"/>
          <cell r="V2535"/>
          <cell r="Y2535"/>
          <cell r="Z2535"/>
        </row>
        <row r="2536">
          <cell r="B2536"/>
          <cell r="C2536"/>
          <cell r="D2536"/>
          <cell r="E2536"/>
          <cell r="F2536"/>
          <cell r="G2536"/>
          <cell r="H2536"/>
          <cell r="I2536"/>
          <cell r="J2536"/>
          <cell r="K2536"/>
          <cell r="L2536"/>
          <cell r="O2536"/>
          <cell r="P2536"/>
          <cell r="Q2536"/>
          <cell r="R2536"/>
          <cell r="S2536"/>
          <cell r="T2536"/>
          <cell r="U2536"/>
          <cell r="V2536"/>
          <cell r="Y2536"/>
          <cell r="Z2536"/>
        </row>
        <row r="2537">
          <cell r="B2537"/>
          <cell r="C2537"/>
          <cell r="D2537"/>
          <cell r="E2537"/>
          <cell r="F2537"/>
          <cell r="G2537"/>
          <cell r="H2537"/>
          <cell r="I2537"/>
          <cell r="J2537"/>
          <cell r="K2537"/>
          <cell r="L2537"/>
          <cell r="O2537"/>
          <cell r="P2537"/>
          <cell r="Q2537"/>
          <cell r="R2537"/>
          <cell r="S2537"/>
          <cell r="T2537"/>
          <cell r="U2537"/>
          <cell r="V2537"/>
          <cell r="Y2537"/>
          <cell r="Z2537"/>
        </row>
        <row r="2538">
          <cell r="B2538"/>
          <cell r="C2538"/>
          <cell r="D2538"/>
          <cell r="E2538"/>
          <cell r="F2538"/>
          <cell r="G2538"/>
          <cell r="H2538"/>
          <cell r="I2538"/>
          <cell r="J2538"/>
          <cell r="K2538"/>
          <cell r="L2538"/>
          <cell r="O2538"/>
          <cell r="P2538"/>
          <cell r="Q2538"/>
          <cell r="R2538"/>
          <cell r="S2538"/>
          <cell r="T2538"/>
          <cell r="U2538"/>
          <cell r="V2538"/>
          <cell r="Y2538"/>
          <cell r="Z2538"/>
        </row>
        <row r="2539">
          <cell r="B2539"/>
          <cell r="C2539"/>
          <cell r="D2539"/>
          <cell r="E2539"/>
          <cell r="F2539"/>
          <cell r="G2539"/>
          <cell r="H2539"/>
          <cell r="I2539"/>
          <cell r="J2539"/>
          <cell r="K2539"/>
          <cell r="L2539"/>
          <cell r="O2539"/>
          <cell r="P2539"/>
          <cell r="Q2539"/>
          <cell r="R2539"/>
          <cell r="S2539"/>
          <cell r="T2539"/>
          <cell r="U2539"/>
          <cell r="V2539"/>
          <cell r="Y2539"/>
          <cell r="Z2539"/>
        </row>
        <row r="2540">
          <cell r="B2540"/>
          <cell r="C2540"/>
          <cell r="D2540"/>
          <cell r="E2540"/>
          <cell r="F2540"/>
          <cell r="G2540"/>
          <cell r="H2540"/>
          <cell r="I2540"/>
          <cell r="J2540"/>
          <cell r="K2540"/>
          <cell r="L2540"/>
          <cell r="O2540"/>
          <cell r="P2540"/>
          <cell r="Q2540"/>
          <cell r="R2540"/>
          <cell r="S2540"/>
          <cell r="T2540"/>
          <cell r="U2540"/>
          <cell r="V2540"/>
          <cell r="Y2540"/>
          <cell r="Z2540"/>
        </row>
        <row r="2541">
          <cell r="B2541"/>
          <cell r="C2541"/>
          <cell r="D2541"/>
          <cell r="E2541"/>
          <cell r="F2541"/>
          <cell r="G2541"/>
          <cell r="H2541"/>
          <cell r="I2541"/>
          <cell r="J2541"/>
          <cell r="K2541"/>
          <cell r="L2541"/>
          <cell r="O2541"/>
          <cell r="P2541"/>
          <cell r="Q2541"/>
          <cell r="R2541"/>
          <cell r="S2541"/>
          <cell r="T2541"/>
          <cell r="U2541"/>
          <cell r="V2541"/>
          <cell r="Y2541"/>
          <cell r="Z2541"/>
        </row>
        <row r="2542">
          <cell r="B2542"/>
          <cell r="C2542"/>
          <cell r="D2542"/>
          <cell r="E2542"/>
          <cell r="F2542"/>
          <cell r="G2542"/>
          <cell r="H2542"/>
          <cell r="I2542"/>
          <cell r="J2542"/>
          <cell r="K2542"/>
          <cell r="L2542"/>
          <cell r="O2542"/>
          <cell r="P2542"/>
          <cell r="Q2542"/>
          <cell r="R2542"/>
          <cell r="S2542"/>
          <cell r="T2542"/>
          <cell r="U2542"/>
          <cell r="V2542"/>
          <cell r="Y2542"/>
          <cell r="Z2542"/>
        </row>
        <row r="2543">
          <cell r="B2543"/>
          <cell r="C2543"/>
          <cell r="D2543"/>
          <cell r="E2543"/>
          <cell r="F2543"/>
          <cell r="G2543"/>
          <cell r="H2543"/>
          <cell r="I2543"/>
          <cell r="J2543"/>
          <cell r="K2543"/>
          <cell r="L2543"/>
          <cell r="O2543"/>
          <cell r="P2543"/>
          <cell r="Q2543"/>
          <cell r="R2543"/>
          <cell r="S2543"/>
          <cell r="T2543"/>
          <cell r="U2543"/>
          <cell r="V2543"/>
          <cell r="Y2543"/>
          <cell r="Z2543"/>
        </row>
        <row r="2544">
          <cell r="B2544"/>
          <cell r="C2544"/>
          <cell r="D2544"/>
          <cell r="E2544"/>
          <cell r="F2544"/>
          <cell r="G2544"/>
          <cell r="H2544"/>
          <cell r="I2544"/>
          <cell r="J2544"/>
          <cell r="K2544"/>
          <cell r="L2544"/>
          <cell r="O2544"/>
          <cell r="P2544"/>
          <cell r="Q2544"/>
          <cell r="R2544"/>
          <cell r="S2544"/>
          <cell r="T2544"/>
          <cell r="U2544"/>
          <cell r="V2544"/>
          <cell r="Y2544"/>
          <cell r="Z2544"/>
        </row>
        <row r="2545">
          <cell r="B2545"/>
          <cell r="C2545"/>
          <cell r="D2545"/>
          <cell r="E2545"/>
          <cell r="F2545"/>
          <cell r="G2545"/>
          <cell r="H2545"/>
          <cell r="I2545"/>
          <cell r="J2545"/>
          <cell r="K2545"/>
          <cell r="L2545"/>
          <cell r="O2545"/>
          <cell r="P2545"/>
          <cell r="Q2545"/>
          <cell r="R2545"/>
          <cell r="S2545"/>
          <cell r="T2545"/>
          <cell r="U2545"/>
          <cell r="V2545"/>
          <cell r="Y2545"/>
          <cell r="Z2545"/>
        </row>
        <row r="2546">
          <cell r="B2546"/>
          <cell r="C2546"/>
          <cell r="D2546"/>
          <cell r="E2546"/>
          <cell r="F2546"/>
          <cell r="G2546"/>
          <cell r="H2546"/>
          <cell r="I2546"/>
          <cell r="J2546"/>
          <cell r="K2546"/>
          <cell r="L2546"/>
          <cell r="O2546"/>
          <cell r="P2546"/>
          <cell r="Q2546"/>
          <cell r="R2546"/>
          <cell r="S2546"/>
          <cell r="T2546"/>
          <cell r="U2546"/>
          <cell r="V2546"/>
          <cell r="Y2546"/>
          <cell r="Z2546"/>
        </row>
        <row r="2547">
          <cell r="B2547"/>
          <cell r="C2547"/>
          <cell r="D2547"/>
          <cell r="E2547"/>
          <cell r="F2547"/>
          <cell r="G2547"/>
          <cell r="H2547"/>
          <cell r="I2547"/>
          <cell r="J2547"/>
          <cell r="K2547"/>
          <cell r="L2547"/>
          <cell r="O2547"/>
          <cell r="P2547"/>
          <cell r="Q2547"/>
          <cell r="R2547"/>
          <cell r="S2547"/>
          <cell r="T2547"/>
          <cell r="U2547"/>
          <cell r="V2547"/>
          <cell r="Y2547"/>
          <cell r="Z2547"/>
        </row>
        <row r="2548">
          <cell r="B2548"/>
          <cell r="C2548"/>
          <cell r="D2548"/>
          <cell r="E2548"/>
          <cell r="F2548"/>
          <cell r="G2548"/>
          <cell r="H2548"/>
          <cell r="I2548"/>
          <cell r="J2548"/>
          <cell r="K2548"/>
          <cell r="L2548"/>
          <cell r="O2548"/>
          <cell r="P2548"/>
          <cell r="Q2548"/>
          <cell r="R2548"/>
          <cell r="S2548"/>
          <cell r="T2548"/>
          <cell r="U2548"/>
          <cell r="V2548"/>
          <cell r="Y2548"/>
          <cell r="Z2548"/>
        </row>
        <row r="2549">
          <cell r="B2549"/>
          <cell r="C2549"/>
          <cell r="D2549"/>
          <cell r="E2549"/>
          <cell r="F2549"/>
          <cell r="G2549"/>
          <cell r="H2549"/>
          <cell r="I2549"/>
          <cell r="J2549"/>
          <cell r="K2549"/>
          <cell r="L2549"/>
          <cell r="O2549"/>
          <cell r="P2549"/>
          <cell r="Q2549"/>
          <cell r="R2549"/>
          <cell r="S2549"/>
          <cell r="T2549"/>
          <cell r="U2549"/>
          <cell r="V2549"/>
          <cell r="Y2549"/>
          <cell r="Z2549"/>
        </row>
        <row r="2550">
          <cell r="B2550"/>
          <cell r="C2550"/>
          <cell r="D2550"/>
          <cell r="E2550"/>
          <cell r="F2550"/>
          <cell r="G2550"/>
          <cell r="H2550"/>
          <cell r="I2550"/>
          <cell r="J2550"/>
          <cell r="K2550"/>
          <cell r="L2550"/>
          <cell r="O2550"/>
          <cell r="P2550"/>
          <cell r="Q2550"/>
          <cell r="R2550"/>
          <cell r="S2550"/>
          <cell r="T2550"/>
          <cell r="U2550"/>
          <cell r="V2550"/>
          <cell r="Y2550"/>
          <cell r="Z2550"/>
        </row>
        <row r="2551">
          <cell r="B2551"/>
          <cell r="C2551"/>
          <cell r="D2551"/>
          <cell r="E2551"/>
          <cell r="F2551"/>
          <cell r="G2551"/>
          <cell r="H2551"/>
          <cell r="I2551"/>
          <cell r="J2551"/>
          <cell r="K2551"/>
          <cell r="L2551"/>
          <cell r="O2551"/>
          <cell r="P2551"/>
          <cell r="Q2551"/>
          <cell r="R2551"/>
          <cell r="S2551"/>
          <cell r="T2551"/>
          <cell r="U2551"/>
          <cell r="V2551"/>
          <cell r="Y2551"/>
          <cell r="Z2551"/>
        </row>
        <row r="2552">
          <cell r="B2552"/>
          <cell r="C2552"/>
          <cell r="D2552"/>
          <cell r="E2552"/>
          <cell r="F2552"/>
          <cell r="G2552"/>
          <cell r="H2552"/>
          <cell r="I2552"/>
          <cell r="J2552"/>
          <cell r="K2552"/>
          <cell r="L2552"/>
          <cell r="O2552"/>
          <cell r="P2552"/>
          <cell r="Q2552"/>
          <cell r="R2552"/>
          <cell r="S2552"/>
          <cell r="T2552"/>
          <cell r="U2552"/>
          <cell r="V2552"/>
          <cell r="Y2552"/>
          <cell r="Z2552"/>
        </row>
        <row r="2553">
          <cell r="B2553"/>
          <cell r="C2553"/>
          <cell r="D2553"/>
          <cell r="E2553"/>
          <cell r="F2553"/>
          <cell r="G2553"/>
          <cell r="H2553"/>
          <cell r="I2553"/>
          <cell r="J2553"/>
          <cell r="K2553"/>
          <cell r="L2553"/>
          <cell r="O2553"/>
          <cell r="P2553"/>
          <cell r="Q2553"/>
          <cell r="R2553"/>
          <cell r="S2553"/>
          <cell r="T2553"/>
          <cell r="U2553"/>
          <cell r="V2553"/>
          <cell r="Y2553"/>
          <cell r="Z2553"/>
        </row>
        <row r="2554">
          <cell r="B2554"/>
          <cell r="C2554"/>
          <cell r="D2554"/>
          <cell r="E2554"/>
          <cell r="F2554"/>
          <cell r="G2554"/>
          <cell r="H2554"/>
          <cell r="I2554"/>
          <cell r="J2554"/>
          <cell r="K2554"/>
          <cell r="L2554"/>
          <cell r="O2554"/>
          <cell r="P2554"/>
          <cell r="Q2554"/>
          <cell r="R2554"/>
          <cell r="S2554"/>
          <cell r="T2554"/>
          <cell r="U2554"/>
          <cell r="V2554"/>
          <cell r="Y2554"/>
          <cell r="Z2554"/>
        </row>
        <row r="2555">
          <cell r="B2555"/>
          <cell r="C2555"/>
          <cell r="D2555"/>
          <cell r="E2555"/>
          <cell r="F2555"/>
          <cell r="G2555"/>
          <cell r="H2555"/>
          <cell r="I2555"/>
          <cell r="J2555"/>
          <cell r="K2555"/>
          <cell r="L2555"/>
          <cell r="O2555"/>
          <cell r="P2555"/>
          <cell r="Q2555"/>
          <cell r="R2555"/>
          <cell r="S2555"/>
          <cell r="T2555"/>
          <cell r="U2555"/>
          <cell r="V2555"/>
          <cell r="Y2555"/>
          <cell r="Z2555"/>
        </row>
        <row r="2556">
          <cell r="B2556"/>
          <cell r="C2556"/>
          <cell r="D2556"/>
          <cell r="E2556"/>
          <cell r="F2556"/>
          <cell r="G2556"/>
          <cell r="H2556"/>
          <cell r="I2556"/>
          <cell r="J2556"/>
          <cell r="K2556"/>
          <cell r="L2556"/>
          <cell r="O2556"/>
          <cell r="P2556"/>
          <cell r="Q2556"/>
          <cell r="R2556"/>
          <cell r="S2556"/>
          <cell r="T2556"/>
          <cell r="U2556"/>
          <cell r="V2556"/>
          <cell r="Y2556"/>
          <cell r="Z2556"/>
        </row>
        <row r="2557">
          <cell r="B2557"/>
          <cell r="C2557"/>
          <cell r="D2557"/>
          <cell r="E2557"/>
          <cell r="F2557"/>
          <cell r="G2557"/>
          <cell r="H2557"/>
          <cell r="I2557"/>
          <cell r="J2557"/>
          <cell r="K2557"/>
          <cell r="L2557"/>
          <cell r="O2557"/>
          <cell r="P2557"/>
          <cell r="Q2557"/>
          <cell r="R2557"/>
          <cell r="S2557"/>
          <cell r="T2557"/>
          <cell r="U2557"/>
          <cell r="V2557"/>
          <cell r="Y2557"/>
          <cell r="Z2557"/>
        </row>
        <row r="2558">
          <cell r="B2558"/>
          <cell r="C2558"/>
          <cell r="D2558"/>
          <cell r="E2558"/>
          <cell r="F2558"/>
          <cell r="G2558"/>
          <cell r="H2558"/>
          <cell r="I2558"/>
          <cell r="J2558"/>
          <cell r="K2558"/>
          <cell r="L2558"/>
          <cell r="O2558"/>
          <cell r="P2558"/>
          <cell r="Q2558"/>
          <cell r="R2558"/>
          <cell r="S2558"/>
          <cell r="T2558"/>
          <cell r="U2558"/>
          <cell r="V2558"/>
          <cell r="Y2558"/>
          <cell r="Z2558"/>
        </row>
        <row r="2559">
          <cell r="B2559"/>
          <cell r="C2559"/>
          <cell r="D2559"/>
          <cell r="E2559"/>
          <cell r="F2559"/>
          <cell r="G2559"/>
          <cell r="H2559"/>
          <cell r="I2559"/>
          <cell r="J2559"/>
          <cell r="K2559"/>
          <cell r="L2559"/>
          <cell r="O2559"/>
          <cell r="P2559"/>
          <cell r="Q2559"/>
          <cell r="R2559"/>
          <cell r="S2559"/>
          <cell r="T2559"/>
          <cell r="U2559"/>
          <cell r="V2559"/>
          <cell r="Y2559"/>
          <cell r="Z2559"/>
        </row>
        <row r="2560">
          <cell r="B2560"/>
          <cell r="C2560"/>
          <cell r="D2560"/>
          <cell r="E2560"/>
          <cell r="F2560"/>
          <cell r="G2560"/>
          <cell r="H2560"/>
          <cell r="I2560"/>
          <cell r="J2560"/>
          <cell r="K2560"/>
          <cell r="L2560"/>
          <cell r="O2560"/>
          <cell r="P2560"/>
          <cell r="Q2560"/>
          <cell r="R2560"/>
          <cell r="S2560"/>
          <cell r="T2560"/>
          <cell r="U2560"/>
          <cell r="V2560"/>
          <cell r="Y2560"/>
          <cell r="Z2560"/>
        </row>
        <row r="2561">
          <cell r="B2561"/>
          <cell r="C2561"/>
          <cell r="D2561"/>
          <cell r="E2561"/>
          <cell r="F2561"/>
          <cell r="G2561"/>
          <cell r="H2561"/>
          <cell r="I2561"/>
          <cell r="J2561"/>
          <cell r="K2561"/>
          <cell r="L2561"/>
          <cell r="O2561"/>
          <cell r="P2561"/>
          <cell r="Q2561"/>
          <cell r="R2561"/>
          <cell r="S2561"/>
          <cell r="T2561"/>
          <cell r="U2561"/>
          <cell r="V2561"/>
          <cell r="Y2561"/>
          <cell r="Z2561"/>
        </row>
        <row r="2562">
          <cell r="B2562"/>
          <cell r="C2562"/>
          <cell r="D2562"/>
          <cell r="E2562"/>
          <cell r="F2562"/>
          <cell r="G2562"/>
          <cell r="H2562"/>
          <cell r="I2562"/>
          <cell r="J2562"/>
          <cell r="K2562"/>
          <cell r="L2562"/>
          <cell r="O2562"/>
          <cell r="P2562"/>
          <cell r="Q2562"/>
          <cell r="R2562"/>
          <cell r="S2562"/>
          <cell r="T2562"/>
          <cell r="U2562"/>
          <cell r="V2562"/>
          <cell r="Y2562"/>
          <cell r="Z2562"/>
        </row>
        <row r="2563">
          <cell r="B2563"/>
          <cell r="C2563"/>
          <cell r="D2563"/>
          <cell r="E2563"/>
          <cell r="F2563"/>
          <cell r="G2563"/>
          <cell r="H2563"/>
          <cell r="I2563"/>
          <cell r="J2563"/>
          <cell r="K2563"/>
          <cell r="L2563"/>
          <cell r="O2563"/>
          <cell r="P2563"/>
          <cell r="Q2563"/>
          <cell r="R2563"/>
          <cell r="S2563"/>
          <cell r="T2563"/>
          <cell r="U2563"/>
          <cell r="V2563"/>
          <cell r="Y2563"/>
          <cell r="Z2563"/>
        </row>
        <row r="2564">
          <cell r="B2564"/>
          <cell r="C2564"/>
          <cell r="D2564"/>
          <cell r="E2564"/>
          <cell r="F2564"/>
          <cell r="G2564"/>
          <cell r="H2564"/>
          <cell r="I2564"/>
          <cell r="J2564"/>
          <cell r="K2564"/>
          <cell r="L2564"/>
          <cell r="O2564"/>
          <cell r="P2564"/>
          <cell r="Q2564"/>
          <cell r="R2564"/>
          <cell r="S2564"/>
          <cell r="T2564"/>
          <cell r="U2564"/>
          <cell r="V2564"/>
          <cell r="Y2564"/>
          <cell r="Z2564"/>
        </row>
        <row r="2565">
          <cell r="B2565"/>
          <cell r="C2565"/>
          <cell r="D2565"/>
          <cell r="E2565"/>
          <cell r="F2565"/>
          <cell r="G2565"/>
          <cell r="H2565"/>
          <cell r="I2565"/>
          <cell r="J2565"/>
          <cell r="K2565"/>
          <cell r="L2565"/>
          <cell r="O2565"/>
          <cell r="P2565"/>
          <cell r="Q2565"/>
          <cell r="R2565"/>
          <cell r="S2565"/>
          <cell r="T2565"/>
          <cell r="U2565"/>
          <cell r="V2565"/>
          <cell r="Y2565"/>
          <cell r="Z2565"/>
        </row>
        <row r="2566">
          <cell r="B2566"/>
          <cell r="C2566"/>
          <cell r="D2566"/>
          <cell r="E2566"/>
          <cell r="F2566"/>
          <cell r="G2566"/>
          <cell r="H2566"/>
          <cell r="I2566"/>
          <cell r="J2566"/>
          <cell r="K2566"/>
          <cell r="L2566"/>
          <cell r="O2566"/>
          <cell r="P2566"/>
          <cell r="Q2566"/>
          <cell r="R2566"/>
          <cell r="S2566"/>
          <cell r="T2566"/>
          <cell r="U2566"/>
          <cell r="V2566"/>
          <cell r="Y2566"/>
          <cell r="Z2566"/>
        </row>
        <row r="2567">
          <cell r="B2567"/>
          <cell r="C2567"/>
          <cell r="D2567"/>
          <cell r="E2567"/>
          <cell r="F2567"/>
          <cell r="G2567"/>
          <cell r="H2567"/>
          <cell r="I2567"/>
          <cell r="J2567"/>
          <cell r="K2567"/>
          <cell r="L2567"/>
          <cell r="O2567"/>
          <cell r="P2567"/>
          <cell r="Q2567"/>
          <cell r="R2567"/>
          <cell r="S2567"/>
          <cell r="T2567"/>
          <cell r="U2567"/>
          <cell r="V2567"/>
          <cell r="Y2567"/>
          <cell r="Z2567"/>
        </row>
        <row r="2568">
          <cell r="B2568"/>
          <cell r="C2568"/>
          <cell r="D2568"/>
          <cell r="E2568"/>
          <cell r="F2568"/>
          <cell r="G2568"/>
          <cell r="H2568"/>
          <cell r="I2568"/>
          <cell r="J2568"/>
          <cell r="K2568"/>
          <cell r="L2568"/>
          <cell r="O2568"/>
          <cell r="P2568"/>
          <cell r="Q2568"/>
          <cell r="R2568"/>
          <cell r="S2568"/>
          <cell r="T2568"/>
          <cell r="U2568"/>
          <cell r="V2568"/>
          <cell r="Y2568"/>
          <cell r="Z2568"/>
        </row>
        <row r="2569">
          <cell r="B2569"/>
          <cell r="C2569"/>
          <cell r="D2569"/>
          <cell r="E2569"/>
          <cell r="F2569"/>
          <cell r="G2569"/>
          <cell r="H2569"/>
          <cell r="I2569"/>
          <cell r="J2569"/>
          <cell r="K2569"/>
          <cell r="L2569"/>
          <cell r="O2569"/>
          <cell r="P2569"/>
          <cell r="Q2569"/>
          <cell r="R2569"/>
          <cell r="S2569"/>
          <cell r="T2569"/>
          <cell r="U2569"/>
          <cell r="V2569"/>
          <cell r="Y2569"/>
          <cell r="Z2569"/>
        </row>
        <row r="2570">
          <cell r="B2570"/>
          <cell r="C2570"/>
          <cell r="D2570"/>
          <cell r="E2570"/>
          <cell r="F2570"/>
          <cell r="G2570"/>
          <cell r="H2570"/>
          <cell r="I2570"/>
          <cell r="J2570"/>
          <cell r="K2570"/>
          <cell r="L2570"/>
          <cell r="O2570"/>
          <cell r="P2570"/>
          <cell r="Q2570"/>
          <cell r="R2570"/>
          <cell r="S2570"/>
          <cell r="T2570"/>
          <cell r="U2570"/>
          <cell r="V2570"/>
          <cell r="Y2570"/>
          <cell r="Z2570"/>
        </row>
        <row r="2571">
          <cell r="B2571"/>
          <cell r="C2571"/>
          <cell r="D2571"/>
          <cell r="E2571"/>
          <cell r="F2571"/>
          <cell r="G2571"/>
          <cell r="H2571"/>
          <cell r="I2571"/>
          <cell r="J2571"/>
          <cell r="K2571"/>
          <cell r="L2571"/>
          <cell r="O2571"/>
          <cell r="P2571"/>
          <cell r="Q2571"/>
          <cell r="R2571"/>
          <cell r="S2571"/>
          <cell r="T2571"/>
          <cell r="U2571"/>
          <cell r="V2571"/>
          <cell r="Y2571"/>
          <cell r="Z2571"/>
        </row>
        <row r="2572">
          <cell r="B2572"/>
          <cell r="C2572"/>
          <cell r="D2572"/>
          <cell r="E2572"/>
          <cell r="F2572"/>
          <cell r="G2572"/>
          <cell r="H2572"/>
          <cell r="I2572"/>
          <cell r="J2572"/>
          <cell r="K2572"/>
          <cell r="L2572"/>
          <cell r="O2572"/>
          <cell r="P2572"/>
          <cell r="Q2572"/>
          <cell r="R2572"/>
          <cell r="S2572"/>
          <cell r="T2572"/>
          <cell r="U2572"/>
          <cell r="V2572"/>
          <cell r="Y2572"/>
          <cell r="Z2572"/>
        </row>
        <row r="2573">
          <cell r="B2573"/>
          <cell r="C2573"/>
          <cell r="D2573"/>
          <cell r="E2573"/>
          <cell r="F2573"/>
          <cell r="G2573"/>
          <cell r="H2573"/>
          <cell r="I2573"/>
          <cell r="J2573"/>
          <cell r="K2573"/>
          <cell r="L2573"/>
          <cell r="O2573"/>
          <cell r="P2573"/>
          <cell r="Q2573"/>
          <cell r="R2573"/>
          <cell r="S2573"/>
          <cell r="T2573"/>
          <cell r="U2573"/>
          <cell r="V2573"/>
          <cell r="Y2573"/>
          <cell r="Z2573"/>
        </row>
        <row r="2574">
          <cell r="B2574"/>
          <cell r="C2574"/>
          <cell r="D2574"/>
          <cell r="E2574"/>
          <cell r="F2574"/>
          <cell r="G2574"/>
          <cell r="H2574"/>
          <cell r="I2574"/>
          <cell r="J2574"/>
          <cell r="K2574"/>
          <cell r="L2574"/>
          <cell r="O2574"/>
          <cell r="P2574"/>
          <cell r="Q2574"/>
          <cell r="R2574"/>
          <cell r="S2574"/>
          <cell r="T2574"/>
          <cell r="U2574"/>
          <cell r="V2574"/>
          <cell r="Y2574"/>
          <cell r="Z2574"/>
        </row>
        <row r="2575">
          <cell r="B2575"/>
          <cell r="C2575"/>
          <cell r="D2575"/>
          <cell r="E2575"/>
          <cell r="F2575"/>
          <cell r="G2575"/>
          <cell r="H2575"/>
          <cell r="I2575"/>
          <cell r="J2575"/>
          <cell r="K2575"/>
          <cell r="L2575"/>
          <cell r="O2575"/>
          <cell r="P2575"/>
          <cell r="Q2575"/>
          <cell r="R2575"/>
          <cell r="S2575"/>
          <cell r="T2575"/>
          <cell r="U2575"/>
          <cell r="V2575"/>
          <cell r="Y2575"/>
          <cell r="Z2575"/>
        </row>
        <row r="2576">
          <cell r="B2576"/>
          <cell r="C2576"/>
          <cell r="D2576"/>
          <cell r="E2576"/>
          <cell r="F2576"/>
          <cell r="G2576"/>
          <cell r="H2576"/>
          <cell r="I2576"/>
          <cell r="J2576"/>
          <cell r="K2576"/>
          <cell r="L2576"/>
          <cell r="O2576"/>
          <cell r="P2576"/>
          <cell r="Q2576"/>
          <cell r="R2576"/>
          <cell r="S2576"/>
          <cell r="T2576"/>
          <cell r="U2576"/>
          <cell r="V2576"/>
          <cell r="Y2576"/>
          <cell r="Z2576"/>
        </row>
        <row r="2577">
          <cell r="B2577"/>
          <cell r="C2577"/>
          <cell r="D2577"/>
          <cell r="E2577"/>
          <cell r="F2577"/>
          <cell r="G2577"/>
          <cell r="H2577"/>
          <cell r="I2577"/>
          <cell r="J2577"/>
          <cell r="K2577"/>
          <cell r="L2577"/>
          <cell r="O2577"/>
          <cell r="P2577"/>
          <cell r="Q2577"/>
          <cell r="R2577"/>
          <cell r="S2577"/>
          <cell r="T2577"/>
          <cell r="U2577"/>
          <cell r="V2577"/>
          <cell r="Y2577"/>
          <cell r="Z2577"/>
        </row>
        <row r="2578">
          <cell r="B2578"/>
          <cell r="C2578"/>
          <cell r="D2578"/>
          <cell r="E2578"/>
          <cell r="F2578"/>
          <cell r="G2578"/>
          <cell r="H2578"/>
          <cell r="I2578"/>
          <cell r="J2578"/>
          <cell r="K2578"/>
          <cell r="L2578"/>
          <cell r="O2578"/>
          <cell r="P2578"/>
          <cell r="Q2578"/>
          <cell r="R2578"/>
          <cell r="S2578"/>
          <cell r="T2578"/>
          <cell r="U2578"/>
          <cell r="V2578"/>
          <cell r="Y2578"/>
          <cell r="Z2578"/>
        </row>
        <row r="2579">
          <cell r="B2579"/>
          <cell r="C2579"/>
          <cell r="D2579"/>
          <cell r="E2579"/>
          <cell r="F2579"/>
          <cell r="G2579"/>
          <cell r="H2579"/>
          <cell r="I2579"/>
          <cell r="J2579"/>
          <cell r="K2579"/>
          <cell r="L2579"/>
          <cell r="O2579"/>
          <cell r="P2579"/>
          <cell r="Q2579"/>
          <cell r="R2579"/>
          <cell r="S2579"/>
          <cell r="T2579"/>
          <cell r="U2579"/>
          <cell r="V2579"/>
          <cell r="Y2579"/>
          <cell r="Z2579"/>
        </row>
        <row r="2580">
          <cell r="B2580"/>
          <cell r="C2580"/>
          <cell r="D2580"/>
          <cell r="E2580"/>
          <cell r="F2580"/>
          <cell r="G2580"/>
          <cell r="H2580"/>
          <cell r="I2580"/>
          <cell r="J2580"/>
          <cell r="K2580"/>
          <cell r="L2580"/>
          <cell r="O2580"/>
          <cell r="P2580"/>
          <cell r="Q2580"/>
          <cell r="R2580"/>
          <cell r="S2580"/>
          <cell r="T2580"/>
          <cell r="U2580"/>
          <cell r="V2580"/>
          <cell r="Y2580"/>
          <cell r="Z2580"/>
        </row>
        <row r="2581">
          <cell r="B2581"/>
          <cell r="C2581"/>
          <cell r="D2581"/>
          <cell r="E2581"/>
          <cell r="F2581"/>
          <cell r="G2581"/>
          <cell r="H2581"/>
          <cell r="I2581"/>
          <cell r="J2581"/>
          <cell r="K2581"/>
          <cell r="L2581"/>
          <cell r="O2581"/>
          <cell r="P2581"/>
          <cell r="Q2581"/>
          <cell r="R2581"/>
          <cell r="S2581"/>
          <cell r="T2581"/>
          <cell r="U2581"/>
          <cell r="V2581"/>
          <cell r="Y2581"/>
          <cell r="Z2581"/>
        </row>
        <row r="2582">
          <cell r="B2582"/>
          <cell r="C2582"/>
          <cell r="D2582"/>
          <cell r="E2582"/>
          <cell r="F2582"/>
          <cell r="G2582"/>
          <cell r="H2582"/>
          <cell r="I2582"/>
          <cell r="J2582"/>
          <cell r="K2582"/>
          <cell r="L2582"/>
          <cell r="O2582"/>
          <cell r="P2582"/>
          <cell r="Q2582"/>
          <cell r="R2582"/>
          <cell r="S2582"/>
          <cell r="T2582"/>
          <cell r="U2582"/>
          <cell r="V2582"/>
          <cell r="Y2582"/>
          <cell r="Z2582"/>
        </row>
        <row r="2583">
          <cell r="B2583"/>
          <cell r="C2583"/>
          <cell r="D2583"/>
          <cell r="E2583"/>
          <cell r="F2583"/>
          <cell r="G2583"/>
          <cell r="H2583"/>
          <cell r="I2583"/>
          <cell r="J2583"/>
          <cell r="K2583"/>
          <cell r="L2583"/>
          <cell r="O2583"/>
          <cell r="P2583"/>
          <cell r="Q2583"/>
          <cell r="R2583"/>
          <cell r="S2583"/>
          <cell r="T2583"/>
          <cell r="U2583"/>
          <cell r="V2583"/>
          <cell r="Y2583"/>
          <cell r="Z2583"/>
        </row>
        <row r="2584">
          <cell r="B2584"/>
          <cell r="C2584"/>
          <cell r="D2584"/>
          <cell r="E2584"/>
          <cell r="F2584"/>
          <cell r="G2584"/>
          <cell r="H2584"/>
          <cell r="I2584"/>
          <cell r="J2584"/>
          <cell r="K2584"/>
          <cell r="L2584"/>
          <cell r="O2584"/>
          <cell r="P2584"/>
          <cell r="Q2584"/>
          <cell r="R2584"/>
          <cell r="S2584"/>
          <cell r="T2584"/>
          <cell r="U2584"/>
          <cell r="V2584"/>
          <cell r="Y2584"/>
          <cell r="Z2584"/>
        </row>
        <row r="2585">
          <cell r="B2585"/>
          <cell r="C2585"/>
          <cell r="D2585"/>
          <cell r="E2585"/>
          <cell r="F2585"/>
          <cell r="G2585"/>
          <cell r="H2585"/>
          <cell r="I2585"/>
          <cell r="J2585"/>
          <cell r="K2585"/>
          <cell r="L2585"/>
          <cell r="O2585"/>
          <cell r="P2585"/>
          <cell r="Q2585"/>
          <cell r="R2585"/>
          <cell r="S2585"/>
          <cell r="T2585"/>
          <cell r="U2585"/>
          <cell r="V2585"/>
          <cell r="Y2585"/>
          <cell r="Z2585"/>
        </row>
        <row r="2586">
          <cell r="B2586"/>
          <cell r="C2586"/>
          <cell r="D2586"/>
          <cell r="E2586"/>
          <cell r="F2586"/>
          <cell r="G2586"/>
          <cell r="H2586"/>
          <cell r="I2586"/>
          <cell r="J2586"/>
          <cell r="K2586"/>
          <cell r="L2586"/>
          <cell r="O2586"/>
          <cell r="P2586"/>
          <cell r="Q2586"/>
          <cell r="R2586"/>
          <cell r="S2586"/>
          <cell r="T2586"/>
          <cell r="U2586"/>
          <cell r="V2586"/>
          <cell r="Y2586"/>
          <cell r="Z2586"/>
        </row>
        <row r="2587">
          <cell r="B2587"/>
          <cell r="C2587"/>
          <cell r="D2587"/>
          <cell r="E2587"/>
          <cell r="F2587"/>
          <cell r="G2587"/>
          <cell r="H2587"/>
          <cell r="I2587"/>
          <cell r="J2587"/>
          <cell r="K2587"/>
          <cell r="L2587"/>
          <cell r="O2587"/>
          <cell r="P2587"/>
          <cell r="Q2587"/>
          <cell r="R2587"/>
          <cell r="S2587"/>
          <cell r="T2587"/>
          <cell r="U2587"/>
          <cell r="V2587"/>
          <cell r="Y2587"/>
          <cell r="Z2587"/>
        </row>
        <row r="2588">
          <cell r="B2588"/>
          <cell r="C2588"/>
          <cell r="D2588"/>
          <cell r="E2588"/>
          <cell r="F2588"/>
          <cell r="G2588"/>
          <cell r="H2588"/>
          <cell r="I2588"/>
          <cell r="J2588"/>
          <cell r="K2588"/>
          <cell r="L2588"/>
          <cell r="O2588"/>
          <cell r="P2588"/>
          <cell r="Q2588"/>
          <cell r="R2588"/>
          <cell r="S2588"/>
          <cell r="T2588"/>
          <cell r="U2588"/>
          <cell r="V2588"/>
          <cell r="Y2588"/>
          <cell r="Z2588"/>
        </row>
        <row r="2589">
          <cell r="B2589"/>
          <cell r="C2589"/>
          <cell r="D2589"/>
          <cell r="E2589"/>
          <cell r="F2589"/>
          <cell r="G2589"/>
          <cell r="H2589"/>
          <cell r="I2589"/>
          <cell r="J2589"/>
          <cell r="K2589"/>
          <cell r="L2589"/>
          <cell r="O2589"/>
          <cell r="P2589"/>
          <cell r="Q2589"/>
          <cell r="R2589"/>
          <cell r="S2589"/>
          <cell r="T2589"/>
          <cell r="U2589"/>
          <cell r="V2589"/>
          <cell r="Y2589"/>
          <cell r="Z2589"/>
        </row>
        <row r="2590">
          <cell r="B2590"/>
          <cell r="C2590"/>
          <cell r="D2590"/>
          <cell r="E2590"/>
          <cell r="F2590"/>
          <cell r="G2590"/>
          <cell r="H2590"/>
          <cell r="I2590"/>
          <cell r="J2590"/>
          <cell r="K2590"/>
          <cell r="L2590"/>
          <cell r="O2590"/>
          <cell r="P2590"/>
          <cell r="Q2590"/>
          <cell r="R2590"/>
          <cell r="S2590"/>
          <cell r="T2590"/>
          <cell r="U2590"/>
          <cell r="V2590"/>
          <cell r="Y2590"/>
          <cell r="Z2590"/>
        </row>
        <row r="2591">
          <cell r="B2591"/>
          <cell r="C2591"/>
          <cell r="D2591"/>
          <cell r="E2591"/>
          <cell r="F2591"/>
          <cell r="G2591"/>
          <cell r="H2591"/>
          <cell r="I2591"/>
          <cell r="J2591"/>
          <cell r="K2591"/>
          <cell r="L2591"/>
          <cell r="O2591"/>
          <cell r="P2591"/>
          <cell r="Q2591"/>
          <cell r="R2591"/>
          <cell r="S2591"/>
          <cell r="T2591"/>
          <cell r="U2591"/>
          <cell r="V2591"/>
          <cell r="Y2591"/>
          <cell r="Z2591"/>
        </row>
        <row r="2592">
          <cell r="B2592"/>
          <cell r="C2592"/>
          <cell r="D2592"/>
          <cell r="E2592"/>
          <cell r="F2592"/>
          <cell r="G2592"/>
          <cell r="H2592"/>
          <cell r="I2592"/>
          <cell r="J2592"/>
          <cell r="K2592"/>
          <cell r="L2592"/>
          <cell r="O2592"/>
          <cell r="P2592"/>
          <cell r="Q2592"/>
          <cell r="R2592"/>
          <cell r="S2592"/>
          <cell r="T2592"/>
          <cell r="U2592"/>
          <cell r="V2592"/>
          <cell r="Y2592"/>
          <cell r="Z2592"/>
        </row>
        <row r="2593">
          <cell r="B2593"/>
          <cell r="C2593"/>
          <cell r="D2593"/>
          <cell r="E2593"/>
          <cell r="F2593"/>
          <cell r="G2593"/>
          <cell r="H2593"/>
          <cell r="I2593"/>
          <cell r="J2593"/>
          <cell r="K2593"/>
          <cell r="L2593"/>
          <cell r="O2593"/>
          <cell r="P2593"/>
          <cell r="Q2593"/>
          <cell r="R2593"/>
          <cell r="S2593"/>
          <cell r="T2593"/>
          <cell r="U2593"/>
          <cell r="V2593"/>
          <cell r="Y2593"/>
          <cell r="Z2593"/>
        </row>
        <row r="2594">
          <cell r="B2594"/>
          <cell r="C2594"/>
          <cell r="D2594"/>
          <cell r="E2594"/>
          <cell r="F2594"/>
          <cell r="G2594"/>
          <cell r="H2594"/>
          <cell r="I2594"/>
          <cell r="J2594"/>
          <cell r="K2594"/>
          <cell r="L2594"/>
          <cell r="O2594"/>
          <cell r="P2594"/>
          <cell r="Q2594"/>
          <cell r="R2594"/>
          <cell r="S2594"/>
          <cell r="T2594"/>
          <cell r="U2594"/>
          <cell r="V2594"/>
          <cell r="Y2594"/>
          <cell r="Z2594"/>
        </row>
        <row r="2595">
          <cell r="B2595"/>
          <cell r="C2595"/>
          <cell r="D2595"/>
          <cell r="E2595"/>
          <cell r="F2595"/>
          <cell r="G2595"/>
          <cell r="H2595"/>
          <cell r="I2595"/>
          <cell r="J2595"/>
          <cell r="K2595"/>
          <cell r="L2595"/>
          <cell r="O2595"/>
          <cell r="P2595"/>
          <cell r="Q2595"/>
          <cell r="R2595"/>
          <cell r="S2595"/>
          <cell r="T2595"/>
          <cell r="U2595"/>
          <cell r="V2595"/>
          <cell r="Y2595"/>
          <cell r="Z2595"/>
        </row>
        <row r="2596">
          <cell r="B2596"/>
          <cell r="C2596"/>
          <cell r="D2596"/>
          <cell r="E2596"/>
          <cell r="F2596"/>
          <cell r="G2596"/>
          <cell r="H2596"/>
          <cell r="I2596"/>
          <cell r="J2596"/>
          <cell r="K2596"/>
          <cell r="L2596"/>
          <cell r="O2596"/>
          <cell r="P2596"/>
          <cell r="Q2596"/>
          <cell r="R2596"/>
          <cell r="S2596"/>
          <cell r="T2596"/>
          <cell r="U2596"/>
          <cell r="V2596"/>
          <cell r="Y2596"/>
          <cell r="Z2596"/>
        </row>
        <row r="2597">
          <cell r="B2597"/>
          <cell r="C2597"/>
          <cell r="D2597"/>
          <cell r="E2597"/>
          <cell r="F2597"/>
          <cell r="G2597"/>
          <cell r="H2597"/>
          <cell r="I2597"/>
          <cell r="J2597"/>
          <cell r="K2597"/>
          <cell r="L2597"/>
          <cell r="O2597"/>
          <cell r="P2597"/>
          <cell r="Q2597"/>
          <cell r="R2597"/>
          <cell r="S2597"/>
          <cell r="T2597"/>
          <cell r="U2597"/>
          <cell r="V2597"/>
          <cell r="Y2597"/>
          <cell r="Z2597"/>
        </row>
        <row r="2598">
          <cell r="B2598"/>
          <cell r="C2598"/>
          <cell r="D2598"/>
          <cell r="E2598"/>
          <cell r="F2598"/>
          <cell r="G2598"/>
          <cell r="H2598"/>
          <cell r="I2598"/>
          <cell r="J2598"/>
          <cell r="K2598"/>
          <cell r="L2598"/>
          <cell r="O2598"/>
          <cell r="P2598"/>
          <cell r="Q2598"/>
          <cell r="R2598"/>
          <cell r="S2598"/>
          <cell r="T2598"/>
          <cell r="U2598"/>
          <cell r="V2598"/>
          <cell r="Y2598"/>
          <cell r="Z2598"/>
        </row>
        <row r="2599">
          <cell r="B2599"/>
          <cell r="C2599"/>
          <cell r="D2599"/>
          <cell r="E2599"/>
          <cell r="F2599"/>
          <cell r="G2599"/>
          <cell r="H2599"/>
          <cell r="I2599"/>
          <cell r="J2599"/>
          <cell r="K2599"/>
          <cell r="L2599"/>
          <cell r="O2599"/>
          <cell r="P2599"/>
          <cell r="Q2599"/>
          <cell r="R2599"/>
          <cell r="S2599"/>
          <cell r="T2599"/>
          <cell r="U2599"/>
          <cell r="V2599"/>
          <cell r="Y2599"/>
          <cell r="Z2599"/>
        </row>
        <row r="2600">
          <cell r="B2600"/>
          <cell r="C2600"/>
          <cell r="D2600"/>
          <cell r="E2600"/>
          <cell r="F2600"/>
          <cell r="G2600"/>
          <cell r="H2600"/>
          <cell r="I2600"/>
          <cell r="J2600"/>
          <cell r="K2600"/>
          <cell r="L2600"/>
          <cell r="O2600"/>
          <cell r="P2600"/>
          <cell r="Q2600"/>
          <cell r="R2600"/>
          <cell r="S2600"/>
          <cell r="T2600"/>
          <cell r="U2600"/>
          <cell r="V2600"/>
          <cell r="Y2600"/>
          <cell r="Z2600"/>
        </row>
        <row r="2601">
          <cell r="B2601"/>
          <cell r="C2601"/>
          <cell r="D2601"/>
          <cell r="E2601"/>
          <cell r="F2601"/>
          <cell r="G2601"/>
          <cell r="H2601"/>
          <cell r="I2601"/>
          <cell r="J2601"/>
          <cell r="K2601"/>
          <cell r="L2601"/>
          <cell r="O2601"/>
          <cell r="P2601"/>
          <cell r="Q2601"/>
          <cell r="R2601"/>
          <cell r="S2601"/>
          <cell r="T2601"/>
          <cell r="U2601"/>
          <cell r="V2601"/>
          <cell r="Y2601"/>
          <cell r="Z2601"/>
        </row>
        <row r="2602">
          <cell r="B2602"/>
          <cell r="C2602"/>
          <cell r="D2602"/>
          <cell r="E2602"/>
          <cell r="F2602"/>
          <cell r="G2602"/>
          <cell r="H2602"/>
          <cell r="I2602"/>
          <cell r="J2602"/>
          <cell r="K2602"/>
          <cell r="L2602"/>
          <cell r="O2602"/>
          <cell r="P2602"/>
          <cell r="Q2602"/>
          <cell r="R2602"/>
          <cell r="S2602"/>
          <cell r="T2602"/>
          <cell r="U2602"/>
          <cell r="V2602"/>
          <cell r="Y2602"/>
          <cell r="Z2602"/>
        </row>
        <row r="2603">
          <cell r="B2603"/>
          <cell r="C2603"/>
          <cell r="D2603"/>
          <cell r="E2603"/>
          <cell r="F2603"/>
          <cell r="G2603"/>
          <cell r="H2603"/>
          <cell r="I2603"/>
          <cell r="J2603"/>
          <cell r="K2603"/>
          <cell r="L2603"/>
          <cell r="O2603"/>
          <cell r="P2603"/>
          <cell r="Q2603"/>
          <cell r="R2603"/>
          <cell r="S2603"/>
          <cell r="T2603"/>
          <cell r="U2603"/>
          <cell r="V2603"/>
          <cell r="Y2603"/>
          <cell r="Z2603"/>
        </row>
        <row r="2604">
          <cell r="B2604"/>
          <cell r="C2604"/>
          <cell r="D2604"/>
          <cell r="E2604"/>
          <cell r="F2604"/>
          <cell r="G2604"/>
          <cell r="H2604"/>
          <cell r="I2604"/>
          <cell r="J2604"/>
          <cell r="K2604"/>
          <cell r="L2604"/>
          <cell r="O2604"/>
          <cell r="P2604"/>
          <cell r="Q2604"/>
          <cell r="R2604"/>
          <cell r="S2604"/>
          <cell r="T2604"/>
          <cell r="U2604"/>
          <cell r="V2604"/>
          <cell r="Y2604"/>
          <cell r="Z2604"/>
        </row>
        <row r="2605">
          <cell r="B2605"/>
          <cell r="C2605"/>
          <cell r="D2605"/>
          <cell r="E2605"/>
          <cell r="F2605"/>
          <cell r="G2605"/>
          <cell r="H2605"/>
          <cell r="I2605"/>
          <cell r="J2605"/>
          <cell r="K2605"/>
          <cell r="L2605"/>
          <cell r="O2605"/>
          <cell r="P2605"/>
          <cell r="Q2605"/>
          <cell r="R2605"/>
          <cell r="S2605"/>
          <cell r="T2605"/>
          <cell r="U2605"/>
          <cell r="V2605"/>
          <cell r="Y2605"/>
          <cell r="Z2605"/>
        </row>
        <row r="2606">
          <cell r="B2606"/>
          <cell r="C2606"/>
          <cell r="D2606"/>
          <cell r="E2606"/>
          <cell r="F2606"/>
          <cell r="G2606"/>
          <cell r="H2606"/>
          <cell r="I2606"/>
          <cell r="J2606"/>
          <cell r="K2606"/>
          <cell r="L2606"/>
          <cell r="O2606"/>
          <cell r="P2606"/>
          <cell r="Q2606"/>
          <cell r="R2606"/>
          <cell r="S2606"/>
          <cell r="T2606"/>
          <cell r="U2606"/>
          <cell r="V2606"/>
          <cell r="Y2606"/>
          <cell r="Z2606"/>
        </row>
        <row r="2607">
          <cell r="B2607"/>
          <cell r="C2607"/>
          <cell r="D2607"/>
          <cell r="E2607"/>
          <cell r="F2607"/>
          <cell r="G2607"/>
          <cell r="H2607"/>
          <cell r="I2607"/>
          <cell r="J2607"/>
          <cell r="K2607"/>
          <cell r="L2607"/>
          <cell r="O2607"/>
          <cell r="P2607"/>
          <cell r="Q2607"/>
          <cell r="R2607"/>
          <cell r="S2607"/>
          <cell r="T2607"/>
          <cell r="U2607"/>
          <cell r="V2607"/>
          <cell r="Y2607"/>
          <cell r="Z2607"/>
        </row>
        <row r="2608">
          <cell r="B2608"/>
          <cell r="C2608"/>
          <cell r="D2608"/>
          <cell r="E2608"/>
          <cell r="F2608"/>
          <cell r="G2608"/>
          <cell r="H2608"/>
          <cell r="I2608"/>
          <cell r="J2608"/>
          <cell r="K2608"/>
          <cell r="L2608"/>
          <cell r="O2608"/>
          <cell r="P2608"/>
          <cell r="Q2608"/>
          <cell r="R2608"/>
          <cell r="S2608"/>
          <cell r="T2608"/>
          <cell r="U2608"/>
          <cell r="V2608"/>
          <cell r="Y2608"/>
          <cell r="Z2608"/>
        </row>
        <row r="2609">
          <cell r="B2609"/>
          <cell r="C2609"/>
          <cell r="D2609"/>
          <cell r="E2609"/>
          <cell r="F2609"/>
          <cell r="G2609"/>
          <cell r="H2609"/>
          <cell r="I2609"/>
          <cell r="J2609"/>
          <cell r="K2609"/>
          <cell r="L2609"/>
          <cell r="O2609"/>
          <cell r="P2609"/>
          <cell r="Q2609"/>
          <cell r="R2609"/>
          <cell r="S2609"/>
          <cell r="T2609"/>
          <cell r="U2609"/>
          <cell r="V2609"/>
          <cell r="Y2609"/>
          <cell r="Z2609"/>
        </row>
        <row r="2610">
          <cell r="B2610"/>
          <cell r="C2610"/>
          <cell r="D2610"/>
          <cell r="E2610"/>
          <cell r="F2610"/>
          <cell r="G2610"/>
          <cell r="H2610"/>
          <cell r="I2610"/>
          <cell r="J2610"/>
          <cell r="K2610"/>
          <cell r="L2610"/>
          <cell r="O2610"/>
          <cell r="P2610"/>
          <cell r="Q2610"/>
          <cell r="R2610"/>
          <cell r="S2610"/>
          <cell r="T2610"/>
          <cell r="U2610"/>
          <cell r="V2610"/>
          <cell r="Y2610"/>
          <cell r="Z2610"/>
        </row>
        <row r="2611">
          <cell r="B2611"/>
          <cell r="C2611"/>
          <cell r="D2611"/>
          <cell r="E2611"/>
          <cell r="F2611"/>
          <cell r="G2611"/>
          <cell r="H2611"/>
          <cell r="I2611"/>
          <cell r="J2611"/>
          <cell r="K2611"/>
          <cell r="L2611"/>
          <cell r="O2611"/>
          <cell r="P2611"/>
          <cell r="Q2611"/>
          <cell r="R2611"/>
          <cell r="S2611"/>
          <cell r="T2611"/>
          <cell r="U2611"/>
          <cell r="V2611"/>
          <cell r="Y2611"/>
          <cell r="Z2611"/>
        </row>
        <row r="2612">
          <cell r="B2612"/>
          <cell r="C2612"/>
          <cell r="D2612"/>
          <cell r="E2612"/>
          <cell r="F2612"/>
          <cell r="G2612"/>
          <cell r="H2612"/>
          <cell r="I2612"/>
          <cell r="J2612"/>
          <cell r="K2612"/>
          <cell r="L2612"/>
          <cell r="O2612"/>
          <cell r="P2612"/>
          <cell r="Q2612"/>
          <cell r="R2612"/>
          <cell r="S2612"/>
          <cell r="T2612"/>
          <cell r="U2612"/>
          <cell r="V2612"/>
          <cell r="Y2612"/>
          <cell r="Z2612"/>
        </row>
        <row r="2613">
          <cell r="B2613"/>
          <cell r="C2613"/>
          <cell r="D2613"/>
          <cell r="E2613"/>
          <cell r="F2613"/>
          <cell r="G2613"/>
          <cell r="H2613"/>
          <cell r="I2613"/>
          <cell r="J2613"/>
          <cell r="K2613"/>
          <cell r="L2613"/>
          <cell r="O2613"/>
          <cell r="P2613"/>
          <cell r="Q2613"/>
          <cell r="R2613"/>
          <cell r="S2613"/>
          <cell r="T2613"/>
          <cell r="U2613"/>
          <cell r="V2613"/>
          <cell r="Y2613"/>
          <cell r="Z2613"/>
        </row>
        <row r="2614">
          <cell r="B2614"/>
          <cell r="C2614"/>
          <cell r="D2614"/>
          <cell r="E2614"/>
          <cell r="F2614"/>
          <cell r="G2614"/>
          <cell r="H2614"/>
          <cell r="I2614"/>
          <cell r="J2614"/>
          <cell r="K2614"/>
          <cell r="L2614"/>
          <cell r="O2614"/>
          <cell r="P2614"/>
          <cell r="Q2614"/>
          <cell r="R2614"/>
          <cell r="S2614"/>
          <cell r="T2614"/>
          <cell r="U2614"/>
          <cell r="V2614"/>
          <cell r="Y2614"/>
          <cell r="Z2614"/>
        </row>
        <row r="2615">
          <cell r="B2615"/>
          <cell r="C2615"/>
          <cell r="D2615"/>
          <cell r="E2615"/>
          <cell r="F2615"/>
          <cell r="G2615"/>
          <cell r="H2615"/>
          <cell r="I2615"/>
          <cell r="J2615"/>
          <cell r="K2615"/>
          <cell r="L2615"/>
          <cell r="O2615"/>
          <cell r="P2615"/>
          <cell r="Q2615"/>
          <cell r="R2615"/>
          <cell r="S2615"/>
          <cell r="T2615"/>
          <cell r="U2615"/>
          <cell r="V2615"/>
          <cell r="Y2615"/>
          <cell r="Z2615"/>
        </row>
        <row r="2616">
          <cell r="B2616"/>
          <cell r="C2616"/>
          <cell r="D2616"/>
          <cell r="E2616"/>
          <cell r="F2616"/>
          <cell r="G2616"/>
          <cell r="H2616"/>
          <cell r="I2616"/>
          <cell r="J2616"/>
          <cell r="K2616"/>
          <cell r="L2616"/>
          <cell r="O2616"/>
          <cell r="P2616"/>
          <cell r="Q2616"/>
          <cell r="R2616"/>
          <cell r="S2616"/>
          <cell r="T2616"/>
          <cell r="U2616"/>
          <cell r="V2616"/>
          <cell r="Y2616"/>
          <cell r="Z2616"/>
        </row>
        <row r="2617">
          <cell r="B2617"/>
          <cell r="C2617"/>
          <cell r="D2617"/>
          <cell r="E2617"/>
          <cell r="F2617"/>
          <cell r="G2617"/>
          <cell r="H2617"/>
          <cell r="I2617"/>
          <cell r="J2617"/>
          <cell r="K2617"/>
          <cell r="L2617"/>
          <cell r="O2617"/>
          <cell r="P2617"/>
          <cell r="Q2617"/>
          <cell r="R2617"/>
          <cell r="S2617"/>
          <cell r="T2617"/>
          <cell r="U2617"/>
          <cell r="V2617"/>
          <cell r="Y2617"/>
          <cell r="Z2617"/>
        </row>
        <row r="2618">
          <cell r="B2618"/>
          <cell r="C2618"/>
          <cell r="D2618"/>
          <cell r="E2618"/>
          <cell r="F2618"/>
          <cell r="G2618"/>
          <cell r="H2618"/>
          <cell r="I2618"/>
          <cell r="J2618"/>
          <cell r="K2618"/>
          <cell r="L2618"/>
          <cell r="O2618"/>
          <cell r="P2618"/>
          <cell r="Q2618"/>
          <cell r="R2618"/>
          <cell r="S2618"/>
          <cell r="T2618"/>
          <cell r="U2618"/>
          <cell r="V2618"/>
          <cell r="Y2618"/>
          <cell r="Z2618"/>
        </row>
        <row r="2619">
          <cell r="B2619"/>
          <cell r="C2619"/>
          <cell r="D2619"/>
          <cell r="E2619"/>
          <cell r="F2619"/>
          <cell r="G2619"/>
          <cell r="H2619"/>
          <cell r="I2619"/>
          <cell r="J2619"/>
          <cell r="K2619"/>
          <cell r="L2619"/>
          <cell r="O2619"/>
          <cell r="P2619"/>
          <cell r="Q2619"/>
          <cell r="R2619"/>
          <cell r="S2619"/>
          <cell r="T2619"/>
          <cell r="U2619"/>
          <cell r="V2619"/>
          <cell r="Y2619"/>
          <cell r="Z2619"/>
        </row>
        <row r="2620">
          <cell r="B2620"/>
          <cell r="C2620"/>
          <cell r="D2620"/>
          <cell r="E2620"/>
          <cell r="F2620"/>
          <cell r="G2620"/>
          <cell r="H2620"/>
          <cell r="I2620"/>
          <cell r="J2620"/>
          <cell r="K2620"/>
          <cell r="L2620"/>
          <cell r="O2620"/>
          <cell r="P2620"/>
          <cell r="Q2620"/>
          <cell r="R2620"/>
          <cell r="S2620"/>
          <cell r="T2620"/>
          <cell r="U2620"/>
          <cell r="V2620"/>
          <cell r="Y2620"/>
          <cell r="Z2620"/>
        </row>
        <row r="2621">
          <cell r="B2621"/>
          <cell r="C2621"/>
          <cell r="D2621"/>
          <cell r="E2621"/>
          <cell r="F2621"/>
          <cell r="G2621"/>
          <cell r="H2621"/>
          <cell r="I2621"/>
          <cell r="J2621"/>
          <cell r="K2621"/>
          <cell r="L2621"/>
          <cell r="O2621"/>
          <cell r="P2621"/>
          <cell r="Q2621"/>
          <cell r="R2621"/>
          <cell r="S2621"/>
          <cell r="T2621"/>
          <cell r="U2621"/>
          <cell r="V2621"/>
          <cell r="Y2621"/>
          <cell r="Z2621"/>
        </row>
        <row r="2622">
          <cell r="B2622"/>
          <cell r="C2622"/>
          <cell r="D2622"/>
          <cell r="E2622"/>
          <cell r="F2622"/>
          <cell r="G2622"/>
          <cell r="H2622"/>
          <cell r="I2622"/>
          <cell r="J2622"/>
          <cell r="K2622"/>
          <cell r="L2622"/>
          <cell r="O2622"/>
          <cell r="P2622"/>
          <cell r="Q2622"/>
          <cell r="R2622"/>
          <cell r="S2622"/>
          <cell r="T2622"/>
          <cell r="U2622"/>
          <cell r="V2622"/>
          <cell r="Y2622"/>
          <cell r="Z2622"/>
        </row>
        <row r="2623">
          <cell r="B2623"/>
          <cell r="C2623"/>
          <cell r="D2623"/>
          <cell r="E2623"/>
          <cell r="F2623"/>
          <cell r="G2623"/>
          <cell r="H2623"/>
          <cell r="I2623"/>
          <cell r="J2623"/>
          <cell r="K2623"/>
          <cell r="L2623"/>
          <cell r="O2623"/>
          <cell r="P2623"/>
          <cell r="Q2623"/>
          <cell r="R2623"/>
          <cell r="S2623"/>
          <cell r="T2623"/>
          <cell r="U2623"/>
          <cell r="V2623"/>
          <cell r="Y2623"/>
          <cell r="Z2623"/>
        </row>
        <row r="2624">
          <cell r="B2624"/>
          <cell r="C2624"/>
          <cell r="D2624"/>
          <cell r="E2624"/>
          <cell r="F2624"/>
          <cell r="G2624"/>
          <cell r="H2624"/>
          <cell r="I2624"/>
          <cell r="J2624"/>
          <cell r="K2624"/>
          <cell r="L2624"/>
          <cell r="O2624"/>
          <cell r="P2624"/>
          <cell r="Q2624"/>
          <cell r="R2624"/>
          <cell r="S2624"/>
          <cell r="T2624"/>
          <cell r="U2624"/>
          <cell r="V2624"/>
          <cell r="Y2624"/>
          <cell r="Z2624"/>
        </row>
        <row r="2625">
          <cell r="B2625"/>
          <cell r="C2625"/>
          <cell r="D2625"/>
          <cell r="E2625"/>
          <cell r="F2625"/>
          <cell r="G2625"/>
          <cell r="H2625"/>
          <cell r="I2625"/>
          <cell r="J2625"/>
          <cell r="K2625"/>
          <cell r="L2625"/>
          <cell r="O2625"/>
          <cell r="P2625"/>
          <cell r="Q2625"/>
          <cell r="R2625"/>
          <cell r="S2625"/>
          <cell r="T2625"/>
          <cell r="U2625"/>
          <cell r="V2625"/>
          <cell r="Y2625"/>
          <cell r="Z2625"/>
        </row>
        <row r="2626">
          <cell r="B2626"/>
          <cell r="C2626"/>
          <cell r="D2626"/>
          <cell r="E2626"/>
          <cell r="F2626"/>
          <cell r="G2626"/>
          <cell r="H2626"/>
          <cell r="I2626"/>
          <cell r="J2626"/>
          <cell r="K2626"/>
          <cell r="L2626"/>
          <cell r="O2626"/>
          <cell r="P2626"/>
          <cell r="Q2626"/>
          <cell r="R2626"/>
          <cell r="S2626"/>
          <cell r="T2626"/>
          <cell r="U2626"/>
          <cell r="V2626"/>
          <cell r="Y2626"/>
          <cell r="Z2626"/>
        </row>
        <row r="2627">
          <cell r="B2627"/>
          <cell r="C2627"/>
          <cell r="D2627"/>
          <cell r="E2627"/>
          <cell r="F2627"/>
          <cell r="G2627"/>
          <cell r="H2627"/>
          <cell r="I2627"/>
          <cell r="J2627"/>
          <cell r="K2627"/>
          <cell r="L2627"/>
          <cell r="O2627"/>
          <cell r="P2627"/>
          <cell r="Q2627"/>
          <cell r="R2627"/>
          <cell r="S2627"/>
          <cell r="T2627"/>
          <cell r="U2627"/>
          <cell r="V2627"/>
          <cell r="Y2627"/>
          <cell r="Z2627"/>
        </row>
        <row r="2628">
          <cell r="B2628"/>
          <cell r="C2628"/>
          <cell r="D2628"/>
          <cell r="E2628"/>
          <cell r="F2628"/>
          <cell r="G2628"/>
          <cell r="H2628"/>
          <cell r="I2628"/>
          <cell r="J2628"/>
          <cell r="K2628"/>
          <cell r="L2628"/>
          <cell r="O2628"/>
          <cell r="P2628"/>
          <cell r="Q2628"/>
          <cell r="R2628"/>
          <cell r="S2628"/>
          <cell r="T2628"/>
          <cell r="U2628"/>
          <cell r="V2628"/>
          <cell r="Y2628"/>
          <cell r="Z2628"/>
        </row>
        <row r="2629">
          <cell r="B2629"/>
          <cell r="C2629"/>
          <cell r="D2629"/>
          <cell r="E2629"/>
          <cell r="F2629"/>
          <cell r="G2629"/>
          <cell r="H2629"/>
          <cell r="I2629"/>
          <cell r="J2629"/>
          <cell r="K2629"/>
          <cell r="L2629"/>
          <cell r="O2629"/>
          <cell r="P2629"/>
          <cell r="Q2629"/>
          <cell r="R2629"/>
          <cell r="S2629"/>
          <cell r="T2629"/>
          <cell r="U2629"/>
          <cell r="V2629"/>
          <cell r="Y2629"/>
          <cell r="Z2629"/>
        </row>
        <row r="2630">
          <cell r="B2630"/>
          <cell r="C2630"/>
          <cell r="D2630"/>
          <cell r="E2630"/>
          <cell r="F2630"/>
          <cell r="G2630"/>
          <cell r="H2630"/>
          <cell r="I2630"/>
          <cell r="J2630"/>
          <cell r="K2630"/>
          <cell r="L2630"/>
          <cell r="O2630"/>
          <cell r="P2630"/>
          <cell r="Q2630"/>
          <cell r="R2630"/>
          <cell r="S2630"/>
          <cell r="T2630"/>
          <cell r="U2630"/>
          <cell r="V2630"/>
          <cell r="Y2630"/>
          <cell r="Z2630"/>
        </row>
        <row r="2631">
          <cell r="B2631"/>
          <cell r="C2631"/>
          <cell r="D2631"/>
          <cell r="E2631"/>
          <cell r="F2631"/>
          <cell r="G2631"/>
          <cell r="H2631"/>
          <cell r="I2631"/>
          <cell r="J2631"/>
          <cell r="K2631"/>
          <cell r="L2631"/>
          <cell r="O2631"/>
          <cell r="P2631"/>
          <cell r="Q2631"/>
          <cell r="R2631"/>
          <cell r="S2631"/>
          <cell r="T2631"/>
          <cell r="U2631"/>
          <cell r="V2631"/>
          <cell r="Y2631"/>
          <cell r="Z2631"/>
        </row>
        <row r="2632">
          <cell r="B2632"/>
          <cell r="C2632"/>
          <cell r="D2632"/>
          <cell r="E2632"/>
          <cell r="F2632"/>
          <cell r="G2632"/>
          <cell r="H2632"/>
          <cell r="I2632"/>
          <cell r="J2632"/>
          <cell r="K2632"/>
          <cell r="L2632"/>
          <cell r="O2632"/>
          <cell r="P2632"/>
          <cell r="Q2632"/>
          <cell r="R2632"/>
          <cell r="S2632"/>
          <cell r="T2632"/>
          <cell r="U2632"/>
          <cell r="V2632"/>
          <cell r="Y2632"/>
          <cell r="Z2632"/>
        </row>
        <row r="2633">
          <cell r="B2633"/>
          <cell r="C2633"/>
          <cell r="D2633"/>
          <cell r="E2633"/>
          <cell r="F2633"/>
          <cell r="G2633"/>
          <cell r="H2633"/>
          <cell r="I2633"/>
          <cell r="J2633"/>
          <cell r="K2633"/>
          <cell r="L2633"/>
          <cell r="O2633"/>
          <cell r="P2633"/>
          <cell r="Q2633"/>
          <cell r="R2633"/>
          <cell r="S2633"/>
          <cell r="T2633"/>
          <cell r="U2633"/>
          <cell r="V2633"/>
          <cell r="Y2633"/>
          <cell r="Z2633"/>
        </row>
        <row r="2634">
          <cell r="B2634"/>
          <cell r="C2634"/>
          <cell r="D2634"/>
          <cell r="E2634"/>
          <cell r="F2634"/>
          <cell r="G2634"/>
          <cell r="H2634"/>
          <cell r="I2634"/>
          <cell r="J2634"/>
          <cell r="K2634"/>
          <cell r="L2634"/>
          <cell r="O2634"/>
          <cell r="P2634"/>
          <cell r="Q2634"/>
          <cell r="R2634"/>
          <cell r="S2634"/>
          <cell r="T2634"/>
          <cell r="U2634"/>
          <cell r="V2634"/>
          <cell r="Y2634"/>
          <cell r="Z2634"/>
        </row>
        <row r="2635">
          <cell r="B2635"/>
          <cell r="C2635"/>
          <cell r="D2635"/>
          <cell r="E2635"/>
          <cell r="F2635"/>
          <cell r="G2635"/>
          <cell r="H2635"/>
          <cell r="I2635"/>
          <cell r="J2635"/>
          <cell r="K2635"/>
          <cell r="L2635"/>
          <cell r="O2635"/>
          <cell r="P2635"/>
          <cell r="Q2635"/>
          <cell r="R2635"/>
          <cell r="S2635"/>
          <cell r="T2635"/>
          <cell r="U2635"/>
          <cell r="V2635"/>
          <cell r="Y2635"/>
          <cell r="Z2635"/>
        </row>
        <row r="2636">
          <cell r="B2636"/>
          <cell r="C2636"/>
          <cell r="D2636"/>
          <cell r="E2636"/>
          <cell r="F2636"/>
          <cell r="G2636"/>
          <cell r="H2636"/>
          <cell r="I2636"/>
          <cell r="J2636"/>
          <cell r="K2636"/>
          <cell r="L2636"/>
          <cell r="O2636"/>
          <cell r="P2636"/>
          <cell r="Q2636"/>
          <cell r="R2636"/>
          <cell r="S2636"/>
          <cell r="T2636"/>
          <cell r="U2636"/>
          <cell r="V2636"/>
          <cell r="Y2636"/>
          <cell r="Z2636"/>
        </row>
        <row r="2637">
          <cell r="B2637"/>
          <cell r="C2637"/>
          <cell r="D2637"/>
          <cell r="E2637"/>
          <cell r="F2637"/>
          <cell r="G2637"/>
          <cell r="H2637"/>
          <cell r="I2637"/>
          <cell r="J2637"/>
          <cell r="K2637"/>
          <cell r="L2637"/>
          <cell r="O2637"/>
          <cell r="P2637"/>
          <cell r="Q2637"/>
          <cell r="R2637"/>
          <cell r="S2637"/>
          <cell r="T2637"/>
          <cell r="U2637"/>
          <cell r="V2637"/>
          <cell r="Y2637"/>
          <cell r="Z2637"/>
        </row>
        <row r="2638">
          <cell r="B2638"/>
          <cell r="C2638"/>
          <cell r="D2638"/>
          <cell r="E2638"/>
          <cell r="F2638"/>
          <cell r="G2638"/>
          <cell r="H2638"/>
          <cell r="I2638"/>
          <cell r="J2638"/>
          <cell r="K2638"/>
          <cell r="L2638"/>
          <cell r="O2638"/>
          <cell r="P2638"/>
          <cell r="Q2638"/>
          <cell r="R2638"/>
          <cell r="S2638"/>
          <cell r="T2638"/>
          <cell r="U2638"/>
          <cell r="V2638"/>
          <cell r="Y2638"/>
          <cell r="Z2638"/>
        </row>
        <row r="2639">
          <cell r="B2639"/>
          <cell r="C2639"/>
          <cell r="D2639"/>
          <cell r="E2639"/>
          <cell r="F2639"/>
          <cell r="G2639"/>
          <cell r="H2639"/>
          <cell r="I2639"/>
          <cell r="J2639"/>
          <cell r="K2639"/>
          <cell r="L2639"/>
          <cell r="O2639"/>
          <cell r="P2639"/>
          <cell r="Q2639"/>
          <cell r="R2639"/>
          <cell r="S2639"/>
          <cell r="T2639"/>
          <cell r="U2639"/>
          <cell r="V2639"/>
          <cell r="Y2639"/>
          <cell r="Z2639"/>
        </row>
        <row r="2640">
          <cell r="B2640"/>
          <cell r="C2640"/>
          <cell r="D2640"/>
          <cell r="E2640"/>
          <cell r="F2640"/>
          <cell r="G2640"/>
          <cell r="H2640"/>
          <cell r="I2640"/>
          <cell r="J2640"/>
          <cell r="K2640"/>
          <cell r="L2640"/>
          <cell r="O2640"/>
          <cell r="P2640"/>
          <cell r="Q2640"/>
          <cell r="R2640"/>
          <cell r="S2640"/>
          <cell r="T2640"/>
          <cell r="U2640"/>
          <cell r="V2640"/>
          <cell r="Y2640"/>
          <cell r="Z2640"/>
        </row>
        <row r="2641">
          <cell r="B2641"/>
          <cell r="C2641"/>
          <cell r="D2641"/>
          <cell r="E2641"/>
          <cell r="F2641"/>
          <cell r="G2641"/>
          <cell r="H2641"/>
          <cell r="I2641"/>
          <cell r="J2641"/>
          <cell r="K2641"/>
          <cell r="L2641"/>
          <cell r="O2641"/>
          <cell r="P2641"/>
          <cell r="Q2641"/>
          <cell r="R2641"/>
          <cell r="S2641"/>
          <cell r="T2641"/>
          <cell r="U2641"/>
          <cell r="V2641"/>
          <cell r="Y2641"/>
          <cell r="Z2641"/>
        </row>
        <row r="2642">
          <cell r="B2642"/>
          <cell r="C2642"/>
          <cell r="D2642"/>
          <cell r="E2642"/>
          <cell r="F2642"/>
          <cell r="G2642"/>
          <cell r="H2642"/>
          <cell r="I2642"/>
          <cell r="J2642"/>
          <cell r="K2642"/>
          <cell r="L2642"/>
          <cell r="O2642"/>
          <cell r="P2642"/>
          <cell r="Q2642"/>
          <cell r="R2642"/>
          <cell r="S2642"/>
          <cell r="T2642"/>
          <cell r="U2642"/>
          <cell r="V2642"/>
          <cell r="Y2642"/>
          <cell r="Z2642"/>
        </row>
        <row r="2643">
          <cell r="B2643"/>
          <cell r="C2643"/>
          <cell r="D2643"/>
          <cell r="E2643"/>
          <cell r="F2643"/>
          <cell r="G2643"/>
          <cell r="H2643"/>
          <cell r="I2643"/>
          <cell r="J2643"/>
          <cell r="K2643"/>
          <cell r="L2643"/>
          <cell r="O2643"/>
          <cell r="P2643"/>
          <cell r="Q2643"/>
          <cell r="R2643"/>
          <cell r="S2643"/>
          <cell r="T2643"/>
          <cell r="U2643"/>
          <cell r="V2643"/>
          <cell r="Y2643"/>
          <cell r="Z2643"/>
        </row>
        <row r="2644">
          <cell r="B2644"/>
          <cell r="C2644"/>
          <cell r="D2644"/>
          <cell r="E2644"/>
          <cell r="F2644"/>
          <cell r="G2644"/>
          <cell r="H2644"/>
          <cell r="I2644"/>
          <cell r="J2644"/>
          <cell r="K2644"/>
          <cell r="L2644"/>
          <cell r="O2644"/>
          <cell r="P2644"/>
          <cell r="Q2644"/>
          <cell r="R2644"/>
          <cell r="S2644"/>
          <cell r="T2644"/>
          <cell r="U2644"/>
          <cell r="V2644"/>
          <cell r="Y2644"/>
          <cell r="Z2644"/>
        </row>
        <row r="2645">
          <cell r="B2645"/>
          <cell r="C2645"/>
          <cell r="D2645"/>
          <cell r="E2645"/>
          <cell r="F2645"/>
          <cell r="G2645"/>
          <cell r="H2645"/>
          <cell r="I2645"/>
          <cell r="J2645"/>
          <cell r="K2645"/>
          <cell r="L2645"/>
          <cell r="O2645"/>
          <cell r="P2645"/>
          <cell r="Q2645"/>
          <cell r="R2645"/>
          <cell r="S2645"/>
          <cell r="T2645"/>
          <cell r="U2645"/>
          <cell r="V2645"/>
          <cell r="Y2645"/>
          <cell r="Z2645"/>
        </row>
        <row r="2646">
          <cell r="B2646"/>
          <cell r="C2646"/>
          <cell r="D2646"/>
          <cell r="E2646"/>
          <cell r="F2646"/>
          <cell r="G2646"/>
          <cell r="H2646"/>
          <cell r="I2646"/>
          <cell r="J2646"/>
          <cell r="K2646"/>
          <cell r="L2646"/>
          <cell r="O2646"/>
          <cell r="P2646"/>
          <cell r="Q2646"/>
          <cell r="R2646"/>
          <cell r="S2646"/>
          <cell r="T2646"/>
          <cell r="U2646"/>
          <cell r="V2646"/>
          <cell r="Y2646"/>
          <cell r="Z2646"/>
        </row>
        <row r="2647">
          <cell r="B2647"/>
          <cell r="C2647"/>
          <cell r="D2647"/>
          <cell r="E2647"/>
          <cell r="F2647"/>
          <cell r="G2647"/>
          <cell r="H2647"/>
          <cell r="I2647"/>
          <cell r="J2647"/>
          <cell r="K2647"/>
          <cell r="L2647"/>
          <cell r="O2647"/>
          <cell r="P2647"/>
          <cell r="Q2647"/>
          <cell r="R2647"/>
          <cell r="S2647"/>
          <cell r="T2647"/>
          <cell r="U2647"/>
          <cell r="V2647"/>
          <cell r="Y2647"/>
          <cell r="Z2647"/>
        </row>
        <row r="2648">
          <cell r="B2648"/>
          <cell r="C2648"/>
          <cell r="D2648"/>
          <cell r="E2648"/>
          <cell r="F2648"/>
          <cell r="G2648"/>
          <cell r="H2648"/>
          <cell r="I2648"/>
          <cell r="J2648"/>
          <cell r="K2648"/>
          <cell r="L2648"/>
          <cell r="O2648"/>
          <cell r="P2648"/>
          <cell r="Q2648"/>
          <cell r="R2648"/>
          <cell r="S2648"/>
          <cell r="T2648"/>
          <cell r="U2648"/>
          <cell r="V2648"/>
          <cell r="Y2648"/>
          <cell r="Z2648"/>
        </row>
        <row r="2649">
          <cell r="B2649"/>
          <cell r="C2649"/>
          <cell r="D2649"/>
          <cell r="E2649"/>
          <cell r="F2649"/>
          <cell r="G2649"/>
          <cell r="H2649"/>
          <cell r="I2649"/>
          <cell r="J2649"/>
          <cell r="K2649"/>
          <cell r="L2649"/>
          <cell r="O2649"/>
          <cell r="P2649"/>
          <cell r="Q2649"/>
          <cell r="R2649"/>
          <cell r="S2649"/>
          <cell r="T2649"/>
          <cell r="U2649"/>
          <cell r="V2649"/>
          <cell r="Y2649"/>
          <cell r="Z2649"/>
        </row>
        <row r="2650">
          <cell r="B2650"/>
          <cell r="C2650"/>
          <cell r="D2650"/>
          <cell r="E2650"/>
          <cell r="F2650"/>
          <cell r="G2650"/>
          <cell r="H2650"/>
          <cell r="I2650"/>
          <cell r="J2650"/>
          <cell r="K2650"/>
          <cell r="L2650"/>
          <cell r="O2650"/>
          <cell r="P2650"/>
          <cell r="Q2650"/>
          <cell r="R2650"/>
          <cell r="S2650"/>
          <cell r="T2650"/>
          <cell r="U2650"/>
          <cell r="V2650"/>
          <cell r="Y2650"/>
          <cell r="Z2650"/>
        </row>
        <row r="2651">
          <cell r="B2651"/>
          <cell r="C2651"/>
          <cell r="D2651"/>
          <cell r="E2651"/>
          <cell r="F2651"/>
          <cell r="G2651"/>
          <cell r="H2651"/>
          <cell r="I2651"/>
          <cell r="J2651"/>
          <cell r="K2651"/>
          <cell r="L2651"/>
          <cell r="O2651"/>
          <cell r="P2651"/>
          <cell r="Q2651"/>
          <cell r="R2651"/>
          <cell r="S2651"/>
          <cell r="T2651"/>
          <cell r="U2651"/>
          <cell r="V2651"/>
          <cell r="Y2651"/>
          <cell r="Z2651"/>
        </row>
        <row r="2652">
          <cell r="B2652"/>
          <cell r="C2652"/>
          <cell r="D2652"/>
          <cell r="E2652"/>
          <cell r="F2652"/>
          <cell r="G2652"/>
          <cell r="H2652"/>
          <cell r="I2652"/>
          <cell r="J2652"/>
          <cell r="K2652"/>
          <cell r="L2652"/>
          <cell r="O2652"/>
          <cell r="P2652"/>
          <cell r="Q2652"/>
          <cell r="R2652"/>
          <cell r="S2652"/>
          <cell r="T2652"/>
          <cell r="U2652"/>
          <cell r="V2652"/>
          <cell r="Y2652"/>
          <cell r="Z2652"/>
        </row>
        <row r="2653">
          <cell r="B2653"/>
          <cell r="C2653"/>
          <cell r="D2653"/>
          <cell r="E2653"/>
          <cell r="F2653"/>
          <cell r="G2653"/>
          <cell r="H2653"/>
          <cell r="I2653"/>
          <cell r="J2653"/>
          <cell r="K2653"/>
          <cell r="L2653"/>
          <cell r="O2653"/>
          <cell r="P2653"/>
          <cell r="Q2653"/>
          <cell r="R2653"/>
          <cell r="S2653"/>
          <cell r="T2653"/>
          <cell r="U2653"/>
          <cell r="V2653"/>
          <cell r="Y2653"/>
          <cell r="Z2653"/>
        </row>
        <row r="2654">
          <cell r="B2654"/>
          <cell r="C2654"/>
          <cell r="D2654"/>
          <cell r="E2654"/>
          <cell r="F2654"/>
          <cell r="G2654"/>
          <cell r="H2654"/>
          <cell r="I2654"/>
          <cell r="J2654"/>
          <cell r="K2654"/>
          <cell r="L2654"/>
          <cell r="O2654"/>
          <cell r="P2654"/>
          <cell r="Q2654"/>
          <cell r="R2654"/>
          <cell r="S2654"/>
          <cell r="T2654"/>
          <cell r="U2654"/>
          <cell r="V2654"/>
          <cell r="Y2654"/>
          <cell r="Z2654"/>
        </row>
        <row r="2655">
          <cell r="B2655"/>
          <cell r="C2655"/>
          <cell r="D2655"/>
          <cell r="E2655"/>
          <cell r="F2655"/>
          <cell r="G2655"/>
          <cell r="H2655"/>
          <cell r="I2655"/>
          <cell r="J2655"/>
          <cell r="K2655"/>
          <cell r="L2655"/>
          <cell r="O2655"/>
          <cell r="P2655"/>
          <cell r="Q2655"/>
          <cell r="R2655"/>
          <cell r="S2655"/>
          <cell r="T2655"/>
          <cell r="U2655"/>
          <cell r="V2655"/>
          <cell r="Y2655"/>
          <cell r="Z2655"/>
        </row>
        <row r="2656">
          <cell r="B2656"/>
          <cell r="C2656"/>
          <cell r="D2656"/>
          <cell r="E2656"/>
          <cell r="F2656"/>
          <cell r="G2656"/>
          <cell r="H2656"/>
          <cell r="I2656"/>
          <cell r="J2656"/>
          <cell r="K2656"/>
          <cell r="L2656"/>
          <cell r="O2656"/>
          <cell r="P2656"/>
          <cell r="Q2656"/>
          <cell r="R2656"/>
          <cell r="S2656"/>
          <cell r="T2656"/>
          <cell r="U2656"/>
          <cell r="V2656"/>
          <cell r="Y2656"/>
          <cell r="Z2656"/>
        </row>
        <row r="2657">
          <cell r="B2657"/>
          <cell r="C2657"/>
          <cell r="D2657"/>
          <cell r="E2657"/>
          <cell r="F2657"/>
          <cell r="G2657"/>
          <cell r="H2657"/>
          <cell r="I2657"/>
          <cell r="J2657"/>
          <cell r="K2657"/>
          <cell r="L2657"/>
          <cell r="O2657"/>
          <cell r="P2657"/>
          <cell r="Q2657"/>
          <cell r="R2657"/>
          <cell r="S2657"/>
          <cell r="T2657"/>
          <cell r="U2657"/>
          <cell r="V2657"/>
          <cell r="Y2657"/>
          <cell r="Z2657"/>
        </row>
        <row r="2658">
          <cell r="B2658"/>
          <cell r="C2658"/>
          <cell r="D2658"/>
          <cell r="E2658"/>
          <cell r="F2658"/>
          <cell r="G2658"/>
          <cell r="H2658"/>
          <cell r="I2658"/>
          <cell r="J2658"/>
          <cell r="K2658"/>
          <cell r="L2658"/>
          <cell r="O2658"/>
          <cell r="P2658"/>
          <cell r="Q2658"/>
          <cell r="R2658"/>
          <cell r="S2658"/>
          <cell r="T2658"/>
          <cell r="U2658"/>
          <cell r="V2658"/>
          <cell r="Y2658"/>
          <cell r="Z2658"/>
        </row>
        <row r="2659">
          <cell r="B2659"/>
          <cell r="C2659"/>
          <cell r="D2659"/>
          <cell r="E2659"/>
          <cell r="F2659"/>
          <cell r="G2659"/>
          <cell r="H2659"/>
          <cell r="I2659"/>
          <cell r="J2659"/>
          <cell r="K2659"/>
          <cell r="L2659"/>
          <cell r="O2659"/>
          <cell r="P2659"/>
          <cell r="Q2659"/>
          <cell r="R2659"/>
          <cell r="S2659"/>
          <cell r="T2659"/>
          <cell r="U2659"/>
          <cell r="V2659"/>
          <cell r="Y2659"/>
          <cell r="Z2659"/>
        </row>
        <row r="2660">
          <cell r="B2660"/>
          <cell r="C2660"/>
          <cell r="D2660"/>
          <cell r="E2660"/>
          <cell r="F2660"/>
          <cell r="G2660"/>
          <cell r="H2660"/>
          <cell r="I2660"/>
          <cell r="J2660"/>
          <cell r="K2660"/>
          <cell r="L2660"/>
          <cell r="O2660"/>
          <cell r="P2660"/>
          <cell r="Q2660"/>
          <cell r="R2660"/>
          <cell r="S2660"/>
          <cell r="T2660"/>
          <cell r="U2660"/>
          <cell r="V2660"/>
          <cell r="Y2660"/>
          <cell r="Z2660"/>
        </row>
        <row r="2661">
          <cell r="B2661"/>
          <cell r="C2661"/>
          <cell r="D2661"/>
          <cell r="E2661"/>
          <cell r="F2661"/>
          <cell r="G2661"/>
          <cell r="H2661"/>
          <cell r="I2661"/>
          <cell r="J2661"/>
          <cell r="K2661"/>
          <cell r="L2661"/>
          <cell r="O2661"/>
          <cell r="P2661"/>
          <cell r="Q2661"/>
          <cell r="R2661"/>
          <cell r="S2661"/>
          <cell r="T2661"/>
          <cell r="U2661"/>
          <cell r="V2661"/>
          <cell r="Y2661"/>
          <cell r="Z2661"/>
        </row>
        <row r="2662">
          <cell r="B2662"/>
          <cell r="C2662"/>
          <cell r="D2662"/>
          <cell r="E2662"/>
          <cell r="F2662"/>
          <cell r="G2662"/>
          <cell r="H2662"/>
          <cell r="I2662"/>
          <cell r="J2662"/>
          <cell r="K2662"/>
          <cell r="L2662"/>
          <cell r="O2662"/>
          <cell r="P2662"/>
          <cell r="Q2662"/>
          <cell r="R2662"/>
          <cell r="S2662"/>
          <cell r="T2662"/>
          <cell r="U2662"/>
          <cell r="V2662"/>
          <cell r="Y2662"/>
          <cell r="Z2662"/>
        </row>
        <row r="2663">
          <cell r="B2663"/>
          <cell r="C2663"/>
          <cell r="D2663"/>
          <cell r="E2663"/>
          <cell r="F2663"/>
          <cell r="G2663"/>
          <cell r="H2663"/>
          <cell r="I2663"/>
          <cell r="J2663"/>
          <cell r="K2663"/>
          <cell r="L2663"/>
          <cell r="O2663"/>
          <cell r="P2663"/>
          <cell r="Q2663"/>
          <cell r="R2663"/>
          <cell r="S2663"/>
          <cell r="T2663"/>
          <cell r="U2663"/>
          <cell r="V2663"/>
          <cell r="Y2663"/>
          <cell r="Z2663"/>
        </row>
        <row r="2664">
          <cell r="B2664"/>
          <cell r="C2664"/>
          <cell r="D2664"/>
          <cell r="E2664"/>
          <cell r="F2664"/>
          <cell r="G2664"/>
          <cell r="H2664"/>
          <cell r="I2664"/>
          <cell r="J2664"/>
          <cell r="K2664"/>
          <cell r="L2664"/>
          <cell r="O2664"/>
          <cell r="P2664"/>
          <cell r="Q2664"/>
          <cell r="R2664"/>
          <cell r="S2664"/>
          <cell r="T2664"/>
          <cell r="U2664"/>
          <cell r="V2664"/>
          <cell r="Y2664"/>
          <cell r="Z2664"/>
        </row>
        <row r="2665">
          <cell r="B2665"/>
          <cell r="C2665"/>
          <cell r="D2665"/>
          <cell r="E2665"/>
          <cell r="F2665"/>
          <cell r="G2665"/>
          <cell r="H2665"/>
          <cell r="I2665"/>
          <cell r="J2665"/>
          <cell r="K2665"/>
          <cell r="L2665"/>
          <cell r="O2665"/>
          <cell r="P2665"/>
          <cell r="Q2665"/>
          <cell r="R2665"/>
          <cell r="S2665"/>
          <cell r="T2665"/>
          <cell r="U2665"/>
          <cell r="V2665"/>
          <cell r="Y2665"/>
          <cell r="Z2665"/>
        </row>
        <row r="2666">
          <cell r="B2666"/>
          <cell r="C2666"/>
          <cell r="D2666"/>
          <cell r="E2666"/>
          <cell r="F2666"/>
          <cell r="G2666"/>
          <cell r="H2666"/>
          <cell r="I2666"/>
          <cell r="J2666"/>
          <cell r="K2666"/>
          <cell r="L2666"/>
          <cell r="O2666"/>
          <cell r="P2666"/>
          <cell r="Q2666"/>
          <cell r="R2666"/>
          <cell r="S2666"/>
          <cell r="T2666"/>
          <cell r="U2666"/>
          <cell r="V2666"/>
          <cell r="Y2666"/>
          <cell r="Z2666"/>
        </row>
        <row r="2667">
          <cell r="B2667"/>
          <cell r="C2667"/>
          <cell r="D2667"/>
          <cell r="E2667"/>
          <cell r="F2667"/>
          <cell r="G2667"/>
          <cell r="H2667"/>
          <cell r="I2667"/>
          <cell r="J2667"/>
          <cell r="K2667"/>
          <cell r="L2667"/>
          <cell r="O2667"/>
          <cell r="P2667"/>
          <cell r="Q2667"/>
          <cell r="R2667"/>
          <cell r="S2667"/>
          <cell r="T2667"/>
          <cell r="U2667"/>
          <cell r="V2667"/>
          <cell r="Y2667"/>
          <cell r="Z2667"/>
        </row>
        <row r="2668">
          <cell r="B2668"/>
          <cell r="C2668"/>
          <cell r="D2668"/>
          <cell r="E2668"/>
          <cell r="F2668"/>
          <cell r="G2668"/>
          <cell r="H2668"/>
          <cell r="I2668"/>
          <cell r="J2668"/>
          <cell r="K2668"/>
          <cell r="L2668"/>
          <cell r="O2668"/>
          <cell r="P2668"/>
          <cell r="Q2668"/>
          <cell r="R2668"/>
          <cell r="S2668"/>
          <cell r="T2668"/>
          <cell r="U2668"/>
          <cell r="V2668"/>
          <cell r="Y2668"/>
          <cell r="Z2668"/>
        </row>
        <row r="2669">
          <cell r="B2669"/>
          <cell r="C2669"/>
          <cell r="D2669"/>
          <cell r="E2669"/>
          <cell r="F2669"/>
          <cell r="G2669"/>
          <cell r="H2669"/>
          <cell r="I2669"/>
          <cell r="J2669"/>
          <cell r="K2669"/>
          <cell r="L2669"/>
          <cell r="O2669"/>
          <cell r="P2669"/>
          <cell r="Q2669"/>
          <cell r="R2669"/>
          <cell r="S2669"/>
          <cell r="T2669"/>
          <cell r="U2669"/>
          <cell r="V2669"/>
          <cell r="Y2669"/>
          <cell r="Z2669"/>
        </row>
        <row r="2670">
          <cell r="B2670"/>
          <cell r="C2670"/>
          <cell r="D2670"/>
          <cell r="E2670"/>
          <cell r="F2670"/>
          <cell r="G2670"/>
          <cell r="H2670"/>
          <cell r="I2670"/>
          <cell r="J2670"/>
          <cell r="K2670"/>
          <cell r="L2670"/>
          <cell r="O2670"/>
          <cell r="P2670"/>
          <cell r="Q2670"/>
          <cell r="R2670"/>
          <cell r="S2670"/>
          <cell r="T2670"/>
          <cell r="U2670"/>
          <cell r="V2670"/>
          <cell r="Y2670"/>
          <cell r="Z2670"/>
        </row>
        <row r="2671">
          <cell r="B2671"/>
          <cell r="C2671"/>
          <cell r="D2671"/>
          <cell r="E2671"/>
          <cell r="F2671"/>
          <cell r="G2671"/>
          <cell r="H2671"/>
          <cell r="I2671"/>
          <cell r="J2671"/>
          <cell r="K2671"/>
          <cell r="L2671"/>
          <cell r="O2671"/>
          <cell r="P2671"/>
          <cell r="Q2671"/>
          <cell r="R2671"/>
          <cell r="S2671"/>
          <cell r="T2671"/>
          <cell r="U2671"/>
          <cell r="V2671"/>
          <cell r="Y2671"/>
          <cell r="Z2671"/>
        </row>
        <row r="2672">
          <cell r="B2672"/>
          <cell r="C2672"/>
          <cell r="D2672"/>
          <cell r="E2672"/>
          <cell r="F2672"/>
          <cell r="G2672"/>
          <cell r="H2672"/>
          <cell r="I2672"/>
          <cell r="J2672"/>
          <cell r="K2672"/>
          <cell r="L2672"/>
          <cell r="O2672"/>
          <cell r="P2672"/>
          <cell r="Q2672"/>
          <cell r="R2672"/>
          <cell r="S2672"/>
          <cell r="T2672"/>
          <cell r="U2672"/>
          <cell r="V2672"/>
          <cell r="Y2672"/>
          <cell r="Z2672"/>
        </row>
        <row r="2673">
          <cell r="B2673"/>
          <cell r="C2673"/>
          <cell r="D2673"/>
          <cell r="E2673"/>
          <cell r="F2673"/>
          <cell r="G2673"/>
          <cell r="H2673"/>
          <cell r="I2673"/>
          <cell r="J2673"/>
          <cell r="K2673"/>
          <cell r="L2673"/>
          <cell r="O2673"/>
          <cell r="P2673"/>
          <cell r="Q2673"/>
          <cell r="R2673"/>
          <cell r="S2673"/>
          <cell r="T2673"/>
          <cell r="U2673"/>
          <cell r="V2673"/>
          <cell r="Y2673"/>
          <cell r="Z2673"/>
        </row>
        <row r="2674">
          <cell r="B2674"/>
          <cell r="C2674"/>
          <cell r="D2674"/>
          <cell r="E2674"/>
          <cell r="F2674"/>
          <cell r="G2674"/>
          <cell r="H2674"/>
          <cell r="I2674"/>
          <cell r="J2674"/>
          <cell r="K2674"/>
          <cell r="L2674"/>
          <cell r="O2674"/>
          <cell r="P2674"/>
          <cell r="Q2674"/>
          <cell r="R2674"/>
          <cell r="S2674"/>
          <cell r="T2674"/>
          <cell r="U2674"/>
          <cell r="V2674"/>
          <cell r="Y2674"/>
          <cell r="Z2674"/>
        </row>
        <row r="2675">
          <cell r="B2675"/>
          <cell r="C2675"/>
          <cell r="D2675"/>
          <cell r="E2675"/>
          <cell r="F2675"/>
          <cell r="G2675"/>
          <cell r="H2675"/>
          <cell r="I2675"/>
          <cell r="J2675"/>
          <cell r="K2675"/>
          <cell r="L2675"/>
          <cell r="O2675"/>
          <cell r="P2675"/>
          <cell r="Q2675"/>
          <cell r="R2675"/>
          <cell r="S2675"/>
          <cell r="T2675"/>
          <cell r="U2675"/>
          <cell r="V2675"/>
          <cell r="Y2675"/>
          <cell r="Z2675"/>
        </row>
        <row r="2676">
          <cell r="B2676"/>
          <cell r="C2676"/>
          <cell r="D2676"/>
          <cell r="E2676"/>
          <cell r="F2676"/>
          <cell r="G2676"/>
          <cell r="H2676"/>
          <cell r="I2676"/>
          <cell r="J2676"/>
          <cell r="K2676"/>
          <cell r="L2676"/>
          <cell r="O2676"/>
          <cell r="P2676"/>
          <cell r="Q2676"/>
          <cell r="R2676"/>
          <cell r="S2676"/>
          <cell r="T2676"/>
          <cell r="U2676"/>
          <cell r="V2676"/>
          <cell r="Y2676"/>
          <cell r="Z2676"/>
        </row>
        <row r="2677">
          <cell r="B2677"/>
          <cell r="C2677"/>
          <cell r="D2677"/>
          <cell r="E2677"/>
          <cell r="F2677"/>
          <cell r="G2677"/>
          <cell r="H2677"/>
          <cell r="I2677"/>
          <cell r="J2677"/>
          <cell r="K2677"/>
          <cell r="L2677"/>
          <cell r="O2677"/>
          <cell r="P2677"/>
          <cell r="Q2677"/>
          <cell r="R2677"/>
          <cell r="S2677"/>
          <cell r="T2677"/>
          <cell r="U2677"/>
          <cell r="V2677"/>
          <cell r="Y2677"/>
          <cell r="Z2677"/>
        </row>
        <row r="2678">
          <cell r="B2678"/>
          <cell r="C2678"/>
          <cell r="D2678"/>
          <cell r="E2678"/>
          <cell r="F2678"/>
          <cell r="G2678"/>
          <cell r="H2678"/>
          <cell r="I2678"/>
          <cell r="J2678"/>
          <cell r="K2678"/>
          <cell r="L2678"/>
          <cell r="O2678"/>
          <cell r="P2678"/>
          <cell r="Q2678"/>
          <cell r="R2678"/>
          <cell r="S2678"/>
          <cell r="T2678"/>
          <cell r="U2678"/>
          <cell r="V2678"/>
          <cell r="Y2678"/>
          <cell r="Z2678"/>
        </row>
        <row r="2679">
          <cell r="B2679"/>
          <cell r="C2679"/>
          <cell r="D2679"/>
          <cell r="E2679"/>
          <cell r="F2679"/>
          <cell r="G2679"/>
          <cell r="H2679"/>
          <cell r="I2679"/>
          <cell r="J2679"/>
          <cell r="K2679"/>
          <cell r="L2679"/>
          <cell r="O2679"/>
          <cell r="P2679"/>
          <cell r="Q2679"/>
          <cell r="R2679"/>
          <cell r="S2679"/>
          <cell r="T2679"/>
          <cell r="U2679"/>
          <cell r="V2679"/>
          <cell r="Y2679"/>
          <cell r="Z2679"/>
        </row>
        <row r="2680">
          <cell r="B2680"/>
          <cell r="C2680"/>
          <cell r="D2680"/>
          <cell r="E2680"/>
          <cell r="F2680"/>
          <cell r="G2680"/>
          <cell r="H2680"/>
          <cell r="I2680"/>
          <cell r="J2680"/>
          <cell r="K2680"/>
          <cell r="L2680"/>
          <cell r="O2680"/>
          <cell r="P2680"/>
          <cell r="Q2680"/>
          <cell r="R2680"/>
          <cell r="S2680"/>
          <cell r="T2680"/>
          <cell r="U2680"/>
          <cell r="V2680"/>
          <cell r="Y2680"/>
          <cell r="Z2680"/>
        </row>
        <row r="2681">
          <cell r="B2681"/>
          <cell r="C2681"/>
          <cell r="D2681"/>
          <cell r="E2681"/>
          <cell r="F2681"/>
          <cell r="G2681"/>
          <cell r="H2681"/>
          <cell r="I2681"/>
          <cell r="J2681"/>
          <cell r="K2681"/>
          <cell r="L2681"/>
          <cell r="O2681"/>
          <cell r="P2681"/>
          <cell r="Q2681"/>
          <cell r="R2681"/>
          <cell r="S2681"/>
          <cell r="T2681"/>
          <cell r="U2681"/>
          <cell r="V2681"/>
          <cell r="Y2681"/>
          <cell r="Z2681"/>
        </row>
        <row r="2682">
          <cell r="B2682"/>
          <cell r="C2682"/>
          <cell r="D2682"/>
          <cell r="E2682"/>
          <cell r="F2682"/>
          <cell r="G2682"/>
          <cell r="H2682"/>
          <cell r="I2682"/>
          <cell r="J2682"/>
          <cell r="K2682"/>
          <cell r="L2682"/>
          <cell r="O2682"/>
          <cell r="P2682"/>
          <cell r="Q2682"/>
          <cell r="R2682"/>
          <cell r="S2682"/>
          <cell r="T2682"/>
          <cell r="U2682"/>
          <cell r="V2682"/>
          <cell r="Y2682"/>
          <cell r="Z2682"/>
        </row>
        <row r="2683">
          <cell r="B2683"/>
          <cell r="C2683"/>
          <cell r="D2683"/>
          <cell r="E2683"/>
          <cell r="F2683"/>
          <cell r="G2683"/>
          <cell r="H2683"/>
          <cell r="I2683"/>
          <cell r="J2683"/>
          <cell r="K2683"/>
          <cell r="L2683"/>
          <cell r="O2683"/>
          <cell r="P2683"/>
          <cell r="Q2683"/>
          <cell r="R2683"/>
          <cell r="S2683"/>
          <cell r="T2683"/>
          <cell r="U2683"/>
          <cell r="V2683"/>
          <cell r="Y2683"/>
          <cell r="Z2683"/>
        </row>
        <row r="2684">
          <cell r="B2684"/>
          <cell r="C2684"/>
          <cell r="D2684"/>
          <cell r="E2684"/>
          <cell r="F2684"/>
          <cell r="G2684"/>
          <cell r="H2684"/>
          <cell r="I2684"/>
          <cell r="J2684"/>
          <cell r="K2684"/>
          <cell r="L2684"/>
          <cell r="O2684"/>
          <cell r="P2684"/>
          <cell r="Q2684"/>
          <cell r="R2684"/>
          <cell r="S2684"/>
          <cell r="T2684"/>
          <cell r="U2684"/>
          <cell r="V2684"/>
          <cell r="Y2684"/>
          <cell r="Z2684"/>
        </row>
        <row r="2685">
          <cell r="B2685"/>
          <cell r="C2685"/>
          <cell r="D2685"/>
          <cell r="E2685"/>
          <cell r="F2685"/>
          <cell r="G2685"/>
          <cell r="H2685"/>
          <cell r="I2685"/>
          <cell r="J2685"/>
          <cell r="K2685"/>
          <cell r="L2685"/>
          <cell r="O2685"/>
          <cell r="P2685"/>
          <cell r="Q2685"/>
          <cell r="R2685"/>
          <cell r="S2685"/>
          <cell r="T2685"/>
          <cell r="U2685"/>
          <cell r="V2685"/>
          <cell r="Y2685"/>
          <cell r="Z2685"/>
        </row>
        <row r="2686">
          <cell r="B2686"/>
          <cell r="C2686"/>
          <cell r="D2686"/>
          <cell r="E2686"/>
          <cell r="F2686"/>
          <cell r="G2686"/>
          <cell r="H2686"/>
          <cell r="I2686"/>
          <cell r="J2686"/>
          <cell r="K2686"/>
          <cell r="L2686"/>
          <cell r="O2686"/>
          <cell r="P2686"/>
          <cell r="Q2686"/>
          <cell r="R2686"/>
          <cell r="S2686"/>
          <cell r="T2686"/>
          <cell r="U2686"/>
          <cell r="V2686"/>
          <cell r="Y2686"/>
          <cell r="Z2686"/>
        </row>
        <row r="2687">
          <cell r="B2687"/>
          <cell r="C2687"/>
          <cell r="D2687"/>
          <cell r="E2687"/>
          <cell r="F2687"/>
          <cell r="G2687"/>
          <cell r="H2687"/>
          <cell r="I2687"/>
          <cell r="J2687"/>
          <cell r="K2687"/>
          <cell r="L2687"/>
          <cell r="O2687"/>
          <cell r="P2687"/>
          <cell r="Q2687"/>
          <cell r="R2687"/>
          <cell r="S2687"/>
          <cell r="T2687"/>
          <cell r="U2687"/>
          <cell r="V2687"/>
          <cell r="Y2687"/>
          <cell r="Z2687"/>
        </row>
        <row r="2688">
          <cell r="B2688"/>
          <cell r="C2688"/>
          <cell r="D2688"/>
          <cell r="E2688"/>
          <cell r="F2688"/>
          <cell r="G2688"/>
          <cell r="H2688"/>
          <cell r="I2688"/>
          <cell r="J2688"/>
          <cell r="K2688"/>
          <cell r="L2688"/>
          <cell r="O2688"/>
          <cell r="P2688"/>
          <cell r="Q2688"/>
          <cell r="R2688"/>
          <cell r="S2688"/>
          <cell r="T2688"/>
          <cell r="U2688"/>
          <cell r="V2688"/>
          <cell r="Y2688"/>
          <cell r="Z2688"/>
        </row>
        <row r="2689">
          <cell r="B2689"/>
          <cell r="C2689"/>
          <cell r="D2689"/>
          <cell r="E2689"/>
          <cell r="F2689"/>
          <cell r="G2689"/>
          <cell r="H2689"/>
          <cell r="I2689"/>
          <cell r="J2689"/>
          <cell r="K2689"/>
          <cell r="L2689"/>
          <cell r="O2689"/>
          <cell r="P2689"/>
          <cell r="Q2689"/>
          <cell r="R2689"/>
          <cell r="S2689"/>
          <cell r="T2689"/>
          <cell r="U2689"/>
          <cell r="V2689"/>
          <cell r="Y2689"/>
          <cell r="Z2689"/>
        </row>
        <row r="2690">
          <cell r="B2690"/>
          <cell r="C2690"/>
          <cell r="D2690"/>
          <cell r="E2690"/>
          <cell r="F2690"/>
          <cell r="G2690"/>
          <cell r="H2690"/>
          <cell r="I2690"/>
          <cell r="J2690"/>
          <cell r="K2690"/>
          <cell r="L2690"/>
          <cell r="O2690"/>
          <cell r="P2690"/>
          <cell r="Q2690"/>
          <cell r="R2690"/>
          <cell r="S2690"/>
          <cell r="T2690"/>
          <cell r="U2690"/>
          <cell r="V2690"/>
          <cell r="Y2690"/>
          <cell r="Z2690"/>
        </row>
        <row r="2691">
          <cell r="B2691"/>
          <cell r="C2691"/>
          <cell r="D2691"/>
          <cell r="E2691"/>
          <cell r="F2691"/>
          <cell r="G2691"/>
          <cell r="H2691"/>
          <cell r="I2691"/>
          <cell r="J2691"/>
          <cell r="K2691"/>
          <cell r="L2691"/>
          <cell r="O2691"/>
          <cell r="P2691"/>
          <cell r="Q2691"/>
          <cell r="R2691"/>
          <cell r="S2691"/>
          <cell r="T2691"/>
          <cell r="U2691"/>
          <cell r="V2691"/>
          <cell r="Y2691"/>
          <cell r="Z2691"/>
        </row>
        <row r="2692">
          <cell r="B2692"/>
          <cell r="C2692"/>
          <cell r="D2692"/>
          <cell r="E2692"/>
          <cell r="F2692"/>
          <cell r="G2692"/>
          <cell r="H2692"/>
          <cell r="I2692"/>
          <cell r="J2692"/>
          <cell r="K2692"/>
          <cell r="L2692"/>
          <cell r="O2692"/>
          <cell r="P2692"/>
          <cell r="Q2692"/>
          <cell r="R2692"/>
          <cell r="S2692"/>
          <cell r="T2692"/>
          <cell r="U2692"/>
          <cell r="V2692"/>
          <cell r="Y2692"/>
          <cell r="Z2692"/>
        </row>
        <row r="2693">
          <cell r="B2693"/>
          <cell r="C2693"/>
          <cell r="D2693"/>
          <cell r="E2693"/>
          <cell r="F2693"/>
          <cell r="G2693"/>
          <cell r="H2693"/>
          <cell r="I2693"/>
          <cell r="J2693"/>
          <cell r="K2693"/>
          <cell r="L2693"/>
          <cell r="O2693"/>
          <cell r="P2693"/>
          <cell r="Q2693"/>
          <cell r="R2693"/>
          <cell r="S2693"/>
          <cell r="T2693"/>
          <cell r="U2693"/>
          <cell r="V2693"/>
          <cell r="Y2693"/>
          <cell r="Z2693"/>
        </row>
        <row r="2694">
          <cell r="B2694"/>
          <cell r="C2694"/>
          <cell r="D2694"/>
          <cell r="E2694"/>
          <cell r="F2694"/>
          <cell r="G2694"/>
          <cell r="H2694"/>
          <cell r="I2694"/>
          <cell r="J2694"/>
          <cell r="K2694"/>
          <cell r="L2694"/>
          <cell r="O2694"/>
          <cell r="P2694"/>
          <cell r="Q2694"/>
          <cell r="R2694"/>
          <cell r="S2694"/>
          <cell r="T2694"/>
          <cell r="U2694"/>
          <cell r="V2694"/>
          <cell r="Y2694"/>
          <cell r="Z2694"/>
        </row>
        <row r="2695">
          <cell r="B2695"/>
          <cell r="C2695"/>
          <cell r="D2695"/>
          <cell r="E2695"/>
          <cell r="F2695"/>
          <cell r="G2695"/>
          <cell r="H2695"/>
          <cell r="I2695"/>
          <cell r="J2695"/>
          <cell r="K2695"/>
          <cell r="L2695"/>
          <cell r="O2695"/>
          <cell r="P2695"/>
          <cell r="Q2695"/>
          <cell r="R2695"/>
          <cell r="S2695"/>
          <cell r="T2695"/>
          <cell r="U2695"/>
          <cell r="V2695"/>
          <cell r="Y2695"/>
          <cell r="Z2695"/>
        </row>
        <row r="2696">
          <cell r="B2696"/>
          <cell r="C2696"/>
          <cell r="D2696"/>
          <cell r="E2696"/>
          <cell r="F2696"/>
          <cell r="G2696"/>
          <cell r="H2696"/>
          <cell r="I2696"/>
          <cell r="J2696"/>
          <cell r="K2696"/>
          <cell r="L2696"/>
          <cell r="O2696"/>
          <cell r="P2696"/>
          <cell r="Q2696"/>
          <cell r="R2696"/>
          <cell r="S2696"/>
          <cell r="T2696"/>
          <cell r="U2696"/>
          <cell r="V2696"/>
          <cell r="Y2696"/>
          <cell r="Z2696"/>
        </row>
        <row r="2697">
          <cell r="B2697"/>
          <cell r="C2697"/>
          <cell r="D2697"/>
          <cell r="E2697"/>
          <cell r="F2697"/>
          <cell r="G2697"/>
          <cell r="H2697"/>
          <cell r="I2697"/>
          <cell r="J2697"/>
          <cell r="K2697"/>
          <cell r="L2697"/>
          <cell r="O2697"/>
          <cell r="P2697"/>
          <cell r="Q2697"/>
          <cell r="R2697"/>
          <cell r="S2697"/>
          <cell r="T2697"/>
          <cell r="U2697"/>
          <cell r="V2697"/>
          <cell r="Y2697"/>
          <cell r="Z2697"/>
        </row>
        <row r="2698">
          <cell r="B2698"/>
          <cell r="C2698"/>
          <cell r="D2698"/>
          <cell r="E2698"/>
          <cell r="F2698"/>
          <cell r="G2698"/>
          <cell r="H2698"/>
          <cell r="I2698"/>
          <cell r="J2698"/>
          <cell r="K2698"/>
          <cell r="L2698"/>
          <cell r="O2698"/>
          <cell r="P2698"/>
          <cell r="Q2698"/>
          <cell r="R2698"/>
          <cell r="S2698"/>
          <cell r="T2698"/>
          <cell r="U2698"/>
          <cell r="V2698"/>
          <cell r="Y2698"/>
          <cell r="Z2698"/>
        </row>
        <row r="2699">
          <cell r="B2699"/>
          <cell r="C2699"/>
          <cell r="D2699"/>
          <cell r="E2699"/>
          <cell r="F2699"/>
          <cell r="G2699"/>
          <cell r="H2699"/>
          <cell r="I2699"/>
          <cell r="J2699"/>
          <cell r="K2699"/>
          <cell r="L2699"/>
          <cell r="O2699"/>
          <cell r="P2699"/>
          <cell r="Q2699"/>
          <cell r="R2699"/>
          <cell r="S2699"/>
          <cell r="T2699"/>
          <cell r="U2699"/>
          <cell r="V2699"/>
          <cell r="Y2699"/>
          <cell r="Z2699"/>
        </row>
        <row r="2700">
          <cell r="B2700"/>
          <cell r="C2700"/>
          <cell r="D2700"/>
          <cell r="E2700"/>
          <cell r="F2700"/>
          <cell r="G2700"/>
          <cell r="H2700"/>
          <cell r="I2700"/>
          <cell r="J2700"/>
          <cell r="K2700"/>
          <cell r="L2700"/>
          <cell r="O2700"/>
          <cell r="P2700"/>
          <cell r="Q2700"/>
          <cell r="R2700"/>
          <cell r="S2700"/>
          <cell r="T2700"/>
          <cell r="U2700"/>
          <cell r="V2700"/>
          <cell r="Y2700"/>
          <cell r="Z2700"/>
        </row>
        <row r="2701">
          <cell r="B2701"/>
          <cell r="C2701"/>
          <cell r="D2701"/>
          <cell r="E2701"/>
          <cell r="F2701"/>
          <cell r="G2701"/>
          <cell r="H2701"/>
          <cell r="I2701"/>
          <cell r="J2701"/>
          <cell r="K2701"/>
          <cell r="L2701"/>
          <cell r="O2701"/>
          <cell r="P2701"/>
          <cell r="Q2701"/>
          <cell r="R2701"/>
          <cell r="S2701"/>
          <cell r="T2701"/>
          <cell r="U2701"/>
          <cell r="V2701"/>
          <cell r="Y2701"/>
          <cell r="Z2701"/>
        </row>
        <row r="2702">
          <cell r="B2702"/>
          <cell r="C2702"/>
          <cell r="D2702"/>
          <cell r="E2702"/>
          <cell r="F2702"/>
          <cell r="G2702"/>
          <cell r="H2702"/>
          <cell r="I2702"/>
          <cell r="J2702"/>
          <cell r="K2702"/>
          <cell r="L2702"/>
          <cell r="O2702"/>
          <cell r="P2702"/>
          <cell r="Q2702"/>
          <cell r="R2702"/>
          <cell r="S2702"/>
          <cell r="T2702"/>
          <cell r="U2702"/>
          <cell r="V2702"/>
          <cell r="Y2702"/>
          <cell r="Z2702"/>
        </row>
        <row r="2703">
          <cell r="B2703"/>
          <cell r="C2703"/>
          <cell r="D2703"/>
          <cell r="E2703"/>
          <cell r="F2703"/>
          <cell r="G2703"/>
          <cell r="H2703"/>
          <cell r="I2703"/>
          <cell r="J2703"/>
          <cell r="K2703"/>
          <cell r="L2703"/>
          <cell r="O2703"/>
          <cell r="P2703"/>
          <cell r="Q2703"/>
          <cell r="R2703"/>
          <cell r="S2703"/>
          <cell r="T2703"/>
          <cell r="U2703"/>
          <cell r="V2703"/>
          <cell r="Y2703"/>
          <cell r="Z2703"/>
        </row>
        <row r="2704">
          <cell r="B2704"/>
          <cell r="C2704"/>
          <cell r="D2704"/>
          <cell r="E2704"/>
          <cell r="F2704"/>
          <cell r="G2704"/>
          <cell r="H2704"/>
          <cell r="I2704"/>
          <cell r="J2704"/>
          <cell r="K2704"/>
          <cell r="L2704"/>
          <cell r="O2704"/>
          <cell r="P2704"/>
          <cell r="Q2704"/>
          <cell r="R2704"/>
          <cell r="S2704"/>
          <cell r="T2704"/>
          <cell r="U2704"/>
          <cell r="V2704"/>
          <cell r="Y2704"/>
          <cell r="Z2704"/>
        </row>
        <row r="2705">
          <cell r="B2705"/>
          <cell r="C2705"/>
          <cell r="D2705"/>
          <cell r="E2705"/>
          <cell r="F2705"/>
          <cell r="G2705"/>
          <cell r="H2705"/>
          <cell r="I2705"/>
          <cell r="J2705"/>
          <cell r="K2705"/>
          <cell r="L2705"/>
          <cell r="O2705"/>
          <cell r="P2705"/>
          <cell r="Q2705"/>
          <cell r="R2705"/>
          <cell r="S2705"/>
          <cell r="T2705"/>
          <cell r="U2705"/>
          <cell r="V2705"/>
          <cell r="Y2705"/>
          <cell r="Z2705"/>
        </row>
        <row r="2706">
          <cell r="B2706"/>
          <cell r="C2706"/>
          <cell r="D2706"/>
          <cell r="E2706"/>
          <cell r="F2706"/>
          <cell r="G2706"/>
          <cell r="H2706"/>
          <cell r="I2706"/>
          <cell r="J2706"/>
          <cell r="K2706"/>
          <cell r="L2706"/>
          <cell r="O2706"/>
          <cell r="P2706"/>
          <cell r="Q2706"/>
          <cell r="R2706"/>
          <cell r="S2706"/>
          <cell r="T2706"/>
          <cell r="U2706"/>
          <cell r="V2706"/>
          <cell r="Y2706"/>
          <cell r="Z2706"/>
        </row>
        <row r="2707">
          <cell r="B2707"/>
          <cell r="C2707"/>
          <cell r="D2707"/>
          <cell r="E2707"/>
          <cell r="F2707"/>
          <cell r="G2707"/>
          <cell r="H2707"/>
          <cell r="I2707"/>
          <cell r="J2707"/>
          <cell r="K2707"/>
          <cell r="L2707"/>
          <cell r="O2707"/>
          <cell r="P2707"/>
          <cell r="Q2707"/>
          <cell r="R2707"/>
          <cell r="S2707"/>
          <cell r="T2707"/>
          <cell r="U2707"/>
          <cell r="V2707"/>
          <cell r="Y2707"/>
          <cell r="Z2707"/>
        </row>
        <row r="2708">
          <cell r="B2708"/>
          <cell r="C2708"/>
          <cell r="D2708"/>
          <cell r="E2708"/>
          <cell r="F2708"/>
          <cell r="G2708"/>
          <cell r="H2708"/>
          <cell r="I2708"/>
          <cell r="J2708"/>
          <cell r="K2708"/>
          <cell r="L2708"/>
          <cell r="O2708"/>
          <cell r="P2708"/>
          <cell r="Q2708"/>
          <cell r="R2708"/>
          <cell r="S2708"/>
          <cell r="T2708"/>
          <cell r="U2708"/>
          <cell r="V2708"/>
          <cell r="Y2708"/>
          <cell r="Z2708"/>
        </row>
        <row r="2709">
          <cell r="B2709"/>
          <cell r="C2709"/>
          <cell r="D2709"/>
          <cell r="E2709"/>
          <cell r="F2709"/>
          <cell r="G2709"/>
          <cell r="H2709"/>
          <cell r="I2709"/>
          <cell r="J2709"/>
          <cell r="K2709"/>
          <cell r="L2709"/>
          <cell r="O2709"/>
          <cell r="P2709"/>
          <cell r="Q2709"/>
          <cell r="R2709"/>
          <cell r="S2709"/>
          <cell r="T2709"/>
          <cell r="U2709"/>
          <cell r="V2709"/>
          <cell r="Y2709"/>
          <cell r="Z2709"/>
        </row>
        <row r="2710">
          <cell r="B2710"/>
          <cell r="C2710"/>
          <cell r="D2710"/>
          <cell r="E2710"/>
          <cell r="F2710"/>
          <cell r="G2710"/>
          <cell r="H2710"/>
          <cell r="I2710"/>
          <cell r="J2710"/>
          <cell r="K2710"/>
          <cell r="L2710"/>
          <cell r="O2710"/>
          <cell r="P2710"/>
          <cell r="Q2710"/>
          <cell r="R2710"/>
          <cell r="S2710"/>
          <cell r="T2710"/>
          <cell r="U2710"/>
          <cell r="V2710"/>
          <cell r="Y2710"/>
          <cell r="Z2710"/>
        </row>
        <row r="2711">
          <cell r="B2711"/>
          <cell r="C2711"/>
          <cell r="D2711"/>
          <cell r="E2711"/>
          <cell r="F2711"/>
          <cell r="G2711"/>
          <cell r="H2711"/>
          <cell r="I2711"/>
          <cell r="J2711"/>
          <cell r="K2711"/>
          <cell r="L2711"/>
          <cell r="O2711"/>
          <cell r="P2711"/>
          <cell r="Q2711"/>
          <cell r="R2711"/>
          <cell r="S2711"/>
          <cell r="T2711"/>
          <cell r="U2711"/>
          <cell r="V2711"/>
          <cell r="Y2711"/>
          <cell r="Z2711"/>
        </row>
        <row r="2712">
          <cell r="B2712"/>
          <cell r="C2712"/>
          <cell r="D2712"/>
          <cell r="E2712"/>
          <cell r="F2712"/>
          <cell r="G2712"/>
          <cell r="H2712"/>
          <cell r="I2712"/>
          <cell r="J2712"/>
          <cell r="K2712"/>
          <cell r="L2712"/>
          <cell r="O2712"/>
          <cell r="P2712"/>
          <cell r="Q2712"/>
          <cell r="R2712"/>
          <cell r="S2712"/>
          <cell r="T2712"/>
          <cell r="U2712"/>
          <cell r="V2712"/>
          <cell r="Y2712"/>
          <cell r="Z2712"/>
        </row>
        <row r="2713">
          <cell r="B2713"/>
          <cell r="C2713"/>
          <cell r="D2713"/>
          <cell r="E2713"/>
          <cell r="F2713"/>
          <cell r="G2713"/>
          <cell r="H2713"/>
          <cell r="I2713"/>
          <cell r="J2713"/>
          <cell r="K2713"/>
          <cell r="L2713"/>
          <cell r="O2713"/>
          <cell r="P2713"/>
          <cell r="Q2713"/>
          <cell r="R2713"/>
          <cell r="S2713"/>
          <cell r="T2713"/>
          <cell r="U2713"/>
          <cell r="V2713"/>
          <cell r="Y2713"/>
          <cell r="Z2713"/>
        </row>
        <row r="2714">
          <cell r="B2714"/>
          <cell r="C2714"/>
          <cell r="D2714"/>
          <cell r="E2714"/>
          <cell r="F2714"/>
          <cell r="G2714"/>
          <cell r="H2714"/>
          <cell r="I2714"/>
          <cell r="J2714"/>
          <cell r="K2714"/>
          <cell r="L2714"/>
          <cell r="O2714"/>
          <cell r="P2714"/>
          <cell r="Q2714"/>
          <cell r="R2714"/>
          <cell r="S2714"/>
          <cell r="T2714"/>
          <cell r="U2714"/>
          <cell r="V2714"/>
          <cell r="Y2714"/>
          <cell r="Z2714"/>
        </row>
        <row r="2715">
          <cell r="B2715"/>
          <cell r="C2715"/>
          <cell r="D2715"/>
          <cell r="E2715"/>
          <cell r="F2715"/>
          <cell r="G2715"/>
          <cell r="H2715"/>
          <cell r="I2715"/>
          <cell r="J2715"/>
          <cell r="K2715"/>
          <cell r="L2715"/>
          <cell r="O2715"/>
          <cell r="P2715"/>
          <cell r="Q2715"/>
          <cell r="R2715"/>
          <cell r="S2715"/>
          <cell r="T2715"/>
          <cell r="U2715"/>
          <cell r="V2715"/>
          <cell r="Y2715"/>
          <cell r="Z2715"/>
        </row>
        <row r="2716">
          <cell r="B2716"/>
          <cell r="C2716"/>
          <cell r="D2716"/>
          <cell r="E2716"/>
          <cell r="F2716"/>
          <cell r="G2716"/>
          <cell r="H2716"/>
          <cell r="I2716"/>
          <cell r="J2716"/>
          <cell r="K2716"/>
          <cell r="L2716"/>
          <cell r="O2716"/>
          <cell r="P2716"/>
          <cell r="Q2716"/>
          <cell r="R2716"/>
          <cell r="S2716"/>
          <cell r="T2716"/>
          <cell r="U2716"/>
          <cell r="V2716"/>
          <cell r="Y2716"/>
          <cell r="Z2716"/>
        </row>
        <row r="2717">
          <cell r="B2717"/>
          <cell r="C2717"/>
          <cell r="D2717"/>
          <cell r="E2717"/>
          <cell r="F2717"/>
          <cell r="G2717"/>
          <cell r="H2717"/>
          <cell r="I2717"/>
          <cell r="J2717"/>
          <cell r="K2717"/>
          <cell r="L2717"/>
          <cell r="O2717"/>
          <cell r="P2717"/>
          <cell r="Q2717"/>
          <cell r="R2717"/>
          <cell r="S2717"/>
          <cell r="T2717"/>
          <cell r="U2717"/>
          <cell r="V2717"/>
          <cell r="Y2717"/>
          <cell r="Z2717"/>
        </row>
        <row r="2718">
          <cell r="B2718"/>
          <cell r="C2718"/>
          <cell r="D2718"/>
          <cell r="E2718"/>
          <cell r="F2718"/>
          <cell r="G2718"/>
          <cell r="H2718"/>
          <cell r="I2718"/>
          <cell r="J2718"/>
          <cell r="K2718"/>
          <cell r="L2718"/>
          <cell r="O2718"/>
          <cell r="P2718"/>
          <cell r="Q2718"/>
          <cell r="R2718"/>
          <cell r="S2718"/>
          <cell r="T2718"/>
          <cell r="U2718"/>
          <cell r="V2718"/>
          <cell r="Y2718"/>
          <cell r="Z2718"/>
        </row>
        <row r="2719">
          <cell r="B2719"/>
          <cell r="C2719"/>
          <cell r="D2719"/>
          <cell r="E2719"/>
          <cell r="F2719"/>
          <cell r="G2719"/>
          <cell r="H2719"/>
          <cell r="I2719"/>
          <cell r="J2719"/>
          <cell r="K2719"/>
          <cell r="L2719"/>
          <cell r="O2719"/>
          <cell r="P2719"/>
          <cell r="Q2719"/>
          <cell r="R2719"/>
          <cell r="S2719"/>
          <cell r="T2719"/>
          <cell r="U2719"/>
          <cell r="V2719"/>
          <cell r="Y2719"/>
          <cell r="Z2719"/>
        </row>
        <row r="2720">
          <cell r="B2720"/>
          <cell r="C2720"/>
          <cell r="D2720"/>
          <cell r="E2720"/>
          <cell r="F2720"/>
          <cell r="G2720"/>
          <cell r="H2720"/>
          <cell r="I2720"/>
          <cell r="J2720"/>
          <cell r="K2720"/>
          <cell r="L2720"/>
          <cell r="O2720"/>
          <cell r="P2720"/>
          <cell r="Q2720"/>
          <cell r="R2720"/>
          <cell r="S2720"/>
          <cell r="T2720"/>
          <cell r="U2720"/>
          <cell r="V2720"/>
          <cell r="Y2720"/>
          <cell r="Z2720"/>
        </row>
        <row r="2721">
          <cell r="B2721"/>
          <cell r="C2721"/>
          <cell r="D2721"/>
          <cell r="E2721"/>
          <cell r="F2721"/>
          <cell r="G2721"/>
          <cell r="H2721"/>
          <cell r="I2721"/>
          <cell r="J2721"/>
          <cell r="K2721"/>
          <cell r="L2721"/>
          <cell r="O2721"/>
          <cell r="P2721"/>
          <cell r="Q2721"/>
          <cell r="R2721"/>
          <cell r="S2721"/>
          <cell r="T2721"/>
          <cell r="U2721"/>
          <cell r="V2721"/>
          <cell r="Y2721"/>
          <cell r="Z2721"/>
        </row>
        <row r="2722">
          <cell r="B2722"/>
          <cell r="C2722"/>
          <cell r="D2722"/>
          <cell r="E2722"/>
          <cell r="F2722"/>
          <cell r="G2722"/>
          <cell r="H2722"/>
          <cell r="I2722"/>
          <cell r="J2722"/>
          <cell r="K2722"/>
          <cell r="L2722"/>
          <cell r="O2722"/>
          <cell r="P2722"/>
          <cell r="Q2722"/>
          <cell r="R2722"/>
          <cell r="S2722"/>
          <cell r="T2722"/>
          <cell r="U2722"/>
          <cell r="V2722"/>
          <cell r="Y2722"/>
          <cell r="Z2722"/>
        </row>
        <row r="2723">
          <cell r="B2723"/>
          <cell r="C2723"/>
          <cell r="D2723"/>
          <cell r="E2723"/>
          <cell r="F2723"/>
          <cell r="G2723"/>
          <cell r="H2723"/>
          <cell r="I2723"/>
          <cell r="J2723"/>
          <cell r="K2723"/>
          <cell r="L2723"/>
          <cell r="O2723"/>
          <cell r="P2723"/>
          <cell r="Q2723"/>
          <cell r="R2723"/>
          <cell r="S2723"/>
          <cell r="T2723"/>
          <cell r="U2723"/>
          <cell r="V2723"/>
          <cell r="Y2723"/>
          <cell r="Z2723"/>
        </row>
        <row r="2724">
          <cell r="B2724"/>
          <cell r="C2724"/>
          <cell r="D2724"/>
          <cell r="E2724"/>
          <cell r="F2724"/>
          <cell r="G2724"/>
          <cell r="H2724"/>
          <cell r="I2724"/>
          <cell r="J2724"/>
          <cell r="K2724"/>
          <cell r="L2724"/>
          <cell r="O2724"/>
          <cell r="P2724"/>
          <cell r="Q2724"/>
          <cell r="R2724"/>
          <cell r="S2724"/>
          <cell r="T2724"/>
          <cell r="U2724"/>
          <cell r="V2724"/>
          <cell r="Y2724"/>
          <cell r="Z2724"/>
        </row>
        <row r="2725">
          <cell r="B2725"/>
          <cell r="C2725"/>
          <cell r="D2725"/>
          <cell r="E2725"/>
          <cell r="F2725"/>
          <cell r="G2725"/>
          <cell r="H2725"/>
          <cell r="I2725"/>
          <cell r="J2725"/>
          <cell r="K2725"/>
          <cell r="L2725"/>
          <cell r="O2725"/>
          <cell r="P2725"/>
          <cell r="Q2725"/>
          <cell r="R2725"/>
          <cell r="S2725"/>
          <cell r="T2725"/>
          <cell r="U2725"/>
          <cell r="V2725"/>
          <cell r="Y2725"/>
          <cell r="Z2725"/>
        </row>
        <row r="2726">
          <cell r="B2726"/>
          <cell r="C2726"/>
          <cell r="D2726"/>
          <cell r="E2726"/>
          <cell r="F2726"/>
          <cell r="G2726"/>
          <cell r="H2726"/>
          <cell r="I2726"/>
          <cell r="J2726"/>
          <cell r="K2726"/>
          <cell r="L2726"/>
          <cell r="O2726"/>
          <cell r="P2726"/>
          <cell r="Q2726"/>
          <cell r="R2726"/>
          <cell r="S2726"/>
          <cell r="T2726"/>
          <cell r="U2726"/>
          <cell r="V2726"/>
          <cell r="Y2726"/>
          <cell r="Z2726"/>
        </row>
        <row r="2727">
          <cell r="B2727"/>
          <cell r="C2727"/>
          <cell r="D2727"/>
          <cell r="E2727"/>
          <cell r="F2727"/>
          <cell r="G2727"/>
          <cell r="H2727"/>
          <cell r="I2727"/>
          <cell r="J2727"/>
          <cell r="K2727"/>
          <cell r="L2727"/>
          <cell r="O2727"/>
          <cell r="P2727"/>
          <cell r="Q2727"/>
          <cell r="R2727"/>
          <cell r="S2727"/>
          <cell r="T2727"/>
          <cell r="U2727"/>
          <cell r="V2727"/>
          <cell r="Y2727"/>
          <cell r="Z2727"/>
        </row>
        <row r="2728">
          <cell r="B2728"/>
          <cell r="C2728"/>
          <cell r="D2728"/>
          <cell r="E2728"/>
          <cell r="F2728"/>
          <cell r="G2728"/>
          <cell r="H2728"/>
          <cell r="I2728"/>
          <cell r="J2728"/>
          <cell r="K2728"/>
          <cell r="L2728"/>
          <cell r="O2728"/>
          <cell r="P2728"/>
          <cell r="Q2728"/>
          <cell r="R2728"/>
          <cell r="S2728"/>
          <cell r="T2728"/>
          <cell r="U2728"/>
          <cell r="V2728"/>
          <cell r="Y2728"/>
          <cell r="Z2728"/>
        </row>
        <row r="2729">
          <cell r="B2729"/>
          <cell r="C2729"/>
          <cell r="D2729"/>
          <cell r="E2729"/>
          <cell r="F2729"/>
          <cell r="G2729"/>
          <cell r="H2729"/>
          <cell r="I2729"/>
          <cell r="J2729"/>
          <cell r="K2729"/>
          <cell r="L2729"/>
          <cell r="O2729"/>
          <cell r="P2729"/>
          <cell r="Q2729"/>
          <cell r="R2729"/>
          <cell r="S2729"/>
          <cell r="T2729"/>
          <cell r="U2729"/>
          <cell r="V2729"/>
          <cell r="Y2729"/>
          <cell r="Z2729"/>
        </row>
        <row r="2730">
          <cell r="B2730"/>
          <cell r="C2730"/>
          <cell r="D2730"/>
          <cell r="E2730"/>
          <cell r="F2730"/>
          <cell r="G2730"/>
          <cell r="H2730"/>
          <cell r="I2730"/>
          <cell r="J2730"/>
          <cell r="K2730"/>
          <cell r="L2730"/>
          <cell r="O2730"/>
          <cell r="P2730"/>
          <cell r="Q2730"/>
          <cell r="R2730"/>
          <cell r="S2730"/>
          <cell r="T2730"/>
          <cell r="U2730"/>
          <cell r="V2730"/>
          <cell r="Y2730"/>
          <cell r="Z2730"/>
        </row>
        <row r="2731">
          <cell r="B2731"/>
          <cell r="C2731"/>
          <cell r="D2731"/>
          <cell r="E2731"/>
          <cell r="F2731"/>
          <cell r="G2731"/>
          <cell r="H2731"/>
          <cell r="I2731"/>
          <cell r="J2731"/>
          <cell r="K2731"/>
          <cell r="L2731"/>
          <cell r="O2731"/>
          <cell r="P2731"/>
          <cell r="Q2731"/>
          <cell r="R2731"/>
          <cell r="S2731"/>
          <cell r="T2731"/>
          <cell r="U2731"/>
          <cell r="V2731"/>
          <cell r="Y2731"/>
          <cell r="Z2731"/>
        </row>
        <row r="2732">
          <cell r="B2732"/>
          <cell r="C2732"/>
          <cell r="D2732"/>
          <cell r="E2732"/>
          <cell r="F2732"/>
          <cell r="G2732"/>
          <cell r="H2732"/>
          <cell r="I2732"/>
          <cell r="J2732"/>
          <cell r="K2732"/>
          <cell r="L2732"/>
          <cell r="O2732"/>
          <cell r="P2732"/>
          <cell r="Q2732"/>
          <cell r="R2732"/>
          <cell r="S2732"/>
          <cell r="T2732"/>
          <cell r="U2732"/>
          <cell r="V2732"/>
          <cell r="Y2732"/>
          <cell r="Z2732"/>
        </row>
        <row r="2733">
          <cell r="B2733"/>
          <cell r="C2733"/>
          <cell r="D2733"/>
          <cell r="E2733"/>
          <cell r="F2733"/>
          <cell r="G2733"/>
          <cell r="H2733"/>
          <cell r="I2733"/>
          <cell r="J2733"/>
          <cell r="K2733"/>
          <cell r="L2733"/>
          <cell r="O2733"/>
          <cell r="P2733"/>
          <cell r="Q2733"/>
          <cell r="R2733"/>
          <cell r="S2733"/>
          <cell r="T2733"/>
          <cell r="U2733"/>
          <cell r="V2733"/>
          <cell r="Y2733"/>
          <cell r="Z2733"/>
        </row>
        <row r="2734">
          <cell r="B2734"/>
          <cell r="C2734"/>
          <cell r="D2734"/>
          <cell r="E2734"/>
          <cell r="F2734"/>
          <cell r="G2734"/>
          <cell r="H2734"/>
          <cell r="I2734"/>
          <cell r="J2734"/>
          <cell r="K2734"/>
          <cell r="L2734"/>
          <cell r="O2734"/>
          <cell r="P2734"/>
          <cell r="Q2734"/>
          <cell r="R2734"/>
          <cell r="S2734"/>
          <cell r="T2734"/>
          <cell r="U2734"/>
          <cell r="V2734"/>
          <cell r="Y2734"/>
          <cell r="Z2734"/>
        </row>
        <row r="2735">
          <cell r="B2735"/>
          <cell r="C2735"/>
          <cell r="D2735"/>
          <cell r="E2735"/>
          <cell r="F2735"/>
          <cell r="G2735"/>
          <cell r="H2735"/>
          <cell r="I2735"/>
          <cell r="J2735"/>
          <cell r="K2735"/>
          <cell r="L2735"/>
          <cell r="O2735"/>
          <cell r="P2735"/>
          <cell r="Q2735"/>
          <cell r="R2735"/>
          <cell r="S2735"/>
          <cell r="T2735"/>
          <cell r="U2735"/>
          <cell r="V2735"/>
          <cell r="Y2735"/>
          <cell r="Z2735"/>
        </row>
        <row r="2736">
          <cell r="B2736"/>
          <cell r="C2736"/>
          <cell r="D2736"/>
          <cell r="E2736"/>
          <cell r="F2736"/>
          <cell r="G2736"/>
          <cell r="H2736"/>
          <cell r="I2736"/>
          <cell r="J2736"/>
          <cell r="K2736"/>
          <cell r="L2736"/>
          <cell r="O2736"/>
          <cell r="P2736"/>
          <cell r="Q2736"/>
          <cell r="R2736"/>
          <cell r="S2736"/>
          <cell r="T2736"/>
          <cell r="U2736"/>
          <cell r="V2736"/>
          <cell r="Y2736"/>
          <cell r="Z2736"/>
        </row>
        <row r="2737">
          <cell r="B2737"/>
          <cell r="C2737"/>
          <cell r="D2737"/>
          <cell r="E2737"/>
          <cell r="F2737"/>
          <cell r="G2737"/>
          <cell r="H2737"/>
          <cell r="I2737"/>
          <cell r="J2737"/>
          <cell r="K2737"/>
          <cell r="L2737"/>
          <cell r="O2737"/>
          <cell r="P2737"/>
          <cell r="Q2737"/>
          <cell r="R2737"/>
          <cell r="S2737"/>
          <cell r="T2737"/>
          <cell r="U2737"/>
          <cell r="V2737"/>
          <cell r="Y2737"/>
          <cell r="Z2737"/>
        </row>
        <row r="2738">
          <cell r="B2738"/>
          <cell r="C2738"/>
          <cell r="D2738"/>
          <cell r="E2738"/>
          <cell r="F2738"/>
          <cell r="G2738"/>
          <cell r="H2738"/>
          <cell r="I2738"/>
          <cell r="J2738"/>
          <cell r="K2738"/>
          <cell r="L2738"/>
          <cell r="O2738"/>
          <cell r="P2738"/>
          <cell r="Q2738"/>
          <cell r="R2738"/>
          <cell r="S2738"/>
          <cell r="T2738"/>
          <cell r="U2738"/>
          <cell r="V2738"/>
          <cell r="Y2738"/>
          <cell r="Z2738"/>
        </row>
        <row r="2739">
          <cell r="B2739"/>
          <cell r="C2739"/>
          <cell r="D2739"/>
          <cell r="E2739"/>
          <cell r="F2739"/>
          <cell r="G2739"/>
          <cell r="H2739"/>
          <cell r="I2739"/>
          <cell r="J2739"/>
          <cell r="K2739"/>
          <cell r="L2739"/>
          <cell r="O2739"/>
          <cell r="P2739"/>
          <cell r="Q2739"/>
          <cell r="R2739"/>
          <cell r="S2739"/>
          <cell r="T2739"/>
          <cell r="U2739"/>
          <cell r="V2739"/>
          <cell r="Y2739"/>
          <cell r="Z2739"/>
        </row>
        <row r="2740">
          <cell r="B2740"/>
          <cell r="C2740"/>
          <cell r="D2740"/>
          <cell r="E2740"/>
          <cell r="F2740"/>
          <cell r="G2740"/>
          <cell r="H2740"/>
          <cell r="I2740"/>
          <cell r="J2740"/>
          <cell r="K2740"/>
          <cell r="L2740"/>
          <cell r="O2740"/>
          <cell r="P2740"/>
          <cell r="Q2740"/>
          <cell r="R2740"/>
          <cell r="S2740"/>
          <cell r="T2740"/>
          <cell r="U2740"/>
          <cell r="V2740"/>
          <cell r="Y2740"/>
          <cell r="Z2740"/>
        </row>
        <row r="2741">
          <cell r="B2741"/>
          <cell r="C2741"/>
          <cell r="D2741"/>
          <cell r="E2741"/>
          <cell r="F2741"/>
          <cell r="G2741"/>
          <cell r="H2741"/>
          <cell r="I2741"/>
          <cell r="J2741"/>
          <cell r="K2741"/>
          <cell r="L2741"/>
          <cell r="O2741"/>
          <cell r="P2741"/>
          <cell r="Q2741"/>
          <cell r="R2741"/>
          <cell r="S2741"/>
          <cell r="T2741"/>
          <cell r="U2741"/>
          <cell r="V2741"/>
          <cell r="Y2741"/>
          <cell r="Z2741"/>
        </row>
        <row r="2742">
          <cell r="B2742"/>
          <cell r="C2742"/>
          <cell r="D2742"/>
          <cell r="E2742"/>
          <cell r="F2742"/>
          <cell r="G2742"/>
          <cell r="H2742"/>
          <cell r="I2742"/>
          <cell r="J2742"/>
          <cell r="K2742"/>
          <cell r="L2742"/>
          <cell r="O2742"/>
          <cell r="P2742"/>
          <cell r="Q2742"/>
          <cell r="R2742"/>
          <cell r="S2742"/>
          <cell r="T2742"/>
          <cell r="U2742"/>
          <cell r="V2742"/>
          <cell r="Y2742"/>
          <cell r="Z2742"/>
        </row>
        <row r="2743">
          <cell r="B2743"/>
          <cell r="C2743"/>
          <cell r="D2743"/>
          <cell r="E2743"/>
          <cell r="F2743"/>
          <cell r="G2743"/>
          <cell r="H2743"/>
          <cell r="I2743"/>
          <cell r="J2743"/>
          <cell r="K2743"/>
          <cell r="L2743"/>
          <cell r="O2743"/>
          <cell r="P2743"/>
          <cell r="Q2743"/>
          <cell r="R2743"/>
          <cell r="S2743"/>
          <cell r="T2743"/>
          <cell r="U2743"/>
          <cell r="V2743"/>
          <cell r="Y2743"/>
          <cell r="Z2743"/>
        </row>
        <row r="2744">
          <cell r="B2744"/>
          <cell r="C2744"/>
          <cell r="D2744"/>
          <cell r="E2744"/>
          <cell r="F2744"/>
          <cell r="G2744"/>
          <cell r="H2744"/>
          <cell r="I2744"/>
          <cell r="J2744"/>
          <cell r="K2744"/>
          <cell r="L2744"/>
          <cell r="O2744"/>
          <cell r="P2744"/>
          <cell r="Q2744"/>
          <cell r="R2744"/>
          <cell r="S2744"/>
          <cell r="T2744"/>
          <cell r="U2744"/>
          <cell r="V2744"/>
          <cell r="Y2744"/>
          <cell r="Z2744"/>
        </row>
        <row r="2745">
          <cell r="B2745"/>
          <cell r="C2745"/>
          <cell r="D2745"/>
          <cell r="E2745"/>
          <cell r="F2745"/>
          <cell r="G2745"/>
          <cell r="H2745"/>
          <cell r="I2745"/>
          <cell r="J2745"/>
          <cell r="K2745"/>
          <cell r="L2745"/>
          <cell r="O2745"/>
          <cell r="P2745"/>
          <cell r="Q2745"/>
          <cell r="R2745"/>
          <cell r="S2745"/>
          <cell r="T2745"/>
          <cell r="U2745"/>
          <cell r="V2745"/>
          <cell r="Y2745"/>
          <cell r="Z2745"/>
        </row>
        <row r="2746">
          <cell r="B2746"/>
          <cell r="C2746"/>
          <cell r="D2746"/>
          <cell r="E2746"/>
          <cell r="F2746"/>
          <cell r="G2746"/>
          <cell r="H2746"/>
          <cell r="I2746"/>
          <cell r="J2746"/>
          <cell r="K2746"/>
          <cell r="L2746"/>
          <cell r="O2746"/>
          <cell r="P2746"/>
          <cell r="Q2746"/>
          <cell r="R2746"/>
          <cell r="S2746"/>
          <cell r="T2746"/>
          <cell r="U2746"/>
          <cell r="V2746"/>
          <cell r="Y2746"/>
          <cell r="Z2746"/>
        </row>
        <row r="2747">
          <cell r="B2747"/>
          <cell r="C2747"/>
          <cell r="D2747"/>
          <cell r="E2747"/>
          <cell r="F2747"/>
          <cell r="G2747"/>
          <cell r="H2747"/>
          <cell r="I2747"/>
          <cell r="J2747"/>
          <cell r="K2747"/>
          <cell r="L2747"/>
          <cell r="O2747"/>
          <cell r="P2747"/>
          <cell r="Q2747"/>
          <cell r="R2747"/>
          <cell r="S2747"/>
          <cell r="T2747"/>
          <cell r="U2747"/>
          <cell r="V2747"/>
          <cell r="Y2747"/>
          <cell r="Z2747"/>
        </row>
        <row r="2748">
          <cell r="B2748"/>
          <cell r="C2748"/>
          <cell r="D2748"/>
          <cell r="E2748"/>
          <cell r="F2748"/>
          <cell r="G2748"/>
          <cell r="H2748"/>
          <cell r="I2748"/>
          <cell r="J2748"/>
          <cell r="K2748"/>
          <cell r="L2748"/>
          <cell r="O2748"/>
          <cell r="P2748"/>
          <cell r="Q2748"/>
          <cell r="R2748"/>
          <cell r="S2748"/>
          <cell r="T2748"/>
          <cell r="U2748"/>
          <cell r="V2748"/>
          <cell r="Y2748"/>
          <cell r="Z2748"/>
        </row>
        <row r="2749">
          <cell r="B2749"/>
          <cell r="C2749"/>
          <cell r="D2749"/>
          <cell r="E2749"/>
          <cell r="F2749"/>
          <cell r="G2749"/>
          <cell r="H2749"/>
          <cell r="I2749"/>
          <cell r="J2749"/>
          <cell r="K2749"/>
          <cell r="L2749"/>
          <cell r="O2749"/>
          <cell r="P2749"/>
          <cell r="Q2749"/>
          <cell r="R2749"/>
          <cell r="S2749"/>
          <cell r="T2749"/>
          <cell r="U2749"/>
          <cell r="V2749"/>
          <cell r="Y2749"/>
          <cell r="Z2749"/>
        </row>
        <row r="2750">
          <cell r="B2750"/>
          <cell r="C2750"/>
          <cell r="D2750"/>
          <cell r="E2750"/>
          <cell r="F2750"/>
          <cell r="G2750"/>
          <cell r="H2750"/>
          <cell r="I2750"/>
          <cell r="J2750"/>
          <cell r="K2750"/>
          <cell r="L2750"/>
          <cell r="O2750"/>
          <cell r="P2750"/>
          <cell r="Q2750"/>
          <cell r="R2750"/>
          <cell r="S2750"/>
          <cell r="T2750"/>
          <cell r="U2750"/>
          <cell r="V2750"/>
          <cell r="Y2750"/>
          <cell r="Z2750"/>
        </row>
        <row r="2751">
          <cell r="B2751"/>
          <cell r="C2751"/>
          <cell r="D2751"/>
          <cell r="E2751"/>
          <cell r="F2751"/>
          <cell r="G2751"/>
          <cell r="H2751"/>
          <cell r="I2751"/>
          <cell r="J2751"/>
          <cell r="K2751"/>
          <cell r="L2751"/>
          <cell r="O2751"/>
          <cell r="P2751"/>
          <cell r="Q2751"/>
          <cell r="R2751"/>
          <cell r="S2751"/>
          <cell r="T2751"/>
          <cell r="U2751"/>
          <cell r="V2751"/>
          <cell r="Y2751"/>
          <cell r="Z2751"/>
        </row>
        <row r="2752">
          <cell r="B2752"/>
          <cell r="C2752"/>
          <cell r="D2752"/>
          <cell r="E2752"/>
          <cell r="F2752"/>
          <cell r="G2752"/>
          <cell r="H2752"/>
          <cell r="I2752"/>
          <cell r="J2752"/>
          <cell r="K2752"/>
          <cell r="L2752"/>
          <cell r="O2752"/>
          <cell r="P2752"/>
          <cell r="Q2752"/>
          <cell r="R2752"/>
          <cell r="S2752"/>
          <cell r="T2752"/>
          <cell r="U2752"/>
          <cell r="V2752"/>
          <cell r="Y2752"/>
          <cell r="Z2752"/>
        </row>
        <row r="2753">
          <cell r="B2753"/>
          <cell r="C2753"/>
          <cell r="D2753"/>
          <cell r="E2753"/>
          <cell r="F2753"/>
          <cell r="G2753"/>
          <cell r="H2753"/>
          <cell r="I2753"/>
          <cell r="J2753"/>
          <cell r="K2753"/>
          <cell r="L2753"/>
          <cell r="O2753"/>
          <cell r="P2753"/>
          <cell r="Q2753"/>
          <cell r="R2753"/>
          <cell r="S2753"/>
          <cell r="T2753"/>
          <cell r="U2753"/>
          <cell r="V2753"/>
          <cell r="Y2753"/>
          <cell r="Z2753"/>
        </row>
        <row r="2754">
          <cell r="B2754"/>
          <cell r="C2754"/>
          <cell r="D2754"/>
          <cell r="E2754"/>
          <cell r="F2754"/>
          <cell r="G2754"/>
          <cell r="H2754"/>
          <cell r="I2754"/>
          <cell r="J2754"/>
          <cell r="K2754"/>
          <cell r="L2754"/>
          <cell r="O2754"/>
          <cell r="P2754"/>
          <cell r="Q2754"/>
          <cell r="R2754"/>
          <cell r="S2754"/>
          <cell r="T2754"/>
          <cell r="U2754"/>
          <cell r="V2754"/>
          <cell r="Y2754"/>
          <cell r="Z2754"/>
        </row>
        <row r="2755">
          <cell r="B2755"/>
          <cell r="C2755"/>
          <cell r="D2755"/>
          <cell r="E2755"/>
          <cell r="F2755"/>
          <cell r="G2755"/>
          <cell r="H2755"/>
          <cell r="I2755"/>
          <cell r="J2755"/>
          <cell r="K2755"/>
          <cell r="L2755"/>
          <cell r="O2755"/>
          <cell r="P2755"/>
          <cell r="Q2755"/>
          <cell r="R2755"/>
          <cell r="S2755"/>
          <cell r="T2755"/>
          <cell r="U2755"/>
          <cell r="V2755"/>
          <cell r="Y2755"/>
          <cell r="Z2755"/>
        </row>
        <row r="2756">
          <cell r="B2756"/>
          <cell r="C2756"/>
          <cell r="D2756"/>
          <cell r="E2756"/>
          <cell r="F2756"/>
          <cell r="G2756"/>
          <cell r="H2756"/>
          <cell r="I2756"/>
          <cell r="J2756"/>
          <cell r="K2756"/>
          <cell r="L2756"/>
          <cell r="O2756"/>
          <cell r="P2756"/>
          <cell r="Q2756"/>
          <cell r="R2756"/>
          <cell r="S2756"/>
          <cell r="T2756"/>
          <cell r="U2756"/>
          <cell r="V2756"/>
          <cell r="Y2756"/>
          <cell r="Z2756"/>
        </row>
        <row r="2757">
          <cell r="B2757"/>
          <cell r="C2757"/>
          <cell r="D2757"/>
          <cell r="E2757"/>
          <cell r="F2757"/>
          <cell r="G2757"/>
          <cell r="H2757"/>
          <cell r="I2757"/>
          <cell r="J2757"/>
          <cell r="K2757"/>
          <cell r="L2757"/>
          <cell r="O2757"/>
          <cell r="P2757"/>
          <cell r="Q2757"/>
          <cell r="R2757"/>
          <cell r="S2757"/>
          <cell r="T2757"/>
          <cell r="U2757"/>
          <cell r="V2757"/>
          <cell r="Y2757"/>
          <cell r="Z2757"/>
        </row>
        <row r="2758">
          <cell r="B2758"/>
          <cell r="C2758"/>
          <cell r="D2758"/>
          <cell r="E2758"/>
          <cell r="F2758"/>
          <cell r="G2758"/>
          <cell r="H2758"/>
          <cell r="I2758"/>
          <cell r="J2758"/>
          <cell r="K2758"/>
          <cell r="L2758"/>
          <cell r="O2758"/>
          <cell r="P2758"/>
          <cell r="Q2758"/>
          <cell r="R2758"/>
          <cell r="S2758"/>
          <cell r="T2758"/>
          <cell r="U2758"/>
          <cell r="V2758"/>
          <cell r="Y2758"/>
          <cell r="Z2758"/>
        </row>
        <row r="2759">
          <cell r="B2759"/>
          <cell r="C2759"/>
          <cell r="D2759"/>
          <cell r="E2759"/>
          <cell r="F2759"/>
          <cell r="G2759"/>
          <cell r="H2759"/>
          <cell r="I2759"/>
          <cell r="J2759"/>
          <cell r="K2759"/>
          <cell r="L2759"/>
          <cell r="O2759"/>
          <cell r="P2759"/>
          <cell r="Q2759"/>
          <cell r="R2759"/>
          <cell r="S2759"/>
          <cell r="T2759"/>
          <cell r="U2759"/>
          <cell r="V2759"/>
          <cell r="Y2759"/>
          <cell r="Z2759"/>
        </row>
        <row r="2760">
          <cell r="B2760"/>
          <cell r="C2760"/>
          <cell r="D2760"/>
          <cell r="E2760"/>
          <cell r="F2760"/>
          <cell r="G2760"/>
          <cell r="H2760"/>
          <cell r="I2760"/>
          <cell r="J2760"/>
          <cell r="K2760"/>
          <cell r="L2760"/>
          <cell r="O2760"/>
          <cell r="P2760"/>
          <cell r="Q2760"/>
          <cell r="R2760"/>
          <cell r="S2760"/>
          <cell r="T2760"/>
          <cell r="U2760"/>
          <cell r="V2760"/>
          <cell r="Y2760"/>
          <cell r="Z2760"/>
        </row>
        <row r="2761">
          <cell r="B2761"/>
          <cell r="C2761"/>
          <cell r="D2761"/>
          <cell r="E2761"/>
          <cell r="F2761"/>
          <cell r="G2761"/>
          <cell r="H2761"/>
          <cell r="I2761"/>
          <cell r="J2761"/>
          <cell r="K2761"/>
          <cell r="L2761"/>
          <cell r="O2761"/>
          <cell r="P2761"/>
          <cell r="Q2761"/>
          <cell r="R2761"/>
          <cell r="S2761"/>
          <cell r="T2761"/>
          <cell r="U2761"/>
          <cell r="V2761"/>
          <cell r="Y2761"/>
          <cell r="Z2761"/>
        </row>
        <row r="2762">
          <cell r="B2762"/>
          <cell r="C2762"/>
          <cell r="D2762"/>
          <cell r="E2762"/>
          <cell r="F2762"/>
          <cell r="G2762"/>
          <cell r="H2762"/>
          <cell r="I2762"/>
          <cell r="J2762"/>
          <cell r="K2762"/>
          <cell r="L2762"/>
          <cell r="O2762"/>
          <cell r="P2762"/>
          <cell r="Q2762"/>
          <cell r="R2762"/>
          <cell r="S2762"/>
          <cell r="T2762"/>
          <cell r="U2762"/>
          <cell r="V2762"/>
          <cell r="Y2762"/>
          <cell r="Z2762"/>
        </row>
        <row r="2763">
          <cell r="B2763"/>
          <cell r="C2763"/>
          <cell r="D2763"/>
          <cell r="E2763"/>
          <cell r="F2763"/>
          <cell r="G2763"/>
          <cell r="H2763"/>
          <cell r="I2763"/>
          <cell r="J2763"/>
          <cell r="K2763"/>
          <cell r="L2763"/>
          <cell r="O2763"/>
          <cell r="P2763"/>
          <cell r="Q2763"/>
          <cell r="R2763"/>
          <cell r="S2763"/>
          <cell r="T2763"/>
          <cell r="U2763"/>
          <cell r="V2763"/>
          <cell r="Y2763"/>
          <cell r="Z2763"/>
        </row>
        <row r="2764">
          <cell r="B2764"/>
          <cell r="C2764"/>
          <cell r="D2764"/>
          <cell r="E2764"/>
          <cell r="F2764"/>
          <cell r="G2764"/>
          <cell r="H2764"/>
          <cell r="I2764"/>
          <cell r="J2764"/>
          <cell r="K2764"/>
          <cell r="L2764"/>
          <cell r="O2764"/>
          <cell r="P2764"/>
          <cell r="Q2764"/>
          <cell r="R2764"/>
          <cell r="S2764"/>
          <cell r="T2764"/>
          <cell r="U2764"/>
          <cell r="V2764"/>
          <cell r="Y2764"/>
          <cell r="Z2764"/>
        </row>
        <row r="2765">
          <cell r="B2765"/>
          <cell r="C2765"/>
          <cell r="D2765"/>
          <cell r="E2765"/>
          <cell r="F2765"/>
          <cell r="G2765"/>
          <cell r="H2765"/>
          <cell r="I2765"/>
          <cell r="J2765"/>
          <cell r="K2765"/>
          <cell r="L2765"/>
          <cell r="O2765"/>
          <cell r="P2765"/>
          <cell r="Q2765"/>
          <cell r="R2765"/>
          <cell r="S2765"/>
          <cell r="T2765"/>
          <cell r="U2765"/>
          <cell r="V2765"/>
          <cell r="Y2765"/>
          <cell r="Z2765"/>
        </row>
        <row r="2766">
          <cell r="B2766"/>
          <cell r="C2766"/>
          <cell r="D2766"/>
          <cell r="E2766"/>
          <cell r="F2766"/>
          <cell r="G2766"/>
          <cell r="H2766"/>
          <cell r="I2766"/>
          <cell r="J2766"/>
          <cell r="K2766"/>
          <cell r="L2766"/>
          <cell r="O2766"/>
          <cell r="P2766"/>
          <cell r="Q2766"/>
          <cell r="R2766"/>
          <cell r="S2766"/>
          <cell r="T2766"/>
          <cell r="U2766"/>
          <cell r="V2766"/>
          <cell r="Y2766"/>
          <cell r="Z2766"/>
        </row>
        <row r="2767">
          <cell r="B2767"/>
          <cell r="C2767"/>
          <cell r="D2767"/>
          <cell r="E2767"/>
          <cell r="F2767"/>
          <cell r="G2767"/>
          <cell r="H2767"/>
          <cell r="I2767"/>
          <cell r="J2767"/>
          <cell r="K2767"/>
          <cell r="L2767"/>
          <cell r="O2767"/>
          <cell r="P2767"/>
          <cell r="Q2767"/>
          <cell r="R2767"/>
          <cell r="S2767"/>
          <cell r="T2767"/>
          <cell r="U2767"/>
          <cell r="V2767"/>
          <cell r="Y2767"/>
          <cell r="Z2767"/>
        </row>
        <row r="2768">
          <cell r="B2768"/>
          <cell r="C2768"/>
          <cell r="D2768"/>
          <cell r="E2768"/>
          <cell r="F2768"/>
          <cell r="G2768"/>
          <cell r="H2768"/>
          <cell r="I2768"/>
          <cell r="J2768"/>
          <cell r="K2768"/>
          <cell r="L2768"/>
          <cell r="O2768"/>
          <cell r="P2768"/>
          <cell r="Q2768"/>
          <cell r="R2768"/>
          <cell r="S2768"/>
          <cell r="T2768"/>
          <cell r="U2768"/>
          <cell r="V2768"/>
          <cell r="Y2768"/>
          <cell r="Z2768"/>
        </row>
        <row r="2769">
          <cell r="B2769"/>
          <cell r="C2769"/>
          <cell r="D2769"/>
          <cell r="E2769"/>
          <cell r="F2769"/>
          <cell r="G2769"/>
          <cell r="H2769"/>
          <cell r="I2769"/>
          <cell r="J2769"/>
          <cell r="K2769"/>
          <cell r="L2769"/>
          <cell r="O2769"/>
          <cell r="P2769"/>
          <cell r="Q2769"/>
          <cell r="R2769"/>
          <cell r="S2769"/>
          <cell r="T2769"/>
          <cell r="U2769"/>
          <cell r="V2769"/>
          <cell r="Y2769"/>
          <cell r="Z2769"/>
        </row>
        <row r="2770">
          <cell r="B2770"/>
          <cell r="C2770"/>
          <cell r="D2770"/>
          <cell r="E2770"/>
          <cell r="F2770"/>
          <cell r="G2770"/>
          <cell r="H2770"/>
          <cell r="I2770"/>
          <cell r="J2770"/>
          <cell r="K2770"/>
          <cell r="L2770"/>
          <cell r="O2770"/>
          <cell r="P2770"/>
          <cell r="Q2770"/>
          <cell r="R2770"/>
          <cell r="S2770"/>
          <cell r="T2770"/>
          <cell r="U2770"/>
          <cell r="V2770"/>
          <cell r="Y2770"/>
          <cell r="Z2770"/>
        </row>
        <row r="2771">
          <cell r="B2771"/>
          <cell r="C2771"/>
          <cell r="D2771"/>
          <cell r="E2771"/>
          <cell r="F2771"/>
          <cell r="G2771"/>
          <cell r="H2771"/>
          <cell r="I2771"/>
          <cell r="J2771"/>
          <cell r="K2771"/>
          <cell r="L2771"/>
          <cell r="O2771"/>
          <cell r="P2771"/>
          <cell r="Q2771"/>
          <cell r="R2771"/>
          <cell r="S2771"/>
          <cell r="T2771"/>
          <cell r="U2771"/>
          <cell r="V2771"/>
          <cell r="Y2771"/>
          <cell r="Z2771"/>
        </row>
        <row r="2772">
          <cell r="B2772"/>
          <cell r="C2772"/>
          <cell r="D2772"/>
          <cell r="E2772"/>
          <cell r="F2772"/>
          <cell r="G2772"/>
          <cell r="H2772"/>
          <cell r="I2772"/>
          <cell r="J2772"/>
          <cell r="K2772"/>
          <cell r="L2772"/>
          <cell r="O2772"/>
          <cell r="P2772"/>
          <cell r="Q2772"/>
          <cell r="R2772"/>
          <cell r="S2772"/>
          <cell r="T2772"/>
          <cell r="U2772"/>
          <cell r="V2772"/>
          <cell r="Y2772"/>
          <cell r="Z2772"/>
        </row>
        <row r="2773">
          <cell r="B2773"/>
          <cell r="C2773"/>
          <cell r="D2773"/>
          <cell r="E2773"/>
          <cell r="F2773"/>
          <cell r="G2773"/>
          <cell r="H2773"/>
          <cell r="I2773"/>
          <cell r="J2773"/>
          <cell r="K2773"/>
          <cell r="L2773"/>
          <cell r="O2773"/>
          <cell r="P2773"/>
          <cell r="Q2773"/>
          <cell r="R2773"/>
          <cell r="S2773"/>
          <cell r="T2773"/>
          <cell r="U2773"/>
          <cell r="V2773"/>
          <cell r="Y2773"/>
          <cell r="Z2773"/>
        </row>
        <row r="2774">
          <cell r="B2774"/>
          <cell r="C2774"/>
          <cell r="D2774"/>
          <cell r="E2774"/>
          <cell r="F2774"/>
          <cell r="G2774"/>
          <cell r="H2774"/>
          <cell r="I2774"/>
          <cell r="J2774"/>
          <cell r="K2774"/>
          <cell r="L2774"/>
          <cell r="O2774"/>
          <cell r="P2774"/>
          <cell r="Q2774"/>
          <cell r="R2774"/>
          <cell r="S2774"/>
          <cell r="T2774"/>
          <cell r="U2774"/>
          <cell r="V2774"/>
          <cell r="Y2774"/>
          <cell r="Z2774"/>
        </row>
        <row r="2775">
          <cell r="B2775"/>
          <cell r="C2775"/>
          <cell r="D2775"/>
          <cell r="E2775"/>
          <cell r="F2775"/>
          <cell r="G2775"/>
          <cell r="H2775"/>
          <cell r="I2775"/>
          <cell r="J2775"/>
          <cell r="K2775"/>
          <cell r="L2775"/>
          <cell r="O2775"/>
          <cell r="P2775"/>
          <cell r="Q2775"/>
          <cell r="R2775"/>
          <cell r="S2775"/>
          <cell r="T2775"/>
          <cell r="U2775"/>
          <cell r="V2775"/>
          <cell r="Y2775"/>
          <cell r="Z2775"/>
        </row>
        <row r="2776">
          <cell r="B2776"/>
          <cell r="C2776"/>
          <cell r="D2776"/>
          <cell r="E2776"/>
          <cell r="F2776"/>
          <cell r="G2776"/>
          <cell r="H2776"/>
          <cell r="I2776"/>
          <cell r="J2776"/>
          <cell r="K2776"/>
          <cell r="L2776"/>
          <cell r="O2776"/>
          <cell r="P2776"/>
          <cell r="Q2776"/>
          <cell r="R2776"/>
          <cell r="S2776"/>
          <cell r="T2776"/>
          <cell r="U2776"/>
          <cell r="V2776"/>
          <cell r="Y2776"/>
          <cell r="Z2776"/>
        </row>
        <row r="2777">
          <cell r="B2777"/>
          <cell r="C2777"/>
          <cell r="D2777"/>
          <cell r="E2777"/>
          <cell r="F2777"/>
          <cell r="G2777"/>
          <cell r="H2777"/>
          <cell r="I2777"/>
          <cell r="J2777"/>
          <cell r="K2777"/>
          <cell r="L2777"/>
          <cell r="O2777"/>
          <cell r="P2777"/>
          <cell r="Q2777"/>
          <cell r="R2777"/>
          <cell r="S2777"/>
          <cell r="T2777"/>
          <cell r="U2777"/>
          <cell r="V2777"/>
          <cell r="Y2777"/>
          <cell r="Z2777"/>
        </row>
        <row r="2778">
          <cell r="B2778"/>
          <cell r="C2778"/>
          <cell r="D2778"/>
          <cell r="E2778"/>
          <cell r="F2778"/>
          <cell r="G2778"/>
          <cell r="H2778"/>
          <cell r="I2778"/>
          <cell r="J2778"/>
          <cell r="K2778"/>
          <cell r="L2778"/>
          <cell r="O2778"/>
          <cell r="P2778"/>
          <cell r="Q2778"/>
          <cell r="R2778"/>
          <cell r="S2778"/>
          <cell r="T2778"/>
          <cell r="U2778"/>
          <cell r="V2778"/>
          <cell r="Y2778"/>
          <cell r="Z2778"/>
        </row>
        <row r="2779">
          <cell r="B2779"/>
          <cell r="C2779"/>
          <cell r="D2779"/>
          <cell r="E2779"/>
          <cell r="F2779"/>
          <cell r="G2779"/>
          <cell r="H2779"/>
          <cell r="I2779"/>
          <cell r="J2779"/>
          <cell r="K2779"/>
          <cell r="L2779"/>
          <cell r="O2779"/>
          <cell r="P2779"/>
          <cell r="Q2779"/>
          <cell r="R2779"/>
          <cell r="S2779"/>
          <cell r="T2779"/>
          <cell r="U2779"/>
          <cell r="V2779"/>
          <cell r="Y2779"/>
          <cell r="Z2779"/>
        </row>
        <row r="2780">
          <cell r="B2780"/>
          <cell r="C2780"/>
          <cell r="D2780"/>
          <cell r="E2780"/>
          <cell r="F2780"/>
          <cell r="G2780"/>
          <cell r="H2780"/>
          <cell r="I2780"/>
          <cell r="J2780"/>
          <cell r="K2780"/>
          <cell r="L2780"/>
          <cell r="O2780"/>
          <cell r="P2780"/>
          <cell r="Q2780"/>
          <cell r="R2780"/>
          <cell r="S2780"/>
          <cell r="T2780"/>
          <cell r="U2780"/>
          <cell r="V2780"/>
          <cell r="Y2780"/>
          <cell r="Z2780"/>
        </row>
        <row r="2781">
          <cell r="B2781"/>
          <cell r="C2781"/>
          <cell r="D2781"/>
          <cell r="E2781"/>
          <cell r="F2781"/>
          <cell r="G2781"/>
          <cell r="H2781"/>
          <cell r="I2781"/>
          <cell r="J2781"/>
          <cell r="K2781"/>
          <cell r="L2781"/>
          <cell r="O2781"/>
          <cell r="P2781"/>
          <cell r="Q2781"/>
          <cell r="R2781"/>
          <cell r="S2781"/>
          <cell r="T2781"/>
          <cell r="U2781"/>
          <cell r="V2781"/>
          <cell r="Y2781"/>
          <cell r="Z2781"/>
        </row>
        <row r="2782">
          <cell r="B2782"/>
          <cell r="C2782"/>
          <cell r="D2782"/>
          <cell r="E2782"/>
          <cell r="F2782"/>
          <cell r="G2782"/>
          <cell r="H2782"/>
          <cell r="I2782"/>
          <cell r="J2782"/>
          <cell r="K2782"/>
          <cell r="L2782"/>
          <cell r="O2782"/>
          <cell r="P2782"/>
          <cell r="Q2782"/>
          <cell r="R2782"/>
          <cell r="S2782"/>
          <cell r="T2782"/>
          <cell r="U2782"/>
          <cell r="V2782"/>
          <cell r="Y2782"/>
          <cell r="Z2782"/>
        </row>
        <row r="2783">
          <cell r="B2783"/>
          <cell r="C2783"/>
          <cell r="D2783"/>
          <cell r="E2783"/>
          <cell r="F2783"/>
          <cell r="G2783"/>
          <cell r="H2783"/>
          <cell r="I2783"/>
          <cell r="J2783"/>
          <cell r="K2783"/>
          <cell r="L2783"/>
          <cell r="O2783"/>
          <cell r="P2783"/>
          <cell r="Q2783"/>
          <cell r="R2783"/>
          <cell r="S2783"/>
          <cell r="T2783"/>
          <cell r="U2783"/>
          <cell r="V2783"/>
          <cell r="Y2783"/>
          <cell r="Z2783"/>
        </row>
        <row r="2784">
          <cell r="B2784"/>
          <cell r="C2784"/>
          <cell r="D2784"/>
          <cell r="E2784"/>
          <cell r="F2784"/>
          <cell r="G2784"/>
          <cell r="H2784"/>
          <cell r="I2784"/>
          <cell r="J2784"/>
          <cell r="K2784"/>
          <cell r="L2784"/>
          <cell r="O2784"/>
          <cell r="P2784"/>
          <cell r="Q2784"/>
          <cell r="R2784"/>
          <cell r="S2784"/>
          <cell r="T2784"/>
          <cell r="U2784"/>
          <cell r="V2784"/>
          <cell r="Y2784"/>
          <cell r="Z2784"/>
        </row>
        <row r="2785">
          <cell r="B2785"/>
          <cell r="C2785"/>
          <cell r="D2785"/>
          <cell r="E2785"/>
          <cell r="F2785"/>
          <cell r="G2785"/>
          <cell r="H2785"/>
          <cell r="I2785"/>
          <cell r="J2785"/>
          <cell r="K2785"/>
          <cell r="L2785"/>
          <cell r="O2785"/>
          <cell r="P2785"/>
          <cell r="Q2785"/>
          <cell r="R2785"/>
          <cell r="S2785"/>
          <cell r="T2785"/>
          <cell r="U2785"/>
          <cell r="V2785"/>
          <cell r="Y2785"/>
          <cell r="Z2785"/>
        </row>
        <row r="2786">
          <cell r="B2786"/>
          <cell r="C2786"/>
          <cell r="D2786"/>
          <cell r="E2786"/>
          <cell r="F2786"/>
          <cell r="G2786"/>
          <cell r="H2786"/>
          <cell r="I2786"/>
          <cell r="J2786"/>
          <cell r="K2786"/>
          <cell r="L2786"/>
          <cell r="O2786"/>
          <cell r="P2786"/>
          <cell r="Q2786"/>
          <cell r="R2786"/>
          <cell r="S2786"/>
          <cell r="T2786"/>
          <cell r="U2786"/>
          <cell r="V2786"/>
          <cell r="Y2786"/>
          <cell r="Z2786"/>
        </row>
        <row r="2787">
          <cell r="B2787"/>
          <cell r="C2787"/>
          <cell r="D2787"/>
          <cell r="E2787"/>
          <cell r="F2787"/>
          <cell r="G2787"/>
          <cell r="H2787"/>
          <cell r="I2787"/>
          <cell r="J2787"/>
          <cell r="K2787"/>
          <cell r="L2787"/>
          <cell r="O2787"/>
          <cell r="P2787"/>
          <cell r="Q2787"/>
          <cell r="R2787"/>
          <cell r="S2787"/>
          <cell r="T2787"/>
          <cell r="U2787"/>
          <cell r="V2787"/>
          <cell r="Y2787"/>
          <cell r="Z2787"/>
        </row>
        <row r="2788">
          <cell r="B2788"/>
          <cell r="C2788"/>
          <cell r="D2788"/>
          <cell r="E2788"/>
          <cell r="F2788"/>
          <cell r="G2788"/>
          <cell r="H2788"/>
          <cell r="I2788"/>
          <cell r="J2788"/>
          <cell r="K2788"/>
          <cell r="L2788"/>
          <cell r="O2788"/>
          <cell r="P2788"/>
          <cell r="Q2788"/>
          <cell r="R2788"/>
          <cell r="S2788"/>
          <cell r="T2788"/>
          <cell r="U2788"/>
          <cell r="V2788"/>
          <cell r="Y2788"/>
          <cell r="Z2788"/>
        </row>
        <row r="2789">
          <cell r="B2789"/>
          <cell r="C2789"/>
          <cell r="D2789"/>
          <cell r="E2789"/>
          <cell r="F2789"/>
          <cell r="G2789"/>
          <cell r="H2789"/>
          <cell r="I2789"/>
          <cell r="J2789"/>
          <cell r="K2789"/>
          <cell r="L2789"/>
          <cell r="O2789"/>
          <cell r="P2789"/>
          <cell r="Q2789"/>
          <cell r="R2789"/>
          <cell r="S2789"/>
          <cell r="T2789"/>
          <cell r="U2789"/>
          <cell r="V2789"/>
          <cell r="Y2789"/>
          <cell r="Z2789"/>
        </row>
        <row r="2790">
          <cell r="B2790"/>
          <cell r="C2790"/>
          <cell r="D2790"/>
          <cell r="E2790"/>
          <cell r="F2790"/>
          <cell r="G2790"/>
          <cell r="H2790"/>
          <cell r="I2790"/>
          <cell r="J2790"/>
          <cell r="K2790"/>
          <cell r="L2790"/>
          <cell r="O2790"/>
          <cell r="P2790"/>
          <cell r="Q2790"/>
          <cell r="R2790"/>
          <cell r="S2790"/>
          <cell r="T2790"/>
          <cell r="U2790"/>
          <cell r="V2790"/>
          <cell r="Y2790"/>
          <cell r="Z2790"/>
        </row>
        <row r="2791">
          <cell r="B2791"/>
          <cell r="C2791"/>
          <cell r="D2791"/>
          <cell r="E2791"/>
          <cell r="F2791"/>
          <cell r="G2791"/>
          <cell r="H2791"/>
          <cell r="I2791"/>
          <cell r="J2791"/>
          <cell r="K2791"/>
          <cell r="L2791"/>
          <cell r="O2791"/>
          <cell r="P2791"/>
          <cell r="Q2791"/>
          <cell r="R2791"/>
          <cell r="S2791"/>
          <cell r="T2791"/>
          <cell r="U2791"/>
          <cell r="V2791"/>
          <cell r="Y2791"/>
          <cell r="Z2791"/>
        </row>
        <row r="2792">
          <cell r="B2792"/>
          <cell r="C2792"/>
          <cell r="D2792"/>
          <cell r="E2792"/>
          <cell r="F2792"/>
          <cell r="G2792"/>
          <cell r="H2792"/>
          <cell r="I2792"/>
          <cell r="J2792"/>
          <cell r="K2792"/>
          <cell r="L2792"/>
          <cell r="O2792"/>
          <cell r="P2792"/>
          <cell r="Q2792"/>
          <cell r="R2792"/>
          <cell r="S2792"/>
          <cell r="T2792"/>
          <cell r="U2792"/>
          <cell r="V2792"/>
          <cell r="Y2792"/>
          <cell r="Z2792"/>
        </row>
        <row r="2793">
          <cell r="B2793"/>
          <cell r="C2793"/>
          <cell r="D2793"/>
          <cell r="E2793"/>
          <cell r="F2793"/>
          <cell r="G2793"/>
          <cell r="H2793"/>
          <cell r="I2793"/>
          <cell r="J2793"/>
          <cell r="K2793"/>
          <cell r="L2793"/>
          <cell r="O2793"/>
          <cell r="P2793"/>
          <cell r="Q2793"/>
          <cell r="R2793"/>
          <cell r="S2793"/>
          <cell r="T2793"/>
          <cell r="U2793"/>
          <cell r="V2793"/>
          <cell r="Y2793"/>
          <cell r="Z2793"/>
        </row>
        <row r="2794">
          <cell r="B2794"/>
          <cell r="C2794"/>
          <cell r="D2794"/>
          <cell r="E2794"/>
          <cell r="F2794"/>
          <cell r="G2794"/>
          <cell r="H2794"/>
          <cell r="I2794"/>
          <cell r="J2794"/>
          <cell r="K2794"/>
          <cell r="L2794"/>
          <cell r="O2794"/>
          <cell r="P2794"/>
          <cell r="Q2794"/>
          <cell r="R2794"/>
          <cell r="S2794"/>
          <cell r="T2794"/>
          <cell r="U2794"/>
          <cell r="V2794"/>
          <cell r="Y2794"/>
          <cell r="Z2794"/>
        </row>
        <row r="2795">
          <cell r="B2795"/>
          <cell r="C2795"/>
          <cell r="D2795"/>
          <cell r="E2795"/>
          <cell r="F2795"/>
          <cell r="G2795"/>
          <cell r="H2795"/>
          <cell r="I2795"/>
          <cell r="J2795"/>
          <cell r="K2795"/>
          <cell r="L2795"/>
          <cell r="O2795"/>
          <cell r="P2795"/>
          <cell r="Q2795"/>
          <cell r="R2795"/>
          <cell r="S2795"/>
          <cell r="T2795"/>
          <cell r="U2795"/>
          <cell r="V2795"/>
          <cell r="Y2795"/>
          <cell r="Z2795"/>
        </row>
        <row r="2796">
          <cell r="B2796"/>
          <cell r="C2796"/>
          <cell r="D2796"/>
          <cell r="E2796"/>
          <cell r="F2796"/>
          <cell r="G2796"/>
          <cell r="H2796"/>
          <cell r="I2796"/>
          <cell r="J2796"/>
          <cell r="K2796"/>
          <cell r="L2796"/>
          <cell r="O2796"/>
          <cell r="P2796"/>
          <cell r="Q2796"/>
          <cell r="R2796"/>
          <cell r="S2796"/>
          <cell r="T2796"/>
          <cell r="U2796"/>
          <cell r="V2796"/>
          <cell r="Y2796"/>
          <cell r="Z2796"/>
        </row>
        <row r="2797">
          <cell r="B2797"/>
          <cell r="C2797"/>
          <cell r="D2797"/>
          <cell r="E2797"/>
          <cell r="F2797"/>
          <cell r="G2797"/>
          <cell r="H2797"/>
          <cell r="I2797"/>
          <cell r="J2797"/>
          <cell r="K2797"/>
          <cell r="L2797"/>
          <cell r="O2797"/>
          <cell r="P2797"/>
          <cell r="Q2797"/>
          <cell r="R2797"/>
          <cell r="S2797"/>
          <cell r="T2797"/>
          <cell r="U2797"/>
          <cell r="V2797"/>
          <cell r="Y2797"/>
          <cell r="Z2797"/>
        </row>
        <row r="2798">
          <cell r="B2798"/>
          <cell r="C2798"/>
          <cell r="D2798"/>
          <cell r="E2798"/>
          <cell r="F2798"/>
          <cell r="G2798"/>
          <cell r="H2798"/>
          <cell r="I2798"/>
          <cell r="J2798"/>
          <cell r="K2798"/>
          <cell r="L2798"/>
          <cell r="O2798"/>
          <cell r="P2798"/>
          <cell r="Q2798"/>
          <cell r="R2798"/>
          <cell r="S2798"/>
          <cell r="T2798"/>
          <cell r="U2798"/>
          <cell r="V2798"/>
          <cell r="Y2798"/>
          <cell r="Z2798"/>
        </row>
        <row r="2799">
          <cell r="B2799"/>
          <cell r="C2799"/>
          <cell r="D2799"/>
          <cell r="E2799"/>
          <cell r="F2799"/>
          <cell r="G2799"/>
          <cell r="H2799"/>
          <cell r="I2799"/>
          <cell r="J2799"/>
          <cell r="K2799"/>
          <cell r="L2799"/>
          <cell r="O2799"/>
          <cell r="P2799"/>
          <cell r="Q2799"/>
          <cell r="R2799"/>
          <cell r="S2799"/>
          <cell r="T2799"/>
          <cell r="U2799"/>
          <cell r="V2799"/>
          <cell r="Y2799"/>
          <cell r="Z2799"/>
        </row>
        <row r="2800">
          <cell r="B2800"/>
          <cell r="C2800"/>
          <cell r="D2800"/>
          <cell r="E2800"/>
          <cell r="F2800"/>
          <cell r="G2800"/>
          <cell r="H2800"/>
          <cell r="I2800"/>
          <cell r="J2800"/>
          <cell r="K2800"/>
          <cell r="L2800"/>
          <cell r="O2800"/>
          <cell r="P2800"/>
          <cell r="Q2800"/>
          <cell r="R2800"/>
          <cell r="S2800"/>
          <cell r="T2800"/>
          <cell r="U2800"/>
          <cell r="V2800"/>
          <cell r="Y2800"/>
          <cell r="Z2800"/>
        </row>
        <row r="2801">
          <cell r="B2801"/>
          <cell r="C2801"/>
          <cell r="D2801"/>
          <cell r="E2801"/>
          <cell r="F2801"/>
          <cell r="G2801"/>
          <cell r="H2801"/>
          <cell r="I2801"/>
          <cell r="J2801"/>
          <cell r="K2801"/>
          <cell r="L2801"/>
          <cell r="O2801"/>
          <cell r="P2801"/>
          <cell r="Q2801"/>
          <cell r="R2801"/>
          <cell r="S2801"/>
          <cell r="T2801"/>
          <cell r="U2801"/>
          <cell r="V2801"/>
          <cell r="Y2801"/>
          <cell r="Z2801"/>
        </row>
        <row r="2802">
          <cell r="B2802"/>
          <cell r="C2802"/>
          <cell r="D2802"/>
          <cell r="E2802"/>
          <cell r="F2802"/>
          <cell r="G2802"/>
          <cell r="H2802"/>
          <cell r="I2802"/>
          <cell r="J2802"/>
          <cell r="K2802"/>
          <cell r="L2802"/>
          <cell r="O2802"/>
          <cell r="P2802"/>
          <cell r="Q2802"/>
          <cell r="R2802"/>
          <cell r="S2802"/>
          <cell r="T2802"/>
          <cell r="U2802"/>
          <cell r="V2802"/>
          <cell r="Y2802"/>
          <cell r="Z2802"/>
        </row>
        <row r="2803">
          <cell r="B2803"/>
          <cell r="C2803"/>
          <cell r="D2803"/>
          <cell r="E2803"/>
          <cell r="F2803"/>
          <cell r="G2803"/>
          <cell r="H2803"/>
          <cell r="I2803"/>
          <cell r="J2803"/>
          <cell r="K2803"/>
          <cell r="L2803"/>
          <cell r="O2803"/>
          <cell r="P2803"/>
          <cell r="Q2803"/>
          <cell r="R2803"/>
          <cell r="S2803"/>
          <cell r="T2803"/>
          <cell r="U2803"/>
          <cell r="V2803"/>
          <cell r="Y2803"/>
          <cell r="Z2803"/>
        </row>
        <row r="2804">
          <cell r="B2804"/>
          <cell r="C2804"/>
          <cell r="D2804"/>
          <cell r="E2804"/>
          <cell r="F2804"/>
          <cell r="G2804"/>
          <cell r="H2804"/>
          <cell r="I2804"/>
          <cell r="J2804"/>
          <cell r="K2804"/>
          <cell r="L2804"/>
          <cell r="O2804"/>
          <cell r="P2804"/>
          <cell r="Q2804"/>
          <cell r="R2804"/>
          <cell r="S2804"/>
          <cell r="T2804"/>
          <cell r="U2804"/>
          <cell r="V2804"/>
          <cell r="Y2804"/>
          <cell r="Z2804"/>
        </row>
        <row r="2805">
          <cell r="B2805"/>
          <cell r="C2805"/>
          <cell r="D2805"/>
          <cell r="E2805"/>
          <cell r="F2805"/>
          <cell r="G2805"/>
          <cell r="H2805"/>
          <cell r="I2805"/>
          <cell r="J2805"/>
          <cell r="K2805"/>
          <cell r="L2805"/>
          <cell r="O2805"/>
          <cell r="P2805"/>
          <cell r="Q2805"/>
          <cell r="R2805"/>
          <cell r="S2805"/>
          <cell r="T2805"/>
          <cell r="U2805"/>
          <cell r="V2805"/>
          <cell r="Y2805"/>
          <cell r="Z2805"/>
        </row>
        <row r="2806">
          <cell r="B2806"/>
          <cell r="C2806"/>
          <cell r="D2806"/>
          <cell r="E2806"/>
          <cell r="F2806"/>
          <cell r="G2806"/>
          <cell r="H2806"/>
          <cell r="I2806"/>
          <cell r="J2806"/>
          <cell r="K2806"/>
          <cell r="L2806"/>
          <cell r="O2806"/>
          <cell r="P2806"/>
          <cell r="Q2806"/>
          <cell r="R2806"/>
          <cell r="S2806"/>
          <cell r="T2806"/>
          <cell r="U2806"/>
          <cell r="V2806"/>
          <cell r="Y2806"/>
          <cell r="Z2806"/>
        </row>
        <row r="2807">
          <cell r="B2807"/>
          <cell r="C2807"/>
          <cell r="D2807"/>
          <cell r="E2807"/>
          <cell r="F2807"/>
          <cell r="G2807"/>
          <cell r="H2807"/>
          <cell r="I2807"/>
          <cell r="J2807"/>
          <cell r="K2807"/>
          <cell r="L2807"/>
          <cell r="O2807"/>
          <cell r="P2807"/>
          <cell r="Q2807"/>
          <cell r="R2807"/>
          <cell r="S2807"/>
          <cell r="T2807"/>
          <cell r="U2807"/>
          <cell r="V2807"/>
          <cell r="Y2807"/>
          <cell r="Z2807"/>
        </row>
        <row r="2808">
          <cell r="B2808"/>
          <cell r="C2808"/>
          <cell r="D2808"/>
          <cell r="E2808"/>
          <cell r="F2808"/>
          <cell r="G2808"/>
          <cell r="H2808"/>
          <cell r="I2808"/>
          <cell r="J2808"/>
          <cell r="K2808"/>
          <cell r="L2808"/>
          <cell r="O2808"/>
          <cell r="P2808"/>
          <cell r="Q2808"/>
          <cell r="R2808"/>
          <cell r="S2808"/>
          <cell r="T2808"/>
          <cell r="U2808"/>
          <cell r="V2808"/>
          <cell r="Y2808"/>
          <cell r="Z2808"/>
        </row>
        <row r="2809">
          <cell r="B2809"/>
          <cell r="C2809"/>
          <cell r="D2809"/>
          <cell r="E2809"/>
          <cell r="F2809"/>
          <cell r="G2809"/>
          <cell r="H2809"/>
          <cell r="I2809"/>
          <cell r="J2809"/>
          <cell r="K2809"/>
          <cell r="L2809"/>
          <cell r="O2809"/>
          <cell r="P2809"/>
          <cell r="Q2809"/>
          <cell r="R2809"/>
          <cell r="S2809"/>
          <cell r="T2809"/>
          <cell r="U2809"/>
          <cell r="V2809"/>
          <cell r="Y2809"/>
          <cell r="Z2809"/>
        </row>
        <row r="2810">
          <cell r="B2810"/>
          <cell r="C2810"/>
          <cell r="D2810"/>
          <cell r="E2810"/>
          <cell r="F2810"/>
          <cell r="G2810"/>
          <cell r="H2810"/>
          <cell r="I2810"/>
          <cell r="J2810"/>
          <cell r="K2810"/>
          <cell r="L2810"/>
          <cell r="O2810"/>
          <cell r="P2810"/>
          <cell r="Q2810"/>
          <cell r="R2810"/>
          <cell r="S2810"/>
          <cell r="T2810"/>
          <cell r="U2810"/>
          <cell r="V2810"/>
          <cell r="Y2810"/>
          <cell r="Z2810"/>
        </row>
        <row r="2811">
          <cell r="B2811"/>
          <cell r="C2811"/>
          <cell r="D2811"/>
          <cell r="E2811"/>
          <cell r="F2811"/>
          <cell r="G2811"/>
          <cell r="H2811"/>
          <cell r="I2811"/>
          <cell r="J2811"/>
          <cell r="K2811"/>
          <cell r="L2811"/>
          <cell r="O2811"/>
          <cell r="P2811"/>
          <cell r="Q2811"/>
          <cell r="R2811"/>
          <cell r="S2811"/>
          <cell r="T2811"/>
          <cell r="U2811"/>
          <cell r="V2811"/>
          <cell r="Y2811"/>
          <cell r="Z2811"/>
        </row>
        <row r="2812">
          <cell r="B2812"/>
          <cell r="C2812"/>
          <cell r="D2812"/>
          <cell r="E2812"/>
          <cell r="F2812"/>
          <cell r="G2812"/>
          <cell r="H2812"/>
          <cell r="I2812"/>
          <cell r="J2812"/>
          <cell r="K2812"/>
          <cell r="L2812"/>
          <cell r="O2812"/>
          <cell r="P2812"/>
          <cell r="Q2812"/>
          <cell r="R2812"/>
          <cell r="S2812"/>
          <cell r="T2812"/>
          <cell r="U2812"/>
          <cell r="V2812"/>
          <cell r="Y2812"/>
          <cell r="Z2812"/>
        </row>
        <row r="2813">
          <cell r="B2813"/>
          <cell r="C2813"/>
          <cell r="D2813"/>
          <cell r="E2813"/>
          <cell r="F2813"/>
          <cell r="G2813"/>
          <cell r="H2813"/>
          <cell r="I2813"/>
          <cell r="J2813"/>
          <cell r="K2813"/>
          <cell r="L2813"/>
          <cell r="O2813"/>
          <cell r="P2813"/>
          <cell r="Q2813"/>
          <cell r="R2813"/>
          <cell r="S2813"/>
          <cell r="T2813"/>
          <cell r="U2813"/>
          <cell r="V2813"/>
          <cell r="Y2813"/>
          <cell r="Z2813"/>
        </row>
        <row r="2814">
          <cell r="B2814"/>
          <cell r="C2814"/>
          <cell r="D2814"/>
          <cell r="E2814"/>
          <cell r="F2814"/>
          <cell r="G2814"/>
          <cell r="H2814"/>
          <cell r="I2814"/>
          <cell r="J2814"/>
          <cell r="K2814"/>
          <cell r="L2814"/>
          <cell r="O2814"/>
          <cell r="P2814"/>
          <cell r="Q2814"/>
          <cell r="R2814"/>
          <cell r="S2814"/>
          <cell r="T2814"/>
          <cell r="U2814"/>
          <cell r="V2814"/>
          <cell r="Y2814"/>
          <cell r="Z2814"/>
        </row>
        <row r="2815">
          <cell r="B2815"/>
          <cell r="C2815"/>
          <cell r="D2815"/>
          <cell r="E2815"/>
          <cell r="F2815"/>
          <cell r="G2815"/>
          <cell r="H2815"/>
          <cell r="I2815"/>
          <cell r="J2815"/>
          <cell r="K2815"/>
          <cell r="L2815"/>
          <cell r="O2815"/>
          <cell r="P2815"/>
          <cell r="Q2815"/>
          <cell r="R2815"/>
          <cell r="S2815"/>
          <cell r="T2815"/>
          <cell r="U2815"/>
          <cell r="V2815"/>
          <cell r="Y2815"/>
          <cell r="Z2815"/>
        </row>
        <row r="2816">
          <cell r="B2816"/>
          <cell r="C2816"/>
          <cell r="D2816"/>
          <cell r="E2816"/>
          <cell r="F2816"/>
          <cell r="G2816"/>
          <cell r="H2816"/>
          <cell r="I2816"/>
          <cell r="J2816"/>
          <cell r="K2816"/>
          <cell r="L2816"/>
          <cell r="O2816"/>
          <cell r="P2816"/>
          <cell r="Q2816"/>
          <cell r="R2816"/>
          <cell r="S2816"/>
          <cell r="T2816"/>
          <cell r="U2816"/>
          <cell r="V2816"/>
          <cell r="Y2816"/>
          <cell r="Z2816"/>
        </row>
        <row r="2817">
          <cell r="B2817"/>
          <cell r="C2817"/>
          <cell r="D2817"/>
          <cell r="E2817"/>
          <cell r="F2817"/>
          <cell r="G2817"/>
          <cell r="H2817"/>
          <cell r="I2817"/>
          <cell r="J2817"/>
          <cell r="K2817"/>
          <cell r="L2817"/>
          <cell r="O2817"/>
          <cell r="P2817"/>
          <cell r="Q2817"/>
          <cell r="R2817"/>
          <cell r="S2817"/>
          <cell r="T2817"/>
          <cell r="U2817"/>
          <cell r="V2817"/>
          <cell r="Y2817"/>
          <cell r="Z2817"/>
        </row>
        <row r="2818">
          <cell r="B2818"/>
          <cell r="C2818"/>
          <cell r="D2818"/>
          <cell r="E2818"/>
          <cell r="F2818"/>
          <cell r="G2818"/>
          <cell r="H2818"/>
          <cell r="I2818"/>
          <cell r="J2818"/>
          <cell r="K2818"/>
          <cell r="L2818"/>
          <cell r="O2818"/>
          <cell r="P2818"/>
          <cell r="Q2818"/>
          <cell r="R2818"/>
          <cell r="S2818"/>
          <cell r="T2818"/>
          <cell r="U2818"/>
          <cell r="V2818"/>
          <cell r="Y2818"/>
          <cell r="Z2818"/>
        </row>
        <row r="2819">
          <cell r="B2819"/>
          <cell r="C2819"/>
          <cell r="D2819"/>
          <cell r="E2819"/>
          <cell r="F2819"/>
          <cell r="G2819"/>
          <cell r="H2819"/>
          <cell r="I2819"/>
          <cell r="J2819"/>
          <cell r="K2819"/>
          <cell r="L2819"/>
          <cell r="O2819"/>
          <cell r="P2819"/>
          <cell r="Q2819"/>
          <cell r="R2819"/>
          <cell r="S2819"/>
          <cell r="T2819"/>
          <cell r="U2819"/>
          <cell r="V2819"/>
          <cell r="Y2819"/>
          <cell r="Z2819"/>
        </row>
        <row r="2820">
          <cell r="B2820"/>
          <cell r="C2820"/>
          <cell r="D2820"/>
          <cell r="E2820"/>
          <cell r="F2820"/>
          <cell r="G2820"/>
          <cell r="H2820"/>
          <cell r="I2820"/>
          <cell r="J2820"/>
          <cell r="K2820"/>
          <cell r="L2820"/>
          <cell r="O2820"/>
          <cell r="P2820"/>
          <cell r="Q2820"/>
          <cell r="R2820"/>
          <cell r="S2820"/>
          <cell r="T2820"/>
          <cell r="U2820"/>
          <cell r="V2820"/>
          <cell r="Y2820"/>
          <cell r="Z2820"/>
        </row>
        <row r="2821">
          <cell r="B2821"/>
          <cell r="C2821"/>
          <cell r="D2821"/>
          <cell r="E2821"/>
          <cell r="F2821"/>
          <cell r="G2821"/>
          <cell r="H2821"/>
          <cell r="I2821"/>
          <cell r="J2821"/>
          <cell r="K2821"/>
          <cell r="L2821"/>
          <cell r="O2821"/>
          <cell r="P2821"/>
          <cell r="Q2821"/>
          <cell r="R2821"/>
          <cell r="S2821"/>
          <cell r="T2821"/>
          <cell r="U2821"/>
          <cell r="V2821"/>
          <cell r="Y2821"/>
          <cell r="Z2821"/>
        </row>
        <row r="2822">
          <cell r="B2822"/>
          <cell r="C2822"/>
          <cell r="D2822"/>
          <cell r="E2822"/>
          <cell r="F2822"/>
          <cell r="G2822"/>
          <cell r="H2822"/>
          <cell r="I2822"/>
          <cell r="J2822"/>
          <cell r="K2822"/>
          <cell r="L2822"/>
          <cell r="O2822"/>
          <cell r="P2822"/>
          <cell r="Q2822"/>
          <cell r="R2822"/>
          <cell r="S2822"/>
          <cell r="T2822"/>
          <cell r="U2822"/>
          <cell r="V2822"/>
          <cell r="Y2822"/>
          <cell r="Z2822"/>
        </row>
        <row r="2823">
          <cell r="B2823"/>
          <cell r="C2823"/>
          <cell r="D2823"/>
          <cell r="E2823"/>
          <cell r="F2823"/>
          <cell r="G2823"/>
          <cell r="H2823"/>
          <cell r="I2823"/>
          <cell r="J2823"/>
          <cell r="K2823"/>
          <cell r="L2823"/>
          <cell r="O2823"/>
          <cell r="P2823"/>
          <cell r="Q2823"/>
          <cell r="R2823"/>
          <cell r="S2823"/>
          <cell r="T2823"/>
          <cell r="U2823"/>
          <cell r="V2823"/>
          <cell r="Y2823"/>
          <cell r="Z2823"/>
        </row>
        <row r="2824">
          <cell r="B2824"/>
          <cell r="C2824"/>
          <cell r="D2824"/>
          <cell r="E2824"/>
          <cell r="F2824"/>
          <cell r="G2824"/>
          <cell r="H2824"/>
          <cell r="I2824"/>
          <cell r="J2824"/>
          <cell r="K2824"/>
          <cell r="L2824"/>
          <cell r="O2824"/>
          <cell r="P2824"/>
          <cell r="Q2824"/>
          <cell r="R2824"/>
          <cell r="S2824"/>
          <cell r="T2824"/>
          <cell r="U2824"/>
          <cell r="V2824"/>
          <cell r="Y2824"/>
          <cell r="Z2824"/>
        </row>
        <row r="2825">
          <cell r="B2825"/>
          <cell r="C2825"/>
          <cell r="D2825"/>
          <cell r="E2825"/>
          <cell r="F2825"/>
          <cell r="G2825"/>
          <cell r="H2825"/>
          <cell r="I2825"/>
          <cell r="J2825"/>
          <cell r="K2825"/>
          <cell r="L2825"/>
          <cell r="O2825"/>
          <cell r="P2825"/>
          <cell r="Q2825"/>
          <cell r="R2825"/>
          <cell r="S2825"/>
          <cell r="T2825"/>
          <cell r="U2825"/>
          <cell r="V2825"/>
          <cell r="Y2825"/>
          <cell r="Z2825"/>
        </row>
        <row r="2826">
          <cell r="B2826"/>
          <cell r="C2826"/>
          <cell r="D2826"/>
          <cell r="E2826"/>
          <cell r="F2826"/>
          <cell r="G2826"/>
          <cell r="H2826"/>
          <cell r="I2826"/>
          <cell r="J2826"/>
          <cell r="K2826"/>
          <cell r="L2826"/>
          <cell r="O2826"/>
          <cell r="P2826"/>
          <cell r="Q2826"/>
          <cell r="R2826"/>
          <cell r="S2826"/>
          <cell r="T2826"/>
          <cell r="U2826"/>
          <cell r="V2826"/>
          <cell r="Y2826"/>
          <cell r="Z2826"/>
        </row>
        <row r="2827">
          <cell r="B2827"/>
          <cell r="C2827"/>
          <cell r="D2827"/>
          <cell r="E2827"/>
          <cell r="F2827"/>
          <cell r="G2827"/>
          <cell r="H2827"/>
          <cell r="I2827"/>
          <cell r="J2827"/>
          <cell r="K2827"/>
          <cell r="L2827"/>
          <cell r="O2827"/>
          <cell r="P2827"/>
          <cell r="Q2827"/>
          <cell r="R2827"/>
          <cell r="S2827"/>
          <cell r="T2827"/>
          <cell r="U2827"/>
          <cell r="V2827"/>
          <cell r="Y2827"/>
          <cell r="Z2827"/>
        </row>
        <row r="2828">
          <cell r="B2828"/>
          <cell r="C2828"/>
          <cell r="D2828"/>
          <cell r="E2828"/>
          <cell r="F2828"/>
          <cell r="G2828"/>
          <cell r="H2828"/>
          <cell r="I2828"/>
          <cell r="J2828"/>
          <cell r="K2828"/>
          <cell r="L2828"/>
          <cell r="O2828"/>
          <cell r="P2828"/>
          <cell r="Q2828"/>
          <cell r="R2828"/>
          <cell r="S2828"/>
          <cell r="T2828"/>
          <cell r="U2828"/>
          <cell r="V2828"/>
          <cell r="Y2828"/>
          <cell r="Z2828"/>
        </row>
        <row r="2829">
          <cell r="B2829"/>
          <cell r="C2829"/>
          <cell r="D2829"/>
          <cell r="E2829"/>
          <cell r="F2829"/>
          <cell r="G2829"/>
          <cell r="H2829"/>
          <cell r="I2829"/>
          <cell r="J2829"/>
          <cell r="K2829"/>
          <cell r="L2829"/>
          <cell r="O2829"/>
          <cell r="P2829"/>
          <cell r="Q2829"/>
          <cell r="R2829"/>
          <cell r="S2829"/>
          <cell r="T2829"/>
          <cell r="U2829"/>
          <cell r="V2829"/>
          <cell r="Y2829"/>
          <cell r="Z2829"/>
        </row>
        <row r="2830">
          <cell r="B2830"/>
          <cell r="C2830"/>
          <cell r="D2830"/>
          <cell r="E2830"/>
          <cell r="F2830"/>
          <cell r="G2830"/>
          <cell r="H2830"/>
          <cell r="I2830"/>
          <cell r="J2830"/>
          <cell r="K2830"/>
          <cell r="L2830"/>
          <cell r="O2830"/>
          <cell r="P2830"/>
          <cell r="Q2830"/>
          <cell r="R2830"/>
          <cell r="S2830"/>
          <cell r="T2830"/>
          <cell r="U2830"/>
          <cell r="V2830"/>
          <cell r="Y2830"/>
          <cell r="Z2830"/>
        </row>
        <row r="2831">
          <cell r="B2831"/>
          <cell r="C2831"/>
          <cell r="D2831"/>
          <cell r="E2831"/>
          <cell r="F2831"/>
          <cell r="G2831"/>
          <cell r="H2831"/>
          <cell r="I2831"/>
          <cell r="J2831"/>
          <cell r="K2831"/>
          <cell r="L2831"/>
          <cell r="O2831"/>
          <cell r="P2831"/>
          <cell r="Q2831"/>
          <cell r="R2831"/>
          <cell r="S2831"/>
          <cell r="T2831"/>
          <cell r="U2831"/>
          <cell r="V2831"/>
          <cell r="Y2831"/>
          <cell r="Z2831"/>
        </row>
        <row r="2832">
          <cell r="B2832"/>
          <cell r="C2832"/>
          <cell r="D2832"/>
          <cell r="E2832"/>
          <cell r="F2832"/>
          <cell r="G2832"/>
          <cell r="H2832"/>
          <cell r="I2832"/>
          <cell r="J2832"/>
          <cell r="K2832"/>
          <cell r="L2832"/>
          <cell r="O2832"/>
          <cell r="P2832"/>
          <cell r="Q2832"/>
          <cell r="R2832"/>
          <cell r="S2832"/>
          <cell r="T2832"/>
          <cell r="U2832"/>
          <cell r="V2832"/>
          <cell r="Y2832"/>
          <cell r="Z2832"/>
        </row>
        <row r="2833">
          <cell r="B2833"/>
          <cell r="C2833"/>
          <cell r="D2833"/>
          <cell r="E2833"/>
          <cell r="F2833"/>
          <cell r="G2833"/>
          <cell r="H2833"/>
          <cell r="I2833"/>
          <cell r="J2833"/>
          <cell r="K2833"/>
          <cell r="L2833"/>
          <cell r="O2833"/>
          <cell r="P2833"/>
          <cell r="Q2833"/>
          <cell r="R2833"/>
          <cell r="S2833"/>
          <cell r="T2833"/>
          <cell r="U2833"/>
          <cell r="V2833"/>
          <cell r="Y2833"/>
          <cell r="Z2833"/>
        </row>
        <row r="2834">
          <cell r="B2834"/>
          <cell r="C2834"/>
          <cell r="D2834"/>
          <cell r="E2834"/>
          <cell r="F2834"/>
          <cell r="G2834"/>
          <cell r="H2834"/>
          <cell r="I2834"/>
          <cell r="J2834"/>
          <cell r="K2834"/>
          <cell r="L2834"/>
          <cell r="O2834"/>
          <cell r="P2834"/>
          <cell r="Q2834"/>
          <cell r="R2834"/>
          <cell r="S2834"/>
          <cell r="T2834"/>
          <cell r="U2834"/>
          <cell r="V2834"/>
          <cell r="Y2834"/>
          <cell r="Z2834"/>
        </row>
        <row r="2835">
          <cell r="B2835"/>
          <cell r="C2835"/>
          <cell r="D2835"/>
          <cell r="E2835"/>
          <cell r="F2835"/>
          <cell r="G2835"/>
          <cell r="H2835"/>
          <cell r="I2835"/>
          <cell r="J2835"/>
          <cell r="K2835"/>
          <cell r="L2835"/>
          <cell r="O2835"/>
          <cell r="P2835"/>
          <cell r="Q2835"/>
          <cell r="R2835"/>
          <cell r="S2835"/>
          <cell r="T2835"/>
          <cell r="U2835"/>
          <cell r="V2835"/>
          <cell r="Y2835"/>
          <cell r="Z2835"/>
        </row>
        <row r="2836">
          <cell r="B2836"/>
          <cell r="C2836"/>
          <cell r="D2836"/>
          <cell r="E2836"/>
          <cell r="F2836"/>
          <cell r="G2836"/>
          <cell r="H2836"/>
          <cell r="I2836"/>
          <cell r="J2836"/>
          <cell r="K2836"/>
          <cell r="L2836"/>
          <cell r="O2836"/>
          <cell r="P2836"/>
          <cell r="Q2836"/>
          <cell r="R2836"/>
          <cell r="S2836"/>
          <cell r="T2836"/>
          <cell r="U2836"/>
          <cell r="V2836"/>
          <cell r="Y2836"/>
          <cell r="Z2836"/>
        </row>
        <row r="2837">
          <cell r="B2837"/>
          <cell r="C2837"/>
          <cell r="D2837"/>
          <cell r="E2837"/>
          <cell r="F2837"/>
          <cell r="G2837"/>
          <cell r="H2837"/>
          <cell r="I2837"/>
          <cell r="J2837"/>
          <cell r="K2837"/>
          <cell r="L2837"/>
          <cell r="O2837"/>
          <cell r="P2837"/>
          <cell r="Q2837"/>
          <cell r="R2837"/>
          <cell r="S2837"/>
          <cell r="T2837"/>
          <cell r="U2837"/>
          <cell r="V2837"/>
          <cell r="Y2837"/>
          <cell r="Z2837"/>
        </row>
        <row r="2838">
          <cell r="B2838"/>
          <cell r="C2838"/>
          <cell r="D2838"/>
          <cell r="E2838"/>
          <cell r="F2838"/>
          <cell r="G2838"/>
          <cell r="H2838"/>
          <cell r="I2838"/>
          <cell r="J2838"/>
          <cell r="K2838"/>
          <cell r="L2838"/>
          <cell r="O2838"/>
          <cell r="P2838"/>
          <cell r="Q2838"/>
          <cell r="R2838"/>
          <cell r="S2838"/>
          <cell r="T2838"/>
          <cell r="U2838"/>
          <cell r="V2838"/>
          <cell r="Y2838"/>
          <cell r="Z2838"/>
        </row>
        <row r="2839">
          <cell r="B2839"/>
          <cell r="C2839"/>
          <cell r="D2839"/>
          <cell r="E2839"/>
          <cell r="F2839"/>
          <cell r="G2839"/>
          <cell r="H2839"/>
          <cell r="I2839"/>
          <cell r="J2839"/>
          <cell r="K2839"/>
          <cell r="L2839"/>
          <cell r="O2839"/>
          <cell r="P2839"/>
          <cell r="Q2839"/>
          <cell r="R2839"/>
          <cell r="S2839"/>
          <cell r="T2839"/>
          <cell r="U2839"/>
          <cell r="V2839"/>
          <cell r="Y2839"/>
          <cell r="Z2839"/>
        </row>
        <row r="2840">
          <cell r="B2840"/>
          <cell r="C2840"/>
          <cell r="D2840"/>
          <cell r="E2840"/>
          <cell r="F2840"/>
          <cell r="G2840"/>
          <cell r="H2840"/>
          <cell r="I2840"/>
          <cell r="J2840"/>
          <cell r="K2840"/>
          <cell r="L2840"/>
          <cell r="O2840"/>
          <cell r="P2840"/>
          <cell r="Q2840"/>
          <cell r="R2840"/>
          <cell r="S2840"/>
          <cell r="T2840"/>
          <cell r="U2840"/>
          <cell r="V2840"/>
          <cell r="Y2840"/>
          <cell r="Z2840"/>
        </row>
        <row r="2841">
          <cell r="B2841"/>
          <cell r="C2841"/>
          <cell r="D2841"/>
          <cell r="E2841"/>
          <cell r="F2841"/>
          <cell r="G2841"/>
          <cell r="H2841"/>
          <cell r="I2841"/>
          <cell r="J2841"/>
          <cell r="K2841"/>
          <cell r="L2841"/>
          <cell r="O2841"/>
          <cell r="P2841"/>
          <cell r="Q2841"/>
          <cell r="R2841"/>
          <cell r="S2841"/>
          <cell r="T2841"/>
          <cell r="U2841"/>
          <cell r="V2841"/>
          <cell r="Y2841"/>
          <cell r="Z2841"/>
        </row>
        <row r="2842">
          <cell r="B2842"/>
          <cell r="C2842"/>
          <cell r="D2842"/>
          <cell r="E2842"/>
          <cell r="F2842"/>
          <cell r="G2842"/>
          <cell r="H2842"/>
          <cell r="I2842"/>
          <cell r="J2842"/>
          <cell r="K2842"/>
          <cell r="L2842"/>
          <cell r="O2842"/>
          <cell r="P2842"/>
          <cell r="Q2842"/>
          <cell r="R2842"/>
          <cell r="S2842"/>
          <cell r="T2842"/>
          <cell r="U2842"/>
          <cell r="V2842"/>
          <cell r="Y2842"/>
          <cell r="Z2842"/>
        </row>
        <row r="2843">
          <cell r="B2843"/>
          <cell r="C2843"/>
          <cell r="D2843"/>
          <cell r="E2843"/>
          <cell r="F2843"/>
          <cell r="G2843"/>
          <cell r="H2843"/>
          <cell r="I2843"/>
          <cell r="J2843"/>
          <cell r="K2843"/>
          <cell r="L2843"/>
          <cell r="O2843"/>
          <cell r="P2843"/>
          <cell r="Q2843"/>
          <cell r="R2843"/>
          <cell r="S2843"/>
          <cell r="T2843"/>
          <cell r="U2843"/>
          <cell r="V2843"/>
          <cell r="Y2843"/>
          <cell r="Z2843"/>
        </row>
        <row r="2844">
          <cell r="B2844"/>
          <cell r="C2844"/>
          <cell r="D2844"/>
          <cell r="E2844"/>
          <cell r="F2844"/>
          <cell r="G2844"/>
          <cell r="H2844"/>
          <cell r="I2844"/>
          <cell r="J2844"/>
          <cell r="K2844"/>
          <cell r="L2844"/>
          <cell r="O2844"/>
          <cell r="P2844"/>
          <cell r="Q2844"/>
          <cell r="R2844"/>
          <cell r="S2844"/>
          <cell r="T2844"/>
          <cell r="U2844"/>
          <cell r="V2844"/>
          <cell r="Y2844"/>
          <cell r="Z2844"/>
        </row>
        <row r="2845">
          <cell r="B2845"/>
          <cell r="C2845"/>
          <cell r="D2845"/>
          <cell r="E2845"/>
          <cell r="F2845"/>
          <cell r="G2845"/>
          <cell r="H2845"/>
          <cell r="I2845"/>
          <cell r="J2845"/>
          <cell r="K2845"/>
          <cell r="L2845"/>
          <cell r="O2845"/>
          <cell r="P2845"/>
          <cell r="Q2845"/>
          <cell r="R2845"/>
          <cell r="S2845"/>
          <cell r="T2845"/>
          <cell r="U2845"/>
          <cell r="V2845"/>
          <cell r="Y2845"/>
          <cell r="Z2845"/>
        </row>
        <row r="2846">
          <cell r="B2846"/>
          <cell r="C2846"/>
          <cell r="D2846"/>
          <cell r="E2846"/>
          <cell r="F2846"/>
          <cell r="G2846"/>
          <cell r="H2846"/>
          <cell r="I2846"/>
          <cell r="J2846"/>
          <cell r="K2846"/>
          <cell r="L2846"/>
          <cell r="O2846"/>
          <cell r="P2846"/>
          <cell r="Q2846"/>
          <cell r="R2846"/>
          <cell r="S2846"/>
          <cell r="T2846"/>
          <cell r="U2846"/>
          <cell r="V2846"/>
          <cell r="Y2846"/>
          <cell r="Z2846"/>
        </row>
        <row r="2847">
          <cell r="B2847"/>
          <cell r="C2847"/>
          <cell r="D2847"/>
          <cell r="E2847"/>
          <cell r="F2847"/>
          <cell r="G2847"/>
          <cell r="H2847"/>
          <cell r="I2847"/>
          <cell r="J2847"/>
          <cell r="K2847"/>
          <cell r="L2847"/>
          <cell r="O2847"/>
          <cell r="P2847"/>
          <cell r="Q2847"/>
          <cell r="R2847"/>
          <cell r="S2847"/>
          <cell r="T2847"/>
          <cell r="U2847"/>
          <cell r="V2847"/>
          <cell r="Y2847"/>
          <cell r="Z2847"/>
        </row>
        <row r="2848">
          <cell r="B2848"/>
          <cell r="C2848"/>
          <cell r="D2848"/>
          <cell r="E2848"/>
          <cell r="F2848"/>
          <cell r="G2848"/>
          <cell r="H2848"/>
          <cell r="I2848"/>
          <cell r="J2848"/>
          <cell r="K2848"/>
          <cell r="L2848"/>
          <cell r="O2848"/>
          <cell r="P2848"/>
          <cell r="Q2848"/>
          <cell r="R2848"/>
          <cell r="S2848"/>
          <cell r="T2848"/>
          <cell r="U2848"/>
          <cell r="V2848"/>
          <cell r="Y2848"/>
          <cell r="Z2848"/>
        </row>
        <row r="2849">
          <cell r="B2849"/>
          <cell r="C2849"/>
          <cell r="D2849"/>
          <cell r="E2849"/>
          <cell r="F2849"/>
          <cell r="G2849"/>
          <cell r="H2849"/>
          <cell r="I2849"/>
          <cell r="J2849"/>
          <cell r="K2849"/>
          <cell r="L2849"/>
          <cell r="O2849"/>
          <cell r="P2849"/>
          <cell r="Q2849"/>
          <cell r="R2849"/>
          <cell r="S2849"/>
          <cell r="T2849"/>
          <cell r="U2849"/>
          <cell r="V2849"/>
          <cell r="Y2849"/>
          <cell r="Z2849"/>
        </row>
        <row r="2850">
          <cell r="B2850"/>
          <cell r="C2850"/>
          <cell r="D2850"/>
          <cell r="E2850"/>
          <cell r="F2850"/>
          <cell r="G2850"/>
          <cell r="H2850"/>
          <cell r="I2850"/>
          <cell r="J2850"/>
          <cell r="K2850"/>
          <cell r="L2850"/>
          <cell r="O2850"/>
          <cell r="P2850"/>
          <cell r="Q2850"/>
          <cell r="R2850"/>
          <cell r="S2850"/>
          <cell r="T2850"/>
          <cell r="U2850"/>
          <cell r="V2850"/>
          <cell r="Y2850"/>
          <cell r="Z2850"/>
        </row>
        <row r="2851">
          <cell r="B2851"/>
          <cell r="C2851"/>
          <cell r="D2851"/>
          <cell r="E2851"/>
          <cell r="F2851"/>
          <cell r="G2851"/>
          <cell r="H2851"/>
          <cell r="I2851"/>
          <cell r="J2851"/>
          <cell r="K2851"/>
          <cell r="L2851"/>
          <cell r="O2851"/>
          <cell r="P2851"/>
          <cell r="Q2851"/>
          <cell r="R2851"/>
          <cell r="S2851"/>
          <cell r="T2851"/>
          <cell r="U2851"/>
          <cell r="V2851"/>
          <cell r="Y2851"/>
          <cell r="Z2851"/>
        </row>
        <row r="2852">
          <cell r="B2852"/>
          <cell r="C2852"/>
          <cell r="D2852"/>
          <cell r="E2852"/>
          <cell r="F2852"/>
          <cell r="G2852"/>
          <cell r="H2852"/>
          <cell r="I2852"/>
          <cell r="J2852"/>
          <cell r="K2852"/>
          <cell r="L2852"/>
          <cell r="O2852"/>
          <cell r="P2852"/>
          <cell r="Q2852"/>
          <cell r="R2852"/>
          <cell r="S2852"/>
          <cell r="T2852"/>
          <cell r="U2852"/>
          <cell r="V2852"/>
          <cell r="Y2852"/>
          <cell r="Z2852"/>
        </row>
        <row r="2853">
          <cell r="B2853"/>
          <cell r="C2853"/>
          <cell r="D2853"/>
          <cell r="E2853"/>
          <cell r="F2853"/>
          <cell r="G2853"/>
          <cell r="H2853"/>
          <cell r="I2853"/>
          <cell r="J2853"/>
          <cell r="K2853"/>
          <cell r="L2853"/>
          <cell r="O2853"/>
          <cell r="P2853"/>
          <cell r="Q2853"/>
          <cell r="R2853"/>
          <cell r="S2853"/>
          <cell r="T2853"/>
          <cell r="U2853"/>
          <cell r="V2853"/>
          <cell r="Y2853"/>
          <cell r="Z2853"/>
        </row>
        <row r="2854">
          <cell r="B2854"/>
          <cell r="C2854"/>
          <cell r="D2854"/>
          <cell r="E2854"/>
          <cell r="F2854"/>
          <cell r="G2854"/>
          <cell r="H2854"/>
          <cell r="I2854"/>
          <cell r="J2854"/>
          <cell r="K2854"/>
          <cell r="L2854"/>
          <cell r="O2854"/>
          <cell r="P2854"/>
          <cell r="Q2854"/>
          <cell r="R2854"/>
          <cell r="S2854"/>
          <cell r="T2854"/>
          <cell r="U2854"/>
          <cell r="V2854"/>
          <cell r="Y2854"/>
          <cell r="Z2854"/>
        </row>
        <row r="2855">
          <cell r="B2855"/>
          <cell r="C2855"/>
          <cell r="D2855"/>
          <cell r="E2855"/>
          <cell r="F2855"/>
          <cell r="G2855"/>
          <cell r="H2855"/>
          <cell r="I2855"/>
          <cell r="J2855"/>
          <cell r="K2855"/>
          <cell r="L2855"/>
          <cell r="O2855"/>
          <cell r="P2855"/>
          <cell r="Q2855"/>
          <cell r="R2855"/>
          <cell r="S2855"/>
          <cell r="T2855"/>
          <cell r="U2855"/>
          <cell r="V2855"/>
          <cell r="Y2855"/>
          <cell r="Z2855"/>
        </row>
        <row r="2856">
          <cell r="B2856"/>
          <cell r="C2856"/>
          <cell r="D2856"/>
          <cell r="E2856"/>
          <cell r="F2856"/>
          <cell r="G2856"/>
          <cell r="H2856"/>
          <cell r="I2856"/>
          <cell r="J2856"/>
          <cell r="K2856"/>
          <cell r="L2856"/>
          <cell r="O2856"/>
          <cell r="P2856"/>
          <cell r="Q2856"/>
          <cell r="R2856"/>
          <cell r="S2856"/>
          <cell r="T2856"/>
          <cell r="U2856"/>
          <cell r="V2856"/>
          <cell r="Y2856"/>
          <cell r="Z2856"/>
        </row>
        <row r="2857">
          <cell r="B2857"/>
          <cell r="C2857"/>
          <cell r="D2857"/>
          <cell r="E2857"/>
          <cell r="F2857"/>
          <cell r="G2857"/>
          <cell r="H2857"/>
          <cell r="I2857"/>
          <cell r="J2857"/>
          <cell r="K2857"/>
          <cell r="L2857"/>
          <cell r="O2857"/>
          <cell r="P2857"/>
          <cell r="Q2857"/>
          <cell r="R2857"/>
          <cell r="S2857"/>
          <cell r="T2857"/>
          <cell r="U2857"/>
          <cell r="V2857"/>
          <cell r="Y2857"/>
          <cell r="Z2857"/>
        </row>
        <row r="2858">
          <cell r="B2858"/>
          <cell r="C2858"/>
          <cell r="D2858"/>
          <cell r="E2858"/>
          <cell r="F2858"/>
          <cell r="G2858"/>
          <cell r="H2858"/>
          <cell r="I2858"/>
          <cell r="J2858"/>
          <cell r="K2858"/>
          <cell r="L2858"/>
          <cell r="O2858"/>
          <cell r="P2858"/>
          <cell r="Q2858"/>
          <cell r="R2858"/>
          <cell r="S2858"/>
          <cell r="T2858"/>
          <cell r="U2858"/>
          <cell r="V2858"/>
          <cell r="Y2858"/>
          <cell r="Z2858"/>
        </row>
        <row r="2859">
          <cell r="B2859"/>
          <cell r="C2859"/>
          <cell r="D2859"/>
          <cell r="E2859"/>
          <cell r="F2859"/>
          <cell r="G2859"/>
          <cell r="H2859"/>
          <cell r="I2859"/>
          <cell r="J2859"/>
          <cell r="K2859"/>
          <cell r="L2859"/>
          <cell r="O2859"/>
          <cell r="P2859"/>
          <cell r="Q2859"/>
          <cell r="R2859"/>
          <cell r="S2859"/>
          <cell r="T2859"/>
          <cell r="U2859"/>
          <cell r="V2859"/>
          <cell r="Y2859"/>
          <cell r="Z2859"/>
        </row>
        <row r="2860">
          <cell r="B2860"/>
          <cell r="C2860"/>
          <cell r="D2860"/>
          <cell r="E2860"/>
          <cell r="F2860"/>
          <cell r="G2860"/>
          <cell r="H2860"/>
          <cell r="I2860"/>
          <cell r="J2860"/>
          <cell r="K2860"/>
          <cell r="L2860"/>
          <cell r="O2860"/>
          <cell r="P2860"/>
          <cell r="Q2860"/>
          <cell r="R2860"/>
          <cell r="S2860"/>
          <cell r="T2860"/>
          <cell r="U2860"/>
          <cell r="V2860"/>
          <cell r="Y2860"/>
          <cell r="Z2860"/>
        </row>
        <row r="2861">
          <cell r="B2861"/>
          <cell r="C2861"/>
          <cell r="D2861"/>
          <cell r="E2861"/>
          <cell r="F2861"/>
          <cell r="G2861"/>
          <cell r="H2861"/>
          <cell r="I2861"/>
          <cell r="J2861"/>
          <cell r="K2861"/>
          <cell r="L2861"/>
          <cell r="O2861"/>
          <cell r="P2861"/>
          <cell r="Q2861"/>
          <cell r="R2861"/>
          <cell r="S2861"/>
          <cell r="T2861"/>
          <cell r="U2861"/>
          <cell r="V2861"/>
          <cell r="Y2861"/>
          <cell r="Z2861"/>
        </row>
        <row r="2862">
          <cell r="B2862"/>
          <cell r="C2862"/>
          <cell r="D2862"/>
          <cell r="E2862"/>
          <cell r="F2862"/>
          <cell r="G2862"/>
          <cell r="H2862"/>
          <cell r="I2862"/>
          <cell r="J2862"/>
          <cell r="K2862"/>
          <cell r="L2862"/>
          <cell r="O2862"/>
          <cell r="P2862"/>
          <cell r="Q2862"/>
          <cell r="R2862"/>
          <cell r="S2862"/>
          <cell r="T2862"/>
          <cell r="U2862"/>
          <cell r="V2862"/>
          <cell r="Y2862"/>
          <cell r="Z2862"/>
        </row>
        <row r="2863">
          <cell r="B2863"/>
          <cell r="C2863"/>
          <cell r="D2863"/>
          <cell r="E2863"/>
          <cell r="F2863"/>
          <cell r="G2863"/>
          <cell r="H2863"/>
          <cell r="I2863"/>
          <cell r="J2863"/>
          <cell r="K2863"/>
          <cell r="L2863"/>
          <cell r="O2863"/>
          <cell r="P2863"/>
          <cell r="Q2863"/>
          <cell r="R2863"/>
          <cell r="S2863"/>
          <cell r="T2863"/>
          <cell r="U2863"/>
          <cell r="V2863"/>
          <cell r="Y2863"/>
          <cell r="Z2863"/>
        </row>
        <row r="2864">
          <cell r="B2864"/>
          <cell r="C2864"/>
          <cell r="D2864"/>
          <cell r="E2864"/>
          <cell r="F2864"/>
          <cell r="G2864"/>
          <cell r="H2864"/>
          <cell r="I2864"/>
          <cell r="J2864"/>
          <cell r="K2864"/>
          <cell r="L2864"/>
          <cell r="O2864"/>
          <cell r="P2864"/>
          <cell r="Q2864"/>
          <cell r="R2864"/>
          <cell r="S2864"/>
          <cell r="T2864"/>
          <cell r="U2864"/>
          <cell r="V2864"/>
          <cell r="Y2864"/>
          <cell r="Z2864"/>
        </row>
        <row r="2865">
          <cell r="B2865"/>
          <cell r="C2865"/>
          <cell r="D2865"/>
          <cell r="E2865"/>
          <cell r="F2865"/>
          <cell r="G2865"/>
          <cell r="H2865"/>
          <cell r="I2865"/>
          <cell r="J2865"/>
          <cell r="K2865"/>
          <cell r="L2865"/>
          <cell r="O2865"/>
          <cell r="P2865"/>
          <cell r="Q2865"/>
          <cell r="R2865"/>
          <cell r="S2865"/>
          <cell r="T2865"/>
          <cell r="U2865"/>
          <cell r="V2865"/>
          <cell r="Y2865"/>
          <cell r="Z2865"/>
        </row>
        <row r="2866">
          <cell r="B2866"/>
          <cell r="C2866"/>
          <cell r="D2866"/>
          <cell r="E2866"/>
          <cell r="F2866"/>
          <cell r="G2866"/>
          <cell r="H2866"/>
          <cell r="I2866"/>
          <cell r="J2866"/>
          <cell r="K2866"/>
          <cell r="L2866"/>
          <cell r="O2866"/>
          <cell r="P2866"/>
          <cell r="Q2866"/>
          <cell r="R2866"/>
          <cell r="S2866"/>
          <cell r="T2866"/>
          <cell r="U2866"/>
          <cell r="V2866"/>
          <cell r="Y2866"/>
          <cell r="Z2866"/>
        </row>
        <row r="2867">
          <cell r="B2867"/>
          <cell r="C2867"/>
          <cell r="D2867"/>
          <cell r="E2867"/>
          <cell r="F2867"/>
          <cell r="G2867"/>
          <cell r="H2867"/>
          <cell r="I2867"/>
          <cell r="J2867"/>
          <cell r="K2867"/>
          <cell r="L2867"/>
          <cell r="O2867"/>
          <cell r="P2867"/>
          <cell r="Q2867"/>
          <cell r="R2867"/>
          <cell r="S2867"/>
          <cell r="T2867"/>
          <cell r="U2867"/>
          <cell r="V2867"/>
          <cell r="Y2867"/>
          <cell r="Z2867"/>
        </row>
        <row r="2868">
          <cell r="B2868"/>
          <cell r="C2868"/>
          <cell r="D2868"/>
          <cell r="E2868"/>
          <cell r="F2868"/>
          <cell r="G2868"/>
          <cell r="H2868"/>
          <cell r="I2868"/>
          <cell r="J2868"/>
          <cell r="K2868"/>
          <cell r="L2868"/>
          <cell r="O2868"/>
          <cell r="P2868"/>
          <cell r="Q2868"/>
          <cell r="R2868"/>
          <cell r="S2868"/>
          <cell r="T2868"/>
          <cell r="U2868"/>
          <cell r="V2868"/>
          <cell r="Y2868"/>
          <cell r="Z2868"/>
        </row>
        <row r="2869">
          <cell r="B2869"/>
          <cell r="C2869"/>
          <cell r="D2869"/>
          <cell r="E2869"/>
          <cell r="F2869"/>
          <cell r="G2869"/>
          <cell r="H2869"/>
          <cell r="I2869"/>
          <cell r="J2869"/>
          <cell r="K2869"/>
          <cell r="L2869"/>
          <cell r="O2869"/>
          <cell r="P2869"/>
          <cell r="Q2869"/>
          <cell r="R2869"/>
          <cell r="S2869"/>
          <cell r="T2869"/>
          <cell r="U2869"/>
          <cell r="V2869"/>
          <cell r="Y2869"/>
          <cell r="Z2869"/>
        </row>
        <row r="2870">
          <cell r="B2870"/>
          <cell r="C2870"/>
          <cell r="D2870"/>
          <cell r="E2870"/>
          <cell r="F2870"/>
          <cell r="G2870"/>
          <cell r="H2870"/>
          <cell r="I2870"/>
          <cell r="J2870"/>
          <cell r="K2870"/>
          <cell r="L2870"/>
          <cell r="O2870"/>
          <cell r="P2870"/>
          <cell r="Q2870"/>
          <cell r="R2870"/>
          <cell r="S2870"/>
          <cell r="T2870"/>
          <cell r="U2870"/>
          <cell r="V2870"/>
          <cell r="Y2870"/>
          <cell r="Z2870"/>
        </row>
        <row r="2871">
          <cell r="B2871"/>
          <cell r="C2871"/>
          <cell r="D2871"/>
          <cell r="E2871"/>
          <cell r="F2871"/>
          <cell r="G2871"/>
          <cell r="H2871"/>
          <cell r="I2871"/>
          <cell r="J2871"/>
          <cell r="K2871"/>
          <cell r="L2871"/>
          <cell r="O2871"/>
          <cell r="P2871"/>
          <cell r="Q2871"/>
          <cell r="R2871"/>
          <cell r="S2871"/>
          <cell r="T2871"/>
          <cell r="U2871"/>
          <cell r="V2871"/>
          <cell r="Y2871"/>
          <cell r="Z2871"/>
        </row>
        <row r="2872">
          <cell r="B2872"/>
          <cell r="C2872"/>
          <cell r="D2872"/>
          <cell r="E2872"/>
          <cell r="F2872"/>
          <cell r="G2872"/>
          <cell r="H2872"/>
          <cell r="I2872"/>
          <cell r="J2872"/>
          <cell r="K2872"/>
          <cell r="L2872"/>
          <cell r="O2872"/>
          <cell r="P2872"/>
          <cell r="Q2872"/>
          <cell r="R2872"/>
          <cell r="S2872"/>
          <cell r="T2872"/>
          <cell r="U2872"/>
          <cell r="V2872"/>
          <cell r="Y2872"/>
          <cell r="Z2872"/>
        </row>
        <row r="2873">
          <cell r="B2873"/>
          <cell r="C2873"/>
          <cell r="D2873"/>
          <cell r="E2873"/>
          <cell r="F2873"/>
          <cell r="G2873"/>
          <cell r="H2873"/>
          <cell r="I2873"/>
          <cell r="J2873"/>
          <cell r="K2873"/>
          <cell r="L2873"/>
          <cell r="O2873"/>
          <cell r="P2873"/>
          <cell r="Q2873"/>
          <cell r="R2873"/>
          <cell r="S2873"/>
          <cell r="T2873"/>
          <cell r="U2873"/>
          <cell r="V2873"/>
          <cell r="Y2873"/>
          <cell r="Z2873"/>
        </row>
        <row r="2874">
          <cell r="B2874"/>
          <cell r="C2874"/>
          <cell r="D2874"/>
          <cell r="E2874"/>
          <cell r="F2874"/>
          <cell r="G2874"/>
          <cell r="H2874"/>
          <cell r="I2874"/>
          <cell r="J2874"/>
          <cell r="K2874"/>
          <cell r="L2874"/>
          <cell r="O2874"/>
          <cell r="P2874"/>
          <cell r="Q2874"/>
          <cell r="R2874"/>
          <cell r="S2874"/>
          <cell r="T2874"/>
          <cell r="U2874"/>
          <cell r="V2874"/>
          <cell r="Y2874"/>
          <cell r="Z2874"/>
        </row>
        <row r="2875">
          <cell r="B2875"/>
          <cell r="C2875"/>
          <cell r="D2875"/>
          <cell r="E2875"/>
          <cell r="F2875"/>
          <cell r="G2875"/>
          <cell r="H2875"/>
          <cell r="I2875"/>
          <cell r="J2875"/>
          <cell r="K2875"/>
          <cell r="L2875"/>
          <cell r="O2875"/>
          <cell r="P2875"/>
          <cell r="Q2875"/>
          <cell r="R2875"/>
          <cell r="S2875"/>
          <cell r="T2875"/>
          <cell r="U2875"/>
          <cell r="V2875"/>
          <cell r="Y2875"/>
          <cell r="Z2875"/>
        </row>
        <row r="2876">
          <cell r="B2876"/>
          <cell r="C2876"/>
          <cell r="D2876"/>
          <cell r="E2876"/>
          <cell r="F2876"/>
          <cell r="G2876"/>
          <cell r="H2876"/>
          <cell r="I2876"/>
          <cell r="J2876"/>
          <cell r="K2876"/>
          <cell r="L2876"/>
          <cell r="O2876"/>
          <cell r="P2876"/>
          <cell r="Q2876"/>
          <cell r="R2876"/>
          <cell r="S2876"/>
          <cell r="T2876"/>
          <cell r="U2876"/>
          <cell r="V2876"/>
          <cell r="Y2876"/>
          <cell r="Z2876"/>
        </row>
        <row r="2877">
          <cell r="B2877"/>
          <cell r="C2877"/>
          <cell r="D2877"/>
          <cell r="E2877"/>
          <cell r="F2877"/>
          <cell r="G2877"/>
          <cell r="H2877"/>
          <cell r="I2877"/>
          <cell r="J2877"/>
          <cell r="K2877"/>
          <cell r="L2877"/>
          <cell r="O2877"/>
          <cell r="P2877"/>
          <cell r="Q2877"/>
          <cell r="R2877"/>
          <cell r="S2877"/>
          <cell r="T2877"/>
          <cell r="U2877"/>
          <cell r="V2877"/>
          <cell r="Y2877"/>
          <cell r="Z2877"/>
        </row>
        <row r="2878">
          <cell r="B2878"/>
          <cell r="C2878"/>
          <cell r="D2878"/>
          <cell r="E2878"/>
          <cell r="F2878"/>
          <cell r="G2878"/>
          <cell r="H2878"/>
          <cell r="I2878"/>
          <cell r="J2878"/>
          <cell r="K2878"/>
          <cell r="L2878"/>
          <cell r="O2878"/>
          <cell r="P2878"/>
          <cell r="Q2878"/>
          <cell r="R2878"/>
          <cell r="S2878"/>
          <cell r="T2878"/>
          <cell r="U2878"/>
          <cell r="V2878"/>
          <cell r="Y2878"/>
          <cell r="Z2878"/>
        </row>
        <row r="2879">
          <cell r="B2879"/>
          <cell r="C2879"/>
          <cell r="D2879"/>
          <cell r="E2879"/>
          <cell r="F2879"/>
          <cell r="G2879"/>
          <cell r="H2879"/>
          <cell r="I2879"/>
          <cell r="J2879"/>
          <cell r="K2879"/>
          <cell r="L2879"/>
          <cell r="O2879"/>
          <cell r="P2879"/>
          <cell r="Q2879"/>
          <cell r="R2879"/>
          <cell r="S2879"/>
          <cell r="T2879"/>
          <cell r="U2879"/>
          <cell r="V2879"/>
          <cell r="Y2879"/>
          <cell r="Z2879"/>
        </row>
        <row r="2880">
          <cell r="B2880"/>
          <cell r="C2880"/>
          <cell r="D2880"/>
          <cell r="E2880"/>
          <cell r="F2880"/>
          <cell r="G2880"/>
          <cell r="H2880"/>
          <cell r="I2880"/>
          <cell r="J2880"/>
          <cell r="K2880"/>
          <cell r="L2880"/>
          <cell r="O2880"/>
          <cell r="P2880"/>
          <cell r="Q2880"/>
          <cell r="R2880"/>
          <cell r="S2880"/>
          <cell r="T2880"/>
          <cell r="U2880"/>
          <cell r="V2880"/>
          <cell r="Y2880"/>
          <cell r="Z2880"/>
        </row>
        <row r="2881">
          <cell r="B2881"/>
          <cell r="C2881"/>
          <cell r="D2881"/>
          <cell r="E2881"/>
          <cell r="F2881"/>
          <cell r="G2881"/>
          <cell r="H2881"/>
          <cell r="I2881"/>
          <cell r="J2881"/>
          <cell r="K2881"/>
          <cell r="L2881"/>
          <cell r="O2881"/>
          <cell r="P2881"/>
          <cell r="Q2881"/>
          <cell r="R2881"/>
          <cell r="S2881"/>
          <cell r="T2881"/>
          <cell r="U2881"/>
          <cell r="V2881"/>
          <cell r="Y2881"/>
          <cell r="Z2881"/>
        </row>
        <row r="2882">
          <cell r="B2882"/>
          <cell r="C2882"/>
          <cell r="D2882"/>
          <cell r="E2882"/>
          <cell r="F2882"/>
          <cell r="G2882"/>
          <cell r="H2882"/>
          <cell r="I2882"/>
          <cell r="J2882"/>
          <cell r="K2882"/>
          <cell r="L2882"/>
          <cell r="O2882"/>
          <cell r="P2882"/>
          <cell r="Q2882"/>
          <cell r="R2882"/>
          <cell r="S2882"/>
          <cell r="T2882"/>
          <cell r="U2882"/>
          <cell r="V2882"/>
          <cell r="Y2882"/>
          <cell r="Z2882"/>
        </row>
        <row r="2883">
          <cell r="B2883"/>
          <cell r="C2883"/>
          <cell r="D2883"/>
          <cell r="E2883"/>
          <cell r="F2883"/>
          <cell r="G2883"/>
          <cell r="H2883"/>
          <cell r="I2883"/>
          <cell r="J2883"/>
          <cell r="K2883"/>
          <cell r="L2883"/>
          <cell r="O2883"/>
          <cell r="P2883"/>
          <cell r="Q2883"/>
          <cell r="R2883"/>
          <cell r="S2883"/>
          <cell r="T2883"/>
          <cell r="U2883"/>
          <cell r="V2883"/>
          <cell r="Y2883"/>
          <cell r="Z2883"/>
        </row>
        <row r="2884">
          <cell r="B2884"/>
          <cell r="C2884"/>
          <cell r="D2884"/>
          <cell r="E2884"/>
          <cell r="F2884"/>
          <cell r="G2884"/>
          <cell r="H2884"/>
          <cell r="I2884"/>
          <cell r="J2884"/>
          <cell r="K2884"/>
          <cell r="L2884"/>
          <cell r="O2884"/>
          <cell r="P2884"/>
          <cell r="Q2884"/>
          <cell r="R2884"/>
          <cell r="S2884"/>
          <cell r="T2884"/>
          <cell r="U2884"/>
          <cell r="V2884"/>
          <cell r="Y2884"/>
          <cell r="Z2884"/>
        </row>
        <row r="2885">
          <cell r="B2885"/>
          <cell r="C2885"/>
          <cell r="D2885"/>
          <cell r="E2885"/>
          <cell r="F2885"/>
          <cell r="G2885"/>
          <cell r="H2885"/>
          <cell r="I2885"/>
          <cell r="J2885"/>
          <cell r="K2885"/>
          <cell r="L2885"/>
          <cell r="O2885"/>
          <cell r="P2885"/>
          <cell r="Q2885"/>
          <cell r="R2885"/>
          <cell r="S2885"/>
          <cell r="T2885"/>
          <cell r="U2885"/>
          <cell r="V2885"/>
          <cell r="Y2885"/>
          <cell r="Z2885"/>
        </row>
        <row r="2886">
          <cell r="B2886"/>
          <cell r="C2886"/>
          <cell r="D2886"/>
          <cell r="E2886"/>
          <cell r="F2886"/>
          <cell r="G2886"/>
          <cell r="H2886"/>
          <cell r="I2886"/>
          <cell r="J2886"/>
          <cell r="K2886"/>
          <cell r="L2886"/>
          <cell r="O2886"/>
          <cell r="P2886"/>
          <cell r="Q2886"/>
          <cell r="R2886"/>
          <cell r="S2886"/>
          <cell r="T2886"/>
          <cell r="U2886"/>
          <cell r="V2886"/>
          <cell r="Y2886"/>
          <cell r="Z2886"/>
        </row>
        <row r="2887">
          <cell r="B2887"/>
          <cell r="C2887"/>
          <cell r="D2887"/>
          <cell r="E2887"/>
          <cell r="F2887"/>
          <cell r="G2887"/>
          <cell r="H2887"/>
          <cell r="I2887"/>
          <cell r="J2887"/>
          <cell r="K2887"/>
          <cell r="L2887"/>
          <cell r="O2887"/>
          <cell r="P2887"/>
          <cell r="Q2887"/>
          <cell r="R2887"/>
          <cell r="S2887"/>
          <cell r="T2887"/>
          <cell r="U2887"/>
          <cell r="V2887"/>
          <cell r="Y2887"/>
          <cell r="Z2887"/>
        </row>
        <row r="2888">
          <cell r="B2888"/>
          <cell r="C2888"/>
          <cell r="D2888"/>
          <cell r="E2888"/>
          <cell r="F2888"/>
          <cell r="G2888"/>
          <cell r="H2888"/>
          <cell r="I2888"/>
          <cell r="J2888"/>
          <cell r="K2888"/>
          <cell r="L2888"/>
          <cell r="O2888"/>
          <cell r="P2888"/>
          <cell r="Q2888"/>
          <cell r="R2888"/>
          <cell r="S2888"/>
          <cell r="T2888"/>
          <cell r="U2888"/>
          <cell r="V2888"/>
          <cell r="Y2888"/>
          <cell r="Z2888"/>
        </row>
        <row r="2889">
          <cell r="B2889"/>
          <cell r="C2889"/>
          <cell r="D2889"/>
          <cell r="E2889"/>
          <cell r="F2889"/>
          <cell r="G2889"/>
          <cell r="H2889"/>
          <cell r="I2889"/>
          <cell r="J2889"/>
          <cell r="K2889"/>
          <cell r="L2889"/>
          <cell r="O2889"/>
          <cell r="P2889"/>
          <cell r="Q2889"/>
          <cell r="R2889"/>
          <cell r="S2889"/>
          <cell r="T2889"/>
          <cell r="U2889"/>
          <cell r="V2889"/>
          <cell r="Y2889"/>
          <cell r="Z2889"/>
        </row>
        <row r="2890">
          <cell r="B2890"/>
          <cell r="C2890"/>
          <cell r="D2890"/>
          <cell r="E2890"/>
          <cell r="F2890"/>
          <cell r="G2890"/>
          <cell r="H2890"/>
          <cell r="I2890"/>
          <cell r="J2890"/>
          <cell r="K2890"/>
          <cell r="L2890"/>
          <cell r="O2890"/>
          <cell r="P2890"/>
          <cell r="Q2890"/>
          <cell r="R2890"/>
          <cell r="S2890"/>
          <cell r="T2890"/>
          <cell r="U2890"/>
          <cell r="V2890"/>
          <cell r="Y2890"/>
          <cell r="Z2890"/>
        </row>
        <row r="2891">
          <cell r="B2891"/>
          <cell r="C2891"/>
          <cell r="D2891"/>
          <cell r="E2891"/>
          <cell r="F2891"/>
          <cell r="G2891"/>
          <cell r="H2891"/>
          <cell r="I2891"/>
          <cell r="J2891"/>
          <cell r="K2891"/>
          <cell r="L2891"/>
          <cell r="O2891"/>
          <cell r="P2891"/>
          <cell r="Q2891"/>
          <cell r="R2891"/>
          <cell r="S2891"/>
          <cell r="T2891"/>
          <cell r="U2891"/>
          <cell r="V2891"/>
          <cell r="Y2891"/>
          <cell r="Z2891"/>
        </row>
        <row r="2892">
          <cell r="B2892"/>
          <cell r="C2892"/>
          <cell r="D2892"/>
          <cell r="E2892"/>
          <cell r="F2892"/>
          <cell r="G2892"/>
          <cell r="H2892"/>
          <cell r="I2892"/>
          <cell r="J2892"/>
          <cell r="K2892"/>
          <cell r="L2892"/>
          <cell r="O2892"/>
          <cell r="P2892"/>
          <cell r="Q2892"/>
          <cell r="R2892"/>
          <cell r="S2892"/>
          <cell r="T2892"/>
          <cell r="U2892"/>
          <cell r="V2892"/>
          <cell r="Y2892"/>
          <cell r="Z2892"/>
        </row>
        <row r="2893">
          <cell r="B2893"/>
          <cell r="C2893"/>
          <cell r="D2893"/>
          <cell r="E2893"/>
          <cell r="F2893"/>
          <cell r="G2893"/>
          <cell r="H2893"/>
          <cell r="I2893"/>
          <cell r="J2893"/>
          <cell r="K2893"/>
          <cell r="L2893"/>
          <cell r="O2893"/>
          <cell r="P2893"/>
          <cell r="Q2893"/>
          <cell r="R2893"/>
          <cell r="S2893"/>
          <cell r="T2893"/>
          <cell r="U2893"/>
          <cell r="V2893"/>
          <cell r="Y2893"/>
          <cell r="Z2893"/>
        </row>
        <row r="2894">
          <cell r="B2894"/>
          <cell r="C2894"/>
          <cell r="D2894"/>
          <cell r="E2894"/>
          <cell r="F2894"/>
          <cell r="G2894"/>
          <cell r="H2894"/>
          <cell r="I2894"/>
          <cell r="J2894"/>
          <cell r="K2894"/>
          <cell r="L2894"/>
          <cell r="O2894"/>
          <cell r="P2894"/>
          <cell r="Q2894"/>
          <cell r="R2894"/>
          <cell r="S2894"/>
          <cell r="T2894"/>
          <cell r="U2894"/>
          <cell r="V2894"/>
          <cell r="Y2894"/>
          <cell r="Z2894"/>
        </row>
        <row r="2895">
          <cell r="B2895"/>
          <cell r="C2895"/>
          <cell r="D2895"/>
          <cell r="E2895"/>
          <cell r="F2895"/>
          <cell r="G2895"/>
          <cell r="H2895"/>
          <cell r="I2895"/>
          <cell r="J2895"/>
          <cell r="K2895"/>
          <cell r="L2895"/>
          <cell r="O2895"/>
          <cell r="P2895"/>
          <cell r="Q2895"/>
          <cell r="R2895"/>
          <cell r="S2895"/>
          <cell r="T2895"/>
          <cell r="U2895"/>
          <cell r="V2895"/>
          <cell r="Y2895"/>
          <cell r="Z2895"/>
        </row>
        <row r="2896">
          <cell r="B2896"/>
          <cell r="C2896"/>
          <cell r="D2896"/>
          <cell r="E2896"/>
          <cell r="F2896"/>
          <cell r="G2896"/>
          <cell r="H2896"/>
          <cell r="I2896"/>
          <cell r="J2896"/>
          <cell r="K2896"/>
          <cell r="L2896"/>
          <cell r="O2896"/>
          <cell r="P2896"/>
          <cell r="Q2896"/>
          <cell r="R2896"/>
          <cell r="S2896"/>
          <cell r="T2896"/>
          <cell r="U2896"/>
          <cell r="V2896"/>
          <cell r="Y2896"/>
          <cell r="Z2896"/>
        </row>
        <row r="2897">
          <cell r="B2897"/>
          <cell r="C2897"/>
          <cell r="D2897"/>
          <cell r="E2897"/>
          <cell r="F2897"/>
          <cell r="G2897"/>
          <cell r="H2897"/>
          <cell r="I2897"/>
          <cell r="J2897"/>
          <cell r="K2897"/>
          <cell r="L2897"/>
          <cell r="O2897"/>
          <cell r="P2897"/>
          <cell r="Q2897"/>
          <cell r="R2897"/>
          <cell r="S2897"/>
          <cell r="T2897"/>
          <cell r="U2897"/>
          <cell r="V2897"/>
          <cell r="Y2897"/>
          <cell r="Z2897"/>
        </row>
        <row r="2898">
          <cell r="B2898"/>
          <cell r="C2898"/>
          <cell r="D2898"/>
          <cell r="E2898"/>
          <cell r="F2898"/>
          <cell r="G2898"/>
          <cell r="H2898"/>
          <cell r="I2898"/>
          <cell r="J2898"/>
          <cell r="K2898"/>
          <cell r="L2898"/>
          <cell r="O2898"/>
          <cell r="P2898"/>
          <cell r="Q2898"/>
          <cell r="R2898"/>
          <cell r="S2898"/>
          <cell r="T2898"/>
          <cell r="U2898"/>
          <cell r="V2898"/>
          <cell r="Y2898"/>
          <cell r="Z2898"/>
        </row>
        <row r="2899">
          <cell r="B2899"/>
          <cell r="C2899"/>
          <cell r="D2899"/>
          <cell r="E2899"/>
          <cell r="F2899"/>
          <cell r="G2899"/>
          <cell r="H2899"/>
          <cell r="I2899"/>
          <cell r="J2899"/>
          <cell r="K2899"/>
          <cell r="L2899"/>
          <cell r="O2899"/>
          <cell r="P2899"/>
          <cell r="Q2899"/>
          <cell r="R2899"/>
          <cell r="S2899"/>
          <cell r="T2899"/>
          <cell r="U2899"/>
          <cell r="V2899"/>
          <cell r="Y2899"/>
          <cell r="Z2899"/>
        </row>
        <row r="2900">
          <cell r="B2900"/>
          <cell r="C2900"/>
          <cell r="D2900"/>
          <cell r="E2900"/>
          <cell r="F2900"/>
          <cell r="G2900"/>
          <cell r="H2900"/>
          <cell r="I2900"/>
          <cell r="J2900"/>
          <cell r="K2900"/>
          <cell r="L2900"/>
          <cell r="O2900"/>
          <cell r="P2900"/>
          <cell r="Q2900"/>
          <cell r="R2900"/>
          <cell r="S2900"/>
          <cell r="T2900"/>
          <cell r="U2900"/>
          <cell r="V2900"/>
          <cell r="Y2900"/>
          <cell r="Z2900"/>
        </row>
        <row r="2901">
          <cell r="B2901"/>
          <cell r="C2901"/>
          <cell r="D2901"/>
          <cell r="E2901"/>
          <cell r="F2901"/>
          <cell r="G2901"/>
          <cell r="H2901"/>
          <cell r="I2901"/>
          <cell r="J2901"/>
          <cell r="K2901"/>
          <cell r="L2901"/>
          <cell r="O2901"/>
          <cell r="P2901"/>
          <cell r="Q2901"/>
          <cell r="R2901"/>
          <cell r="S2901"/>
          <cell r="T2901"/>
          <cell r="U2901"/>
          <cell r="V2901"/>
          <cell r="Y2901"/>
          <cell r="Z2901"/>
        </row>
        <row r="2902">
          <cell r="B2902"/>
          <cell r="C2902"/>
          <cell r="D2902"/>
          <cell r="E2902"/>
          <cell r="F2902"/>
          <cell r="G2902"/>
          <cell r="H2902"/>
          <cell r="I2902"/>
          <cell r="J2902"/>
          <cell r="K2902"/>
          <cell r="L2902"/>
          <cell r="O2902"/>
          <cell r="P2902"/>
          <cell r="Q2902"/>
          <cell r="R2902"/>
          <cell r="S2902"/>
          <cell r="T2902"/>
          <cell r="U2902"/>
          <cell r="V2902"/>
          <cell r="Y2902"/>
          <cell r="Z2902"/>
        </row>
        <row r="2903">
          <cell r="B2903"/>
          <cell r="C2903"/>
          <cell r="D2903"/>
          <cell r="E2903"/>
          <cell r="F2903"/>
          <cell r="G2903"/>
          <cell r="H2903"/>
          <cell r="I2903"/>
          <cell r="J2903"/>
          <cell r="K2903"/>
          <cell r="L2903"/>
          <cell r="O2903"/>
          <cell r="P2903"/>
          <cell r="Q2903"/>
          <cell r="R2903"/>
          <cell r="S2903"/>
          <cell r="T2903"/>
          <cell r="U2903"/>
          <cell r="V2903"/>
          <cell r="Y2903"/>
          <cell r="Z2903"/>
        </row>
        <row r="2904">
          <cell r="B2904"/>
          <cell r="C2904"/>
          <cell r="D2904"/>
          <cell r="E2904"/>
          <cell r="F2904"/>
          <cell r="G2904"/>
          <cell r="H2904"/>
          <cell r="I2904"/>
          <cell r="J2904"/>
          <cell r="K2904"/>
          <cell r="L2904"/>
          <cell r="O2904"/>
          <cell r="P2904"/>
          <cell r="Q2904"/>
          <cell r="R2904"/>
          <cell r="S2904"/>
          <cell r="T2904"/>
          <cell r="U2904"/>
          <cell r="V2904"/>
          <cell r="Y2904"/>
          <cell r="Z2904"/>
        </row>
        <row r="2905">
          <cell r="B2905"/>
          <cell r="C2905"/>
          <cell r="D2905"/>
          <cell r="E2905"/>
          <cell r="F2905"/>
          <cell r="G2905"/>
          <cell r="H2905"/>
          <cell r="I2905"/>
          <cell r="J2905"/>
          <cell r="K2905"/>
          <cell r="L2905"/>
          <cell r="O2905"/>
          <cell r="P2905"/>
          <cell r="Q2905"/>
          <cell r="R2905"/>
          <cell r="S2905"/>
          <cell r="T2905"/>
          <cell r="U2905"/>
          <cell r="V2905"/>
          <cell r="Y2905"/>
          <cell r="Z2905"/>
        </row>
        <row r="2906">
          <cell r="B2906"/>
          <cell r="C2906"/>
          <cell r="D2906"/>
          <cell r="E2906"/>
          <cell r="F2906"/>
          <cell r="G2906"/>
          <cell r="H2906"/>
          <cell r="I2906"/>
          <cell r="J2906"/>
          <cell r="K2906"/>
          <cell r="L2906"/>
          <cell r="O2906"/>
          <cell r="P2906"/>
          <cell r="Q2906"/>
          <cell r="R2906"/>
          <cell r="S2906"/>
          <cell r="T2906"/>
          <cell r="U2906"/>
          <cell r="V2906"/>
          <cell r="Y2906"/>
          <cell r="Z2906"/>
        </row>
        <row r="2907">
          <cell r="B2907"/>
          <cell r="C2907"/>
          <cell r="D2907"/>
          <cell r="E2907"/>
          <cell r="F2907"/>
          <cell r="G2907"/>
          <cell r="H2907"/>
          <cell r="I2907"/>
          <cell r="J2907"/>
          <cell r="K2907"/>
          <cell r="L2907"/>
          <cell r="O2907"/>
          <cell r="P2907"/>
          <cell r="Q2907"/>
          <cell r="R2907"/>
          <cell r="S2907"/>
          <cell r="T2907"/>
          <cell r="U2907"/>
          <cell r="V2907"/>
          <cell r="Y2907"/>
          <cell r="Z2907"/>
        </row>
        <row r="2908">
          <cell r="B2908"/>
          <cell r="C2908"/>
          <cell r="D2908"/>
          <cell r="E2908"/>
          <cell r="F2908"/>
          <cell r="G2908"/>
          <cell r="H2908"/>
          <cell r="I2908"/>
          <cell r="J2908"/>
          <cell r="K2908"/>
          <cell r="L2908"/>
          <cell r="O2908"/>
          <cell r="P2908"/>
          <cell r="Q2908"/>
          <cell r="R2908"/>
          <cell r="S2908"/>
          <cell r="T2908"/>
          <cell r="U2908"/>
          <cell r="V2908"/>
          <cell r="Y2908"/>
          <cell r="Z2908"/>
        </row>
        <row r="2909">
          <cell r="B2909"/>
          <cell r="C2909"/>
          <cell r="D2909"/>
          <cell r="E2909"/>
          <cell r="F2909"/>
          <cell r="G2909"/>
          <cell r="H2909"/>
          <cell r="I2909"/>
          <cell r="J2909"/>
          <cell r="K2909"/>
          <cell r="L2909"/>
          <cell r="O2909"/>
          <cell r="P2909"/>
          <cell r="Q2909"/>
          <cell r="R2909"/>
          <cell r="S2909"/>
          <cell r="T2909"/>
          <cell r="U2909"/>
          <cell r="V2909"/>
          <cell r="Y2909"/>
          <cell r="Z2909"/>
        </row>
        <row r="2910">
          <cell r="B2910"/>
          <cell r="C2910"/>
          <cell r="D2910"/>
          <cell r="E2910"/>
          <cell r="F2910"/>
          <cell r="G2910"/>
          <cell r="H2910"/>
          <cell r="I2910"/>
          <cell r="J2910"/>
          <cell r="K2910"/>
          <cell r="L2910"/>
          <cell r="O2910"/>
          <cell r="P2910"/>
          <cell r="Q2910"/>
          <cell r="R2910"/>
          <cell r="S2910"/>
          <cell r="T2910"/>
          <cell r="U2910"/>
          <cell r="V2910"/>
          <cell r="Y2910"/>
          <cell r="Z2910"/>
        </row>
        <row r="2911">
          <cell r="B2911"/>
          <cell r="C2911"/>
          <cell r="D2911"/>
          <cell r="E2911"/>
          <cell r="F2911"/>
          <cell r="G2911"/>
          <cell r="H2911"/>
          <cell r="I2911"/>
          <cell r="J2911"/>
          <cell r="K2911"/>
          <cell r="L2911"/>
          <cell r="O2911"/>
          <cell r="P2911"/>
          <cell r="Q2911"/>
          <cell r="R2911"/>
          <cell r="S2911"/>
          <cell r="T2911"/>
          <cell r="U2911"/>
          <cell r="V2911"/>
          <cell r="Y2911"/>
          <cell r="Z2911"/>
        </row>
        <row r="2912">
          <cell r="B2912"/>
          <cell r="C2912"/>
          <cell r="D2912"/>
          <cell r="E2912"/>
          <cell r="F2912"/>
          <cell r="G2912"/>
          <cell r="H2912"/>
          <cell r="I2912"/>
          <cell r="J2912"/>
          <cell r="K2912"/>
          <cell r="L2912"/>
          <cell r="O2912"/>
          <cell r="P2912"/>
          <cell r="Q2912"/>
          <cell r="R2912"/>
          <cell r="S2912"/>
          <cell r="T2912"/>
          <cell r="U2912"/>
          <cell r="V2912"/>
          <cell r="Y2912"/>
          <cell r="Z2912"/>
        </row>
        <row r="2913">
          <cell r="B2913"/>
          <cell r="C2913"/>
          <cell r="D2913"/>
          <cell r="E2913"/>
          <cell r="F2913"/>
          <cell r="G2913"/>
          <cell r="H2913"/>
          <cell r="I2913"/>
          <cell r="J2913"/>
          <cell r="K2913"/>
          <cell r="L2913"/>
          <cell r="O2913"/>
          <cell r="P2913"/>
          <cell r="Q2913"/>
          <cell r="R2913"/>
          <cell r="S2913"/>
          <cell r="T2913"/>
          <cell r="U2913"/>
          <cell r="V2913"/>
          <cell r="Y2913"/>
          <cell r="Z2913"/>
        </row>
        <row r="2914">
          <cell r="B2914"/>
          <cell r="C2914"/>
          <cell r="D2914"/>
          <cell r="E2914"/>
          <cell r="F2914"/>
          <cell r="G2914"/>
          <cell r="H2914"/>
          <cell r="I2914"/>
          <cell r="J2914"/>
          <cell r="K2914"/>
          <cell r="L2914"/>
          <cell r="O2914"/>
          <cell r="P2914"/>
          <cell r="Q2914"/>
          <cell r="R2914"/>
          <cell r="S2914"/>
          <cell r="T2914"/>
          <cell r="U2914"/>
          <cell r="V2914"/>
          <cell r="Y2914"/>
          <cell r="Z2914"/>
        </row>
        <row r="2915">
          <cell r="B2915"/>
          <cell r="C2915"/>
          <cell r="D2915"/>
          <cell r="E2915"/>
          <cell r="F2915"/>
          <cell r="G2915"/>
          <cell r="H2915"/>
          <cell r="I2915"/>
          <cell r="J2915"/>
          <cell r="K2915"/>
          <cell r="L2915"/>
          <cell r="O2915"/>
          <cell r="P2915"/>
          <cell r="Q2915"/>
          <cell r="R2915"/>
          <cell r="S2915"/>
          <cell r="T2915"/>
          <cell r="U2915"/>
          <cell r="V2915"/>
          <cell r="Y2915"/>
          <cell r="Z2915"/>
        </row>
        <row r="2916">
          <cell r="B2916"/>
          <cell r="C2916"/>
          <cell r="D2916"/>
          <cell r="E2916"/>
          <cell r="F2916"/>
          <cell r="G2916"/>
          <cell r="H2916"/>
          <cell r="I2916"/>
          <cell r="J2916"/>
          <cell r="K2916"/>
          <cell r="L2916"/>
          <cell r="O2916"/>
          <cell r="P2916"/>
          <cell r="Q2916"/>
          <cell r="R2916"/>
          <cell r="S2916"/>
          <cell r="T2916"/>
          <cell r="U2916"/>
          <cell r="V2916"/>
          <cell r="Y2916"/>
          <cell r="Z2916"/>
        </row>
        <row r="2917">
          <cell r="B2917"/>
          <cell r="C2917"/>
          <cell r="D2917"/>
          <cell r="E2917"/>
          <cell r="F2917"/>
          <cell r="G2917"/>
          <cell r="H2917"/>
          <cell r="I2917"/>
          <cell r="J2917"/>
          <cell r="K2917"/>
          <cell r="L2917"/>
          <cell r="O2917"/>
          <cell r="P2917"/>
          <cell r="Q2917"/>
          <cell r="R2917"/>
          <cell r="S2917"/>
          <cell r="T2917"/>
          <cell r="U2917"/>
          <cell r="V2917"/>
          <cell r="Y2917"/>
          <cell r="Z2917"/>
        </row>
        <row r="2918">
          <cell r="B2918"/>
          <cell r="C2918"/>
          <cell r="D2918"/>
          <cell r="E2918"/>
          <cell r="F2918"/>
          <cell r="G2918"/>
          <cell r="H2918"/>
          <cell r="I2918"/>
          <cell r="J2918"/>
          <cell r="K2918"/>
          <cell r="L2918"/>
          <cell r="O2918"/>
          <cell r="P2918"/>
          <cell r="Q2918"/>
          <cell r="R2918"/>
          <cell r="S2918"/>
          <cell r="T2918"/>
          <cell r="U2918"/>
          <cell r="V2918"/>
          <cell r="Y2918"/>
          <cell r="Z2918"/>
        </row>
        <row r="2919">
          <cell r="B2919"/>
          <cell r="C2919"/>
          <cell r="D2919"/>
          <cell r="E2919"/>
          <cell r="F2919"/>
          <cell r="G2919"/>
          <cell r="H2919"/>
          <cell r="I2919"/>
          <cell r="J2919"/>
          <cell r="K2919"/>
          <cell r="L2919"/>
          <cell r="O2919"/>
          <cell r="P2919"/>
          <cell r="Q2919"/>
          <cell r="R2919"/>
          <cell r="S2919"/>
          <cell r="T2919"/>
          <cell r="U2919"/>
          <cell r="V2919"/>
          <cell r="Y2919"/>
          <cell r="Z2919"/>
        </row>
        <row r="2920">
          <cell r="B2920"/>
          <cell r="C2920"/>
          <cell r="D2920"/>
          <cell r="E2920"/>
          <cell r="F2920"/>
          <cell r="G2920"/>
          <cell r="H2920"/>
          <cell r="I2920"/>
          <cell r="J2920"/>
          <cell r="K2920"/>
          <cell r="L2920"/>
          <cell r="O2920"/>
          <cell r="P2920"/>
          <cell r="Q2920"/>
          <cell r="R2920"/>
          <cell r="S2920"/>
          <cell r="T2920"/>
          <cell r="U2920"/>
          <cell r="V2920"/>
          <cell r="Y2920"/>
          <cell r="Z2920"/>
        </row>
        <row r="2921">
          <cell r="B2921"/>
          <cell r="C2921"/>
          <cell r="D2921"/>
          <cell r="E2921"/>
          <cell r="F2921"/>
          <cell r="G2921"/>
          <cell r="H2921"/>
          <cell r="I2921"/>
          <cell r="J2921"/>
          <cell r="K2921"/>
          <cell r="L2921"/>
          <cell r="O2921"/>
          <cell r="P2921"/>
          <cell r="Q2921"/>
          <cell r="R2921"/>
          <cell r="S2921"/>
          <cell r="T2921"/>
          <cell r="U2921"/>
          <cell r="V2921"/>
          <cell r="Y2921"/>
          <cell r="Z2921"/>
        </row>
        <row r="2922">
          <cell r="B2922"/>
          <cell r="C2922"/>
          <cell r="D2922"/>
          <cell r="E2922"/>
          <cell r="F2922"/>
          <cell r="G2922"/>
          <cell r="H2922"/>
          <cell r="I2922"/>
          <cell r="J2922"/>
          <cell r="K2922"/>
          <cell r="L2922"/>
          <cell r="O2922"/>
          <cell r="P2922"/>
          <cell r="Q2922"/>
          <cell r="R2922"/>
          <cell r="S2922"/>
          <cell r="T2922"/>
          <cell r="U2922"/>
          <cell r="V2922"/>
          <cell r="Y2922"/>
          <cell r="Z2922"/>
        </row>
        <row r="2923">
          <cell r="B2923"/>
          <cell r="C2923"/>
          <cell r="D2923"/>
          <cell r="E2923"/>
          <cell r="F2923"/>
          <cell r="G2923"/>
          <cell r="H2923"/>
          <cell r="I2923"/>
          <cell r="J2923"/>
          <cell r="K2923"/>
          <cell r="L2923"/>
          <cell r="O2923"/>
          <cell r="P2923"/>
          <cell r="Q2923"/>
          <cell r="R2923"/>
          <cell r="S2923"/>
          <cell r="T2923"/>
          <cell r="U2923"/>
          <cell r="V2923"/>
          <cell r="Y2923"/>
          <cell r="Z2923"/>
        </row>
        <row r="2924">
          <cell r="B2924"/>
          <cell r="C2924"/>
          <cell r="D2924"/>
          <cell r="E2924"/>
          <cell r="F2924"/>
          <cell r="G2924"/>
          <cell r="H2924"/>
          <cell r="I2924"/>
          <cell r="J2924"/>
          <cell r="K2924"/>
          <cell r="L2924"/>
          <cell r="O2924"/>
          <cell r="P2924"/>
          <cell r="Q2924"/>
          <cell r="R2924"/>
          <cell r="S2924"/>
          <cell r="T2924"/>
          <cell r="U2924"/>
          <cell r="V2924"/>
          <cell r="Y2924"/>
          <cell r="Z2924"/>
        </row>
        <row r="2925">
          <cell r="B2925"/>
          <cell r="C2925"/>
          <cell r="D2925"/>
          <cell r="E2925"/>
          <cell r="F2925"/>
          <cell r="G2925"/>
          <cell r="H2925"/>
          <cell r="I2925"/>
          <cell r="J2925"/>
          <cell r="K2925"/>
          <cell r="L2925"/>
          <cell r="O2925"/>
          <cell r="P2925"/>
          <cell r="Q2925"/>
          <cell r="R2925"/>
          <cell r="S2925"/>
          <cell r="T2925"/>
          <cell r="U2925"/>
          <cell r="V2925"/>
          <cell r="Y2925"/>
          <cell r="Z2925"/>
        </row>
        <row r="2926">
          <cell r="B2926"/>
          <cell r="C2926"/>
          <cell r="D2926"/>
          <cell r="E2926"/>
          <cell r="F2926"/>
          <cell r="G2926"/>
          <cell r="H2926"/>
          <cell r="I2926"/>
          <cell r="J2926"/>
          <cell r="K2926"/>
          <cell r="L2926"/>
          <cell r="O2926"/>
          <cell r="P2926"/>
          <cell r="Q2926"/>
          <cell r="R2926"/>
          <cell r="S2926"/>
          <cell r="T2926"/>
          <cell r="U2926"/>
          <cell r="V2926"/>
          <cell r="Y2926"/>
          <cell r="Z2926"/>
        </row>
        <row r="2927">
          <cell r="B2927"/>
          <cell r="C2927"/>
          <cell r="D2927"/>
          <cell r="E2927"/>
          <cell r="F2927"/>
          <cell r="G2927"/>
          <cell r="H2927"/>
          <cell r="I2927"/>
          <cell r="J2927"/>
          <cell r="K2927"/>
          <cell r="L2927"/>
          <cell r="O2927"/>
          <cell r="P2927"/>
          <cell r="Q2927"/>
          <cell r="R2927"/>
          <cell r="S2927"/>
          <cell r="T2927"/>
          <cell r="U2927"/>
          <cell r="V2927"/>
          <cell r="Y2927"/>
          <cell r="Z2927"/>
        </row>
        <row r="2928">
          <cell r="B2928"/>
          <cell r="C2928"/>
          <cell r="D2928"/>
          <cell r="E2928"/>
          <cell r="F2928"/>
          <cell r="G2928"/>
          <cell r="H2928"/>
          <cell r="I2928"/>
          <cell r="J2928"/>
          <cell r="K2928"/>
          <cell r="L2928"/>
          <cell r="O2928"/>
          <cell r="P2928"/>
          <cell r="Q2928"/>
          <cell r="R2928"/>
          <cell r="S2928"/>
          <cell r="T2928"/>
          <cell r="U2928"/>
          <cell r="V2928"/>
          <cell r="Y2928"/>
          <cell r="Z2928"/>
        </row>
        <row r="2929">
          <cell r="B2929"/>
          <cell r="C2929"/>
          <cell r="D2929"/>
          <cell r="E2929"/>
          <cell r="F2929"/>
          <cell r="G2929"/>
          <cell r="H2929"/>
          <cell r="I2929"/>
          <cell r="J2929"/>
          <cell r="K2929"/>
          <cell r="L2929"/>
          <cell r="O2929"/>
          <cell r="P2929"/>
          <cell r="Q2929"/>
          <cell r="R2929"/>
          <cell r="S2929"/>
          <cell r="T2929"/>
          <cell r="U2929"/>
          <cell r="V2929"/>
          <cell r="Y2929"/>
          <cell r="Z2929"/>
        </row>
        <row r="2930">
          <cell r="B2930"/>
          <cell r="C2930"/>
          <cell r="D2930"/>
          <cell r="E2930"/>
          <cell r="F2930"/>
          <cell r="G2930"/>
          <cell r="H2930"/>
          <cell r="I2930"/>
          <cell r="J2930"/>
          <cell r="K2930"/>
          <cell r="L2930"/>
          <cell r="O2930"/>
          <cell r="P2930"/>
          <cell r="Q2930"/>
          <cell r="R2930"/>
          <cell r="S2930"/>
          <cell r="T2930"/>
          <cell r="U2930"/>
          <cell r="V2930"/>
          <cell r="Y2930"/>
          <cell r="Z2930"/>
        </row>
        <row r="2931">
          <cell r="B2931"/>
          <cell r="C2931"/>
          <cell r="D2931"/>
          <cell r="E2931"/>
          <cell r="F2931"/>
          <cell r="G2931"/>
          <cell r="H2931"/>
          <cell r="I2931"/>
          <cell r="J2931"/>
          <cell r="K2931"/>
          <cell r="L2931"/>
          <cell r="O2931"/>
          <cell r="P2931"/>
          <cell r="Q2931"/>
          <cell r="R2931"/>
          <cell r="S2931"/>
          <cell r="T2931"/>
          <cell r="U2931"/>
          <cell r="V2931"/>
          <cell r="Y2931"/>
          <cell r="Z2931"/>
        </row>
        <row r="2932">
          <cell r="B2932"/>
          <cell r="C2932"/>
          <cell r="D2932"/>
          <cell r="E2932"/>
          <cell r="F2932"/>
          <cell r="G2932"/>
          <cell r="H2932"/>
          <cell r="I2932"/>
          <cell r="J2932"/>
          <cell r="K2932"/>
          <cell r="L2932"/>
          <cell r="O2932"/>
          <cell r="P2932"/>
          <cell r="Q2932"/>
          <cell r="R2932"/>
          <cell r="S2932"/>
          <cell r="T2932"/>
          <cell r="U2932"/>
          <cell r="V2932"/>
          <cell r="Y2932"/>
          <cell r="Z2932"/>
        </row>
        <row r="2933">
          <cell r="B2933"/>
          <cell r="C2933"/>
          <cell r="D2933"/>
          <cell r="E2933"/>
          <cell r="F2933"/>
          <cell r="G2933"/>
          <cell r="H2933"/>
          <cell r="I2933"/>
          <cell r="J2933"/>
          <cell r="K2933"/>
          <cell r="L2933"/>
          <cell r="O2933"/>
          <cell r="P2933"/>
          <cell r="Q2933"/>
          <cell r="R2933"/>
          <cell r="S2933"/>
          <cell r="T2933"/>
          <cell r="U2933"/>
          <cell r="V2933"/>
          <cell r="Y2933"/>
          <cell r="Z2933"/>
        </row>
        <row r="2934">
          <cell r="B2934"/>
          <cell r="C2934"/>
          <cell r="D2934"/>
          <cell r="E2934"/>
          <cell r="F2934"/>
          <cell r="G2934"/>
          <cell r="H2934"/>
          <cell r="I2934"/>
          <cell r="J2934"/>
          <cell r="K2934"/>
          <cell r="L2934"/>
          <cell r="O2934"/>
          <cell r="P2934"/>
          <cell r="Q2934"/>
          <cell r="R2934"/>
          <cell r="S2934"/>
          <cell r="T2934"/>
          <cell r="U2934"/>
          <cell r="V2934"/>
          <cell r="Y2934"/>
          <cell r="Z2934"/>
        </row>
        <row r="2935">
          <cell r="B2935"/>
          <cell r="C2935"/>
          <cell r="D2935"/>
          <cell r="E2935"/>
          <cell r="F2935"/>
          <cell r="G2935"/>
          <cell r="H2935"/>
          <cell r="I2935"/>
          <cell r="J2935"/>
          <cell r="K2935"/>
          <cell r="L2935"/>
          <cell r="O2935"/>
          <cell r="P2935"/>
          <cell r="Q2935"/>
          <cell r="R2935"/>
          <cell r="S2935"/>
          <cell r="T2935"/>
          <cell r="U2935"/>
          <cell r="V2935"/>
          <cell r="Y2935"/>
          <cell r="Z2935"/>
        </row>
        <row r="2936">
          <cell r="B2936"/>
          <cell r="C2936"/>
          <cell r="D2936"/>
          <cell r="E2936"/>
          <cell r="F2936"/>
          <cell r="G2936"/>
          <cell r="H2936"/>
          <cell r="I2936"/>
          <cell r="J2936"/>
          <cell r="K2936"/>
          <cell r="L2936"/>
          <cell r="O2936"/>
          <cell r="P2936"/>
          <cell r="Q2936"/>
          <cell r="R2936"/>
          <cell r="S2936"/>
          <cell r="T2936"/>
          <cell r="U2936"/>
          <cell r="V2936"/>
          <cell r="Y2936"/>
          <cell r="Z2936"/>
        </row>
        <row r="2937">
          <cell r="B2937"/>
          <cell r="C2937"/>
          <cell r="D2937"/>
          <cell r="E2937"/>
          <cell r="F2937"/>
          <cell r="G2937"/>
          <cell r="H2937"/>
          <cell r="I2937"/>
          <cell r="J2937"/>
          <cell r="K2937"/>
          <cell r="L2937"/>
          <cell r="O2937"/>
          <cell r="P2937"/>
          <cell r="Q2937"/>
          <cell r="R2937"/>
          <cell r="S2937"/>
          <cell r="T2937"/>
          <cell r="U2937"/>
          <cell r="V2937"/>
          <cell r="Y2937"/>
          <cell r="Z2937"/>
        </row>
        <row r="2938">
          <cell r="B2938"/>
          <cell r="C2938"/>
          <cell r="D2938"/>
          <cell r="E2938"/>
          <cell r="F2938"/>
          <cell r="G2938"/>
          <cell r="H2938"/>
          <cell r="I2938"/>
          <cell r="J2938"/>
          <cell r="K2938"/>
          <cell r="L2938"/>
          <cell r="O2938"/>
          <cell r="P2938"/>
          <cell r="Q2938"/>
          <cell r="R2938"/>
          <cell r="S2938"/>
          <cell r="T2938"/>
          <cell r="U2938"/>
          <cell r="V2938"/>
          <cell r="Y2938"/>
          <cell r="Z2938"/>
        </row>
        <row r="2939">
          <cell r="B2939"/>
          <cell r="C2939"/>
          <cell r="D2939"/>
          <cell r="E2939"/>
          <cell r="F2939"/>
          <cell r="G2939"/>
          <cell r="H2939"/>
          <cell r="I2939"/>
          <cell r="J2939"/>
          <cell r="K2939"/>
          <cell r="L2939"/>
          <cell r="O2939"/>
          <cell r="P2939"/>
          <cell r="Q2939"/>
          <cell r="R2939"/>
          <cell r="S2939"/>
          <cell r="T2939"/>
          <cell r="U2939"/>
          <cell r="V2939"/>
          <cell r="Y2939"/>
          <cell r="Z2939"/>
        </row>
        <row r="2940">
          <cell r="B2940"/>
          <cell r="C2940"/>
          <cell r="D2940"/>
          <cell r="E2940"/>
          <cell r="F2940"/>
          <cell r="G2940"/>
          <cell r="H2940"/>
          <cell r="I2940"/>
          <cell r="J2940"/>
          <cell r="K2940"/>
          <cell r="L2940"/>
          <cell r="O2940"/>
          <cell r="P2940"/>
          <cell r="Q2940"/>
          <cell r="R2940"/>
          <cell r="S2940"/>
          <cell r="T2940"/>
          <cell r="U2940"/>
          <cell r="V2940"/>
          <cell r="Y2940"/>
          <cell r="Z2940"/>
        </row>
        <row r="2941">
          <cell r="B2941"/>
          <cell r="C2941"/>
          <cell r="D2941"/>
          <cell r="E2941"/>
          <cell r="F2941"/>
          <cell r="G2941"/>
          <cell r="H2941"/>
          <cell r="I2941"/>
          <cell r="J2941"/>
          <cell r="K2941"/>
          <cell r="L2941"/>
          <cell r="O2941"/>
          <cell r="P2941"/>
          <cell r="Q2941"/>
          <cell r="R2941"/>
          <cell r="S2941"/>
          <cell r="T2941"/>
          <cell r="U2941"/>
          <cell r="V2941"/>
          <cell r="Y2941"/>
          <cell r="Z2941"/>
        </row>
        <row r="2942">
          <cell r="B2942"/>
          <cell r="C2942"/>
          <cell r="D2942"/>
          <cell r="E2942"/>
          <cell r="F2942"/>
          <cell r="G2942"/>
          <cell r="H2942"/>
          <cell r="I2942"/>
          <cell r="J2942"/>
          <cell r="K2942"/>
          <cell r="L2942"/>
          <cell r="O2942"/>
          <cell r="P2942"/>
          <cell r="Q2942"/>
          <cell r="R2942"/>
          <cell r="S2942"/>
          <cell r="T2942"/>
          <cell r="U2942"/>
          <cell r="V2942"/>
          <cell r="Y2942"/>
          <cell r="Z2942"/>
        </row>
        <row r="2943">
          <cell r="B2943"/>
          <cell r="C2943"/>
          <cell r="D2943"/>
          <cell r="E2943"/>
          <cell r="F2943"/>
          <cell r="G2943"/>
          <cell r="H2943"/>
          <cell r="I2943"/>
          <cell r="J2943"/>
          <cell r="K2943"/>
          <cell r="L2943"/>
          <cell r="O2943"/>
          <cell r="P2943"/>
          <cell r="Q2943"/>
          <cell r="R2943"/>
          <cell r="S2943"/>
          <cell r="T2943"/>
          <cell r="U2943"/>
          <cell r="V2943"/>
          <cell r="Y2943"/>
          <cell r="Z2943"/>
        </row>
        <row r="2944">
          <cell r="B2944"/>
          <cell r="C2944"/>
          <cell r="D2944"/>
          <cell r="E2944"/>
          <cell r="F2944"/>
          <cell r="G2944"/>
          <cell r="H2944"/>
          <cell r="I2944"/>
          <cell r="J2944"/>
          <cell r="K2944"/>
          <cell r="L2944"/>
          <cell r="O2944"/>
          <cell r="P2944"/>
          <cell r="Q2944"/>
          <cell r="R2944"/>
          <cell r="S2944"/>
          <cell r="T2944"/>
          <cell r="U2944"/>
          <cell r="V2944"/>
          <cell r="Y2944"/>
          <cell r="Z2944"/>
        </row>
        <row r="2945">
          <cell r="B2945"/>
          <cell r="C2945"/>
          <cell r="D2945"/>
          <cell r="E2945"/>
          <cell r="F2945"/>
          <cell r="G2945"/>
          <cell r="H2945"/>
          <cell r="I2945"/>
          <cell r="J2945"/>
          <cell r="K2945"/>
          <cell r="L2945"/>
          <cell r="O2945"/>
          <cell r="P2945"/>
          <cell r="Q2945"/>
          <cell r="R2945"/>
          <cell r="S2945"/>
          <cell r="T2945"/>
          <cell r="U2945"/>
          <cell r="V2945"/>
          <cell r="Y2945"/>
          <cell r="Z2945"/>
        </row>
        <row r="2946">
          <cell r="B2946"/>
          <cell r="C2946"/>
          <cell r="D2946"/>
          <cell r="E2946"/>
          <cell r="F2946"/>
          <cell r="G2946"/>
          <cell r="H2946"/>
          <cell r="I2946"/>
          <cell r="J2946"/>
          <cell r="K2946"/>
          <cell r="L2946"/>
          <cell r="O2946"/>
          <cell r="P2946"/>
          <cell r="Q2946"/>
          <cell r="R2946"/>
          <cell r="S2946"/>
          <cell r="T2946"/>
          <cell r="U2946"/>
          <cell r="V2946"/>
          <cell r="Y2946"/>
          <cell r="Z2946"/>
        </row>
        <row r="2947">
          <cell r="B2947"/>
          <cell r="C2947"/>
          <cell r="D2947"/>
          <cell r="E2947"/>
          <cell r="F2947"/>
          <cell r="G2947"/>
          <cell r="H2947"/>
          <cell r="I2947"/>
          <cell r="J2947"/>
          <cell r="K2947"/>
          <cell r="L2947"/>
          <cell r="O2947"/>
          <cell r="P2947"/>
          <cell r="Q2947"/>
          <cell r="R2947"/>
          <cell r="S2947"/>
          <cell r="T2947"/>
          <cell r="U2947"/>
          <cell r="V2947"/>
          <cell r="Y2947"/>
          <cell r="Z2947"/>
        </row>
        <row r="2948">
          <cell r="B2948"/>
          <cell r="C2948"/>
          <cell r="D2948"/>
          <cell r="E2948"/>
          <cell r="F2948"/>
          <cell r="G2948"/>
          <cell r="H2948"/>
          <cell r="I2948"/>
          <cell r="J2948"/>
          <cell r="K2948"/>
          <cell r="L2948"/>
          <cell r="O2948"/>
          <cell r="P2948"/>
          <cell r="Q2948"/>
          <cell r="R2948"/>
          <cell r="S2948"/>
          <cell r="T2948"/>
          <cell r="U2948"/>
          <cell r="V2948"/>
          <cell r="Y2948"/>
          <cell r="Z2948"/>
        </row>
        <row r="2949">
          <cell r="B2949"/>
          <cell r="C2949"/>
          <cell r="D2949"/>
          <cell r="E2949"/>
          <cell r="F2949"/>
          <cell r="G2949"/>
          <cell r="H2949"/>
          <cell r="I2949"/>
          <cell r="J2949"/>
          <cell r="K2949"/>
          <cell r="L2949"/>
          <cell r="O2949"/>
          <cell r="P2949"/>
          <cell r="Q2949"/>
          <cell r="R2949"/>
          <cell r="S2949"/>
          <cell r="T2949"/>
          <cell r="U2949"/>
          <cell r="V2949"/>
          <cell r="Y2949"/>
          <cell r="Z2949"/>
        </row>
        <row r="2950">
          <cell r="B2950"/>
          <cell r="C2950"/>
          <cell r="D2950"/>
          <cell r="E2950"/>
          <cell r="F2950"/>
          <cell r="G2950"/>
          <cell r="H2950"/>
          <cell r="I2950"/>
          <cell r="J2950"/>
          <cell r="K2950"/>
          <cell r="L2950"/>
          <cell r="O2950"/>
          <cell r="P2950"/>
          <cell r="Q2950"/>
          <cell r="R2950"/>
          <cell r="S2950"/>
          <cell r="T2950"/>
          <cell r="U2950"/>
          <cell r="V2950"/>
          <cell r="Y2950"/>
          <cell r="Z2950"/>
        </row>
        <row r="2951">
          <cell r="B2951"/>
          <cell r="C2951"/>
          <cell r="D2951"/>
          <cell r="E2951"/>
          <cell r="F2951"/>
          <cell r="G2951"/>
          <cell r="H2951"/>
          <cell r="I2951"/>
          <cell r="J2951"/>
          <cell r="K2951"/>
          <cell r="L2951"/>
          <cell r="O2951"/>
          <cell r="P2951"/>
          <cell r="Q2951"/>
          <cell r="R2951"/>
          <cell r="S2951"/>
          <cell r="T2951"/>
          <cell r="U2951"/>
          <cell r="V2951"/>
          <cell r="Y2951"/>
          <cell r="Z2951"/>
        </row>
        <row r="2952">
          <cell r="B2952"/>
          <cell r="C2952"/>
          <cell r="D2952"/>
          <cell r="E2952"/>
          <cell r="F2952"/>
          <cell r="G2952"/>
          <cell r="H2952"/>
          <cell r="I2952"/>
          <cell r="J2952"/>
          <cell r="K2952"/>
          <cell r="L2952"/>
          <cell r="O2952"/>
          <cell r="P2952"/>
          <cell r="Q2952"/>
          <cell r="R2952"/>
          <cell r="S2952"/>
          <cell r="T2952"/>
          <cell r="U2952"/>
          <cell r="V2952"/>
          <cell r="Y2952"/>
          <cell r="Z2952"/>
        </row>
        <row r="2953">
          <cell r="B2953"/>
          <cell r="C2953"/>
          <cell r="D2953"/>
          <cell r="E2953"/>
          <cell r="F2953"/>
          <cell r="G2953"/>
          <cell r="H2953"/>
          <cell r="I2953"/>
          <cell r="J2953"/>
          <cell r="K2953"/>
          <cell r="L2953"/>
          <cell r="O2953"/>
          <cell r="P2953"/>
          <cell r="Q2953"/>
          <cell r="R2953"/>
          <cell r="S2953"/>
          <cell r="T2953"/>
          <cell r="U2953"/>
          <cell r="V2953"/>
          <cell r="Y2953"/>
          <cell r="Z2953"/>
        </row>
        <row r="2954">
          <cell r="B2954"/>
          <cell r="C2954"/>
          <cell r="D2954"/>
          <cell r="E2954"/>
          <cell r="F2954"/>
          <cell r="G2954"/>
          <cell r="H2954"/>
          <cell r="I2954"/>
          <cell r="J2954"/>
          <cell r="K2954"/>
          <cell r="L2954"/>
          <cell r="O2954"/>
          <cell r="P2954"/>
          <cell r="Q2954"/>
          <cell r="R2954"/>
          <cell r="S2954"/>
          <cell r="T2954"/>
          <cell r="U2954"/>
          <cell r="V2954"/>
          <cell r="Y2954"/>
          <cell r="Z2954"/>
        </row>
        <row r="2955">
          <cell r="B2955"/>
          <cell r="C2955"/>
          <cell r="D2955"/>
          <cell r="E2955"/>
          <cell r="F2955"/>
          <cell r="G2955"/>
          <cell r="H2955"/>
          <cell r="I2955"/>
          <cell r="J2955"/>
          <cell r="K2955"/>
          <cell r="L2955"/>
          <cell r="O2955"/>
          <cell r="P2955"/>
          <cell r="Q2955"/>
          <cell r="R2955"/>
          <cell r="S2955"/>
          <cell r="T2955"/>
          <cell r="U2955"/>
          <cell r="V2955"/>
          <cell r="Y2955"/>
          <cell r="Z2955"/>
        </row>
        <row r="2956">
          <cell r="B2956"/>
          <cell r="C2956"/>
          <cell r="D2956"/>
          <cell r="E2956"/>
          <cell r="F2956"/>
          <cell r="G2956"/>
          <cell r="H2956"/>
          <cell r="I2956"/>
          <cell r="J2956"/>
          <cell r="K2956"/>
          <cell r="L2956"/>
          <cell r="O2956"/>
          <cell r="P2956"/>
          <cell r="Q2956"/>
          <cell r="R2956"/>
          <cell r="S2956"/>
          <cell r="T2956"/>
          <cell r="U2956"/>
          <cell r="V2956"/>
          <cell r="Y2956"/>
          <cell r="Z2956"/>
        </row>
        <row r="2957">
          <cell r="B2957"/>
          <cell r="C2957"/>
          <cell r="D2957"/>
          <cell r="E2957"/>
          <cell r="F2957"/>
          <cell r="G2957"/>
          <cell r="H2957"/>
          <cell r="I2957"/>
          <cell r="J2957"/>
          <cell r="K2957"/>
          <cell r="L2957"/>
          <cell r="O2957"/>
          <cell r="P2957"/>
          <cell r="Q2957"/>
          <cell r="R2957"/>
          <cell r="S2957"/>
          <cell r="T2957"/>
          <cell r="U2957"/>
          <cell r="V2957"/>
          <cell r="Y2957"/>
          <cell r="Z2957"/>
        </row>
        <row r="2958">
          <cell r="B2958"/>
          <cell r="C2958"/>
          <cell r="D2958"/>
          <cell r="E2958"/>
          <cell r="F2958"/>
          <cell r="G2958"/>
          <cell r="H2958"/>
          <cell r="I2958"/>
          <cell r="J2958"/>
          <cell r="K2958"/>
          <cell r="L2958"/>
          <cell r="O2958"/>
          <cell r="P2958"/>
          <cell r="Q2958"/>
          <cell r="R2958"/>
          <cell r="S2958"/>
          <cell r="T2958"/>
          <cell r="U2958"/>
          <cell r="V2958"/>
          <cell r="Y2958"/>
          <cell r="Z2958"/>
        </row>
        <row r="2959">
          <cell r="B2959"/>
          <cell r="C2959"/>
          <cell r="D2959"/>
          <cell r="E2959"/>
          <cell r="F2959"/>
          <cell r="G2959"/>
          <cell r="H2959"/>
          <cell r="I2959"/>
          <cell r="J2959"/>
          <cell r="K2959"/>
          <cell r="L2959"/>
          <cell r="O2959"/>
          <cell r="P2959"/>
          <cell r="Q2959"/>
          <cell r="R2959"/>
          <cell r="S2959"/>
          <cell r="T2959"/>
          <cell r="U2959"/>
          <cell r="V2959"/>
          <cell r="Y2959"/>
          <cell r="Z2959"/>
        </row>
        <row r="2960">
          <cell r="B2960"/>
          <cell r="C2960"/>
          <cell r="D2960"/>
          <cell r="E2960"/>
          <cell r="F2960"/>
          <cell r="G2960"/>
          <cell r="H2960"/>
          <cell r="I2960"/>
          <cell r="J2960"/>
          <cell r="K2960"/>
          <cell r="L2960"/>
          <cell r="O2960"/>
          <cell r="P2960"/>
          <cell r="Q2960"/>
          <cell r="R2960"/>
          <cell r="S2960"/>
          <cell r="T2960"/>
          <cell r="U2960"/>
          <cell r="V2960"/>
          <cell r="Y2960"/>
          <cell r="Z2960"/>
        </row>
        <row r="2961">
          <cell r="B2961"/>
          <cell r="C2961"/>
          <cell r="D2961"/>
          <cell r="E2961"/>
          <cell r="F2961"/>
          <cell r="G2961"/>
          <cell r="H2961"/>
          <cell r="I2961"/>
          <cell r="J2961"/>
          <cell r="K2961"/>
          <cell r="L2961"/>
          <cell r="O2961"/>
          <cell r="P2961"/>
          <cell r="Q2961"/>
          <cell r="R2961"/>
          <cell r="S2961"/>
          <cell r="T2961"/>
          <cell r="U2961"/>
          <cell r="V2961"/>
          <cell r="Y2961"/>
          <cell r="Z2961"/>
        </row>
        <row r="2962">
          <cell r="B2962"/>
          <cell r="C2962"/>
          <cell r="D2962"/>
          <cell r="E2962"/>
          <cell r="F2962"/>
          <cell r="G2962"/>
          <cell r="H2962"/>
          <cell r="I2962"/>
          <cell r="J2962"/>
          <cell r="K2962"/>
          <cell r="L2962"/>
          <cell r="O2962"/>
          <cell r="P2962"/>
          <cell r="Q2962"/>
          <cell r="R2962"/>
          <cell r="S2962"/>
          <cell r="T2962"/>
          <cell r="U2962"/>
          <cell r="V2962"/>
          <cell r="Y2962"/>
          <cell r="Z2962"/>
        </row>
        <row r="2963">
          <cell r="B2963"/>
          <cell r="C2963"/>
          <cell r="D2963"/>
          <cell r="E2963"/>
          <cell r="F2963"/>
          <cell r="G2963"/>
          <cell r="H2963"/>
          <cell r="I2963"/>
          <cell r="J2963"/>
          <cell r="K2963"/>
          <cell r="L2963"/>
          <cell r="O2963"/>
          <cell r="P2963"/>
          <cell r="Q2963"/>
          <cell r="R2963"/>
          <cell r="S2963"/>
          <cell r="T2963"/>
          <cell r="U2963"/>
          <cell r="V2963"/>
          <cell r="Y2963"/>
          <cell r="Z2963"/>
        </row>
        <row r="2964">
          <cell r="B2964"/>
          <cell r="C2964"/>
          <cell r="D2964"/>
          <cell r="E2964"/>
          <cell r="F2964"/>
          <cell r="G2964"/>
          <cell r="H2964"/>
          <cell r="I2964"/>
          <cell r="J2964"/>
          <cell r="K2964"/>
          <cell r="L2964"/>
          <cell r="O2964"/>
          <cell r="P2964"/>
          <cell r="Q2964"/>
          <cell r="R2964"/>
          <cell r="S2964"/>
          <cell r="T2964"/>
          <cell r="U2964"/>
          <cell r="V2964"/>
          <cell r="Y2964"/>
          <cell r="Z2964"/>
        </row>
        <row r="2965">
          <cell r="B2965"/>
          <cell r="C2965"/>
          <cell r="D2965"/>
          <cell r="E2965"/>
          <cell r="F2965"/>
          <cell r="G2965"/>
          <cell r="H2965"/>
          <cell r="I2965"/>
          <cell r="J2965"/>
          <cell r="K2965"/>
          <cell r="L2965"/>
          <cell r="O2965"/>
          <cell r="P2965"/>
          <cell r="Q2965"/>
          <cell r="R2965"/>
          <cell r="S2965"/>
          <cell r="T2965"/>
          <cell r="U2965"/>
          <cell r="V2965"/>
          <cell r="Y2965"/>
          <cell r="Z2965"/>
        </row>
        <row r="2966">
          <cell r="B2966"/>
          <cell r="C2966"/>
          <cell r="D2966"/>
          <cell r="E2966"/>
          <cell r="F2966"/>
          <cell r="G2966"/>
          <cell r="H2966"/>
          <cell r="I2966"/>
          <cell r="J2966"/>
          <cell r="K2966"/>
          <cell r="L2966"/>
          <cell r="O2966"/>
          <cell r="P2966"/>
          <cell r="Q2966"/>
          <cell r="R2966"/>
          <cell r="S2966"/>
          <cell r="T2966"/>
          <cell r="U2966"/>
          <cell r="V2966"/>
          <cell r="Y2966"/>
          <cell r="Z2966"/>
        </row>
        <row r="2967">
          <cell r="B2967"/>
          <cell r="C2967"/>
          <cell r="D2967"/>
          <cell r="E2967"/>
          <cell r="F2967"/>
          <cell r="G2967"/>
          <cell r="H2967"/>
          <cell r="I2967"/>
          <cell r="J2967"/>
          <cell r="K2967"/>
          <cell r="L2967"/>
          <cell r="O2967"/>
          <cell r="P2967"/>
          <cell r="Q2967"/>
          <cell r="R2967"/>
          <cell r="S2967"/>
          <cell r="T2967"/>
          <cell r="U2967"/>
          <cell r="V2967"/>
          <cell r="Y2967"/>
          <cell r="Z2967"/>
        </row>
        <row r="2968">
          <cell r="B2968"/>
          <cell r="C2968"/>
          <cell r="D2968"/>
          <cell r="E2968"/>
          <cell r="F2968"/>
          <cell r="G2968"/>
          <cell r="H2968"/>
          <cell r="I2968"/>
          <cell r="J2968"/>
          <cell r="K2968"/>
          <cell r="L2968"/>
          <cell r="O2968"/>
          <cell r="P2968"/>
          <cell r="Q2968"/>
          <cell r="R2968"/>
          <cell r="S2968"/>
          <cell r="T2968"/>
          <cell r="U2968"/>
          <cell r="V2968"/>
          <cell r="Y2968"/>
          <cell r="Z2968"/>
        </row>
        <row r="2969">
          <cell r="B2969"/>
          <cell r="C2969"/>
          <cell r="D2969"/>
          <cell r="E2969"/>
          <cell r="F2969"/>
          <cell r="G2969"/>
          <cell r="H2969"/>
          <cell r="I2969"/>
          <cell r="J2969"/>
          <cell r="K2969"/>
          <cell r="L2969"/>
          <cell r="O2969"/>
          <cell r="P2969"/>
          <cell r="Q2969"/>
          <cell r="R2969"/>
          <cell r="S2969"/>
          <cell r="T2969"/>
          <cell r="U2969"/>
          <cell r="V2969"/>
          <cell r="Y2969"/>
          <cell r="Z2969"/>
        </row>
        <row r="2970">
          <cell r="B2970"/>
          <cell r="C2970"/>
          <cell r="D2970"/>
          <cell r="E2970"/>
          <cell r="F2970"/>
          <cell r="G2970"/>
          <cell r="H2970"/>
          <cell r="I2970"/>
          <cell r="J2970"/>
          <cell r="K2970"/>
          <cell r="L2970"/>
          <cell r="O2970"/>
          <cell r="P2970"/>
          <cell r="Q2970"/>
          <cell r="R2970"/>
          <cell r="S2970"/>
          <cell r="T2970"/>
          <cell r="U2970"/>
          <cell r="V2970"/>
          <cell r="Y2970"/>
          <cell r="Z2970"/>
        </row>
        <row r="2971">
          <cell r="B2971"/>
          <cell r="C2971"/>
          <cell r="D2971"/>
          <cell r="E2971"/>
          <cell r="F2971"/>
          <cell r="G2971"/>
          <cell r="H2971"/>
          <cell r="I2971"/>
          <cell r="J2971"/>
          <cell r="K2971"/>
          <cell r="L2971"/>
          <cell r="O2971"/>
          <cell r="P2971"/>
          <cell r="Q2971"/>
          <cell r="R2971"/>
          <cell r="S2971"/>
          <cell r="T2971"/>
          <cell r="U2971"/>
          <cell r="V2971"/>
          <cell r="Y2971"/>
          <cell r="Z2971"/>
        </row>
        <row r="2972">
          <cell r="B2972"/>
          <cell r="C2972"/>
          <cell r="D2972"/>
          <cell r="E2972"/>
          <cell r="F2972"/>
          <cell r="G2972"/>
          <cell r="H2972"/>
          <cell r="I2972"/>
          <cell r="J2972"/>
          <cell r="K2972"/>
          <cell r="L2972"/>
          <cell r="O2972"/>
          <cell r="P2972"/>
          <cell r="Q2972"/>
          <cell r="R2972"/>
          <cell r="S2972"/>
          <cell r="T2972"/>
          <cell r="U2972"/>
          <cell r="V2972"/>
          <cell r="Y2972"/>
          <cell r="Z2972"/>
        </row>
        <row r="2973">
          <cell r="B2973"/>
          <cell r="C2973"/>
          <cell r="D2973"/>
          <cell r="E2973"/>
          <cell r="F2973"/>
          <cell r="G2973"/>
          <cell r="H2973"/>
          <cell r="I2973"/>
          <cell r="J2973"/>
          <cell r="K2973"/>
          <cell r="L2973"/>
          <cell r="O2973"/>
          <cell r="P2973"/>
          <cell r="Q2973"/>
          <cell r="R2973"/>
          <cell r="S2973"/>
          <cell r="T2973"/>
          <cell r="U2973"/>
          <cell r="V2973"/>
          <cell r="Y2973"/>
          <cell r="Z2973"/>
        </row>
        <row r="2974">
          <cell r="B2974"/>
          <cell r="C2974"/>
          <cell r="D2974"/>
          <cell r="E2974"/>
          <cell r="F2974"/>
          <cell r="G2974"/>
          <cell r="H2974"/>
          <cell r="I2974"/>
          <cell r="J2974"/>
          <cell r="K2974"/>
          <cell r="L2974"/>
          <cell r="O2974"/>
          <cell r="P2974"/>
          <cell r="Q2974"/>
          <cell r="R2974"/>
          <cell r="S2974"/>
          <cell r="T2974"/>
          <cell r="U2974"/>
          <cell r="V2974"/>
          <cell r="Y2974"/>
          <cell r="Z2974"/>
        </row>
        <row r="2975">
          <cell r="B2975"/>
          <cell r="C2975"/>
          <cell r="D2975"/>
          <cell r="E2975"/>
          <cell r="F2975"/>
          <cell r="G2975"/>
          <cell r="H2975"/>
          <cell r="I2975"/>
          <cell r="J2975"/>
          <cell r="K2975"/>
          <cell r="L2975"/>
          <cell r="O2975"/>
          <cell r="P2975"/>
          <cell r="Q2975"/>
          <cell r="R2975"/>
          <cell r="S2975"/>
          <cell r="T2975"/>
          <cell r="U2975"/>
          <cell r="V2975"/>
          <cell r="Y2975"/>
          <cell r="Z2975"/>
        </row>
        <row r="2976">
          <cell r="B2976"/>
          <cell r="C2976"/>
          <cell r="D2976"/>
          <cell r="E2976"/>
          <cell r="F2976"/>
          <cell r="G2976"/>
          <cell r="H2976"/>
          <cell r="I2976"/>
          <cell r="J2976"/>
          <cell r="K2976"/>
          <cell r="L2976"/>
          <cell r="O2976"/>
          <cell r="P2976"/>
          <cell r="Q2976"/>
          <cell r="R2976"/>
          <cell r="S2976"/>
          <cell r="T2976"/>
          <cell r="U2976"/>
          <cell r="V2976"/>
          <cell r="Y2976"/>
          <cell r="Z2976"/>
        </row>
        <row r="2977">
          <cell r="B2977"/>
          <cell r="C2977"/>
          <cell r="D2977"/>
          <cell r="E2977"/>
          <cell r="F2977"/>
          <cell r="G2977"/>
          <cell r="H2977"/>
          <cell r="I2977"/>
          <cell r="J2977"/>
          <cell r="K2977"/>
          <cell r="L2977"/>
          <cell r="O2977"/>
          <cell r="P2977"/>
          <cell r="Q2977"/>
          <cell r="R2977"/>
          <cell r="S2977"/>
          <cell r="T2977"/>
          <cell r="U2977"/>
          <cell r="V2977"/>
          <cell r="Y2977"/>
          <cell r="Z2977"/>
        </row>
        <row r="2978">
          <cell r="B2978"/>
          <cell r="C2978"/>
          <cell r="D2978"/>
          <cell r="E2978"/>
          <cell r="F2978"/>
          <cell r="G2978"/>
          <cell r="H2978"/>
          <cell r="I2978"/>
          <cell r="J2978"/>
          <cell r="K2978"/>
          <cell r="L2978"/>
          <cell r="O2978"/>
          <cell r="P2978"/>
          <cell r="Q2978"/>
          <cell r="R2978"/>
          <cell r="S2978"/>
          <cell r="T2978"/>
          <cell r="U2978"/>
          <cell r="V2978"/>
          <cell r="Y2978"/>
          <cell r="Z2978"/>
        </row>
        <row r="2979">
          <cell r="B2979"/>
          <cell r="C2979"/>
          <cell r="D2979"/>
          <cell r="E2979"/>
          <cell r="F2979"/>
          <cell r="G2979"/>
          <cell r="H2979"/>
          <cell r="I2979"/>
          <cell r="J2979"/>
          <cell r="K2979"/>
          <cell r="L2979"/>
          <cell r="O2979"/>
          <cell r="P2979"/>
          <cell r="Q2979"/>
          <cell r="R2979"/>
          <cell r="S2979"/>
          <cell r="T2979"/>
          <cell r="U2979"/>
          <cell r="V2979"/>
          <cell r="Y2979"/>
          <cell r="Z2979"/>
        </row>
        <row r="2980">
          <cell r="B2980"/>
          <cell r="C2980"/>
          <cell r="D2980"/>
          <cell r="E2980"/>
          <cell r="F2980"/>
          <cell r="G2980"/>
          <cell r="H2980"/>
          <cell r="I2980"/>
          <cell r="J2980"/>
          <cell r="K2980"/>
          <cell r="L2980"/>
          <cell r="O2980"/>
          <cell r="P2980"/>
          <cell r="Q2980"/>
          <cell r="R2980"/>
          <cell r="S2980"/>
          <cell r="T2980"/>
          <cell r="U2980"/>
          <cell r="V2980"/>
          <cell r="Y2980"/>
          <cell r="Z2980"/>
        </row>
        <row r="2981">
          <cell r="B2981"/>
          <cell r="C2981"/>
          <cell r="D2981"/>
          <cell r="E2981"/>
          <cell r="F2981"/>
          <cell r="G2981"/>
          <cell r="H2981"/>
          <cell r="I2981"/>
          <cell r="J2981"/>
          <cell r="K2981"/>
          <cell r="L2981"/>
          <cell r="O2981"/>
          <cell r="P2981"/>
          <cell r="Q2981"/>
          <cell r="R2981"/>
          <cell r="S2981"/>
          <cell r="T2981"/>
          <cell r="U2981"/>
          <cell r="V2981"/>
          <cell r="Y2981"/>
          <cell r="Z2981"/>
        </row>
        <row r="2982">
          <cell r="B2982"/>
          <cell r="C2982"/>
          <cell r="D2982"/>
          <cell r="E2982"/>
          <cell r="F2982"/>
          <cell r="G2982"/>
          <cell r="H2982"/>
          <cell r="I2982"/>
          <cell r="J2982"/>
          <cell r="K2982"/>
          <cell r="L2982"/>
          <cell r="O2982"/>
          <cell r="P2982"/>
          <cell r="Q2982"/>
          <cell r="R2982"/>
          <cell r="S2982"/>
          <cell r="T2982"/>
          <cell r="U2982"/>
          <cell r="V2982"/>
          <cell r="Y2982"/>
          <cell r="Z2982"/>
        </row>
        <row r="2983">
          <cell r="B2983"/>
          <cell r="C2983"/>
          <cell r="D2983"/>
          <cell r="E2983"/>
          <cell r="F2983"/>
          <cell r="G2983"/>
          <cell r="H2983"/>
          <cell r="I2983"/>
          <cell r="J2983"/>
          <cell r="K2983"/>
          <cell r="L2983"/>
          <cell r="O2983"/>
          <cell r="P2983"/>
          <cell r="Q2983"/>
          <cell r="R2983"/>
          <cell r="S2983"/>
          <cell r="T2983"/>
          <cell r="U2983"/>
          <cell r="V2983"/>
          <cell r="Y2983"/>
          <cell r="Z2983"/>
        </row>
        <row r="2984">
          <cell r="B2984"/>
          <cell r="C2984"/>
          <cell r="D2984"/>
          <cell r="E2984"/>
          <cell r="F2984"/>
          <cell r="G2984"/>
          <cell r="H2984"/>
          <cell r="I2984"/>
          <cell r="J2984"/>
          <cell r="K2984"/>
          <cell r="L2984"/>
          <cell r="O2984"/>
          <cell r="P2984"/>
          <cell r="Q2984"/>
          <cell r="R2984"/>
          <cell r="S2984"/>
          <cell r="T2984"/>
          <cell r="U2984"/>
          <cell r="V2984"/>
          <cell r="Y2984"/>
          <cell r="Z2984"/>
        </row>
        <row r="2985">
          <cell r="B2985"/>
          <cell r="C2985"/>
          <cell r="D2985"/>
          <cell r="E2985"/>
          <cell r="F2985"/>
          <cell r="G2985"/>
          <cell r="H2985"/>
          <cell r="I2985"/>
          <cell r="J2985"/>
          <cell r="K2985"/>
          <cell r="L2985"/>
          <cell r="O2985"/>
          <cell r="P2985"/>
          <cell r="Q2985"/>
          <cell r="R2985"/>
          <cell r="S2985"/>
          <cell r="T2985"/>
          <cell r="U2985"/>
          <cell r="V2985"/>
          <cell r="Y2985"/>
          <cell r="Z2985"/>
        </row>
        <row r="2986">
          <cell r="B2986"/>
          <cell r="C2986"/>
          <cell r="D2986"/>
          <cell r="E2986"/>
          <cell r="F2986"/>
          <cell r="G2986"/>
          <cell r="H2986"/>
          <cell r="I2986"/>
          <cell r="J2986"/>
          <cell r="K2986"/>
          <cell r="L2986"/>
          <cell r="O2986"/>
          <cell r="P2986"/>
          <cell r="Q2986"/>
          <cell r="R2986"/>
          <cell r="S2986"/>
          <cell r="T2986"/>
          <cell r="U2986"/>
          <cell r="V2986"/>
          <cell r="Y2986"/>
          <cell r="Z2986"/>
        </row>
        <row r="2987">
          <cell r="B2987"/>
          <cell r="C2987"/>
          <cell r="D2987"/>
          <cell r="E2987"/>
          <cell r="F2987"/>
          <cell r="G2987"/>
          <cell r="H2987"/>
          <cell r="I2987"/>
          <cell r="J2987"/>
          <cell r="K2987"/>
          <cell r="L2987"/>
          <cell r="O2987"/>
          <cell r="P2987"/>
          <cell r="Q2987"/>
          <cell r="R2987"/>
          <cell r="S2987"/>
          <cell r="T2987"/>
          <cell r="U2987"/>
          <cell r="V2987"/>
          <cell r="Y2987"/>
          <cell r="Z2987"/>
        </row>
        <row r="2988">
          <cell r="B2988"/>
          <cell r="C2988"/>
          <cell r="D2988"/>
          <cell r="E2988"/>
          <cell r="F2988"/>
          <cell r="G2988"/>
          <cell r="H2988"/>
          <cell r="I2988"/>
          <cell r="J2988"/>
          <cell r="K2988"/>
          <cell r="L2988"/>
          <cell r="O2988"/>
          <cell r="P2988"/>
          <cell r="Q2988"/>
          <cell r="R2988"/>
          <cell r="S2988"/>
          <cell r="T2988"/>
          <cell r="U2988"/>
          <cell r="V2988"/>
          <cell r="Y2988"/>
          <cell r="Z2988"/>
        </row>
        <row r="2989">
          <cell r="B2989"/>
          <cell r="C2989"/>
          <cell r="D2989"/>
          <cell r="E2989"/>
          <cell r="F2989"/>
          <cell r="G2989"/>
          <cell r="H2989"/>
          <cell r="I2989"/>
          <cell r="J2989"/>
          <cell r="K2989"/>
          <cell r="L2989"/>
          <cell r="O2989"/>
          <cell r="P2989"/>
          <cell r="Q2989"/>
          <cell r="R2989"/>
          <cell r="S2989"/>
          <cell r="T2989"/>
          <cell r="U2989"/>
          <cell r="V2989"/>
          <cell r="Y2989"/>
          <cell r="Z2989"/>
        </row>
        <row r="2990">
          <cell r="B2990"/>
          <cell r="C2990"/>
          <cell r="D2990"/>
          <cell r="E2990"/>
          <cell r="F2990"/>
          <cell r="G2990"/>
          <cell r="H2990"/>
          <cell r="I2990"/>
          <cell r="J2990"/>
          <cell r="K2990"/>
          <cell r="L2990"/>
          <cell r="O2990"/>
          <cell r="P2990"/>
          <cell r="Q2990"/>
          <cell r="R2990"/>
          <cell r="S2990"/>
          <cell r="T2990"/>
          <cell r="U2990"/>
          <cell r="V2990"/>
          <cell r="Y2990"/>
          <cell r="Z2990"/>
        </row>
        <row r="2991">
          <cell r="B2991"/>
          <cell r="C2991"/>
          <cell r="D2991"/>
          <cell r="E2991"/>
          <cell r="F2991"/>
          <cell r="G2991"/>
          <cell r="H2991"/>
          <cell r="I2991"/>
          <cell r="J2991"/>
          <cell r="K2991"/>
          <cell r="L2991"/>
          <cell r="O2991"/>
          <cell r="P2991"/>
          <cell r="Q2991"/>
          <cell r="R2991"/>
          <cell r="S2991"/>
          <cell r="T2991"/>
          <cell r="U2991"/>
          <cell r="V2991"/>
          <cell r="Y2991"/>
          <cell r="Z2991"/>
        </row>
        <row r="2992">
          <cell r="B2992"/>
          <cell r="C2992"/>
          <cell r="D2992"/>
          <cell r="E2992"/>
          <cell r="F2992"/>
          <cell r="G2992"/>
          <cell r="H2992"/>
          <cell r="I2992"/>
          <cell r="J2992"/>
          <cell r="K2992"/>
          <cell r="L2992"/>
          <cell r="O2992"/>
          <cell r="P2992"/>
          <cell r="Q2992"/>
          <cell r="R2992"/>
          <cell r="S2992"/>
          <cell r="T2992"/>
          <cell r="U2992"/>
          <cell r="V2992"/>
          <cell r="Y2992"/>
          <cell r="Z2992"/>
        </row>
        <row r="2993">
          <cell r="B2993"/>
          <cell r="C2993"/>
          <cell r="D2993"/>
          <cell r="E2993"/>
          <cell r="F2993"/>
          <cell r="G2993"/>
          <cell r="H2993"/>
          <cell r="I2993"/>
          <cell r="J2993"/>
          <cell r="K2993"/>
          <cell r="L2993"/>
          <cell r="O2993"/>
          <cell r="P2993"/>
          <cell r="Q2993"/>
          <cell r="R2993"/>
          <cell r="S2993"/>
          <cell r="T2993"/>
          <cell r="U2993"/>
          <cell r="V2993"/>
          <cell r="Y2993"/>
          <cell r="Z2993"/>
        </row>
        <row r="2994">
          <cell r="B2994"/>
          <cell r="C2994"/>
          <cell r="D2994"/>
          <cell r="E2994"/>
          <cell r="F2994"/>
          <cell r="G2994"/>
          <cell r="H2994"/>
          <cell r="I2994"/>
          <cell r="J2994"/>
          <cell r="K2994"/>
          <cell r="L2994"/>
          <cell r="O2994"/>
          <cell r="P2994"/>
          <cell r="Q2994"/>
          <cell r="R2994"/>
          <cell r="S2994"/>
          <cell r="T2994"/>
          <cell r="U2994"/>
          <cell r="V2994"/>
          <cell r="Y2994"/>
          <cell r="Z2994"/>
        </row>
        <row r="2995">
          <cell r="B2995"/>
          <cell r="C2995"/>
          <cell r="D2995"/>
          <cell r="E2995"/>
          <cell r="F2995"/>
          <cell r="G2995"/>
          <cell r="H2995"/>
          <cell r="I2995"/>
          <cell r="J2995"/>
          <cell r="K2995"/>
          <cell r="L2995"/>
          <cell r="O2995"/>
          <cell r="P2995"/>
          <cell r="Q2995"/>
          <cell r="R2995"/>
          <cell r="S2995"/>
          <cell r="T2995"/>
          <cell r="U2995"/>
          <cell r="V2995"/>
          <cell r="Y2995"/>
          <cell r="Z2995"/>
        </row>
        <row r="2996">
          <cell r="B2996"/>
          <cell r="C2996"/>
          <cell r="D2996"/>
          <cell r="E2996"/>
          <cell r="F2996"/>
          <cell r="G2996"/>
          <cell r="H2996"/>
          <cell r="I2996"/>
          <cell r="J2996"/>
          <cell r="K2996"/>
          <cell r="L2996"/>
          <cell r="O2996"/>
          <cell r="P2996"/>
          <cell r="Q2996"/>
          <cell r="R2996"/>
          <cell r="S2996"/>
          <cell r="T2996"/>
          <cell r="U2996"/>
          <cell r="V2996"/>
          <cell r="Y2996"/>
          <cell r="Z2996"/>
        </row>
        <row r="2997">
          <cell r="B2997"/>
          <cell r="C2997"/>
          <cell r="D2997"/>
          <cell r="E2997"/>
          <cell r="F2997"/>
          <cell r="G2997"/>
          <cell r="H2997"/>
          <cell r="I2997"/>
          <cell r="J2997"/>
          <cell r="K2997"/>
          <cell r="L2997"/>
          <cell r="O2997"/>
          <cell r="P2997"/>
          <cell r="Q2997"/>
          <cell r="R2997"/>
          <cell r="S2997"/>
          <cell r="T2997"/>
          <cell r="U2997"/>
          <cell r="V2997"/>
          <cell r="Y2997"/>
          <cell r="Z2997"/>
        </row>
        <row r="2998">
          <cell r="B2998"/>
          <cell r="C2998"/>
          <cell r="D2998"/>
          <cell r="E2998"/>
          <cell r="F2998"/>
          <cell r="G2998"/>
          <cell r="H2998"/>
          <cell r="I2998"/>
          <cell r="J2998"/>
          <cell r="K2998"/>
          <cell r="L2998"/>
          <cell r="O2998"/>
          <cell r="P2998"/>
          <cell r="Q2998"/>
          <cell r="R2998"/>
          <cell r="S2998"/>
          <cell r="T2998"/>
          <cell r="U2998"/>
          <cell r="V2998"/>
          <cell r="Y2998"/>
          <cell r="Z2998"/>
        </row>
        <row r="2999">
          <cell r="B2999"/>
          <cell r="C2999"/>
          <cell r="D2999"/>
          <cell r="E2999"/>
          <cell r="F2999"/>
          <cell r="G2999"/>
          <cell r="H2999"/>
          <cell r="I2999"/>
          <cell r="J2999"/>
          <cell r="K2999"/>
          <cell r="L2999"/>
          <cell r="O2999"/>
          <cell r="P2999"/>
          <cell r="Q2999"/>
          <cell r="R2999"/>
          <cell r="S2999"/>
          <cell r="T2999"/>
          <cell r="U2999"/>
          <cell r="V2999"/>
          <cell r="Y2999"/>
          <cell r="Z2999"/>
        </row>
        <row r="3000">
          <cell r="B3000"/>
          <cell r="C3000"/>
          <cell r="D3000"/>
          <cell r="E3000"/>
          <cell r="F3000"/>
          <cell r="G3000"/>
          <cell r="H3000"/>
          <cell r="I3000"/>
          <cell r="J3000"/>
          <cell r="K3000"/>
          <cell r="L3000"/>
          <cell r="O3000"/>
          <cell r="P3000"/>
          <cell r="Q3000"/>
          <cell r="R3000"/>
          <cell r="S3000"/>
          <cell r="T3000"/>
          <cell r="U3000"/>
          <cell r="V3000"/>
          <cell r="Y3000"/>
          <cell r="Z3000"/>
        </row>
        <row r="3001">
          <cell r="B3001"/>
          <cell r="C3001"/>
          <cell r="D3001"/>
          <cell r="E3001"/>
          <cell r="F3001"/>
          <cell r="G3001"/>
          <cell r="H3001"/>
          <cell r="I3001"/>
          <cell r="J3001"/>
          <cell r="K3001"/>
          <cell r="L3001"/>
          <cell r="O3001"/>
          <cell r="P3001"/>
          <cell r="Q3001"/>
          <cell r="R3001"/>
          <cell r="S3001"/>
          <cell r="T3001"/>
          <cell r="U3001"/>
          <cell r="V3001"/>
          <cell r="Y3001"/>
          <cell r="Z3001"/>
        </row>
        <row r="3002">
          <cell r="B3002"/>
          <cell r="C3002"/>
          <cell r="D3002"/>
          <cell r="E3002"/>
          <cell r="F3002"/>
          <cell r="G3002"/>
          <cell r="H3002"/>
          <cell r="I3002"/>
          <cell r="J3002"/>
          <cell r="K3002"/>
          <cell r="L3002"/>
          <cell r="O3002"/>
          <cell r="P3002"/>
          <cell r="Q3002"/>
          <cell r="R3002"/>
          <cell r="S3002"/>
          <cell r="T3002"/>
          <cell r="U3002"/>
          <cell r="V3002"/>
          <cell r="Y3002"/>
          <cell r="Z3002"/>
        </row>
        <row r="3003">
          <cell r="B3003"/>
          <cell r="C3003"/>
          <cell r="D3003"/>
          <cell r="E3003"/>
          <cell r="F3003"/>
          <cell r="G3003"/>
          <cell r="H3003"/>
          <cell r="I3003"/>
          <cell r="J3003"/>
          <cell r="K3003"/>
          <cell r="L3003"/>
          <cell r="O3003"/>
          <cell r="P3003"/>
          <cell r="Q3003"/>
          <cell r="R3003"/>
          <cell r="S3003"/>
          <cell r="T3003"/>
          <cell r="U3003"/>
          <cell r="V3003"/>
          <cell r="Y3003"/>
          <cell r="Z3003"/>
        </row>
        <row r="3004">
          <cell r="B3004"/>
          <cell r="C3004"/>
          <cell r="D3004"/>
          <cell r="E3004"/>
          <cell r="F3004"/>
          <cell r="G3004"/>
          <cell r="H3004"/>
          <cell r="I3004"/>
          <cell r="J3004"/>
          <cell r="K3004"/>
          <cell r="L3004"/>
          <cell r="O3004"/>
          <cell r="P3004"/>
          <cell r="Q3004"/>
          <cell r="R3004"/>
          <cell r="S3004"/>
          <cell r="T3004"/>
          <cell r="U3004"/>
          <cell r="V3004"/>
          <cell r="Y3004"/>
          <cell r="Z3004"/>
        </row>
        <row r="3005">
          <cell r="B3005"/>
          <cell r="C3005"/>
          <cell r="D3005"/>
          <cell r="E3005"/>
          <cell r="F3005"/>
          <cell r="G3005"/>
          <cell r="H3005"/>
          <cell r="I3005"/>
          <cell r="J3005"/>
          <cell r="K3005"/>
          <cell r="L3005"/>
          <cell r="O3005"/>
          <cell r="P3005"/>
          <cell r="Q3005"/>
          <cell r="R3005"/>
          <cell r="S3005"/>
          <cell r="T3005"/>
          <cell r="U3005"/>
          <cell r="V3005"/>
          <cell r="Y3005"/>
          <cell r="Z3005"/>
        </row>
        <row r="3006">
          <cell r="B3006"/>
          <cell r="C3006"/>
          <cell r="D3006"/>
          <cell r="E3006"/>
          <cell r="F3006"/>
          <cell r="G3006"/>
          <cell r="H3006"/>
          <cell r="I3006"/>
          <cell r="J3006"/>
          <cell r="K3006"/>
          <cell r="L3006"/>
          <cell r="O3006"/>
          <cell r="P3006"/>
          <cell r="Q3006"/>
          <cell r="R3006"/>
          <cell r="S3006"/>
          <cell r="T3006"/>
          <cell r="U3006"/>
          <cell r="V3006"/>
          <cell r="Y3006"/>
          <cell r="Z3006"/>
        </row>
        <row r="3007">
          <cell r="B3007"/>
          <cell r="C3007"/>
          <cell r="D3007"/>
          <cell r="E3007"/>
          <cell r="F3007"/>
          <cell r="G3007"/>
          <cell r="H3007"/>
          <cell r="I3007"/>
          <cell r="J3007"/>
          <cell r="K3007"/>
          <cell r="L3007"/>
          <cell r="O3007"/>
          <cell r="P3007"/>
          <cell r="Q3007"/>
          <cell r="R3007"/>
          <cell r="S3007"/>
          <cell r="T3007"/>
          <cell r="U3007"/>
          <cell r="V3007"/>
          <cell r="Y3007"/>
          <cell r="Z3007"/>
        </row>
        <row r="3008">
          <cell r="B3008"/>
          <cell r="C3008"/>
          <cell r="D3008"/>
          <cell r="E3008"/>
          <cell r="F3008"/>
          <cell r="G3008"/>
          <cell r="H3008"/>
          <cell r="I3008"/>
          <cell r="J3008"/>
          <cell r="K3008"/>
          <cell r="L3008"/>
          <cell r="O3008"/>
          <cell r="P3008"/>
          <cell r="Q3008"/>
          <cell r="R3008"/>
          <cell r="S3008"/>
          <cell r="T3008"/>
          <cell r="U3008"/>
          <cell r="V3008"/>
          <cell r="Y3008"/>
          <cell r="Z3008"/>
        </row>
        <row r="3009">
          <cell r="B3009"/>
          <cell r="C3009"/>
          <cell r="D3009"/>
          <cell r="E3009"/>
          <cell r="F3009"/>
          <cell r="G3009"/>
          <cell r="H3009"/>
          <cell r="I3009"/>
          <cell r="J3009"/>
          <cell r="K3009"/>
          <cell r="L3009"/>
          <cell r="O3009"/>
          <cell r="P3009"/>
          <cell r="Q3009"/>
          <cell r="R3009"/>
          <cell r="S3009"/>
          <cell r="T3009"/>
          <cell r="U3009"/>
          <cell r="V3009"/>
          <cell r="Y3009"/>
          <cell r="Z3009"/>
        </row>
        <row r="3010">
          <cell r="B3010"/>
          <cell r="C3010"/>
          <cell r="D3010"/>
          <cell r="E3010"/>
          <cell r="F3010"/>
          <cell r="G3010"/>
          <cell r="H3010"/>
          <cell r="I3010"/>
          <cell r="J3010"/>
          <cell r="K3010"/>
          <cell r="L3010"/>
          <cell r="O3010"/>
          <cell r="P3010"/>
          <cell r="Q3010"/>
          <cell r="R3010"/>
          <cell r="S3010"/>
          <cell r="T3010"/>
          <cell r="U3010"/>
          <cell r="V3010"/>
          <cell r="Y3010"/>
          <cell r="Z3010"/>
        </row>
        <row r="3011">
          <cell r="B3011"/>
          <cell r="C3011"/>
          <cell r="D3011"/>
          <cell r="E3011"/>
          <cell r="F3011"/>
          <cell r="G3011"/>
          <cell r="H3011"/>
          <cell r="I3011"/>
          <cell r="J3011"/>
          <cell r="K3011"/>
          <cell r="L3011"/>
          <cell r="O3011"/>
          <cell r="P3011"/>
          <cell r="Q3011"/>
          <cell r="R3011"/>
          <cell r="S3011"/>
          <cell r="T3011"/>
          <cell r="U3011"/>
          <cell r="V3011"/>
          <cell r="Y3011"/>
          <cell r="Z3011"/>
        </row>
        <row r="3012">
          <cell r="B3012"/>
          <cell r="C3012"/>
          <cell r="D3012"/>
          <cell r="E3012"/>
          <cell r="F3012"/>
          <cell r="G3012"/>
          <cell r="H3012"/>
          <cell r="I3012"/>
          <cell r="J3012"/>
          <cell r="K3012"/>
          <cell r="L3012"/>
          <cell r="O3012"/>
          <cell r="P3012"/>
          <cell r="Q3012"/>
          <cell r="R3012"/>
          <cell r="S3012"/>
          <cell r="T3012"/>
          <cell r="U3012"/>
          <cell r="V3012"/>
          <cell r="Y3012"/>
          <cell r="Z3012"/>
        </row>
        <row r="3013">
          <cell r="B3013"/>
          <cell r="C3013"/>
          <cell r="D3013"/>
          <cell r="E3013"/>
          <cell r="F3013"/>
          <cell r="G3013"/>
          <cell r="H3013"/>
          <cell r="I3013"/>
          <cell r="J3013"/>
          <cell r="K3013"/>
          <cell r="L3013"/>
          <cell r="O3013"/>
          <cell r="P3013"/>
          <cell r="Q3013"/>
          <cell r="R3013"/>
          <cell r="S3013"/>
          <cell r="T3013"/>
          <cell r="U3013"/>
          <cell r="V3013"/>
          <cell r="Y3013"/>
          <cell r="Z3013"/>
        </row>
        <row r="3014">
          <cell r="B3014"/>
          <cell r="C3014"/>
          <cell r="D3014"/>
          <cell r="E3014"/>
          <cell r="F3014"/>
          <cell r="G3014"/>
          <cell r="H3014"/>
          <cell r="I3014"/>
          <cell r="J3014"/>
          <cell r="K3014"/>
          <cell r="L3014"/>
          <cell r="O3014"/>
          <cell r="P3014"/>
          <cell r="Q3014"/>
          <cell r="R3014"/>
          <cell r="S3014"/>
          <cell r="T3014"/>
          <cell r="U3014"/>
          <cell r="V3014"/>
          <cell r="Y3014"/>
          <cell r="Z3014"/>
        </row>
        <row r="3015">
          <cell r="B3015"/>
          <cell r="C3015"/>
          <cell r="D3015"/>
          <cell r="E3015"/>
          <cell r="F3015"/>
          <cell r="G3015"/>
          <cell r="H3015"/>
          <cell r="I3015"/>
          <cell r="J3015"/>
          <cell r="K3015"/>
          <cell r="L3015"/>
          <cell r="O3015"/>
          <cell r="P3015"/>
          <cell r="Q3015"/>
          <cell r="R3015"/>
          <cell r="S3015"/>
          <cell r="T3015"/>
          <cell r="U3015"/>
          <cell r="V3015"/>
          <cell r="Y3015"/>
          <cell r="Z3015"/>
        </row>
        <row r="3016">
          <cell r="B3016"/>
          <cell r="C3016"/>
          <cell r="D3016"/>
          <cell r="E3016"/>
          <cell r="F3016"/>
          <cell r="G3016"/>
          <cell r="H3016"/>
          <cell r="I3016"/>
          <cell r="J3016"/>
          <cell r="K3016"/>
          <cell r="L3016"/>
          <cell r="O3016"/>
          <cell r="P3016"/>
          <cell r="Q3016"/>
          <cell r="R3016"/>
          <cell r="S3016"/>
          <cell r="T3016"/>
          <cell r="U3016"/>
          <cell r="V3016"/>
          <cell r="Y3016"/>
          <cell r="Z3016"/>
        </row>
        <row r="3017">
          <cell r="B3017"/>
          <cell r="C3017"/>
          <cell r="D3017"/>
          <cell r="E3017"/>
          <cell r="F3017"/>
          <cell r="G3017"/>
          <cell r="H3017"/>
          <cell r="I3017"/>
          <cell r="J3017"/>
          <cell r="K3017"/>
          <cell r="L3017"/>
          <cell r="O3017"/>
          <cell r="P3017"/>
          <cell r="Q3017"/>
          <cell r="R3017"/>
          <cell r="S3017"/>
          <cell r="T3017"/>
          <cell r="U3017"/>
          <cell r="V3017"/>
          <cell r="Y3017"/>
          <cell r="Z3017"/>
        </row>
        <row r="3018">
          <cell r="B3018"/>
          <cell r="C3018"/>
          <cell r="D3018"/>
          <cell r="E3018"/>
          <cell r="F3018"/>
          <cell r="G3018"/>
          <cell r="H3018"/>
          <cell r="I3018"/>
          <cell r="J3018"/>
          <cell r="K3018"/>
          <cell r="L3018"/>
          <cell r="O3018"/>
          <cell r="P3018"/>
          <cell r="Q3018"/>
          <cell r="R3018"/>
          <cell r="S3018"/>
          <cell r="T3018"/>
          <cell r="U3018"/>
          <cell r="V3018"/>
          <cell r="Y3018"/>
          <cell r="Z3018"/>
        </row>
        <row r="3019">
          <cell r="B3019"/>
          <cell r="C3019"/>
          <cell r="D3019"/>
          <cell r="E3019"/>
          <cell r="F3019"/>
          <cell r="G3019"/>
          <cell r="H3019"/>
          <cell r="I3019"/>
          <cell r="J3019"/>
          <cell r="K3019"/>
          <cell r="L3019"/>
          <cell r="O3019"/>
          <cell r="P3019"/>
          <cell r="Q3019"/>
          <cell r="R3019"/>
          <cell r="S3019"/>
          <cell r="T3019"/>
          <cell r="U3019"/>
          <cell r="V3019"/>
          <cell r="Y3019"/>
          <cell r="Z3019"/>
        </row>
        <row r="3020">
          <cell r="B3020"/>
          <cell r="C3020"/>
          <cell r="D3020"/>
          <cell r="E3020"/>
          <cell r="F3020"/>
          <cell r="G3020"/>
          <cell r="H3020"/>
          <cell r="I3020"/>
          <cell r="J3020"/>
          <cell r="K3020"/>
          <cell r="L3020"/>
          <cell r="O3020"/>
          <cell r="P3020"/>
          <cell r="Q3020"/>
          <cell r="R3020"/>
          <cell r="S3020"/>
          <cell r="T3020"/>
          <cell r="U3020"/>
          <cell r="V3020"/>
          <cell r="Y3020"/>
          <cell r="Z3020"/>
        </row>
        <row r="3021">
          <cell r="B3021"/>
          <cell r="C3021"/>
          <cell r="D3021"/>
          <cell r="E3021"/>
          <cell r="F3021"/>
          <cell r="G3021"/>
          <cell r="H3021"/>
          <cell r="I3021"/>
          <cell r="J3021"/>
          <cell r="K3021"/>
          <cell r="L3021"/>
          <cell r="O3021"/>
          <cell r="P3021"/>
          <cell r="Q3021"/>
          <cell r="R3021"/>
          <cell r="S3021"/>
          <cell r="T3021"/>
          <cell r="U3021"/>
          <cell r="V3021"/>
          <cell r="Y3021"/>
          <cell r="Z3021"/>
        </row>
        <row r="3022">
          <cell r="B3022"/>
          <cell r="C3022"/>
          <cell r="D3022"/>
          <cell r="E3022"/>
          <cell r="F3022"/>
          <cell r="G3022"/>
          <cell r="H3022"/>
          <cell r="I3022"/>
          <cell r="J3022"/>
          <cell r="K3022"/>
          <cell r="L3022"/>
          <cell r="O3022"/>
          <cell r="P3022"/>
          <cell r="Q3022"/>
          <cell r="R3022"/>
          <cell r="S3022"/>
          <cell r="T3022"/>
          <cell r="U3022"/>
          <cell r="V3022"/>
          <cell r="Y3022"/>
          <cell r="Z3022"/>
        </row>
        <row r="3023">
          <cell r="B3023"/>
          <cell r="C3023"/>
          <cell r="D3023"/>
          <cell r="E3023"/>
          <cell r="F3023"/>
          <cell r="G3023"/>
          <cell r="H3023"/>
          <cell r="I3023"/>
          <cell r="J3023"/>
          <cell r="K3023"/>
          <cell r="L3023"/>
          <cell r="O3023"/>
          <cell r="P3023"/>
          <cell r="Q3023"/>
          <cell r="R3023"/>
          <cell r="S3023"/>
          <cell r="T3023"/>
          <cell r="U3023"/>
          <cell r="V3023"/>
          <cell r="Y3023"/>
          <cell r="Z3023"/>
        </row>
        <row r="3024">
          <cell r="B3024"/>
          <cell r="C3024"/>
          <cell r="D3024"/>
          <cell r="E3024"/>
          <cell r="F3024"/>
          <cell r="G3024"/>
          <cell r="H3024"/>
          <cell r="I3024"/>
          <cell r="J3024"/>
          <cell r="K3024"/>
          <cell r="L3024"/>
          <cell r="O3024"/>
          <cell r="P3024"/>
          <cell r="Q3024"/>
          <cell r="R3024"/>
          <cell r="S3024"/>
          <cell r="T3024"/>
          <cell r="U3024"/>
          <cell r="V3024"/>
          <cell r="Y3024"/>
          <cell r="Z3024"/>
        </row>
        <row r="3025">
          <cell r="B3025"/>
          <cell r="C3025"/>
          <cell r="D3025"/>
          <cell r="E3025"/>
          <cell r="F3025"/>
          <cell r="G3025"/>
          <cell r="H3025"/>
          <cell r="I3025"/>
          <cell r="J3025"/>
          <cell r="K3025"/>
          <cell r="L3025"/>
          <cell r="O3025"/>
          <cell r="P3025"/>
          <cell r="Q3025"/>
          <cell r="R3025"/>
          <cell r="S3025"/>
          <cell r="T3025"/>
          <cell r="U3025"/>
          <cell r="V3025"/>
          <cell r="Y3025"/>
          <cell r="Z3025"/>
        </row>
        <row r="3026">
          <cell r="B3026"/>
          <cell r="C3026"/>
          <cell r="D3026"/>
          <cell r="E3026"/>
          <cell r="F3026"/>
          <cell r="G3026"/>
          <cell r="H3026"/>
          <cell r="I3026"/>
          <cell r="J3026"/>
          <cell r="K3026"/>
          <cell r="L3026"/>
          <cell r="O3026"/>
          <cell r="P3026"/>
          <cell r="Q3026"/>
          <cell r="R3026"/>
          <cell r="S3026"/>
          <cell r="T3026"/>
          <cell r="U3026"/>
          <cell r="V3026"/>
          <cell r="Y3026"/>
          <cell r="Z3026"/>
        </row>
        <row r="3027">
          <cell r="B3027"/>
          <cell r="C3027"/>
          <cell r="D3027"/>
          <cell r="E3027"/>
          <cell r="F3027"/>
          <cell r="G3027"/>
          <cell r="H3027"/>
          <cell r="I3027"/>
          <cell r="J3027"/>
          <cell r="K3027"/>
          <cell r="L3027"/>
          <cell r="O3027"/>
          <cell r="P3027"/>
          <cell r="Q3027"/>
          <cell r="R3027"/>
          <cell r="S3027"/>
          <cell r="T3027"/>
          <cell r="U3027"/>
          <cell r="V3027"/>
          <cell r="Y3027"/>
          <cell r="Z3027"/>
        </row>
        <row r="3028">
          <cell r="B3028"/>
          <cell r="C3028"/>
          <cell r="D3028"/>
          <cell r="E3028"/>
          <cell r="F3028"/>
          <cell r="G3028"/>
          <cell r="H3028"/>
          <cell r="I3028"/>
          <cell r="J3028"/>
          <cell r="K3028"/>
          <cell r="L3028"/>
          <cell r="O3028"/>
          <cell r="P3028"/>
          <cell r="Q3028"/>
          <cell r="R3028"/>
          <cell r="S3028"/>
          <cell r="T3028"/>
          <cell r="U3028"/>
          <cell r="V3028"/>
          <cell r="Y3028"/>
          <cell r="Z3028"/>
        </row>
        <row r="3029">
          <cell r="B3029"/>
          <cell r="C3029"/>
          <cell r="D3029"/>
          <cell r="E3029"/>
          <cell r="F3029"/>
          <cell r="G3029"/>
          <cell r="H3029"/>
          <cell r="I3029"/>
          <cell r="J3029"/>
          <cell r="K3029"/>
          <cell r="L3029"/>
          <cell r="O3029"/>
          <cell r="P3029"/>
          <cell r="Q3029"/>
          <cell r="R3029"/>
          <cell r="S3029"/>
          <cell r="T3029"/>
          <cell r="U3029"/>
          <cell r="V3029"/>
          <cell r="Y3029"/>
          <cell r="Z3029"/>
        </row>
        <row r="3030">
          <cell r="B3030"/>
          <cell r="C3030"/>
          <cell r="D3030"/>
          <cell r="E3030"/>
          <cell r="F3030"/>
          <cell r="G3030"/>
          <cell r="H3030"/>
          <cell r="I3030"/>
          <cell r="J3030"/>
          <cell r="K3030"/>
          <cell r="L3030"/>
          <cell r="O3030"/>
          <cell r="P3030"/>
          <cell r="Q3030"/>
          <cell r="R3030"/>
          <cell r="S3030"/>
          <cell r="T3030"/>
          <cell r="U3030"/>
          <cell r="V3030"/>
          <cell r="Y3030"/>
          <cell r="Z3030"/>
        </row>
        <row r="3031">
          <cell r="B3031"/>
          <cell r="C3031"/>
          <cell r="D3031"/>
          <cell r="E3031"/>
          <cell r="F3031"/>
          <cell r="G3031"/>
          <cell r="H3031"/>
          <cell r="I3031"/>
          <cell r="J3031"/>
          <cell r="K3031"/>
          <cell r="L3031"/>
          <cell r="O3031"/>
          <cell r="P3031"/>
          <cell r="Q3031"/>
          <cell r="R3031"/>
          <cell r="S3031"/>
          <cell r="T3031"/>
          <cell r="U3031"/>
          <cell r="V3031"/>
          <cell r="Y3031"/>
          <cell r="Z3031"/>
        </row>
        <row r="3032">
          <cell r="B3032"/>
          <cell r="C3032"/>
          <cell r="D3032"/>
          <cell r="E3032"/>
          <cell r="F3032"/>
          <cell r="G3032"/>
          <cell r="H3032"/>
          <cell r="I3032"/>
          <cell r="J3032"/>
          <cell r="K3032"/>
          <cell r="L3032"/>
          <cell r="O3032"/>
          <cell r="P3032"/>
          <cell r="Q3032"/>
          <cell r="R3032"/>
          <cell r="S3032"/>
          <cell r="T3032"/>
          <cell r="U3032"/>
          <cell r="V3032"/>
          <cell r="Y3032"/>
          <cell r="Z3032"/>
        </row>
        <row r="3033">
          <cell r="B3033"/>
          <cell r="C3033"/>
          <cell r="D3033"/>
          <cell r="E3033"/>
          <cell r="F3033"/>
          <cell r="G3033"/>
          <cell r="H3033"/>
          <cell r="I3033"/>
          <cell r="J3033"/>
          <cell r="K3033"/>
          <cell r="L3033"/>
          <cell r="O3033"/>
          <cell r="P3033"/>
          <cell r="Q3033"/>
          <cell r="R3033"/>
          <cell r="S3033"/>
          <cell r="T3033"/>
          <cell r="U3033"/>
          <cell r="V3033"/>
          <cell r="Y3033"/>
          <cell r="Z3033"/>
        </row>
        <row r="3034">
          <cell r="B3034"/>
          <cell r="C3034"/>
          <cell r="D3034"/>
          <cell r="E3034"/>
          <cell r="F3034"/>
          <cell r="G3034"/>
          <cell r="H3034"/>
          <cell r="I3034"/>
          <cell r="J3034"/>
          <cell r="K3034"/>
          <cell r="L3034"/>
          <cell r="O3034"/>
          <cell r="P3034"/>
          <cell r="Q3034"/>
          <cell r="R3034"/>
          <cell r="S3034"/>
          <cell r="T3034"/>
          <cell r="U3034"/>
          <cell r="V3034"/>
          <cell r="Y3034"/>
          <cell r="Z3034"/>
        </row>
        <row r="3035">
          <cell r="B3035"/>
          <cell r="C3035"/>
          <cell r="D3035"/>
          <cell r="E3035"/>
          <cell r="F3035"/>
          <cell r="G3035"/>
          <cell r="H3035"/>
          <cell r="I3035"/>
          <cell r="J3035"/>
          <cell r="K3035"/>
          <cell r="L3035"/>
          <cell r="O3035"/>
          <cell r="P3035"/>
          <cell r="Q3035"/>
          <cell r="R3035"/>
          <cell r="S3035"/>
          <cell r="T3035"/>
          <cell r="U3035"/>
          <cell r="V3035"/>
          <cell r="Y3035"/>
          <cell r="Z3035"/>
        </row>
        <row r="3036">
          <cell r="B3036"/>
          <cell r="C3036"/>
          <cell r="D3036"/>
          <cell r="E3036"/>
          <cell r="F3036"/>
          <cell r="G3036"/>
          <cell r="H3036"/>
          <cell r="I3036"/>
          <cell r="J3036"/>
          <cell r="K3036"/>
          <cell r="L3036"/>
          <cell r="O3036"/>
          <cell r="P3036"/>
          <cell r="Q3036"/>
          <cell r="R3036"/>
          <cell r="S3036"/>
          <cell r="T3036"/>
          <cell r="U3036"/>
          <cell r="V3036"/>
          <cell r="Y3036"/>
          <cell r="Z3036"/>
        </row>
        <row r="3037">
          <cell r="B3037"/>
          <cell r="C3037"/>
          <cell r="D3037"/>
          <cell r="E3037"/>
          <cell r="F3037"/>
          <cell r="G3037"/>
          <cell r="H3037"/>
          <cell r="I3037"/>
          <cell r="J3037"/>
          <cell r="K3037"/>
          <cell r="L3037"/>
          <cell r="O3037"/>
          <cell r="P3037"/>
          <cell r="Q3037"/>
          <cell r="R3037"/>
          <cell r="S3037"/>
          <cell r="T3037"/>
          <cell r="U3037"/>
          <cell r="V3037"/>
          <cell r="Y3037"/>
          <cell r="Z3037"/>
        </row>
        <row r="3038">
          <cell r="B3038"/>
          <cell r="C3038"/>
          <cell r="D3038"/>
          <cell r="E3038"/>
          <cell r="F3038"/>
          <cell r="G3038"/>
          <cell r="H3038"/>
          <cell r="I3038"/>
          <cell r="J3038"/>
          <cell r="K3038"/>
          <cell r="L3038"/>
          <cell r="O3038"/>
          <cell r="P3038"/>
          <cell r="Q3038"/>
          <cell r="R3038"/>
          <cell r="S3038"/>
          <cell r="T3038"/>
          <cell r="U3038"/>
          <cell r="V3038"/>
          <cell r="Y3038"/>
          <cell r="Z3038"/>
        </row>
        <row r="3039">
          <cell r="B3039"/>
          <cell r="C3039"/>
          <cell r="D3039"/>
          <cell r="E3039"/>
          <cell r="F3039"/>
          <cell r="G3039"/>
          <cell r="H3039"/>
          <cell r="I3039"/>
          <cell r="J3039"/>
          <cell r="K3039"/>
          <cell r="L3039"/>
          <cell r="O3039"/>
          <cell r="P3039"/>
          <cell r="Q3039"/>
          <cell r="R3039"/>
          <cell r="S3039"/>
          <cell r="T3039"/>
          <cell r="U3039"/>
          <cell r="V3039"/>
          <cell r="Y3039"/>
          <cell r="Z3039"/>
        </row>
        <row r="3040">
          <cell r="B3040"/>
          <cell r="C3040"/>
          <cell r="D3040"/>
          <cell r="E3040"/>
          <cell r="F3040"/>
          <cell r="G3040"/>
          <cell r="H3040"/>
          <cell r="I3040"/>
          <cell r="J3040"/>
          <cell r="K3040"/>
          <cell r="L3040"/>
          <cell r="O3040"/>
          <cell r="P3040"/>
          <cell r="Q3040"/>
          <cell r="R3040"/>
          <cell r="S3040"/>
          <cell r="T3040"/>
          <cell r="U3040"/>
          <cell r="V3040"/>
          <cell r="Y3040"/>
          <cell r="Z3040"/>
        </row>
        <row r="3041">
          <cell r="B3041"/>
          <cell r="C3041"/>
          <cell r="D3041"/>
          <cell r="E3041"/>
          <cell r="F3041"/>
          <cell r="G3041"/>
          <cell r="H3041"/>
          <cell r="I3041"/>
          <cell r="J3041"/>
          <cell r="K3041"/>
          <cell r="L3041"/>
          <cell r="O3041"/>
          <cell r="P3041"/>
          <cell r="Q3041"/>
          <cell r="R3041"/>
          <cell r="S3041"/>
          <cell r="T3041"/>
          <cell r="U3041"/>
          <cell r="V3041"/>
          <cell r="Y3041"/>
          <cell r="Z3041"/>
        </row>
        <row r="3042">
          <cell r="B3042"/>
          <cell r="C3042"/>
          <cell r="D3042"/>
          <cell r="E3042"/>
          <cell r="F3042"/>
          <cell r="G3042"/>
          <cell r="H3042"/>
          <cell r="I3042"/>
          <cell r="J3042"/>
          <cell r="K3042"/>
          <cell r="L3042"/>
          <cell r="O3042"/>
          <cell r="P3042"/>
          <cell r="Q3042"/>
          <cell r="R3042"/>
          <cell r="S3042"/>
          <cell r="T3042"/>
          <cell r="U3042"/>
          <cell r="V3042"/>
          <cell r="Y3042"/>
          <cell r="Z3042"/>
        </row>
        <row r="3043">
          <cell r="B3043"/>
          <cell r="C3043"/>
          <cell r="D3043"/>
          <cell r="E3043"/>
          <cell r="F3043"/>
          <cell r="G3043"/>
          <cell r="H3043"/>
          <cell r="I3043"/>
          <cell r="J3043"/>
          <cell r="K3043"/>
          <cell r="L3043"/>
          <cell r="O3043"/>
          <cell r="P3043"/>
          <cell r="Q3043"/>
          <cell r="R3043"/>
          <cell r="S3043"/>
          <cell r="T3043"/>
          <cell r="U3043"/>
          <cell r="V3043"/>
          <cell r="Y3043"/>
          <cell r="Z3043"/>
        </row>
        <row r="3044">
          <cell r="B3044"/>
          <cell r="C3044"/>
          <cell r="D3044"/>
          <cell r="E3044"/>
          <cell r="F3044"/>
          <cell r="G3044"/>
          <cell r="H3044"/>
          <cell r="I3044"/>
          <cell r="J3044"/>
          <cell r="K3044"/>
          <cell r="L3044"/>
          <cell r="O3044"/>
          <cell r="P3044"/>
          <cell r="Q3044"/>
          <cell r="R3044"/>
          <cell r="S3044"/>
          <cell r="T3044"/>
          <cell r="U3044"/>
          <cell r="V3044"/>
          <cell r="Y3044"/>
          <cell r="Z3044"/>
        </row>
        <row r="3045">
          <cell r="B3045"/>
          <cell r="C3045"/>
          <cell r="D3045"/>
          <cell r="E3045"/>
          <cell r="F3045"/>
          <cell r="G3045"/>
          <cell r="H3045"/>
          <cell r="I3045"/>
          <cell r="J3045"/>
          <cell r="K3045"/>
          <cell r="L3045"/>
          <cell r="O3045"/>
          <cell r="P3045"/>
          <cell r="Q3045"/>
          <cell r="R3045"/>
          <cell r="S3045"/>
          <cell r="T3045"/>
          <cell r="U3045"/>
          <cell r="V3045"/>
          <cell r="Y3045"/>
          <cell r="Z3045"/>
        </row>
        <row r="3046">
          <cell r="B3046"/>
          <cell r="C3046"/>
          <cell r="D3046"/>
          <cell r="E3046"/>
          <cell r="F3046"/>
          <cell r="G3046"/>
          <cell r="H3046"/>
          <cell r="I3046"/>
          <cell r="J3046"/>
          <cell r="K3046"/>
          <cell r="L3046"/>
          <cell r="O3046"/>
          <cell r="P3046"/>
          <cell r="Q3046"/>
          <cell r="R3046"/>
          <cell r="S3046"/>
          <cell r="T3046"/>
          <cell r="U3046"/>
          <cell r="V3046"/>
          <cell r="Y3046"/>
          <cell r="Z3046"/>
        </row>
        <row r="3047">
          <cell r="B3047"/>
          <cell r="C3047"/>
          <cell r="D3047"/>
          <cell r="E3047"/>
          <cell r="F3047"/>
          <cell r="G3047"/>
          <cell r="H3047"/>
          <cell r="I3047"/>
          <cell r="J3047"/>
          <cell r="K3047"/>
          <cell r="L3047"/>
          <cell r="O3047"/>
          <cell r="P3047"/>
          <cell r="Q3047"/>
          <cell r="R3047"/>
          <cell r="S3047"/>
          <cell r="T3047"/>
          <cell r="U3047"/>
          <cell r="V3047"/>
          <cell r="Y3047"/>
          <cell r="Z3047"/>
        </row>
        <row r="3048">
          <cell r="B3048"/>
          <cell r="C3048"/>
          <cell r="D3048"/>
          <cell r="E3048"/>
          <cell r="F3048"/>
          <cell r="G3048"/>
          <cell r="H3048"/>
          <cell r="I3048"/>
          <cell r="J3048"/>
          <cell r="K3048"/>
          <cell r="L3048"/>
          <cell r="O3048"/>
          <cell r="P3048"/>
          <cell r="Q3048"/>
          <cell r="R3048"/>
          <cell r="S3048"/>
          <cell r="T3048"/>
          <cell r="U3048"/>
          <cell r="V3048"/>
          <cell r="Y3048"/>
          <cell r="Z3048"/>
        </row>
        <row r="3049">
          <cell r="B3049"/>
          <cell r="C3049"/>
          <cell r="D3049"/>
          <cell r="E3049"/>
          <cell r="F3049"/>
          <cell r="G3049"/>
          <cell r="H3049"/>
          <cell r="I3049"/>
          <cell r="J3049"/>
          <cell r="K3049"/>
          <cell r="L3049"/>
          <cell r="O3049"/>
          <cell r="P3049"/>
          <cell r="Q3049"/>
          <cell r="R3049"/>
          <cell r="S3049"/>
          <cell r="T3049"/>
          <cell r="U3049"/>
          <cell r="V3049"/>
          <cell r="Y3049"/>
          <cell r="Z3049"/>
        </row>
        <row r="3050">
          <cell r="B3050"/>
          <cell r="C3050"/>
          <cell r="D3050"/>
          <cell r="E3050"/>
          <cell r="F3050"/>
          <cell r="G3050"/>
          <cell r="H3050"/>
          <cell r="I3050"/>
          <cell r="J3050"/>
          <cell r="K3050"/>
          <cell r="L3050"/>
          <cell r="O3050"/>
          <cell r="P3050"/>
          <cell r="Q3050"/>
          <cell r="R3050"/>
          <cell r="S3050"/>
          <cell r="T3050"/>
          <cell r="U3050"/>
          <cell r="V3050"/>
          <cell r="Y3050"/>
          <cell r="Z3050"/>
        </row>
        <row r="3051">
          <cell r="B3051"/>
          <cell r="C3051"/>
          <cell r="D3051"/>
          <cell r="E3051"/>
          <cell r="F3051"/>
          <cell r="G3051"/>
          <cell r="H3051"/>
          <cell r="I3051"/>
          <cell r="J3051"/>
          <cell r="K3051"/>
          <cell r="L3051"/>
          <cell r="O3051"/>
          <cell r="P3051"/>
          <cell r="Q3051"/>
          <cell r="R3051"/>
          <cell r="S3051"/>
          <cell r="T3051"/>
          <cell r="U3051"/>
          <cell r="V3051"/>
          <cell r="Y3051"/>
          <cell r="Z3051"/>
        </row>
        <row r="3052">
          <cell r="B3052"/>
          <cell r="C3052"/>
          <cell r="D3052"/>
          <cell r="E3052"/>
          <cell r="F3052"/>
          <cell r="G3052"/>
          <cell r="H3052"/>
          <cell r="I3052"/>
          <cell r="J3052"/>
          <cell r="K3052"/>
          <cell r="L3052"/>
          <cell r="O3052"/>
          <cell r="P3052"/>
          <cell r="Q3052"/>
          <cell r="R3052"/>
          <cell r="S3052"/>
          <cell r="T3052"/>
          <cell r="U3052"/>
          <cell r="V3052"/>
          <cell r="Y3052"/>
          <cell r="Z3052"/>
        </row>
        <row r="3053">
          <cell r="B3053"/>
          <cell r="C3053"/>
          <cell r="D3053"/>
          <cell r="E3053"/>
          <cell r="F3053"/>
          <cell r="G3053"/>
          <cell r="H3053"/>
          <cell r="I3053"/>
          <cell r="J3053"/>
          <cell r="K3053"/>
          <cell r="L3053"/>
          <cell r="O3053"/>
          <cell r="P3053"/>
          <cell r="Q3053"/>
          <cell r="R3053"/>
          <cell r="S3053"/>
          <cell r="T3053"/>
          <cell r="U3053"/>
          <cell r="V3053"/>
          <cell r="Y3053"/>
          <cell r="Z3053"/>
        </row>
        <row r="3054">
          <cell r="B3054"/>
          <cell r="C3054"/>
          <cell r="D3054"/>
          <cell r="E3054"/>
          <cell r="F3054"/>
          <cell r="G3054"/>
          <cell r="H3054"/>
          <cell r="I3054"/>
          <cell r="J3054"/>
          <cell r="K3054"/>
          <cell r="L3054"/>
          <cell r="O3054"/>
          <cell r="P3054"/>
          <cell r="Q3054"/>
          <cell r="R3054"/>
          <cell r="S3054"/>
          <cell r="T3054"/>
          <cell r="U3054"/>
          <cell r="V3054"/>
          <cell r="Y3054"/>
          <cell r="Z3054"/>
        </row>
        <row r="3055">
          <cell r="B3055"/>
          <cell r="C3055"/>
          <cell r="D3055"/>
          <cell r="E3055"/>
          <cell r="F3055"/>
          <cell r="G3055"/>
          <cell r="H3055"/>
          <cell r="I3055"/>
          <cell r="J3055"/>
          <cell r="K3055"/>
          <cell r="L3055"/>
          <cell r="O3055"/>
          <cell r="P3055"/>
          <cell r="Q3055"/>
          <cell r="R3055"/>
          <cell r="S3055"/>
          <cell r="T3055"/>
          <cell r="U3055"/>
          <cell r="V3055"/>
          <cell r="Y3055"/>
          <cell r="Z3055"/>
        </row>
        <row r="3056">
          <cell r="B3056"/>
          <cell r="C3056"/>
          <cell r="D3056"/>
          <cell r="E3056"/>
          <cell r="F3056"/>
          <cell r="G3056"/>
          <cell r="H3056"/>
          <cell r="I3056"/>
          <cell r="J3056"/>
          <cell r="K3056"/>
          <cell r="L3056"/>
          <cell r="O3056"/>
          <cell r="P3056"/>
          <cell r="Q3056"/>
          <cell r="R3056"/>
          <cell r="S3056"/>
          <cell r="T3056"/>
          <cell r="U3056"/>
          <cell r="V3056"/>
          <cell r="Y3056"/>
          <cell r="Z3056"/>
        </row>
        <row r="3057">
          <cell r="B3057"/>
          <cell r="C3057"/>
          <cell r="D3057"/>
          <cell r="E3057"/>
          <cell r="F3057"/>
          <cell r="G3057"/>
          <cell r="H3057"/>
          <cell r="I3057"/>
          <cell r="J3057"/>
          <cell r="K3057"/>
          <cell r="L3057"/>
          <cell r="O3057"/>
          <cell r="P3057"/>
          <cell r="Q3057"/>
          <cell r="R3057"/>
          <cell r="S3057"/>
          <cell r="T3057"/>
          <cell r="U3057"/>
          <cell r="V3057"/>
          <cell r="Y3057"/>
          <cell r="Z3057"/>
        </row>
        <row r="3058">
          <cell r="B3058"/>
          <cell r="C3058"/>
          <cell r="D3058"/>
          <cell r="E3058"/>
          <cell r="F3058"/>
          <cell r="G3058"/>
          <cell r="H3058"/>
          <cell r="I3058"/>
          <cell r="J3058"/>
          <cell r="K3058"/>
          <cell r="L3058"/>
          <cell r="O3058"/>
          <cell r="P3058"/>
          <cell r="Q3058"/>
          <cell r="R3058"/>
          <cell r="S3058"/>
          <cell r="T3058"/>
          <cell r="U3058"/>
          <cell r="V3058"/>
          <cell r="Y3058"/>
          <cell r="Z3058"/>
        </row>
        <row r="3059">
          <cell r="B3059"/>
          <cell r="C3059"/>
          <cell r="D3059"/>
          <cell r="E3059"/>
          <cell r="F3059"/>
          <cell r="G3059"/>
          <cell r="H3059"/>
          <cell r="I3059"/>
          <cell r="J3059"/>
          <cell r="K3059"/>
          <cell r="L3059"/>
          <cell r="O3059"/>
          <cell r="P3059"/>
          <cell r="Q3059"/>
          <cell r="R3059"/>
          <cell r="S3059"/>
          <cell r="T3059"/>
          <cell r="U3059"/>
          <cell r="V3059"/>
          <cell r="Y3059"/>
          <cell r="Z3059"/>
        </row>
        <row r="3060">
          <cell r="B3060"/>
          <cell r="C3060"/>
          <cell r="D3060"/>
          <cell r="E3060"/>
          <cell r="F3060"/>
          <cell r="G3060"/>
          <cell r="H3060"/>
          <cell r="I3060"/>
          <cell r="J3060"/>
          <cell r="K3060"/>
          <cell r="L3060"/>
          <cell r="O3060"/>
          <cell r="P3060"/>
          <cell r="Q3060"/>
          <cell r="R3060"/>
          <cell r="S3060"/>
          <cell r="T3060"/>
          <cell r="U3060"/>
          <cell r="V3060"/>
          <cell r="Y3060"/>
          <cell r="Z3060"/>
        </row>
        <row r="3061">
          <cell r="B3061"/>
          <cell r="C3061"/>
          <cell r="D3061"/>
          <cell r="E3061"/>
          <cell r="F3061"/>
          <cell r="G3061"/>
          <cell r="H3061"/>
          <cell r="I3061"/>
          <cell r="J3061"/>
          <cell r="K3061"/>
          <cell r="L3061"/>
          <cell r="O3061"/>
          <cell r="P3061"/>
          <cell r="Q3061"/>
          <cell r="R3061"/>
          <cell r="S3061"/>
          <cell r="T3061"/>
          <cell r="U3061"/>
          <cell r="V3061"/>
          <cell r="Y3061"/>
          <cell r="Z3061"/>
        </row>
        <row r="3062">
          <cell r="B3062"/>
          <cell r="C3062"/>
          <cell r="D3062"/>
          <cell r="E3062"/>
          <cell r="F3062"/>
          <cell r="G3062"/>
          <cell r="H3062"/>
          <cell r="I3062"/>
          <cell r="J3062"/>
          <cell r="K3062"/>
          <cell r="L3062"/>
          <cell r="O3062"/>
          <cell r="P3062"/>
          <cell r="Q3062"/>
          <cell r="R3062"/>
          <cell r="S3062"/>
          <cell r="T3062"/>
          <cell r="U3062"/>
          <cell r="V3062"/>
          <cell r="Y3062"/>
          <cell r="Z3062"/>
        </row>
        <row r="3063">
          <cell r="B3063"/>
          <cell r="C3063"/>
          <cell r="D3063"/>
          <cell r="E3063"/>
          <cell r="F3063"/>
          <cell r="G3063"/>
          <cell r="H3063"/>
          <cell r="I3063"/>
          <cell r="J3063"/>
          <cell r="K3063"/>
          <cell r="L3063"/>
          <cell r="O3063"/>
          <cell r="P3063"/>
          <cell r="Q3063"/>
          <cell r="R3063"/>
          <cell r="S3063"/>
          <cell r="T3063"/>
          <cell r="U3063"/>
          <cell r="V3063"/>
          <cell r="Y3063"/>
          <cell r="Z3063"/>
        </row>
        <row r="3064">
          <cell r="B3064"/>
          <cell r="C3064"/>
          <cell r="D3064"/>
          <cell r="E3064"/>
          <cell r="F3064"/>
          <cell r="G3064"/>
          <cell r="H3064"/>
          <cell r="I3064"/>
          <cell r="J3064"/>
          <cell r="K3064"/>
          <cell r="L3064"/>
          <cell r="O3064"/>
          <cell r="P3064"/>
          <cell r="Q3064"/>
          <cell r="R3064"/>
          <cell r="S3064"/>
          <cell r="T3064"/>
          <cell r="U3064"/>
          <cell r="V3064"/>
          <cell r="Y3064"/>
          <cell r="Z3064"/>
        </row>
        <row r="3065">
          <cell r="B3065"/>
          <cell r="C3065"/>
          <cell r="D3065"/>
          <cell r="E3065"/>
          <cell r="F3065"/>
          <cell r="G3065"/>
          <cell r="H3065"/>
          <cell r="I3065"/>
          <cell r="J3065"/>
          <cell r="K3065"/>
          <cell r="L3065"/>
          <cell r="O3065"/>
          <cell r="P3065"/>
          <cell r="Q3065"/>
          <cell r="R3065"/>
          <cell r="S3065"/>
          <cell r="T3065"/>
          <cell r="U3065"/>
          <cell r="V3065"/>
          <cell r="Y3065"/>
          <cell r="Z3065"/>
        </row>
        <row r="3066">
          <cell r="B3066"/>
          <cell r="C3066"/>
          <cell r="D3066"/>
          <cell r="E3066"/>
          <cell r="F3066"/>
          <cell r="G3066"/>
          <cell r="H3066"/>
          <cell r="I3066"/>
          <cell r="J3066"/>
          <cell r="K3066"/>
          <cell r="L3066"/>
          <cell r="O3066"/>
          <cell r="P3066"/>
          <cell r="Q3066"/>
          <cell r="R3066"/>
          <cell r="S3066"/>
          <cell r="T3066"/>
          <cell r="U3066"/>
          <cell r="V3066"/>
          <cell r="Y3066"/>
          <cell r="Z3066"/>
        </row>
        <row r="3067">
          <cell r="B3067"/>
          <cell r="C3067"/>
          <cell r="D3067"/>
          <cell r="E3067"/>
          <cell r="F3067"/>
          <cell r="G3067"/>
          <cell r="H3067"/>
          <cell r="I3067"/>
          <cell r="J3067"/>
          <cell r="K3067"/>
          <cell r="L3067"/>
          <cell r="O3067"/>
          <cell r="P3067"/>
          <cell r="Q3067"/>
          <cell r="R3067"/>
          <cell r="S3067"/>
          <cell r="T3067"/>
          <cell r="U3067"/>
          <cell r="V3067"/>
          <cell r="Y3067"/>
          <cell r="Z3067"/>
        </row>
        <row r="3068">
          <cell r="B3068"/>
          <cell r="C3068"/>
          <cell r="D3068"/>
          <cell r="E3068"/>
          <cell r="F3068"/>
          <cell r="G3068"/>
          <cell r="H3068"/>
          <cell r="I3068"/>
          <cell r="J3068"/>
          <cell r="K3068"/>
          <cell r="L3068"/>
          <cell r="O3068"/>
          <cell r="P3068"/>
          <cell r="Q3068"/>
          <cell r="R3068"/>
          <cell r="S3068"/>
          <cell r="T3068"/>
          <cell r="U3068"/>
          <cell r="V3068"/>
          <cell r="Y3068"/>
          <cell r="Z3068"/>
        </row>
        <row r="3069">
          <cell r="B3069"/>
          <cell r="C3069"/>
          <cell r="D3069"/>
          <cell r="E3069"/>
          <cell r="F3069"/>
          <cell r="G3069"/>
          <cell r="H3069"/>
          <cell r="I3069"/>
          <cell r="J3069"/>
          <cell r="K3069"/>
          <cell r="L3069"/>
          <cell r="O3069"/>
          <cell r="P3069"/>
          <cell r="Q3069"/>
          <cell r="R3069"/>
          <cell r="S3069"/>
          <cell r="T3069"/>
          <cell r="U3069"/>
          <cell r="V3069"/>
          <cell r="Y3069"/>
          <cell r="Z3069"/>
        </row>
        <row r="3070">
          <cell r="B3070"/>
          <cell r="C3070"/>
          <cell r="D3070"/>
          <cell r="E3070"/>
          <cell r="F3070"/>
          <cell r="G3070"/>
          <cell r="H3070"/>
          <cell r="I3070"/>
          <cell r="J3070"/>
          <cell r="K3070"/>
          <cell r="L3070"/>
          <cell r="O3070"/>
          <cell r="P3070"/>
          <cell r="Q3070"/>
          <cell r="R3070"/>
          <cell r="S3070"/>
          <cell r="T3070"/>
          <cell r="U3070"/>
          <cell r="V3070"/>
          <cell r="Y3070"/>
          <cell r="Z3070"/>
        </row>
        <row r="3071">
          <cell r="B3071"/>
          <cell r="C3071"/>
          <cell r="D3071"/>
          <cell r="E3071"/>
          <cell r="F3071"/>
          <cell r="G3071"/>
          <cell r="H3071"/>
          <cell r="I3071"/>
          <cell r="J3071"/>
          <cell r="K3071"/>
          <cell r="L3071"/>
          <cell r="O3071"/>
          <cell r="P3071"/>
          <cell r="Q3071"/>
          <cell r="R3071"/>
          <cell r="S3071"/>
          <cell r="T3071"/>
          <cell r="U3071"/>
          <cell r="V3071"/>
          <cell r="Y3071"/>
          <cell r="Z3071"/>
        </row>
        <row r="3072">
          <cell r="B3072"/>
          <cell r="C3072"/>
          <cell r="D3072"/>
          <cell r="E3072"/>
          <cell r="F3072"/>
          <cell r="G3072"/>
          <cell r="H3072"/>
          <cell r="I3072"/>
          <cell r="J3072"/>
          <cell r="K3072"/>
          <cell r="L3072"/>
          <cell r="O3072"/>
          <cell r="P3072"/>
          <cell r="Q3072"/>
          <cell r="R3072"/>
          <cell r="S3072"/>
          <cell r="T3072"/>
          <cell r="U3072"/>
          <cell r="V3072"/>
          <cell r="Y3072"/>
          <cell r="Z3072"/>
        </row>
        <row r="3073">
          <cell r="B3073"/>
          <cell r="C3073"/>
          <cell r="D3073"/>
          <cell r="E3073"/>
          <cell r="F3073"/>
          <cell r="G3073"/>
          <cell r="H3073"/>
          <cell r="I3073"/>
          <cell r="J3073"/>
          <cell r="K3073"/>
          <cell r="L3073"/>
          <cell r="O3073"/>
          <cell r="P3073"/>
          <cell r="Q3073"/>
          <cell r="R3073"/>
          <cell r="S3073"/>
          <cell r="T3073"/>
          <cell r="U3073"/>
          <cell r="V3073"/>
          <cell r="Y3073"/>
          <cell r="Z3073"/>
        </row>
        <row r="3074">
          <cell r="B3074"/>
          <cell r="C3074"/>
          <cell r="D3074"/>
          <cell r="E3074"/>
          <cell r="F3074"/>
          <cell r="G3074"/>
          <cell r="H3074"/>
          <cell r="I3074"/>
          <cell r="J3074"/>
          <cell r="K3074"/>
          <cell r="L3074"/>
          <cell r="O3074"/>
          <cell r="P3074"/>
          <cell r="Q3074"/>
          <cell r="R3074"/>
          <cell r="S3074"/>
          <cell r="T3074"/>
          <cell r="U3074"/>
          <cell r="V3074"/>
          <cell r="Y3074"/>
          <cell r="Z3074"/>
        </row>
        <row r="3075">
          <cell r="B3075"/>
          <cell r="C3075"/>
          <cell r="D3075"/>
          <cell r="E3075"/>
          <cell r="F3075"/>
          <cell r="G3075"/>
          <cell r="H3075"/>
          <cell r="I3075"/>
          <cell r="J3075"/>
          <cell r="K3075"/>
          <cell r="L3075"/>
          <cell r="O3075"/>
          <cell r="P3075"/>
          <cell r="Q3075"/>
          <cell r="R3075"/>
          <cell r="S3075"/>
          <cell r="T3075"/>
          <cell r="U3075"/>
          <cell r="V3075"/>
          <cell r="Y3075"/>
          <cell r="Z3075"/>
        </row>
        <row r="3076">
          <cell r="B3076"/>
          <cell r="C3076"/>
          <cell r="D3076"/>
          <cell r="E3076"/>
          <cell r="F3076"/>
          <cell r="G3076"/>
          <cell r="H3076"/>
          <cell r="I3076"/>
          <cell r="J3076"/>
          <cell r="K3076"/>
          <cell r="L3076"/>
          <cell r="O3076"/>
          <cell r="P3076"/>
          <cell r="Q3076"/>
          <cell r="R3076"/>
          <cell r="S3076"/>
          <cell r="T3076"/>
          <cell r="U3076"/>
          <cell r="V3076"/>
          <cell r="Y3076"/>
          <cell r="Z3076"/>
        </row>
        <row r="3077">
          <cell r="B3077"/>
          <cell r="C3077"/>
          <cell r="D3077"/>
          <cell r="E3077"/>
          <cell r="F3077"/>
          <cell r="G3077"/>
          <cell r="H3077"/>
          <cell r="I3077"/>
          <cell r="J3077"/>
          <cell r="K3077"/>
          <cell r="L3077"/>
          <cell r="O3077"/>
          <cell r="P3077"/>
          <cell r="Q3077"/>
          <cell r="R3077"/>
          <cell r="S3077"/>
          <cell r="T3077"/>
          <cell r="U3077"/>
          <cell r="V3077"/>
          <cell r="Y3077"/>
          <cell r="Z3077"/>
        </row>
        <row r="3078">
          <cell r="B3078"/>
          <cell r="C3078"/>
          <cell r="D3078"/>
          <cell r="E3078"/>
          <cell r="F3078"/>
          <cell r="G3078"/>
          <cell r="H3078"/>
          <cell r="I3078"/>
          <cell r="J3078"/>
          <cell r="K3078"/>
          <cell r="L3078"/>
          <cell r="O3078"/>
          <cell r="P3078"/>
          <cell r="Q3078"/>
          <cell r="R3078"/>
          <cell r="S3078"/>
          <cell r="T3078"/>
          <cell r="U3078"/>
          <cell r="V3078"/>
          <cell r="Y3078"/>
          <cell r="Z3078"/>
        </row>
        <row r="3079">
          <cell r="B3079"/>
          <cell r="C3079"/>
          <cell r="D3079"/>
          <cell r="E3079"/>
          <cell r="F3079"/>
          <cell r="G3079"/>
          <cell r="H3079"/>
          <cell r="I3079"/>
          <cell r="J3079"/>
          <cell r="K3079"/>
          <cell r="L3079"/>
          <cell r="O3079"/>
          <cell r="P3079"/>
          <cell r="Q3079"/>
          <cell r="R3079"/>
          <cell r="S3079"/>
          <cell r="T3079"/>
          <cell r="U3079"/>
          <cell r="V3079"/>
          <cell r="Y3079"/>
          <cell r="Z3079"/>
        </row>
        <row r="3080">
          <cell r="B3080"/>
          <cell r="C3080"/>
          <cell r="D3080"/>
          <cell r="E3080"/>
          <cell r="F3080"/>
          <cell r="G3080"/>
          <cell r="H3080"/>
          <cell r="I3080"/>
          <cell r="J3080"/>
          <cell r="K3080"/>
          <cell r="L3080"/>
          <cell r="O3080"/>
          <cell r="P3080"/>
          <cell r="Q3080"/>
          <cell r="R3080"/>
          <cell r="S3080"/>
          <cell r="T3080"/>
          <cell r="U3080"/>
          <cell r="V3080"/>
          <cell r="Y3080"/>
          <cell r="Z3080"/>
        </row>
        <row r="3081">
          <cell r="B3081"/>
          <cell r="C3081"/>
          <cell r="D3081"/>
          <cell r="E3081"/>
          <cell r="F3081"/>
          <cell r="G3081"/>
          <cell r="H3081"/>
          <cell r="I3081"/>
          <cell r="J3081"/>
          <cell r="K3081"/>
          <cell r="L3081"/>
          <cell r="O3081"/>
          <cell r="P3081"/>
          <cell r="Q3081"/>
          <cell r="R3081"/>
          <cell r="S3081"/>
          <cell r="T3081"/>
          <cell r="U3081"/>
          <cell r="V3081"/>
          <cell r="Y3081"/>
          <cell r="Z3081"/>
        </row>
        <row r="3082">
          <cell r="B3082"/>
          <cell r="C3082"/>
          <cell r="D3082"/>
          <cell r="E3082"/>
          <cell r="F3082"/>
          <cell r="G3082"/>
          <cell r="H3082"/>
          <cell r="I3082"/>
          <cell r="J3082"/>
          <cell r="K3082"/>
          <cell r="L3082"/>
          <cell r="O3082"/>
          <cell r="P3082"/>
          <cell r="Q3082"/>
          <cell r="R3082"/>
          <cell r="S3082"/>
          <cell r="T3082"/>
          <cell r="U3082"/>
          <cell r="V3082"/>
          <cell r="Y3082"/>
          <cell r="Z3082"/>
        </row>
        <row r="3083">
          <cell r="B3083"/>
          <cell r="C3083"/>
          <cell r="D3083"/>
          <cell r="E3083"/>
          <cell r="F3083"/>
          <cell r="G3083"/>
          <cell r="H3083"/>
          <cell r="I3083"/>
          <cell r="J3083"/>
          <cell r="K3083"/>
          <cell r="L3083"/>
          <cell r="O3083"/>
          <cell r="P3083"/>
          <cell r="Q3083"/>
          <cell r="R3083"/>
          <cell r="S3083"/>
          <cell r="T3083"/>
          <cell r="U3083"/>
          <cell r="V3083"/>
          <cell r="Y3083"/>
          <cell r="Z3083"/>
        </row>
        <row r="3084">
          <cell r="B3084"/>
          <cell r="C3084"/>
          <cell r="D3084"/>
          <cell r="E3084"/>
          <cell r="F3084"/>
          <cell r="G3084"/>
          <cell r="H3084"/>
          <cell r="I3084"/>
          <cell r="J3084"/>
          <cell r="K3084"/>
          <cell r="L3084"/>
          <cell r="O3084"/>
          <cell r="P3084"/>
          <cell r="Q3084"/>
          <cell r="R3084"/>
          <cell r="S3084"/>
          <cell r="T3084"/>
          <cell r="U3084"/>
          <cell r="V3084"/>
          <cell r="Y3084"/>
          <cell r="Z3084"/>
        </row>
        <row r="3085">
          <cell r="B3085"/>
          <cell r="C3085"/>
          <cell r="D3085"/>
          <cell r="E3085"/>
          <cell r="F3085"/>
          <cell r="G3085"/>
          <cell r="H3085"/>
          <cell r="I3085"/>
          <cell r="J3085"/>
          <cell r="K3085"/>
          <cell r="L3085"/>
          <cell r="O3085"/>
          <cell r="P3085"/>
          <cell r="Q3085"/>
          <cell r="R3085"/>
          <cell r="S3085"/>
          <cell r="T3085"/>
          <cell r="U3085"/>
          <cell r="V3085"/>
          <cell r="Y3085"/>
          <cell r="Z3085"/>
        </row>
        <row r="3086">
          <cell r="B3086"/>
          <cell r="C3086"/>
          <cell r="D3086"/>
          <cell r="E3086"/>
          <cell r="F3086"/>
          <cell r="G3086"/>
          <cell r="H3086"/>
          <cell r="I3086"/>
          <cell r="J3086"/>
          <cell r="K3086"/>
          <cell r="L3086"/>
          <cell r="O3086"/>
          <cell r="P3086"/>
          <cell r="Q3086"/>
          <cell r="R3086"/>
          <cell r="S3086"/>
          <cell r="T3086"/>
          <cell r="U3086"/>
          <cell r="V3086"/>
          <cell r="Y3086"/>
          <cell r="Z3086"/>
        </row>
        <row r="3087">
          <cell r="B3087"/>
          <cell r="C3087"/>
          <cell r="D3087"/>
          <cell r="E3087"/>
          <cell r="F3087"/>
          <cell r="G3087"/>
          <cell r="H3087"/>
          <cell r="I3087"/>
          <cell r="J3087"/>
          <cell r="K3087"/>
          <cell r="L3087"/>
          <cell r="O3087"/>
          <cell r="P3087"/>
          <cell r="Q3087"/>
          <cell r="R3087"/>
          <cell r="S3087"/>
          <cell r="T3087"/>
          <cell r="U3087"/>
          <cell r="V3087"/>
          <cell r="Y3087"/>
          <cell r="Z3087"/>
        </row>
        <row r="3088">
          <cell r="B3088"/>
          <cell r="C3088"/>
          <cell r="D3088"/>
          <cell r="E3088"/>
          <cell r="F3088"/>
          <cell r="G3088"/>
          <cell r="H3088"/>
          <cell r="I3088"/>
          <cell r="J3088"/>
          <cell r="K3088"/>
          <cell r="L3088"/>
          <cell r="O3088"/>
          <cell r="P3088"/>
          <cell r="Q3088"/>
          <cell r="R3088"/>
          <cell r="S3088"/>
          <cell r="T3088"/>
          <cell r="U3088"/>
          <cell r="V3088"/>
          <cell r="Y3088"/>
          <cell r="Z3088"/>
        </row>
        <row r="3089">
          <cell r="B3089"/>
          <cell r="C3089"/>
          <cell r="D3089"/>
          <cell r="E3089"/>
          <cell r="F3089"/>
          <cell r="G3089"/>
          <cell r="H3089"/>
          <cell r="I3089"/>
          <cell r="J3089"/>
          <cell r="K3089"/>
          <cell r="L3089"/>
          <cell r="O3089"/>
          <cell r="P3089"/>
          <cell r="Q3089"/>
          <cell r="R3089"/>
          <cell r="S3089"/>
          <cell r="T3089"/>
          <cell r="U3089"/>
          <cell r="V3089"/>
          <cell r="Y3089"/>
          <cell r="Z3089"/>
        </row>
        <row r="3090">
          <cell r="B3090"/>
          <cell r="C3090"/>
          <cell r="D3090"/>
          <cell r="E3090"/>
          <cell r="F3090"/>
          <cell r="G3090"/>
          <cell r="H3090"/>
          <cell r="I3090"/>
          <cell r="J3090"/>
          <cell r="K3090"/>
          <cell r="L3090"/>
          <cell r="O3090"/>
          <cell r="P3090"/>
          <cell r="Q3090"/>
          <cell r="R3090"/>
          <cell r="S3090"/>
          <cell r="T3090"/>
          <cell r="U3090"/>
          <cell r="V3090"/>
          <cell r="Y3090"/>
          <cell r="Z3090"/>
        </row>
        <row r="3091">
          <cell r="B3091"/>
          <cell r="C3091"/>
          <cell r="D3091"/>
          <cell r="E3091"/>
          <cell r="F3091"/>
          <cell r="G3091"/>
          <cell r="H3091"/>
          <cell r="I3091"/>
          <cell r="J3091"/>
          <cell r="K3091"/>
          <cell r="L3091"/>
          <cell r="O3091"/>
          <cell r="P3091"/>
          <cell r="Q3091"/>
          <cell r="R3091"/>
          <cell r="S3091"/>
          <cell r="T3091"/>
          <cell r="U3091"/>
          <cell r="V3091"/>
          <cell r="Y3091"/>
          <cell r="Z3091"/>
        </row>
        <row r="3092">
          <cell r="B3092"/>
          <cell r="C3092"/>
          <cell r="D3092"/>
          <cell r="E3092"/>
          <cell r="F3092"/>
          <cell r="G3092"/>
          <cell r="H3092"/>
          <cell r="I3092"/>
          <cell r="J3092"/>
          <cell r="K3092"/>
          <cell r="L3092"/>
          <cell r="O3092"/>
          <cell r="P3092"/>
          <cell r="Q3092"/>
          <cell r="R3092"/>
          <cell r="S3092"/>
          <cell r="T3092"/>
          <cell r="U3092"/>
          <cell r="V3092"/>
          <cell r="Y3092"/>
          <cell r="Z3092"/>
        </row>
        <row r="3093">
          <cell r="B3093"/>
          <cell r="C3093"/>
          <cell r="D3093"/>
          <cell r="E3093"/>
          <cell r="F3093"/>
          <cell r="G3093"/>
          <cell r="H3093"/>
          <cell r="I3093"/>
          <cell r="J3093"/>
          <cell r="K3093"/>
          <cell r="L3093"/>
          <cell r="O3093"/>
          <cell r="P3093"/>
          <cell r="Q3093"/>
          <cell r="R3093"/>
          <cell r="S3093"/>
          <cell r="T3093"/>
          <cell r="U3093"/>
          <cell r="V3093"/>
          <cell r="Y3093"/>
          <cell r="Z3093"/>
        </row>
        <row r="3094">
          <cell r="B3094"/>
          <cell r="C3094"/>
          <cell r="D3094"/>
          <cell r="E3094"/>
          <cell r="F3094"/>
          <cell r="G3094"/>
          <cell r="H3094"/>
          <cell r="I3094"/>
          <cell r="J3094"/>
          <cell r="K3094"/>
          <cell r="L3094"/>
          <cell r="O3094"/>
          <cell r="P3094"/>
          <cell r="Q3094"/>
          <cell r="R3094"/>
          <cell r="S3094"/>
          <cell r="T3094"/>
          <cell r="U3094"/>
          <cell r="V3094"/>
          <cell r="Y3094"/>
          <cell r="Z3094"/>
        </row>
        <row r="3095">
          <cell r="B3095"/>
          <cell r="C3095"/>
          <cell r="D3095"/>
          <cell r="E3095"/>
          <cell r="F3095"/>
          <cell r="G3095"/>
          <cell r="H3095"/>
          <cell r="I3095"/>
          <cell r="J3095"/>
          <cell r="K3095"/>
          <cell r="L3095"/>
          <cell r="O3095"/>
          <cell r="P3095"/>
          <cell r="Q3095"/>
          <cell r="R3095"/>
          <cell r="S3095"/>
          <cell r="T3095"/>
          <cell r="U3095"/>
          <cell r="V3095"/>
          <cell r="Y3095"/>
          <cell r="Z3095"/>
        </row>
        <row r="3096">
          <cell r="B3096"/>
          <cell r="C3096"/>
          <cell r="D3096"/>
          <cell r="E3096"/>
          <cell r="F3096"/>
          <cell r="G3096"/>
          <cell r="H3096"/>
          <cell r="I3096"/>
          <cell r="J3096"/>
          <cell r="K3096"/>
          <cell r="L3096"/>
          <cell r="O3096"/>
          <cell r="P3096"/>
          <cell r="Q3096"/>
          <cell r="R3096"/>
          <cell r="S3096"/>
          <cell r="T3096"/>
          <cell r="U3096"/>
          <cell r="V3096"/>
          <cell r="Y3096"/>
          <cell r="Z3096"/>
        </row>
        <row r="3097">
          <cell r="B3097"/>
          <cell r="C3097"/>
          <cell r="D3097"/>
          <cell r="E3097"/>
          <cell r="F3097"/>
          <cell r="G3097"/>
          <cell r="H3097"/>
          <cell r="I3097"/>
          <cell r="J3097"/>
          <cell r="K3097"/>
          <cell r="L3097"/>
          <cell r="O3097"/>
          <cell r="P3097"/>
          <cell r="Q3097"/>
          <cell r="R3097"/>
          <cell r="S3097"/>
          <cell r="T3097"/>
          <cell r="U3097"/>
          <cell r="V3097"/>
          <cell r="Y3097"/>
          <cell r="Z3097"/>
        </row>
        <row r="3098">
          <cell r="B3098"/>
          <cell r="C3098"/>
          <cell r="D3098"/>
          <cell r="E3098"/>
          <cell r="F3098"/>
          <cell r="G3098"/>
          <cell r="H3098"/>
          <cell r="I3098"/>
          <cell r="J3098"/>
          <cell r="K3098"/>
          <cell r="L3098"/>
          <cell r="O3098"/>
          <cell r="P3098"/>
          <cell r="Q3098"/>
          <cell r="R3098"/>
          <cell r="S3098"/>
          <cell r="T3098"/>
          <cell r="U3098"/>
          <cell r="V3098"/>
          <cell r="Y3098"/>
          <cell r="Z3098"/>
        </row>
        <row r="3099">
          <cell r="B3099"/>
          <cell r="C3099"/>
          <cell r="D3099"/>
          <cell r="E3099"/>
          <cell r="F3099"/>
          <cell r="G3099"/>
          <cell r="H3099"/>
          <cell r="I3099"/>
          <cell r="J3099"/>
          <cell r="K3099"/>
          <cell r="L3099"/>
          <cell r="O3099"/>
          <cell r="P3099"/>
          <cell r="Q3099"/>
          <cell r="R3099"/>
          <cell r="S3099"/>
          <cell r="T3099"/>
          <cell r="U3099"/>
          <cell r="V3099"/>
          <cell r="Y3099"/>
          <cell r="Z3099"/>
        </row>
        <row r="3100">
          <cell r="B3100"/>
          <cell r="C3100"/>
          <cell r="D3100"/>
          <cell r="E3100"/>
          <cell r="F3100"/>
          <cell r="G3100"/>
          <cell r="H3100"/>
          <cell r="I3100"/>
          <cell r="J3100"/>
          <cell r="K3100"/>
          <cell r="L3100"/>
          <cell r="O3100"/>
          <cell r="P3100"/>
          <cell r="Q3100"/>
          <cell r="R3100"/>
          <cell r="S3100"/>
          <cell r="T3100"/>
          <cell r="U3100"/>
          <cell r="V3100"/>
          <cell r="Y3100"/>
          <cell r="Z3100"/>
        </row>
        <row r="3101">
          <cell r="B3101"/>
          <cell r="C3101"/>
          <cell r="D3101"/>
          <cell r="E3101"/>
          <cell r="F3101"/>
          <cell r="G3101"/>
          <cell r="H3101"/>
          <cell r="I3101"/>
          <cell r="J3101"/>
          <cell r="K3101"/>
          <cell r="L3101"/>
          <cell r="O3101"/>
          <cell r="P3101"/>
          <cell r="Q3101"/>
          <cell r="R3101"/>
          <cell r="S3101"/>
          <cell r="T3101"/>
          <cell r="U3101"/>
          <cell r="V3101"/>
          <cell r="Y3101"/>
          <cell r="Z3101"/>
        </row>
        <row r="3102">
          <cell r="B3102"/>
          <cell r="C3102"/>
          <cell r="D3102"/>
          <cell r="E3102"/>
          <cell r="F3102"/>
          <cell r="G3102"/>
          <cell r="H3102"/>
          <cell r="I3102"/>
          <cell r="J3102"/>
          <cell r="K3102"/>
          <cell r="L3102"/>
          <cell r="O3102"/>
          <cell r="P3102"/>
          <cell r="Q3102"/>
          <cell r="R3102"/>
          <cell r="S3102"/>
          <cell r="T3102"/>
          <cell r="U3102"/>
          <cell r="V3102"/>
          <cell r="Y3102"/>
          <cell r="Z3102"/>
        </row>
        <row r="3103">
          <cell r="B3103"/>
          <cell r="C3103"/>
          <cell r="D3103"/>
          <cell r="E3103"/>
          <cell r="F3103"/>
          <cell r="G3103"/>
          <cell r="H3103"/>
          <cell r="I3103"/>
          <cell r="J3103"/>
          <cell r="K3103"/>
          <cell r="L3103"/>
          <cell r="O3103"/>
          <cell r="P3103"/>
          <cell r="Q3103"/>
          <cell r="R3103"/>
          <cell r="S3103"/>
          <cell r="T3103"/>
          <cell r="U3103"/>
          <cell r="V3103"/>
          <cell r="Y3103"/>
          <cell r="Z3103"/>
        </row>
        <row r="3104">
          <cell r="B3104"/>
          <cell r="C3104"/>
          <cell r="D3104"/>
          <cell r="E3104"/>
          <cell r="F3104"/>
          <cell r="G3104"/>
          <cell r="H3104"/>
          <cell r="I3104"/>
          <cell r="J3104"/>
          <cell r="K3104"/>
          <cell r="L3104"/>
          <cell r="O3104"/>
          <cell r="P3104"/>
          <cell r="Q3104"/>
          <cell r="R3104"/>
          <cell r="S3104"/>
          <cell r="T3104"/>
          <cell r="U3104"/>
          <cell r="V3104"/>
          <cell r="Y3104"/>
          <cell r="Z3104"/>
        </row>
        <row r="3105">
          <cell r="B3105"/>
          <cell r="C3105"/>
          <cell r="D3105"/>
          <cell r="E3105"/>
          <cell r="F3105"/>
          <cell r="G3105"/>
          <cell r="H3105"/>
          <cell r="I3105"/>
          <cell r="J3105"/>
          <cell r="K3105"/>
          <cell r="L3105"/>
          <cell r="O3105"/>
          <cell r="P3105"/>
          <cell r="Q3105"/>
          <cell r="R3105"/>
          <cell r="S3105"/>
          <cell r="T3105"/>
          <cell r="U3105"/>
          <cell r="V3105"/>
          <cell r="Y3105"/>
          <cell r="Z3105"/>
        </row>
        <row r="3106">
          <cell r="B3106"/>
          <cell r="C3106"/>
          <cell r="D3106"/>
          <cell r="E3106"/>
          <cell r="F3106"/>
          <cell r="G3106"/>
          <cell r="H3106"/>
          <cell r="I3106"/>
          <cell r="J3106"/>
          <cell r="K3106"/>
          <cell r="L3106"/>
          <cell r="O3106"/>
          <cell r="P3106"/>
          <cell r="Q3106"/>
          <cell r="R3106"/>
          <cell r="S3106"/>
          <cell r="T3106"/>
          <cell r="U3106"/>
          <cell r="V3106"/>
          <cell r="Y3106"/>
          <cell r="Z3106"/>
        </row>
        <row r="3107">
          <cell r="B3107"/>
          <cell r="C3107"/>
          <cell r="D3107"/>
          <cell r="E3107"/>
          <cell r="F3107"/>
          <cell r="G3107"/>
          <cell r="H3107"/>
          <cell r="I3107"/>
          <cell r="J3107"/>
          <cell r="K3107"/>
          <cell r="L3107"/>
          <cell r="O3107"/>
          <cell r="P3107"/>
          <cell r="Q3107"/>
          <cell r="R3107"/>
          <cell r="S3107"/>
          <cell r="T3107"/>
          <cell r="U3107"/>
          <cell r="V3107"/>
          <cell r="Y3107"/>
          <cell r="Z3107"/>
        </row>
        <row r="3108">
          <cell r="B3108"/>
          <cell r="C3108"/>
          <cell r="D3108"/>
          <cell r="E3108"/>
          <cell r="F3108"/>
          <cell r="G3108"/>
          <cell r="H3108"/>
          <cell r="I3108"/>
          <cell r="J3108"/>
          <cell r="K3108"/>
          <cell r="L3108"/>
          <cell r="O3108"/>
          <cell r="P3108"/>
          <cell r="Q3108"/>
          <cell r="R3108"/>
          <cell r="S3108"/>
          <cell r="T3108"/>
          <cell r="U3108"/>
          <cell r="V3108"/>
          <cell r="Y3108"/>
          <cell r="Z3108"/>
        </row>
        <row r="3109">
          <cell r="B3109"/>
          <cell r="C3109"/>
          <cell r="D3109"/>
          <cell r="E3109"/>
          <cell r="F3109"/>
          <cell r="G3109"/>
          <cell r="H3109"/>
          <cell r="I3109"/>
          <cell r="J3109"/>
          <cell r="K3109"/>
          <cell r="L3109"/>
          <cell r="O3109"/>
          <cell r="P3109"/>
          <cell r="Q3109"/>
          <cell r="R3109"/>
          <cell r="S3109"/>
          <cell r="T3109"/>
          <cell r="U3109"/>
          <cell r="V3109"/>
          <cell r="Y3109"/>
          <cell r="Z3109"/>
        </row>
        <row r="3110">
          <cell r="B3110"/>
          <cell r="C3110"/>
          <cell r="D3110"/>
          <cell r="E3110"/>
          <cell r="F3110"/>
          <cell r="G3110"/>
          <cell r="H3110"/>
          <cell r="I3110"/>
          <cell r="J3110"/>
          <cell r="K3110"/>
          <cell r="L3110"/>
          <cell r="O3110"/>
          <cell r="P3110"/>
          <cell r="Q3110"/>
          <cell r="R3110"/>
          <cell r="S3110"/>
          <cell r="T3110"/>
          <cell r="U3110"/>
          <cell r="V3110"/>
          <cell r="Y3110"/>
          <cell r="Z3110"/>
        </row>
        <row r="3111">
          <cell r="B3111"/>
          <cell r="C3111"/>
          <cell r="D3111"/>
          <cell r="E3111"/>
          <cell r="F3111"/>
          <cell r="G3111"/>
          <cell r="H3111"/>
          <cell r="I3111"/>
          <cell r="J3111"/>
          <cell r="K3111"/>
          <cell r="L3111"/>
          <cell r="O3111"/>
          <cell r="P3111"/>
          <cell r="Q3111"/>
          <cell r="R3111"/>
          <cell r="S3111"/>
          <cell r="T3111"/>
          <cell r="U3111"/>
          <cell r="V3111"/>
          <cell r="Y3111"/>
          <cell r="Z3111"/>
        </row>
        <row r="3112">
          <cell r="B3112"/>
          <cell r="C3112"/>
          <cell r="D3112"/>
          <cell r="E3112"/>
          <cell r="F3112"/>
          <cell r="G3112"/>
          <cell r="H3112"/>
          <cell r="I3112"/>
          <cell r="J3112"/>
          <cell r="K3112"/>
          <cell r="L3112"/>
          <cell r="O3112"/>
          <cell r="P3112"/>
          <cell r="Q3112"/>
          <cell r="R3112"/>
          <cell r="S3112"/>
          <cell r="T3112"/>
          <cell r="U3112"/>
          <cell r="V3112"/>
          <cell r="Y3112"/>
          <cell r="Z3112"/>
        </row>
        <row r="3113">
          <cell r="B3113"/>
          <cell r="C3113"/>
          <cell r="D3113"/>
          <cell r="E3113"/>
          <cell r="F3113"/>
          <cell r="G3113"/>
          <cell r="H3113"/>
          <cell r="I3113"/>
          <cell r="J3113"/>
          <cell r="K3113"/>
          <cell r="L3113"/>
          <cell r="O3113"/>
          <cell r="P3113"/>
          <cell r="Q3113"/>
          <cell r="R3113"/>
          <cell r="S3113"/>
          <cell r="T3113"/>
          <cell r="U3113"/>
          <cell r="V3113"/>
          <cell r="Y3113"/>
          <cell r="Z3113"/>
        </row>
        <row r="3114">
          <cell r="B3114"/>
          <cell r="C3114"/>
          <cell r="D3114"/>
          <cell r="E3114"/>
          <cell r="F3114"/>
          <cell r="G3114"/>
          <cell r="H3114"/>
          <cell r="I3114"/>
          <cell r="J3114"/>
          <cell r="K3114"/>
          <cell r="L3114"/>
          <cell r="O3114"/>
          <cell r="P3114"/>
          <cell r="Q3114"/>
          <cell r="R3114"/>
          <cell r="S3114"/>
          <cell r="T3114"/>
          <cell r="U3114"/>
          <cell r="V3114"/>
          <cell r="Y3114"/>
          <cell r="Z3114"/>
        </row>
        <row r="3115">
          <cell r="B3115"/>
          <cell r="C3115"/>
          <cell r="D3115"/>
          <cell r="E3115"/>
          <cell r="F3115"/>
          <cell r="G3115"/>
          <cell r="H3115"/>
          <cell r="I3115"/>
          <cell r="J3115"/>
          <cell r="K3115"/>
          <cell r="L3115"/>
          <cell r="O3115"/>
          <cell r="P3115"/>
          <cell r="Q3115"/>
          <cell r="R3115"/>
          <cell r="S3115"/>
          <cell r="T3115"/>
          <cell r="U3115"/>
          <cell r="V3115"/>
          <cell r="Y3115"/>
          <cell r="Z3115"/>
        </row>
        <row r="3116">
          <cell r="B3116"/>
          <cell r="C3116"/>
          <cell r="D3116"/>
          <cell r="E3116"/>
          <cell r="F3116"/>
          <cell r="G3116"/>
          <cell r="H3116"/>
          <cell r="I3116"/>
          <cell r="J3116"/>
          <cell r="K3116"/>
          <cell r="L3116"/>
          <cell r="O3116"/>
          <cell r="P3116"/>
          <cell r="Q3116"/>
          <cell r="R3116"/>
          <cell r="S3116"/>
          <cell r="T3116"/>
          <cell r="U3116"/>
          <cell r="V3116"/>
          <cell r="Y3116"/>
          <cell r="Z3116"/>
        </row>
        <row r="3117">
          <cell r="B3117"/>
          <cell r="C3117"/>
          <cell r="D3117"/>
          <cell r="E3117"/>
          <cell r="F3117"/>
          <cell r="G3117"/>
          <cell r="H3117"/>
          <cell r="I3117"/>
          <cell r="J3117"/>
          <cell r="K3117"/>
          <cell r="L3117"/>
          <cell r="O3117"/>
          <cell r="P3117"/>
          <cell r="Q3117"/>
          <cell r="R3117"/>
          <cell r="S3117"/>
          <cell r="T3117"/>
          <cell r="U3117"/>
          <cell r="V3117"/>
          <cell r="Y3117"/>
          <cell r="Z3117"/>
        </row>
        <row r="3118">
          <cell r="B3118"/>
          <cell r="C3118"/>
          <cell r="D3118"/>
          <cell r="E3118"/>
          <cell r="F3118"/>
          <cell r="G3118"/>
          <cell r="H3118"/>
          <cell r="I3118"/>
          <cell r="J3118"/>
          <cell r="K3118"/>
          <cell r="L3118"/>
          <cell r="O3118"/>
          <cell r="P3118"/>
          <cell r="Q3118"/>
          <cell r="R3118"/>
          <cell r="S3118"/>
          <cell r="T3118"/>
          <cell r="U3118"/>
          <cell r="V3118"/>
          <cell r="Y3118"/>
          <cell r="Z3118"/>
        </row>
        <row r="3119">
          <cell r="B3119"/>
          <cell r="C3119"/>
          <cell r="D3119"/>
          <cell r="E3119"/>
          <cell r="F3119"/>
          <cell r="G3119"/>
          <cell r="H3119"/>
          <cell r="I3119"/>
          <cell r="J3119"/>
          <cell r="K3119"/>
          <cell r="L3119"/>
          <cell r="O3119"/>
          <cell r="P3119"/>
          <cell r="Q3119"/>
          <cell r="R3119"/>
          <cell r="S3119"/>
          <cell r="T3119"/>
          <cell r="U3119"/>
          <cell r="V3119"/>
          <cell r="Y3119"/>
          <cell r="Z3119"/>
        </row>
        <row r="3120">
          <cell r="B3120"/>
          <cell r="C3120"/>
          <cell r="D3120"/>
          <cell r="E3120"/>
          <cell r="F3120"/>
          <cell r="G3120"/>
          <cell r="H3120"/>
          <cell r="I3120"/>
          <cell r="J3120"/>
          <cell r="K3120"/>
          <cell r="L3120"/>
          <cell r="O3120"/>
          <cell r="P3120"/>
          <cell r="Q3120"/>
          <cell r="R3120"/>
          <cell r="S3120"/>
          <cell r="T3120"/>
          <cell r="U3120"/>
          <cell r="V3120"/>
          <cell r="Y3120"/>
          <cell r="Z3120"/>
        </row>
        <row r="3121">
          <cell r="B3121"/>
          <cell r="C3121"/>
          <cell r="D3121"/>
          <cell r="E3121"/>
          <cell r="F3121"/>
          <cell r="G3121"/>
          <cell r="H3121"/>
          <cell r="I3121"/>
          <cell r="J3121"/>
          <cell r="K3121"/>
          <cell r="L3121"/>
          <cell r="O3121"/>
          <cell r="P3121"/>
          <cell r="Q3121"/>
          <cell r="R3121"/>
          <cell r="S3121"/>
          <cell r="T3121"/>
          <cell r="U3121"/>
          <cell r="V3121"/>
          <cell r="Y3121"/>
          <cell r="Z3121"/>
        </row>
        <row r="3122">
          <cell r="B3122"/>
          <cell r="C3122"/>
          <cell r="D3122"/>
          <cell r="E3122"/>
          <cell r="F3122"/>
          <cell r="G3122"/>
          <cell r="H3122"/>
          <cell r="I3122"/>
          <cell r="J3122"/>
          <cell r="K3122"/>
          <cell r="L3122"/>
          <cell r="O3122"/>
          <cell r="P3122"/>
          <cell r="Q3122"/>
          <cell r="R3122"/>
          <cell r="S3122"/>
          <cell r="T3122"/>
          <cell r="U3122"/>
          <cell r="V3122"/>
          <cell r="Y3122"/>
          <cell r="Z3122"/>
        </row>
        <row r="3123">
          <cell r="B3123"/>
          <cell r="C3123"/>
          <cell r="D3123"/>
          <cell r="E3123"/>
          <cell r="F3123"/>
          <cell r="G3123"/>
          <cell r="H3123"/>
          <cell r="I3123"/>
          <cell r="J3123"/>
          <cell r="K3123"/>
          <cell r="L3123"/>
          <cell r="O3123"/>
          <cell r="P3123"/>
          <cell r="Q3123"/>
          <cell r="R3123"/>
          <cell r="S3123"/>
          <cell r="T3123"/>
          <cell r="U3123"/>
          <cell r="V3123"/>
          <cell r="Y3123"/>
          <cell r="Z3123"/>
        </row>
        <row r="3124">
          <cell r="B3124"/>
          <cell r="C3124"/>
          <cell r="D3124"/>
          <cell r="E3124"/>
          <cell r="F3124"/>
          <cell r="G3124"/>
          <cell r="H3124"/>
          <cell r="I3124"/>
          <cell r="J3124"/>
          <cell r="K3124"/>
          <cell r="L3124"/>
          <cell r="O3124"/>
          <cell r="P3124"/>
          <cell r="Q3124"/>
          <cell r="R3124"/>
          <cell r="S3124"/>
          <cell r="T3124"/>
          <cell r="U3124"/>
          <cell r="V3124"/>
          <cell r="Y3124"/>
          <cell r="Z3124"/>
        </row>
        <row r="3125">
          <cell r="B3125"/>
          <cell r="C3125"/>
          <cell r="D3125"/>
          <cell r="E3125"/>
          <cell r="F3125"/>
          <cell r="G3125"/>
          <cell r="H3125"/>
          <cell r="I3125"/>
          <cell r="J3125"/>
          <cell r="K3125"/>
          <cell r="L3125"/>
          <cell r="O3125"/>
          <cell r="P3125"/>
          <cell r="Q3125"/>
          <cell r="R3125"/>
          <cell r="S3125"/>
          <cell r="T3125"/>
          <cell r="U3125"/>
          <cell r="V3125"/>
          <cell r="Y3125"/>
          <cell r="Z3125"/>
        </row>
        <row r="3126">
          <cell r="B3126"/>
          <cell r="C3126"/>
          <cell r="D3126"/>
          <cell r="E3126"/>
          <cell r="F3126"/>
          <cell r="G3126"/>
          <cell r="H3126"/>
          <cell r="I3126"/>
          <cell r="J3126"/>
          <cell r="K3126"/>
          <cell r="L3126"/>
          <cell r="O3126"/>
          <cell r="P3126"/>
          <cell r="Q3126"/>
          <cell r="R3126"/>
          <cell r="S3126"/>
          <cell r="T3126"/>
          <cell r="U3126"/>
          <cell r="V3126"/>
          <cell r="Y3126"/>
          <cell r="Z3126"/>
        </row>
        <row r="3127">
          <cell r="B3127"/>
          <cell r="C3127"/>
          <cell r="D3127"/>
          <cell r="E3127"/>
          <cell r="F3127"/>
          <cell r="G3127"/>
          <cell r="H3127"/>
          <cell r="I3127"/>
          <cell r="J3127"/>
          <cell r="K3127"/>
          <cell r="L3127"/>
          <cell r="O3127"/>
          <cell r="P3127"/>
          <cell r="Q3127"/>
          <cell r="R3127"/>
          <cell r="S3127"/>
          <cell r="T3127"/>
          <cell r="U3127"/>
          <cell r="V3127"/>
          <cell r="Y3127"/>
          <cell r="Z3127"/>
        </row>
        <row r="3128">
          <cell r="B3128"/>
          <cell r="C3128"/>
          <cell r="D3128"/>
          <cell r="E3128"/>
          <cell r="F3128"/>
          <cell r="G3128"/>
          <cell r="H3128"/>
          <cell r="I3128"/>
          <cell r="J3128"/>
          <cell r="K3128"/>
          <cell r="L3128"/>
          <cell r="O3128"/>
          <cell r="P3128"/>
          <cell r="Q3128"/>
          <cell r="R3128"/>
          <cell r="S3128"/>
          <cell r="T3128"/>
          <cell r="U3128"/>
          <cell r="V3128"/>
          <cell r="Y3128"/>
          <cell r="Z3128"/>
        </row>
        <row r="3129">
          <cell r="B3129"/>
          <cell r="C3129"/>
          <cell r="D3129"/>
          <cell r="E3129"/>
          <cell r="F3129"/>
          <cell r="G3129"/>
          <cell r="H3129"/>
          <cell r="I3129"/>
          <cell r="J3129"/>
          <cell r="K3129"/>
          <cell r="L3129"/>
          <cell r="O3129"/>
          <cell r="P3129"/>
          <cell r="Q3129"/>
          <cell r="R3129"/>
          <cell r="S3129"/>
          <cell r="T3129"/>
          <cell r="U3129"/>
          <cell r="V3129"/>
          <cell r="Y3129"/>
          <cell r="Z3129"/>
        </row>
        <row r="3130">
          <cell r="B3130"/>
          <cell r="C3130"/>
          <cell r="D3130"/>
          <cell r="E3130"/>
          <cell r="F3130"/>
          <cell r="G3130"/>
          <cell r="H3130"/>
          <cell r="I3130"/>
          <cell r="J3130"/>
          <cell r="K3130"/>
          <cell r="L3130"/>
          <cell r="O3130"/>
          <cell r="P3130"/>
          <cell r="Q3130"/>
          <cell r="R3130"/>
          <cell r="S3130"/>
          <cell r="T3130"/>
          <cell r="U3130"/>
          <cell r="V3130"/>
          <cell r="Y3130"/>
          <cell r="Z3130"/>
        </row>
        <row r="3131">
          <cell r="B3131"/>
          <cell r="C3131"/>
          <cell r="D3131"/>
          <cell r="E3131"/>
          <cell r="F3131"/>
          <cell r="G3131"/>
          <cell r="H3131"/>
          <cell r="I3131"/>
          <cell r="J3131"/>
          <cell r="K3131"/>
          <cell r="L3131"/>
          <cell r="O3131"/>
          <cell r="P3131"/>
          <cell r="Q3131"/>
          <cell r="R3131"/>
          <cell r="S3131"/>
          <cell r="T3131"/>
          <cell r="U3131"/>
          <cell r="V3131"/>
          <cell r="Y3131"/>
          <cell r="Z3131"/>
        </row>
        <row r="3132">
          <cell r="B3132"/>
          <cell r="C3132"/>
          <cell r="D3132"/>
          <cell r="E3132"/>
          <cell r="F3132"/>
          <cell r="G3132"/>
          <cell r="H3132"/>
          <cell r="I3132"/>
          <cell r="J3132"/>
          <cell r="K3132"/>
          <cell r="L3132"/>
          <cell r="O3132"/>
          <cell r="P3132"/>
          <cell r="Q3132"/>
          <cell r="R3132"/>
          <cell r="S3132"/>
          <cell r="T3132"/>
          <cell r="U3132"/>
          <cell r="V3132"/>
          <cell r="Y3132"/>
          <cell r="Z3132"/>
        </row>
        <row r="3133">
          <cell r="B3133"/>
          <cell r="C3133"/>
          <cell r="D3133"/>
          <cell r="E3133"/>
          <cell r="F3133"/>
          <cell r="G3133"/>
          <cell r="H3133"/>
          <cell r="I3133"/>
          <cell r="J3133"/>
          <cell r="K3133"/>
          <cell r="L3133"/>
          <cell r="O3133"/>
          <cell r="P3133"/>
          <cell r="Q3133"/>
          <cell r="R3133"/>
          <cell r="S3133"/>
          <cell r="T3133"/>
          <cell r="U3133"/>
          <cell r="V3133"/>
          <cell r="Y3133"/>
          <cell r="Z3133"/>
        </row>
        <row r="3134">
          <cell r="B3134"/>
          <cell r="C3134"/>
          <cell r="D3134"/>
          <cell r="E3134"/>
          <cell r="F3134"/>
          <cell r="G3134"/>
          <cell r="H3134"/>
          <cell r="I3134"/>
          <cell r="J3134"/>
          <cell r="K3134"/>
          <cell r="L3134"/>
          <cell r="O3134"/>
          <cell r="P3134"/>
          <cell r="Q3134"/>
          <cell r="R3134"/>
          <cell r="S3134"/>
          <cell r="T3134"/>
          <cell r="U3134"/>
          <cell r="V3134"/>
          <cell r="Y3134"/>
          <cell r="Z3134"/>
        </row>
        <row r="3135">
          <cell r="B3135"/>
          <cell r="C3135"/>
          <cell r="D3135"/>
          <cell r="E3135"/>
          <cell r="F3135"/>
          <cell r="G3135"/>
          <cell r="H3135"/>
          <cell r="I3135"/>
          <cell r="J3135"/>
          <cell r="K3135"/>
          <cell r="L3135"/>
          <cell r="O3135"/>
          <cell r="P3135"/>
          <cell r="Q3135"/>
          <cell r="R3135"/>
          <cell r="S3135"/>
          <cell r="T3135"/>
          <cell r="U3135"/>
          <cell r="V3135"/>
          <cell r="Y3135"/>
          <cell r="Z3135"/>
        </row>
        <row r="3136">
          <cell r="B3136"/>
          <cell r="C3136"/>
          <cell r="D3136"/>
          <cell r="E3136"/>
          <cell r="F3136"/>
          <cell r="G3136"/>
          <cell r="H3136"/>
          <cell r="I3136"/>
          <cell r="J3136"/>
          <cell r="K3136"/>
          <cell r="L3136"/>
          <cell r="O3136"/>
          <cell r="P3136"/>
          <cell r="Q3136"/>
          <cell r="R3136"/>
          <cell r="S3136"/>
          <cell r="T3136"/>
          <cell r="U3136"/>
          <cell r="V3136"/>
          <cell r="Y3136"/>
          <cell r="Z3136"/>
        </row>
        <row r="3137">
          <cell r="B3137"/>
          <cell r="C3137"/>
          <cell r="D3137"/>
          <cell r="E3137"/>
          <cell r="F3137"/>
          <cell r="G3137"/>
          <cell r="H3137"/>
          <cell r="I3137"/>
          <cell r="J3137"/>
          <cell r="K3137"/>
          <cell r="L3137"/>
          <cell r="O3137"/>
          <cell r="P3137"/>
          <cell r="Q3137"/>
          <cell r="R3137"/>
          <cell r="S3137"/>
          <cell r="T3137"/>
          <cell r="U3137"/>
          <cell r="V3137"/>
          <cell r="Y3137"/>
          <cell r="Z3137"/>
        </row>
        <row r="3138">
          <cell r="B3138"/>
          <cell r="C3138"/>
          <cell r="D3138"/>
          <cell r="E3138"/>
          <cell r="F3138"/>
          <cell r="G3138"/>
          <cell r="H3138"/>
          <cell r="I3138"/>
          <cell r="J3138"/>
          <cell r="K3138"/>
          <cell r="L3138"/>
          <cell r="O3138"/>
          <cell r="P3138"/>
          <cell r="Q3138"/>
          <cell r="R3138"/>
          <cell r="S3138"/>
          <cell r="T3138"/>
          <cell r="U3138"/>
          <cell r="V3138"/>
          <cell r="Y3138"/>
          <cell r="Z3138"/>
        </row>
        <row r="3139">
          <cell r="B3139"/>
          <cell r="C3139"/>
          <cell r="D3139"/>
          <cell r="E3139"/>
          <cell r="F3139"/>
          <cell r="G3139"/>
          <cell r="H3139"/>
          <cell r="I3139"/>
          <cell r="J3139"/>
          <cell r="K3139"/>
          <cell r="L3139"/>
          <cell r="O3139"/>
          <cell r="P3139"/>
          <cell r="Q3139"/>
          <cell r="R3139"/>
          <cell r="S3139"/>
          <cell r="T3139"/>
          <cell r="U3139"/>
          <cell r="V3139"/>
          <cell r="Y3139"/>
          <cell r="Z3139"/>
        </row>
        <row r="3140">
          <cell r="B3140"/>
          <cell r="C3140"/>
          <cell r="D3140"/>
          <cell r="E3140"/>
          <cell r="F3140"/>
          <cell r="G3140"/>
          <cell r="H3140"/>
          <cell r="I3140"/>
          <cell r="J3140"/>
          <cell r="K3140"/>
          <cell r="L3140"/>
          <cell r="O3140"/>
          <cell r="P3140"/>
          <cell r="Q3140"/>
          <cell r="R3140"/>
          <cell r="S3140"/>
          <cell r="T3140"/>
          <cell r="U3140"/>
          <cell r="V3140"/>
          <cell r="Y3140"/>
          <cell r="Z3140"/>
        </row>
        <row r="3141">
          <cell r="B3141"/>
          <cell r="C3141"/>
          <cell r="D3141"/>
          <cell r="E3141"/>
          <cell r="F3141"/>
          <cell r="G3141"/>
          <cell r="H3141"/>
          <cell r="I3141"/>
          <cell r="J3141"/>
          <cell r="K3141"/>
          <cell r="L3141"/>
          <cell r="O3141"/>
          <cell r="P3141"/>
          <cell r="Q3141"/>
          <cell r="R3141"/>
          <cell r="S3141"/>
          <cell r="T3141"/>
          <cell r="U3141"/>
          <cell r="V3141"/>
          <cell r="Y3141"/>
          <cell r="Z3141"/>
        </row>
        <row r="3142">
          <cell r="B3142"/>
          <cell r="C3142"/>
          <cell r="D3142"/>
          <cell r="E3142"/>
          <cell r="F3142"/>
          <cell r="G3142"/>
          <cell r="H3142"/>
          <cell r="I3142"/>
          <cell r="J3142"/>
          <cell r="K3142"/>
          <cell r="L3142"/>
          <cell r="O3142"/>
          <cell r="P3142"/>
          <cell r="Q3142"/>
          <cell r="R3142"/>
          <cell r="S3142"/>
          <cell r="T3142"/>
          <cell r="U3142"/>
          <cell r="V3142"/>
          <cell r="Y3142"/>
          <cell r="Z3142"/>
        </row>
        <row r="3143">
          <cell r="B3143"/>
          <cell r="C3143"/>
          <cell r="D3143"/>
          <cell r="E3143"/>
          <cell r="F3143"/>
          <cell r="G3143"/>
          <cell r="H3143"/>
          <cell r="I3143"/>
          <cell r="J3143"/>
          <cell r="K3143"/>
          <cell r="L3143"/>
          <cell r="O3143"/>
          <cell r="P3143"/>
          <cell r="Q3143"/>
          <cell r="R3143"/>
          <cell r="S3143"/>
          <cell r="T3143"/>
          <cell r="U3143"/>
          <cell r="V3143"/>
          <cell r="Y3143"/>
          <cell r="Z3143"/>
        </row>
        <row r="3144">
          <cell r="B3144"/>
          <cell r="C3144"/>
          <cell r="D3144"/>
          <cell r="E3144"/>
          <cell r="F3144"/>
          <cell r="G3144"/>
          <cell r="H3144"/>
          <cell r="I3144"/>
          <cell r="J3144"/>
          <cell r="K3144"/>
          <cell r="L3144"/>
          <cell r="O3144"/>
          <cell r="P3144"/>
          <cell r="Q3144"/>
          <cell r="R3144"/>
          <cell r="S3144"/>
          <cell r="T3144"/>
          <cell r="U3144"/>
          <cell r="V3144"/>
          <cell r="Y3144"/>
          <cell r="Z3144"/>
        </row>
        <row r="3145">
          <cell r="B3145"/>
          <cell r="C3145"/>
          <cell r="D3145"/>
          <cell r="E3145"/>
          <cell r="F3145"/>
          <cell r="G3145"/>
          <cell r="H3145"/>
          <cell r="I3145"/>
          <cell r="J3145"/>
          <cell r="K3145"/>
          <cell r="L3145"/>
          <cell r="O3145"/>
          <cell r="P3145"/>
          <cell r="Q3145"/>
          <cell r="R3145"/>
          <cell r="S3145"/>
          <cell r="T3145"/>
          <cell r="U3145"/>
          <cell r="V3145"/>
          <cell r="Y3145"/>
          <cell r="Z3145"/>
        </row>
        <row r="3146">
          <cell r="B3146"/>
          <cell r="C3146"/>
          <cell r="D3146"/>
          <cell r="E3146"/>
          <cell r="F3146"/>
          <cell r="G3146"/>
          <cell r="H3146"/>
          <cell r="I3146"/>
          <cell r="J3146"/>
          <cell r="K3146"/>
          <cell r="L3146"/>
          <cell r="O3146"/>
          <cell r="P3146"/>
          <cell r="Q3146"/>
          <cell r="R3146"/>
          <cell r="S3146"/>
          <cell r="T3146"/>
          <cell r="U3146"/>
          <cell r="V3146"/>
          <cell r="Y3146"/>
          <cell r="Z3146"/>
        </row>
        <row r="3147">
          <cell r="B3147"/>
          <cell r="C3147"/>
          <cell r="D3147"/>
          <cell r="E3147"/>
          <cell r="F3147"/>
          <cell r="G3147"/>
          <cell r="H3147"/>
          <cell r="I3147"/>
          <cell r="J3147"/>
          <cell r="K3147"/>
          <cell r="L3147"/>
          <cell r="O3147"/>
          <cell r="P3147"/>
          <cell r="Q3147"/>
          <cell r="R3147"/>
          <cell r="S3147"/>
          <cell r="T3147"/>
          <cell r="U3147"/>
          <cell r="V3147"/>
          <cell r="Y3147"/>
          <cell r="Z3147"/>
        </row>
        <row r="3148">
          <cell r="B3148"/>
          <cell r="C3148"/>
          <cell r="D3148"/>
          <cell r="E3148"/>
          <cell r="F3148"/>
          <cell r="G3148"/>
          <cell r="H3148"/>
          <cell r="I3148"/>
          <cell r="J3148"/>
          <cell r="K3148"/>
          <cell r="L3148"/>
          <cell r="O3148"/>
          <cell r="P3148"/>
          <cell r="Q3148"/>
          <cell r="R3148"/>
          <cell r="S3148"/>
          <cell r="T3148"/>
          <cell r="U3148"/>
          <cell r="V3148"/>
          <cell r="Y3148"/>
          <cell r="Z3148"/>
        </row>
        <row r="3149">
          <cell r="B3149"/>
          <cell r="C3149"/>
          <cell r="D3149"/>
          <cell r="E3149"/>
          <cell r="F3149"/>
          <cell r="G3149"/>
          <cell r="H3149"/>
          <cell r="I3149"/>
          <cell r="J3149"/>
          <cell r="K3149"/>
          <cell r="L3149"/>
          <cell r="O3149"/>
          <cell r="P3149"/>
          <cell r="Q3149"/>
          <cell r="R3149"/>
          <cell r="S3149"/>
          <cell r="T3149"/>
          <cell r="U3149"/>
          <cell r="V3149"/>
          <cell r="Y3149"/>
          <cell r="Z3149"/>
        </row>
        <row r="3150">
          <cell r="B3150"/>
          <cell r="C3150"/>
          <cell r="D3150"/>
          <cell r="E3150"/>
          <cell r="F3150"/>
          <cell r="G3150"/>
          <cell r="H3150"/>
          <cell r="I3150"/>
          <cell r="J3150"/>
          <cell r="K3150"/>
          <cell r="L3150"/>
          <cell r="O3150"/>
          <cell r="P3150"/>
          <cell r="Q3150"/>
          <cell r="R3150"/>
          <cell r="S3150"/>
          <cell r="T3150"/>
          <cell r="U3150"/>
          <cell r="V3150"/>
          <cell r="Y3150"/>
          <cell r="Z3150"/>
        </row>
        <row r="3151">
          <cell r="B3151"/>
          <cell r="C3151"/>
          <cell r="D3151"/>
          <cell r="E3151"/>
          <cell r="F3151"/>
          <cell r="G3151"/>
          <cell r="H3151"/>
          <cell r="I3151"/>
          <cell r="J3151"/>
          <cell r="K3151"/>
          <cell r="L3151"/>
          <cell r="O3151"/>
          <cell r="P3151"/>
          <cell r="Q3151"/>
          <cell r="R3151"/>
          <cell r="S3151"/>
          <cell r="T3151"/>
          <cell r="U3151"/>
          <cell r="V3151"/>
          <cell r="Y3151"/>
          <cell r="Z3151"/>
        </row>
        <row r="3152">
          <cell r="B3152"/>
          <cell r="C3152"/>
          <cell r="D3152"/>
          <cell r="E3152"/>
          <cell r="F3152"/>
          <cell r="G3152"/>
          <cell r="H3152"/>
          <cell r="I3152"/>
          <cell r="J3152"/>
          <cell r="K3152"/>
          <cell r="L3152"/>
          <cell r="O3152"/>
          <cell r="P3152"/>
          <cell r="Q3152"/>
          <cell r="R3152"/>
          <cell r="S3152"/>
          <cell r="T3152"/>
          <cell r="U3152"/>
          <cell r="V3152"/>
          <cell r="Y3152"/>
          <cell r="Z3152"/>
        </row>
        <row r="3153">
          <cell r="B3153"/>
          <cell r="C3153"/>
          <cell r="D3153"/>
          <cell r="E3153"/>
          <cell r="F3153"/>
          <cell r="G3153"/>
          <cell r="H3153"/>
          <cell r="I3153"/>
          <cell r="J3153"/>
          <cell r="K3153"/>
          <cell r="L3153"/>
          <cell r="O3153"/>
          <cell r="P3153"/>
          <cell r="Q3153"/>
          <cell r="R3153"/>
          <cell r="S3153"/>
          <cell r="T3153"/>
          <cell r="U3153"/>
          <cell r="V3153"/>
          <cell r="Y3153"/>
          <cell r="Z3153"/>
        </row>
        <row r="3154">
          <cell r="B3154"/>
          <cell r="C3154"/>
          <cell r="D3154"/>
          <cell r="E3154"/>
          <cell r="F3154"/>
          <cell r="G3154"/>
          <cell r="H3154"/>
          <cell r="I3154"/>
          <cell r="J3154"/>
          <cell r="K3154"/>
          <cell r="L3154"/>
          <cell r="O3154"/>
          <cell r="P3154"/>
          <cell r="Q3154"/>
          <cell r="R3154"/>
          <cell r="S3154"/>
          <cell r="T3154"/>
          <cell r="U3154"/>
          <cell r="V3154"/>
          <cell r="Y3154"/>
          <cell r="Z3154"/>
        </row>
        <row r="3155">
          <cell r="B3155"/>
          <cell r="C3155"/>
          <cell r="D3155"/>
          <cell r="E3155"/>
          <cell r="F3155"/>
          <cell r="G3155"/>
          <cell r="H3155"/>
          <cell r="I3155"/>
          <cell r="J3155"/>
          <cell r="K3155"/>
          <cell r="L3155"/>
          <cell r="O3155"/>
          <cell r="P3155"/>
          <cell r="Q3155"/>
          <cell r="R3155"/>
          <cell r="S3155"/>
          <cell r="T3155"/>
          <cell r="U3155"/>
          <cell r="V3155"/>
          <cell r="Y3155"/>
          <cell r="Z3155"/>
        </row>
        <row r="3156">
          <cell r="B3156"/>
          <cell r="C3156"/>
          <cell r="D3156"/>
          <cell r="E3156"/>
          <cell r="F3156"/>
          <cell r="G3156"/>
          <cell r="H3156"/>
          <cell r="I3156"/>
          <cell r="J3156"/>
          <cell r="K3156"/>
          <cell r="L3156"/>
          <cell r="O3156"/>
          <cell r="P3156"/>
          <cell r="Q3156"/>
          <cell r="R3156"/>
          <cell r="S3156"/>
          <cell r="T3156"/>
          <cell r="U3156"/>
          <cell r="V3156"/>
          <cell r="Y3156"/>
          <cell r="Z3156"/>
        </row>
        <row r="3157">
          <cell r="B3157"/>
          <cell r="C3157"/>
          <cell r="D3157"/>
          <cell r="E3157"/>
          <cell r="F3157"/>
          <cell r="G3157"/>
          <cell r="H3157"/>
          <cell r="I3157"/>
          <cell r="J3157"/>
          <cell r="K3157"/>
          <cell r="L3157"/>
          <cell r="O3157"/>
          <cell r="P3157"/>
          <cell r="Q3157"/>
          <cell r="R3157"/>
          <cell r="S3157"/>
          <cell r="T3157"/>
          <cell r="U3157"/>
          <cell r="V3157"/>
          <cell r="Y3157"/>
          <cell r="Z3157"/>
        </row>
        <row r="3158">
          <cell r="B3158"/>
          <cell r="C3158"/>
          <cell r="D3158"/>
          <cell r="E3158"/>
          <cell r="F3158"/>
          <cell r="G3158"/>
          <cell r="H3158"/>
          <cell r="I3158"/>
          <cell r="J3158"/>
          <cell r="K3158"/>
          <cell r="L3158"/>
          <cell r="O3158"/>
          <cell r="P3158"/>
          <cell r="Q3158"/>
          <cell r="R3158"/>
          <cell r="S3158"/>
          <cell r="T3158"/>
          <cell r="U3158"/>
          <cell r="V3158"/>
          <cell r="Y3158"/>
          <cell r="Z3158"/>
        </row>
        <row r="3159">
          <cell r="B3159"/>
          <cell r="C3159"/>
          <cell r="D3159"/>
          <cell r="E3159"/>
          <cell r="F3159"/>
          <cell r="G3159"/>
          <cell r="H3159"/>
          <cell r="I3159"/>
          <cell r="J3159"/>
          <cell r="K3159"/>
          <cell r="L3159"/>
          <cell r="O3159"/>
          <cell r="P3159"/>
          <cell r="Q3159"/>
          <cell r="R3159"/>
          <cell r="S3159"/>
          <cell r="T3159"/>
          <cell r="U3159"/>
          <cell r="V3159"/>
          <cell r="Y3159"/>
          <cell r="Z3159"/>
        </row>
        <row r="3160">
          <cell r="B3160"/>
          <cell r="C3160"/>
          <cell r="D3160"/>
          <cell r="E3160"/>
          <cell r="F3160"/>
          <cell r="G3160"/>
          <cell r="H3160"/>
          <cell r="I3160"/>
          <cell r="J3160"/>
          <cell r="K3160"/>
          <cell r="L3160"/>
          <cell r="O3160"/>
          <cell r="P3160"/>
          <cell r="Q3160"/>
          <cell r="R3160"/>
          <cell r="S3160"/>
          <cell r="T3160"/>
          <cell r="U3160"/>
          <cell r="V3160"/>
          <cell r="Y3160"/>
          <cell r="Z3160"/>
        </row>
        <row r="3161">
          <cell r="B3161"/>
          <cell r="C3161"/>
          <cell r="D3161"/>
          <cell r="E3161"/>
          <cell r="F3161"/>
          <cell r="G3161"/>
          <cell r="H3161"/>
          <cell r="I3161"/>
          <cell r="J3161"/>
          <cell r="K3161"/>
          <cell r="L3161"/>
          <cell r="O3161"/>
          <cell r="P3161"/>
          <cell r="Q3161"/>
          <cell r="R3161"/>
          <cell r="S3161"/>
          <cell r="T3161"/>
          <cell r="U3161"/>
          <cell r="V3161"/>
          <cell r="Y3161"/>
          <cell r="Z3161"/>
        </row>
        <row r="3162">
          <cell r="B3162"/>
          <cell r="C3162"/>
          <cell r="D3162"/>
          <cell r="E3162"/>
          <cell r="F3162"/>
          <cell r="G3162"/>
          <cell r="H3162"/>
          <cell r="I3162"/>
          <cell r="J3162"/>
          <cell r="K3162"/>
          <cell r="L3162"/>
          <cell r="O3162"/>
          <cell r="P3162"/>
          <cell r="Q3162"/>
          <cell r="R3162"/>
          <cell r="S3162"/>
          <cell r="T3162"/>
          <cell r="U3162"/>
          <cell r="V3162"/>
          <cell r="Y3162"/>
          <cell r="Z3162"/>
        </row>
        <row r="3163">
          <cell r="B3163"/>
          <cell r="C3163"/>
          <cell r="D3163"/>
          <cell r="E3163"/>
          <cell r="F3163"/>
          <cell r="G3163"/>
          <cell r="H3163"/>
          <cell r="I3163"/>
          <cell r="J3163"/>
          <cell r="K3163"/>
          <cell r="L3163"/>
          <cell r="O3163"/>
          <cell r="P3163"/>
          <cell r="Q3163"/>
          <cell r="R3163"/>
          <cell r="S3163"/>
          <cell r="T3163"/>
          <cell r="U3163"/>
          <cell r="V3163"/>
          <cell r="Y3163"/>
          <cell r="Z3163"/>
        </row>
        <row r="3164">
          <cell r="B3164"/>
          <cell r="C3164"/>
          <cell r="D3164"/>
          <cell r="E3164"/>
          <cell r="F3164"/>
          <cell r="G3164"/>
          <cell r="H3164"/>
          <cell r="I3164"/>
          <cell r="J3164"/>
          <cell r="K3164"/>
          <cell r="L3164"/>
          <cell r="O3164"/>
          <cell r="P3164"/>
          <cell r="Q3164"/>
          <cell r="R3164"/>
          <cell r="S3164"/>
          <cell r="T3164"/>
          <cell r="U3164"/>
          <cell r="V3164"/>
          <cell r="Y3164"/>
          <cell r="Z3164"/>
        </row>
        <row r="3165">
          <cell r="B3165"/>
          <cell r="C3165"/>
          <cell r="D3165"/>
          <cell r="E3165"/>
          <cell r="F3165"/>
          <cell r="G3165"/>
          <cell r="H3165"/>
          <cell r="I3165"/>
          <cell r="J3165"/>
          <cell r="K3165"/>
          <cell r="L3165"/>
          <cell r="O3165"/>
          <cell r="P3165"/>
          <cell r="Q3165"/>
          <cell r="R3165"/>
          <cell r="S3165"/>
          <cell r="T3165"/>
          <cell r="U3165"/>
          <cell r="V3165"/>
          <cell r="Y3165"/>
          <cell r="Z3165"/>
        </row>
        <row r="3166">
          <cell r="B3166"/>
          <cell r="C3166"/>
          <cell r="D3166"/>
          <cell r="E3166"/>
          <cell r="F3166"/>
          <cell r="G3166"/>
          <cell r="H3166"/>
          <cell r="I3166"/>
          <cell r="J3166"/>
          <cell r="K3166"/>
          <cell r="L3166"/>
          <cell r="O3166"/>
          <cell r="P3166"/>
          <cell r="Q3166"/>
          <cell r="R3166"/>
          <cell r="S3166"/>
          <cell r="T3166"/>
          <cell r="U3166"/>
          <cell r="V3166"/>
          <cell r="Y3166"/>
          <cell r="Z3166"/>
        </row>
        <row r="3167">
          <cell r="B3167"/>
          <cell r="C3167"/>
          <cell r="D3167"/>
          <cell r="E3167"/>
          <cell r="F3167"/>
          <cell r="G3167"/>
          <cell r="H3167"/>
          <cell r="I3167"/>
          <cell r="J3167"/>
          <cell r="K3167"/>
          <cell r="L3167"/>
          <cell r="O3167"/>
          <cell r="P3167"/>
          <cell r="Q3167"/>
          <cell r="R3167"/>
          <cell r="S3167"/>
          <cell r="T3167"/>
          <cell r="U3167"/>
          <cell r="V3167"/>
          <cell r="Y3167"/>
          <cell r="Z3167"/>
        </row>
        <row r="3168">
          <cell r="B3168"/>
          <cell r="C3168"/>
          <cell r="D3168"/>
          <cell r="E3168"/>
          <cell r="F3168"/>
          <cell r="G3168"/>
          <cell r="H3168"/>
          <cell r="I3168"/>
          <cell r="J3168"/>
          <cell r="K3168"/>
          <cell r="L3168"/>
          <cell r="O3168"/>
          <cell r="P3168"/>
          <cell r="Q3168"/>
          <cell r="R3168"/>
          <cell r="S3168"/>
          <cell r="T3168"/>
          <cell r="U3168"/>
          <cell r="V3168"/>
          <cell r="Y3168"/>
          <cell r="Z3168"/>
        </row>
        <row r="3169">
          <cell r="B3169"/>
          <cell r="C3169"/>
          <cell r="D3169"/>
          <cell r="E3169"/>
          <cell r="F3169"/>
          <cell r="G3169"/>
          <cell r="H3169"/>
          <cell r="I3169"/>
          <cell r="J3169"/>
          <cell r="K3169"/>
          <cell r="L3169"/>
          <cell r="O3169"/>
          <cell r="P3169"/>
          <cell r="Q3169"/>
          <cell r="R3169"/>
          <cell r="S3169"/>
          <cell r="T3169"/>
          <cell r="U3169"/>
          <cell r="V3169"/>
          <cell r="Y3169"/>
          <cell r="Z3169"/>
        </row>
        <row r="3170">
          <cell r="B3170"/>
          <cell r="C3170"/>
          <cell r="D3170"/>
          <cell r="E3170"/>
          <cell r="F3170"/>
          <cell r="G3170"/>
          <cell r="H3170"/>
          <cell r="I3170"/>
          <cell r="J3170"/>
          <cell r="K3170"/>
          <cell r="L3170"/>
          <cell r="O3170"/>
          <cell r="P3170"/>
          <cell r="Q3170"/>
          <cell r="R3170"/>
          <cell r="S3170"/>
          <cell r="T3170"/>
          <cell r="U3170"/>
          <cell r="V3170"/>
          <cell r="Y3170"/>
          <cell r="Z3170"/>
        </row>
        <row r="3171">
          <cell r="B3171"/>
          <cell r="C3171"/>
          <cell r="D3171"/>
          <cell r="E3171"/>
          <cell r="F3171"/>
          <cell r="G3171"/>
          <cell r="H3171"/>
          <cell r="I3171"/>
          <cell r="J3171"/>
          <cell r="K3171"/>
          <cell r="L3171"/>
          <cell r="O3171"/>
          <cell r="P3171"/>
          <cell r="Q3171"/>
          <cell r="R3171"/>
          <cell r="S3171"/>
          <cell r="T3171"/>
          <cell r="U3171"/>
          <cell r="V3171"/>
          <cell r="Y3171"/>
          <cell r="Z3171"/>
        </row>
        <row r="3172">
          <cell r="B3172"/>
          <cell r="C3172"/>
          <cell r="D3172"/>
          <cell r="E3172"/>
          <cell r="F3172"/>
          <cell r="G3172"/>
          <cell r="H3172"/>
          <cell r="I3172"/>
          <cell r="J3172"/>
          <cell r="K3172"/>
          <cell r="L3172"/>
          <cell r="O3172"/>
          <cell r="P3172"/>
          <cell r="Q3172"/>
          <cell r="R3172"/>
          <cell r="S3172"/>
          <cell r="T3172"/>
          <cell r="U3172"/>
          <cell r="V3172"/>
          <cell r="Y3172"/>
          <cell r="Z3172"/>
        </row>
        <row r="3173">
          <cell r="B3173"/>
          <cell r="C3173"/>
          <cell r="D3173"/>
          <cell r="E3173"/>
          <cell r="F3173"/>
          <cell r="G3173"/>
          <cell r="H3173"/>
          <cell r="I3173"/>
          <cell r="J3173"/>
          <cell r="K3173"/>
          <cell r="L3173"/>
          <cell r="O3173"/>
          <cell r="P3173"/>
          <cell r="Q3173"/>
          <cell r="R3173"/>
          <cell r="S3173"/>
          <cell r="T3173"/>
          <cell r="U3173"/>
          <cell r="V3173"/>
          <cell r="Y3173"/>
          <cell r="Z3173"/>
        </row>
        <row r="3174">
          <cell r="B3174"/>
          <cell r="C3174"/>
          <cell r="D3174"/>
          <cell r="E3174"/>
          <cell r="F3174"/>
          <cell r="G3174"/>
          <cell r="H3174"/>
          <cell r="I3174"/>
          <cell r="J3174"/>
          <cell r="K3174"/>
          <cell r="L3174"/>
          <cell r="O3174"/>
          <cell r="P3174"/>
          <cell r="Q3174"/>
          <cell r="R3174"/>
          <cell r="S3174"/>
          <cell r="T3174"/>
          <cell r="U3174"/>
          <cell r="V3174"/>
          <cell r="Y3174"/>
          <cell r="Z3174"/>
        </row>
        <row r="3175">
          <cell r="B3175"/>
          <cell r="C3175"/>
          <cell r="D3175"/>
          <cell r="E3175"/>
          <cell r="F3175"/>
          <cell r="G3175"/>
          <cell r="H3175"/>
          <cell r="I3175"/>
          <cell r="J3175"/>
          <cell r="K3175"/>
          <cell r="L3175"/>
          <cell r="O3175"/>
          <cell r="P3175"/>
          <cell r="Q3175"/>
          <cell r="R3175"/>
          <cell r="S3175"/>
          <cell r="T3175"/>
          <cell r="U3175"/>
          <cell r="V3175"/>
          <cell r="Y3175"/>
          <cell r="Z3175"/>
        </row>
        <row r="3176">
          <cell r="B3176"/>
          <cell r="C3176"/>
          <cell r="D3176"/>
          <cell r="E3176"/>
          <cell r="F3176"/>
          <cell r="G3176"/>
          <cell r="H3176"/>
          <cell r="I3176"/>
          <cell r="J3176"/>
          <cell r="K3176"/>
          <cell r="L3176"/>
          <cell r="O3176"/>
          <cell r="P3176"/>
          <cell r="Q3176"/>
          <cell r="R3176"/>
          <cell r="S3176"/>
          <cell r="T3176"/>
          <cell r="U3176"/>
          <cell r="V3176"/>
          <cell r="Y3176"/>
          <cell r="Z3176"/>
        </row>
        <row r="3177">
          <cell r="B3177"/>
          <cell r="C3177"/>
          <cell r="D3177"/>
          <cell r="E3177"/>
          <cell r="F3177"/>
          <cell r="G3177"/>
          <cell r="H3177"/>
          <cell r="I3177"/>
          <cell r="J3177"/>
          <cell r="K3177"/>
          <cell r="L3177"/>
          <cell r="O3177"/>
          <cell r="P3177"/>
          <cell r="Q3177"/>
          <cell r="R3177"/>
          <cell r="S3177"/>
          <cell r="T3177"/>
          <cell r="U3177"/>
          <cell r="V3177"/>
          <cell r="Y3177"/>
          <cell r="Z3177"/>
        </row>
        <row r="3178">
          <cell r="B3178"/>
          <cell r="C3178"/>
          <cell r="D3178"/>
          <cell r="E3178"/>
          <cell r="F3178"/>
          <cell r="G3178"/>
          <cell r="H3178"/>
          <cell r="I3178"/>
          <cell r="J3178"/>
          <cell r="K3178"/>
          <cell r="L3178"/>
          <cell r="O3178"/>
          <cell r="P3178"/>
          <cell r="Q3178"/>
          <cell r="R3178"/>
          <cell r="S3178"/>
          <cell r="T3178"/>
          <cell r="U3178"/>
          <cell r="V3178"/>
          <cell r="Y3178"/>
          <cell r="Z3178"/>
        </row>
        <row r="3179">
          <cell r="B3179"/>
          <cell r="C3179"/>
          <cell r="D3179"/>
          <cell r="E3179"/>
          <cell r="F3179"/>
          <cell r="G3179"/>
          <cell r="H3179"/>
          <cell r="I3179"/>
          <cell r="J3179"/>
          <cell r="K3179"/>
          <cell r="L3179"/>
          <cell r="O3179"/>
          <cell r="P3179"/>
          <cell r="Q3179"/>
          <cell r="R3179"/>
          <cell r="S3179"/>
          <cell r="T3179"/>
          <cell r="U3179"/>
          <cell r="V3179"/>
          <cell r="Y3179"/>
          <cell r="Z3179"/>
        </row>
        <row r="3180">
          <cell r="B3180"/>
          <cell r="C3180"/>
          <cell r="D3180"/>
          <cell r="E3180"/>
          <cell r="F3180"/>
          <cell r="G3180"/>
          <cell r="H3180"/>
          <cell r="I3180"/>
          <cell r="J3180"/>
          <cell r="K3180"/>
          <cell r="L3180"/>
          <cell r="O3180"/>
          <cell r="P3180"/>
          <cell r="Q3180"/>
          <cell r="R3180"/>
          <cell r="S3180"/>
          <cell r="T3180"/>
          <cell r="U3180"/>
          <cell r="V3180"/>
          <cell r="Y3180"/>
          <cell r="Z3180"/>
        </row>
        <row r="3181">
          <cell r="B3181"/>
          <cell r="C3181"/>
          <cell r="D3181"/>
          <cell r="E3181"/>
          <cell r="F3181"/>
          <cell r="G3181"/>
          <cell r="H3181"/>
          <cell r="I3181"/>
          <cell r="J3181"/>
          <cell r="K3181"/>
          <cell r="L3181"/>
          <cell r="O3181"/>
          <cell r="P3181"/>
          <cell r="Q3181"/>
          <cell r="R3181"/>
          <cell r="S3181"/>
          <cell r="T3181"/>
          <cell r="U3181"/>
          <cell r="V3181"/>
          <cell r="Y3181"/>
          <cell r="Z3181"/>
        </row>
        <row r="3182">
          <cell r="B3182"/>
          <cell r="C3182"/>
          <cell r="D3182"/>
          <cell r="E3182"/>
          <cell r="F3182"/>
          <cell r="G3182"/>
          <cell r="H3182"/>
          <cell r="I3182"/>
          <cell r="J3182"/>
          <cell r="K3182"/>
          <cell r="L3182"/>
          <cell r="O3182"/>
          <cell r="P3182"/>
          <cell r="Q3182"/>
          <cell r="R3182"/>
          <cell r="S3182"/>
          <cell r="T3182"/>
          <cell r="U3182"/>
          <cell r="V3182"/>
          <cell r="Y3182"/>
          <cell r="Z3182"/>
        </row>
        <row r="3183">
          <cell r="B3183"/>
          <cell r="C3183"/>
          <cell r="D3183"/>
          <cell r="E3183"/>
          <cell r="F3183"/>
          <cell r="G3183"/>
          <cell r="H3183"/>
          <cell r="I3183"/>
          <cell r="J3183"/>
          <cell r="K3183"/>
          <cell r="L3183"/>
          <cell r="O3183"/>
          <cell r="P3183"/>
          <cell r="Q3183"/>
          <cell r="R3183"/>
          <cell r="S3183"/>
          <cell r="T3183"/>
          <cell r="U3183"/>
          <cell r="V3183"/>
          <cell r="Y3183"/>
          <cell r="Z3183"/>
        </row>
        <row r="3184">
          <cell r="B3184"/>
          <cell r="C3184"/>
          <cell r="D3184"/>
          <cell r="E3184"/>
          <cell r="F3184"/>
          <cell r="G3184"/>
          <cell r="H3184"/>
          <cell r="I3184"/>
          <cell r="J3184"/>
          <cell r="K3184"/>
          <cell r="L3184"/>
          <cell r="O3184"/>
          <cell r="P3184"/>
          <cell r="Q3184"/>
          <cell r="R3184"/>
          <cell r="S3184"/>
          <cell r="T3184"/>
          <cell r="U3184"/>
          <cell r="V3184"/>
          <cell r="Y3184"/>
          <cell r="Z3184"/>
        </row>
        <row r="3185">
          <cell r="B3185"/>
          <cell r="C3185"/>
          <cell r="D3185"/>
          <cell r="E3185"/>
          <cell r="F3185"/>
          <cell r="G3185"/>
          <cell r="H3185"/>
          <cell r="I3185"/>
          <cell r="J3185"/>
          <cell r="K3185"/>
          <cell r="L3185"/>
          <cell r="O3185"/>
          <cell r="P3185"/>
          <cell r="Q3185"/>
          <cell r="R3185"/>
          <cell r="S3185"/>
          <cell r="T3185"/>
          <cell r="U3185"/>
          <cell r="V3185"/>
          <cell r="Y3185"/>
          <cell r="Z3185"/>
        </row>
        <row r="3186">
          <cell r="B3186"/>
          <cell r="C3186"/>
          <cell r="D3186"/>
          <cell r="E3186"/>
          <cell r="F3186"/>
          <cell r="G3186"/>
          <cell r="H3186"/>
          <cell r="I3186"/>
          <cell r="J3186"/>
          <cell r="K3186"/>
          <cell r="L3186"/>
          <cell r="O3186"/>
          <cell r="P3186"/>
          <cell r="Q3186"/>
          <cell r="R3186"/>
          <cell r="S3186"/>
          <cell r="T3186"/>
          <cell r="U3186"/>
          <cell r="V3186"/>
          <cell r="Y3186"/>
          <cell r="Z3186"/>
        </row>
        <row r="3187">
          <cell r="B3187"/>
          <cell r="C3187"/>
          <cell r="D3187"/>
          <cell r="E3187"/>
          <cell r="F3187"/>
          <cell r="G3187"/>
          <cell r="H3187"/>
          <cell r="I3187"/>
          <cell r="J3187"/>
          <cell r="K3187"/>
          <cell r="L3187"/>
          <cell r="O3187"/>
          <cell r="P3187"/>
          <cell r="Q3187"/>
          <cell r="R3187"/>
          <cell r="S3187"/>
          <cell r="T3187"/>
          <cell r="U3187"/>
          <cell r="V3187"/>
          <cell r="Y3187"/>
          <cell r="Z3187"/>
        </row>
        <row r="3188">
          <cell r="B3188"/>
          <cell r="C3188"/>
          <cell r="D3188"/>
          <cell r="E3188"/>
          <cell r="F3188"/>
          <cell r="G3188"/>
          <cell r="H3188"/>
          <cell r="I3188"/>
          <cell r="J3188"/>
          <cell r="K3188"/>
          <cell r="L3188"/>
          <cell r="O3188"/>
          <cell r="P3188"/>
          <cell r="Q3188"/>
          <cell r="R3188"/>
          <cell r="S3188"/>
          <cell r="T3188"/>
          <cell r="U3188"/>
          <cell r="V3188"/>
          <cell r="Y3188"/>
          <cell r="Z3188"/>
        </row>
        <row r="3189">
          <cell r="B3189"/>
          <cell r="C3189"/>
          <cell r="D3189"/>
          <cell r="E3189"/>
          <cell r="F3189"/>
          <cell r="G3189"/>
          <cell r="H3189"/>
          <cell r="I3189"/>
          <cell r="J3189"/>
          <cell r="K3189"/>
          <cell r="L3189"/>
          <cell r="O3189"/>
          <cell r="P3189"/>
          <cell r="Q3189"/>
          <cell r="R3189"/>
          <cell r="S3189"/>
          <cell r="T3189"/>
          <cell r="U3189"/>
          <cell r="V3189"/>
          <cell r="Y3189"/>
          <cell r="Z3189"/>
        </row>
        <row r="3190">
          <cell r="B3190"/>
          <cell r="C3190"/>
          <cell r="D3190"/>
          <cell r="E3190"/>
          <cell r="F3190"/>
          <cell r="G3190"/>
          <cell r="H3190"/>
          <cell r="I3190"/>
          <cell r="J3190"/>
          <cell r="K3190"/>
          <cell r="L3190"/>
          <cell r="O3190"/>
          <cell r="P3190"/>
          <cell r="Q3190"/>
          <cell r="R3190"/>
          <cell r="S3190"/>
          <cell r="T3190"/>
          <cell r="U3190"/>
          <cell r="V3190"/>
          <cell r="Y3190"/>
          <cell r="Z3190"/>
        </row>
        <row r="3191">
          <cell r="B3191"/>
          <cell r="C3191"/>
          <cell r="D3191"/>
          <cell r="E3191"/>
          <cell r="F3191"/>
          <cell r="G3191"/>
          <cell r="H3191"/>
          <cell r="I3191"/>
          <cell r="J3191"/>
          <cell r="K3191"/>
          <cell r="L3191"/>
          <cell r="O3191"/>
          <cell r="P3191"/>
          <cell r="Q3191"/>
          <cell r="R3191"/>
          <cell r="S3191"/>
          <cell r="T3191"/>
          <cell r="U3191"/>
          <cell r="V3191"/>
          <cell r="Y3191"/>
          <cell r="Z3191"/>
        </row>
        <row r="3192">
          <cell r="B3192"/>
          <cell r="C3192"/>
          <cell r="D3192"/>
          <cell r="E3192"/>
          <cell r="F3192"/>
          <cell r="G3192"/>
          <cell r="H3192"/>
          <cell r="I3192"/>
          <cell r="J3192"/>
          <cell r="K3192"/>
          <cell r="L3192"/>
          <cell r="O3192"/>
          <cell r="P3192"/>
          <cell r="Q3192"/>
          <cell r="R3192"/>
          <cell r="S3192"/>
          <cell r="T3192"/>
          <cell r="U3192"/>
          <cell r="V3192"/>
          <cell r="Y3192"/>
          <cell r="Z3192"/>
        </row>
        <row r="3193">
          <cell r="B3193"/>
          <cell r="C3193"/>
          <cell r="D3193"/>
          <cell r="E3193"/>
          <cell r="F3193"/>
          <cell r="G3193"/>
          <cell r="H3193"/>
          <cell r="I3193"/>
          <cell r="J3193"/>
          <cell r="K3193"/>
          <cell r="L3193"/>
          <cell r="O3193"/>
          <cell r="P3193"/>
          <cell r="Q3193"/>
          <cell r="R3193"/>
          <cell r="S3193"/>
          <cell r="T3193"/>
          <cell r="U3193"/>
          <cell r="V3193"/>
          <cell r="Y3193"/>
          <cell r="Z3193"/>
        </row>
        <row r="3194">
          <cell r="B3194"/>
          <cell r="C3194"/>
          <cell r="D3194"/>
          <cell r="E3194"/>
          <cell r="F3194"/>
          <cell r="G3194"/>
          <cell r="H3194"/>
          <cell r="I3194"/>
          <cell r="J3194"/>
          <cell r="K3194"/>
          <cell r="L3194"/>
          <cell r="O3194"/>
          <cell r="P3194"/>
          <cell r="Q3194"/>
          <cell r="R3194"/>
          <cell r="S3194"/>
          <cell r="T3194"/>
          <cell r="U3194"/>
          <cell r="V3194"/>
          <cell r="Y3194"/>
          <cell r="Z3194"/>
        </row>
        <row r="3195">
          <cell r="B3195"/>
          <cell r="C3195"/>
          <cell r="D3195"/>
          <cell r="E3195"/>
          <cell r="F3195"/>
          <cell r="G3195"/>
          <cell r="H3195"/>
          <cell r="I3195"/>
          <cell r="J3195"/>
          <cell r="K3195"/>
          <cell r="L3195"/>
          <cell r="O3195"/>
          <cell r="P3195"/>
          <cell r="Q3195"/>
          <cell r="R3195"/>
          <cell r="S3195"/>
          <cell r="T3195"/>
          <cell r="U3195"/>
          <cell r="V3195"/>
          <cell r="Y3195"/>
          <cell r="Z3195"/>
        </row>
        <row r="3196">
          <cell r="B3196"/>
          <cell r="C3196"/>
          <cell r="D3196"/>
          <cell r="E3196"/>
          <cell r="F3196"/>
          <cell r="G3196"/>
          <cell r="H3196"/>
          <cell r="I3196"/>
          <cell r="J3196"/>
          <cell r="K3196"/>
          <cell r="L3196"/>
          <cell r="O3196"/>
          <cell r="P3196"/>
          <cell r="Q3196"/>
          <cell r="R3196"/>
          <cell r="S3196"/>
          <cell r="T3196"/>
          <cell r="U3196"/>
          <cell r="V3196"/>
          <cell r="Y3196"/>
          <cell r="Z3196"/>
        </row>
        <row r="3197">
          <cell r="B3197"/>
          <cell r="C3197"/>
          <cell r="D3197"/>
          <cell r="E3197"/>
          <cell r="F3197"/>
          <cell r="G3197"/>
          <cell r="H3197"/>
          <cell r="I3197"/>
          <cell r="J3197"/>
          <cell r="K3197"/>
          <cell r="L3197"/>
          <cell r="O3197"/>
          <cell r="P3197"/>
          <cell r="Q3197"/>
          <cell r="R3197"/>
          <cell r="S3197"/>
          <cell r="T3197"/>
          <cell r="U3197"/>
          <cell r="V3197"/>
          <cell r="Y3197"/>
          <cell r="Z3197"/>
        </row>
        <row r="3198">
          <cell r="B3198"/>
          <cell r="C3198"/>
          <cell r="D3198"/>
          <cell r="E3198"/>
          <cell r="F3198"/>
          <cell r="G3198"/>
          <cell r="H3198"/>
          <cell r="I3198"/>
          <cell r="J3198"/>
          <cell r="K3198"/>
          <cell r="L3198"/>
          <cell r="O3198"/>
          <cell r="P3198"/>
          <cell r="Q3198"/>
          <cell r="R3198"/>
          <cell r="S3198"/>
          <cell r="T3198"/>
          <cell r="U3198"/>
          <cell r="V3198"/>
          <cell r="Y3198"/>
          <cell r="Z3198"/>
        </row>
        <row r="3199">
          <cell r="B3199"/>
          <cell r="C3199"/>
          <cell r="D3199"/>
          <cell r="E3199"/>
          <cell r="F3199"/>
          <cell r="G3199"/>
          <cell r="H3199"/>
          <cell r="I3199"/>
          <cell r="J3199"/>
          <cell r="K3199"/>
          <cell r="L3199"/>
          <cell r="O3199"/>
          <cell r="P3199"/>
          <cell r="Q3199"/>
          <cell r="R3199"/>
          <cell r="S3199"/>
          <cell r="T3199"/>
          <cell r="U3199"/>
          <cell r="V3199"/>
          <cell r="Y3199"/>
          <cell r="Z3199"/>
        </row>
        <row r="3200">
          <cell r="B3200"/>
          <cell r="C3200"/>
          <cell r="D3200"/>
          <cell r="E3200"/>
          <cell r="F3200"/>
          <cell r="G3200"/>
          <cell r="H3200"/>
          <cell r="I3200"/>
          <cell r="J3200"/>
          <cell r="K3200"/>
          <cell r="L3200"/>
          <cell r="O3200"/>
          <cell r="P3200"/>
          <cell r="Q3200"/>
          <cell r="R3200"/>
          <cell r="S3200"/>
          <cell r="T3200"/>
          <cell r="U3200"/>
          <cell r="V3200"/>
          <cell r="Y3200"/>
          <cell r="Z3200"/>
        </row>
        <row r="3201">
          <cell r="B3201"/>
          <cell r="C3201"/>
          <cell r="D3201"/>
          <cell r="E3201"/>
          <cell r="F3201"/>
          <cell r="G3201"/>
          <cell r="H3201"/>
          <cell r="I3201"/>
          <cell r="J3201"/>
          <cell r="K3201"/>
          <cell r="L3201"/>
          <cell r="O3201"/>
          <cell r="P3201"/>
          <cell r="Q3201"/>
          <cell r="R3201"/>
          <cell r="S3201"/>
          <cell r="T3201"/>
          <cell r="U3201"/>
          <cell r="V3201"/>
          <cell r="Y3201"/>
          <cell r="Z3201"/>
        </row>
        <row r="3202">
          <cell r="B3202"/>
          <cell r="C3202"/>
          <cell r="D3202"/>
          <cell r="E3202"/>
          <cell r="F3202"/>
          <cell r="G3202"/>
          <cell r="H3202"/>
          <cell r="I3202"/>
          <cell r="J3202"/>
          <cell r="K3202"/>
          <cell r="L3202"/>
          <cell r="O3202"/>
          <cell r="P3202"/>
          <cell r="Q3202"/>
          <cell r="R3202"/>
          <cell r="S3202"/>
          <cell r="T3202"/>
          <cell r="U3202"/>
          <cell r="V3202"/>
          <cell r="Y3202"/>
          <cell r="Z3202"/>
        </row>
        <row r="3203">
          <cell r="B3203"/>
          <cell r="C3203"/>
          <cell r="D3203"/>
          <cell r="E3203"/>
          <cell r="F3203"/>
          <cell r="G3203"/>
          <cell r="H3203"/>
          <cell r="I3203"/>
          <cell r="J3203"/>
          <cell r="K3203"/>
          <cell r="L3203"/>
          <cell r="O3203"/>
          <cell r="P3203"/>
          <cell r="Q3203"/>
          <cell r="R3203"/>
          <cell r="S3203"/>
          <cell r="T3203"/>
          <cell r="U3203"/>
          <cell r="V3203"/>
          <cell r="Y3203"/>
          <cell r="Z3203"/>
        </row>
        <row r="3204">
          <cell r="B3204"/>
          <cell r="C3204"/>
          <cell r="D3204"/>
          <cell r="E3204"/>
          <cell r="F3204"/>
          <cell r="G3204"/>
          <cell r="H3204"/>
          <cell r="I3204"/>
          <cell r="J3204"/>
          <cell r="K3204"/>
          <cell r="L3204"/>
          <cell r="O3204"/>
          <cell r="P3204"/>
          <cell r="Q3204"/>
          <cell r="R3204"/>
          <cell r="S3204"/>
          <cell r="T3204"/>
          <cell r="U3204"/>
          <cell r="V3204"/>
          <cell r="Y3204"/>
          <cell r="Z3204"/>
        </row>
        <row r="3205">
          <cell r="B3205"/>
          <cell r="C3205"/>
          <cell r="D3205"/>
          <cell r="E3205"/>
          <cell r="F3205"/>
          <cell r="G3205"/>
          <cell r="H3205"/>
          <cell r="I3205"/>
          <cell r="J3205"/>
          <cell r="K3205"/>
          <cell r="L3205"/>
          <cell r="O3205"/>
          <cell r="P3205"/>
          <cell r="Q3205"/>
          <cell r="R3205"/>
          <cell r="S3205"/>
          <cell r="T3205"/>
          <cell r="U3205"/>
          <cell r="V3205"/>
          <cell r="Y3205"/>
          <cell r="Z3205"/>
        </row>
        <row r="3206">
          <cell r="B3206"/>
          <cell r="C3206"/>
          <cell r="D3206"/>
          <cell r="E3206"/>
          <cell r="F3206"/>
          <cell r="G3206"/>
          <cell r="H3206"/>
          <cell r="I3206"/>
          <cell r="J3206"/>
          <cell r="K3206"/>
          <cell r="L3206"/>
          <cell r="O3206"/>
          <cell r="P3206"/>
          <cell r="Q3206"/>
          <cell r="R3206"/>
          <cell r="S3206"/>
          <cell r="T3206"/>
          <cell r="U3206"/>
          <cell r="V3206"/>
          <cell r="Y3206"/>
          <cell r="Z3206"/>
        </row>
        <row r="3207">
          <cell r="B3207"/>
          <cell r="C3207"/>
          <cell r="D3207"/>
          <cell r="E3207"/>
          <cell r="F3207"/>
          <cell r="G3207"/>
          <cell r="H3207"/>
          <cell r="I3207"/>
          <cell r="J3207"/>
          <cell r="K3207"/>
          <cell r="L3207"/>
          <cell r="O3207"/>
          <cell r="P3207"/>
          <cell r="Q3207"/>
          <cell r="R3207"/>
          <cell r="S3207"/>
          <cell r="T3207"/>
          <cell r="U3207"/>
          <cell r="V3207"/>
          <cell r="Y3207"/>
          <cell r="Z3207"/>
        </row>
        <row r="3208">
          <cell r="B3208"/>
          <cell r="C3208"/>
          <cell r="D3208"/>
          <cell r="E3208"/>
          <cell r="F3208"/>
          <cell r="G3208"/>
          <cell r="H3208"/>
          <cell r="I3208"/>
          <cell r="J3208"/>
          <cell r="K3208"/>
          <cell r="L3208"/>
          <cell r="O3208"/>
          <cell r="P3208"/>
          <cell r="Q3208"/>
          <cell r="R3208"/>
          <cell r="S3208"/>
          <cell r="T3208"/>
          <cell r="U3208"/>
          <cell r="V3208"/>
          <cell r="Y3208"/>
          <cell r="Z3208"/>
        </row>
        <row r="3209">
          <cell r="B3209"/>
          <cell r="C3209"/>
          <cell r="D3209"/>
          <cell r="E3209"/>
          <cell r="F3209"/>
          <cell r="G3209"/>
          <cell r="H3209"/>
          <cell r="I3209"/>
          <cell r="J3209"/>
          <cell r="K3209"/>
          <cell r="L3209"/>
          <cell r="O3209"/>
          <cell r="P3209"/>
          <cell r="Q3209"/>
          <cell r="R3209"/>
          <cell r="S3209"/>
          <cell r="T3209"/>
          <cell r="U3209"/>
          <cell r="V3209"/>
          <cell r="Y3209"/>
          <cell r="Z3209"/>
        </row>
        <row r="3210">
          <cell r="B3210"/>
          <cell r="C3210"/>
          <cell r="D3210"/>
          <cell r="E3210"/>
          <cell r="F3210"/>
          <cell r="G3210"/>
          <cell r="H3210"/>
          <cell r="I3210"/>
          <cell r="J3210"/>
          <cell r="K3210"/>
          <cell r="L3210"/>
          <cell r="O3210"/>
          <cell r="P3210"/>
          <cell r="Q3210"/>
          <cell r="R3210"/>
          <cell r="S3210"/>
          <cell r="T3210"/>
          <cell r="U3210"/>
          <cell r="V3210"/>
          <cell r="Y3210"/>
          <cell r="Z3210"/>
        </row>
        <row r="3211">
          <cell r="B3211"/>
          <cell r="C3211"/>
          <cell r="D3211"/>
          <cell r="E3211"/>
          <cell r="F3211"/>
          <cell r="G3211"/>
          <cell r="H3211"/>
          <cell r="I3211"/>
          <cell r="J3211"/>
          <cell r="K3211"/>
          <cell r="L3211"/>
          <cell r="O3211"/>
          <cell r="P3211"/>
          <cell r="Q3211"/>
          <cell r="R3211"/>
          <cell r="S3211"/>
          <cell r="T3211"/>
          <cell r="U3211"/>
          <cell r="V3211"/>
          <cell r="Y3211"/>
          <cell r="Z3211"/>
        </row>
        <row r="3212">
          <cell r="B3212"/>
          <cell r="C3212"/>
          <cell r="D3212"/>
          <cell r="E3212"/>
          <cell r="F3212"/>
          <cell r="G3212"/>
          <cell r="H3212"/>
          <cell r="I3212"/>
          <cell r="J3212"/>
          <cell r="K3212"/>
          <cell r="L3212"/>
          <cell r="O3212"/>
          <cell r="P3212"/>
          <cell r="Q3212"/>
          <cell r="R3212"/>
          <cell r="S3212"/>
          <cell r="T3212"/>
          <cell r="U3212"/>
          <cell r="V3212"/>
          <cell r="Y3212"/>
          <cell r="Z3212"/>
        </row>
        <row r="3213">
          <cell r="B3213"/>
          <cell r="C3213"/>
          <cell r="D3213"/>
          <cell r="E3213"/>
          <cell r="F3213"/>
          <cell r="G3213"/>
          <cell r="H3213"/>
          <cell r="I3213"/>
          <cell r="J3213"/>
          <cell r="K3213"/>
          <cell r="L3213"/>
          <cell r="O3213"/>
          <cell r="P3213"/>
          <cell r="Q3213"/>
          <cell r="R3213"/>
          <cell r="S3213"/>
          <cell r="T3213"/>
          <cell r="U3213"/>
          <cell r="V3213"/>
          <cell r="Y3213"/>
          <cell r="Z3213"/>
        </row>
        <row r="3214">
          <cell r="B3214"/>
          <cell r="C3214"/>
          <cell r="D3214"/>
          <cell r="E3214"/>
          <cell r="F3214"/>
          <cell r="G3214"/>
          <cell r="H3214"/>
          <cell r="I3214"/>
          <cell r="J3214"/>
          <cell r="K3214"/>
          <cell r="L3214"/>
          <cell r="O3214"/>
          <cell r="P3214"/>
          <cell r="Q3214"/>
          <cell r="R3214"/>
          <cell r="S3214"/>
          <cell r="T3214"/>
          <cell r="U3214"/>
          <cell r="V3214"/>
          <cell r="Y3214"/>
          <cell r="Z3214"/>
        </row>
        <row r="3215">
          <cell r="B3215"/>
          <cell r="C3215"/>
          <cell r="D3215"/>
          <cell r="E3215"/>
          <cell r="F3215"/>
          <cell r="G3215"/>
          <cell r="H3215"/>
          <cell r="I3215"/>
          <cell r="J3215"/>
          <cell r="K3215"/>
          <cell r="L3215"/>
          <cell r="O3215"/>
          <cell r="P3215"/>
          <cell r="Q3215"/>
          <cell r="R3215"/>
          <cell r="S3215"/>
          <cell r="T3215"/>
          <cell r="U3215"/>
          <cell r="V3215"/>
          <cell r="Y3215"/>
          <cell r="Z3215"/>
        </row>
        <row r="3216">
          <cell r="B3216"/>
          <cell r="C3216"/>
          <cell r="D3216"/>
          <cell r="E3216"/>
          <cell r="F3216"/>
          <cell r="G3216"/>
          <cell r="H3216"/>
          <cell r="I3216"/>
          <cell r="J3216"/>
          <cell r="K3216"/>
          <cell r="L3216"/>
          <cell r="O3216"/>
          <cell r="P3216"/>
          <cell r="Q3216"/>
          <cell r="R3216"/>
          <cell r="S3216"/>
          <cell r="T3216"/>
          <cell r="U3216"/>
          <cell r="V3216"/>
          <cell r="Y3216"/>
          <cell r="Z3216"/>
        </row>
        <row r="3217">
          <cell r="B3217"/>
          <cell r="C3217"/>
          <cell r="D3217"/>
          <cell r="E3217"/>
          <cell r="F3217"/>
          <cell r="G3217"/>
          <cell r="H3217"/>
          <cell r="I3217"/>
          <cell r="J3217"/>
          <cell r="K3217"/>
          <cell r="L3217"/>
          <cell r="O3217"/>
          <cell r="P3217"/>
          <cell r="Q3217"/>
          <cell r="R3217"/>
          <cell r="S3217"/>
          <cell r="T3217"/>
          <cell r="U3217"/>
          <cell r="V3217"/>
          <cell r="Y3217"/>
          <cell r="Z3217"/>
        </row>
        <row r="3218">
          <cell r="B3218"/>
          <cell r="C3218"/>
          <cell r="D3218"/>
          <cell r="E3218"/>
          <cell r="F3218"/>
          <cell r="G3218"/>
          <cell r="H3218"/>
          <cell r="I3218"/>
          <cell r="J3218"/>
          <cell r="K3218"/>
          <cell r="L3218"/>
          <cell r="O3218"/>
          <cell r="P3218"/>
          <cell r="Q3218"/>
          <cell r="R3218"/>
          <cell r="S3218"/>
          <cell r="T3218"/>
          <cell r="U3218"/>
          <cell r="V3218"/>
          <cell r="Y3218"/>
          <cell r="Z3218"/>
        </row>
        <row r="3219">
          <cell r="B3219"/>
          <cell r="C3219"/>
          <cell r="D3219"/>
          <cell r="E3219"/>
          <cell r="F3219"/>
          <cell r="G3219"/>
          <cell r="H3219"/>
          <cell r="I3219"/>
          <cell r="J3219"/>
          <cell r="K3219"/>
          <cell r="L3219"/>
          <cell r="O3219"/>
          <cell r="P3219"/>
          <cell r="Q3219"/>
          <cell r="R3219"/>
          <cell r="S3219"/>
          <cell r="T3219"/>
          <cell r="U3219"/>
          <cell r="V3219"/>
          <cell r="Y3219"/>
          <cell r="Z3219"/>
        </row>
        <row r="3220">
          <cell r="B3220"/>
          <cell r="C3220"/>
          <cell r="D3220"/>
          <cell r="E3220"/>
          <cell r="F3220"/>
          <cell r="G3220"/>
          <cell r="H3220"/>
          <cell r="I3220"/>
          <cell r="J3220"/>
          <cell r="K3220"/>
          <cell r="L3220"/>
          <cell r="O3220"/>
          <cell r="P3220"/>
          <cell r="Q3220"/>
          <cell r="R3220"/>
          <cell r="S3220"/>
          <cell r="T3220"/>
          <cell r="U3220"/>
          <cell r="V3220"/>
          <cell r="Y3220"/>
          <cell r="Z3220"/>
        </row>
        <row r="3221">
          <cell r="B3221"/>
          <cell r="C3221"/>
          <cell r="D3221"/>
          <cell r="E3221"/>
          <cell r="F3221"/>
          <cell r="G3221"/>
          <cell r="H3221"/>
          <cell r="I3221"/>
          <cell r="J3221"/>
          <cell r="K3221"/>
          <cell r="L3221"/>
          <cell r="O3221"/>
          <cell r="P3221"/>
          <cell r="Q3221"/>
          <cell r="R3221"/>
          <cell r="S3221"/>
          <cell r="T3221"/>
          <cell r="U3221"/>
          <cell r="V3221"/>
          <cell r="Y3221"/>
          <cell r="Z3221"/>
        </row>
        <row r="3222">
          <cell r="B3222"/>
          <cell r="C3222"/>
          <cell r="D3222"/>
          <cell r="E3222"/>
          <cell r="F3222"/>
          <cell r="G3222"/>
          <cell r="H3222"/>
          <cell r="I3222"/>
          <cell r="J3222"/>
          <cell r="K3222"/>
          <cell r="L3222"/>
          <cell r="O3222"/>
          <cell r="P3222"/>
          <cell r="Q3222"/>
          <cell r="R3222"/>
          <cell r="S3222"/>
          <cell r="T3222"/>
          <cell r="U3222"/>
          <cell r="V3222"/>
          <cell r="Y3222"/>
          <cell r="Z3222"/>
        </row>
        <row r="3223">
          <cell r="B3223"/>
          <cell r="C3223"/>
          <cell r="D3223"/>
          <cell r="E3223"/>
          <cell r="F3223"/>
          <cell r="G3223"/>
          <cell r="H3223"/>
          <cell r="I3223"/>
          <cell r="J3223"/>
          <cell r="K3223"/>
          <cell r="L3223"/>
          <cell r="O3223"/>
          <cell r="P3223"/>
          <cell r="Q3223"/>
          <cell r="R3223"/>
          <cell r="S3223"/>
          <cell r="T3223"/>
          <cell r="U3223"/>
          <cell r="V3223"/>
          <cell r="Y3223"/>
          <cell r="Z3223"/>
        </row>
        <row r="3224">
          <cell r="B3224"/>
          <cell r="C3224"/>
          <cell r="D3224"/>
          <cell r="E3224"/>
          <cell r="F3224"/>
          <cell r="G3224"/>
          <cell r="H3224"/>
          <cell r="I3224"/>
          <cell r="J3224"/>
          <cell r="K3224"/>
          <cell r="L3224"/>
          <cell r="O3224"/>
          <cell r="P3224"/>
          <cell r="Q3224"/>
          <cell r="R3224"/>
          <cell r="S3224"/>
          <cell r="T3224"/>
          <cell r="U3224"/>
          <cell r="V3224"/>
          <cell r="Y3224"/>
          <cell r="Z3224"/>
        </row>
        <row r="3225">
          <cell r="B3225"/>
          <cell r="C3225"/>
          <cell r="D3225"/>
          <cell r="E3225"/>
          <cell r="F3225"/>
          <cell r="G3225"/>
          <cell r="H3225"/>
          <cell r="I3225"/>
          <cell r="J3225"/>
          <cell r="K3225"/>
          <cell r="L3225"/>
          <cell r="O3225"/>
          <cell r="P3225"/>
          <cell r="Q3225"/>
          <cell r="R3225"/>
          <cell r="S3225"/>
          <cell r="T3225"/>
          <cell r="U3225"/>
          <cell r="V3225"/>
          <cell r="Y3225"/>
          <cell r="Z3225"/>
        </row>
        <row r="3226">
          <cell r="B3226"/>
          <cell r="C3226"/>
          <cell r="D3226"/>
          <cell r="E3226"/>
          <cell r="F3226"/>
          <cell r="G3226"/>
          <cell r="H3226"/>
          <cell r="I3226"/>
          <cell r="J3226"/>
          <cell r="K3226"/>
          <cell r="L3226"/>
          <cell r="O3226"/>
          <cell r="P3226"/>
          <cell r="Q3226"/>
          <cell r="R3226"/>
          <cell r="S3226"/>
          <cell r="T3226"/>
          <cell r="U3226"/>
          <cell r="V3226"/>
          <cell r="Y3226"/>
          <cell r="Z3226"/>
        </row>
        <row r="3227">
          <cell r="B3227"/>
          <cell r="C3227"/>
          <cell r="D3227"/>
          <cell r="E3227"/>
          <cell r="F3227"/>
          <cell r="G3227"/>
          <cell r="H3227"/>
          <cell r="I3227"/>
          <cell r="J3227"/>
          <cell r="K3227"/>
          <cell r="L3227"/>
          <cell r="O3227"/>
          <cell r="P3227"/>
          <cell r="Q3227"/>
          <cell r="R3227"/>
          <cell r="S3227"/>
          <cell r="T3227"/>
          <cell r="U3227"/>
          <cell r="V3227"/>
          <cell r="Y3227"/>
          <cell r="Z3227"/>
        </row>
        <row r="3228">
          <cell r="B3228"/>
          <cell r="C3228"/>
          <cell r="D3228"/>
          <cell r="E3228"/>
          <cell r="F3228"/>
          <cell r="G3228"/>
          <cell r="H3228"/>
          <cell r="I3228"/>
          <cell r="J3228"/>
          <cell r="K3228"/>
          <cell r="L3228"/>
          <cell r="O3228"/>
          <cell r="P3228"/>
          <cell r="Q3228"/>
          <cell r="R3228"/>
          <cell r="S3228"/>
          <cell r="T3228"/>
          <cell r="U3228"/>
          <cell r="V3228"/>
          <cell r="Y3228"/>
          <cell r="Z3228"/>
        </row>
        <row r="3229">
          <cell r="B3229"/>
          <cell r="C3229"/>
          <cell r="D3229"/>
          <cell r="E3229"/>
          <cell r="F3229"/>
          <cell r="G3229"/>
          <cell r="H3229"/>
          <cell r="I3229"/>
          <cell r="J3229"/>
          <cell r="K3229"/>
          <cell r="L3229"/>
          <cell r="O3229"/>
          <cell r="P3229"/>
          <cell r="Q3229"/>
          <cell r="R3229"/>
          <cell r="S3229"/>
          <cell r="T3229"/>
          <cell r="U3229"/>
          <cell r="V3229"/>
          <cell r="Y3229"/>
          <cell r="Z3229"/>
        </row>
        <row r="3230">
          <cell r="B3230"/>
          <cell r="C3230"/>
          <cell r="D3230"/>
          <cell r="E3230"/>
          <cell r="F3230"/>
          <cell r="G3230"/>
          <cell r="H3230"/>
          <cell r="I3230"/>
          <cell r="J3230"/>
          <cell r="K3230"/>
          <cell r="L3230"/>
          <cell r="O3230"/>
          <cell r="P3230"/>
          <cell r="Q3230"/>
          <cell r="R3230"/>
          <cell r="S3230"/>
          <cell r="T3230"/>
          <cell r="U3230"/>
          <cell r="V3230"/>
          <cell r="Y3230"/>
          <cell r="Z3230"/>
        </row>
        <row r="3231">
          <cell r="B3231"/>
          <cell r="C3231"/>
          <cell r="D3231"/>
          <cell r="E3231"/>
          <cell r="F3231"/>
          <cell r="G3231"/>
          <cell r="H3231"/>
          <cell r="I3231"/>
          <cell r="J3231"/>
          <cell r="K3231"/>
          <cell r="L3231"/>
          <cell r="O3231"/>
          <cell r="P3231"/>
          <cell r="Q3231"/>
          <cell r="R3231"/>
          <cell r="S3231"/>
          <cell r="T3231"/>
          <cell r="U3231"/>
          <cell r="V3231"/>
          <cell r="Y3231"/>
          <cell r="Z3231"/>
        </row>
        <row r="3232">
          <cell r="B3232"/>
          <cell r="C3232"/>
          <cell r="D3232"/>
          <cell r="E3232"/>
          <cell r="F3232"/>
          <cell r="G3232"/>
          <cell r="H3232"/>
          <cell r="I3232"/>
          <cell r="J3232"/>
          <cell r="K3232"/>
          <cell r="L3232"/>
          <cell r="O3232"/>
          <cell r="P3232"/>
          <cell r="Q3232"/>
          <cell r="R3232"/>
          <cell r="S3232"/>
          <cell r="T3232"/>
          <cell r="U3232"/>
          <cell r="V3232"/>
          <cell r="Y3232"/>
          <cell r="Z3232"/>
        </row>
        <row r="3233">
          <cell r="B3233"/>
          <cell r="C3233"/>
          <cell r="D3233"/>
          <cell r="E3233"/>
          <cell r="F3233"/>
          <cell r="G3233"/>
          <cell r="H3233"/>
          <cell r="I3233"/>
          <cell r="J3233"/>
          <cell r="K3233"/>
          <cell r="L3233"/>
          <cell r="O3233"/>
          <cell r="P3233"/>
          <cell r="Q3233"/>
          <cell r="R3233"/>
          <cell r="S3233"/>
          <cell r="T3233"/>
          <cell r="U3233"/>
          <cell r="V3233"/>
          <cell r="Y3233"/>
          <cell r="Z3233"/>
        </row>
        <row r="3234">
          <cell r="B3234"/>
          <cell r="C3234"/>
          <cell r="D3234"/>
          <cell r="E3234"/>
          <cell r="F3234"/>
          <cell r="G3234"/>
          <cell r="H3234"/>
          <cell r="I3234"/>
          <cell r="J3234"/>
          <cell r="K3234"/>
          <cell r="L3234"/>
          <cell r="O3234"/>
          <cell r="P3234"/>
          <cell r="Q3234"/>
          <cell r="R3234"/>
          <cell r="S3234"/>
          <cell r="T3234"/>
          <cell r="U3234"/>
          <cell r="V3234"/>
          <cell r="Y3234"/>
          <cell r="Z3234"/>
        </row>
        <row r="3235">
          <cell r="B3235"/>
          <cell r="C3235"/>
          <cell r="D3235"/>
          <cell r="E3235"/>
          <cell r="F3235"/>
          <cell r="G3235"/>
          <cell r="H3235"/>
          <cell r="I3235"/>
          <cell r="J3235"/>
          <cell r="K3235"/>
          <cell r="L3235"/>
          <cell r="O3235"/>
          <cell r="P3235"/>
          <cell r="Q3235"/>
          <cell r="R3235"/>
          <cell r="S3235"/>
          <cell r="T3235"/>
          <cell r="U3235"/>
          <cell r="V3235"/>
          <cell r="Y3235"/>
          <cell r="Z3235"/>
        </row>
        <row r="3236">
          <cell r="B3236"/>
          <cell r="C3236"/>
          <cell r="D3236"/>
          <cell r="E3236"/>
          <cell r="F3236"/>
          <cell r="G3236"/>
          <cell r="H3236"/>
          <cell r="I3236"/>
          <cell r="J3236"/>
          <cell r="K3236"/>
          <cell r="L3236"/>
          <cell r="O3236"/>
          <cell r="P3236"/>
          <cell r="Q3236"/>
          <cell r="R3236"/>
          <cell r="S3236"/>
          <cell r="T3236"/>
          <cell r="U3236"/>
          <cell r="V3236"/>
          <cell r="Y3236"/>
          <cell r="Z3236"/>
        </row>
        <row r="3237">
          <cell r="B3237"/>
          <cell r="C3237"/>
          <cell r="D3237"/>
          <cell r="E3237"/>
          <cell r="F3237"/>
          <cell r="G3237"/>
          <cell r="H3237"/>
          <cell r="I3237"/>
          <cell r="J3237"/>
          <cell r="K3237"/>
          <cell r="L3237"/>
          <cell r="O3237"/>
          <cell r="P3237"/>
          <cell r="Q3237"/>
          <cell r="R3237"/>
          <cell r="S3237"/>
          <cell r="T3237"/>
          <cell r="U3237"/>
          <cell r="V3237"/>
          <cell r="Y3237"/>
          <cell r="Z3237"/>
        </row>
        <row r="3238">
          <cell r="B3238"/>
          <cell r="C3238"/>
          <cell r="D3238"/>
          <cell r="E3238"/>
          <cell r="F3238"/>
          <cell r="G3238"/>
          <cell r="H3238"/>
          <cell r="I3238"/>
          <cell r="J3238"/>
          <cell r="K3238"/>
          <cell r="L3238"/>
          <cell r="O3238"/>
          <cell r="P3238"/>
          <cell r="Q3238"/>
          <cell r="R3238"/>
          <cell r="S3238"/>
          <cell r="T3238"/>
          <cell r="U3238"/>
          <cell r="V3238"/>
          <cell r="Y3238"/>
          <cell r="Z3238"/>
        </row>
        <row r="3239">
          <cell r="B3239"/>
          <cell r="C3239"/>
          <cell r="D3239"/>
          <cell r="E3239"/>
          <cell r="F3239"/>
          <cell r="G3239"/>
          <cell r="H3239"/>
          <cell r="I3239"/>
          <cell r="J3239"/>
          <cell r="K3239"/>
          <cell r="L3239"/>
          <cell r="O3239"/>
          <cell r="P3239"/>
          <cell r="Q3239"/>
          <cell r="R3239"/>
          <cell r="S3239"/>
          <cell r="T3239"/>
          <cell r="U3239"/>
          <cell r="V3239"/>
          <cell r="Y3239"/>
          <cell r="Z3239"/>
        </row>
        <row r="3240">
          <cell r="B3240"/>
          <cell r="C3240"/>
          <cell r="D3240"/>
          <cell r="E3240"/>
          <cell r="F3240"/>
          <cell r="G3240"/>
          <cell r="H3240"/>
          <cell r="I3240"/>
          <cell r="J3240"/>
          <cell r="K3240"/>
          <cell r="L3240"/>
          <cell r="O3240"/>
          <cell r="P3240"/>
          <cell r="Q3240"/>
          <cell r="R3240"/>
          <cell r="S3240"/>
          <cell r="T3240"/>
          <cell r="U3240"/>
          <cell r="V3240"/>
          <cell r="Y3240"/>
          <cell r="Z3240"/>
        </row>
        <row r="3241">
          <cell r="B3241"/>
          <cell r="C3241"/>
          <cell r="D3241"/>
          <cell r="E3241"/>
          <cell r="F3241"/>
          <cell r="G3241"/>
          <cell r="H3241"/>
          <cell r="I3241"/>
          <cell r="J3241"/>
          <cell r="K3241"/>
          <cell r="L3241"/>
          <cell r="O3241"/>
          <cell r="P3241"/>
          <cell r="Q3241"/>
          <cell r="R3241"/>
          <cell r="S3241"/>
          <cell r="T3241"/>
          <cell r="U3241"/>
          <cell r="V3241"/>
          <cell r="Y3241"/>
          <cell r="Z3241"/>
        </row>
        <row r="3242">
          <cell r="B3242"/>
          <cell r="C3242"/>
          <cell r="D3242"/>
          <cell r="E3242"/>
          <cell r="F3242"/>
          <cell r="G3242"/>
          <cell r="H3242"/>
          <cell r="I3242"/>
          <cell r="J3242"/>
          <cell r="K3242"/>
          <cell r="L3242"/>
          <cell r="O3242"/>
          <cell r="P3242"/>
          <cell r="Q3242"/>
          <cell r="R3242"/>
          <cell r="S3242"/>
          <cell r="T3242"/>
          <cell r="U3242"/>
          <cell r="V3242"/>
          <cell r="Y3242"/>
          <cell r="Z3242"/>
        </row>
        <row r="3243">
          <cell r="B3243"/>
          <cell r="C3243"/>
          <cell r="D3243"/>
          <cell r="E3243"/>
          <cell r="F3243"/>
          <cell r="G3243"/>
          <cell r="H3243"/>
          <cell r="I3243"/>
          <cell r="J3243"/>
          <cell r="K3243"/>
          <cell r="L3243"/>
          <cell r="O3243"/>
          <cell r="P3243"/>
          <cell r="Q3243"/>
          <cell r="R3243"/>
          <cell r="S3243"/>
          <cell r="T3243"/>
          <cell r="U3243"/>
          <cell r="V3243"/>
          <cell r="Y3243"/>
          <cell r="Z3243"/>
        </row>
        <row r="3244">
          <cell r="B3244"/>
          <cell r="C3244"/>
          <cell r="D3244"/>
          <cell r="E3244"/>
          <cell r="F3244"/>
          <cell r="G3244"/>
          <cell r="H3244"/>
          <cell r="I3244"/>
          <cell r="J3244"/>
          <cell r="K3244"/>
          <cell r="L3244"/>
          <cell r="O3244"/>
          <cell r="P3244"/>
          <cell r="Q3244"/>
          <cell r="R3244"/>
          <cell r="S3244"/>
          <cell r="T3244"/>
          <cell r="U3244"/>
          <cell r="V3244"/>
          <cell r="Y3244"/>
          <cell r="Z3244"/>
        </row>
        <row r="3245">
          <cell r="B3245"/>
          <cell r="C3245"/>
          <cell r="D3245"/>
          <cell r="E3245"/>
          <cell r="F3245"/>
          <cell r="G3245"/>
          <cell r="H3245"/>
          <cell r="I3245"/>
          <cell r="J3245"/>
          <cell r="K3245"/>
          <cell r="L3245"/>
          <cell r="O3245"/>
          <cell r="P3245"/>
          <cell r="Q3245"/>
          <cell r="R3245"/>
          <cell r="S3245"/>
          <cell r="T3245"/>
          <cell r="U3245"/>
          <cell r="V3245"/>
          <cell r="Y3245"/>
          <cell r="Z3245"/>
        </row>
        <row r="3246">
          <cell r="B3246"/>
          <cell r="C3246"/>
          <cell r="D3246"/>
          <cell r="E3246"/>
          <cell r="F3246"/>
          <cell r="G3246"/>
          <cell r="H3246"/>
          <cell r="I3246"/>
          <cell r="J3246"/>
          <cell r="K3246"/>
          <cell r="L3246"/>
          <cell r="O3246"/>
          <cell r="P3246"/>
          <cell r="Q3246"/>
          <cell r="R3246"/>
          <cell r="S3246"/>
          <cell r="T3246"/>
          <cell r="U3246"/>
          <cell r="V3246"/>
          <cell r="Y3246"/>
          <cell r="Z3246"/>
        </row>
        <row r="3247">
          <cell r="B3247"/>
          <cell r="C3247"/>
          <cell r="D3247"/>
          <cell r="E3247"/>
          <cell r="F3247"/>
          <cell r="G3247"/>
          <cell r="H3247"/>
          <cell r="I3247"/>
          <cell r="J3247"/>
          <cell r="K3247"/>
          <cell r="L3247"/>
          <cell r="O3247"/>
          <cell r="P3247"/>
          <cell r="Q3247"/>
          <cell r="R3247"/>
          <cell r="S3247"/>
          <cell r="T3247"/>
          <cell r="U3247"/>
          <cell r="V3247"/>
          <cell r="Y3247"/>
          <cell r="Z3247"/>
        </row>
        <row r="3248">
          <cell r="B3248"/>
          <cell r="C3248"/>
          <cell r="D3248"/>
          <cell r="E3248"/>
          <cell r="F3248"/>
          <cell r="G3248"/>
          <cell r="H3248"/>
          <cell r="I3248"/>
          <cell r="J3248"/>
          <cell r="K3248"/>
          <cell r="L3248"/>
          <cell r="O3248"/>
          <cell r="P3248"/>
          <cell r="Q3248"/>
          <cell r="R3248"/>
          <cell r="S3248"/>
          <cell r="T3248"/>
          <cell r="U3248"/>
          <cell r="V3248"/>
          <cell r="Y3248"/>
          <cell r="Z3248"/>
        </row>
        <row r="3249">
          <cell r="B3249"/>
          <cell r="C3249"/>
          <cell r="D3249"/>
          <cell r="E3249"/>
          <cell r="F3249"/>
          <cell r="G3249"/>
          <cell r="H3249"/>
          <cell r="I3249"/>
          <cell r="J3249"/>
          <cell r="K3249"/>
          <cell r="L3249"/>
          <cell r="O3249"/>
          <cell r="P3249"/>
          <cell r="Q3249"/>
          <cell r="R3249"/>
          <cell r="S3249"/>
          <cell r="T3249"/>
          <cell r="U3249"/>
          <cell r="V3249"/>
          <cell r="Y3249"/>
          <cell r="Z3249"/>
        </row>
        <row r="3250">
          <cell r="B3250"/>
          <cell r="C3250"/>
          <cell r="D3250"/>
          <cell r="E3250"/>
          <cell r="F3250"/>
          <cell r="G3250"/>
          <cell r="H3250"/>
          <cell r="I3250"/>
          <cell r="J3250"/>
          <cell r="K3250"/>
          <cell r="L3250"/>
          <cell r="O3250"/>
          <cell r="P3250"/>
          <cell r="Q3250"/>
          <cell r="R3250"/>
          <cell r="S3250"/>
          <cell r="T3250"/>
          <cell r="U3250"/>
          <cell r="V3250"/>
          <cell r="Y3250"/>
          <cell r="Z3250"/>
        </row>
        <row r="3251">
          <cell r="B3251"/>
          <cell r="C3251"/>
          <cell r="D3251"/>
          <cell r="E3251"/>
          <cell r="F3251"/>
          <cell r="G3251"/>
          <cell r="H3251"/>
          <cell r="I3251"/>
          <cell r="J3251"/>
          <cell r="K3251"/>
          <cell r="L3251"/>
          <cell r="O3251"/>
          <cell r="P3251"/>
          <cell r="Q3251"/>
          <cell r="R3251"/>
          <cell r="S3251"/>
          <cell r="T3251"/>
          <cell r="U3251"/>
          <cell r="V3251"/>
          <cell r="Y3251"/>
          <cell r="Z3251"/>
        </row>
        <row r="3252">
          <cell r="B3252"/>
          <cell r="C3252"/>
          <cell r="D3252"/>
          <cell r="E3252"/>
          <cell r="F3252"/>
          <cell r="G3252"/>
          <cell r="H3252"/>
          <cell r="I3252"/>
          <cell r="J3252"/>
          <cell r="K3252"/>
          <cell r="L3252"/>
          <cell r="O3252"/>
          <cell r="P3252"/>
          <cell r="Q3252"/>
          <cell r="R3252"/>
          <cell r="S3252"/>
          <cell r="T3252"/>
          <cell r="U3252"/>
          <cell r="V3252"/>
          <cell r="Y3252"/>
          <cell r="Z3252"/>
        </row>
        <row r="3253">
          <cell r="B3253"/>
          <cell r="C3253"/>
          <cell r="D3253"/>
          <cell r="E3253"/>
          <cell r="F3253"/>
          <cell r="G3253"/>
          <cell r="H3253"/>
          <cell r="I3253"/>
          <cell r="J3253"/>
          <cell r="K3253"/>
          <cell r="L3253"/>
          <cell r="O3253"/>
          <cell r="P3253"/>
          <cell r="Q3253"/>
          <cell r="R3253"/>
          <cell r="S3253"/>
          <cell r="T3253"/>
          <cell r="U3253"/>
          <cell r="V3253"/>
          <cell r="Y3253"/>
          <cell r="Z3253"/>
        </row>
        <row r="3254">
          <cell r="B3254"/>
          <cell r="C3254"/>
          <cell r="D3254"/>
          <cell r="E3254"/>
          <cell r="F3254"/>
          <cell r="G3254"/>
          <cell r="H3254"/>
          <cell r="I3254"/>
          <cell r="J3254"/>
          <cell r="K3254"/>
          <cell r="L3254"/>
          <cell r="O3254"/>
          <cell r="P3254"/>
          <cell r="Q3254"/>
          <cell r="R3254"/>
          <cell r="S3254"/>
          <cell r="T3254"/>
          <cell r="U3254"/>
          <cell r="V3254"/>
          <cell r="Y3254"/>
          <cell r="Z3254"/>
        </row>
        <row r="3255">
          <cell r="B3255"/>
          <cell r="C3255"/>
          <cell r="D3255"/>
          <cell r="E3255"/>
          <cell r="F3255"/>
          <cell r="G3255"/>
          <cell r="H3255"/>
          <cell r="I3255"/>
          <cell r="J3255"/>
          <cell r="K3255"/>
          <cell r="L3255"/>
          <cell r="O3255"/>
          <cell r="P3255"/>
          <cell r="Q3255"/>
          <cell r="R3255"/>
          <cell r="S3255"/>
          <cell r="T3255"/>
          <cell r="U3255"/>
          <cell r="V3255"/>
          <cell r="Y3255"/>
          <cell r="Z3255"/>
        </row>
        <row r="3256">
          <cell r="B3256"/>
          <cell r="C3256"/>
          <cell r="D3256"/>
          <cell r="E3256"/>
          <cell r="F3256"/>
          <cell r="G3256"/>
          <cell r="H3256"/>
          <cell r="I3256"/>
          <cell r="J3256"/>
          <cell r="K3256"/>
          <cell r="L3256"/>
          <cell r="O3256"/>
          <cell r="P3256"/>
          <cell r="Q3256"/>
          <cell r="R3256"/>
          <cell r="S3256"/>
          <cell r="T3256"/>
          <cell r="U3256"/>
          <cell r="V3256"/>
          <cell r="Y3256"/>
          <cell r="Z3256"/>
        </row>
        <row r="3257">
          <cell r="B3257"/>
          <cell r="C3257"/>
          <cell r="D3257"/>
          <cell r="E3257"/>
          <cell r="F3257"/>
          <cell r="G3257"/>
          <cell r="H3257"/>
          <cell r="I3257"/>
          <cell r="J3257"/>
          <cell r="K3257"/>
          <cell r="L3257"/>
          <cell r="O3257"/>
          <cell r="P3257"/>
          <cell r="Q3257"/>
          <cell r="R3257"/>
          <cell r="S3257"/>
          <cell r="T3257"/>
          <cell r="U3257"/>
          <cell r="V3257"/>
          <cell r="Y3257"/>
          <cell r="Z3257"/>
        </row>
        <row r="3258">
          <cell r="B3258"/>
          <cell r="C3258"/>
          <cell r="D3258"/>
          <cell r="E3258"/>
          <cell r="F3258"/>
          <cell r="G3258"/>
          <cell r="H3258"/>
          <cell r="I3258"/>
          <cell r="J3258"/>
          <cell r="K3258"/>
          <cell r="L3258"/>
          <cell r="O3258"/>
          <cell r="P3258"/>
          <cell r="Q3258"/>
          <cell r="R3258"/>
          <cell r="S3258"/>
          <cell r="T3258"/>
          <cell r="U3258"/>
          <cell r="V3258"/>
          <cell r="Y3258"/>
          <cell r="Z3258"/>
        </row>
        <row r="3259">
          <cell r="B3259"/>
          <cell r="C3259"/>
          <cell r="D3259"/>
          <cell r="E3259"/>
          <cell r="F3259"/>
          <cell r="G3259"/>
          <cell r="H3259"/>
          <cell r="I3259"/>
          <cell r="J3259"/>
          <cell r="K3259"/>
          <cell r="L3259"/>
          <cell r="O3259"/>
          <cell r="P3259"/>
          <cell r="Q3259"/>
          <cell r="R3259"/>
          <cell r="S3259"/>
          <cell r="T3259"/>
          <cell r="U3259"/>
          <cell r="V3259"/>
          <cell r="Y3259"/>
          <cell r="Z3259"/>
        </row>
        <row r="3260">
          <cell r="B3260"/>
          <cell r="C3260"/>
          <cell r="D3260"/>
          <cell r="E3260"/>
          <cell r="F3260"/>
          <cell r="G3260"/>
          <cell r="H3260"/>
          <cell r="I3260"/>
          <cell r="J3260"/>
          <cell r="K3260"/>
          <cell r="L3260"/>
          <cell r="O3260"/>
          <cell r="P3260"/>
          <cell r="Q3260"/>
          <cell r="R3260"/>
          <cell r="S3260"/>
          <cell r="T3260"/>
          <cell r="U3260"/>
          <cell r="V3260"/>
          <cell r="Y3260"/>
          <cell r="Z3260"/>
        </row>
        <row r="3261">
          <cell r="B3261"/>
          <cell r="C3261"/>
          <cell r="D3261"/>
          <cell r="E3261"/>
          <cell r="F3261"/>
          <cell r="G3261"/>
          <cell r="H3261"/>
          <cell r="I3261"/>
          <cell r="J3261"/>
          <cell r="K3261"/>
          <cell r="L3261"/>
          <cell r="O3261"/>
          <cell r="P3261"/>
          <cell r="Q3261"/>
          <cell r="R3261"/>
          <cell r="S3261"/>
          <cell r="T3261"/>
          <cell r="U3261"/>
          <cell r="V3261"/>
          <cell r="Y3261"/>
          <cell r="Z3261"/>
        </row>
        <row r="3262">
          <cell r="B3262"/>
          <cell r="C3262"/>
          <cell r="D3262"/>
          <cell r="E3262"/>
          <cell r="F3262"/>
          <cell r="G3262"/>
          <cell r="H3262"/>
          <cell r="I3262"/>
          <cell r="J3262"/>
          <cell r="K3262"/>
          <cell r="L3262"/>
          <cell r="O3262"/>
          <cell r="P3262"/>
          <cell r="Q3262"/>
          <cell r="R3262"/>
          <cell r="S3262"/>
          <cell r="T3262"/>
          <cell r="U3262"/>
          <cell r="V3262"/>
          <cell r="Y3262"/>
          <cell r="Z3262"/>
        </row>
        <row r="3263">
          <cell r="B3263"/>
          <cell r="C3263"/>
          <cell r="D3263"/>
          <cell r="E3263"/>
          <cell r="F3263"/>
          <cell r="G3263"/>
          <cell r="H3263"/>
          <cell r="I3263"/>
          <cell r="J3263"/>
          <cell r="K3263"/>
          <cell r="L3263"/>
          <cell r="O3263"/>
          <cell r="P3263"/>
          <cell r="Q3263"/>
          <cell r="R3263"/>
          <cell r="S3263"/>
          <cell r="T3263"/>
          <cell r="U3263"/>
          <cell r="V3263"/>
          <cell r="Y3263"/>
          <cell r="Z3263"/>
        </row>
        <row r="3264">
          <cell r="B3264"/>
          <cell r="C3264"/>
          <cell r="D3264"/>
          <cell r="E3264"/>
          <cell r="F3264"/>
          <cell r="G3264"/>
          <cell r="H3264"/>
          <cell r="I3264"/>
          <cell r="J3264"/>
          <cell r="K3264"/>
          <cell r="L3264"/>
          <cell r="O3264"/>
          <cell r="P3264"/>
          <cell r="Q3264"/>
          <cell r="R3264"/>
          <cell r="S3264"/>
          <cell r="T3264"/>
          <cell r="U3264"/>
          <cell r="V3264"/>
          <cell r="Y3264"/>
          <cell r="Z3264"/>
        </row>
        <row r="3265">
          <cell r="B3265"/>
          <cell r="C3265"/>
          <cell r="D3265"/>
          <cell r="E3265"/>
          <cell r="F3265"/>
          <cell r="G3265"/>
          <cell r="H3265"/>
          <cell r="I3265"/>
          <cell r="J3265"/>
          <cell r="K3265"/>
          <cell r="L3265"/>
          <cell r="O3265"/>
          <cell r="P3265"/>
          <cell r="Q3265"/>
          <cell r="R3265"/>
          <cell r="S3265"/>
          <cell r="T3265"/>
          <cell r="U3265"/>
          <cell r="V3265"/>
          <cell r="Y3265"/>
          <cell r="Z3265"/>
        </row>
        <row r="3266">
          <cell r="B3266"/>
          <cell r="C3266"/>
          <cell r="D3266"/>
          <cell r="E3266"/>
          <cell r="F3266"/>
          <cell r="G3266"/>
          <cell r="H3266"/>
          <cell r="I3266"/>
          <cell r="J3266"/>
          <cell r="K3266"/>
          <cell r="L3266"/>
          <cell r="O3266"/>
          <cell r="P3266"/>
          <cell r="Q3266"/>
          <cell r="R3266"/>
          <cell r="S3266"/>
          <cell r="T3266"/>
          <cell r="U3266"/>
          <cell r="V3266"/>
          <cell r="Y3266"/>
          <cell r="Z3266"/>
        </row>
        <row r="3267">
          <cell r="B3267"/>
          <cell r="C3267"/>
          <cell r="D3267"/>
          <cell r="E3267"/>
          <cell r="F3267"/>
          <cell r="G3267"/>
          <cell r="H3267"/>
          <cell r="I3267"/>
          <cell r="J3267"/>
          <cell r="K3267"/>
          <cell r="L3267"/>
          <cell r="O3267"/>
          <cell r="P3267"/>
          <cell r="Q3267"/>
          <cell r="R3267"/>
          <cell r="S3267"/>
          <cell r="T3267"/>
          <cell r="U3267"/>
          <cell r="V3267"/>
          <cell r="Y3267"/>
          <cell r="Z3267"/>
        </row>
        <row r="3268">
          <cell r="B3268"/>
          <cell r="C3268"/>
          <cell r="D3268"/>
          <cell r="E3268"/>
          <cell r="F3268"/>
          <cell r="G3268"/>
          <cell r="H3268"/>
          <cell r="I3268"/>
          <cell r="J3268"/>
          <cell r="K3268"/>
          <cell r="L3268"/>
          <cell r="O3268"/>
          <cell r="P3268"/>
          <cell r="Q3268"/>
          <cell r="R3268"/>
          <cell r="S3268"/>
          <cell r="T3268"/>
          <cell r="U3268"/>
          <cell r="V3268"/>
          <cell r="Y3268"/>
          <cell r="Z3268"/>
        </row>
        <row r="3269">
          <cell r="B3269"/>
          <cell r="C3269"/>
          <cell r="D3269"/>
          <cell r="E3269"/>
          <cell r="F3269"/>
          <cell r="G3269"/>
          <cell r="H3269"/>
          <cell r="I3269"/>
          <cell r="J3269"/>
          <cell r="K3269"/>
          <cell r="L3269"/>
          <cell r="O3269"/>
          <cell r="P3269"/>
          <cell r="Q3269"/>
          <cell r="R3269"/>
          <cell r="S3269"/>
          <cell r="T3269"/>
          <cell r="U3269"/>
          <cell r="V3269"/>
          <cell r="Y3269"/>
          <cell r="Z3269"/>
        </row>
        <row r="3270">
          <cell r="B3270"/>
          <cell r="C3270"/>
          <cell r="D3270"/>
          <cell r="E3270"/>
          <cell r="F3270"/>
          <cell r="G3270"/>
          <cell r="H3270"/>
          <cell r="I3270"/>
          <cell r="J3270"/>
          <cell r="K3270"/>
          <cell r="L3270"/>
          <cell r="O3270"/>
          <cell r="P3270"/>
          <cell r="Q3270"/>
          <cell r="R3270"/>
          <cell r="S3270"/>
          <cell r="T3270"/>
          <cell r="U3270"/>
          <cell r="V3270"/>
          <cell r="Y3270"/>
          <cell r="Z3270"/>
        </row>
        <row r="3271">
          <cell r="B3271"/>
          <cell r="C3271"/>
          <cell r="D3271"/>
          <cell r="E3271"/>
          <cell r="F3271"/>
          <cell r="G3271"/>
          <cell r="H3271"/>
          <cell r="I3271"/>
          <cell r="J3271"/>
          <cell r="K3271"/>
          <cell r="L3271"/>
          <cell r="O3271"/>
          <cell r="P3271"/>
          <cell r="Q3271"/>
          <cell r="R3271"/>
          <cell r="S3271"/>
          <cell r="T3271"/>
          <cell r="U3271"/>
          <cell r="V3271"/>
          <cell r="Y3271"/>
          <cell r="Z3271"/>
        </row>
        <row r="3272">
          <cell r="B3272"/>
          <cell r="C3272"/>
          <cell r="D3272"/>
          <cell r="E3272"/>
          <cell r="F3272"/>
          <cell r="G3272"/>
          <cell r="H3272"/>
          <cell r="I3272"/>
          <cell r="J3272"/>
          <cell r="K3272"/>
          <cell r="L3272"/>
          <cell r="O3272"/>
          <cell r="P3272"/>
          <cell r="Q3272"/>
          <cell r="R3272"/>
          <cell r="S3272"/>
          <cell r="T3272"/>
          <cell r="U3272"/>
          <cell r="V3272"/>
          <cell r="Y3272"/>
          <cell r="Z3272"/>
        </row>
        <row r="3273">
          <cell r="B3273"/>
          <cell r="C3273"/>
          <cell r="D3273"/>
          <cell r="E3273"/>
          <cell r="F3273"/>
          <cell r="G3273"/>
          <cell r="H3273"/>
          <cell r="I3273"/>
          <cell r="J3273"/>
          <cell r="K3273"/>
          <cell r="L3273"/>
          <cell r="O3273"/>
          <cell r="P3273"/>
          <cell r="Q3273"/>
          <cell r="R3273"/>
          <cell r="S3273"/>
          <cell r="T3273"/>
          <cell r="U3273"/>
          <cell r="V3273"/>
          <cell r="Y3273"/>
          <cell r="Z3273"/>
        </row>
        <row r="3274">
          <cell r="B3274"/>
          <cell r="C3274"/>
          <cell r="D3274"/>
          <cell r="E3274"/>
          <cell r="F3274"/>
          <cell r="G3274"/>
          <cell r="H3274"/>
          <cell r="I3274"/>
          <cell r="J3274"/>
          <cell r="K3274"/>
          <cell r="L3274"/>
          <cell r="O3274"/>
          <cell r="P3274"/>
          <cell r="Q3274"/>
          <cell r="R3274"/>
          <cell r="S3274"/>
          <cell r="T3274"/>
          <cell r="U3274"/>
          <cell r="V3274"/>
          <cell r="Y3274"/>
          <cell r="Z3274"/>
        </row>
        <row r="3275">
          <cell r="B3275"/>
          <cell r="C3275"/>
          <cell r="D3275"/>
          <cell r="E3275"/>
          <cell r="F3275"/>
          <cell r="G3275"/>
          <cell r="H3275"/>
          <cell r="I3275"/>
          <cell r="J3275"/>
          <cell r="K3275"/>
          <cell r="L3275"/>
          <cell r="O3275"/>
          <cell r="P3275"/>
          <cell r="Q3275"/>
          <cell r="R3275"/>
          <cell r="S3275"/>
          <cell r="T3275"/>
          <cell r="U3275"/>
          <cell r="V3275"/>
          <cell r="Y3275"/>
          <cell r="Z3275"/>
        </row>
        <row r="3276">
          <cell r="B3276"/>
          <cell r="C3276"/>
          <cell r="D3276"/>
          <cell r="E3276"/>
          <cell r="F3276"/>
          <cell r="G3276"/>
          <cell r="H3276"/>
          <cell r="I3276"/>
          <cell r="J3276"/>
          <cell r="K3276"/>
          <cell r="L3276"/>
          <cell r="O3276"/>
          <cell r="P3276"/>
          <cell r="Q3276"/>
          <cell r="R3276"/>
          <cell r="S3276"/>
          <cell r="T3276"/>
          <cell r="U3276"/>
          <cell r="V3276"/>
          <cell r="Y3276"/>
          <cell r="Z3276"/>
        </row>
        <row r="3277">
          <cell r="B3277"/>
          <cell r="C3277"/>
          <cell r="D3277"/>
          <cell r="E3277"/>
          <cell r="F3277"/>
          <cell r="G3277"/>
          <cell r="H3277"/>
          <cell r="I3277"/>
          <cell r="J3277"/>
          <cell r="K3277"/>
          <cell r="L3277"/>
          <cell r="O3277"/>
          <cell r="P3277"/>
          <cell r="Q3277"/>
          <cell r="R3277"/>
          <cell r="S3277"/>
          <cell r="T3277"/>
          <cell r="U3277"/>
          <cell r="V3277"/>
          <cell r="Y3277"/>
          <cell r="Z3277"/>
        </row>
        <row r="3278">
          <cell r="B3278"/>
          <cell r="C3278"/>
          <cell r="D3278"/>
          <cell r="E3278"/>
          <cell r="F3278"/>
          <cell r="G3278"/>
          <cell r="H3278"/>
          <cell r="I3278"/>
          <cell r="J3278"/>
          <cell r="K3278"/>
          <cell r="L3278"/>
          <cell r="O3278"/>
          <cell r="P3278"/>
          <cell r="Q3278"/>
          <cell r="R3278"/>
          <cell r="S3278"/>
          <cell r="T3278"/>
          <cell r="U3278"/>
          <cell r="V3278"/>
          <cell r="Y3278"/>
          <cell r="Z3278"/>
        </row>
        <row r="3279">
          <cell r="B3279"/>
          <cell r="C3279"/>
          <cell r="D3279"/>
          <cell r="E3279"/>
          <cell r="F3279"/>
          <cell r="G3279"/>
          <cell r="H3279"/>
          <cell r="I3279"/>
          <cell r="J3279"/>
          <cell r="K3279"/>
          <cell r="L3279"/>
          <cell r="O3279"/>
          <cell r="P3279"/>
          <cell r="Q3279"/>
          <cell r="R3279"/>
          <cell r="S3279"/>
          <cell r="T3279"/>
          <cell r="U3279"/>
          <cell r="V3279"/>
          <cell r="Y3279"/>
          <cell r="Z3279"/>
        </row>
        <row r="3280">
          <cell r="B3280"/>
          <cell r="C3280"/>
          <cell r="D3280"/>
          <cell r="E3280"/>
          <cell r="F3280"/>
          <cell r="G3280"/>
          <cell r="H3280"/>
          <cell r="I3280"/>
          <cell r="J3280"/>
          <cell r="K3280"/>
          <cell r="L3280"/>
          <cell r="O3280"/>
          <cell r="P3280"/>
          <cell r="Q3280"/>
          <cell r="R3280"/>
          <cell r="S3280"/>
          <cell r="T3280"/>
          <cell r="U3280"/>
          <cell r="V3280"/>
          <cell r="Y3280"/>
          <cell r="Z3280"/>
        </row>
        <row r="3281">
          <cell r="B3281"/>
          <cell r="C3281"/>
          <cell r="D3281"/>
          <cell r="E3281"/>
          <cell r="F3281"/>
          <cell r="G3281"/>
          <cell r="H3281"/>
          <cell r="I3281"/>
          <cell r="J3281"/>
          <cell r="K3281"/>
          <cell r="L3281"/>
          <cell r="O3281"/>
          <cell r="P3281"/>
          <cell r="Q3281"/>
          <cell r="R3281"/>
          <cell r="S3281"/>
          <cell r="T3281"/>
          <cell r="U3281"/>
          <cell r="V3281"/>
          <cell r="Y3281"/>
          <cell r="Z3281"/>
        </row>
        <row r="3282">
          <cell r="B3282"/>
          <cell r="C3282"/>
          <cell r="D3282"/>
          <cell r="E3282"/>
          <cell r="F3282"/>
          <cell r="G3282"/>
          <cell r="H3282"/>
          <cell r="I3282"/>
          <cell r="J3282"/>
          <cell r="K3282"/>
          <cell r="L3282"/>
          <cell r="O3282"/>
          <cell r="P3282"/>
          <cell r="Q3282"/>
          <cell r="R3282"/>
          <cell r="S3282"/>
          <cell r="T3282"/>
          <cell r="U3282"/>
          <cell r="V3282"/>
          <cell r="Y3282"/>
          <cell r="Z3282"/>
        </row>
        <row r="3283">
          <cell r="B3283"/>
          <cell r="C3283"/>
          <cell r="D3283"/>
          <cell r="E3283"/>
          <cell r="F3283"/>
          <cell r="G3283"/>
          <cell r="H3283"/>
          <cell r="I3283"/>
          <cell r="J3283"/>
          <cell r="K3283"/>
          <cell r="L3283"/>
          <cell r="O3283"/>
          <cell r="P3283"/>
          <cell r="Q3283"/>
          <cell r="R3283"/>
          <cell r="S3283"/>
          <cell r="T3283"/>
          <cell r="U3283"/>
          <cell r="V3283"/>
          <cell r="Y3283"/>
          <cell r="Z3283"/>
        </row>
        <row r="3284">
          <cell r="B3284"/>
          <cell r="C3284"/>
          <cell r="D3284"/>
          <cell r="E3284"/>
          <cell r="F3284"/>
          <cell r="G3284"/>
          <cell r="H3284"/>
          <cell r="I3284"/>
          <cell r="J3284"/>
          <cell r="K3284"/>
          <cell r="L3284"/>
          <cell r="O3284"/>
          <cell r="P3284"/>
          <cell r="Q3284"/>
          <cell r="R3284"/>
          <cell r="S3284"/>
          <cell r="T3284"/>
          <cell r="U3284"/>
          <cell r="V3284"/>
          <cell r="Y3284"/>
          <cell r="Z3284"/>
        </row>
        <row r="3285">
          <cell r="B3285"/>
          <cell r="C3285"/>
          <cell r="D3285"/>
          <cell r="E3285"/>
          <cell r="F3285"/>
          <cell r="G3285"/>
          <cell r="H3285"/>
          <cell r="I3285"/>
          <cell r="J3285"/>
          <cell r="K3285"/>
          <cell r="L3285"/>
          <cell r="O3285"/>
          <cell r="P3285"/>
          <cell r="Q3285"/>
          <cell r="R3285"/>
          <cell r="S3285"/>
          <cell r="T3285"/>
          <cell r="U3285"/>
          <cell r="V3285"/>
          <cell r="Y3285"/>
          <cell r="Z3285"/>
        </row>
        <row r="3286">
          <cell r="B3286"/>
          <cell r="C3286"/>
          <cell r="D3286"/>
          <cell r="E3286"/>
          <cell r="F3286"/>
          <cell r="G3286"/>
          <cell r="H3286"/>
          <cell r="I3286"/>
          <cell r="J3286"/>
          <cell r="K3286"/>
          <cell r="L3286"/>
          <cell r="O3286"/>
          <cell r="P3286"/>
          <cell r="Q3286"/>
          <cell r="R3286"/>
          <cell r="S3286"/>
          <cell r="T3286"/>
          <cell r="U3286"/>
          <cell r="V3286"/>
          <cell r="Y3286"/>
          <cell r="Z3286"/>
        </row>
        <row r="3287">
          <cell r="B3287"/>
          <cell r="C3287"/>
          <cell r="D3287"/>
          <cell r="E3287"/>
          <cell r="F3287"/>
          <cell r="G3287"/>
          <cell r="H3287"/>
          <cell r="I3287"/>
          <cell r="J3287"/>
          <cell r="K3287"/>
          <cell r="L3287"/>
          <cell r="O3287"/>
          <cell r="P3287"/>
          <cell r="Q3287"/>
          <cell r="R3287"/>
          <cell r="S3287"/>
          <cell r="T3287"/>
          <cell r="U3287"/>
          <cell r="V3287"/>
          <cell r="Y3287"/>
          <cell r="Z3287"/>
        </row>
        <row r="3288">
          <cell r="B3288"/>
          <cell r="C3288"/>
          <cell r="D3288"/>
          <cell r="E3288"/>
          <cell r="F3288"/>
          <cell r="G3288"/>
          <cell r="H3288"/>
          <cell r="I3288"/>
          <cell r="J3288"/>
          <cell r="K3288"/>
          <cell r="L3288"/>
          <cell r="O3288"/>
          <cell r="P3288"/>
          <cell r="Q3288"/>
          <cell r="R3288"/>
          <cell r="S3288"/>
          <cell r="T3288"/>
          <cell r="U3288"/>
          <cell r="V3288"/>
          <cell r="Y3288"/>
          <cell r="Z3288"/>
        </row>
        <row r="3289">
          <cell r="B3289"/>
          <cell r="C3289"/>
          <cell r="D3289"/>
          <cell r="E3289"/>
          <cell r="F3289"/>
          <cell r="G3289"/>
          <cell r="H3289"/>
          <cell r="I3289"/>
          <cell r="J3289"/>
          <cell r="K3289"/>
          <cell r="L3289"/>
          <cell r="O3289"/>
          <cell r="P3289"/>
          <cell r="Q3289"/>
          <cell r="R3289"/>
          <cell r="S3289"/>
          <cell r="T3289"/>
          <cell r="U3289"/>
          <cell r="V3289"/>
          <cell r="Y3289"/>
          <cell r="Z3289"/>
        </row>
        <row r="3290">
          <cell r="B3290"/>
          <cell r="C3290"/>
          <cell r="D3290"/>
          <cell r="E3290"/>
          <cell r="F3290"/>
          <cell r="G3290"/>
          <cell r="H3290"/>
          <cell r="I3290"/>
          <cell r="J3290"/>
          <cell r="K3290"/>
          <cell r="L3290"/>
          <cell r="O3290"/>
          <cell r="P3290"/>
          <cell r="Q3290"/>
          <cell r="R3290"/>
          <cell r="S3290"/>
          <cell r="T3290"/>
          <cell r="U3290"/>
          <cell r="V3290"/>
          <cell r="Y3290"/>
          <cell r="Z3290"/>
        </row>
        <row r="3291">
          <cell r="B3291"/>
          <cell r="C3291"/>
          <cell r="D3291"/>
          <cell r="E3291"/>
          <cell r="F3291"/>
          <cell r="G3291"/>
          <cell r="H3291"/>
          <cell r="I3291"/>
          <cell r="J3291"/>
          <cell r="K3291"/>
          <cell r="L3291"/>
          <cell r="O3291"/>
          <cell r="P3291"/>
          <cell r="Q3291"/>
          <cell r="R3291"/>
          <cell r="S3291"/>
          <cell r="T3291"/>
          <cell r="U3291"/>
          <cell r="V3291"/>
          <cell r="Y3291"/>
          <cell r="Z3291"/>
        </row>
        <row r="3292">
          <cell r="B3292"/>
          <cell r="C3292"/>
          <cell r="D3292"/>
          <cell r="E3292"/>
          <cell r="F3292"/>
          <cell r="G3292"/>
          <cell r="H3292"/>
          <cell r="I3292"/>
          <cell r="J3292"/>
          <cell r="K3292"/>
          <cell r="L3292"/>
          <cell r="O3292"/>
          <cell r="P3292"/>
          <cell r="Q3292"/>
          <cell r="R3292"/>
          <cell r="S3292"/>
          <cell r="T3292"/>
          <cell r="U3292"/>
          <cell r="V3292"/>
          <cell r="Y3292"/>
          <cell r="Z3292"/>
        </row>
        <row r="3293">
          <cell r="B3293"/>
          <cell r="C3293"/>
          <cell r="D3293"/>
          <cell r="E3293"/>
          <cell r="F3293"/>
          <cell r="G3293"/>
          <cell r="H3293"/>
          <cell r="I3293"/>
          <cell r="J3293"/>
          <cell r="K3293"/>
          <cell r="L3293"/>
          <cell r="O3293"/>
          <cell r="P3293"/>
          <cell r="Q3293"/>
          <cell r="R3293"/>
          <cell r="S3293"/>
          <cell r="T3293"/>
          <cell r="U3293"/>
          <cell r="V3293"/>
          <cell r="Y3293"/>
          <cell r="Z3293"/>
        </row>
        <row r="3294">
          <cell r="B3294"/>
          <cell r="C3294"/>
          <cell r="D3294"/>
          <cell r="E3294"/>
          <cell r="F3294"/>
          <cell r="G3294"/>
          <cell r="H3294"/>
          <cell r="I3294"/>
          <cell r="J3294"/>
          <cell r="K3294"/>
          <cell r="L3294"/>
          <cell r="O3294"/>
          <cell r="P3294"/>
          <cell r="Q3294"/>
          <cell r="R3294"/>
          <cell r="S3294"/>
          <cell r="T3294"/>
          <cell r="U3294"/>
          <cell r="V3294"/>
          <cell r="Y3294"/>
          <cell r="Z3294"/>
        </row>
        <row r="3295">
          <cell r="B3295"/>
          <cell r="C3295"/>
          <cell r="D3295"/>
          <cell r="E3295"/>
          <cell r="F3295"/>
          <cell r="G3295"/>
          <cell r="H3295"/>
          <cell r="I3295"/>
          <cell r="J3295"/>
          <cell r="K3295"/>
          <cell r="L3295"/>
          <cell r="O3295"/>
          <cell r="P3295"/>
          <cell r="Q3295"/>
          <cell r="R3295"/>
          <cell r="S3295"/>
          <cell r="T3295"/>
          <cell r="U3295"/>
          <cell r="V3295"/>
          <cell r="Y3295"/>
          <cell r="Z3295"/>
        </row>
        <row r="3296">
          <cell r="B3296"/>
          <cell r="C3296"/>
          <cell r="D3296"/>
          <cell r="E3296"/>
          <cell r="F3296"/>
          <cell r="G3296"/>
          <cell r="H3296"/>
          <cell r="I3296"/>
          <cell r="J3296"/>
          <cell r="K3296"/>
          <cell r="L3296"/>
          <cell r="O3296"/>
          <cell r="P3296"/>
          <cell r="Q3296"/>
          <cell r="R3296"/>
          <cell r="S3296"/>
          <cell r="T3296"/>
          <cell r="U3296"/>
          <cell r="V3296"/>
          <cell r="Y3296"/>
          <cell r="Z3296"/>
        </row>
        <row r="3297">
          <cell r="B3297"/>
          <cell r="C3297"/>
          <cell r="D3297"/>
          <cell r="E3297"/>
          <cell r="F3297"/>
          <cell r="G3297"/>
          <cell r="H3297"/>
          <cell r="I3297"/>
          <cell r="J3297"/>
          <cell r="K3297"/>
          <cell r="L3297"/>
          <cell r="O3297"/>
          <cell r="P3297"/>
          <cell r="Q3297"/>
          <cell r="R3297"/>
          <cell r="S3297"/>
          <cell r="T3297"/>
          <cell r="U3297"/>
          <cell r="V3297"/>
          <cell r="Y3297"/>
          <cell r="Z3297"/>
        </row>
        <row r="3298">
          <cell r="B3298"/>
          <cell r="C3298"/>
          <cell r="D3298"/>
          <cell r="E3298"/>
          <cell r="F3298"/>
          <cell r="G3298"/>
          <cell r="H3298"/>
          <cell r="I3298"/>
          <cell r="J3298"/>
          <cell r="K3298"/>
          <cell r="L3298"/>
          <cell r="O3298"/>
          <cell r="P3298"/>
          <cell r="Q3298"/>
          <cell r="R3298"/>
          <cell r="S3298"/>
          <cell r="T3298"/>
          <cell r="U3298"/>
          <cell r="V3298"/>
          <cell r="Y3298"/>
          <cell r="Z3298"/>
        </row>
        <row r="3299">
          <cell r="B3299"/>
          <cell r="C3299"/>
          <cell r="D3299"/>
          <cell r="E3299"/>
          <cell r="F3299"/>
          <cell r="G3299"/>
          <cell r="H3299"/>
          <cell r="I3299"/>
          <cell r="J3299"/>
          <cell r="K3299"/>
          <cell r="L3299"/>
          <cell r="O3299"/>
          <cell r="P3299"/>
          <cell r="Q3299"/>
          <cell r="R3299"/>
          <cell r="S3299"/>
          <cell r="T3299"/>
          <cell r="U3299"/>
          <cell r="V3299"/>
          <cell r="Y3299"/>
          <cell r="Z3299"/>
        </row>
        <row r="3300">
          <cell r="B3300"/>
          <cell r="C3300"/>
          <cell r="D3300"/>
          <cell r="E3300"/>
          <cell r="F3300"/>
          <cell r="G3300"/>
          <cell r="H3300"/>
          <cell r="I3300"/>
          <cell r="J3300"/>
          <cell r="K3300"/>
          <cell r="L3300"/>
          <cell r="O3300"/>
          <cell r="P3300"/>
          <cell r="Q3300"/>
          <cell r="R3300"/>
          <cell r="S3300"/>
          <cell r="T3300"/>
          <cell r="U3300"/>
          <cell r="V3300"/>
          <cell r="Y3300"/>
          <cell r="Z3300"/>
        </row>
        <row r="3301">
          <cell r="B3301"/>
          <cell r="C3301"/>
          <cell r="D3301"/>
          <cell r="E3301"/>
          <cell r="F3301"/>
          <cell r="G3301"/>
          <cell r="H3301"/>
          <cell r="I3301"/>
          <cell r="J3301"/>
          <cell r="K3301"/>
          <cell r="L3301"/>
          <cell r="O3301"/>
          <cell r="P3301"/>
          <cell r="Q3301"/>
          <cell r="R3301"/>
          <cell r="S3301"/>
          <cell r="T3301"/>
          <cell r="U3301"/>
          <cell r="V3301"/>
          <cell r="Y3301"/>
          <cell r="Z3301"/>
        </row>
        <row r="3302">
          <cell r="B3302"/>
          <cell r="C3302"/>
          <cell r="D3302"/>
          <cell r="E3302"/>
          <cell r="F3302"/>
          <cell r="G3302"/>
          <cell r="H3302"/>
          <cell r="I3302"/>
          <cell r="J3302"/>
          <cell r="K3302"/>
          <cell r="L3302"/>
          <cell r="O3302"/>
          <cell r="P3302"/>
          <cell r="Q3302"/>
          <cell r="R3302"/>
          <cell r="S3302"/>
          <cell r="T3302"/>
          <cell r="U3302"/>
          <cell r="V3302"/>
          <cell r="Y3302"/>
          <cell r="Z3302"/>
        </row>
        <row r="3303">
          <cell r="B3303"/>
          <cell r="C3303"/>
          <cell r="D3303"/>
          <cell r="E3303"/>
          <cell r="F3303"/>
          <cell r="G3303"/>
          <cell r="H3303"/>
          <cell r="I3303"/>
          <cell r="J3303"/>
          <cell r="K3303"/>
          <cell r="L3303"/>
          <cell r="O3303"/>
          <cell r="P3303"/>
          <cell r="Q3303"/>
          <cell r="R3303"/>
          <cell r="S3303"/>
          <cell r="T3303"/>
          <cell r="U3303"/>
          <cell r="V3303"/>
          <cell r="Y3303"/>
          <cell r="Z3303"/>
        </row>
        <row r="3304">
          <cell r="B3304"/>
          <cell r="C3304"/>
          <cell r="D3304"/>
          <cell r="E3304"/>
          <cell r="F3304"/>
          <cell r="G3304"/>
          <cell r="H3304"/>
          <cell r="I3304"/>
          <cell r="J3304"/>
          <cell r="K3304"/>
          <cell r="L3304"/>
          <cell r="O3304"/>
          <cell r="P3304"/>
          <cell r="Q3304"/>
          <cell r="R3304"/>
          <cell r="S3304"/>
          <cell r="T3304"/>
          <cell r="U3304"/>
          <cell r="V3304"/>
          <cell r="Y3304"/>
          <cell r="Z3304"/>
        </row>
        <row r="3305">
          <cell r="B3305"/>
          <cell r="C3305"/>
          <cell r="D3305"/>
          <cell r="E3305"/>
          <cell r="F3305"/>
          <cell r="G3305"/>
          <cell r="H3305"/>
          <cell r="I3305"/>
          <cell r="J3305"/>
          <cell r="K3305"/>
          <cell r="L3305"/>
          <cell r="O3305"/>
          <cell r="P3305"/>
          <cell r="Q3305"/>
          <cell r="R3305"/>
          <cell r="S3305"/>
          <cell r="T3305"/>
          <cell r="U3305"/>
          <cell r="V3305"/>
          <cell r="Y3305"/>
          <cell r="Z3305"/>
        </row>
        <row r="3306">
          <cell r="B3306"/>
          <cell r="C3306"/>
          <cell r="D3306"/>
          <cell r="E3306"/>
          <cell r="F3306"/>
          <cell r="G3306"/>
          <cell r="H3306"/>
          <cell r="I3306"/>
          <cell r="J3306"/>
          <cell r="K3306"/>
          <cell r="L3306"/>
          <cell r="O3306"/>
          <cell r="P3306"/>
          <cell r="Q3306"/>
          <cell r="R3306"/>
          <cell r="S3306"/>
          <cell r="T3306"/>
          <cell r="U3306"/>
          <cell r="V3306"/>
          <cell r="Y3306"/>
          <cell r="Z3306"/>
        </row>
        <row r="3307">
          <cell r="B3307"/>
          <cell r="C3307"/>
          <cell r="D3307"/>
          <cell r="E3307"/>
          <cell r="F3307"/>
          <cell r="G3307"/>
          <cell r="H3307"/>
          <cell r="I3307"/>
          <cell r="J3307"/>
          <cell r="K3307"/>
          <cell r="L3307"/>
          <cell r="O3307"/>
          <cell r="P3307"/>
          <cell r="Q3307"/>
          <cell r="R3307"/>
          <cell r="S3307"/>
          <cell r="T3307"/>
          <cell r="U3307"/>
          <cell r="V3307"/>
          <cell r="Y3307"/>
          <cell r="Z3307"/>
        </row>
        <row r="3308">
          <cell r="B3308"/>
          <cell r="C3308"/>
          <cell r="D3308"/>
          <cell r="E3308"/>
          <cell r="F3308"/>
          <cell r="G3308"/>
          <cell r="H3308"/>
          <cell r="I3308"/>
          <cell r="J3308"/>
          <cell r="K3308"/>
          <cell r="L3308"/>
          <cell r="O3308"/>
          <cell r="P3308"/>
          <cell r="Q3308"/>
          <cell r="R3308"/>
          <cell r="S3308"/>
          <cell r="T3308"/>
          <cell r="U3308"/>
          <cell r="V3308"/>
          <cell r="Y3308"/>
          <cell r="Z3308"/>
        </row>
        <row r="3309">
          <cell r="B3309"/>
          <cell r="C3309"/>
          <cell r="D3309"/>
          <cell r="E3309"/>
          <cell r="F3309"/>
          <cell r="G3309"/>
          <cell r="H3309"/>
          <cell r="I3309"/>
          <cell r="J3309"/>
          <cell r="K3309"/>
          <cell r="L3309"/>
          <cell r="O3309"/>
          <cell r="P3309"/>
          <cell r="Q3309"/>
          <cell r="R3309"/>
          <cell r="S3309"/>
          <cell r="T3309"/>
          <cell r="U3309"/>
          <cell r="V3309"/>
          <cell r="Y3309"/>
          <cell r="Z3309"/>
        </row>
        <row r="3310">
          <cell r="B3310"/>
          <cell r="C3310"/>
          <cell r="D3310"/>
          <cell r="E3310"/>
          <cell r="F3310"/>
          <cell r="G3310"/>
          <cell r="H3310"/>
          <cell r="I3310"/>
          <cell r="J3310"/>
          <cell r="K3310"/>
          <cell r="L3310"/>
          <cell r="O3310"/>
          <cell r="P3310"/>
          <cell r="Q3310"/>
          <cell r="R3310"/>
          <cell r="S3310"/>
          <cell r="T3310"/>
          <cell r="U3310"/>
          <cell r="V3310"/>
          <cell r="Y3310"/>
          <cell r="Z3310"/>
        </row>
        <row r="3311">
          <cell r="B3311"/>
          <cell r="C3311"/>
          <cell r="D3311"/>
          <cell r="E3311"/>
          <cell r="F3311"/>
          <cell r="G3311"/>
          <cell r="H3311"/>
          <cell r="I3311"/>
          <cell r="J3311"/>
          <cell r="K3311"/>
          <cell r="L3311"/>
          <cell r="O3311"/>
          <cell r="P3311"/>
          <cell r="Q3311"/>
          <cell r="R3311"/>
          <cell r="S3311"/>
          <cell r="T3311"/>
          <cell r="U3311"/>
          <cell r="V3311"/>
          <cell r="Y3311"/>
          <cell r="Z3311"/>
        </row>
        <row r="3312">
          <cell r="B3312"/>
          <cell r="C3312"/>
          <cell r="D3312"/>
          <cell r="E3312"/>
          <cell r="F3312"/>
          <cell r="G3312"/>
          <cell r="H3312"/>
          <cell r="I3312"/>
          <cell r="J3312"/>
          <cell r="K3312"/>
          <cell r="L3312"/>
          <cell r="O3312"/>
          <cell r="P3312"/>
          <cell r="Q3312"/>
          <cell r="R3312"/>
          <cell r="S3312"/>
          <cell r="T3312"/>
          <cell r="U3312"/>
          <cell r="V3312"/>
          <cell r="Y3312"/>
          <cell r="Z3312"/>
        </row>
        <row r="3313">
          <cell r="B3313"/>
          <cell r="C3313"/>
          <cell r="D3313"/>
          <cell r="E3313"/>
          <cell r="F3313"/>
          <cell r="G3313"/>
          <cell r="H3313"/>
          <cell r="I3313"/>
          <cell r="J3313"/>
          <cell r="K3313"/>
          <cell r="L3313"/>
          <cell r="O3313"/>
          <cell r="P3313"/>
          <cell r="Q3313"/>
          <cell r="R3313"/>
          <cell r="S3313"/>
          <cell r="T3313"/>
          <cell r="U3313"/>
          <cell r="V3313"/>
          <cell r="Y3313"/>
          <cell r="Z3313"/>
        </row>
        <row r="3314">
          <cell r="B3314"/>
          <cell r="C3314"/>
          <cell r="D3314"/>
          <cell r="E3314"/>
          <cell r="F3314"/>
          <cell r="G3314"/>
          <cell r="H3314"/>
          <cell r="I3314"/>
          <cell r="J3314"/>
          <cell r="K3314"/>
          <cell r="L3314"/>
          <cell r="O3314"/>
          <cell r="P3314"/>
          <cell r="Q3314"/>
          <cell r="R3314"/>
          <cell r="S3314"/>
          <cell r="T3314"/>
          <cell r="U3314"/>
          <cell r="V3314"/>
          <cell r="Y3314"/>
          <cell r="Z3314"/>
        </row>
        <row r="3315">
          <cell r="B3315"/>
          <cell r="C3315"/>
          <cell r="D3315"/>
          <cell r="E3315"/>
          <cell r="F3315"/>
          <cell r="G3315"/>
          <cell r="H3315"/>
          <cell r="I3315"/>
          <cell r="J3315"/>
          <cell r="K3315"/>
          <cell r="L3315"/>
          <cell r="O3315"/>
          <cell r="P3315"/>
          <cell r="Q3315"/>
          <cell r="R3315"/>
          <cell r="S3315"/>
          <cell r="T3315"/>
          <cell r="U3315"/>
          <cell r="V3315"/>
          <cell r="Y3315"/>
          <cell r="Z3315"/>
        </row>
        <row r="3316">
          <cell r="B3316"/>
          <cell r="C3316"/>
          <cell r="D3316"/>
          <cell r="E3316"/>
          <cell r="F3316"/>
          <cell r="G3316"/>
          <cell r="H3316"/>
          <cell r="I3316"/>
          <cell r="J3316"/>
          <cell r="K3316"/>
          <cell r="L3316"/>
          <cell r="O3316"/>
          <cell r="P3316"/>
          <cell r="Q3316"/>
          <cell r="R3316"/>
          <cell r="S3316"/>
          <cell r="T3316"/>
          <cell r="U3316"/>
          <cell r="V3316"/>
          <cell r="Y3316"/>
          <cell r="Z3316"/>
        </row>
        <row r="3317">
          <cell r="B3317"/>
          <cell r="C3317"/>
          <cell r="D3317"/>
          <cell r="E3317"/>
          <cell r="F3317"/>
          <cell r="G3317"/>
          <cell r="H3317"/>
          <cell r="I3317"/>
          <cell r="J3317"/>
          <cell r="K3317"/>
          <cell r="L3317"/>
          <cell r="O3317"/>
          <cell r="P3317"/>
          <cell r="Q3317"/>
          <cell r="R3317"/>
          <cell r="S3317"/>
          <cell r="T3317"/>
          <cell r="U3317"/>
          <cell r="V3317"/>
          <cell r="Y3317"/>
          <cell r="Z3317"/>
        </row>
        <row r="3318">
          <cell r="B3318"/>
          <cell r="C3318"/>
          <cell r="D3318"/>
          <cell r="E3318"/>
          <cell r="F3318"/>
          <cell r="G3318"/>
          <cell r="H3318"/>
          <cell r="I3318"/>
          <cell r="J3318"/>
          <cell r="K3318"/>
          <cell r="L3318"/>
          <cell r="O3318"/>
          <cell r="P3318"/>
          <cell r="Q3318"/>
          <cell r="R3318"/>
          <cell r="S3318"/>
          <cell r="T3318"/>
          <cell r="U3318"/>
          <cell r="V3318"/>
          <cell r="Y3318"/>
          <cell r="Z3318"/>
        </row>
        <row r="3319">
          <cell r="B3319"/>
          <cell r="C3319"/>
          <cell r="D3319"/>
          <cell r="E3319"/>
          <cell r="F3319"/>
          <cell r="G3319"/>
          <cell r="H3319"/>
          <cell r="I3319"/>
          <cell r="J3319"/>
          <cell r="K3319"/>
          <cell r="L3319"/>
          <cell r="O3319"/>
          <cell r="P3319"/>
          <cell r="Q3319"/>
          <cell r="R3319"/>
          <cell r="S3319"/>
          <cell r="T3319"/>
          <cell r="U3319"/>
          <cell r="V3319"/>
          <cell r="Y3319"/>
          <cell r="Z3319"/>
        </row>
        <row r="3320">
          <cell r="B3320"/>
          <cell r="C3320"/>
          <cell r="D3320"/>
          <cell r="E3320"/>
          <cell r="F3320"/>
          <cell r="G3320"/>
          <cell r="H3320"/>
          <cell r="I3320"/>
          <cell r="J3320"/>
          <cell r="K3320"/>
          <cell r="L3320"/>
          <cell r="O3320"/>
          <cell r="P3320"/>
          <cell r="Q3320"/>
          <cell r="R3320"/>
          <cell r="S3320"/>
          <cell r="T3320"/>
          <cell r="U3320"/>
          <cell r="V3320"/>
          <cell r="Y3320"/>
          <cell r="Z3320"/>
        </row>
        <row r="3321">
          <cell r="B3321"/>
          <cell r="C3321"/>
          <cell r="D3321"/>
          <cell r="E3321"/>
          <cell r="F3321"/>
          <cell r="G3321"/>
          <cell r="H3321"/>
          <cell r="I3321"/>
          <cell r="J3321"/>
          <cell r="K3321"/>
          <cell r="L3321"/>
          <cell r="O3321"/>
          <cell r="P3321"/>
          <cell r="Q3321"/>
          <cell r="R3321"/>
          <cell r="S3321"/>
          <cell r="T3321"/>
          <cell r="U3321"/>
          <cell r="V3321"/>
          <cell r="Y3321"/>
          <cell r="Z3321"/>
        </row>
        <row r="3322">
          <cell r="B3322"/>
          <cell r="C3322"/>
          <cell r="D3322"/>
          <cell r="E3322"/>
          <cell r="F3322"/>
          <cell r="G3322"/>
          <cell r="H3322"/>
          <cell r="I3322"/>
          <cell r="J3322"/>
          <cell r="K3322"/>
          <cell r="L3322"/>
          <cell r="O3322"/>
          <cell r="P3322"/>
          <cell r="Q3322"/>
          <cell r="R3322"/>
          <cell r="S3322"/>
          <cell r="T3322"/>
          <cell r="U3322"/>
          <cell r="V3322"/>
          <cell r="Y3322"/>
          <cell r="Z3322"/>
        </row>
        <row r="3323">
          <cell r="B3323"/>
          <cell r="C3323"/>
          <cell r="D3323"/>
          <cell r="E3323"/>
          <cell r="F3323"/>
          <cell r="G3323"/>
          <cell r="H3323"/>
          <cell r="I3323"/>
          <cell r="J3323"/>
          <cell r="K3323"/>
          <cell r="L3323"/>
          <cell r="O3323"/>
          <cell r="P3323"/>
          <cell r="Q3323"/>
          <cell r="R3323"/>
          <cell r="S3323"/>
          <cell r="T3323"/>
          <cell r="U3323"/>
          <cell r="V3323"/>
          <cell r="Y3323"/>
          <cell r="Z3323"/>
        </row>
        <row r="3324">
          <cell r="B3324"/>
          <cell r="C3324"/>
          <cell r="D3324"/>
          <cell r="E3324"/>
          <cell r="F3324"/>
          <cell r="G3324"/>
          <cell r="H3324"/>
          <cell r="I3324"/>
          <cell r="J3324"/>
          <cell r="K3324"/>
          <cell r="L3324"/>
          <cell r="O3324"/>
          <cell r="P3324"/>
          <cell r="Q3324"/>
          <cell r="R3324"/>
          <cell r="S3324"/>
          <cell r="T3324"/>
          <cell r="U3324"/>
          <cell r="V3324"/>
          <cell r="Y3324"/>
          <cell r="Z3324"/>
        </row>
        <row r="3325">
          <cell r="B3325"/>
          <cell r="C3325"/>
          <cell r="D3325"/>
          <cell r="E3325"/>
          <cell r="F3325"/>
          <cell r="G3325"/>
          <cell r="H3325"/>
          <cell r="I3325"/>
          <cell r="J3325"/>
          <cell r="K3325"/>
          <cell r="L3325"/>
          <cell r="O3325"/>
          <cell r="P3325"/>
          <cell r="Q3325"/>
          <cell r="R3325"/>
          <cell r="S3325"/>
          <cell r="T3325"/>
          <cell r="U3325"/>
          <cell r="V3325"/>
          <cell r="Y3325"/>
          <cell r="Z3325"/>
        </row>
        <row r="3326">
          <cell r="B3326"/>
          <cell r="C3326"/>
          <cell r="D3326"/>
          <cell r="E3326"/>
          <cell r="F3326"/>
          <cell r="G3326"/>
          <cell r="H3326"/>
          <cell r="I3326"/>
          <cell r="J3326"/>
          <cell r="K3326"/>
          <cell r="L3326"/>
          <cell r="O3326"/>
          <cell r="P3326"/>
          <cell r="Q3326"/>
          <cell r="R3326"/>
          <cell r="S3326"/>
          <cell r="T3326"/>
          <cell r="U3326"/>
          <cell r="V3326"/>
          <cell r="Y3326"/>
          <cell r="Z3326"/>
        </row>
        <row r="3327">
          <cell r="B3327"/>
          <cell r="C3327"/>
          <cell r="D3327"/>
          <cell r="E3327"/>
          <cell r="F3327"/>
          <cell r="G3327"/>
          <cell r="H3327"/>
          <cell r="I3327"/>
          <cell r="J3327"/>
          <cell r="K3327"/>
          <cell r="L3327"/>
          <cell r="O3327"/>
          <cell r="P3327"/>
          <cell r="Q3327"/>
          <cell r="R3327"/>
          <cell r="S3327"/>
          <cell r="T3327"/>
          <cell r="U3327"/>
          <cell r="V3327"/>
          <cell r="Y3327"/>
          <cell r="Z3327"/>
        </row>
        <row r="3328">
          <cell r="B3328"/>
          <cell r="C3328"/>
          <cell r="D3328"/>
          <cell r="E3328"/>
          <cell r="F3328"/>
          <cell r="G3328"/>
          <cell r="H3328"/>
          <cell r="I3328"/>
          <cell r="J3328"/>
          <cell r="K3328"/>
          <cell r="L3328"/>
          <cell r="O3328"/>
          <cell r="P3328"/>
          <cell r="Q3328"/>
          <cell r="R3328"/>
          <cell r="S3328"/>
          <cell r="T3328"/>
          <cell r="U3328"/>
          <cell r="V3328"/>
          <cell r="Y3328"/>
          <cell r="Z3328"/>
        </row>
        <row r="3329">
          <cell r="B3329"/>
          <cell r="C3329"/>
          <cell r="D3329"/>
          <cell r="E3329"/>
          <cell r="F3329"/>
          <cell r="G3329"/>
          <cell r="H3329"/>
          <cell r="I3329"/>
          <cell r="J3329"/>
          <cell r="K3329"/>
          <cell r="L3329"/>
          <cell r="O3329"/>
          <cell r="P3329"/>
          <cell r="Q3329"/>
          <cell r="R3329"/>
          <cell r="S3329"/>
          <cell r="T3329"/>
          <cell r="U3329"/>
          <cell r="V3329"/>
          <cell r="Y3329"/>
          <cell r="Z3329"/>
        </row>
        <row r="3330">
          <cell r="B3330"/>
          <cell r="C3330"/>
          <cell r="D3330"/>
          <cell r="E3330"/>
          <cell r="F3330"/>
          <cell r="G3330"/>
          <cell r="H3330"/>
          <cell r="I3330"/>
          <cell r="J3330"/>
          <cell r="K3330"/>
          <cell r="L3330"/>
          <cell r="O3330"/>
          <cell r="P3330"/>
          <cell r="Q3330"/>
          <cell r="R3330"/>
          <cell r="S3330"/>
          <cell r="T3330"/>
          <cell r="U3330"/>
          <cell r="V3330"/>
          <cell r="Y3330"/>
          <cell r="Z3330"/>
        </row>
        <row r="3331">
          <cell r="B3331"/>
          <cell r="C3331"/>
          <cell r="D3331"/>
          <cell r="E3331"/>
          <cell r="F3331"/>
          <cell r="G3331"/>
          <cell r="H3331"/>
          <cell r="I3331"/>
          <cell r="J3331"/>
          <cell r="K3331"/>
          <cell r="L3331"/>
          <cell r="O3331"/>
          <cell r="P3331"/>
          <cell r="Q3331"/>
          <cell r="R3331"/>
          <cell r="S3331"/>
          <cell r="T3331"/>
          <cell r="U3331"/>
          <cell r="V3331"/>
          <cell r="Y3331"/>
          <cell r="Z3331"/>
        </row>
        <row r="3332">
          <cell r="B3332"/>
          <cell r="C3332"/>
          <cell r="D3332"/>
          <cell r="E3332"/>
          <cell r="F3332"/>
          <cell r="G3332"/>
          <cell r="H3332"/>
          <cell r="I3332"/>
          <cell r="J3332"/>
          <cell r="K3332"/>
          <cell r="L3332"/>
          <cell r="O3332"/>
          <cell r="P3332"/>
          <cell r="Q3332"/>
          <cell r="R3332"/>
          <cell r="S3332"/>
          <cell r="T3332"/>
          <cell r="U3332"/>
          <cell r="V3332"/>
          <cell r="Y3332"/>
          <cell r="Z3332"/>
        </row>
        <row r="3333">
          <cell r="B3333"/>
          <cell r="C3333"/>
          <cell r="D3333"/>
          <cell r="E3333"/>
          <cell r="F3333"/>
          <cell r="G3333"/>
          <cell r="H3333"/>
          <cell r="I3333"/>
          <cell r="J3333"/>
          <cell r="K3333"/>
          <cell r="L3333"/>
          <cell r="O3333"/>
          <cell r="P3333"/>
          <cell r="Q3333"/>
          <cell r="R3333"/>
          <cell r="S3333"/>
          <cell r="T3333"/>
          <cell r="U3333"/>
          <cell r="V3333"/>
          <cell r="Y3333"/>
          <cell r="Z3333"/>
        </row>
        <row r="3334">
          <cell r="B3334"/>
          <cell r="C3334"/>
          <cell r="D3334"/>
          <cell r="E3334"/>
          <cell r="F3334"/>
          <cell r="G3334"/>
          <cell r="H3334"/>
          <cell r="I3334"/>
          <cell r="J3334"/>
          <cell r="K3334"/>
          <cell r="L3334"/>
          <cell r="O3334"/>
          <cell r="P3334"/>
          <cell r="Q3334"/>
          <cell r="R3334"/>
          <cell r="S3334"/>
          <cell r="T3334"/>
          <cell r="U3334"/>
          <cell r="V3334"/>
          <cell r="Y3334"/>
          <cell r="Z3334"/>
        </row>
        <row r="3335">
          <cell r="B3335"/>
          <cell r="C3335"/>
          <cell r="D3335"/>
          <cell r="E3335"/>
          <cell r="F3335"/>
          <cell r="G3335"/>
          <cell r="H3335"/>
          <cell r="I3335"/>
          <cell r="J3335"/>
          <cell r="K3335"/>
          <cell r="L3335"/>
          <cell r="O3335"/>
          <cell r="P3335"/>
          <cell r="Q3335"/>
          <cell r="R3335"/>
          <cell r="S3335"/>
          <cell r="T3335"/>
          <cell r="U3335"/>
          <cell r="V3335"/>
          <cell r="Y3335"/>
          <cell r="Z3335"/>
        </row>
        <row r="3336">
          <cell r="B3336"/>
          <cell r="C3336"/>
          <cell r="D3336"/>
          <cell r="E3336"/>
          <cell r="F3336"/>
          <cell r="G3336"/>
          <cell r="H3336"/>
          <cell r="I3336"/>
          <cell r="J3336"/>
          <cell r="K3336"/>
          <cell r="L3336"/>
          <cell r="O3336"/>
          <cell r="P3336"/>
          <cell r="Q3336"/>
          <cell r="R3336"/>
          <cell r="S3336"/>
          <cell r="T3336"/>
          <cell r="U3336"/>
          <cell r="V3336"/>
          <cell r="Y3336"/>
          <cell r="Z3336"/>
        </row>
        <row r="3337">
          <cell r="B3337"/>
          <cell r="C3337"/>
          <cell r="D3337"/>
          <cell r="E3337"/>
          <cell r="F3337"/>
          <cell r="G3337"/>
          <cell r="H3337"/>
          <cell r="I3337"/>
          <cell r="J3337"/>
          <cell r="K3337"/>
          <cell r="L3337"/>
          <cell r="O3337"/>
          <cell r="P3337"/>
          <cell r="Q3337"/>
          <cell r="R3337"/>
          <cell r="S3337"/>
          <cell r="T3337"/>
          <cell r="U3337"/>
          <cell r="V3337"/>
          <cell r="Y3337"/>
          <cell r="Z3337"/>
        </row>
        <row r="3338">
          <cell r="B3338"/>
          <cell r="C3338"/>
          <cell r="D3338"/>
          <cell r="E3338"/>
          <cell r="F3338"/>
          <cell r="G3338"/>
          <cell r="H3338"/>
          <cell r="I3338"/>
          <cell r="J3338"/>
          <cell r="K3338"/>
          <cell r="L3338"/>
          <cell r="O3338"/>
          <cell r="P3338"/>
          <cell r="Q3338"/>
          <cell r="R3338"/>
          <cell r="S3338"/>
          <cell r="T3338"/>
          <cell r="U3338"/>
          <cell r="V3338"/>
          <cell r="Y3338"/>
          <cell r="Z3338"/>
        </row>
        <row r="3339">
          <cell r="B3339"/>
          <cell r="C3339"/>
          <cell r="D3339"/>
          <cell r="E3339"/>
          <cell r="F3339"/>
          <cell r="G3339"/>
          <cell r="H3339"/>
          <cell r="I3339"/>
          <cell r="J3339"/>
          <cell r="K3339"/>
          <cell r="L3339"/>
          <cell r="O3339"/>
          <cell r="P3339"/>
          <cell r="Q3339"/>
          <cell r="R3339"/>
          <cell r="S3339"/>
          <cell r="T3339"/>
          <cell r="U3339"/>
          <cell r="V3339"/>
          <cell r="Y3339"/>
          <cell r="Z3339"/>
        </row>
        <row r="3340">
          <cell r="B3340"/>
          <cell r="C3340"/>
          <cell r="D3340"/>
          <cell r="E3340"/>
          <cell r="F3340"/>
          <cell r="G3340"/>
          <cell r="H3340"/>
          <cell r="I3340"/>
          <cell r="J3340"/>
          <cell r="K3340"/>
          <cell r="L3340"/>
          <cell r="O3340"/>
          <cell r="P3340"/>
          <cell r="Q3340"/>
          <cell r="R3340"/>
          <cell r="S3340"/>
          <cell r="T3340"/>
          <cell r="U3340"/>
          <cell r="V3340"/>
          <cell r="Y3340"/>
          <cell r="Z3340"/>
        </row>
        <row r="3341">
          <cell r="B3341"/>
          <cell r="C3341"/>
          <cell r="D3341"/>
          <cell r="E3341"/>
          <cell r="F3341"/>
          <cell r="G3341"/>
          <cell r="H3341"/>
          <cell r="I3341"/>
          <cell r="J3341"/>
          <cell r="K3341"/>
          <cell r="L3341"/>
          <cell r="O3341"/>
          <cell r="P3341"/>
          <cell r="Q3341"/>
          <cell r="R3341"/>
          <cell r="S3341"/>
          <cell r="T3341"/>
          <cell r="U3341"/>
          <cell r="V3341"/>
          <cell r="Y3341"/>
          <cell r="Z3341"/>
        </row>
        <row r="3342">
          <cell r="B3342"/>
          <cell r="C3342"/>
          <cell r="D3342"/>
          <cell r="E3342"/>
          <cell r="F3342"/>
          <cell r="G3342"/>
          <cell r="H3342"/>
          <cell r="I3342"/>
          <cell r="J3342"/>
          <cell r="K3342"/>
          <cell r="L3342"/>
          <cell r="O3342"/>
          <cell r="P3342"/>
          <cell r="Q3342"/>
          <cell r="R3342"/>
          <cell r="S3342"/>
          <cell r="T3342"/>
          <cell r="U3342"/>
          <cell r="V3342"/>
          <cell r="Y3342"/>
          <cell r="Z3342"/>
        </row>
        <row r="3343">
          <cell r="B3343"/>
          <cell r="C3343"/>
          <cell r="D3343"/>
          <cell r="E3343"/>
          <cell r="F3343"/>
          <cell r="G3343"/>
          <cell r="H3343"/>
          <cell r="I3343"/>
          <cell r="J3343"/>
          <cell r="K3343"/>
          <cell r="L3343"/>
          <cell r="O3343"/>
          <cell r="P3343"/>
          <cell r="Q3343"/>
          <cell r="R3343"/>
          <cell r="S3343"/>
          <cell r="T3343"/>
          <cell r="U3343"/>
          <cell r="V3343"/>
          <cell r="Y3343"/>
          <cell r="Z3343"/>
        </row>
        <row r="3344">
          <cell r="B3344"/>
          <cell r="C3344"/>
          <cell r="D3344"/>
          <cell r="E3344"/>
          <cell r="F3344"/>
          <cell r="G3344"/>
          <cell r="H3344"/>
          <cell r="I3344"/>
          <cell r="J3344"/>
          <cell r="K3344"/>
          <cell r="L3344"/>
          <cell r="O3344"/>
          <cell r="P3344"/>
          <cell r="Q3344"/>
          <cell r="R3344"/>
          <cell r="S3344"/>
          <cell r="T3344"/>
          <cell r="U3344"/>
          <cell r="V3344"/>
          <cell r="Y3344"/>
          <cell r="Z3344"/>
        </row>
        <row r="3345">
          <cell r="B3345"/>
          <cell r="C3345"/>
          <cell r="D3345"/>
          <cell r="E3345"/>
          <cell r="F3345"/>
          <cell r="G3345"/>
          <cell r="H3345"/>
          <cell r="I3345"/>
          <cell r="J3345"/>
          <cell r="K3345"/>
          <cell r="L3345"/>
          <cell r="O3345"/>
          <cell r="P3345"/>
          <cell r="Q3345"/>
          <cell r="R3345"/>
          <cell r="S3345"/>
          <cell r="T3345"/>
          <cell r="U3345"/>
          <cell r="V3345"/>
          <cell r="Y3345"/>
          <cell r="Z3345"/>
        </row>
        <row r="3346">
          <cell r="B3346"/>
          <cell r="C3346"/>
          <cell r="D3346"/>
          <cell r="E3346"/>
          <cell r="F3346"/>
          <cell r="G3346"/>
          <cell r="H3346"/>
          <cell r="I3346"/>
          <cell r="J3346"/>
          <cell r="K3346"/>
          <cell r="L3346"/>
          <cell r="O3346"/>
          <cell r="P3346"/>
          <cell r="Q3346"/>
          <cell r="R3346"/>
          <cell r="S3346"/>
          <cell r="T3346"/>
          <cell r="U3346"/>
          <cell r="V3346"/>
          <cell r="Y3346"/>
          <cell r="Z3346"/>
        </row>
        <row r="3347">
          <cell r="B3347"/>
          <cell r="C3347"/>
          <cell r="D3347"/>
          <cell r="E3347"/>
          <cell r="F3347"/>
          <cell r="G3347"/>
          <cell r="H3347"/>
          <cell r="I3347"/>
          <cell r="J3347"/>
          <cell r="K3347"/>
          <cell r="L3347"/>
          <cell r="O3347"/>
          <cell r="P3347"/>
          <cell r="Q3347"/>
          <cell r="R3347"/>
          <cell r="S3347"/>
          <cell r="T3347"/>
          <cell r="U3347"/>
          <cell r="V3347"/>
          <cell r="Y3347"/>
          <cell r="Z3347"/>
        </row>
        <row r="3348">
          <cell r="B3348"/>
          <cell r="C3348"/>
          <cell r="D3348"/>
          <cell r="E3348"/>
          <cell r="F3348"/>
          <cell r="G3348"/>
          <cell r="H3348"/>
          <cell r="I3348"/>
          <cell r="J3348"/>
          <cell r="K3348"/>
          <cell r="L3348"/>
          <cell r="O3348"/>
          <cell r="P3348"/>
          <cell r="Q3348"/>
          <cell r="R3348"/>
          <cell r="S3348"/>
          <cell r="T3348"/>
          <cell r="U3348"/>
          <cell r="V3348"/>
          <cell r="Y3348"/>
          <cell r="Z3348"/>
        </row>
        <row r="3349">
          <cell r="B3349"/>
          <cell r="C3349"/>
          <cell r="D3349"/>
          <cell r="E3349"/>
          <cell r="F3349"/>
          <cell r="G3349"/>
          <cell r="H3349"/>
          <cell r="I3349"/>
          <cell r="J3349"/>
          <cell r="K3349"/>
          <cell r="L3349"/>
          <cell r="O3349"/>
          <cell r="P3349"/>
          <cell r="Q3349"/>
          <cell r="R3349"/>
          <cell r="S3349"/>
          <cell r="T3349"/>
          <cell r="U3349"/>
          <cell r="V3349"/>
          <cell r="Y3349"/>
          <cell r="Z3349"/>
        </row>
        <row r="3350">
          <cell r="B3350"/>
          <cell r="C3350"/>
          <cell r="D3350"/>
          <cell r="E3350"/>
          <cell r="F3350"/>
          <cell r="G3350"/>
          <cell r="H3350"/>
          <cell r="I3350"/>
          <cell r="J3350"/>
          <cell r="K3350"/>
          <cell r="L3350"/>
          <cell r="O3350"/>
          <cell r="P3350"/>
          <cell r="Q3350"/>
          <cell r="R3350"/>
          <cell r="S3350"/>
          <cell r="T3350"/>
          <cell r="U3350"/>
          <cell r="V3350"/>
          <cell r="Y3350"/>
          <cell r="Z3350"/>
        </row>
        <row r="3351">
          <cell r="B3351"/>
          <cell r="C3351"/>
          <cell r="D3351"/>
          <cell r="E3351"/>
          <cell r="F3351"/>
          <cell r="G3351"/>
          <cell r="H3351"/>
          <cell r="I3351"/>
          <cell r="J3351"/>
          <cell r="K3351"/>
          <cell r="L3351"/>
          <cell r="O3351"/>
          <cell r="P3351"/>
          <cell r="Q3351"/>
          <cell r="R3351"/>
          <cell r="S3351"/>
          <cell r="T3351"/>
          <cell r="U3351"/>
          <cell r="V3351"/>
          <cell r="Y3351"/>
          <cell r="Z3351"/>
        </row>
        <row r="3352">
          <cell r="B3352"/>
          <cell r="C3352"/>
          <cell r="D3352"/>
          <cell r="E3352"/>
          <cell r="F3352"/>
          <cell r="G3352"/>
          <cell r="H3352"/>
          <cell r="I3352"/>
          <cell r="J3352"/>
          <cell r="K3352"/>
          <cell r="L3352"/>
          <cell r="O3352"/>
          <cell r="P3352"/>
          <cell r="Q3352"/>
          <cell r="R3352"/>
          <cell r="S3352"/>
          <cell r="T3352"/>
          <cell r="U3352"/>
          <cell r="V3352"/>
          <cell r="Y3352"/>
          <cell r="Z3352"/>
        </row>
        <row r="3353">
          <cell r="B3353"/>
          <cell r="C3353"/>
          <cell r="D3353"/>
          <cell r="E3353"/>
          <cell r="F3353"/>
          <cell r="G3353"/>
          <cell r="H3353"/>
          <cell r="I3353"/>
          <cell r="J3353"/>
          <cell r="K3353"/>
          <cell r="L3353"/>
          <cell r="O3353"/>
          <cell r="P3353"/>
          <cell r="Q3353"/>
          <cell r="R3353"/>
          <cell r="S3353"/>
          <cell r="T3353"/>
          <cell r="U3353"/>
          <cell r="V3353"/>
          <cell r="Y3353"/>
          <cell r="Z3353"/>
        </row>
        <row r="3354">
          <cell r="B3354"/>
          <cell r="C3354"/>
          <cell r="D3354"/>
          <cell r="E3354"/>
          <cell r="F3354"/>
          <cell r="G3354"/>
          <cell r="H3354"/>
          <cell r="I3354"/>
          <cell r="J3354"/>
          <cell r="K3354"/>
          <cell r="L3354"/>
          <cell r="O3354"/>
          <cell r="P3354"/>
          <cell r="Q3354"/>
          <cell r="R3354"/>
          <cell r="S3354"/>
          <cell r="T3354"/>
          <cell r="U3354"/>
          <cell r="V3354"/>
          <cell r="Y3354"/>
          <cell r="Z3354"/>
        </row>
        <row r="3355">
          <cell r="B3355"/>
          <cell r="C3355"/>
          <cell r="D3355"/>
          <cell r="E3355"/>
          <cell r="F3355"/>
          <cell r="G3355"/>
          <cell r="H3355"/>
          <cell r="I3355"/>
          <cell r="J3355"/>
          <cell r="K3355"/>
          <cell r="L3355"/>
          <cell r="O3355"/>
          <cell r="P3355"/>
          <cell r="Q3355"/>
          <cell r="R3355"/>
          <cell r="S3355"/>
          <cell r="T3355"/>
          <cell r="U3355"/>
          <cell r="V3355"/>
          <cell r="Y3355"/>
          <cell r="Z3355"/>
        </row>
        <row r="3356">
          <cell r="B3356"/>
          <cell r="C3356"/>
          <cell r="D3356"/>
          <cell r="E3356"/>
          <cell r="F3356"/>
          <cell r="G3356"/>
          <cell r="H3356"/>
          <cell r="I3356"/>
          <cell r="J3356"/>
          <cell r="K3356"/>
          <cell r="L3356"/>
          <cell r="O3356"/>
          <cell r="P3356"/>
          <cell r="Q3356"/>
          <cell r="R3356"/>
          <cell r="S3356"/>
          <cell r="T3356"/>
          <cell r="U3356"/>
          <cell r="V3356"/>
          <cell r="Y3356"/>
          <cell r="Z3356"/>
        </row>
        <row r="3357">
          <cell r="B3357"/>
          <cell r="C3357"/>
          <cell r="D3357"/>
          <cell r="E3357"/>
          <cell r="F3357"/>
          <cell r="G3357"/>
          <cell r="H3357"/>
          <cell r="I3357"/>
          <cell r="J3357"/>
          <cell r="K3357"/>
          <cell r="L3357"/>
          <cell r="O3357"/>
          <cell r="P3357"/>
          <cell r="Q3357"/>
          <cell r="R3357"/>
          <cell r="S3357"/>
          <cell r="T3357"/>
          <cell r="U3357"/>
          <cell r="V3357"/>
          <cell r="Y3357"/>
          <cell r="Z3357"/>
        </row>
        <row r="3358">
          <cell r="B3358"/>
          <cell r="C3358"/>
          <cell r="D3358"/>
          <cell r="E3358"/>
          <cell r="F3358"/>
          <cell r="G3358"/>
          <cell r="H3358"/>
          <cell r="I3358"/>
          <cell r="J3358"/>
          <cell r="K3358"/>
          <cell r="L3358"/>
          <cell r="O3358"/>
          <cell r="P3358"/>
          <cell r="Q3358"/>
          <cell r="R3358"/>
          <cell r="S3358"/>
          <cell r="T3358"/>
          <cell r="U3358"/>
          <cell r="V3358"/>
          <cell r="Y3358"/>
          <cell r="Z3358"/>
        </row>
        <row r="3359">
          <cell r="B3359"/>
          <cell r="C3359"/>
          <cell r="D3359"/>
          <cell r="E3359"/>
          <cell r="F3359"/>
          <cell r="G3359"/>
          <cell r="H3359"/>
          <cell r="I3359"/>
          <cell r="J3359"/>
          <cell r="K3359"/>
          <cell r="L3359"/>
          <cell r="O3359"/>
          <cell r="P3359"/>
          <cell r="Q3359"/>
          <cell r="R3359"/>
          <cell r="S3359"/>
          <cell r="T3359"/>
          <cell r="U3359"/>
          <cell r="V3359"/>
          <cell r="Y3359"/>
          <cell r="Z3359"/>
        </row>
        <row r="3360">
          <cell r="B3360"/>
          <cell r="C3360"/>
          <cell r="D3360"/>
          <cell r="E3360"/>
          <cell r="F3360"/>
          <cell r="G3360"/>
          <cell r="H3360"/>
          <cell r="I3360"/>
          <cell r="J3360"/>
          <cell r="K3360"/>
          <cell r="L3360"/>
          <cell r="O3360"/>
          <cell r="P3360"/>
          <cell r="Q3360"/>
          <cell r="R3360"/>
          <cell r="S3360"/>
          <cell r="T3360"/>
          <cell r="U3360"/>
          <cell r="V3360"/>
          <cell r="Y3360"/>
          <cell r="Z3360"/>
        </row>
        <row r="3361">
          <cell r="B3361"/>
          <cell r="C3361"/>
          <cell r="D3361"/>
          <cell r="E3361"/>
          <cell r="F3361"/>
          <cell r="G3361"/>
          <cell r="H3361"/>
          <cell r="I3361"/>
          <cell r="J3361"/>
          <cell r="K3361"/>
          <cell r="L3361"/>
          <cell r="O3361"/>
          <cell r="P3361"/>
          <cell r="Q3361"/>
          <cell r="R3361"/>
          <cell r="S3361"/>
          <cell r="T3361"/>
          <cell r="U3361"/>
          <cell r="V3361"/>
          <cell r="Y3361"/>
          <cell r="Z3361"/>
        </row>
        <row r="3362">
          <cell r="B3362"/>
          <cell r="C3362"/>
          <cell r="D3362"/>
          <cell r="E3362"/>
          <cell r="F3362"/>
          <cell r="G3362"/>
          <cell r="H3362"/>
          <cell r="I3362"/>
          <cell r="J3362"/>
          <cell r="K3362"/>
          <cell r="L3362"/>
          <cell r="O3362"/>
          <cell r="P3362"/>
          <cell r="Q3362"/>
          <cell r="R3362"/>
          <cell r="S3362"/>
          <cell r="T3362"/>
          <cell r="U3362"/>
          <cell r="V3362"/>
          <cell r="Y3362"/>
          <cell r="Z3362"/>
        </row>
        <row r="3363">
          <cell r="B3363"/>
          <cell r="C3363"/>
          <cell r="D3363"/>
          <cell r="E3363"/>
          <cell r="F3363"/>
          <cell r="G3363"/>
          <cell r="H3363"/>
          <cell r="I3363"/>
          <cell r="J3363"/>
          <cell r="K3363"/>
          <cell r="L3363"/>
          <cell r="O3363"/>
          <cell r="P3363"/>
          <cell r="Q3363"/>
          <cell r="R3363"/>
          <cell r="S3363"/>
          <cell r="T3363"/>
          <cell r="U3363"/>
          <cell r="V3363"/>
          <cell r="Y3363"/>
          <cell r="Z3363"/>
        </row>
        <row r="3364">
          <cell r="B3364"/>
          <cell r="C3364"/>
          <cell r="D3364"/>
          <cell r="E3364"/>
          <cell r="F3364"/>
          <cell r="G3364"/>
          <cell r="H3364"/>
          <cell r="I3364"/>
          <cell r="J3364"/>
          <cell r="K3364"/>
          <cell r="L3364"/>
          <cell r="O3364"/>
          <cell r="P3364"/>
          <cell r="Q3364"/>
          <cell r="R3364"/>
          <cell r="S3364"/>
          <cell r="T3364"/>
          <cell r="U3364"/>
          <cell r="V3364"/>
          <cell r="Y3364"/>
          <cell r="Z3364"/>
        </row>
        <row r="3365">
          <cell r="B3365"/>
          <cell r="C3365"/>
          <cell r="D3365"/>
          <cell r="E3365"/>
          <cell r="F3365"/>
          <cell r="G3365"/>
          <cell r="H3365"/>
          <cell r="I3365"/>
          <cell r="J3365"/>
          <cell r="K3365"/>
          <cell r="L3365"/>
          <cell r="O3365"/>
          <cell r="P3365"/>
          <cell r="Q3365"/>
          <cell r="R3365"/>
          <cell r="S3365"/>
          <cell r="T3365"/>
          <cell r="U3365"/>
          <cell r="V3365"/>
          <cell r="Y3365"/>
          <cell r="Z3365"/>
        </row>
        <row r="3366">
          <cell r="B3366"/>
          <cell r="C3366"/>
          <cell r="D3366"/>
          <cell r="E3366"/>
          <cell r="F3366"/>
          <cell r="G3366"/>
          <cell r="H3366"/>
          <cell r="I3366"/>
          <cell r="J3366"/>
          <cell r="K3366"/>
          <cell r="L3366"/>
          <cell r="O3366"/>
          <cell r="P3366"/>
          <cell r="Q3366"/>
          <cell r="R3366"/>
          <cell r="S3366"/>
          <cell r="T3366"/>
          <cell r="U3366"/>
          <cell r="V3366"/>
          <cell r="Y3366"/>
          <cell r="Z3366"/>
        </row>
        <row r="3367">
          <cell r="B3367"/>
          <cell r="C3367"/>
          <cell r="D3367"/>
          <cell r="E3367"/>
          <cell r="F3367"/>
          <cell r="G3367"/>
          <cell r="H3367"/>
          <cell r="I3367"/>
          <cell r="J3367"/>
          <cell r="K3367"/>
          <cell r="L3367"/>
          <cell r="O3367"/>
          <cell r="P3367"/>
          <cell r="Q3367"/>
          <cell r="R3367"/>
          <cell r="S3367"/>
          <cell r="T3367"/>
          <cell r="U3367"/>
          <cell r="V3367"/>
          <cell r="Y3367"/>
          <cell r="Z3367"/>
        </row>
        <row r="3368">
          <cell r="B3368"/>
          <cell r="C3368"/>
          <cell r="D3368"/>
          <cell r="E3368"/>
          <cell r="F3368"/>
          <cell r="G3368"/>
          <cell r="H3368"/>
          <cell r="I3368"/>
          <cell r="J3368"/>
          <cell r="K3368"/>
          <cell r="L3368"/>
          <cell r="O3368"/>
          <cell r="P3368"/>
          <cell r="Q3368"/>
          <cell r="R3368"/>
          <cell r="S3368"/>
          <cell r="T3368"/>
          <cell r="U3368"/>
          <cell r="V3368"/>
          <cell r="Y3368"/>
          <cell r="Z3368"/>
        </row>
        <row r="3369">
          <cell r="B3369"/>
          <cell r="C3369"/>
          <cell r="D3369"/>
          <cell r="E3369"/>
          <cell r="F3369"/>
          <cell r="G3369"/>
          <cell r="H3369"/>
          <cell r="I3369"/>
          <cell r="J3369"/>
          <cell r="K3369"/>
          <cell r="L3369"/>
          <cell r="O3369"/>
          <cell r="P3369"/>
          <cell r="Q3369"/>
          <cell r="R3369"/>
          <cell r="S3369"/>
          <cell r="T3369"/>
          <cell r="U3369"/>
          <cell r="V3369"/>
          <cell r="Y3369"/>
          <cell r="Z3369"/>
        </row>
        <row r="3370">
          <cell r="B3370"/>
          <cell r="C3370"/>
          <cell r="D3370"/>
          <cell r="E3370"/>
          <cell r="F3370"/>
          <cell r="G3370"/>
          <cell r="H3370"/>
          <cell r="I3370"/>
          <cell r="J3370"/>
          <cell r="K3370"/>
          <cell r="L3370"/>
          <cell r="O3370"/>
          <cell r="P3370"/>
          <cell r="Q3370"/>
          <cell r="R3370"/>
          <cell r="S3370"/>
          <cell r="T3370"/>
          <cell r="U3370"/>
          <cell r="V3370"/>
          <cell r="Y3370"/>
          <cell r="Z3370"/>
        </row>
        <row r="3371">
          <cell r="B3371"/>
          <cell r="C3371"/>
          <cell r="D3371"/>
          <cell r="E3371"/>
          <cell r="F3371"/>
          <cell r="G3371"/>
          <cell r="H3371"/>
          <cell r="I3371"/>
          <cell r="J3371"/>
          <cell r="K3371"/>
          <cell r="L3371"/>
          <cell r="O3371"/>
          <cell r="P3371"/>
          <cell r="Q3371"/>
          <cell r="R3371"/>
          <cell r="S3371"/>
          <cell r="T3371"/>
          <cell r="U3371"/>
          <cell r="V3371"/>
          <cell r="Y3371"/>
          <cell r="Z3371"/>
        </row>
        <row r="3372">
          <cell r="B3372"/>
          <cell r="C3372"/>
          <cell r="D3372"/>
          <cell r="E3372"/>
          <cell r="F3372"/>
          <cell r="G3372"/>
          <cell r="H3372"/>
          <cell r="I3372"/>
          <cell r="J3372"/>
          <cell r="K3372"/>
          <cell r="L3372"/>
          <cell r="O3372"/>
          <cell r="P3372"/>
          <cell r="Q3372"/>
          <cell r="R3372"/>
          <cell r="S3372"/>
          <cell r="T3372"/>
          <cell r="U3372"/>
          <cell r="V3372"/>
          <cell r="Y3372"/>
          <cell r="Z3372"/>
        </row>
        <row r="3373">
          <cell r="B3373"/>
          <cell r="C3373"/>
          <cell r="D3373"/>
          <cell r="E3373"/>
          <cell r="F3373"/>
          <cell r="G3373"/>
          <cell r="H3373"/>
          <cell r="I3373"/>
          <cell r="J3373"/>
          <cell r="K3373"/>
          <cell r="L3373"/>
          <cell r="O3373"/>
          <cell r="P3373"/>
          <cell r="Q3373"/>
          <cell r="R3373"/>
          <cell r="S3373"/>
          <cell r="T3373"/>
          <cell r="U3373"/>
          <cell r="V3373"/>
          <cell r="Y3373"/>
          <cell r="Z3373"/>
        </row>
        <row r="3374">
          <cell r="B3374"/>
          <cell r="C3374"/>
          <cell r="D3374"/>
          <cell r="E3374"/>
          <cell r="F3374"/>
          <cell r="G3374"/>
          <cell r="H3374"/>
          <cell r="I3374"/>
          <cell r="J3374"/>
          <cell r="K3374"/>
          <cell r="L3374"/>
          <cell r="O3374"/>
          <cell r="P3374"/>
          <cell r="Q3374"/>
          <cell r="R3374"/>
          <cell r="S3374"/>
          <cell r="T3374"/>
          <cell r="U3374"/>
          <cell r="V3374"/>
          <cell r="Y3374"/>
          <cell r="Z3374"/>
        </row>
        <row r="3375">
          <cell r="B3375"/>
          <cell r="C3375"/>
          <cell r="D3375"/>
          <cell r="E3375"/>
          <cell r="F3375"/>
          <cell r="G3375"/>
          <cell r="H3375"/>
          <cell r="I3375"/>
          <cell r="J3375"/>
          <cell r="K3375"/>
          <cell r="L3375"/>
          <cell r="O3375"/>
          <cell r="P3375"/>
          <cell r="Q3375"/>
          <cell r="R3375"/>
          <cell r="S3375"/>
          <cell r="T3375"/>
          <cell r="U3375"/>
          <cell r="V3375"/>
          <cell r="Y3375"/>
          <cell r="Z3375"/>
        </row>
        <row r="3376">
          <cell r="B3376"/>
          <cell r="C3376"/>
          <cell r="D3376"/>
          <cell r="E3376"/>
          <cell r="F3376"/>
          <cell r="G3376"/>
          <cell r="H3376"/>
          <cell r="I3376"/>
          <cell r="J3376"/>
          <cell r="K3376"/>
          <cell r="L3376"/>
          <cell r="O3376"/>
          <cell r="P3376"/>
          <cell r="Q3376"/>
          <cell r="R3376"/>
          <cell r="S3376"/>
          <cell r="T3376"/>
          <cell r="U3376"/>
          <cell r="V3376"/>
          <cell r="Y3376"/>
          <cell r="Z3376"/>
        </row>
        <row r="3377">
          <cell r="B3377"/>
          <cell r="C3377"/>
          <cell r="D3377"/>
          <cell r="E3377"/>
          <cell r="F3377"/>
          <cell r="G3377"/>
          <cell r="H3377"/>
          <cell r="I3377"/>
          <cell r="J3377"/>
          <cell r="K3377"/>
          <cell r="L3377"/>
          <cell r="O3377"/>
          <cell r="P3377"/>
          <cell r="Q3377"/>
          <cell r="R3377"/>
          <cell r="S3377"/>
          <cell r="T3377"/>
          <cell r="U3377"/>
          <cell r="V3377"/>
          <cell r="Y3377"/>
          <cell r="Z3377"/>
        </row>
        <row r="3378">
          <cell r="B3378"/>
          <cell r="C3378"/>
          <cell r="D3378"/>
          <cell r="E3378"/>
          <cell r="F3378"/>
          <cell r="G3378"/>
          <cell r="H3378"/>
          <cell r="I3378"/>
          <cell r="J3378"/>
          <cell r="K3378"/>
          <cell r="L3378"/>
          <cell r="O3378"/>
          <cell r="P3378"/>
          <cell r="Q3378"/>
          <cell r="R3378"/>
          <cell r="S3378"/>
          <cell r="T3378"/>
          <cell r="U3378"/>
          <cell r="V3378"/>
          <cell r="Y3378"/>
          <cell r="Z3378"/>
        </row>
        <row r="3379">
          <cell r="B3379"/>
          <cell r="C3379"/>
          <cell r="D3379"/>
          <cell r="E3379"/>
          <cell r="F3379"/>
          <cell r="G3379"/>
          <cell r="H3379"/>
          <cell r="I3379"/>
          <cell r="J3379"/>
          <cell r="K3379"/>
          <cell r="L3379"/>
          <cell r="O3379"/>
          <cell r="P3379"/>
          <cell r="Q3379"/>
          <cell r="R3379"/>
          <cell r="S3379"/>
          <cell r="T3379"/>
          <cell r="U3379"/>
          <cell r="V3379"/>
          <cell r="Y3379"/>
          <cell r="Z3379"/>
        </row>
        <row r="3380">
          <cell r="B3380"/>
          <cell r="C3380"/>
          <cell r="D3380"/>
          <cell r="E3380"/>
          <cell r="F3380"/>
          <cell r="G3380"/>
          <cell r="H3380"/>
          <cell r="I3380"/>
          <cell r="J3380"/>
          <cell r="K3380"/>
          <cell r="L3380"/>
          <cell r="O3380"/>
          <cell r="P3380"/>
          <cell r="Q3380"/>
          <cell r="R3380"/>
          <cell r="S3380"/>
          <cell r="T3380"/>
          <cell r="U3380"/>
          <cell r="V3380"/>
          <cell r="Y3380"/>
          <cell r="Z3380"/>
        </row>
        <row r="3381">
          <cell r="B3381"/>
          <cell r="C3381"/>
          <cell r="D3381"/>
          <cell r="E3381"/>
          <cell r="F3381"/>
          <cell r="G3381"/>
          <cell r="H3381"/>
          <cell r="I3381"/>
          <cell r="J3381"/>
          <cell r="K3381"/>
          <cell r="L3381"/>
          <cell r="O3381"/>
          <cell r="P3381"/>
          <cell r="Q3381"/>
          <cell r="R3381"/>
          <cell r="S3381"/>
          <cell r="T3381"/>
          <cell r="U3381"/>
          <cell r="V3381"/>
          <cell r="Y3381"/>
          <cell r="Z3381"/>
        </row>
        <row r="3382">
          <cell r="B3382"/>
          <cell r="C3382"/>
          <cell r="D3382"/>
          <cell r="E3382"/>
          <cell r="F3382"/>
          <cell r="G3382"/>
          <cell r="H3382"/>
          <cell r="I3382"/>
          <cell r="J3382"/>
          <cell r="K3382"/>
          <cell r="L3382"/>
          <cell r="O3382"/>
          <cell r="P3382"/>
          <cell r="Q3382"/>
          <cell r="R3382"/>
          <cell r="S3382"/>
          <cell r="T3382"/>
          <cell r="U3382"/>
          <cell r="V3382"/>
          <cell r="Y3382"/>
          <cell r="Z3382"/>
        </row>
        <row r="3383">
          <cell r="B3383"/>
          <cell r="C3383"/>
          <cell r="D3383"/>
          <cell r="E3383"/>
          <cell r="F3383"/>
          <cell r="G3383"/>
          <cell r="H3383"/>
          <cell r="I3383"/>
          <cell r="J3383"/>
          <cell r="K3383"/>
          <cell r="L3383"/>
          <cell r="O3383"/>
          <cell r="P3383"/>
          <cell r="Q3383"/>
          <cell r="R3383"/>
          <cell r="S3383"/>
          <cell r="T3383"/>
          <cell r="U3383"/>
          <cell r="V3383"/>
          <cell r="Y3383"/>
          <cell r="Z3383"/>
        </row>
        <row r="3384">
          <cell r="B3384"/>
          <cell r="C3384"/>
          <cell r="D3384"/>
          <cell r="E3384"/>
          <cell r="F3384"/>
          <cell r="G3384"/>
          <cell r="H3384"/>
          <cell r="I3384"/>
          <cell r="J3384"/>
          <cell r="K3384"/>
          <cell r="L3384"/>
          <cell r="O3384"/>
          <cell r="P3384"/>
          <cell r="Q3384"/>
          <cell r="R3384"/>
          <cell r="S3384"/>
          <cell r="T3384"/>
          <cell r="U3384"/>
          <cell r="V3384"/>
          <cell r="Y3384"/>
          <cell r="Z3384"/>
        </row>
        <row r="3385">
          <cell r="B3385"/>
          <cell r="C3385"/>
          <cell r="D3385"/>
          <cell r="E3385"/>
          <cell r="F3385"/>
          <cell r="G3385"/>
          <cell r="H3385"/>
          <cell r="I3385"/>
          <cell r="J3385"/>
          <cell r="K3385"/>
          <cell r="L3385"/>
          <cell r="O3385"/>
          <cell r="P3385"/>
          <cell r="Q3385"/>
          <cell r="R3385"/>
          <cell r="S3385"/>
          <cell r="T3385"/>
          <cell r="U3385"/>
          <cell r="V3385"/>
          <cell r="Y3385"/>
          <cell r="Z3385"/>
        </row>
        <row r="3386">
          <cell r="B3386"/>
          <cell r="C3386"/>
          <cell r="D3386"/>
          <cell r="E3386"/>
          <cell r="F3386"/>
          <cell r="G3386"/>
          <cell r="H3386"/>
          <cell r="I3386"/>
          <cell r="J3386"/>
          <cell r="K3386"/>
          <cell r="L3386"/>
          <cell r="O3386"/>
          <cell r="P3386"/>
          <cell r="Q3386"/>
          <cell r="R3386"/>
          <cell r="S3386"/>
          <cell r="T3386"/>
          <cell r="U3386"/>
          <cell r="V3386"/>
          <cell r="Y3386"/>
          <cell r="Z3386"/>
        </row>
        <row r="3387">
          <cell r="B3387"/>
          <cell r="C3387"/>
          <cell r="D3387"/>
          <cell r="E3387"/>
          <cell r="F3387"/>
          <cell r="G3387"/>
          <cell r="H3387"/>
          <cell r="I3387"/>
          <cell r="J3387"/>
          <cell r="K3387"/>
          <cell r="L3387"/>
          <cell r="O3387"/>
          <cell r="P3387"/>
          <cell r="Q3387"/>
          <cell r="R3387"/>
          <cell r="S3387"/>
          <cell r="T3387"/>
          <cell r="U3387"/>
          <cell r="V3387"/>
          <cell r="Y3387"/>
          <cell r="Z3387"/>
        </row>
        <row r="3388">
          <cell r="B3388"/>
          <cell r="C3388"/>
          <cell r="D3388"/>
          <cell r="E3388"/>
          <cell r="F3388"/>
          <cell r="G3388"/>
          <cell r="H3388"/>
          <cell r="I3388"/>
          <cell r="J3388"/>
          <cell r="K3388"/>
          <cell r="L3388"/>
          <cell r="O3388"/>
          <cell r="P3388"/>
          <cell r="Q3388"/>
          <cell r="R3388"/>
          <cell r="S3388"/>
          <cell r="T3388"/>
          <cell r="U3388"/>
          <cell r="V3388"/>
          <cell r="Y3388"/>
          <cell r="Z3388"/>
        </row>
        <row r="3389">
          <cell r="B3389"/>
          <cell r="C3389"/>
          <cell r="D3389"/>
          <cell r="E3389"/>
          <cell r="F3389"/>
          <cell r="G3389"/>
          <cell r="H3389"/>
          <cell r="I3389"/>
          <cell r="J3389"/>
          <cell r="K3389"/>
          <cell r="L3389"/>
          <cell r="O3389"/>
          <cell r="P3389"/>
          <cell r="Q3389"/>
          <cell r="R3389"/>
          <cell r="S3389"/>
          <cell r="T3389"/>
          <cell r="U3389"/>
          <cell r="V3389"/>
          <cell r="Y3389"/>
          <cell r="Z3389"/>
        </row>
        <row r="3390">
          <cell r="B3390"/>
          <cell r="C3390"/>
          <cell r="D3390"/>
          <cell r="E3390"/>
          <cell r="F3390"/>
          <cell r="G3390"/>
          <cell r="H3390"/>
          <cell r="I3390"/>
          <cell r="J3390"/>
          <cell r="K3390"/>
          <cell r="L3390"/>
          <cell r="O3390"/>
          <cell r="P3390"/>
          <cell r="Q3390"/>
          <cell r="R3390"/>
          <cell r="S3390"/>
          <cell r="T3390"/>
          <cell r="U3390"/>
          <cell r="V3390"/>
          <cell r="Y3390"/>
          <cell r="Z3390"/>
        </row>
        <row r="3391">
          <cell r="B3391"/>
          <cell r="C3391"/>
          <cell r="D3391"/>
          <cell r="E3391"/>
          <cell r="F3391"/>
          <cell r="G3391"/>
          <cell r="H3391"/>
          <cell r="I3391"/>
          <cell r="J3391"/>
          <cell r="K3391"/>
          <cell r="L3391"/>
          <cell r="O3391"/>
          <cell r="P3391"/>
          <cell r="Q3391"/>
          <cell r="R3391"/>
          <cell r="S3391"/>
          <cell r="T3391"/>
          <cell r="U3391"/>
          <cell r="V3391"/>
          <cell r="Y3391"/>
          <cell r="Z3391"/>
        </row>
        <row r="3392">
          <cell r="B3392"/>
          <cell r="C3392"/>
          <cell r="D3392"/>
          <cell r="E3392"/>
          <cell r="F3392"/>
          <cell r="G3392"/>
          <cell r="H3392"/>
          <cell r="I3392"/>
          <cell r="J3392"/>
          <cell r="K3392"/>
          <cell r="L3392"/>
          <cell r="O3392"/>
          <cell r="P3392"/>
          <cell r="Q3392"/>
          <cell r="R3392"/>
          <cell r="S3392"/>
          <cell r="T3392"/>
          <cell r="U3392"/>
          <cell r="V3392"/>
          <cell r="Y3392"/>
          <cell r="Z3392"/>
        </row>
        <row r="3393">
          <cell r="B3393"/>
          <cell r="C3393"/>
          <cell r="D3393"/>
          <cell r="E3393"/>
          <cell r="F3393"/>
          <cell r="G3393"/>
          <cell r="H3393"/>
          <cell r="I3393"/>
          <cell r="J3393"/>
          <cell r="K3393"/>
          <cell r="L3393"/>
          <cell r="O3393"/>
          <cell r="P3393"/>
          <cell r="Q3393"/>
          <cell r="R3393"/>
          <cell r="S3393"/>
          <cell r="T3393"/>
          <cell r="U3393"/>
          <cell r="V3393"/>
          <cell r="Y3393"/>
          <cell r="Z3393"/>
        </row>
        <row r="3394">
          <cell r="B3394"/>
          <cell r="C3394"/>
          <cell r="D3394"/>
          <cell r="E3394"/>
          <cell r="F3394"/>
          <cell r="G3394"/>
          <cell r="H3394"/>
          <cell r="I3394"/>
          <cell r="J3394"/>
          <cell r="K3394"/>
          <cell r="L3394"/>
          <cell r="O3394"/>
          <cell r="P3394"/>
          <cell r="Q3394"/>
          <cell r="R3394"/>
          <cell r="S3394"/>
          <cell r="T3394"/>
          <cell r="U3394"/>
          <cell r="V3394"/>
          <cell r="Y3394"/>
          <cell r="Z3394"/>
        </row>
        <row r="3395">
          <cell r="B3395"/>
          <cell r="C3395"/>
          <cell r="D3395"/>
          <cell r="E3395"/>
          <cell r="F3395"/>
          <cell r="G3395"/>
          <cell r="H3395"/>
          <cell r="I3395"/>
          <cell r="J3395"/>
          <cell r="K3395"/>
          <cell r="L3395"/>
          <cell r="O3395"/>
          <cell r="P3395"/>
          <cell r="Q3395"/>
          <cell r="R3395"/>
          <cell r="S3395"/>
          <cell r="T3395"/>
          <cell r="U3395"/>
          <cell r="V3395"/>
          <cell r="Y3395"/>
          <cell r="Z3395"/>
        </row>
        <row r="3396">
          <cell r="B3396"/>
          <cell r="C3396"/>
          <cell r="D3396"/>
          <cell r="E3396"/>
          <cell r="F3396"/>
          <cell r="G3396"/>
          <cell r="H3396"/>
          <cell r="I3396"/>
          <cell r="J3396"/>
          <cell r="K3396"/>
          <cell r="L3396"/>
          <cell r="O3396"/>
          <cell r="P3396"/>
          <cell r="Q3396"/>
          <cell r="R3396"/>
          <cell r="S3396"/>
          <cell r="T3396"/>
          <cell r="U3396"/>
          <cell r="V3396"/>
          <cell r="Y3396"/>
          <cell r="Z3396"/>
        </row>
        <row r="3397">
          <cell r="B3397"/>
          <cell r="C3397"/>
          <cell r="D3397"/>
          <cell r="E3397"/>
          <cell r="F3397"/>
          <cell r="G3397"/>
          <cell r="H3397"/>
          <cell r="I3397"/>
          <cell r="J3397"/>
          <cell r="K3397"/>
          <cell r="L3397"/>
          <cell r="O3397"/>
          <cell r="P3397"/>
          <cell r="Q3397"/>
          <cell r="R3397"/>
          <cell r="S3397"/>
          <cell r="T3397"/>
          <cell r="U3397"/>
          <cell r="V3397"/>
          <cell r="Y3397"/>
          <cell r="Z3397"/>
        </row>
        <row r="3398">
          <cell r="B3398"/>
          <cell r="C3398"/>
          <cell r="D3398"/>
          <cell r="E3398"/>
          <cell r="F3398"/>
          <cell r="G3398"/>
          <cell r="H3398"/>
          <cell r="I3398"/>
          <cell r="J3398"/>
          <cell r="K3398"/>
          <cell r="L3398"/>
          <cell r="O3398"/>
          <cell r="P3398"/>
          <cell r="Q3398"/>
          <cell r="R3398"/>
          <cell r="S3398"/>
          <cell r="T3398"/>
          <cell r="U3398"/>
          <cell r="V3398"/>
          <cell r="Y3398"/>
          <cell r="Z3398"/>
        </row>
        <row r="3399">
          <cell r="B3399"/>
          <cell r="C3399"/>
          <cell r="D3399"/>
          <cell r="E3399"/>
          <cell r="F3399"/>
          <cell r="G3399"/>
          <cell r="H3399"/>
          <cell r="I3399"/>
          <cell r="J3399"/>
          <cell r="K3399"/>
          <cell r="L3399"/>
          <cell r="O3399"/>
          <cell r="P3399"/>
          <cell r="Q3399"/>
          <cell r="R3399"/>
          <cell r="S3399"/>
          <cell r="T3399"/>
          <cell r="U3399"/>
          <cell r="V3399"/>
          <cell r="Y3399"/>
          <cell r="Z3399"/>
        </row>
        <row r="3400">
          <cell r="B3400"/>
          <cell r="C3400"/>
          <cell r="D3400"/>
          <cell r="E3400"/>
          <cell r="F3400"/>
          <cell r="G3400"/>
          <cell r="H3400"/>
          <cell r="I3400"/>
          <cell r="J3400"/>
          <cell r="K3400"/>
          <cell r="L3400"/>
          <cell r="O3400"/>
          <cell r="P3400"/>
          <cell r="Q3400"/>
          <cell r="R3400"/>
          <cell r="S3400"/>
          <cell r="T3400"/>
          <cell r="U3400"/>
          <cell r="V3400"/>
          <cell r="Y3400"/>
          <cell r="Z3400"/>
        </row>
        <row r="3401">
          <cell r="B3401"/>
          <cell r="C3401"/>
          <cell r="D3401"/>
          <cell r="E3401"/>
          <cell r="F3401"/>
          <cell r="G3401"/>
          <cell r="H3401"/>
          <cell r="I3401"/>
          <cell r="J3401"/>
          <cell r="K3401"/>
          <cell r="L3401"/>
          <cell r="O3401"/>
          <cell r="P3401"/>
          <cell r="Q3401"/>
          <cell r="R3401"/>
          <cell r="S3401"/>
          <cell r="T3401"/>
          <cell r="U3401"/>
          <cell r="V3401"/>
          <cell r="Y3401"/>
          <cell r="Z3401"/>
        </row>
        <row r="3402">
          <cell r="B3402"/>
          <cell r="C3402"/>
          <cell r="D3402"/>
          <cell r="E3402"/>
          <cell r="F3402"/>
          <cell r="G3402"/>
          <cell r="H3402"/>
          <cell r="I3402"/>
          <cell r="J3402"/>
          <cell r="K3402"/>
          <cell r="L3402"/>
          <cell r="O3402"/>
          <cell r="P3402"/>
          <cell r="Q3402"/>
          <cell r="R3402"/>
          <cell r="S3402"/>
          <cell r="T3402"/>
          <cell r="U3402"/>
          <cell r="V3402"/>
          <cell r="Y3402"/>
          <cell r="Z3402"/>
        </row>
        <row r="3403">
          <cell r="B3403"/>
          <cell r="C3403"/>
          <cell r="D3403"/>
          <cell r="E3403"/>
          <cell r="F3403"/>
          <cell r="G3403"/>
          <cell r="H3403"/>
          <cell r="I3403"/>
          <cell r="J3403"/>
          <cell r="K3403"/>
          <cell r="L3403"/>
          <cell r="O3403"/>
          <cell r="P3403"/>
          <cell r="Q3403"/>
          <cell r="R3403"/>
          <cell r="S3403"/>
          <cell r="T3403"/>
          <cell r="U3403"/>
          <cell r="V3403"/>
          <cell r="Y3403"/>
          <cell r="Z3403"/>
        </row>
        <row r="3404">
          <cell r="B3404"/>
          <cell r="C3404"/>
          <cell r="D3404"/>
          <cell r="E3404"/>
          <cell r="F3404"/>
          <cell r="G3404"/>
          <cell r="H3404"/>
          <cell r="I3404"/>
          <cell r="J3404"/>
          <cell r="K3404"/>
          <cell r="L3404"/>
          <cell r="O3404"/>
          <cell r="P3404"/>
          <cell r="Q3404"/>
          <cell r="R3404"/>
          <cell r="S3404"/>
          <cell r="T3404"/>
          <cell r="U3404"/>
          <cell r="V3404"/>
          <cell r="Y3404"/>
          <cell r="Z3404"/>
        </row>
        <row r="3405">
          <cell r="B3405"/>
          <cell r="C3405"/>
          <cell r="D3405"/>
          <cell r="E3405"/>
          <cell r="F3405"/>
          <cell r="G3405"/>
          <cell r="H3405"/>
          <cell r="I3405"/>
          <cell r="J3405"/>
          <cell r="K3405"/>
          <cell r="L3405"/>
          <cell r="O3405"/>
          <cell r="P3405"/>
          <cell r="Q3405"/>
          <cell r="R3405"/>
          <cell r="S3405"/>
          <cell r="T3405"/>
          <cell r="U3405"/>
          <cell r="V3405"/>
          <cell r="Y3405"/>
          <cell r="Z3405"/>
        </row>
        <row r="3406">
          <cell r="B3406"/>
          <cell r="C3406"/>
          <cell r="D3406"/>
          <cell r="E3406"/>
          <cell r="F3406"/>
          <cell r="G3406"/>
          <cell r="H3406"/>
          <cell r="I3406"/>
          <cell r="J3406"/>
          <cell r="K3406"/>
          <cell r="L3406"/>
          <cell r="O3406"/>
          <cell r="P3406"/>
          <cell r="Q3406"/>
          <cell r="R3406"/>
          <cell r="S3406"/>
          <cell r="T3406"/>
          <cell r="U3406"/>
          <cell r="V3406"/>
          <cell r="Y3406"/>
          <cell r="Z3406"/>
        </row>
        <row r="3407">
          <cell r="B3407"/>
          <cell r="C3407"/>
          <cell r="D3407"/>
          <cell r="E3407"/>
          <cell r="F3407"/>
          <cell r="G3407"/>
          <cell r="H3407"/>
          <cell r="I3407"/>
          <cell r="J3407"/>
          <cell r="K3407"/>
          <cell r="L3407"/>
          <cell r="O3407"/>
          <cell r="P3407"/>
          <cell r="Q3407"/>
          <cell r="R3407"/>
          <cell r="S3407"/>
          <cell r="T3407"/>
          <cell r="U3407"/>
          <cell r="V3407"/>
          <cell r="Y3407"/>
          <cell r="Z3407"/>
        </row>
        <row r="3408">
          <cell r="B3408"/>
          <cell r="C3408"/>
          <cell r="D3408"/>
          <cell r="E3408"/>
          <cell r="F3408"/>
          <cell r="G3408"/>
          <cell r="H3408"/>
          <cell r="I3408"/>
          <cell r="J3408"/>
          <cell r="K3408"/>
          <cell r="L3408"/>
          <cell r="O3408"/>
          <cell r="P3408"/>
          <cell r="Q3408"/>
          <cell r="R3408"/>
          <cell r="S3408"/>
          <cell r="T3408"/>
          <cell r="U3408"/>
          <cell r="V3408"/>
          <cell r="Y3408"/>
          <cell r="Z3408"/>
        </row>
        <row r="3409">
          <cell r="B3409"/>
          <cell r="C3409"/>
          <cell r="D3409"/>
          <cell r="E3409"/>
          <cell r="F3409"/>
          <cell r="G3409"/>
          <cell r="H3409"/>
          <cell r="I3409"/>
          <cell r="J3409"/>
          <cell r="K3409"/>
          <cell r="L3409"/>
          <cell r="O3409"/>
          <cell r="P3409"/>
          <cell r="Q3409"/>
          <cell r="R3409"/>
          <cell r="S3409"/>
          <cell r="T3409"/>
          <cell r="U3409"/>
          <cell r="V3409"/>
          <cell r="Y3409"/>
          <cell r="Z3409"/>
        </row>
        <row r="3410">
          <cell r="B3410"/>
          <cell r="C3410"/>
          <cell r="D3410"/>
          <cell r="E3410"/>
          <cell r="F3410"/>
          <cell r="G3410"/>
          <cell r="H3410"/>
          <cell r="I3410"/>
          <cell r="J3410"/>
          <cell r="K3410"/>
          <cell r="L3410"/>
          <cell r="O3410"/>
          <cell r="P3410"/>
          <cell r="Q3410"/>
          <cell r="R3410"/>
          <cell r="S3410"/>
          <cell r="T3410"/>
          <cell r="U3410"/>
          <cell r="V3410"/>
          <cell r="Y3410"/>
          <cell r="Z3410"/>
        </row>
        <row r="3411">
          <cell r="B3411"/>
          <cell r="C3411"/>
          <cell r="D3411"/>
          <cell r="E3411"/>
          <cell r="F3411"/>
          <cell r="G3411"/>
          <cell r="H3411"/>
          <cell r="I3411"/>
          <cell r="J3411"/>
          <cell r="K3411"/>
          <cell r="L3411"/>
          <cell r="O3411"/>
          <cell r="P3411"/>
          <cell r="Q3411"/>
          <cell r="R3411"/>
          <cell r="S3411"/>
          <cell r="T3411"/>
          <cell r="U3411"/>
          <cell r="V3411"/>
          <cell r="Y3411"/>
          <cell r="Z3411"/>
        </row>
        <row r="3412">
          <cell r="B3412"/>
          <cell r="C3412"/>
          <cell r="D3412"/>
          <cell r="E3412"/>
          <cell r="F3412"/>
          <cell r="G3412"/>
          <cell r="H3412"/>
          <cell r="I3412"/>
          <cell r="J3412"/>
          <cell r="K3412"/>
          <cell r="L3412"/>
          <cell r="O3412"/>
          <cell r="P3412"/>
          <cell r="Q3412"/>
          <cell r="R3412"/>
          <cell r="S3412"/>
          <cell r="T3412"/>
          <cell r="U3412"/>
          <cell r="V3412"/>
          <cell r="Y3412"/>
          <cell r="Z3412"/>
        </row>
        <row r="3413">
          <cell r="B3413"/>
          <cell r="C3413"/>
          <cell r="D3413"/>
          <cell r="E3413"/>
          <cell r="F3413"/>
          <cell r="G3413"/>
          <cell r="H3413"/>
          <cell r="I3413"/>
          <cell r="J3413"/>
          <cell r="K3413"/>
          <cell r="L3413"/>
          <cell r="O3413"/>
          <cell r="P3413"/>
          <cell r="Q3413"/>
          <cell r="R3413"/>
          <cell r="S3413"/>
          <cell r="T3413"/>
          <cell r="U3413"/>
          <cell r="V3413"/>
          <cell r="Y3413"/>
          <cell r="Z3413"/>
        </row>
        <row r="3414">
          <cell r="B3414"/>
          <cell r="C3414"/>
          <cell r="D3414"/>
          <cell r="E3414"/>
          <cell r="F3414"/>
          <cell r="G3414"/>
          <cell r="H3414"/>
          <cell r="I3414"/>
          <cell r="J3414"/>
          <cell r="K3414"/>
          <cell r="L3414"/>
          <cell r="O3414"/>
          <cell r="P3414"/>
          <cell r="Q3414"/>
          <cell r="R3414"/>
          <cell r="S3414"/>
          <cell r="T3414"/>
          <cell r="U3414"/>
          <cell r="V3414"/>
          <cell r="Y3414"/>
          <cell r="Z3414"/>
        </row>
        <row r="3415">
          <cell r="B3415"/>
          <cell r="C3415"/>
          <cell r="D3415"/>
          <cell r="E3415"/>
          <cell r="F3415"/>
          <cell r="G3415"/>
          <cell r="H3415"/>
          <cell r="I3415"/>
          <cell r="J3415"/>
          <cell r="K3415"/>
          <cell r="L3415"/>
          <cell r="O3415"/>
          <cell r="P3415"/>
          <cell r="Q3415"/>
          <cell r="R3415"/>
          <cell r="S3415"/>
          <cell r="T3415"/>
          <cell r="U3415"/>
          <cell r="V3415"/>
          <cell r="Y3415"/>
          <cell r="Z3415"/>
        </row>
        <row r="3416">
          <cell r="B3416"/>
          <cell r="C3416"/>
          <cell r="D3416"/>
          <cell r="E3416"/>
          <cell r="F3416"/>
          <cell r="G3416"/>
          <cell r="H3416"/>
          <cell r="I3416"/>
          <cell r="J3416"/>
          <cell r="K3416"/>
          <cell r="L3416"/>
          <cell r="O3416"/>
          <cell r="P3416"/>
          <cell r="Q3416"/>
          <cell r="R3416"/>
          <cell r="S3416"/>
          <cell r="T3416"/>
          <cell r="U3416"/>
          <cell r="V3416"/>
          <cell r="Y3416"/>
          <cell r="Z3416"/>
        </row>
        <row r="3417">
          <cell r="B3417"/>
          <cell r="C3417"/>
          <cell r="D3417"/>
          <cell r="E3417"/>
          <cell r="F3417"/>
          <cell r="G3417"/>
          <cell r="H3417"/>
          <cell r="I3417"/>
          <cell r="J3417"/>
          <cell r="K3417"/>
          <cell r="L3417"/>
          <cell r="O3417"/>
          <cell r="P3417"/>
          <cell r="Q3417"/>
          <cell r="R3417"/>
          <cell r="S3417"/>
          <cell r="T3417"/>
          <cell r="U3417"/>
          <cell r="V3417"/>
          <cell r="Y3417"/>
          <cell r="Z3417"/>
        </row>
        <row r="3418">
          <cell r="B3418"/>
          <cell r="C3418"/>
          <cell r="D3418"/>
          <cell r="E3418"/>
          <cell r="F3418"/>
          <cell r="G3418"/>
          <cell r="H3418"/>
          <cell r="I3418"/>
          <cell r="J3418"/>
          <cell r="K3418"/>
          <cell r="L3418"/>
          <cell r="O3418"/>
          <cell r="P3418"/>
          <cell r="Q3418"/>
          <cell r="R3418"/>
          <cell r="S3418"/>
          <cell r="T3418"/>
          <cell r="U3418"/>
          <cell r="V3418"/>
          <cell r="Y3418"/>
          <cell r="Z3418"/>
        </row>
        <row r="3419">
          <cell r="B3419"/>
          <cell r="C3419"/>
          <cell r="D3419"/>
          <cell r="E3419"/>
          <cell r="F3419"/>
          <cell r="G3419"/>
          <cell r="H3419"/>
          <cell r="I3419"/>
          <cell r="J3419"/>
          <cell r="K3419"/>
          <cell r="L3419"/>
          <cell r="O3419"/>
          <cell r="P3419"/>
          <cell r="Q3419"/>
          <cell r="R3419"/>
          <cell r="S3419"/>
          <cell r="T3419"/>
          <cell r="U3419"/>
          <cell r="V3419"/>
          <cell r="Y3419"/>
          <cell r="Z3419"/>
        </row>
        <row r="3420">
          <cell r="B3420"/>
          <cell r="C3420"/>
          <cell r="D3420"/>
          <cell r="E3420"/>
          <cell r="F3420"/>
          <cell r="G3420"/>
          <cell r="H3420"/>
          <cell r="I3420"/>
          <cell r="J3420"/>
          <cell r="K3420"/>
          <cell r="L3420"/>
          <cell r="O3420"/>
          <cell r="P3420"/>
          <cell r="Q3420"/>
          <cell r="R3420"/>
          <cell r="S3420"/>
          <cell r="T3420"/>
          <cell r="U3420"/>
          <cell r="V3420"/>
          <cell r="Y3420"/>
          <cell r="Z3420"/>
        </row>
        <row r="3421">
          <cell r="B3421"/>
          <cell r="C3421"/>
          <cell r="D3421"/>
          <cell r="E3421"/>
          <cell r="F3421"/>
          <cell r="G3421"/>
          <cell r="H3421"/>
          <cell r="I3421"/>
          <cell r="J3421"/>
          <cell r="K3421"/>
          <cell r="L3421"/>
          <cell r="O3421"/>
          <cell r="P3421"/>
          <cell r="Q3421"/>
          <cell r="R3421"/>
          <cell r="S3421"/>
          <cell r="T3421"/>
          <cell r="U3421"/>
          <cell r="V3421"/>
          <cell r="Y3421"/>
          <cell r="Z3421"/>
        </row>
        <row r="3422">
          <cell r="B3422"/>
          <cell r="C3422"/>
          <cell r="D3422"/>
          <cell r="E3422"/>
          <cell r="F3422"/>
          <cell r="G3422"/>
          <cell r="H3422"/>
          <cell r="I3422"/>
          <cell r="J3422"/>
          <cell r="K3422"/>
          <cell r="L3422"/>
          <cell r="O3422"/>
          <cell r="P3422"/>
          <cell r="Q3422"/>
          <cell r="R3422"/>
          <cell r="S3422"/>
          <cell r="T3422"/>
          <cell r="U3422"/>
          <cell r="V3422"/>
          <cell r="Y3422"/>
          <cell r="Z3422"/>
        </row>
        <row r="3423">
          <cell r="B3423"/>
          <cell r="C3423"/>
          <cell r="D3423"/>
          <cell r="E3423"/>
          <cell r="F3423"/>
          <cell r="G3423"/>
          <cell r="H3423"/>
          <cell r="I3423"/>
          <cell r="J3423"/>
          <cell r="K3423"/>
          <cell r="L3423"/>
          <cell r="O3423"/>
          <cell r="P3423"/>
          <cell r="Q3423"/>
          <cell r="R3423"/>
          <cell r="S3423"/>
          <cell r="T3423"/>
          <cell r="U3423"/>
          <cell r="V3423"/>
          <cell r="Y3423"/>
          <cell r="Z3423"/>
        </row>
        <row r="3424">
          <cell r="B3424"/>
          <cell r="C3424"/>
          <cell r="D3424"/>
          <cell r="E3424"/>
          <cell r="F3424"/>
          <cell r="G3424"/>
          <cell r="H3424"/>
          <cell r="I3424"/>
          <cell r="J3424"/>
          <cell r="K3424"/>
          <cell r="L3424"/>
          <cell r="O3424"/>
          <cell r="P3424"/>
          <cell r="Q3424"/>
          <cell r="R3424"/>
          <cell r="S3424"/>
          <cell r="T3424"/>
          <cell r="U3424"/>
          <cell r="V3424"/>
          <cell r="Y3424"/>
          <cell r="Z3424"/>
        </row>
        <row r="3425">
          <cell r="B3425"/>
          <cell r="C3425"/>
          <cell r="D3425"/>
          <cell r="E3425"/>
          <cell r="F3425"/>
          <cell r="G3425"/>
          <cell r="H3425"/>
          <cell r="I3425"/>
          <cell r="J3425"/>
          <cell r="K3425"/>
          <cell r="L3425"/>
          <cell r="O3425"/>
          <cell r="P3425"/>
          <cell r="Q3425"/>
          <cell r="R3425"/>
          <cell r="S3425"/>
          <cell r="T3425"/>
          <cell r="U3425"/>
          <cell r="V3425"/>
          <cell r="Y3425"/>
          <cell r="Z3425"/>
        </row>
        <row r="3426">
          <cell r="B3426"/>
          <cell r="C3426"/>
          <cell r="D3426"/>
          <cell r="E3426"/>
          <cell r="F3426"/>
          <cell r="G3426"/>
          <cell r="H3426"/>
          <cell r="I3426"/>
          <cell r="J3426"/>
          <cell r="K3426"/>
          <cell r="L3426"/>
          <cell r="O3426"/>
          <cell r="P3426"/>
          <cell r="Q3426"/>
          <cell r="R3426"/>
          <cell r="S3426"/>
          <cell r="T3426"/>
          <cell r="U3426"/>
          <cell r="V3426"/>
          <cell r="Y3426"/>
          <cell r="Z3426"/>
        </row>
        <row r="3427">
          <cell r="B3427"/>
          <cell r="C3427"/>
          <cell r="D3427"/>
          <cell r="E3427"/>
          <cell r="F3427"/>
          <cell r="G3427"/>
          <cell r="H3427"/>
          <cell r="I3427"/>
          <cell r="J3427"/>
          <cell r="K3427"/>
          <cell r="L3427"/>
          <cell r="O3427"/>
          <cell r="P3427"/>
          <cell r="Q3427"/>
          <cell r="R3427"/>
          <cell r="S3427"/>
          <cell r="T3427"/>
          <cell r="U3427"/>
          <cell r="V3427"/>
          <cell r="Y3427"/>
          <cell r="Z3427"/>
        </row>
        <row r="3428">
          <cell r="B3428"/>
          <cell r="C3428"/>
          <cell r="D3428"/>
          <cell r="E3428"/>
          <cell r="F3428"/>
          <cell r="G3428"/>
          <cell r="H3428"/>
          <cell r="I3428"/>
          <cell r="J3428"/>
          <cell r="K3428"/>
          <cell r="L3428"/>
          <cell r="O3428"/>
          <cell r="P3428"/>
          <cell r="Q3428"/>
          <cell r="R3428"/>
          <cell r="S3428"/>
          <cell r="T3428"/>
          <cell r="U3428"/>
          <cell r="V3428"/>
          <cell r="Y3428"/>
          <cell r="Z3428"/>
        </row>
        <row r="3429">
          <cell r="B3429"/>
          <cell r="C3429"/>
          <cell r="D3429"/>
          <cell r="E3429"/>
          <cell r="F3429"/>
          <cell r="G3429"/>
          <cell r="H3429"/>
          <cell r="I3429"/>
          <cell r="J3429"/>
          <cell r="K3429"/>
          <cell r="L3429"/>
          <cell r="O3429"/>
          <cell r="P3429"/>
          <cell r="Q3429"/>
          <cell r="R3429"/>
          <cell r="S3429"/>
          <cell r="T3429"/>
          <cell r="U3429"/>
          <cell r="V3429"/>
          <cell r="Y3429"/>
          <cell r="Z3429"/>
        </row>
        <row r="3430">
          <cell r="B3430"/>
          <cell r="C3430"/>
          <cell r="D3430"/>
          <cell r="E3430"/>
          <cell r="F3430"/>
          <cell r="G3430"/>
          <cell r="H3430"/>
          <cell r="I3430"/>
          <cell r="J3430"/>
          <cell r="K3430"/>
          <cell r="L3430"/>
          <cell r="O3430"/>
          <cell r="P3430"/>
          <cell r="Q3430"/>
          <cell r="R3430"/>
          <cell r="S3430"/>
          <cell r="T3430"/>
          <cell r="U3430"/>
          <cell r="V3430"/>
          <cell r="Y3430"/>
          <cell r="Z3430"/>
        </row>
        <row r="3431">
          <cell r="B3431"/>
          <cell r="C3431"/>
          <cell r="D3431"/>
          <cell r="E3431"/>
          <cell r="F3431"/>
          <cell r="G3431"/>
          <cell r="H3431"/>
          <cell r="I3431"/>
          <cell r="J3431"/>
          <cell r="K3431"/>
          <cell r="L3431"/>
          <cell r="O3431"/>
          <cell r="P3431"/>
          <cell r="Q3431"/>
          <cell r="R3431"/>
          <cell r="S3431"/>
          <cell r="T3431"/>
          <cell r="U3431"/>
          <cell r="V3431"/>
          <cell r="Y3431"/>
          <cell r="Z3431"/>
        </row>
        <row r="3432">
          <cell r="B3432"/>
          <cell r="C3432"/>
          <cell r="D3432"/>
          <cell r="E3432"/>
          <cell r="F3432"/>
          <cell r="G3432"/>
          <cell r="H3432"/>
          <cell r="I3432"/>
          <cell r="J3432"/>
          <cell r="K3432"/>
          <cell r="L3432"/>
          <cell r="O3432"/>
          <cell r="P3432"/>
          <cell r="Q3432"/>
          <cell r="R3432"/>
          <cell r="S3432"/>
          <cell r="T3432"/>
          <cell r="U3432"/>
          <cell r="V3432"/>
          <cell r="Y3432"/>
          <cell r="Z3432"/>
        </row>
        <row r="3433">
          <cell r="B3433"/>
          <cell r="C3433"/>
          <cell r="D3433"/>
          <cell r="E3433"/>
          <cell r="F3433"/>
          <cell r="G3433"/>
          <cell r="H3433"/>
          <cell r="I3433"/>
          <cell r="J3433"/>
          <cell r="K3433"/>
          <cell r="L3433"/>
          <cell r="O3433"/>
          <cell r="P3433"/>
          <cell r="Q3433"/>
          <cell r="R3433"/>
          <cell r="S3433"/>
          <cell r="T3433"/>
          <cell r="U3433"/>
          <cell r="V3433"/>
          <cell r="Y3433"/>
          <cell r="Z3433"/>
        </row>
        <row r="3434">
          <cell r="B3434"/>
          <cell r="C3434"/>
          <cell r="D3434"/>
          <cell r="E3434"/>
          <cell r="F3434"/>
          <cell r="G3434"/>
          <cell r="H3434"/>
          <cell r="I3434"/>
          <cell r="J3434"/>
          <cell r="K3434"/>
          <cell r="L3434"/>
          <cell r="O3434"/>
          <cell r="P3434"/>
          <cell r="Q3434"/>
          <cell r="R3434"/>
          <cell r="S3434"/>
          <cell r="T3434"/>
          <cell r="U3434"/>
          <cell r="V3434"/>
          <cell r="Y3434"/>
          <cell r="Z3434"/>
        </row>
        <row r="3435">
          <cell r="B3435"/>
          <cell r="C3435"/>
          <cell r="D3435"/>
          <cell r="E3435"/>
          <cell r="F3435"/>
          <cell r="G3435"/>
          <cell r="H3435"/>
          <cell r="I3435"/>
          <cell r="J3435"/>
          <cell r="K3435"/>
          <cell r="L3435"/>
          <cell r="O3435"/>
          <cell r="P3435"/>
          <cell r="Q3435"/>
          <cell r="R3435"/>
          <cell r="S3435"/>
          <cell r="T3435"/>
          <cell r="U3435"/>
          <cell r="V3435"/>
          <cell r="Y3435"/>
          <cell r="Z3435"/>
        </row>
        <row r="3436">
          <cell r="B3436"/>
          <cell r="C3436"/>
          <cell r="D3436"/>
          <cell r="E3436"/>
          <cell r="F3436"/>
          <cell r="G3436"/>
          <cell r="H3436"/>
          <cell r="I3436"/>
          <cell r="J3436"/>
          <cell r="K3436"/>
          <cell r="L3436"/>
          <cell r="O3436"/>
          <cell r="P3436"/>
          <cell r="Q3436"/>
          <cell r="R3436"/>
          <cell r="S3436"/>
          <cell r="T3436"/>
          <cell r="U3436"/>
          <cell r="V3436"/>
          <cell r="Y3436"/>
          <cell r="Z3436"/>
        </row>
        <row r="3437">
          <cell r="B3437"/>
          <cell r="C3437"/>
          <cell r="D3437"/>
          <cell r="E3437"/>
          <cell r="F3437"/>
          <cell r="G3437"/>
          <cell r="H3437"/>
          <cell r="I3437"/>
          <cell r="J3437"/>
          <cell r="K3437"/>
          <cell r="L3437"/>
          <cell r="O3437"/>
          <cell r="P3437"/>
          <cell r="Q3437"/>
          <cell r="R3437"/>
          <cell r="S3437"/>
          <cell r="T3437"/>
          <cell r="U3437"/>
          <cell r="V3437"/>
          <cell r="Y3437"/>
          <cell r="Z3437"/>
        </row>
        <row r="3438">
          <cell r="B3438"/>
          <cell r="C3438"/>
          <cell r="D3438"/>
          <cell r="E3438"/>
          <cell r="F3438"/>
          <cell r="G3438"/>
          <cell r="H3438"/>
          <cell r="I3438"/>
          <cell r="J3438"/>
          <cell r="K3438"/>
          <cell r="L3438"/>
          <cell r="O3438"/>
          <cell r="P3438"/>
          <cell r="Q3438"/>
          <cell r="R3438"/>
          <cell r="S3438"/>
          <cell r="T3438"/>
          <cell r="U3438"/>
          <cell r="V3438"/>
          <cell r="Y3438"/>
          <cell r="Z3438"/>
        </row>
        <row r="3439">
          <cell r="B3439"/>
          <cell r="C3439"/>
          <cell r="D3439"/>
          <cell r="E3439"/>
          <cell r="F3439"/>
          <cell r="G3439"/>
          <cell r="H3439"/>
          <cell r="I3439"/>
          <cell r="J3439"/>
          <cell r="K3439"/>
          <cell r="L3439"/>
          <cell r="O3439"/>
          <cell r="P3439"/>
          <cell r="Q3439"/>
          <cell r="R3439"/>
          <cell r="S3439"/>
          <cell r="T3439"/>
          <cell r="U3439"/>
          <cell r="V3439"/>
          <cell r="Y3439"/>
          <cell r="Z3439"/>
        </row>
        <row r="3440">
          <cell r="B3440"/>
          <cell r="C3440"/>
          <cell r="D3440"/>
          <cell r="E3440"/>
          <cell r="F3440"/>
          <cell r="G3440"/>
          <cell r="H3440"/>
          <cell r="I3440"/>
          <cell r="J3440"/>
          <cell r="K3440"/>
          <cell r="L3440"/>
          <cell r="O3440"/>
          <cell r="P3440"/>
          <cell r="Q3440"/>
          <cell r="R3440"/>
          <cell r="S3440"/>
          <cell r="T3440"/>
          <cell r="U3440"/>
          <cell r="V3440"/>
          <cell r="Y3440"/>
          <cell r="Z3440"/>
        </row>
        <row r="3441">
          <cell r="B3441"/>
          <cell r="C3441"/>
          <cell r="D3441"/>
          <cell r="E3441"/>
          <cell r="F3441"/>
          <cell r="G3441"/>
          <cell r="H3441"/>
          <cell r="I3441"/>
          <cell r="J3441"/>
          <cell r="K3441"/>
          <cell r="L3441"/>
          <cell r="O3441"/>
          <cell r="P3441"/>
          <cell r="Q3441"/>
          <cell r="R3441"/>
          <cell r="S3441"/>
          <cell r="T3441"/>
          <cell r="U3441"/>
          <cell r="V3441"/>
          <cell r="Y3441"/>
          <cell r="Z3441"/>
        </row>
        <row r="3442">
          <cell r="B3442"/>
          <cell r="C3442"/>
          <cell r="D3442"/>
          <cell r="E3442"/>
          <cell r="F3442"/>
          <cell r="G3442"/>
          <cell r="H3442"/>
          <cell r="I3442"/>
          <cell r="J3442"/>
          <cell r="K3442"/>
          <cell r="L3442"/>
          <cell r="O3442"/>
          <cell r="P3442"/>
          <cell r="Q3442"/>
          <cell r="R3442"/>
          <cell r="S3442"/>
          <cell r="T3442"/>
          <cell r="U3442"/>
          <cell r="V3442"/>
          <cell r="Y3442"/>
          <cell r="Z3442"/>
        </row>
        <row r="3443">
          <cell r="B3443"/>
          <cell r="C3443"/>
          <cell r="D3443"/>
          <cell r="E3443"/>
          <cell r="F3443"/>
          <cell r="G3443"/>
          <cell r="H3443"/>
          <cell r="I3443"/>
          <cell r="J3443"/>
          <cell r="K3443"/>
          <cell r="L3443"/>
          <cell r="O3443"/>
          <cell r="P3443"/>
          <cell r="Q3443"/>
          <cell r="R3443"/>
          <cell r="S3443"/>
          <cell r="T3443"/>
          <cell r="U3443"/>
          <cell r="V3443"/>
          <cell r="Y3443"/>
          <cell r="Z3443"/>
        </row>
        <row r="3444">
          <cell r="B3444"/>
          <cell r="C3444"/>
          <cell r="D3444"/>
          <cell r="E3444"/>
          <cell r="F3444"/>
          <cell r="G3444"/>
          <cell r="H3444"/>
          <cell r="I3444"/>
          <cell r="J3444"/>
          <cell r="K3444"/>
          <cell r="L3444"/>
          <cell r="O3444"/>
          <cell r="P3444"/>
          <cell r="Q3444"/>
          <cell r="R3444"/>
          <cell r="S3444"/>
          <cell r="T3444"/>
          <cell r="U3444"/>
          <cell r="V3444"/>
          <cell r="Y3444"/>
          <cell r="Z3444"/>
        </row>
        <row r="3445">
          <cell r="B3445"/>
          <cell r="C3445"/>
          <cell r="D3445"/>
          <cell r="E3445"/>
          <cell r="F3445"/>
          <cell r="G3445"/>
          <cell r="H3445"/>
          <cell r="I3445"/>
          <cell r="J3445"/>
          <cell r="K3445"/>
          <cell r="L3445"/>
          <cell r="O3445"/>
          <cell r="P3445"/>
          <cell r="Q3445"/>
          <cell r="R3445"/>
          <cell r="S3445"/>
          <cell r="T3445"/>
          <cell r="U3445"/>
          <cell r="V3445"/>
          <cell r="Y3445"/>
          <cell r="Z3445"/>
        </row>
        <row r="3446">
          <cell r="B3446"/>
          <cell r="C3446"/>
          <cell r="D3446"/>
          <cell r="E3446"/>
          <cell r="F3446"/>
          <cell r="G3446"/>
          <cell r="H3446"/>
          <cell r="I3446"/>
          <cell r="J3446"/>
          <cell r="K3446"/>
          <cell r="L3446"/>
          <cell r="O3446"/>
          <cell r="P3446"/>
          <cell r="Q3446"/>
          <cell r="R3446"/>
          <cell r="S3446"/>
          <cell r="T3446"/>
          <cell r="U3446"/>
          <cell r="V3446"/>
          <cell r="Y3446"/>
          <cell r="Z3446"/>
        </row>
        <row r="3447">
          <cell r="B3447"/>
          <cell r="C3447"/>
          <cell r="D3447"/>
          <cell r="E3447"/>
          <cell r="F3447"/>
          <cell r="G3447"/>
          <cell r="H3447"/>
          <cell r="I3447"/>
          <cell r="J3447"/>
          <cell r="K3447"/>
          <cell r="L3447"/>
          <cell r="O3447"/>
          <cell r="P3447"/>
          <cell r="Q3447"/>
          <cell r="R3447"/>
          <cell r="S3447"/>
          <cell r="T3447"/>
          <cell r="U3447"/>
          <cell r="V3447"/>
          <cell r="Y3447"/>
          <cell r="Z3447"/>
        </row>
        <row r="3448">
          <cell r="B3448"/>
          <cell r="C3448"/>
          <cell r="D3448"/>
          <cell r="E3448"/>
          <cell r="F3448"/>
          <cell r="G3448"/>
          <cell r="H3448"/>
          <cell r="I3448"/>
          <cell r="J3448"/>
          <cell r="K3448"/>
          <cell r="L3448"/>
          <cell r="O3448"/>
          <cell r="P3448"/>
          <cell r="Q3448"/>
          <cell r="R3448"/>
          <cell r="S3448"/>
          <cell r="T3448"/>
          <cell r="U3448"/>
          <cell r="V3448"/>
          <cell r="Y3448"/>
          <cell r="Z3448"/>
        </row>
        <row r="3449">
          <cell r="B3449"/>
          <cell r="C3449"/>
          <cell r="D3449"/>
          <cell r="E3449"/>
          <cell r="F3449"/>
          <cell r="G3449"/>
          <cell r="H3449"/>
          <cell r="I3449"/>
          <cell r="J3449"/>
          <cell r="K3449"/>
          <cell r="L3449"/>
          <cell r="O3449"/>
          <cell r="P3449"/>
          <cell r="Q3449"/>
          <cell r="R3449"/>
          <cell r="S3449"/>
          <cell r="T3449"/>
          <cell r="U3449"/>
          <cell r="V3449"/>
          <cell r="Y3449"/>
          <cell r="Z3449"/>
        </row>
        <row r="3450">
          <cell r="B3450"/>
          <cell r="C3450"/>
          <cell r="D3450"/>
          <cell r="E3450"/>
          <cell r="F3450"/>
          <cell r="G3450"/>
          <cell r="H3450"/>
          <cell r="I3450"/>
          <cell r="J3450"/>
          <cell r="K3450"/>
          <cell r="L3450"/>
          <cell r="O3450"/>
          <cell r="P3450"/>
          <cell r="Q3450"/>
          <cell r="R3450"/>
          <cell r="S3450"/>
          <cell r="T3450"/>
          <cell r="U3450"/>
          <cell r="V3450"/>
          <cell r="Y3450"/>
          <cell r="Z3450"/>
        </row>
        <row r="3451">
          <cell r="B3451"/>
          <cell r="C3451"/>
          <cell r="D3451"/>
          <cell r="E3451"/>
          <cell r="F3451"/>
          <cell r="G3451"/>
          <cell r="H3451"/>
          <cell r="I3451"/>
          <cell r="J3451"/>
          <cell r="K3451"/>
          <cell r="L3451"/>
          <cell r="O3451"/>
          <cell r="P3451"/>
          <cell r="Q3451"/>
          <cell r="R3451"/>
          <cell r="S3451"/>
          <cell r="T3451"/>
          <cell r="U3451"/>
          <cell r="V3451"/>
          <cell r="Y3451"/>
          <cell r="Z3451"/>
        </row>
        <row r="3452">
          <cell r="B3452"/>
          <cell r="C3452"/>
          <cell r="D3452"/>
          <cell r="E3452"/>
          <cell r="F3452"/>
          <cell r="G3452"/>
          <cell r="H3452"/>
          <cell r="I3452"/>
          <cell r="J3452"/>
          <cell r="K3452"/>
          <cell r="L3452"/>
          <cell r="O3452"/>
          <cell r="P3452"/>
          <cell r="Q3452"/>
          <cell r="R3452"/>
          <cell r="S3452"/>
          <cell r="T3452"/>
          <cell r="U3452"/>
          <cell r="V3452"/>
          <cell r="Y3452"/>
          <cell r="Z3452"/>
        </row>
        <row r="3453">
          <cell r="B3453"/>
          <cell r="C3453"/>
          <cell r="D3453"/>
          <cell r="E3453"/>
          <cell r="F3453"/>
          <cell r="G3453"/>
          <cell r="H3453"/>
          <cell r="I3453"/>
          <cell r="J3453"/>
          <cell r="K3453"/>
          <cell r="L3453"/>
          <cell r="O3453"/>
          <cell r="P3453"/>
          <cell r="Q3453"/>
          <cell r="R3453"/>
          <cell r="S3453"/>
          <cell r="T3453"/>
          <cell r="U3453"/>
          <cell r="V3453"/>
          <cell r="Y3453"/>
          <cell r="Z3453"/>
        </row>
        <row r="3454">
          <cell r="B3454"/>
          <cell r="C3454"/>
          <cell r="D3454"/>
          <cell r="E3454"/>
          <cell r="F3454"/>
          <cell r="G3454"/>
          <cell r="H3454"/>
          <cell r="I3454"/>
          <cell r="J3454"/>
          <cell r="K3454"/>
          <cell r="L3454"/>
          <cell r="O3454"/>
          <cell r="P3454"/>
          <cell r="Q3454"/>
          <cell r="R3454"/>
          <cell r="S3454"/>
          <cell r="T3454"/>
          <cell r="U3454"/>
          <cell r="V3454"/>
          <cell r="Y3454"/>
          <cell r="Z3454"/>
        </row>
        <row r="3455">
          <cell r="B3455"/>
          <cell r="C3455"/>
          <cell r="D3455"/>
          <cell r="E3455"/>
          <cell r="F3455"/>
          <cell r="G3455"/>
          <cell r="H3455"/>
          <cell r="I3455"/>
          <cell r="J3455"/>
          <cell r="K3455"/>
          <cell r="L3455"/>
          <cell r="O3455"/>
          <cell r="P3455"/>
          <cell r="Q3455"/>
          <cell r="R3455"/>
          <cell r="S3455"/>
          <cell r="T3455"/>
          <cell r="U3455"/>
          <cell r="V3455"/>
          <cell r="Y3455"/>
          <cell r="Z3455"/>
        </row>
        <row r="3456">
          <cell r="B3456"/>
          <cell r="C3456"/>
          <cell r="D3456"/>
          <cell r="E3456"/>
          <cell r="F3456"/>
          <cell r="G3456"/>
          <cell r="H3456"/>
          <cell r="I3456"/>
          <cell r="J3456"/>
          <cell r="K3456"/>
          <cell r="L3456"/>
          <cell r="O3456"/>
          <cell r="P3456"/>
          <cell r="Q3456"/>
          <cell r="R3456"/>
          <cell r="S3456"/>
          <cell r="T3456"/>
          <cell r="U3456"/>
          <cell r="V3456"/>
          <cell r="Y3456"/>
          <cell r="Z3456"/>
        </row>
        <row r="3457">
          <cell r="B3457"/>
          <cell r="C3457"/>
          <cell r="D3457"/>
          <cell r="E3457"/>
          <cell r="F3457"/>
          <cell r="G3457"/>
          <cell r="H3457"/>
          <cell r="I3457"/>
          <cell r="J3457"/>
          <cell r="K3457"/>
          <cell r="L3457"/>
          <cell r="O3457"/>
          <cell r="P3457"/>
          <cell r="Q3457"/>
          <cell r="R3457"/>
          <cell r="S3457"/>
          <cell r="T3457"/>
          <cell r="U3457"/>
          <cell r="V3457"/>
          <cell r="Y3457"/>
          <cell r="Z3457"/>
        </row>
        <row r="3458">
          <cell r="B3458"/>
          <cell r="C3458"/>
          <cell r="D3458"/>
          <cell r="E3458"/>
          <cell r="F3458"/>
          <cell r="G3458"/>
          <cell r="H3458"/>
          <cell r="I3458"/>
          <cell r="J3458"/>
          <cell r="K3458"/>
          <cell r="L3458"/>
          <cell r="O3458"/>
          <cell r="P3458"/>
          <cell r="Q3458"/>
          <cell r="R3458"/>
          <cell r="S3458"/>
          <cell r="T3458"/>
          <cell r="U3458"/>
          <cell r="V3458"/>
          <cell r="Y3458"/>
          <cell r="Z3458"/>
        </row>
        <row r="3459">
          <cell r="B3459"/>
          <cell r="C3459"/>
          <cell r="D3459"/>
          <cell r="E3459"/>
          <cell r="F3459"/>
          <cell r="G3459"/>
          <cell r="H3459"/>
          <cell r="I3459"/>
          <cell r="J3459"/>
          <cell r="K3459"/>
          <cell r="L3459"/>
          <cell r="O3459"/>
          <cell r="P3459"/>
          <cell r="Q3459"/>
          <cell r="R3459"/>
          <cell r="S3459"/>
          <cell r="T3459"/>
          <cell r="U3459"/>
          <cell r="V3459"/>
          <cell r="Y3459"/>
          <cell r="Z3459"/>
        </row>
        <row r="3460">
          <cell r="B3460"/>
          <cell r="C3460"/>
          <cell r="D3460"/>
          <cell r="E3460"/>
          <cell r="F3460"/>
          <cell r="G3460"/>
          <cell r="H3460"/>
          <cell r="I3460"/>
          <cell r="J3460"/>
          <cell r="K3460"/>
          <cell r="L3460"/>
          <cell r="O3460"/>
          <cell r="P3460"/>
          <cell r="Q3460"/>
          <cell r="R3460"/>
          <cell r="S3460"/>
          <cell r="T3460"/>
          <cell r="U3460"/>
          <cell r="V3460"/>
          <cell r="Y3460"/>
          <cell r="Z3460"/>
        </row>
        <row r="3461">
          <cell r="B3461"/>
          <cell r="C3461"/>
          <cell r="D3461"/>
          <cell r="E3461"/>
          <cell r="F3461"/>
          <cell r="G3461"/>
          <cell r="H3461"/>
          <cell r="I3461"/>
          <cell r="J3461"/>
          <cell r="K3461"/>
          <cell r="L3461"/>
          <cell r="O3461"/>
          <cell r="P3461"/>
          <cell r="Q3461"/>
          <cell r="R3461"/>
          <cell r="S3461"/>
          <cell r="T3461"/>
          <cell r="U3461"/>
          <cell r="V3461"/>
          <cell r="Y3461"/>
          <cell r="Z3461"/>
        </row>
        <row r="3462">
          <cell r="B3462"/>
          <cell r="C3462"/>
          <cell r="D3462"/>
          <cell r="E3462"/>
          <cell r="F3462"/>
          <cell r="G3462"/>
          <cell r="H3462"/>
          <cell r="I3462"/>
          <cell r="J3462"/>
          <cell r="K3462"/>
          <cell r="L3462"/>
          <cell r="O3462"/>
          <cell r="P3462"/>
          <cell r="Q3462"/>
          <cell r="R3462"/>
          <cell r="S3462"/>
          <cell r="T3462"/>
          <cell r="U3462"/>
          <cell r="V3462"/>
          <cell r="Y3462"/>
          <cell r="Z3462"/>
        </row>
        <row r="3463">
          <cell r="B3463"/>
          <cell r="C3463"/>
          <cell r="D3463"/>
          <cell r="E3463"/>
          <cell r="F3463"/>
          <cell r="G3463"/>
          <cell r="H3463"/>
          <cell r="I3463"/>
          <cell r="J3463"/>
          <cell r="K3463"/>
          <cell r="L3463"/>
          <cell r="O3463"/>
          <cell r="P3463"/>
          <cell r="Q3463"/>
          <cell r="R3463"/>
          <cell r="S3463"/>
          <cell r="T3463"/>
          <cell r="U3463"/>
          <cell r="V3463"/>
          <cell r="Y3463"/>
          <cell r="Z3463"/>
        </row>
        <row r="3464">
          <cell r="B3464"/>
          <cell r="C3464"/>
          <cell r="D3464"/>
          <cell r="E3464"/>
          <cell r="F3464"/>
          <cell r="G3464"/>
          <cell r="H3464"/>
          <cell r="I3464"/>
          <cell r="J3464"/>
          <cell r="K3464"/>
          <cell r="L3464"/>
          <cell r="O3464"/>
          <cell r="P3464"/>
          <cell r="Q3464"/>
          <cell r="R3464"/>
          <cell r="S3464"/>
          <cell r="T3464"/>
          <cell r="U3464"/>
          <cell r="V3464"/>
          <cell r="Y3464"/>
          <cell r="Z3464"/>
        </row>
        <row r="3465">
          <cell r="B3465"/>
          <cell r="C3465"/>
          <cell r="D3465"/>
          <cell r="E3465"/>
          <cell r="F3465"/>
          <cell r="G3465"/>
          <cell r="H3465"/>
          <cell r="I3465"/>
          <cell r="J3465"/>
          <cell r="K3465"/>
          <cell r="L3465"/>
          <cell r="O3465"/>
          <cell r="P3465"/>
          <cell r="Q3465"/>
          <cell r="R3465"/>
          <cell r="S3465"/>
          <cell r="T3465"/>
          <cell r="U3465"/>
          <cell r="V3465"/>
          <cell r="Y3465"/>
          <cell r="Z3465"/>
        </row>
        <row r="3466">
          <cell r="B3466"/>
          <cell r="C3466"/>
          <cell r="D3466"/>
          <cell r="E3466"/>
          <cell r="F3466"/>
          <cell r="G3466"/>
          <cell r="H3466"/>
          <cell r="I3466"/>
          <cell r="J3466"/>
          <cell r="K3466"/>
          <cell r="L3466"/>
          <cell r="O3466"/>
          <cell r="P3466"/>
          <cell r="Q3466"/>
          <cell r="R3466"/>
          <cell r="S3466"/>
          <cell r="T3466"/>
          <cell r="U3466"/>
          <cell r="V3466"/>
          <cell r="Y3466"/>
          <cell r="Z3466"/>
        </row>
        <row r="3467">
          <cell r="B3467"/>
          <cell r="C3467"/>
          <cell r="D3467"/>
          <cell r="E3467"/>
          <cell r="F3467"/>
          <cell r="G3467"/>
          <cell r="H3467"/>
          <cell r="I3467"/>
          <cell r="J3467"/>
          <cell r="K3467"/>
          <cell r="L3467"/>
          <cell r="O3467"/>
          <cell r="P3467"/>
          <cell r="Q3467"/>
          <cell r="R3467"/>
          <cell r="S3467"/>
          <cell r="T3467"/>
          <cell r="U3467"/>
          <cell r="V3467"/>
          <cell r="Y3467"/>
          <cell r="Z3467"/>
        </row>
        <row r="3468">
          <cell r="B3468"/>
          <cell r="C3468"/>
          <cell r="D3468"/>
          <cell r="E3468"/>
          <cell r="F3468"/>
          <cell r="G3468"/>
          <cell r="H3468"/>
          <cell r="I3468"/>
          <cell r="J3468"/>
          <cell r="K3468"/>
          <cell r="L3468"/>
          <cell r="O3468"/>
          <cell r="P3468"/>
          <cell r="Q3468"/>
          <cell r="R3468"/>
          <cell r="S3468"/>
          <cell r="T3468"/>
          <cell r="U3468"/>
          <cell r="V3468"/>
          <cell r="Y3468"/>
          <cell r="Z3468"/>
        </row>
        <row r="3469">
          <cell r="B3469"/>
          <cell r="C3469"/>
          <cell r="D3469"/>
          <cell r="E3469"/>
          <cell r="F3469"/>
          <cell r="G3469"/>
          <cell r="H3469"/>
          <cell r="I3469"/>
          <cell r="J3469"/>
          <cell r="K3469"/>
          <cell r="L3469"/>
          <cell r="O3469"/>
          <cell r="P3469"/>
          <cell r="Q3469"/>
          <cell r="R3469"/>
          <cell r="S3469"/>
          <cell r="T3469"/>
          <cell r="U3469"/>
          <cell r="V3469"/>
          <cell r="Y3469"/>
          <cell r="Z3469"/>
        </row>
        <row r="3470">
          <cell r="B3470"/>
          <cell r="C3470"/>
          <cell r="D3470"/>
          <cell r="E3470"/>
          <cell r="F3470"/>
          <cell r="G3470"/>
          <cell r="H3470"/>
          <cell r="I3470"/>
          <cell r="J3470"/>
          <cell r="K3470"/>
          <cell r="L3470"/>
          <cell r="O3470"/>
          <cell r="P3470"/>
          <cell r="Q3470"/>
          <cell r="R3470"/>
          <cell r="S3470"/>
          <cell r="T3470"/>
          <cell r="U3470"/>
          <cell r="V3470"/>
          <cell r="Y3470"/>
          <cell r="Z3470"/>
        </row>
        <row r="3471">
          <cell r="B3471"/>
          <cell r="C3471"/>
          <cell r="D3471"/>
          <cell r="E3471"/>
          <cell r="F3471"/>
          <cell r="G3471"/>
          <cell r="H3471"/>
          <cell r="I3471"/>
          <cell r="J3471"/>
          <cell r="K3471"/>
          <cell r="L3471"/>
          <cell r="O3471"/>
          <cell r="P3471"/>
          <cell r="Q3471"/>
          <cell r="R3471"/>
          <cell r="S3471"/>
          <cell r="T3471"/>
          <cell r="U3471"/>
          <cell r="V3471"/>
          <cell r="Y3471"/>
          <cell r="Z3471"/>
        </row>
        <row r="3472">
          <cell r="B3472"/>
          <cell r="C3472"/>
          <cell r="D3472"/>
          <cell r="E3472"/>
          <cell r="F3472"/>
          <cell r="G3472"/>
          <cell r="H3472"/>
          <cell r="I3472"/>
          <cell r="J3472"/>
          <cell r="K3472"/>
          <cell r="L3472"/>
          <cell r="O3472"/>
          <cell r="P3472"/>
          <cell r="Q3472"/>
          <cell r="R3472"/>
          <cell r="S3472"/>
          <cell r="T3472"/>
          <cell r="U3472"/>
          <cell r="V3472"/>
          <cell r="Y3472"/>
          <cell r="Z3472"/>
        </row>
        <row r="3473">
          <cell r="B3473"/>
          <cell r="C3473"/>
          <cell r="D3473"/>
          <cell r="E3473"/>
          <cell r="F3473"/>
          <cell r="G3473"/>
          <cell r="H3473"/>
          <cell r="I3473"/>
          <cell r="J3473"/>
          <cell r="K3473"/>
          <cell r="L3473"/>
          <cell r="O3473"/>
          <cell r="P3473"/>
          <cell r="Q3473"/>
          <cell r="R3473"/>
          <cell r="S3473"/>
          <cell r="T3473"/>
          <cell r="U3473"/>
          <cell r="V3473"/>
          <cell r="Y3473"/>
          <cell r="Z3473"/>
        </row>
        <row r="3474">
          <cell r="B3474"/>
          <cell r="C3474"/>
          <cell r="D3474"/>
          <cell r="E3474"/>
          <cell r="F3474"/>
          <cell r="G3474"/>
          <cell r="H3474"/>
          <cell r="I3474"/>
          <cell r="J3474"/>
          <cell r="K3474"/>
          <cell r="L3474"/>
          <cell r="O3474"/>
          <cell r="P3474"/>
          <cell r="Q3474"/>
          <cell r="R3474"/>
          <cell r="S3474"/>
          <cell r="T3474"/>
          <cell r="U3474"/>
          <cell r="V3474"/>
          <cell r="Y3474"/>
          <cell r="Z3474"/>
        </row>
        <row r="3475">
          <cell r="B3475"/>
          <cell r="C3475"/>
          <cell r="D3475"/>
          <cell r="E3475"/>
          <cell r="F3475"/>
          <cell r="G3475"/>
          <cell r="H3475"/>
          <cell r="I3475"/>
          <cell r="J3475"/>
          <cell r="K3475"/>
          <cell r="L3475"/>
          <cell r="O3475"/>
          <cell r="P3475"/>
          <cell r="Q3475"/>
          <cell r="R3475"/>
          <cell r="S3475"/>
          <cell r="T3475"/>
          <cell r="U3475"/>
          <cell r="V3475"/>
          <cell r="Y3475"/>
          <cell r="Z3475"/>
        </row>
        <row r="3476">
          <cell r="B3476"/>
          <cell r="C3476"/>
          <cell r="D3476"/>
          <cell r="E3476"/>
          <cell r="F3476"/>
          <cell r="G3476"/>
          <cell r="H3476"/>
          <cell r="I3476"/>
          <cell r="J3476"/>
          <cell r="K3476"/>
          <cell r="L3476"/>
          <cell r="O3476"/>
          <cell r="P3476"/>
          <cell r="Q3476"/>
          <cell r="R3476"/>
          <cell r="S3476"/>
          <cell r="T3476"/>
          <cell r="U3476"/>
          <cell r="V3476"/>
          <cell r="Y3476"/>
          <cell r="Z3476"/>
        </row>
        <row r="3477">
          <cell r="B3477"/>
          <cell r="C3477"/>
          <cell r="D3477"/>
          <cell r="E3477"/>
          <cell r="F3477"/>
          <cell r="G3477"/>
          <cell r="H3477"/>
          <cell r="I3477"/>
          <cell r="J3477"/>
          <cell r="K3477"/>
          <cell r="L3477"/>
          <cell r="O3477"/>
          <cell r="P3477"/>
          <cell r="Q3477"/>
          <cell r="R3477"/>
          <cell r="S3477"/>
          <cell r="T3477"/>
          <cell r="U3477"/>
          <cell r="V3477"/>
          <cell r="Y3477"/>
          <cell r="Z3477"/>
        </row>
        <row r="3478">
          <cell r="B3478"/>
          <cell r="C3478"/>
          <cell r="D3478"/>
          <cell r="E3478"/>
          <cell r="F3478"/>
          <cell r="G3478"/>
          <cell r="H3478"/>
          <cell r="I3478"/>
          <cell r="J3478"/>
          <cell r="K3478"/>
          <cell r="L3478"/>
          <cell r="O3478"/>
          <cell r="P3478"/>
          <cell r="Q3478"/>
          <cell r="R3478"/>
          <cell r="S3478"/>
          <cell r="T3478"/>
          <cell r="U3478"/>
          <cell r="V3478"/>
          <cell r="Y3478"/>
          <cell r="Z3478"/>
        </row>
        <row r="3479">
          <cell r="B3479"/>
          <cell r="C3479"/>
          <cell r="D3479"/>
          <cell r="E3479"/>
          <cell r="F3479"/>
          <cell r="G3479"/>
          <cell r="H3479"/>
          <cell r="I3479"/>
          <cell r="J3479"/>
          <cell r="K3479"/>
          <cell r="L3479"/>
          <cell r="O3479"/>
          <cell r="P3479"/>
          <cell r="Q3479"/>
          <cell r="R3479"/>
          <cell r="S3479"/>
          <cell r="T3479"/>
          <cell r="U3479"/>
          <cell r="V3479"/>
          <cell r="Y3479"/>
          <cell r="Z3479"/>
        </row>
        <row r="3480">
          <cell r="B3480"/>
          <cell r="C3480"/>
          <cell r="D3480"/>
          <cell r="E3480"/>
          <cell r="F3480"/>
          <cell r="G3480"/>
          <cell r="H3480"/>
          <cell r="I3480"/>
          <cell r="J3480"/>
          <cell r="K3480"/>
          <cell r="L3480"/>
          <cell r="O3480"/>
          <cell r="P3480"/>
          <cell r="Q3480"/>
          <cell r="R3480"/>
          <cell r="S3480"/>
          <cell r="T3480"/>
          <cell r="U3480"/>
          <cell r="V3480"/>
          <cell r="Y3480"/>
          <cell r="Z3480"/>
        </row>
        <row r="3481">
          <cell r="B3481"/>
          <cell r="C3481"/>
          <cell r="D3481"/>
          <cell r="E3481"/>
          <cell r="F3481"/>
          <cell r="G3481"/>
          <cell r="H3481"/>
          <cell r="I3481"/>
          <cell r="J3481"/>
          <cell r="K3481"/>
          <cell r="L3481"/>
          <cell r="O3481"/>
          <cell r="P3481"/>
          <cell r="Q3481"/>
          <cell r="R3481"/>
          <cell r="S3481"/>
          <cell r="T3481"/>
          <cell r="U3481"/>
          <cell r="V3481"/>
          <cell r="Y3481"/>
          <cell r="Z3481"/>
        </row>
        <row r="3482">
          <cell r="B3482"/>
          <cell r="C3482"/>
          <cell r="D3482"/>
          <cell r="E3482"/>
          <cell r="F3482"/>
          <cell r="G3482"/>
          <cell r="H3482"/>
          <cell r="I3482"/>
          <cell r="J3482"/>
          <cell r="K3482"/>
          <cell r="L3482"/>
          <cell r="O3482"/>
          <cell r="P3482"/>
          <cell r="Q3482"/>
          <cell r="R3482"/>
          <cell r="S3482"/>
          <cell r="T3482"/>
          <cell r="U3482"/>
          <cell r="V3482"/>
          <cell r="Y3482"/>
          <cell r="Z3482"/>
        </row>
        <row r="3483">
          <cell r="B3483"/>
          <cell r="C3483"/>
          <cell r="D3483"/>
          <cell r="E3483"/>
          <cell r="F3483"/>
          <cell r="G3483"/>
          <cell r="H3483"/>
          <cell r="I3483"/>
          <cell r="J3483"/>
          <cell r="K3483"/>
          <cell r="L3483"/>
          <cell r="O3483"/>
          <cell r="P3483"/>
          <cell r="Q3483"/>
          <cell r="R3483"/>
          <cell r="S3483"/>
          <cell r="T3483"/>
          <cell r="U3483"/>
          <cell r="V3483"/>
          <cell r="Y3483"/>
          <cell r="Z3483"/>
        </row>
        <row r="3484">
          <cell r="B3484"/>
          <cell r="C3484"/>
          <cell r="D3484"/>
          <cell r="E3484"/>
          <cell r="F3484"/>
          <cell r="G3484"/>
          <cell r="H3484"/>
          <cell r="I3484"/>
          <cell r="J3484"/>
          <cell r="K3484"/>
          <cell r="L3484"/>
          <cell r="O3484"/>
          <cell r="P3484"/>
          <cell r="Q3484"/>
          <cell r="R3484"/>
          <cell r="S3484"/>
          <cell r="T3484"/>
          <cell r="U3484"/>
          <cell r="V3484"/>
          <cell r="Y3484"/>
          <cell r="Z3484"/>
        </row>
        <row r="3485">
          <cell r="B3485"/>
          <cell r="C3485"/>
          <cell r="D3485"/>
          <cell r="E3485"/>
          <cell r="F3485"/>
          <cell r="G3485"/>
          <cell r="H3485"/>
          <cell r="I3485"/>
          <cell r="J3485"/>
          <cell r="K3485"/>
          <cell r="L3485"/>
          <cell r="O3485"/>
          <cell r="P3485"/>
          <cell r="Q3485"/>
          <cell r="R3485"/>
          <cell r="S3485"/>
          <cell r="T3485"/>
          <cell r="U3485"/>
          <cell r="V3485"/>
          <cell r="Y3485"/>
          <cell r="Z3485"/>
        </row>
        <row r="3486">
          <cell r="B3486"/>
          <cell r="C3486"/>
          <cell r="D3486"/>
          <cell r="E3486"/>
          <cell r="F3486"/>
          <cell r="G3486"/>
          <cell r="H3486"/>
          <cell r="I3486"/>
          <cell r="J3486"/>
          <cell r="K3486"/>
          <cell r="L3486"/>
          <cell r="O3486"/>
          <cell r="P3486"/>
          <cell r="Q3486"/>
          <cell r="R3486"/>
          <cell r="S3486"/>
          <cell r="T3486"/>
          <cell r="U3486"/>
          <cell r="V3486"/>
          <cell r="Y3486"/>
          <cell r="Z3486"/>
        </row>
        <row r="3487">
          <cell r="B3487"/>
          <cell r="C3487"/>
          <cell r="D3487"/>
          <cell r="E3487"/>
          <cell r="F3487"/>
          <cell r="G3487"/>
          <cell r="H3487"/>
          <cell r="I3487"/>
          <cell r="J3487"/>
          <cell r="K3487"/>
          <cell r="L3487"/>
          <cell r="O3487"/>
          <cell r="P3487"/>
          <cell r="Q3487"/>
          <cell r="R3487"/>
          <cell r="S3487"/>
          <cell r="T3487"/>
          <cell r="U3487"/>
          <cell r="V3487"/>
          <cell r="Y3487"/>
          <cell r="Z3487"/>
        </row>
        <row r="3488">
          <cell r="B3488"/>
          <cell r="C3488"/>
          <cell r="D3488"/>
          <cell r="E3488"/>
          <cell r="F3488"/>
          <cell r="G3488"/>
          <cell r="H3488"/>
          <cell r="I3488"/>
          <cell r="J3488"/>
          <cell r="K3488"/>
          <cell r="L3488"/>
          <cell r="O3488"/>
          <cell r="P3488"/>
          <cell r="Q3488"/>
          <cell r="R3488"/>
          <cell r="S3488"/>
          <cell r="T3488"/>
          <cell r="U3488"/>
          <cell r="V3488"/>
          <cell r="Y3488"/>
          <cell r="Z3488"/>
        </row>
        <row r="3489">
          <cell r="B3489"/>
          <cell r="C3489"/>
          <cell r="D3489"/>
          <cell r="E3489"/>
          <cell r="F3489"/>
          <cell r="G3489"/>
          <cell r="H3489"/>
          <cell r="I3489"/>
          <cell r="J3489"/>
          <cell r="K3489"/>
          <cell r="L3489"/>
          <cell r="O3489"/>
          <cell r="P3489"/>
          <cell r="Q3489"/>
          <cell r="R3489"/>
          <cell r="S3489"/>
          <cell r="T3489"/>
          <cell r="U3489"/>
          <cell r="V3489"/>
          <cell r="Y3489"/>
          <cell r="Z3489"/>
        </row>
        <row r="3490">
          <cell r="B3490"/>
          <cell r="C3490"/>
          <cell r="D3490"/>
          <cell r="E3490"/>
          <cell r="F3490"/>
          <cell r="G3490"/>
          <cell r="H3490"/>
          <cell r="I3490"/>
          <cell r="J3490"/>
          <cell r="K3490"/>
          <cell r="L3490"/>
          <cell r="O3490"/>
          <cell r="P3490"/>
          <cell r="Q3490"/>
          <cell r="R3490"/>
          <cell r="S3490"/>
          <cell r="T3490"/>
          <cell r="U3490"/>
          <cell r="V3490"/>
          <cell r="Y3490"/>
          <cell r="Z3490"/>
        </row>
        <row r="3491">
          <cell r="B3491"/>
          <cell r="C3491"/>
          <cell r="D3491"/>
          <cell r="E3491"/>
          <cell r="F3491"/>
          <cell r="G3491"/>
          <cell r="H3491"/>
          <cell r="I3491"/>
          <cell r="J3491"/>
          <cell r="K3491"/>
          <cell r="L3491"/>
          <cell r="O3491"/>
          <cell r="P3491"/>
          <cell r="Q3491"/>
          <cell r="R3491"/>
          <cell r="S3491"/>
          <cell r="T3491"/>
          <cell r="U3491"/>
          <cell r="V3491"/>
          <cell r="Y3491"/>
          <cell r="Z3491"/>
        </row>
        <row r="3492">
          <cell r="B3492"/>
          <cell r="C3492"/>
          <cell r="D3492"/>
          <cell r="E3492"/>
          <cell r="F3492"/>
          <cell r="G3492"/>
          <cell r="H3492"/>
          <cell r="I3492"/>
          <cell r="J3492"/>
          <cell r="K3492"/>
          <cell r="L3492"/>
          <cell r="O3492"/>
          <cell r="P3492"/>
          <cell r="Q3492"/>
          <cell r="R3492"/>
          <cell r="S3492"/>
          <cell r="T3492"/>
          <cell r="U3492"/>
          <cell r="V3492"/>
          <cell r="Y3492"/>
          <cell r="Z3492"/>
        </row>
        <row r="3493">
          <cell r="B3493"/>
          <cell r="C3493"/>
          <cell r="D3493"/>
          <cell r="E3493"/>
          <cell r="F3493"/>
          <cell r="G3493"/>
          <cell r="H3493"/>
          <cell r="I3493"/>
          <cell r="J3493"/>
          <cell r="K3493"/>
          <cell r="L3493"/>
          <cell r="O3493"/>
          <cell r="P3493"/>
          <cell r="Q3493"/>
          <cell r="R3493"/>
          <cell r="S3493"/>
          <cell r="T3493"/>
          <cell r="U3493"/>
          <cell r="V3493"/>
          <cell r="Y3493"/>
          <cell r="Z3493"/>
        </row>
        <row r="3494">
          <cell r="B3494"/>
          <cell r="C3494"/>
          <cell r="D3494"/>
          <cell r="E3494"/>
          <cell r="F3494"/>
          <cell r="G3494"/>
          <cell r="H3494"/>
          <cell r="I3494"/>
          <cell r="J3494"/>
          <cell r="K3494"/>
          <cell r="L3494"/>
          <cell r="O3494"/>
          <cell r="P3494"/>
          <cell r="Q3494"/>
          <cell r="R3494"/>
          <cell r="S3494"/>
          <cell r="T3494"/>
          <cell r="U3494"/>
          <cell r="V3494"/>
          <cell r="Y3494"/>
          <cell r="Z3494"/>
        </row>
        <row r="3495">
          <cell r="B3495"/>
          <cell r="C3495"/>
          <cell r="D3495"/>
          <cell r="E3495"/>
          <cell r="F3495"/>
          <cell r="G3495"/>
          <cell r="H3495"/>
          <cell r="I3495"/>
          <cell r="J3495"/>
          <cell r="K3495"/>
          <cell r="L3495"/>
          <cell r="O3495"/>
          <cell r="P3495"/>
          <cell r="Q3495"/>
          <cell r="R3495"/>
          <cell r="S3495"/>
          <cell r="T3495"/>
          <cell r="U3495"/>
          <cell r="V3495"/>
          <cell r="Y3495"/>
          <cell r="Z3495"/>
        </row>
        <row r="3496">
          <cell r="B3496"/>
          <cell r="C3496"/>
          <cell r="D3496"/>
          <cell r="E3496"/>
          <cell r="F3496"/>
          <cell r="G3496"/>
          <cell r="H3496"/>
          <cell r="I3496"/>
          <cell r="J3496"/>
          <cell r="K3496"/>
          <cell r="L3496"/>
          <cell r="O3496"/>
          <cell r="P3496"/>
          <cell r="Q3496"/>
          <cell r="R3496"/>
          <cell r="S3496"/>
          <cell r="T3496"/>
          <cell r="U3496"/>
          <cell r="V3496"/>
          <cell r="Y3496"/>
          <cell r="Z3496"/>
        </row>
        <row r="3497">
          <cell r="B3497"/>
          <cell r="C3497"/>
          <cell r="D3497"/>
          <cell r="E3497"/>
          <cell r="F3497"/>
          <cell r="G3497"/>
          <cell r="H3497"/>
          <cell r="I3497"/>
          <cell r="J3497"/>
          <cell r="K3497"/>
          <cell r="L3497"/>
          <cell r="O3497"/>
          <cell r="P3497"/>
          <cell r="Q3497"/>
          <cell r="R3497"/>
          <cell r="S3497"/>
          <cell r="T3497"/>
          <cell r="U3497"/>
          <cell r="V3497"/>
          <cell r="Y3497"/>
          <cell r="Z3497"/>
        </row>
        <row r="3498">
          <cell r="B3498"/>
          <cell r="C3498"/>
          <cell r="D3498"/>
          <cell r="E3498"/>
          <cell r="F3498"/>
          <cell r="G3498"/>
          <cell r="H3498"/>
          <cell r="I3498"/>
          <cell r="J3498"/>
          <cell r="K3498"/>
          <cell r="L3498"/>
          <cell r="O3498"/>
          <cell r="P3498"/>
          <cell r="Q3498"/>
          <cell r="R3498"/>
          <cell r="S3498"/>
          <cell r="T3498"/>
          <cell r="U3498"/>
          <cell r="V3498"/>
          <cell r="Y3498"/>
          <cell r="Z3498"/>
        </row>
        <row r="3499">
          <cell r="B3499"/>
          <cell r="C3499"/>
          <cell r="D3499"/>
          <cell r="E3499"/>
          <cell r="F3499"/>
          <cell r="G3499"/>
          <cell r="H3499"/>
          <cell r="I3499"/>
          <cell r="J3499"/>
          <cell r="K3499"/>
          <cell r="L3499"/>
          <cell r="O3499"/>
          <cell r="P3499"/>
          <cell r="Q3499"/>
          <cell r="R3499"/>
          <cell r="S3499"/>
          <cell r="T3499"/>
          <cell r="U3499"/>
          <cell r="V3499"/>
          <cell r="Y3499"/>
          <cell r="Z3499"/>
        </row>
        <row r="3500">
          <cell r="B3500"/>
          <cell r="C3500"/>
          <cell r="D3500"/>
          <cell r="E3500"/>
          <cell r="F3500"/>
          <cell r="G3500"/>
          <cell r="H3500"/>
          <cell r="I3500"/>
          <cell r="J3500"/>
          <cell r="K3500"/>
          <cell r="L3500"/>
          <cell r="O3500"/>
          <cell r="P3500"/>
          <cell r="Q3500"/>
          <cell r="R3500"/>
          <cell r="S3500"/>
          <cell r="T3500"/>
          <cell r="U3500"/>
          <cell r="V3500"/>
          <cell r="Y3500"/>
          <cell r="Z3500"/>
        </row>
        <row r="3501">
          <cell r="B3501"/>
          <cell r="C3501"/>
          <cell r="D3501"/>
          <cell r="E3501"/>
          <cell r="F3501"/>
          <cell r="G3501"/>
          <cell r="H3501"/>
          <cell r="I3501"/>
          <cell r="J3501"/>
          <cell r="K3501"/>
          <cell r="L3501"/>
          <cell r="O3501"/>
          <cell r="P3501"/>
          <cell r="Q3501"/>
          <cell r="R3501"/>
          <cell r="S3501"/>
          <cell r="T3501"/>
          <cell r="U3501"/>
          <cell r="V3501"/>
          <cell r="Y3501"/>
          <cell r="Z3501"/>
        </row>
        <row r="3502">
          <cell r="B3502"/>
          <cell r="C3502"/>
          <cell r="D3502"/>
          <cell r="E3502"/>
          <cell r="F3502"/>
          <cell r="G3502"/>
          <cell r="H3502"/>
          <cell r="I3502"/>
          <cell r="J3502"/>
          <cell r="K3502"/>
          <cell r="L3502"/>
          <cell r="O3502"/>
          <cell r="P3502"/>
          <cell r="Q3502"/>
          <cell r="R3502"/>
          <cell r="S3502"/>
          <cell r="T3502"/>
          <cell r="U3502"/>
          <cell r="V3502"/>
          <cell r="Y3502"/>
          <cell r="Z3502"/>
        </row>
        <row r="3503">
          <cell r="B3503"/>
          <cell r="C3503"/>
          <cell r="D3503"/>
          <cell r="E3503"/>
          <cell r="F3503"/>
          <cell r="G3503"/>
          <cell r="H3503"/>
          <cell r="I3503"/>
          <cell r="J3503"/>
          <cell r="K3503"/>
          <cell r="L3503"/>
          <cell r="O3503"/>
          <cell r="P3503"/>
          <cell r="Q3503"/>
          <cell r="R3503"/>
          <cell r="S3503"/>
          <cell r="T3503"/>
          <cell r="U3503"/>
          <cell r="V3503"/>
          <cell r="Y3503"/>
          <cell r="Z3503"/>
        </row>
        <row r="3504">
          <cell r="B3504"/>
          <cell r="C3504"/>
          <cell r="D3504"/>
          <cell r="E3504"/>
          <cell r="F3504"/>
          <cell r="G3504"/>
          <cell r="H3504"/>
          <cell r="I3504"/>
          <cell r="J3504"/>
          <cell r="K3504"/>
          <cell r="L3504"/>
          <cell r="O3504"/>
          <cell r="P3504"/>
          <cell r="Q3504"/>
          <cell r="R3504"/>
          <cell r="S3504"/>
          <cell r="T3504"/>
          <cell r="U3504"/>
          <cell r="V3504"/>
          <cell r="Y3504"/>
          <cell r="Z3504"/>
        </row>
        <row r="3505">
          <cell r="B3505"/>
          <cell r="C3505"/>
          <cell r="D3505"/>
          <cell r="E3505"/>
          <cell r="F3505"/>
          <cell r="G3505"/>
          <cell r="H3505"/>
          <cell r="I3505"/>
          <cell r="J3505"/>
          <cell r="K3505"/>
          <cell r="L3505"/>
          <cell r="O3505"/>
          <cell r="P3505"/>
          <cell r="Q3505"/>
          <cell r="R3505"/>
          <cell r="S3505"/>
          <cell r="T3505"/>
          <cell r="U3505"/>
          <cell r="V3505"/>
          <cell r="Y3505"/>
          <cell r="Z3505"/>
        </row>
        <row r="3506">
          <cell r="B3506"/>
          <cell r="C3506"/>
          <cell r="D3506"/>
          <cell r="E3506"/>
          <cell r="F3506"/>
          <cell r="G3506"/>
          <cell r="H3506"/>
          <cell r="I3506"/>
          <cell r="J3506"/>
          <cell r="K3506"/>
          <cell r="L3506"/>
          <cell r="O3506"/>
          <cell r="P3506"/>
          <cell r="Q3506"/>
          <cell r="R3506"/>
          <cell r="S3506"/>
          <cell r="T3506"/>
          <cell r="U3506"/>
          <cell r="V3506"/>
          <cell r="Y3506"/>
          <cell r="Z3506"/>
        </row>
        <row r="3507">
          <cell r="B3507"/>
          <cell r="C3507"/>
          <cell r="D3507"/>
          <cell r="E3507"/>
          <cell r="F3507"/>
          <cell r="G3507"/>
          <cell r="H3507"/>
          <cell r="I3507"/>
          <cell r="J3507"/>
          <cell r="K3507"/>
          <cell r="L3507"/>
          <cell r="O3507"/>
          <cell r="P3507"/>
          <cell r="Q3507"/>
          <cell r="R3507"/>
          <cell r="S3507"/>
          <cell r="T3507"/>
          <cell r="U3507"/>
          <cell r="V3507"/>
          <cell r="Y3507"/>
          <cell r="Z3507"/>
        </row>
        <row r="3508">
          <cell r="B3508"/>
          <cell r="C3508"/>
          <cell r="D3508"/>
          <cell r="E3508"/>
          <cell r="F3508"/>
          <cell r="G3508"/>
          <cell r="H3508"/>
          <cell r="I3508"/>
          <cell r="J3508"/>
          <cell r="K3508"/>
          <cell r="L3508"/>
          <cell r="O3508"/>
          <cell r="P3508"/>
          <cell r="Q3508"/>
          <cell r="R3508"/>
          <cell r="S3508"/>
          <cell r="T3508"/>
          <cell r="U3508"/>
          <cell r="V3508"/>
          <cell r="Y3508"/>
          <cell r="Z3508"/>
        </row>
        <row r="3509">
          <cell r="B3509"/>
          <cell r="C3509"/>
          <cell r="D3509"/>
          <cell r="E3509"/>
          <cell r="F3509"/>
          <cell r="G3509"/>
          <cell r="H3509"/>
          <cell r="I3509"/>
          <cell r="J3509"/>
          <cell r="K3509"/>
          <cell r="L3509"/>
          <cell r="O3509"/>
          <cell r="P3509"/>
          <cell r="Q3509"/>
          <cell r="R3509"/>
          <cell r="S3509"/>
          <cell r="T3509"/>
          <cell r="U3509"/>
          <cell r="V3509"/>
          <cell r="Y3509"/>
          <cell r="Z3509"/>
        </row>
        <row r="3510">
          <cell r="B3510"/>
          <cell r="C3510"/>
          <cell r="D3510"/>
          <cell r="E3510"/>
          <cell r="F3510"/>
          <cell r="G3510"/>
          <cell r="H3510"/>
          <cell r="I3510"/>
          <cell r="J3510"/>
          <cell r="K3510"/>
          <cell r="L3510"/>
          <cell r="O3510"/>
          <cell r="P3510"/>
          <cell r="Q3510"/>
          <cell r="R3510"/>
          <cell r="S3510"/>
          <cell r="T3510"/>
          <cell r="U3510"/>
          <cell r="V3510"/>
          <cell r="Y3510"/>
          <cell r="Z3510"/>
        </row>
        <row r="3511">
          <cell r="B3511"/>
          <cell r="C3511"/>
          <cell r="D3511"/>
          <cell r="E3511"/>
          <cell r="F3511"/>
          <cell r="G3511"/>
          <cell r="H3511"/>
          <cell r="I3511"/>
          <cell r="J3511"/>
          <cell r="K3511"/>
          <cell r="L3511"/>
          <cell r="O3511"/>
          <cell r="P3511"/>
          <cell r="Q3511"/>
          <cell r="R3511"/>
          <cell r="S3511"/>
          <cell r="T3511"/>
          <cell r="U3511"/>
          <cell r="V3511"/>
          <cell r="Y3511"/>
          <cell r="Z3511"/>
        </row>
        <row r="3512">
          <cell r="B3512"/>
          <cell r="C3512"/>
          <cell r="D3512"/>
          <cell r="E3512"/>
          <cell r="F3512"/>
          <cell r="G3512"/>
          <cell r="H3512"/>
          <cell r="I3512"/>
          <cell r="J3512"/>
          <cell r="K3512"/>
          <cell r="L3512"/>
          <cell r="O3512"/>
          <cell r="P3512"/>
          <cell r="Q3512"/>
          <cell r="R3512"/>
          <cell r="S3512"/>
          <cell r="T3512"/>
          <cell r="U3512"/>
          <cell r="V3512"/>
          <cell r="Y3512"/>
          <cell r="Z3512"/>
        </row>
        <row r="3513">
          <cell r="B3513"/>
          <cell r="C3513"/>
          <cell r="D3513"/>
          <cell r="E3513"/>
          <cell r="F3513"/>
          <cell r="G3513"/>
          <cell r="H3513"/>
          <cell r="I3513"/>
          <cell r="J3513"/>
          <cell r="K3513"/>
          <cell r="L3513"/>
          <cell r="O3513"/>
          <cell r="P3513"/>
          <cell r="Q3513"/>
          <cell r="R3513"/>
          <cell r="S3513"/>
          <cell r="T3513"/>
          <cell r="U3513"/>
          <cell r="V3513"/>
          <cell r="Y3513"/>
          <cell r="Z3513"/>
        </row>
        <row r="3514">
          <cell r="B3514"/>
          <cell r="C3514"/>
          <cell r="D3514"/>
          <cell r="E3514"/>
          <cell r="F3514"/>
          <cell r="G3514"/>
          <cell r="H3514"/>
          <cell r="I3514"/>
          <cell r="J3514"/>
          <cell r="K3514"/>
          <cell r="L3514"/>
          <cell r="O3514"/>
          <cell r="P3514"/>
          <cell r="Q3514"/>
          <cell r="R3514"/>
          <cell r="S3514"/>
          <cell r="T3514"/>
          <cell r="U3514"/>
          <cell r="V3514"/>
          <cell r="Y3514"/>
          <cell r="Z3514"/>
        </row>
        <row r="3515">
          <cell r="B3515"/>
          <cell r="C3515"/>
          <cell r="D3515"/>
          <cell r="E3515"/>
          <cell r="F3515"/>
          <cell r="G3515"/>
          <cell r="H3515"/>
          <cell r="I3515"/>
          <cell r="J3515"/>
          <cell r="K3515"/>
          <cell r="L3515"/>
          <cell r="O3515"/>
          <cell r="P3515"/>
          <cell r="Q3515"/>
          <cell r="R3515"/>
          <cell r="S3515"/>
          <cell r="T3515"/>
          <cell r="U3515"/>
          <cell r="V3515"/>
          <cell r="Y3515"/>
          <cell r="Z3515"/>
        </row>
        <row r="3516">
          <cell r="B3516"/>
          <cell r="C3516"/>
          <cell r="D3516"/>
          <cell r="E3516"/>
          <cell r="F3516"/>
          <cell r="G3516"/>
          <cell r="H3516"/>
          <cell r="I3516"/>
          <cell r="J3516"/>
          <cell r="K3516"/>
          <cell r="L3516"/>
          <cell r="O3516"/>
          <cell r="P3516"/>
          <cell r="Q3516"/>
          <cell r="R3516"/>
          <cell r="S3516"/>
          <cell r="T3516"/>
          <cell r="U3516"/>
          <cell r="V3516"/>
          <cell r="Y3516"/>
          <cell r="Z3516"/>
        </row>
        <row r="3517">
          <cell r="B3517"/>
          <cell r="C3517"/>
          <cell r="D3517"/>
          <cell r="E3517"/>
          <cell r="F3517"/>
          <cell r="G3517"/>
          <cell r="H3517"/>
          <cell r="I3517"/>
          <cell r="J3517"/>
          <cell r="K3517"/>
          <cell r="L3517"/>
          <cell r="O3517"/>
          <cell r="P3517"/>
          <cell r="Q3517"/>
          <cell r="R3517"/>
          <cell r="S3517"/>
          <cell r="T3517"/>
          <cell r="U3517"/>
          <cell r="V3517"/>
          <cell r="Y3517"/>
          <cell r="Z3517"/>
        </row>
        <row r="3518">
          <cell r="B3518"/>
          <cell r="C3518"/>
          <cell r="D3518"/>
          <cell r="E3518"/>
          <cell r="F3518"/>
          <cell r="G3518"/>
          <cell r="H3518"/>
          <cell r="I3518"/>
          <cell r="J3518"/>
          <cell r="K3518"/>
          <cell r="L3518"/>
          <cell r="O3518"/>
          <cell r="P3518"/>
          <cell r="Q3518"/>
          <cell r="R3518"/>
          <cell r="S3518"/>
          <cell r="T3518"/>
          <cell r="U3518"/>
          <cell r="V3518"/>
          <cell r="Y3518"/>
          <cell r="Z3518"/>
        </row>
        <row r="3519">
          <cell r="B3519"/>
          <cell r="C3519"/>
          <cell r="D3519"/>
          <cell r="E3519"/>
          <cell r="F3519"/>
          <cell r="G3519"/>
          <cell r="H3519"/>
          <cell r="I3519"/>
          <cell r="J3519"/>
          <cell r="K3519"/>
          <cell r="L3519"/>
          <cell r="O3519"/>
          <cell r="P3519"/>
          <cell r="Q3519"/>
          <cell r="R3519"/>
          <cell r="S3519"/>
          <cell r="T3519"/>
          <cell r="U3519"/>
          <cell r="V3519"/>
          <cell r="Y3519"/>
          <cell r="Z3519"/>
        </row>
        <row r="3520">
          <cell r="B3520"/>
          <cell r="C3520"/>
          <cell r="D3520"/>
          <cell r="E3520"/>
          <cell r="F3520"/>
          <cell r="G3520"/>
          <cell r="H3520"/>
          <cell r="I3520"/>
          <cell r="J3520"/>
          <cell r="K3520"/>
          <cell r="L3520"/>
          <cell r="O3520"/>
          <cell r="P3520"/>
          <cell r="Q3520"/>
          <cell r="R3520"/>
          <cell r="S3520"/>
          <cell r="T3520"/>
          <cell r="U3520"/>
          <cell r="V3520"/>
          <cell r="Y3520"/>
          <cell r="Z3520"/>
        </row>
        <row r="3521">
          <cell r="B3521"/>
          <cell r="C3521"/>
          <cell r="D3521"/>
          <cell r="E3521"/>
          <cell r="F3521"/>
          <cell r="G3521"/>
          <cell r="H3521"/>
          <cell r="I3521"/>
          <cell r="J3521"/>
          <cell r="K3521"/>
          <cell r="L3521"/>
          <cell r="O3521"/>
          <cell r="P3521"/>
          <cell r="Q3521"/>
          <cell r="R3521"/>
          <cell r="S3521"/>
          <cell r="T3521"/>
          <cell r="U3521"/>
          <cell r="V3521"/>
          <cell r="Y3521"/>
          <cell r="Z3521"/>
        </row>
        <row r="3522">
          <cell r="B3522"/>
          <cell r="C3522"/>
          <cell r="D3522"/>
          <cell r="E3522"/>
          <cell r="F3522"/>
          <cell r="G3522"/>
          <cell r="H3522"/>
          <cell r="I3522"/>
          <cell r="J3522"/>
          <cell r="K3522"/>
          <cell r="L3522"/>
          <cell r="O3522"/>
          <cell r="P3522"/>
          <cell r="Q3522"/>
          <cell r="R3522"/>
          <cell r="S3522"/>
          <cell r="T3522"/>
          <cell r="U3522"/>
          <cell r="V3522"/>
          <cell r="Y3522"/>
          <cell r="Z3522"/>
        </row>
        <row r="3523">
          <cell r="B3523"/>
          <cell r="C3523"/>
          <cell r="D3523"/>
          <cell r="E3523"/>
          <cell r="F3523"/>
          <cell r="G3523"/>
          <cell r="H3523"/>
          <cell r="I3523"/>
          <cell r="J3523"/>
          <cell r="K3523"/>
          <cell r="L3523"/>
          <cell r="O3523"/>
          <cell r="P3523"/>
          <cell r="Q3523"/>
          <cell r="R3523"/>
          <cell r="S3523"/>
          <cell r="T3523"/>
          <cell r="U3523"/>
          <cell r="V3523"/>
          <cell r="Y3523"/>
          <cell r="Z3523"/>
        </row>
        <row r="3524">
          <cell r="B3524"/>
          <cell r="C3524"/>
          <cell r="D3524"/>
          <cell r="E3524"/>
          <cell r="F3524"/>
          <cell r="G3524"/>
          <cell r="H3524"/>
          <cell r="I3524"/>
          <cell r="J3524"/>
          <cell r="K3524"/>
          <cell r="L3524"/>
          <cell r="O3524"/>
          <cell r="P3524"/>
          <cell r="Q3524"/>
          <cell r="R3524"/>
          <cell r="S3524"/>
          <cell r="T3524"/>
          <cell r="U3524"/>
          <cell r="V3524"/>
          <cell r="Y3524"/>
          <cell r="Z3524"/>
        </row>
        <row r="3525">
          <cell r="B3525"/>
          <cell r="C3525"/>
          <cell r="D3525"/>
          <cell r="E3525"/>
          <cell r="F3525"/>
          <cell r="G3525"/>
          <cell r="H3525"/>
          <cell r="I3525"/>
          <cell r="J3525"/>
          <cell r="K3525"/>
          <cell r="L3525"/>
          <cell r="O3525"/>
          <cell r="P3525"/>
          <cell r="Q3525"/>
          <cell r="R3525"/>
          <cell r="S3525"/>
          <cell r="T3525"/>
          <cell r="U3525"/>
          <cell r="V3525"/>
          <cell r="Y3525"/>
          <cell r="Z3525"/>
        </row>
        <row r="3526">
          <cell r="B3526"/>
          <cell r="C3526"/>
          <cell r="D3526"/>
          <cell r="E3526"/>
          <cell r="F3526"/>
          <cell r="G3526"/>
          <cell r="H3526"/>
          <cell r="I3526"/>
          <cell r="J3526"/>
          <cell r="K3526"/>
          <cell r="L3526"/>
          <cell r="O3526"/>
          <cell r="P3526"/>
          <cell r="Q3526"/>
          <cell r="R3526"/>
          <cell r="S3526"/>
          <cell r="T3526"/>
          <cell r="U3526"/>
          <cell r="V3526"/>
          <cell r="Y3526"/>
          <cell r="Z3526"/>
        </row>
        <row r="3527">
          <cell r="B3527"/>
          <cell r="C3527"/>
          <cell r="D3527"/>
          <cell r="E3527"/>
          <cell r="F3527"/>
          <cell r="G3527"/>
          <cell r="H3527"/>
          <cell r="I3527"/>
          <cell r="J3527"/>
          <cell r="K3527"/>
          <cell r="L3527"/>
          <cell r="O3527"/>
          <cell r="P3527"/>
          <cell r="Q3527"/>
          <cell r="R3527"/>
          <cell r="S3527"/>
          <cell r="T3527"/>
          <cell r="U3527"/>
          <cell r="V3527"/>
          <cell r="Y3527"/>
          <cell r="Z3527"/>
        </row>
        <row r="3528">
          <cell r="B3528"/>
          <cell r="C3528"/>
          <cell r="D3528"/>
          <cell r="E3528"/>
          <cell r="F3528"/>
          <cell r="G3528"/>
          <cell r="H3528"/>
          <cell r="I3528"/>
          <cell r="J3528"/>
          <cell r="K3528"/>
          <cell r="L3528"/>
          <cell r="O3528"/>
          <cell r="P3528"/>
          <cell r="Q3528"/>
          <cell r="R3528"/>
          <cell r="S3528"/>
          <cell r="T3528"/>
          <cell r="U3528"/>
          <cell r="V3528"/>
          <cell r="Y3528"/>
          <cell r="Z3528"/>
        </row>
        <row r="3529">
          <cell r="B3529"/>
          <cell r="C3529"/>
          <cell r="D3529"/>
          <cell r="E3529"/>
          <cell r="F3529"/>
          <cell r="G3529"/>
          <cell r="H3529"/>
          <cell r="I3529"/>
          <cell r="J3529"/>
          <cell r="K3529"/>
          <cell r="L3529"/>
          <cell r="O3529"/>
          <cell r="P3529"/>
          <cell r="Q3529"/>
          <cell r="R3529"/>
          <cell r="S3529"/>
          <cell r="T3529"/>
          <cell r="U3529"/>
          <cell r="V3529"/>
          <cell r="Y3529"/>
          <cell r="Z3529"/>
        </row>
        <row r="3530">
          <cell r="B3530"/>
          <cell r="C3530"/>
          <cell r="D3530"/>
          <cell r="E3530"/>
          <cell r="F3530"/>
          <cell r="G3530"/>
          <cell r="H3530"/>
          <cell r="I3530"/>
          <cell r="J3530"/>
          <cell r="K3530"/>
          <cell r="L3530"/>
          <cell r="O3530"/>
          <cell r="P3530"/>
          <cell r="Q3530"/>
          <cell r="R3530"/>
          <cell r="S3530"/>
          <cell r="T3530"/>
          <cell r="U3530"/>
          <cell r="V3530"/>
          <cell r="Y3530"/>
          <cell r="Z3530"/>
        </row>
        <row r="3531">
          <cell r="B3531"/>
          <cell r="C3531"/>
          <cell r="D3531"/>
          <cell r="E3531"/>
          <cell r="F3531"/>
          <cell r="G3531"/>
          <cell r="H3531"/>
          <cell r="I3531"/>
          <cell r="J3531"/>
          <cell r="K3531"/>
          <cell r="L3531"/>
          <cell r="O3531"/>
          <cell r="P3531"/>
          <cell r="Q3531"/>
          <cell r="R3531"/>
          <cell r="S3531"/>
          <cell r="T3531"/>
          <cell r="U3531"/>
          <cell r="V3531"/>
          <cell r="Y3531"/>
          <cell r="Z3531"/>
        </row>
        <row r="3532">
          <cell r="B3532"/>
          <cell r="C3532"/>
          <cell r="D3532"/>
          <cell r="E3532"/>
          <cell r="F3532"/>
          <cell r="G3532"/>
          <cell r="H3532"/>
          <cell r="I3532"/>
          <cell r="J3532"/>
          <cell r="K3532"/>
          <cell r="L3532"/>
          <cell r="O3532"/>
          <cell r="P3532"/>
          <cell r="Q3532"/>
          <cell r="R3532"/>
          <cell r="S3532"/>
          <cell r="T3532"/>
          <cell r="U3532"/>
          <cell r="V3532"/>
          <cell r="Y3532"/>
          <cell r="Z3532"/>
        </row>
        <row r="3533">
          <cell r="B3533"/>
          <cell r="C3533"/>
          <cell r="D3533"/>
          <cell r="E3533"/>
          <cell r="F3533"/>
          <cell r="G3533"/>
          <cell r="H3533"/>
          <cell r="I3533"/>
          <cell r="J3533"/>
          <cell r="K3533"/>
          <cell r="L3533"/>
          <cell r="O3533"/>
          <cell r="P3533"/>
          <cell r="Q3533"/>
          <cell r="R3533"/>
          <cell r="S3533"/>
          <cell r="T3533"/>
          <cell r="U3533"/>
          <cell r="V3533"/>
          <cell r="Y3533"/>
          <cell r="Z3533"/>
        </row>
        <row r="3534">
          <cell r="B3534"/>
          <cell r="C3534"/>
          <cell r="D3534"/>
          <cell r="E3534"/>
          <cell r="F3534"/>
          <cell r="G3534"/>
          <cell r="H3534"/>
          <cell r="I3534"/>
          <cell r="J3534"/>
          <cell r="K3534"/>
          <cell r="L3534"/>
          <cell r="O3534"/>
          <cell r="P3534"/>
          <cell r="Q3534"/>
          <cell r="R3534"/>
          <cell r="S3534"/>
          <cell r="T3534"/>
          <cell r="U3534"/>
          <cell r="V3534"/>
          <cell r="Y3534"/>
          <cell r="Z3534"/>
        </row>
        <row r="3535">
          <cell r="B3535"/>
          <cell r="C3535"/>
          <cell r="D3535"/>
          <cell r="E3535"/>
          <cell r="F3535"/>
          <cell r="G3535"/>
          <cell r="H3535"/>
          <cell r="I3535"/>
          <cell r="J3535"/>
          <cell r="K3535"/>
          <cell r="L3535"/>
          <cell r="O3535"/>
          <cell r="P3535"/>
          <cell r="Q3535"/>
          <cell r="R3535"/>
          <cell r="S3535"/>
          <cell r="T3535"/>
          <cell r="U3535"/>
          <cell r="V3535"/>
          <cell r="Y3535"/>
          <cell r="Z3535"/>
        </row>
        <row r="3536">
          <cell r="B3536"/>
          <cell r="C3536"/>
          <cell r="D3536"/>
          <cell r="E3536"/>
          <cell r="F3536"/>
          <cell r="G3536"/>
          <cell r="H3536"/>
          <cell r="I3536"/>
          <cell r="J3536"/>
          <cell r="K3536"/>
          <cell r="L3536"/>
          <cell r="O3536"/>
          <cell r="P3536"/>
          <cell r="Q3536"/>
          <cell r="R3536"/>
          <cell r="S3536"/>
          <cell r="T3536"/>
          <cell r="U3536"/>
          <cell r="V3536"/>
          <cell r="Y3536"/>
          <cell r="Z3536"/>
        </row>
        <row r="3537">
          <cell r="B3537"/>
          <cell r="C3537"/>
          <cell r="D3537"/>
          <cell r="E3537"/>
          <cell r="F3537"/>
          <cell r="G3537"/>
          <cell r="H3537"/>
          <cell r="I3537"/>
          <cell r="J3537"/>
          <cell r="K3537"/>
          <cell r="L3537"/>
          <cell r="O3537"/>
          <cell r="P3537"/>
          <cell r="Q3537"/>
          <cell r="R3537"/>
          <cell r="S3537"/>
          <cell r="T3537"/>
          <cell r="U3537"/>
          <cell r="V3537"/>
          <cell r="Y3537"/>
          <cell r="Z3537"/>
        </row>
        <row r="3538">
          <cell r="B3538"/>
          <cell r="C3538"/>
          <cell r="D3538"/>
          <cell r="E3538"/>
          <cell r="F3538"/>
          <cell r="G3538"/>
          <cell r="H3538"/>
          <cell r="I3538"/>
          <cell r="J3538"/>
          <cell r="K3538"/>
          <cell r="L3538"/>
          <cell r="O3538"/>
          <cell r="P3538"/>
          <cell r="Q3538"/>
          <cell r="R3538"/>
          <cell r="S3538"/>
          <cell r="T3538"/>
          <cell r="U3538"/>
          <cell r="V3538"/>
          <cell r="Y3538"/>
          <cell r="Z3538"/>
        </row>
        <row r="3539">
          <cell r="B3539"/>
          <cell r="C3539"/>
          <cell r="D3539"/>
          <cell r="E3539"/>
          <cell r="F3539"/>
          <cell r="G3539"/>
          <cell r="H3539"/>
          <cell r="I3539"/>
          <cell r="J3539"/>
          <cell r="K3539"/>
          <cell r="L3539"/>
          <cell r="O3539"/>
          <cell r="P3539"/>
          <cell r="Q3539"/>
          <cell r="R3539"/>
          <cell r="S3539"/>
          <cell r="T3539"/>
          <cell r="U3539"/>
          <cell r="V3539"/>
          <cell r="Y3539"/>
          <cell r="Z3539"/>
        </row>
        <row r="3540">
          <cell r="B3540"/>
          <cell r="C3540"/>
          <cell r="D3540"/>
          <cell r="E3540"/>
          <cell r="F3540"/>
          <cell r="G3540"/>
          <cell r="H3540"/>
          <cell r="I3540"/>
          <cell r="J3540"/>
          <cell r="K3540"/>
          <cell r="L3540"/>
          <cell r="O3540"/>
          <cell r="P3540"/>
          <cell r="Q3540"/>
          <cell r="R3540"/>
          <cell r="S3540"/>
          <cell r="T3540"/>
          <cell r="U3540"/>
          <cell r="V3540"/>
          <cell r="Y3540"/>
          <cell r="Z3540"/>
        </row>
        <row r="3541">
          <cell r="B3541"/>
          <cell r="C3541"/>
          <cell r="D3541"/>
          <cell r="E3541"/>
          <cell r="F3541"/>
          <cell r="G3541"/>
          <cell r="H3541"/>
          <cell r="I3541"/>
          <cell r="J3541"/>
          <cell r="K3541"/>
          <cell r="L3541"/>
          <cell r="O3541"/>
          <cell r="P3541"/>
          <cell r="Q3541"/>
          <cell r="R3541"/>
          <cell r="S3541"/>
          <cell r="T3541"/>
          <cell r="U3541"/>
          <cell r="V3541"/>
          <cell r="Y3541"/>
          <cell r="Z3541"/>
        </row>
        <row r="3542">
          <cell r="B3542"/>
          <cell r="C3542"/>
          <cell r="D3542"/>
          <cell r="E3542"/>
          <cell r="F3542"/>
          <cell r="G3542"/>
          <cell r="H3542"/>
          <cell r="I3542"/>
          <cell r="J3542"/>
          <cell r="K3542"/>
          <cell r="L3542"/>
          <cell r="O3542"/>
          <cell r="P3542"/>
          <cell r="Q3542"/>
          <cell r="R3542"/>
          <cell r="S3542"/>
          <cell r="T3542"/>
          <cell r="U3542"/>
          <cell r="V3542"/>
          <cell r="Y3542"/>
          <cell r="Z3542"/>
        </row>
        <row r="3543">
          <cell r="B3543"/>
          <cell r="C3543"/>
          <cell r="D3543"/>
          <cell r="E3543"/>
          <cell r="F3543"/>
          <cell r="G3543"/>
          <cell r="H3543"/>
          <cell r="I3543"/>
          <cell r="J3543"/>
          <cell r="K3543"/>
          <cell r="L3543"/>
          <cell r="O3543"/>
          <cell r="P3543"/>
          <cell r="Q3543"/>
          <cell r="R3543"/>
          <cell r="S3543"/>
          <cell r="T3543"/>
          <cell r="U3543"/>
          <cell r="V3543"/>
          <cell r="Y3543"/>
          <cell r="Z3543"/>
        </row>
        <row r="3544">
          <cell r="B3544"/>
          <cell r="C3544"/>
          <cell r="D3544"/>
          <cell r="E3544"/>
          <cell r="F3544"/>
          <cell r="G3544"/>
          <cell r="H3544"/>
          <cell r="I3544"/>
          <cell r="J3544"/>
          <cell r="K3544"/>
          <cell r="L3544"/>
          <cell r="O3544"/>
          <cell r="P3544"/>
          <cell r="Q3544"/>
          <cell r="R3544"/>
          <cell r="S3544"/>
          <cell r="T3544"/>
          <cell r="U3544"/>
          <cell r="V3544"/>
          <cell r="Y3544"/>
          <cell r="Z3544"/>
        </row>
        <row r="3545">
          <cell r="B3545"/>
          <cell r="C3545"/>
          <cell r="D3545"/>
          <cell r="E3545"/>
          <cell r="F3545"/>
          <cell r="G3545"/>
          <cell r="H3545"/>
          <cell r="I3545"/>
          <cell r="J3545"/>
          <cell r="K3545"/>
          <cell r="L3545"/>
          <cell r="O3545"/>
          <cell r="P3545"/>
          <cell r="Q3545"/>
          <cell r="R3545"/>
          <cell r="S3545"/>
          <cell r="T3545"/>
          <cell r="U3545"/>
          <cell r="V3545"/>
          <cell r="Y3545"/>
          <cell r="Z3545"/>
        </row>
        <row r="3546">
          <cell r="B3546"/>
          <cell r="C3546"/>
          <cell r="D3546"/>
          <cell r="E3546"/>
          <cell r="F3546"/>
          <cell r="G3546"/>
          <cell r="H3546"/>
          <cell r="I3546"/>
          <cell r="J3546"/>
          <cell r="K3546"/>
          <cell r="L3546"/>
          <cell r="O3546"/>
          <cell r="P3546"/>
          <cell r="Q3546"/>
          <cell r="R3546"/>
          <cell r="S3546"/>
          <cell r="T3546"/>
          <cell r="U3546"/>
          <cell r="V3546"/>
          <cell r="Y3546"/>
          <cell r="Z3546"/>
        </row>
        <row r="3547">
          <cell r="B3547"/>
          <cell r="C3547"/>
          <cell r="D3547"/>
          <cell r="E3547"/>
          <cell r="F3547"/>
          <cell r="G3547"/>
          <cell r="H3547"/>
          <cell r="I3547"/>
          <cell r="J3547"/>
          <cell r="K3547"/>
          <cell r="L3547"/>
          <cell r="O3547"/>
          <cell r="P3547"/>
          <cell r="Q3547"/>
          <cell r="R3547"/>
          <cell r="S3547"/>
          <cell r="T3547"/>
          <cell r="U3547"/>
          <cell r="V3547"/>
          <cell r="Y3547"/>
          <cell r="Z3547"/>
        </row>
        <row r="3548">
          <cell r="B3548"/>
          <cell r="C3548"/>
          <cell r="D3548"/>
          <cell r="E3548"/>
          <cell r="F3548"/>
          <cell r="G3548"/>
          <cell r="H3548"/>
          <cell r="I3548"/>
          <cell r="J3548"/>
          <cell r="K3548"/>
          <cell r="L3548"/>
          <cell r="O3548"/>
          <cell r="P3548"/>
          <cell r="Q3548"/>
          <cell r="R3548"/>
          <cell r="S3548"/>
          <cell r="T3548"/>
          <cell r="U3548"/>
          <cell r="V3548"/>
          <cell r="Y3548"/>
          <cell r="Z3548"/>
        </row>
        <row r="3549">
          <cell r="B3549"/>
          <cell r="C3549"/>
          <cell r="D3549"/>
          <cell r="E3549"/>
          <cell r="F3549"/>
          <cell r="G3549"/>
          <cell r="H3549"/>
          <cell r="I3549"/>
          <cell r="J3549"/>
          <cell r="K3549"/>
          <cell r="L3549"/>
          <cell r="O3549"/>
          <cell r="P3549"/>
          <cell r="Q3549"/>
          <cell r="R3549"/>
          <cell r="S3549"/>
          <cell r="T3549"/>
          <cell r="U3549"/>
          <cell r="V3549"/>
          <cell r="Y3549"/>
          <cell r="Z3549"/>
        </row>
        <row r="3550">
          <cell r="B3550"/>
          <cell r="C3550"/>
          <cell r="D3550"/>
          <cell r="E3550"/>
          <cell r="F3550"/>
          <cell r="G3550"/>
          <cell r="H3550"/>
          <cell r="I3550"/>
          <cell r="J3550"/>
          <cell r="K3550"/>
          <cell r="L3550"/>
          <cell r="O3550"/>
          <cell r="P3550"/>
          <cell r="Q3550"/>
          <cell r="R3550"/>
          <cell r="S3550"/>
          <cell r="T3550"/>
          <cell r="U3550"/>
          <cell r="V3550"/>
          <cell r="Y3550"/>
          <cell r="Z3550"/>
        </row>
        <row r="3551">
          <cell r="B3551"/>
          <cell r="C3551"/>
          <cell r="D3551"/>
          <cell r="E3551"/>
          <cell r="F3551"/>
          <cell r="G3551"/>
          <cell r="H3551"/>
          <cell r="I3551"/>
          <cell r="J3551"/>
          <cell r="K3551"/>
          <cell r="L3551"/>
          <cell r="O3551"/>
          <cell r="P3551"/>
          <cell r="Q3551"/>
          <cell r="R3551"/>
          <cell r="S3551"/>
          <cell r="T3551"/>
          <cell r="U3551"/>
          <cell r="V3551"/>
          <cell r="Y3551"/>
          <cell r="Z3551"/>
        </row>
        <row r="3552">
          <cell r="B3552"/>
          <cell r="C3552"/>
          <cell r="D3552"/>
          <cell r="E3552"/>
          <cell r="F3552"/>
          <cell r="G3552"/>
          <cell r="H3552"/>
          <cell r="I3552"/>
          <cell r="J3552"/>
          <cell r="K3552"/>
          <cell r="L3552"/>
          <cell r="O3552"/>
          <cell r="P3552"/>
          <cell r="Q3552"/>
          <cell r="R3552"/>
          <cell r="S3552"/>
          <cell r="T3552"/>
          <cell r="U3552"/>
          <cell r="V3552"/>
          <cell r="Y3552"/>
          <cell r="Z3552"/>
        </row>
        <row r="3553">
          <cell r="B3553"/>
          <cell r="C3553"/>
          <cell r="D3553"/>
          <cell r="E3553"/>
          <cell r="F3553"/>
          <cell r="G3553"/>
          <cell r="H3553"/>
          <cell r="I3553"/>
          <cell r="J3553"/>
          <cell r="K3553"/>
          <cell r="L3553"/>
          <cell r="O3553"/>
          <cell r="P3553"/>
          <cell r="Q3553"/>
          <cell r="R3553"/>
          <cell r="S3553"/>
          <cell r="T3553"/>
          <cell r="U3553"/>
          <cell r="V3553"/>
          <cell r="Y3553"/>
          <cell r="Z3553"/>
        </row>
        <row r="3554">
          <cell r="B3554"/>
          <cell r="C3554"/>
          <cell r="D3554"/>
          <cell r="E3554"/>
          <cell r="F3554"/>
          <cell r="G3554"/>
          <cell r="H3554"/>
          <cell r="I3554"/>
          <cell r="J3554"/>
          <cell r="K3554"/>
          <cell r="L3554"/>
          <cell r="O3554"/>
          <cell r="P3554"/>
          <cell r="Q3554"/>
          <cell r="R3554"/>
          <cell r="S3554"/>
          <cell r="T3554"/>
          <cell r="U3554"/>
          <cell r="V3554"/>
          <cell r="Y3554"/>
          <cell r="Z3554"/>
        </row>
        <row r="3555">
          <cell r="B3555"/>
          <cell r="C3555"/>
          <cell r="D3555"/>
          <cell r="E3555"/>
          <cell r="F3555"/>
          <cell r="G3555"/>
          <cell r="H3555"/>
          <cell r="I3555"/>
          <cell r="J3555"/>
          <cell r="K3555"/>
          <cell r="L3555"/>
          <cell r="O3555"/>
          <cell r="P3555"/>
          <cell r="Q3555"/>
          <cell r="R3555"/>
          <cell r="S3555"/>
          <cell r="T3555"/>
          <cell r="U3555"/>
          <cell r="V3555"/>
          <cell r="Y3555"/>
          <cell r="Z3555"/>
        </row>
        <row r="3556">
          <cell r="B3556"/>
          <cell r="C3556"/>
          <cell r="D3556"/>
          <cell r="E3556"/>
          <cell r="F3556"/>
          <cell r="G3556"/>
          <cell r="H3556"/>
          <cell r="I3556"/>
          <cell r="J3556"/>
          <cell r="K3556"/>
          <cell r="L3556"/>
          <cell r="O3556"/>
          <cell r="P3556"/>
          <cell r="Q3556"/>
          <cell r="R3556"/>
          <cell r="S3556"/>
          <cell r="T3556"/>
          <cell r="U3556"/>
          <cell r="V3556"/>
          <cell r="Y3556"/>
          <cell r="Z3556"/>
        </row>
        <row r="3557">
          <cell r="B3557"/>
          <cell r="C3557"/>
          <cell r="D3557"/>
          <cell r="E3557"/>
          <cell r="F3557"/>
          <cell r="G3557"/>
          <cell r="H3557"/>
          <cell r="I3557"/>
          <cell r="J3557"/>
          <cell r="K3557"/>
          <cell r="L3557"/>
          <cell r="O3557"/>
          <cell r="P3557"/>
          <cell r="Q3557"/>
          <cell r="R3557"/>
          <cell r="S3557"/>
          <cell r="T3557"/>
          <cell r="U3557"/>
          <cell r="V3557"/>
          <cell r="Y3557"/>
          <cell r="Z3557"/>
        </row>
        <row r="3558">
          <cell r="B3558"/>
          <cell r="C3558"/>
          <cell r="D3558"/>
          <cell r="E3558"/>
          <cell r="F3558"/>
          <cell r="G3558"/>
          <cell r="H3558"/>
          <cell r="I3558"/>
          <cell r="J3558"/>
          <cell r="K3558"/>
          <cell r="L3558"/>
          <cell r="O3558"/>
          <cell r="P3558"/>
          <cell r="Q3558"/>
          <cell r="R3558"/>
          <cell r="S3558"/>
          <cell r="T3558"/>
          <cell r="U3558"/>
          <cell r="V3558"/>
          <cell r="Y3558"/>
          <cell r="Z3558"/>
        </row>
        <row r="3559">
          <cell r="B3559"/>
          <cell r="C3559"/>
          <cell r="D3559"/>
          <cell r="E3559"/>
          <cell r="F3559"/>
          <cell r="G3559"/>
          <cell r="H3559"/>
          <cell r="I3559"/>
          <cell r="J3559"/>
          <cell r="K3559"/>
          <cell r="L3559"/>
          <cell r="O3559"/>
          <cell r="P3559"/>
          <cell r="Q3559"/>
          <cell r="R3559"/>
          <cell r="S3559"/>
          <cell r="T3559"/>
          <cell r="U3559"/>
          <cell r="V3559"/>
          <cell r="Y3559"/>
          <cell r="Z3559"/>
        </row>
        <row r="3560">
          <cell r="B3560"/>
          <cell r="C3560"/>
          <cell r="D3560"/>
          <cell r="E3560"/>
          <cell r="F3560"/>
          <cell r="G3560"/>
          <cell r="H3560"/>
          <cell r="I3560"/>
          <cell r="J3560"/>
          <cell r="K3560"/>
          <cell r="L3560"/>
          <cell r="O3560"/>
          <cell r="P3560"/>
          <cell r="Q3560"/>
          <cell r="R3560"/>
          <cell r="S3560"/>
          <cell r="T3560"/>
          <cell r="U3560"/>
          <cell r="V3560"/>
          <cell r="Y3560"/>
          <cell r="Z3560"/>
        </row>
        <row r="3561">
          <cell r="B3561"/>
          <cell r="C3561"/>
          <cell r="D3561"/>
          <cell r="E3561"/>
          <cell r="F3561"/>
          <cell r="G3561"/>
          <cell r="H3561"/>
          <cell r="I3561"/>
          <cell r="J3561"/>
          <cell r="K3561"/>
          <cell r="L3561"/>
          <cell r="O3561"/>
          <cell r="P3561"/>
          <cell r="Q3561"/>
          <cell r="R3561"/>
          <cell r="S3561"/>
          <cell r="T3561"/>
          <cell r="U3561"/>
          <cell r="V3561"/>
          <cell r="Y3561"/>
          <cell r="Z3561"/>
        </row>
        <row r="3562">
          <cell r="B3562"/>
          <cell r="C3562"/>
          <cell r="D3562"/>
          <cell r="E3562"/>
          <cell r="F3562"/>
          <cell r="G3562"/>
          <cell r="H3562"/>
          <cell r="I3562"/>
          <cell r="J3562"/>
          <cell r="K3562"/>
          <cell r="L3562"/>
          <cell r="O3562"/>
          <cell r="P3562"/>
          <cell r="Q3562"/>
          <cell r="R3562"/>
          <cell r="S3562"/>
          <cell r="T3562"/>
          <cell r="U3562"/>
          <cell r="V3562"/>
          <cell r="Y3562"/>
          <cell r="Z3562"/>
        </row>
        <row r="3563">
          <cell r="B3563"/>
          <cell r="C3563"/>
          <cell r="D3563"/>
          <cell r="E3563"/>
          <cell r="F3563"/>
          <cell r="G3563"/>
          <cell r="H3563"/>
          <cell r="I3563"/>
          <cell r="J3563"/>
          <cell r="K3563"/>
          <cell r="L3563"/>
          <cell r="O3563"/>
          <cell r="P3563"/>
          <cell r="Q3563"/>
          <cell r="R3563"/>
          <cell r="S3563"/>
          <cell r="T3563"/>
          <cell r="U3563"/>
          <cell r="V3563"/>
          <cell r="Y3563"/>
          <cell r="Z3563"/>
        </row>
        <row r="3564">
          <cell r="B3564"/>
          <cell r="C3564"/>
          <cell r="D3564"/>
          <cell r="E3564"/>
          <cell r="F3564"/>
          <cell r="G3564"/>
          <cell r="H3564"/>
          <cell r="I3564"/>
          <cell r="J3564"/>
          <cell r="K3564"/>
          <cell r="L3564"/>
          <cell r="O3564"/>
          <cell r="P3564"/>
          <cell r="Q3564"/>
          <cell r="R3564"/>
          <cell r="S3564"/>
          <cell r="T3564"/>
          <cell r="U3564"/>
          <cell r="V3564"/>
          <cell r="Y3564"/>
          <cell r="Z3564"/>
        </row>
        <row r="3565">
          <cell r="B3565"/>
          <cell r="C3565"/>
          <cell r="D3565"/>
          <cell r="E3565"/>
          <cell r="F3565"/>
          <cell r="G3565"/>
          <cell r="H3565"/>
          <cell r="I3565"/>
          <cell r="J3565"/>
          <cell r="K3565"/>
          <cell r="L3565"/>
          <cell r="O3565"/>
          <cell r="P3565"/>
          <cell r="Q3565"/>
          <cell r="R3565"/>
          <cell r="S3565"/>
          <cell r="T3565"/>
          <cell r="U3565"/>
          <cell r="V3565"/>
          <cell r="Y3565"/>
          <cell r="Z3565"/>
        </row>
        <row r="3566">
          <cell r="B3566"/>
          <cell r="C3566"/>
          <cell r="D3566"/>
          <cell r="E3566"/>
          <cell r="F3566"/>
          <cell r="G3566"/>
          <cell r="H3566"/>
          <cell r="I3566"/>
          <cell r="J3566"/>
          <cell r="K3566"/>
          <cell r="L3566"/>
          <cell r="O3566"/>
          <cell r="P3566"/>
          <cell r="Q3566"/>
          <cell r="R3566"/>
          <cell r="S3566"/>
          <cell r="T3566"/>
          <cell r="U3566"/>
          <cell r="V3566"/>
          <cell r="Y3566"/>
          <cell r="Z3566"/>
        </row>
        <row r="3567">
          <cell r="B3567"/>
          <cell r="C3567"/>
          <cell r="D3567"/>
          <cell r="E3567"/>
          <cell r="F3567"/>
          <cell r="G3567"/>
          <cell r="H3567"/>
          <cell r="I3567"/>
          <cell r="J3567"/>
          <cell r="K3567"/>
          <cell r="L3567"/>
          <cell r="O3567"/>
          <cell r="P3567"/>
          <cell r="Q3567"/>
          <cell r="R3567"/>
          <cell r="S3567"/>
          <cell r="T3567"/>
          <cell r="U3567"/>
          <cell r="V3567"/>
          <cell r="Y3567"/>
          <cell r="Z3567"/>
        </row>
        <row r="3568">
          <cell r="B3568"/>
          <cell r="C3568"/>
          <cell r="D3568"/>
          <cell r="E3568"/>
          <cell r="F3568"/>
          <cell r="G3568"/>
          <cell r="H3568"/>
          <cell r="I3568"/>
          <cell r="J3568"/>
          <cell r="K3568"/>
          <cell r="L3568"/>
          <cell r="O3568"/>
          <cell r="P3568"/>
          <cell r="Q3568"/>
          <cell r="R3568"/>
          <cell r="S3568"/>
          <cell r="T3568"/>
          <cell r="U3568"/>
          <cell r="V3568"/>
          <cell r="Y3568"/>
          <cell r="Z3568"/>
        </row>
        <row r="3569">
          <cell r="B3569"/>
          <cell r="C3569"/>
          <cell r="D3569"/>
          <cell r="E3569"/>
          <cell r="F3569"/>
          <cell r="G3569"/>
          <cell r="H3569"/>
          <cell r="I3569"/>
          <cell r="J3569"/>
          <cell r="K3569"/>
          <cell r="L3569"/>
          <cell r="O3569"/>
          <cell r="P3569"/>
          <cell r="Q3569"/>
          <cell r="R3569"/>
          <cell r="S3569"/>
          <cell r="T3569"/>
          <cell r="U3569"/>
          <cell r="V3569"/>
          <cell r="Y3569"/>
          <cell r="Z3569"/>
        </row>
        <row r="3570">
          <cell r="B3570"/>
          <cell r="C3570"/>
          <cell r="D3570"/>
          <cell r="E3570"/>
          <cell r="F3570"/>
          <cell r="G3570"/>
          <cell r="H3570"/>
          <cell r="I3570"/>
          <cell r="J3570"/>
          <cell r="K3570"/>
          <cell r="L3570"/>
          <cell r="O3570"/>
          <cell r="P3570"/>
          <cell r="Q3570"/>
          <cell r="R3570"/>
          <cell r="S3570"/>
          <cell r="T3570"/>
          <cell r="U3570"/>
          <cell r="V3570"/>
          <cell r="Y3570"/>
          <cell r="Z3570"/>
        </row>
        <row r="3571">
          <cell r="B3571"/>
          <cell r="C3571"/>
          <cell r="D3571"/>
          <cell r="E3571"/>
          <cell r="F3571"/>
          <cell r="G3571"/>
          <cell r="H3571"/>
          <cell r="I3571"/>
          <cell r="J3571"/>
          <cell r="K3571"/>
          <cell r="L3571"/>
          <cell r="O3571"/>
          <cell r="P3571"/>
          <cell r="Q3571"/>
          <cell r="R3571"/>
          <cell r="S3571"/>
          <cell r="T3571"/>
          <cell r="U3571"/>
          <cell r="V3571"/>
          <cell r="Y3571"/>
          <cell r="Z3571"/>
        </row>
        <row r="3572">
          <cell r="B3572"/>
          <cell r="C3572"/>
          <cell r="D3572"/>
          <cell r="E3572"/>
          <cell r="F3572"/>
          <cell r="G3572"/>
          <cell r="H3572"/>
          <cell r="I3572"/>
          <cell r="J3572"/>
          <cell r="K3572"/>
          <cell r="L3572"/>
          <cell r="O3572"/>
          <cell r="P3572"/>
          <cell r="Q3572"/>
          <cell r="R3572"/>
          <cell r="S3572"/>
          <cell r="T3572"/>
          <cell r="U3572"/>
          <cell r="V3572"/>
          <cell r="Y3572"/>
          <cell r="Z3572"/>
        </row>
        <row r="3573">
          <cell r="B3573"/>
          <cell r="C3573"/>
          <cell r="D3573"/>
          <cell r="E3573"/>
          <cell r="F3573"/>
          <cell r="G3573"/>
          <cell r="H3573"/>
          <cell r="I3573"/>
          <cell r="J3573"/>
          <cell r="K3573"/>
          <cell r="L3573"/>
          <cell r="O3573"/>
          <cell r="P3573"/>
          <cell r="Q3573"/>
          <cell r="R3573"/>
          <cell r="S3573"/>
          <cell r="T3573"/>
          <cell r="U3573"/>
          <cell r="V3573"/>
          <cell r="Y3573"/>
          <cell r="Z3573"/>
        </row>
        <row r="3574">
          <cell r="B3574"/>
          <cell r="C3574"/>
          <cell r="D3574"/>
          <cell r="E3574"/>
          <cell r="F3574"/>
          <cell r="G3574"/>
          <cell r="H3574"/>
          <cell r="I3574"/>
          <cell r="J3574"/>
          <cell r="K3574"/>
          <cell r="L3574"/>
          <cell r="O3574"/>
          <cell r="P3574"/>
          <cell r="Q3574"/>
          <cell r="R3574"/>
          <cell r="S3574"/>
          <cell r="T3574"/>
          <cell r="U3574"/>
          <cell r="V3574"/>
          <cell r="Y3574"/>
          <cell r="Z3574"/>
        </row>
        <row r="3575">
          <cell r="B3575"/>
          <cell r="C3575"/>
          <cell r="D3575"/>
          <cell r="E3575"/>
          <cell r="F3575"/>
          <cell r="G3575"/>
          <cell r="H3575"/>
          <cell r="I3575"/>
          <cell r="J3575"/>
          <cell r="K3575"/>
          <cell r="L3575"/>
          <cell r="O3575"/>
          <cell r="P3575"/>
          <cell r="Q3575"/>
          <cell r="R3575"/>
          <cell r="S3575"/>
          <cell r="T3575"/>
          <cell r="U3575"/>
          <cell r="V3575"/>
          <cell r="Y3575"/>
          <cell r="Z3575"/>
        </row>
        <row r="3576">
          <cell r="B3576"/>
          <cell r="C3576"/>
          <cell r="D3576"/>
          <cell r="E3576"/>
          <cell r="F3576"/>
          <cell r="G3576"/>
          <cell r="H3576"/>
          <cell r="I3576"/>
          <cell r="J3576"/>
          <cell r="K3576"/>
          <cell r="L3576"/>
          <cell r="O3576"/>
          <cell r="P3576"/>
          <cell r="Q3576"/>
          <cell r="R3576"/>
          <cell r="S3576"/>
          <cell r="T3576"/>
          <cell r="U3576"/>
          <cell r="V3576"/>
          <cell r="Y3576"/>
          <cell r="Z3576"/>
        </row>
        <row r="3577">
          <cell r="B3577"/>
          <cell r="C3577"/>
          <cell r="D3577"/>
          <cell r="E3577"/>
          <cell r="F3577"/>
          <cell r="G3577"/>
          <cell r="H3577"/>
          <cell r="I3577"/>
          <cell r="J3577"/>
          <cell r="K3577"/>
          <cell r="L3577"/>
          <cell r="O3577"/>
          <cell r="P3577"/>
          <cell r="Q3577"/>
          <cell r="R3577"/>
          <cell r="S3577"/>
          <cell r="T3577"/>
          <cell r="U3577"/>
          <cell r="V3577"/>
          <cell r="Y3577"/>
          <cell r="Z3577"/>
        </row>
        <row r="3578">
          <cell r="B3578"/>
          <cell r="C3578"/>
          <cell r="D3578"/>
          <cell r="E3578"/>
          <cell r="F3578"/>
          <cell r="G3578"/>
          <cell r="H3578"/>
          <cell r="I3578"/>
          <cell r="J3578"/>
          <cell r="K3578"/>
          <cell r="L3578"/>
          <cell r="O3578"/>
          <cell r="P3578"/>
          <cell r="Q3578"/>
          <cell r="R3578"/>
          <cell r="S3578"/>
          <cell r="T3578"/>
          <cell r="U3578"/>
          <cell r="V3578"/>
          <cell r="Y3578"/>
          <cell r="Z3578"/>
        </row>
        <row r="3579">
          <cell r="B3579"/>
          <cell r="C3579"/>
          <cell r="D3579"/>
          <cell r="E3579"/>
          <cell r="F3579"/>
          <cell r="G3579"/>
          <cell r="H3579"/>
          <cell r="I3579"/>
          <cell r="J3579"/>
          <cell r="K3579"/>
          <cell r="L3579"/>
          <cell r="O3579"/>
          <cell r="P3579"/>
          <cell r="Q3579"/>
          <cell r="R3579"/>
          <cell r="S3579"/>
          <cell r="T3579"/>
          <cell r="U3579"/>
          <cell r="V3579"/>
          <cell r="Y3579"/>
          <cell r="Z3579"/>
        </row>
        <row r="3580">
          <cell r="B3580"/>
          <cell r="C3580"/>
          <cell r="D3580"/>
          <cell r="E3580"/>
          <cell r="F3580"/>
          <cell r="G3580"/>
          <cell r="H3580"/>
          <cell r="I3580"/>
          <cell r="J3580"/>
          <cell r="K3580"/>
          <cell r="L3580"/>
          <cell r="O3580"/>
          <cell r="P3580"/>
          <cell r="Q3580"/>
          <cell r="R3580"/>
          <cell r="S3580"/>
          <cell r="T3580"/>
          <cell r="U3580"/>
          <cell r="V3580"/>
          <cell r="Y3580"/>
          <cell r="Z3580"/>
        </row>
        <row r="3581">
          <cell r="B3581"/>
          <cell r="C3581"/>
          <cell r="D3581"/>
          <cell r="E3581"/>
          <cell r="F3581"/>
          <cell r="G3581"/>
          <cell r="H3581"/>
          <cell r="I3581"/>
          <cell r="J3581"/>
          <cell r="K3581"/>
          <cell r="L3581"/>
          <cell r="O3581"/>
          <cell r="P3581"/>
          <cell r="Q3581"/>
          <cell r="R3581"/>
          <cell r="S3581"/>
          <cell r="T3581"/>
          <cell r="U3581"/>
          <cell r="V3581"/>
          <cell r="Y3581"/>
          <cell r="Z3581"/>
        </row>
        <row r="3582">
          <cell r="B3582"/>
          <cell r="C3582"/>
          <cell r="D3582"/>
          <cell r="E3582"/>
          <cell r="F3582"/>
          <cell r="G3582"/>
          <cell r="H3582"/>
          <cell r="I3582"/>
          <cell r="J3582"/>
          <cell r="K3582"/>
          <cell r="L3582"/>
          <cell r="O3582"/>
          <cell r="P3582"/>
          <cell r="Q3582"/>
          <cell r="R3582"/>
          <cell r="S3582"/>
          <cell r="T3582"/>
          <cell r="U3582"/>
          <cell r="V3582"/>
          <cell r="Y3582"/>
          <cell r="Z3582"/>
        </row>
        <row r="3583">
          <cell r="B3583"/>
          <cell r="C3583"/>
          <cell r="D3583"/>
          <cell r="E3583"/>
          <cell r="F3583"/>
          <cell r="G3583"/>
          <cell r="H3583"/>
          <cell r="I3583"/>
          <cell r="J3583"/>
          <cell r="K3583"/>
          <cell r="L3583"/>
          <cell r="O3583"/>
          <cell r="P3583"/>
          <cell r="Q3583"/>
          <cell r="R3583"/>
          <cell r="S3583"/>
          <cell r="T3583"/>
          <cell r="U3583"/>
          <cell r="V3583"/>
          <cell r="Y3583"/>
          <cell r="Z3583"/>
        </row>
        <row r="3584">
          <cell r="B3584"/>
          <cell r="C3584"/>
          <cell r="D3584"/>
          <cell r="E3584"/>
          <cell r="F3584"/>
          <cell r="G3584"/>
          <cell r="H3584"/>
          <cell r="I3584"/>
          <cell r="J3584"/>
          <cell r="K3584"/>
          <cell r="L3584"/>
          <cell r="O3584"/>
          <cell r="P3584"/>
          <cell r="Q3584"/>
          <cell r="R3584"/>
          <cell r="S3584"/>
          <cell r="T3584"/>
          <cell r="U3584"/>
          <cell r="V3584"/>
          <cell r="Y3584"/>
          <cell r="Z3584"/>
        </row>
        <row r="3585">
          <cell r="B3585"/>
          <cell r="C3585"/>
          <cell r="D3585"/>
          <cell r="E3585"/>
          <cell r="F3585"/>
          <cell r="G3585"/>
          <cell r="H3585"/>
          <cell r="I3585"/>
          <cell r="J3585"/>
          <cell r="K3585"/>
          <cell r="L3585"/>
          <cell r="O3585"/>
          <cell r="P3585"/>
          <cell r="Q3585"/>
          <cell r="R3585"/>
          <cell r="S3585"/>
          <cell r="T3585"/>
          <cell r="U3585"/>
          <cell r="V3585"/>
          <cell r="Y3585"/>
          <cell r="Z3585"/>
        </row>
        <row r="3586">
          <cell r="B3586"/>
          <cell r="C3586"/>
          <cell r="D3586"/>
          <cell r="E3586"/>
          <cell r="F3586"/>
          <cell r="G3586"/>
          <cell r="H3586"/>
          <cell r="I3586"/>
          <cell r="J3586"/>
          <cell r="K3586"/>
          <cell r="L3586"/>
          <cell r="O3586"/>
          <cell r="P3586"/>
          <cell r="Q3586"/>
          <cell r="R3586"/>
          <cell r="S3586"/>
          <cell r="T3586"/>
          <cell r="U3586"/>
          <cell r="V3586"/>
          <cell r="Y3586"/>
          <cell r="Z3586"/>
        </row>
        <row r="3587">
          <cell r="B3587"/>
          <cell r="C3587"/>
          <cell r="D3587"/>
          <cell r="E3587"/>
          <cell r="F3587"/>
          <cell r="G3587"/>
          <cell r="H3587"/>
          <cell r="I3587"/>
          <cell r="J3587"/>
          <cell r="K3587"/>
          <cell r="L3587"/>
          <cell r="O3587"/>
          <cell r="P3587"/>
          <cell r="Q3587"/>
          <cell r="R3587"/>
          <cell r="S3587"/>
          <cell r="T3587"/>
          <cell r="U3587"/>
          <cell r="V3587"/>
          <cell r="Y3587"/>
          <cell r="Z3587"/>
        </row>
        <row r="3588">
          <cell r="B3588"/>
          <cell r="C3588"/>
          <cell r="D3588"/>
          <cell r="E3588"/>
          <cell r="F3588"/>
          <cell r="G3588"/>
          <cell r="H3588"/>
          <cell r="I3588"/>
          <cell r="J3588"/>
          <cell r="K3588"/>
          <cell r="L3588"/>
          <cell r="O3588"/>
          <cell r="P3588"/>
          <cell r="Q3588"/>
          <cell r="R3588"/>
          <cell r="S3588"/>
          <cell r="T3588"/>
          <cell r="U3588"/>
          <cell r="V3588"/>
          <cell r="Y3588"/>
          <cell r="Z3588"/>
        </row>
        <row r="3589">
          <cell r="B3589"/>
          <cell r="C3589"/>
          <cell r="D3589"/>
          <cell r="E3589"/>
          <cell r="F3589"/>
          <cell r="G3589"/>
          <cell r="H3589"/>
          <cell r="I3589"/>
          <cell r="J3589"/>
          <cell r="K3589"/>
          <cell r="L3589"/>
          <cell r="O3589"/>
          <cell r="P3589"/>
          <cell r="Q3589"/>
          <cell r="R3589"/>
          <cell r="S3589"/>
          <cell r="T3589"/>
          <cell r="U3589"/>
          <cell r="V3589"/>
          <cell r="Y3589"/>
          <cell r="Z3589"/>
        </row>
        <row r="3590">
          <cell r="B3590"/>
          <cell r="C3590"/>
          <cell r="D3590"/>
          <cell r="E3590"/>
          <cell r="F3590"/>
          <cell r="G3590"/>
          <cell r="H3590"/>
          <cell r="I3590"/>
          <cell r="J3590"/>
          <cell r="K3590"/>
          <cell r="L3590"/>
          <cell r="O3590"/>
          <cell r="P3590"/>
          <cell r="Q3590"/>
          <cell r="R3590"/>
          <cell r="S3590"/>
          <cell r="T3590"/>
          <cell r="U3590"/>
          <cell r="V3590"/>
          <cell r="Y3590"/>
          <cell r="Z3590"/>
        </row>
        <row r="3591">
          <cell r="B3591"/>
          <cell r="C3591"/>
          <cell r="D3591"/>
          <cell r="E3591"/>
          <cell r="F3591"/>
          <cell r="G3591"/>
          <cell r="H3591"/>
          <cell r="I3591"/>
          <cell r="J3591"/>
          <cell r="K3591"/>
          <cell r="L3591"/>
          <cell r="O3591"/>
          <cell r="P3591"/>
          <cell r="Q3591"/>
          <cell r="R3591"/>
          <cell r="S3591"/>
          <cell r="T3591"/>
          <cell r="U3591"/>
          <cell r="V3591"/>
          <cell r="Y3591"/>
          <cell r="Z3591"/>
        </row>
        <row r="3592">
          <cell r="B3592"/>
          <cell r="C3592"/>
          <cell r="D3592"/>
          <cell r="E3592"/>
          <cell r="F3592"/>
          <cell r="G3592"/>
          <cell r="H3592"/>
          <cell r="I3592"/>
          <cell r="J3592"/>
          <cell r="K3592"/>
          <cell r="L3592"/>
          <cell r="O3592"/>
          <cell r="P3592"/>
          <cell r="Q3592"/>
          <cell r="R3592"/>
          <cell r="S3592"/>
          <cell r="T3592"/>
          <cell r="U3592"/>
          <cell r="V3592"/>
          <cell r="Y3592"/>
          <cell r="Z3592"/>
        </row>
        <row r="3593">
          <cell r="B3593"/>
          <cell r="C3593"/>
          <cell r="D3593"/>
          <cell r="E3593"/>
          <cell r="F3593"/>
          <cell r="G3593"/>
          <cell r="H3593"/>
          <cell r="I3593"/>
          <cell r="J3593"/>
          <cell r="K3593"/>
          <cell r="L3593"/>
          <cell r="O3593"/>
          <cell r="P3593"/>
          <cell r="Q3593"/>
          <cell r="R3593"/>
          <cell r="S3593"/>
          <cell r="T3593"/>
          <cell r="U3593"/>
          <cell r="V3593"/>
          <cell r="Y3593"/>
          <cell r="Z3593"/>
        </row>
        <row r="3594">
          <cell r="B3594"/>
          <cell r="C3594"/>
          <cell r="D3594"/>
          <cell r="E3594"/>
          <cell r="F3594"/>
          <cell r="G3594"/>
          <cell r="H3594"/>
          <cell r="I3594"/>
          <cell r="J3594"/>
          <cell r="K3594"/>
          <cell r="L3594"/>
          <cell r="O3594"/>
          <cell r="P3594"/>
          <cell r="Q3594"/>
          <cell r="R3594"/>
          <cell r="S3594"/>
          <cell r="T3594"/>
          <cell r="U3594"/>
          <cell r="V3594"/>
          <cell r="Y3594"/>
          <cell r="Z3594"/>
        </row>
        <row r="3595">
          <cell r="B3595"/>
          <cell r="C3595"/>
          <cell r="D3595"/>
          <cell r="E3595"/>
          <cell r="F3595"/>
          <cell r="G3595"/>
          <cell r="H3595"/>
          <cell r="I3595"/>
          <cell r="J3595"/>
          <cell r="K3595"/>
          <cell r="L3595"/>
          <cell r="O3595"/>
          <cell r="P3595"/>
          <cell r="Q3595"/>
          <cell r="R3595"/>
          <cell r="S3595"/>
          <cell r="T3595"/>
          <cell r="U3595"/>
          <cell r="V3595"/>
          <cell r="Y3595"/>
          <cell r="Z3595"/>
        </row>
        <row r="3596">
          <cell r="B3596"/>
          <cell r="C3596"/>
          <cell r="D3596"/>
          <cell r="E3596"/>
          <cell r="F3596"/>
          <cell r="G3596"/>
          <cell r="H3596"/>
          <cell r="I3596"/>
          <cell r="J3596"/>
          <cell r="K3596"/>
          <cell r="L3596"/>
          <cell r="O3596"/>
          <cell r="P3596"/>
          <cell r="Q3596"/>
          <cell r="R3596"/>
          <cell r="S3596"/>
          <cell r="T3596"/>
          <cell r="U3596"/>
          <cell r="V3596"/>
          <cell r="Y3596"/>
          <cell r="Z3596"/>
        </row>
        <row r="3597">
          <cell r="B3597"/>
          <cell r="C3597"/>
          <cell r="D3597"/>
          <cell r="E3597"/>
          <cell r="F3597"/>
          <cell r="G3597"/>
          <cell r="H3597"/>
          <cell r="I3597"/>
          <cell r="J3597"/>
          <cell r="K3597"/>
          <cell r="L3597"/>
          <cell r="O3597"/>
          <cell r="P3597"/>
          <cell r="Q3597"/>
          <cell r="R3597"/>
          <cell r="S3597"/>
          <cell r="T3597"/>
          <cell r="U3597"/>
          <cell r="V3597"/>
          <cell r="Y3597"/>
          <cell r="Z3597"/>
        </row>
        <row r="3598">
          <cell r="B3598"/>
          <cell r="C3598"/>
          <cell r="D3598"/>
          <cell r="E3598"/>
          <cell r="F3598"/>
          <cell r="G3598"/>
          <cell r="H3598"/>
          <cell r="I3598"/>
          <cell r="J3598"/>
          <cell r="K3598"/>
          <cell r="L3598"/>
          <cell r="O3598"/>
          <cell r="P3598"/>
          <cell r="Q3598"/>
          <cell r="R3598"/>
          <cell r="S3598"/>
          <cell r="T3598"/>
          <cell r="U3598"/>
          <cell r="V3598"/>
          <cell r="Y3598"/>
          <cell r="Z3598"/>
        </row>
        <row r="3599">
          <cell r="B3599"/>
          <cell r="C3599"/>
          <cell r="D3599"/>
          <cell r="E3599"/>
          <cell r="F3599"/>
          <cell r="G3599"/>
          <cell r="H3599"/>
          <cell r="I3599"/>
          <cell r="J3599"/>
          <cell r="K3599"/>
          <cell r="L3599"/>
          <cell r="O3599"/>
          <cell r="P3599"/>
          <cell r="Q3599"/>
          <cell r="R3599"/>
          <cell r="S3599"/>
          <cell r="T3599"/>
          <cell r="U3599"/>
          <cell r="V3599"/>
          <cell r="Y3599"/>
          <cell r="Z3599"/>
        </row>
        <row r="3600">
          <cell r="B3600"/>
          <cell r="C3600"/>
          <cell r="D3600"/>
          <cell r="E3600"/>
          <cell r="F3600"/>
          <cell r="G3600"/>
          <cell r="H3600"/>
          <cell r="I3600"/>
          <cell r="J3600"/>
          <cell r="K3600"/>
          <cell r="L3600"/>
          <cell r="O3600"/>
          <cell r="P3600"/>
          <cell r="Q3600"/>
          <cell r="R3600"/>
          <cell r="S3600"/>
          <cell r="T3600"/>
          <cell r="U3600"/>
          <cell r="V3600"/>
          <cell r="Y3600"/>
          <cell r="Z3600"/>
        </row>
        <row r="3601">
          <cell r="B3601"/>
          <cell r="C3601"/>
          <cell r="D3601"/>
          <cell r="E3601"/>
          <cell r="F3601"/>
          <cell r="G3601"/>
          <cell r="H3601"/>
          <cell r="I3601"/>
          <cell r="J3601"/>
          <cell r="K3601"/>
          <cell r="L3601"/>
          <cell r="O3601"/>
          <cell r="P3601"/>
          <cell r="Q3601"/>
          <cell r="R3601"/>
          <cell r="S3601"/>
          <cell r="T3601"/>
          <cell r="U3601"/>
          <cell r="V3601"/>
          <cell r="Y3601"/>
          <cell r="Z3601"/>
        </row>
        <row r="3602">
          <cell r="B3602"/>
          <cell r="C3602"/>
          <cell r="D3602"/>
          <cell r="E3602"/>
          <cell r="F3602"/>
          <cell r="G3602"/>
          <cell r="H3602"/>
          <cell r="I3602"/>
          <cell r="J3602"/>
          <cell r="K3602"/>
          <cell r="L3602"/>
          <cell r="O3602"/>
          <cell r="P3602"/>
          <cell r="Q3602"/>
          <cell r="R3602"/>
          <cell r="S3602"/>
          <cell r="T3602"/>
          <cell r="U3602"/>
          <cell r="V3602"/>
          <cell r="Y3602"/>
          <cell r="Z3602"/>
        </row>
        <row r="3603">
          <cell r="B3603"/>
          <cell r="C3603"/>
          <cell r="D3603"/>
          <cell r="E3603"/>
          <cell r="F3603"/>
          <cell r="G3603"/>
          <cell r="H3603"/>
          <cell r="I3603"/>
          <cell r="J3603"/>
          <cell r="K3603"/>
          <cell r="L3603"/>
          <cell r="O3603"/>
          <cell r="P3603"/>
          <cell r="Q3603"/>
          <cell r="R3603"/>
          <cell r="S3603"/>
          <cell r="T3603"/>
          <cell r="U3603"/>
          <cell r="V3603"/>
          <cell r="Y3603"/>
          <cell r="Z3603"/>
        </row>
        <row r="3604">
          <cell r="B3604"/>
          <cell r="C3604"/>
          <cell r="D3604"/>
          <cell r="E3604"/>
          <cell r="F3604"/>
          <cell r="G3604"/>
          <cell r="H3604"/>
          <cell r="I3604"/>
          <cell r="J3604"/>
          <cell r="K3604"/>
          <cell r="L3604"/>
          <cell r="O3604"/>
          <cell r="P3604"/>
          <cell r="Q3604"/>
          <cell r="R3604"/>
          <cell r="S3604"/>
          <cell r="T3604"/>
          <cell r="U3604"/>
          <cell r="V3604"/>
          <cell r="Y3604"/>
          <cell r="Z3604"/>
        </row>
        <row r="3605">
          <cell r="B3605"/>
          <cell r="C3605"/>
          <cell r="D3605"/>
          <cell r="E3605"/>
          <cell r="F3605"/>
          <cell r="G3605"/>
          <cell r="H3605"/>
          <cell r="I3605"/>
          <cell r="J3605"/>
          <cell r="K3605"/>
          <cell r="L3605"/>
          <cell r="O3605"/>
          <cell r="P3605"/>
          <cell r="Q3605"/>
          <cell r="R3605"/>
          <cell r="S3605"/>
          <cell r="T3605"/>
          <cell r="U3605"/>
          <cell r="V3605"/>
          <cell r="Y3605"/>
          <cell r="Z3605"/>
        </row>
        <row r="3606">
          <cell r="B3606"/>
          <cell r="C3606"/>
          <cell r="D3606"/>
          <cell r="E3606"/>
          <cell r="F3606"/>
          <cell r="G3606"/>
          <cell r="H3606"/>
          <cell r="I3606"/>
          <cell r="J3606"/>
          <cell r="K3606"/>
          <cell r="L3606"/>
          <cell r="O3606"/>
          <cell r="P3606"/>
          <cell r="Q3606"/>
          <cell r="R3606"/>
          <cell r="S3606"/>
          <cell r="T3606"/>
          <cell r="U3606"/>
          <cell r="V3606"/>
          <cell r="Y3606"/>
          <cell r="Z3606"/>
        </row>
        <row r="3607">
          <cell r="B3607"/>
          <cell r="C3607"/>
          <cell r="D3607"/>
          <cell r="E3607"/>
          <cell r="F3607"/>
          <cell r="G3607"/>
          <cell r="H3607"/>
          <cell r="I3607"/>
          <cell r="J3607"/>
          <cell r="K3607"/>
          <cell r="L3607"/>
          <cell r="O3607"/>
          <cell r="P3607"/>
          <cell r="Q3607"/>
          <cell r="R3607"/>
          <cell r="S3607"/>
          <cell r="T3607"/>
          <cell r="U3607"/>
          <cell r="V3607"/>
          <cell r="Y3607"/>
          <cell r="Z3607"/>
        </row>
        <row r="3608">
          <cell r="B3608"/>
          <cell r="C3608"/>
          <cell r="D3608"/>
          <cell r="E3608"/>
          <cell r="F3608"/>
          <cell r="G3608"/>
          <cell r="H3608"/>
          <cell r="I3608"/>
          <cell r="J3608"/>
          <cell r="K3608"/>
          <cell r="L3608"/>
          <cell r="O3608"/>
          <cell r="P3608"/>
          <cell r="Q3608"/>
          <cell r="R3608"/>
          <cell r="S3608"/>
          <cell r="T3608"/>
          <cell r="U3608"/>
          <cell r="V3608"/>
          <cell r="Y3608"/>
          <cell r="Z3608"/>
        </row>
        <row r="3609">
          <cell r="B3609"/>
          <cell r="C3609"/>
          <cell r="D3609"/>
          <cell r="E3609"/>
          <cell r="F3609"/>
          <cell r="G3609"/>
          <cell r="H3609"/>
          <cell r="I3609"/>
          <cell r="J3609"/>
          <cell r="K3609"/>
          <cell r="L3609"/>
          <cell r="O3609"/>
          <cell r="P3609"/>
          <cell r="Q3609"/>
          <cell r="R3609"/>
          <cell r="S3609"/>
          <cell r="T3609"/>
          <cell r="U3609"/>
          <cell r="V3609"/>
          <cell r="Y3609"/>
          <cell r="Z3609"/>
        </row>
        <row r="3610">
          <cell r="B3610"/>
          <cell r="C3610"/>
          <cell r="D3610"/>
          <cell r="E3610"/>
          <cell r="F3610"/>
          <cell r="G3610"/>
          <cell r="H3610"/>
          <cell r="I3610"/>
          <cell r="J3610"/>
          <cell r="K3610"/>
          <cell r="L3610"/>
          <cell r="O3610"/>
          <cell r="P3610"/>
          <cell r="Q3610"/>
          <cell r="R3610"/>
          <cell r="S3610"/>
          <cell r="T3610"/>
          <cell r="U3610"/>
          <cell r="V3610"/>
          <cell r="Y3610"/>
          <cell r="Z3610"/>
        </row>
        <row r="3611">
          <cell r="B3611"/>
          <cell r="C3611"/>
          <cell r="D3611"/>
          <cell r="E3611"/>
          <cell r="F3611"/>
          <cell r="G3611"/>
          <cell r="H3611"/>
          <cell r="I3611"/>
          <cell r="J3611"/>
          <cell r="K3611"/>
          <cell r="L3611"/>
          <cell r="O3611"/>
          <cell r="P3611"/>
          <cell r="Q3611"/>
          <cell r="R3611"/>
          <cell r="S3611"/>
          <cell r="T3611"/>
          <cell r="U3611"/>
          <cell r="V3611"/>
          <cell r="Y3611"/>
          <cell r="Z3611"/>
        </row>
        <row r="3612">
          <cell r="B3612"/>
          <cell r="C3612"/>
          <cell r="D3612"/>
          <cell r="E3612"/>
          <cell r="F3612"/>
          <cell r="G3612"/>
          <cell r="H3612"/>
          <cell r="I3612"/>
          <cell r="J3612"/>
          <cell r="K3612"/>
          <cell r="L3612"/>
          <cell r="O3612"/>
          <cell r="P3612"/>
          <cell r="Q3612"/>
          <cell r="R3612"/>
          <cell r="S3612"/>
          <cell r="T3612"/>
          <cell r="U3612"/>
          <cell r="V3612"/>
          <cell r="Y3612"/>
          <cell r="Z3612"/>
        </row>
        <row r="3613">
          <cell r="B3613"/>
          <cell r="C3613"/>
          <cell r="D3613"/>
          <cell r="E3613"/>
          <cell r="F3613"/>
          <cell r="G3613"/>
          <cell r="H3613"/>
          <cell r="I3613"/>
          <cell r="J3613"/>
          <cell r="K3613"/>
          <cell r="L3613"/>
          <cell r="O3613"/>
          <cell r="P3613"/>
          <cell r="Q3613"/>
          <cell r="R3613"/>
          <cell r="S3613"/>
          <cell r="T3613"/>
          <cell r="U3613"/>
          <cell r="V3613"/>
          <cell r="Y3613"/>
          <cell r="Z3613"/>
        </row>
        <row r="3614">
          <cell r="B3614"/>
          <cell r="C3614"/>
          <cell r="D3614"/>
          <cell r="E3614"/>
          <cell r="F3614"/>
          <cell r="G3614"/>
          <cell r="H3614"/>
          <cell r="I3614"/>
          <cell r="J3614"/>
          <cell r="K3614"/>
          <cell r="L3614"/>
          <cell r="O3614"/>
          <cell r="P3614"/>
          <cell r="Q3614"/>
          <cell r="R3614"/>
          <cell r="S3614"/>
          <cell r="T3614"/>
          <cell r="U3614"/>
          <cell r="V3614"/>
          <cell r="Y3614"/>
          <cell r="Z3614"/>
        </row>
        <row r="3615">
          <cell r="B3615"/>
          <cell r="C3615"/>
          <cell r="D3615"/>
          <cell r="E3615"/>
          <cell r="F3615"/>
          <cell r="G3615"/>
          <cell r="H3615"/>
          <cell r="I3615"/>
          <cell r="J3615"/>
          <cell r="K3615"/>
          <cell r="L3615"/>
          <cell r="O3615"/>
          <cell r="P3615"/>
          <cell r="Q3615"/>
          <cell r="R3615"/>
          <cell r="S3615"/>
          <cell r="T3615"/>
          <cell r="U3615"/>
          <cell r="V3615"/>
          <cell r="Y3615"/>
          <cell r="Z3615"/>
        </row>
        <row r="3616">
          <cell r="B3616"/>
          <cell r="C3616"/>
          <cell r="D3616"/>
          <cell r="E3616"/>
          <cell r="F3616"/>
          <cell r="G3616"/>
          <cell r="H3616"/>
          <cell r="I3616"/>
          <cell r="J3616"/>
          <cell r="K3616"/>
          <cell r="L3616"/>
          <cell r="O3616"/>
          <cell r="P3616"/>
          <cell r="Q3616"/>
          <cell r="R3616"/>
          <cell r="S3616"/>
          <cell r="T3616"/>
          <cell r="U3616"/>
          <cell r="V3616"/>
          <cell r="Y3616"/>
          <cell r="Z3616"/>
        </row>
        <row r="3617">
          <cell r="B3617"/>
          <cell r="C3617"/>
          <cell r="D3617"/>
          <cell r="E3617"/>
          <cell r="F3617"/>
          <cell r="G3617"/>
          <cell r="H3617"/>
          <cell r="I3617"/>
          <cell r="J3617"/>
          <cell r="K3617"/>
          <cell r="L3617"/>
          <cell r="O3617"/>
          <cell r="P3617"/>
          <cell r="Q3617"/>
          <cell r="R3617"/>
          <cell r="S3617"/>
          <cell r="T3617"/>
          <cell r="U3617"/>
          <cell r="V3617"/>
          <cell r="Y3617"/>
          <cell r="Z3617"/>
        </row>
        <row r="3618">
          <cell r="B3618"/>
          <cell r="C3618"/>
          <cell r="D3618"/>
          <cell r="E3618"/>
          <cell r="F3618"/>
          <cell r="G3618"/>
          <cell r="H3618"/>
          <cell r="I3618"/>
          <cell r="J3618"/>
          <cell r="K3618"/>
          <cell r="L3618"/>
          <cell r="O3618"/>
          <cell r="P3618"/>
          <cell r="Q3618"/>
          <cell r="R3618"/>
          <cell r="S3618"/>
          <cell r="T3618"/>
          <cell r="U3618"/>
          <cell r="V3618"/>
          <cell r="Y3618"/>
          <cell r="Z3618"/>
        </row>
        <row r="3619">
          <cell r="B3619"/>
          <cell r="C3619"/>
          <cell r="D3619"/>
          <cell r="E3619"/>
          <cell r="F3619"/>
          <cell r="G3619"/>
          <cell r="H3619"/>
          <cell r="I3619"/>
          <cell r="J3619"/>
          <cell r="K3619"/>
          <cell r="L3619"/>
          <cell r="O3619"/>
          <cell r="P3619"/>
          <cell r="Q3619"/>
          <cell r="R3619"/>
          <cell r="S3619"/>
          <cell r="T3619"/>
          <cell r="U3619"/>
          <cell r="V3619"/>
          <cell r="Y3619"/>
          <cell r="Z3619"/>
        </row>
        <row r="3620">
          <cell r="B3620"/>
          <cell r="C3620"/>
          <cell r="D3620"/>
          <cell r="E3620"/>
          <cell r="F3620"/>
          <cell r="G3620"/>
          <cell r="H3620"/>
          <cell r="I3620"/>
          <cell r="J3620"/>
          <cell r="K3620"/>
          <cell r="L3620"/>
          <cell r="O3620"/>
          <cell r="P3620"/>
          <cell r="Q3620"/>
          <cell r="R3620"/>
          <cell r="S3620"/>
          <cell r="T3620"/>
          <cell r="U3620"/>
          <cell r="V3620"/>
          <cell r="Y3620"/>
          <cell r="Z3620"/>
        </row>
        <row r="3621">
          <cell r="B3621"/>
          <cell r="C3621"/>
          <cell r="D3621"/>
          <cell r="E3621"/>
          <cell r="F3621"/>
          <cell r="G3621"/>
          <cell r="H3621"/>
          <cell r="I3621"/>
          <cell r="J3621"/>
          <cell r="K3621"/>
          <cell r="L3621"/>
          <cell r="O3621"/>
          <cell r="P3621"/>
          <cell r="Q3621"/>
          <cell r="R3621"/>
          <cell r="S3621"/>
          <cell r="T3621"/>
          <cell r="U3621"/>
          <cell r="V3621"/>
          <cell r="Y3621"/>
          <cell r="Z3621"/>
        </row>
        <row r="3622">
          <cell r="B3622"/>
          <cell r="C3622"/>
          <cell r="D3622"/>
          <cell r="E3622"/>
          <cell r="F3622"/>
          <cell r="G3622"/>
          <cell r="H3622"/>
          <cell r="I3622"/>
          <cell r="J3622"/>
          <cell r="K3622"/>
          <cell r="L3622"/>
          <cell r="O3622"/>
          <cell r="P3622"/>
          <cell r="Q3622"/>
          <cell r="R3622"/>
          <cell r="S3622"/>
          <cell r="T3622"/>
          <cell r="U3622"/>
          <cell r="V3622"/>
          <cell r="Y3622"/>
          <cell r="Z3622"/>
        </row>
        <row r="3623">
          <cell r="B3623"/>
          <cell r="C3623"/>
          <cell r="D3623"/>
          <cell r="E3623"/>
          <cell r="F3623"/>
          <cell r="G3623"/>
          <cell r="H3623"/>
          <cell r="I3623"/>
          <cell r="J3623"/>
          <cell r="K3623"/>
          <cell r="L3623"/>
          <cell r="O3623"/>
          <cell r="P3623"/>
          <cell r="Q3623"/>
          <cell r="R3623"/>
          <cell r="S3623"/>
          <cell r="T3623"/>
          <cell r="U3623"/>
          <cell r="V3623"/>
          <cell r="Y3623"/>
          <cell r="Z3623"/>
        </row>
        <row r="3624">
          <cell r="B3624"/>
          <cell r="C3624"/>
          <cell r="D3624"/>
          <cell r="E3624"/>
          <cell r="F3624"/>
          <cell r="G3624"/>
          <cell r="H3624"/>
          <cell r="I3624"/>
          <cell r="J3624"/>
          <cell r="K3624"/>
          <cell r="L3624"/>
          <cell r="O3624"/>
          <cell r="P3624"/>
          <cell r="Q3624"/>
          <cell r="R3624"/>
          <cell r="S3624"/>
          <cell r="T3624"/>
          <cell r="U3624"/>
          <cell r="V3624"/>
          <cell r="Y3624"/>
          <cell r="Z3624"/>
        </row>
        <row r="3625">
          <cell r="B3625"/>
          <cell r="C3625"/>
          <cell r="D3625"/>
          <cell r="E3625"/>
          <cell r="F3625"/>
          <cell r="G3625"/>
          <cell r="H3625"/>
          <cell r="I3625"/>
          <cell r="J3625"/>
          <cell r="K3625"/>
          <cell r="L3625"/>
          <cell r="O3625"/>
          <cell r="P3625"/>
          <cell r="Q3625"/>
          <cell r="R3625"/>
          <cell r="S3625"/>
          <cell r="T3625"/>
          <cell r="U3625"/>
          <cell r="V3625"/>
          <cell r="Y3625"/>
          <cell r="Z3625"/>
        </row>
        <row r="3626">
          <cell r="B3626"/>
          <cell r="C3626"/>
          <cell r="D3626"/>
          <cell r="E3626"/>
          <cell r="F3626"/>
          <cell r="G3626"/>
          <cell r="H3626"/>
          <cell r="I3626"/>
          <cell r="J3626"/>
          <cell r="K3626"/>
          <cell r="L3626"/>
          <cell r="O3626"/>
          <cell r="P3626"/>
          <cell r="Q3626"/>
          <cell r="R3626"/>
          <cell r="S3626"/>
          <cell r="T3626"/>
          <cell r="U3626"/>
          <cell r="V3626"/>
          <cell r="Y3626"/>
          <cell r="Z3626"/>
        </row>
        <row r="3627">
          <cell r="B3627"/>
          <cell r="C3627"/>
          <cell r="D3627"/>
          <cell r="E3627"/>
          <cell r="F3627"/>
          <cell r="G3627"/>
          <cell r="H3627"/>
          <cell r="I3627"/>
          <cell r="J3627"/>
          <cell r="K3627"/>
          <cell r="L3627"/>
          <cell r="O3627"/>
          <cell r="P3627"/>
          <cell r="Q3627"/>
          <cell r="R3627"/>
          <cell r="S3627"/>
          <cell r="T3627"/>
          <cell r="U3627"/>
          <cell r="V3627"/>
          <cell r="Y3627"/>
          <cell r="Z3627"/>
        </row>
        <row r="3628">
          <cell r="B3628"/>
          <cell r="C3628"/>
          <cell r="D3628"/>
          <cell r="E3628"/>
          <cell r="F3628"/>
          <cell r="G3628"/>
          <cell r="H3628"/>
          <cell r="I3628"/>
          <cell r="J3628"/>
          <cell r="K3628"/>
          <cell r="L3628"/>
          <cell r="O3628"/>
          <cell r="P3628"/>
          <cell r="Q3628"/>
          <cell r="R3628"/>
          <cell r="S3628"/>
          <cell r="T3628"/>
          <cell r="U3628"/>
          <cell r="V3628"/>
          <cell r="Y3628"/>
          <cell r="Z3628"/>
        </row>
        <row r="3629">
          <cell r="B3629"/>
          <cell r="C3629"/>
          <cell r="D3629"/>
          <cell r="E3629"/>
          <cell r="F3629"/>
          <cell r="G3629"/>
          <cell r="H3629"/>
          <cell r="I3629"/>
          <cell r="J3629"/>
          <cell r="K3629"/>
          <cell r="L3629"/>
          <cell r="O3629"/>
          <cell r="P3629"/>
          <cell r="Q3629"/>
          <cell r="R3629"/>
          <cell r="S3629"/>
          <cell r="T3629"/>
          <cell r="U3629"/>
          <cell r="V3629"/>
          <cell r="Y3629"/>
          <cell r="Z3629"/>
        </row>
        <row r="3630">
          <cell r="B3630"/>
          <cell r="C3630"/>
          <cell r="D3630"/>
          <cell r="E3630"/>
          <cell r="F3630"/>
          <cell r="G3630"/>
          <cell r="H3630"/>
          <cell r="I3630"/>
          <cell r="J3630"/>
          <cell r="K3630"/>
          <cell r="L3630"/>
          <cell r="O3630"/>
          <cell r="P3630"/>
          <cell r="Q3630"/>
          <cell r="R3630"/>
          <cell r="S3630"/>
          <cell r="T3630"/>
          <cell r="U3630"/>
          <cell r="V3630"/>
          <cell r="Y3630"/>
          <cell r="Z3630"/>
        </row>
        <row r="3631">
          <cell r="B3631"/>
          <cell r="C3631"/>
          <cell r="D3631"/>
          <cell r="E3631"/>
          <cell r="F3631"/>
          <cell r="G3631"/>
          <cell r="H3631"/>
          <cell r="I3631"/>
          <cell r="J3631"/>
          <cell r="K3631"/>
          <cell r="L3631"/>
          <cell r="O3631"/>
          <cell r="P3631"/>
          <cell r="Q3631"/>
          <cell r="R3631"/>
          <cell r="S3631"/>
          <cell r="T3631"/>
          <cell r="U3631"/>
          <cell r="V3631"/>
          <cell r="Y3631"/>
          <cell r="Z3631"/>
        </row>
        <row r="3632">
          <cell r="B3632"/>
          <cell r="C3632"/>
          <cell r="D3632"/>
          <cell r="E3632"/>
          <cell r="F3632"/>
          <cell r="G3632"/>
          <cell r="H3632"/>
          <cell r="I3632"/>
          <cell r="J3632"/>
          <cell r="K3632"/>
          <cell r="L3632"/>
          <cell r="O3632"/>
          <cell r="P3632"/>
          <cell r="Q3632"/>
          <cell r="R3632"/>
          <cell r="S3632"/>
          <cell r="T3632"/>
          <cell r="U3632"/>
          <cell r="V3632"/>
          <cell r="Y3632"/>
          <cell r="Z3632"/>
        </row>
        <row r="3633">
          <cell r="B3633"/>
          <cell r="C3633"/>
          <cell r="D3633"/>
          <cell r="E3633"/>
          <cell r="F3633"/>
          <cell r="G3633"/>
          <cell r="H3633"/>
          <cell r="I3633"/>
          <cell r="J3633"/>
          <cell r="K3633"/>
          <cell r="L3633"/>
          <cell r="O3633"/>
          <cell r="P3633"/>
          <cell r="Q3633"/>
          <cell r="R3633"/>
          <cell r="S3633"/>
          <cell r="T3633"/>
          <cell r="U3633"/>
          <cell r="V3633"/>
          <cell r="Y3633"/>
          <cell r="Z3633"/>
        </row>
        <row r="3634">
          <cell r="B3634"/>
          <cell r="C3634"/>
          <cell r="D3634"/>
          <cell r="E3634"/>
          <cell r="F3634"/>
          <cell r="G3634"/>
          <cell r="H3634"/>
          <cell r="I3634"/>
          <cell r="J3634"/>
          <cell r="K3634"/>
          <cell r="L3634"/>
          <cell r="O3634"/>
          <cell r="P3634"/>
          <cell r="Q3634"/>
          <cell r="R3634"/>
          <cell r="S3634"/>
          <cell r="T3634"/>
          <cell r="U3634"/>
          <cell r="V3634"/>
          <cell r="Y3634"/>
          <cell r="Z3634"/>
        </row>
        <row r="3635">
          <cell r="B3635"/>
          <cell r="C3635"/>
          <cell r="D3635"/>
          <cell r="E3635"/>
          <cell r="F3635"/>
          <cell r="G3635"/>
          <cell r="H3635"/>
          <cell r="I3635"/>
          <cell r="J3635"/>
          <cell r="K3635"/>
          <cell r="L3635"/>
          <cell r="O3635"/>
          <cell r="P3635"/>
          <cell r="Q3635"/>
          <cell r="R3635"/>
          <cell r="S3635"/>
          <cell r="T3635"/>
          <cell r="U3635"/>
          <cell r="V3635"/>
          <cell r="Y3635"/>
          <cell r="Z3635"/>
        </row>
        <row r="3636">
          <cell r="B3636"/>
          <cell r="C3636"/>
          <cell r="D3636"/>
          <cell r="E3636"/>
          <cell r="F3636"/>
          <cell r="G3636"/>
          <cell r="H3636"/>
          <cell r="I3636"/>
          <cell r="J3636"/>
          <cell r="K3636"/>
          <cell r="L3636"/>
          <cell r="O3636"/>
          <cell r="P3636"/>
          <cell r="Q3636"/>
          <cell r="R3636"/>
          <cell r="S3636"/>
          <cell r="T3636"/>
          <cell r="U3636"/>
          <cell r="V3636"/>
          <cell r="Y3636"/>
          <cell r="Z3636"/>
        </row>
        <row r="3637">
          <cell r="B3637"/>
          <cell r="C3637"/>
          <cell r="D3637"/>
          <cell r="E3637"/>
          <cell r="F3637"/>
          <cell r="G3637"/>
          <cell r="H3637"/>
          <cell r="I3637"/>
          <cell r="J3637"/>
          <cell r="K3637"/>
          <cell r="L3637"/>
          <cell r="O3637"/>
          <cell r="P3637"/>
          <cell r="Q3637"/>
          <cell r="R3637"/>
          <cell r="S3637"/>
          <cell r="T3637"/>
          <cell r="U3637"/>
          <cell r="V3637"/>
          <cell r="Y3637"/>
          <cell r="Z3637"/>
        </row>
        <row r="3638">
          <cell r="B3638"/>
          <cell r="C3638"/>
          <cell r="D3638"/>
          <cell r="E3638"/>
          <cell r="F3638"/>
          <cell r="G3638"/>
          <cell r="H3638"/>
          <cell r="I3638"/>
          <cell r="J3638"/>
          <cell r="K3638"/>
          <cell r="L3638"/>
          <cell r="O3638"/>
          <cell r="P3638"/>
          <cell r="Q3638"/>
          <cell r="R3638"/>
          <cell r="S3638"/>
          <cell r="T3638"/>
          <cell r="U3638"/>
          <cell r="V3638"/>
          <cell r="Y3638"/>
          <cell r="Z3638"/>
        </row>
        <row r="3639">
          <cell r="B3639"/>
          <cell r="C3639"/>
          <cell r="D3639"/>
          <cell r="E3639"/>
          <cell r="F3639"/>
          <cell r="G3639"/>
          <cell r="H3639"/>
          <cell r="I3639"/>
          <cell r="J3639"/>
          <cell r="K3639"/>
          <cell r="L3639"/>
          <cell r="O3639"/>
          <cell r="P3639"/>
          <cell r="Q3639"/>
          <cell r="R3639"/>
          <cell r="S3639"/>
          <cell r="T3639"/>
          <cell r="U3639"/>
          <cell r="V3639"/>
          <cell r="Y3639"/>
          <cell r="Z3639"/>
        </row>
        <row r="3640">
          <cell r="B3640"/>
          <cell r="C3640"/>
          <cell r="D3640"/>
          <cell r="E3640"/>
          <cell r="F3640"/>
          <cell r="G3640"/>
          <cell r="H3640"/>
          <cell r="I3640"/>
          <cell r="J3640"/>
          <cell r="K3640"/>
          <cell r="L3640"/>
          <cell r="O3640"/>
          <cell r="P3640"/>
          <cell r="Q3640"/>
          <cell r="R3640"/>
          <cell r="S3640"/>
          <cell r="T3640"/>
          <cell r="U3640"/>
          <cell r="V3640"/>
          <cell r="Y3640"/>
          <cell r="Z3640"/>
        </row>
        <row r="3641">
          <cell r="B3641"/>
          <cell r="C3641"/>
          <cell r="D3641"/>
          <cell r="E3641"/>
          <cell r="F3641"/>
          <cell r="G3641"/>
          <cell r="H3641"/>
          <cell r="I3641"/>
          <cell r="J3641"/>
          <cell r="K3641"/>
          <cell r="L3641"/>
          <cell r="O3641"/>
          <cell r="P3641"/>
          <cell r="Q3641"/>
          <cell r="R3641"/>
          <cell r="S3641"/>
          <cell r="T3641"/>
          <cell r="U3641"/>
          <cell r="V3641"/>
          <cell r="Y3641"/>
          <cell r="Z3641"/>
        </row>
        <row r="3642">
          <cell r="B3642"/>
          <cell r="C3642"/>
          <cell r="D3642"/>
          <cell r="E3642"/>
          <cell r="F3642"/>
          <cell r="G3642"/>
          <cell r="H3642"/>
          <cell r="I3642"/>
          <cell r="J3642"/>
          <cell r="K3642"/>
          <cell r="L3642"/>
          <cell r="O3642"/>
          <cell r="P3642"/>
          <cell r="Q3642"/>
          <cell r="R3642"/>
          <cell r="S3642"/>
          <cell r="T3642"/>
          <cell r="U3642"/>
          <cell r="V3642"/>
          <cell r="Y3642"/>
          <cell r="Z3642"/>
        </row>
        <row r="3643">
          <cell r="B3643"/>
          <cell r="C3643"/>
          <cell r="D3643"/>
          <cell r="E3643"/>
          <cell r="F3643"/>
          <cell r="G3643"/>
          <cell r="H3643"/>
          <cell r="I3643"/>
          <cell r="J3643"/>
          <cell r="K3643"/>
          <cell r="L3643"/>
          <cell r="O3643"/>
          <cell r="P3643"/>
          <cell r="Q3643"/>
          <cell r="R3643"/>
          <cell r="S3643"/>
          <cell r="T3643"/>
          <cell r="U3643"/>
          <cell r="V3643"/>
          <cell r="Y3643"/>
          <cell r="Z3643"/>
        </row>
        <row r="3644">
          <cell r="B3644"/>
          <cell r="C3644"/>
          <cell r="D3644"/>
          <cell r="E3644"/>
          <cell r="F3644"/>
          <cell r="G3644"/>
          <cell r="H3644"/>
          <cell r="I3644"/>
          <cell r="J3644"/>
          <cell r="K3644"/>
          <cell r="L3644"/>
          <cell r="O3644"/>
          <cell r="P3644"/>
          <cell r="Q3644"/>
          <cell r="R3644"/>
          <cell r="S3644"/>
          <cell r="T3644"/>
          <cell r="U3644"/>
          <cell r="V3644"/>
          <cell r="Y3644"/>
          <cell r="Z3644"/>
        </row>
        <row r="3645">
          <cell r="B3645"/>
          <cell r="C3645"/>
          <cell r="D3645"/>
          <cell r="E3645"/>
          <cell r="F3645"/>
          <cell r="G3645"/>
          <cell r="H3645"/>
          <cell r="I3645"/>
          <cell r="J3645"/>
          <cell r="K3645"/>
          <cell r="L3645"/>
          <cell r="O3645"/>
          <cell r="P3645"/>
          <cell r="Q3645"/>
          <cell r="R3645"/>
          <cell r="S3645"/>
          <cell r="T3645"/>
          <cell r="U3645"/>
          <cell r="V3645"/>
          <cell r="Y3645"/>
          <cell r="Z3645"/>
        </row>
        <row r="3646">
          <cell r="B3646"/>
          <cell r="C3646"/>
          <cell r="D3646"/>
          <cell r="E3646"/>
          <cell r="F3646"/>
          <cell r="G3646"/>
          <cell r="H3646"/>
          <cell r="I3646"/>
          <cell r="J3646"/>
          <cell r="K3646"/>
          <cell r="L3646"/>
          <cell r="O3646"/>
          <cell r="P3646"/>
          <cell r="Q3646"/>
          <cell r="R3646"/>
          <cell r="S3646"/>
          <cell r="T3646"/>
          <cell r="U3646"/>
          <cell r="V3646"/>
          <cell r="Y3646"/>
          <cell r="Z3646"/>
        </row>
        <row r="3647">
          <cell r="B3647"/>
          <cell r="C3647"/>
          <cell r="D3647"/>
          <cell r="E3647"/>
          <cell r="F3647"/>
          <cell r="G3647"/>
          <cell r="H3647"/>
          <cell r="I3647"/>
          <cell r="J3647"/>
          <cell r="K3647"/>
          <cell r="L3647"/>
          <cell r="O3647"/>
          <cell r="P3647"/>
          <cell r="Q3647"/>
          <cell r="R3647"/>
          <cell r="S3647"/>
          <cell r="T3647"/>
          <cell r="U3647"/>
          <cell r="V3647"/>
          <cell r="Y3647"/>
          <cell r="Z3647"/>
        </row>
        <row r="3648">
          <cell r="B3648"/>
          <cell r="C3648"/>
          <cell r="D3648"/>
          <cell r="E3648"/>
          <cell r="F3648"/>
          <cell r="G3648"/>
          <cell r="H3648"/>
          <cell r="I3648"/>
          <cell r="J3648"/>
          <cell r="K3648"/>
          <cell r="L3648"/>
          <cell r="O3648"/>
          <cell r="P3648"/>
          <cell r="Q3648"/>
          <cell r="R3648"/>
          <cell r="S3648"/>
          <cell r="T3648"/>
          <cell r="U3648"/>
          <cell r="V3648"/>
          <cell r="Y3648"/>
          <cell r="Z3648"/>
        </row>
        <row r="3649">
          <cell r="B3649"/>
          <cell r="C3649"/>
          <cell r="D3649"/>
          <cell r="E3649"/>
          <cell r="F3649"/>
          <cell r="G3649"/>
          <cell r="H3649"/>
          <cell r="I3649"/>
          <cell r="J3649"/>
          <cell r="K3649"/>
          <cell r="L3649"/>
          <cell r="O3649"/>
          <cell r="P3649"/>
          <cell r="Q3649"/>
          <cell r="R3649"/>
          <cell r="S3649"/>
          <cell r="T3649"/>
          <cell r="U3649"/>
          <cell r="V3649"/>
          <cell r="Y3649"/>
          <cell r="Z3649"/>
        </row>
        <row r="3650">
          <cell r="B3650"/>
          <cell r="C3650"/>
          <cell r="D3650"/>
          <cell r="E3650"/>
          <cell r="F3650"/>
          <cell r="G3650"/>
          <cell r="H3650"/>
          <cell r="I3650"/>
          <cell r="J3650"/>
          <cell r="K3650"/>
          <cell r="L3650"/>
          <cell r="O3650"/>
          <cell r="P3650"/>
          <cell r="Q3650"/>
          <cell r="R3650"/>
          <cell r="S3650"/>
          <cell r="T3650"/>
          <cell r="U3650"/>
          <cell r="V3650"/>
          <cell r="Y3650"/>
          <cell r="Z3650"/>
        </row>
        <row r="3651">
          <cell r="B3651"/>
          <cell r="C3651"/>
          <cell r="D3651"/>
          <cell r="E3651"/>
          <cell r="F3651"/>
          <cell r="G3651"/>
          <cell r="H3651"/>
          <cell r="I3651"/>
          <cell r="J3651"/>
          <cell r="K3651"/>
          <cell r="L3651"/>
          <cell r="O3651"/>
          <cell r="P3651"/>
          <cell r="Q3651"/>
          <cell r="R3651"/>
          <cell r="S3651"/>
          <cell r="T3651"/>
          <cell r="U3651"/>
          <cell r="V3651"/>
          <cell r="Y3651"/>
          <cell r="Z3651"/>
        </row>
        <row r="3652">
          <cell r="B3652"/>
          <cell r="C3652"/>
          <cell r="D3652"/>
          <cell r="E3652"/>
          <cell r="F3652"/>
          <cell r="G3652"/>
          <cell r="H3652"/>
          <cell r="I3652"/>
          <cell r="J3652"/>
          <cell r="K3652"/>
          <cell r="L3652"/>
          <cell r="O3652"/>
          <cell r="P3652"/>
          <cell r="Q3652"/>
          <cell r="R3652"/>
          <cell r="S3652"/>
          <cell r="T3652"/>
          <cell r="U3652"/>
          <cell r="V3652"/>
          <cell r="Y3652"/>
          <cell r="Z3652"/>
        </row>
        <row r="3653">
          <cell r="B3653"/>
          <cell r="C3653"/>
          <cell r="D3653"/>
          <cell r="E3653"/>
          <cell r="F3653"/>
          <cell r="G3653"/>
          <cell r="H3653"/>
          <cell r="I3653"/>
          <cell r="J3653"/>
          <cell r="K3653"/>
          <cell r="L3653"/>
          <cell r="O3653"/>
          <cell r="P3653"/>
          <cell r="Q3653"/>
          <cell r="R3653"/>
          <cell r="S3653"/>
          <cell r="T3653"/>
          <cell r="U3653"/>
          <cell r="V3653"/>
          <cell r="Y3653"/>
          <cell r="Z3653"/>
        </row>
        <row r="3654">
          <cell r="B3654"/>
          <cell r="C3654"/>
          <cell r="D3654"/>
          <cell r="E3654"/>
          <cell r="F3654"/>
          <cell r="G3654"/>
          <cell r="H3654"/>
          <cell r="I3654"/>
          <cell r="J3654"/>
          <cell r="K3654"/>
          <cell r="L3654"/>
          <cell r="O3654"/>
          <cell r="P3654"/>
          <cell r="Q3654"/>
          <cell r="R3654"/>
          <cell r="S3654"/>
          <cell r="T3654"/>
          <cell r="U3654"/>
          <cell r="V3654"/>
          <cell r="Y3654"/>
          <cell r="Z3654"/>
        </row>
        <row r="3655">
          <cell r="B3655"/>
          <cell r="C3655"/>
          <cell r="D3655"/>
          <cell r="E3655"/>
          <cell r="F3655"/>
          <cell r="G3655"/>
          <cell r="H3655"/>
          <cell r="I3655"/>
          <cell r="J3655"/>
          <cell r="K3655"/>
          <cell r="L3655"/>
          <cell r="O3655"/>
          <cell r="P3655"/>
          <cell r="Q3655"/>
          <cell r="R3655"/>
          <cell r="S3655"/>
          <cell r="T3655"/>
          <cell r="U3655"/>
          <cell r="V3655"/>
          <cell r="Y3655"/>
          <cell r="Z3655"/>
        </row>
        <row r="3656">
          <cell r="B3656"/>
          <cell r="C3656"/>
          <cell r="D3656"/>
          <cell r="E3656"/>
          <cell r="F3656"/>
          <cell r="G3656"/>
          <cell r="H3656"/>
          <cell r="I3656"/>
          <cell r="J3656"/>
          <cell r="K3656"/>
          <cell r="L3656"/>
          <cell r="O3656"/>
          <cell r="P3656"/>
          <cell r="Q3656"/>
          <cell r="R3656"/>
          <cell r="S3656"/>
          <cell r="T3656"/>
          <cell r="U3656"/>
          <cell r="V3656"/>
          <cell r="Y3656"/>
          <cell r="Z3656"/>
        </row>
        <row r="3657">
          <cell r="B3657"/>
          <cell r="C3657"/>
          <cell r="D3657"/>
          <cell r="E3657"/>
          <cell r="F3657"/>
          <cell r="G3657"/>
          <cell r="H3657"/>
          <cell r="I3657"/>
          <cell r="J3657"/>
          <cell r="K3657"/>
          <cell r="L3657"/>
          <cell r="O3657"/>
          <cell r="P3657"/>
          <cell r="Q3657"/>
          <cell r="R3657"/>
          <cell r="S3657"/>
          <cell r="T3657"/>
          <cell r="U3657"/>
          <cell r="V3657"/>
          <cell r="Y3657"/>
          <cell r="Z3657"/>
        </row>
        <row r="3658">
          <cell r="B3658"/>
          <cell r="C3658"/>
          <cell r="D3658"/>
          <cell r="E3658"/>
          <cell r="F3658"/>
          <cell r="G3658"/>
          <cell r="H3658"/>
          <cell r="I3658"/>
          <cell r="J3658"/>
          <cell r="K3658"/>
          <cell r="L3658"/>
          <cell r="O3658"/>
          <cell r="P3658"/>
          <cell r="Q3658"/>
          <cell r="R3658"/>
          <cell r="S3658"/>
          <cell r="T3658"/>
          <cell r="U3658"/>
          <cell r="V3658"/>
          <cell r="Y3658"/>
          <cell r="Z3658"/>
        </row>
        <row r="3659">
          <cell r="B3659"/>
          <cell r="C3659"/>
          <cell r="D3659"/>
          <cell r="E3659"/>
          <cell r="F3659"/>
          <cell r="G3659"/>
          <cell r="H3659"/>
          <cell r="I3659"/>
          <cell r="J3659"/>
          <cell r="K3659"/>
          <cell r="L3659"/>
          <cell r="O3659"/>
          <cell r="P3659"/>
          <cell r="Q3659"/>
          <cell r="R3659"/>
          <cell r="S3659"/>
          <cell r="T3659"/>
          <cell r="U3659"/>
          <cell r="V3659"/>
          <cell r="Y3659"/>
          <cell r="Z3659"/>
        </row>
        <row r="3660">
          <cell r="B3660"/>
          <cell r="C3660"/>
          <cell r="D3660"/>
          <cell r="E3660"/>
          <cell r="F3660"/>
          <cell r="G3660"/>
          <cell r="H3660"/>
          <cell r="I3660"/>
          <cell r="J3660"/>
          <cell r="K3660"/>
          <cell r="L3660"/>
          <cell r="O3660"/>
          <cell r="P3660"/>
          <cell r="Q3660"/>
          <cell r="R3660"/>
          <cell r="S3660"/>
          <cell r="T3660"/>
          <cell r="U3660"/>
          <cell r="V3660"/>
          <cell r="Y3660"/>
          <cell r="Z3660"/>
        </row>
        <row r="3661">
          <cell r="B3661"/>
          <cell r="C3661"/>
          <cell r="D3661"/>
          <cell r="E3661"/>
          <cell r="F3661"/>
          <cell r="G3661"/>
          <cell r="H3661"/>
          <cell r="I3661"/>
          <cell r="J3661"/>
          <cell r="K3661"/>
          <cell r="L3661"/>
          <cell r="O3661"/>
          <cell r="P3661"/>
          <cell r="Q3661"/>
          <cell r="R3661"/>
          <cell r="S3661"/>
          <cell r="T3661"/>
          <cell r="U3661"/>
          <cell r="V3661"/>
          <cell r="Y3661"/>
          <cell r="Z3661"/>
        </row>
        <row r="3662">
          <cell r="B3662"/>
          <cell r="C3662"/>
          <cell r="D3662"/>
          <cell r="E3662"/>
          <cell r="F3662"/>
          <cell r="G3662"/>
          <cell r="H3662"/>
          <cell r="I3662"/>
          <cell r="J3662"/>
          <cell r="K3662"/>
          <cell r="L3662"/>
          <cell r="O3662"/>
          <cell r="P3662"/>
          <cell r="Q3662"/>
          <cell r="R3662"/>
          <cell r="S3662"/>
          <cell r="T3662"/>
          <cell r="U3662"/>
          <cell r="V3662"/>
          <cell r="Y3662"/>
          <cell r="Z3662"/>
        </row>
        <row r="3663">
          <cell r="B3663"/>
          <cell r="C3663"/>
          <cell r="D3663"/>
          <cell r="E3663"/>
          <cell r="F3663"/>
          <cell r="G3663"/>
          <cell r="H3663"/>
          <cell r="I3663"/>
          <cell r="J3663"/>
          <cell r="K3663"/>
          <cell r="L3663"/>
          <cell r="O3663"/>
          <cell r="P3663"/>
          <cell r="Q3663"/>
          <cell r="R3663"/>
          <cell r="S3663"/>
          <cell r="T3663"/>
          <cell r="U3663"/>
          <cell r="V3663"/>
          <cell r="Y3663"/>
          <cell r="Z3663"/>
        </row>
        <row r="3664">
          <cell r="B3664"/>
          <cell r="C3664"/>
          <cell r="D3664"/>
          <cell r="E3664"/>
          <cell r="F3664"/>
          <cell r="G3664"/>
          <cell r="H3664"/>
          <cell r="I3664"/>
          <cell r="J3664"/>
          <cell r="K3664"/>
          <cell r="L3664"/>
          <cell r="O3664"/>
          <cell r="P3664"/>
          <cell r="Q3664"/>
          <cell r="R3664"/>
          <cell r="S3664"/>
          <cell r="T3664"/>
          <cell r="U3664"/>
          <cell r="V3664"/>
          <cell r="Y3664"/>
          <cell r="Z3664"/>
        </row>
        <row r="3665">
          <cell r="B3665"/>
          <cell r="C3665"/>
          <cell r="D3665"/>
          <cell r="E3665"/>
          <cell r="F3665"/>
          <cell r="G3665"/>
          <cell r="H3665"/>
          <cell r="I3665"/>
          <cell r="J3665"/>
          <cell r="K3665"/>
          <cell r="L3665"/>
          <cell r="O3665"/>
          <cell r="P3665"/>
          <cell r="Q3665"/>
          <cell r="R3665"/>
          <cell r="S3665"/>
          <cell r="T3665"/>
          <cell r="U3665"/>
          <cell r="V3665"/>
          <cell r="Y3665"/>
          <cell r="Z3665"/>
        </row>
        <row r="3666">
          <cell r="B3666"/>
          <cell r="C3666"/>
          <cell r="D3666"/>
          <cell r="E3666"/>
          <cell r="F3666"/>
          <cell r="G3666"/>
          <cell r="H3666"/>
          <cell r="I3666"/>
          <cell r="J3666"/>
          <cell r="K3666"/>
          <cell r="L3666"/>
          <cell r="O3666"/>
          <cell r="P3666"/>
          <cell r="Q3666"/>
          <cell r="R3666"/>
          <cell r="S3666"/>
          <cell r="T3666"/>
          <cell r="U3666"/>
          <cell r="V3666"/>
          <cell r="Y3666"/>
          <cell r="Z3666"/>
        </row>
        <row r="3667">
          <cell r="B3667"/>
          <cell r="C3667"/>
          <cell r="D3667"/>
          <cell r="E3667"/>
          <cell r="F3667"/>
          <cell r="G3667"/>
          <cell r="H3667"/>
          <cell r="I3667"/>
          <cell r="J3667"/>
          <cell r="K3667"/>
          <cell r="L3667"/>
          <cell r="O3667"/>
          <cell r="P3667"/>
          <cell r="Q3667"/>
          <cell r="R3667"/>
          <cell r="S3667"/>
          <cell r="T3667"/>
          <cell r="U3667"/>
          <cell r="V3667"/>
          <cell r="Y3667"/>
          <cell r="Z3667"/>
        </row>
        <row r="3668">
          <cell r="B3668"/>
          <cell r="C3668"/>
          <cell r="D3668"/>
          <cell r="E3668"/>
          <cell r="F3668"/>
          <cell r="G3668"/>
          <cell r="H3668"/>
          <cell r="I3668"/>
          <cell r="J3668"/>
          <cell r="K3668"/>
          <cell r="L3668"/>
          <cell r="O3668"/>
          <cell r="P3668"/>
          <cell r="Q3668"/>
          <cell r="R3668"/>
          <cell r="S3668"/>
          <cell r="T3668"/>
          <cell r="U3668"/>
          <cell r="V3668"/>
          <cell r="Y3668"/>
          <cell r="Z3668"/>
        </row>
        <row r="3669">
          <cell r="B3669"/>
          <cell r="C3669"/>
          <cell r="D3669"/>
          <cell r="E3669"/>
          <cell r="F3669"/>
          <cell r="G3669"/>
          <cell r="H3669"/>
          <cell r="I3669"/>
          <cell r="J3669"/>
          <cell r="K3669"/>
          <cell r="L3669"/>
          <cell r="O3669"/>
          <cell r="P3669"/>
          <cell r="Q3669"/>
          <cell r="R3669"/>
          <cell r="S3669"/>
          <cell r="T3669"/>
          <cell r="U3669"/>
          <cell r="V3669"/>
          <cell r="Y3669"/>
          <cell r="Z3669"/>
        </row>
        <row r="3670">
          <cell r="B3670"/>
          <cell r="C3670"/>
          <cell r="D3670"/>
          <cell r="E3670"/>
          <cell r="F3670"/>
          <cell r="G3670"/>
          <cell r="H3670"/>
          <cell r="I3670"/>
          <cell r="J3670"/>
          <cell r="K3670"/>
          <cell r="L3670"/>
          <cell r="O3670"/>
          <cell r="P3670"/>
          <cell r="Q3670"/>
          <cell r="R3670"/>
          <cell r="S3670"/>
          <cell r="T3670"/>
          <cell r="U3670"/>
          <cell r="V3670"/>
          <cell r="Y3670"/>
          <cell r="Z3670"/>
        </row>
        <row r="3671">
          <cell r="B3671"/>
          <cell r="C3671"/>
          <cell r="D3671"/>
          <cell r="E3671"/>
          <cell r="F3671"/>
          <cell r="G3671"/>
          <cell r="H3671"/>
          <cell r="I3671"/>
          <cell r="J3671"/>
          <cell r="K3671"/>
          <cell r="L3671"/>
          <cell r="O3671"/>
          <cell r="P3671"/>
          <cell r="Q3671"/>
          <cell r="R3671"/>
          <cell r="S3671"/>
          <cell r="T3671"/>
          <cell r="U3671"/>
          <cell r="V3671"/>
          <cell r="Y3671"/>
          <cell r="Z3671"/>
        </row>
        <row r="3672">
          <cell r="B3672"/>
          <cell r="C3672"/>
          <cell r="D3672"/>
          <cell r="E3672"/>
          <cell r="F3672"/>
          <cell r="G3672"/>
          <cell r="H3672"/>
          <cell r="I3672"/>
          <cell r="J3672"/>
          <cell r="K3672"/>
          <cell r="L3672"/>
          <cell r="O3672"/>
          <cell r="P3672"/>
          <cell r="Q3672"/>
          <cell r="R3672"/>
          <cell r="S3672"/>
          <cell r="T3672"/>
          <cell r="U3672"/>
          <cell r="V3672"/>
          <cell r="Y3672"/>
          <cell r="Z3672"/>
        </row>
        <row r="3673">
          <cell r="B3673"/>
          <cell r="C3673"/>
          <cell r="D3673"/>
          <cell r="E3673"/>
          <cell r="F3673"/>
          <cell r="G3673"/>
          <cell r="H3673"/>
          <cell r="I3673"/>
          <cell r="J3673"/>
          <cell r="K3673"/>
          <cell r="L3673"/>
          <cell r="O3673"/>
          <cell r="P3673"/>
          <cell r="Q3673"/>
          <cell r="R3673"/>
          <cell r="S3673"/>
          <cell r="T3673"/>
          <cell r="U3673"/>
          <cell r="V3673"/>
          <cell r="Y3673"/>
          <cell r="Z3673"/>
        </row>
        <row r="3674">
          <cell r="B3674"/>
          <cell r="C3674"/>
          <cell r="D3674"/>
          <cell r="E3674"/>
          <cell r="F3674"/>
          <cell r="G3674"/>
          <cell r="H3674"/>
          <cell r="I3674"/>
          <cell r="J3674"/>
          <cell r="K3674"/>
          <cell r="L3674"/>
          <cell r="O3674"/>
          <cell r="P3674"/>
          <cell r="Q3674"/>
          <cell r="R3674"/>
          <cell r="S3674"/>
          <cell r="T3674"/>
          <cell r="U3674"/>
          <cell r="V3674"/>
          <cell r="Y3674"/>
          <cell r="Z3674"/>
        </row>
        <row r="3675">
          <cell r="B3675"/>
          <cell r="C3675"/>
          <cell r="D3675"/>
          <cell r="E3675"/>
          <cell r="F3675"/>
          <cell r="G3675"/>
          <cell r="H3675"/>
          <cell r="I3675"/>
          <cell r="J3675"/>
          <cell r="K3675"/>
          <cell r="L3675"/>
          <cell r="O3675"/>
          <cell r="P3675"/>
          <cell r="Q3675"/>
          <cell r="R3675"/>
          <cell r="S3675"/>
          <cell r="T3675"/>
          <cell r="U3675"/>
          <cell r="V3675"/>
          <cell r="Y3675"/>
          <cell r="Z3675"/>
        </row>
        <row r="3676">
          <cell r="B3676"/>
          <cell r="C3676"/>
          <cell r="D3676"/>
          <cell r="E3676"/>
          <cell r="F3676"/>
          <cell r="G3676"/>
          <cell r="H3676"/>
          <cell r="I3676"/>
          <cell r="J3676"/>
          <cell r="K3676"/>
          <cell r="L3676"/>
          <cell r="O3676"/>
          <cell r="P3676"/>
          <cell r="Q3676"/>
          <cell r="R3676"/>
          <cell r="S3676"/>
          <cell r="T3676"/>
          <cell r="U3676"/>
          <cell r="V3676"/>
          <cell r="Y3676"/>
          <cell r="Z3676"/>
        </row>
        <row r="3677">
          <cell r="B3677"/>
          <cell r="C3677"/>
          <cell r="D3677"/>
          <cell r="E3677"/>
          <cell r="F3677"/>
          <cell r="G3677"/>
          <cell r="H3677"/>
          <cell r="I3677"/>
          <cell r="J3677"/>
          <cell r="K3677"/>
          <cell r="L3677"/>
          <cell r="O3677"/>
          <cell r="P3677"/>
          <cell r="Q3677"/>
          <cell r="R3677"/>
          <cell r="S3677"/>
          <cell r="T3677"/>
          <cell r="U3677"/>
          <cell r="V3677"/>
          <cell r="Y3677"/>
          <cell r="Z3677"/>
        </row>
        <row r="3678">
          <cell r="B3678"/>
          <cell r="C3678"/>
          <cell r="D3678"/>
          <cell r="E3678"/>
          <cell r="F3678"/>
          <cell r="G3678"/>
          <cell r="H3678"/>
          <cell r="I3678"/>
          <cell r="J3678"/>
          <cell r="K3678"/>
          <cell r="L3678"/>
          <cell r="O3678"/>
          <cell r="P3678"/>
          <cell r="Q3678"/>
          <cell r="R3678"/>
          <cell r="S3678"/>
          <cell r="T3678"/>
          <cell r="U3678"/>
          <cell r="V3678"/>
          <cell r="Y3678"/>
          <cell r="Z3678"/>
        </row>
        <row r="3679">
          <cell r="B3679"/>
          <cell r="C3679"/>
          <cell r="D3679"/>
          <cell r="E3679"/>
          <cell r="F3679"/>
          <cell r="G3679"/>
          <cell r="H3679"/>
          <cell r="I3679"/>
          <cell r="J3679"/>
          <cell r="K3679"/>
          <cell r="L3679"/>
          <cell r="O3679"/>
          <cell r="P3679"/>
          <cell r="Q3679"/>
          <cell r="R3679"/>
          <cell r="S3679"/>
          <cell r="T3679"/>
          <cell r="U3679"/>
          <cell r="V3679"/>
          <cell r="Y3679"/>
          <cell r="Z3679"/>
        </row>
        <row r="3680">
          <cell r="B3680"/>
          <cell r="C3680"/>
          <cell r="D3680"/>
          <cell r="E3680"/>
          <cell r="F3680"/>
          <cell r="G3680"/>
          <cell r="H3680"/>
          <cell r="I3680"/>
          <cell r="J3680"/>
          <cell r="K3680"/>
          <cell r="L3680"/>
          <cell r="O3680"/>
          <cell r="P3680"/>
          <cell r="Q3680"/>
          <cell r="R3680"/>
          <cell r="S3680"/>
          <cell r="T3680"/>
          <cell r="U3680"/>
          <cell r="V3680"/>
          <cell r="Y3680"/>
          <cell r="Z3680"/>
        </row>
        <row r="3681">
          <cell r="B3681"/>
          <cell r="C3681"/>
          <cell r="D3681"/>
          <cell r="E3681"/>
          <cell r="F3681"/>
          <cell r="G3681"/>
          <cell r="H3681"/>
          <cell r="I3681"/>
          <cell r="J3681"/>
          <cell r="K3681"/>
          <cell r="L3681"/>
          <cell r="O3681"/>
          <cell r="P3681"/>
          <cell r="Q3681"/>
          <cell r="R3681"/>
          <cell r="S3681"/>
          <cell r="T3681"/>
          <cell r="U3681"/>
          <cell r="V3681"/>
          <cell r="Y3681"/>
          <cell r="Z3681"/>
        </row>
        <row r="3682">
          <cell r="B3682"/>
          <cell r="C3682"/>
          <cell r="D3682"/>
          <cell r="E3682"/>
          <cell r="F3682"/>
          <cell r="G3682"/>
          <cell r="H3682"/>
          <cell r="I3682"/>
          <cell r="J3682"/>
          <cell r="K3682"/>
          <cell r="L3682"/>
          <cell r="O3682"/>
          <cell r="P3682"/>
          <cell r="Q3682"/>
          <cell r="R3682"/>
          <cell r="S3682"/>
          <cell r="T3682"/>
          <cell r="U3682"/>
          <cell r="V3682"/>
          <cell r="Y3682"/>
          <cell r="Z3682"/>
        </row>
        <row r="3683">
          <cell r="B3683"/>
          <cell r="C3683"/>
          <cell r="D3683"/>
          <cell r="E3683"/>
          <cell r="F3683"/>
          <cell r="G3683"/>
          <cell r="H3683"/>
          <cell r="I3683"/>
          <cell r="J3683"/>
          <cell r="K3683"/>
          <cell r="L3683"/>
          <cell r="O3683"/>
          <cell r="P3683"/>
          <cell r="Q3683"/>
          <cell r="R3683"/>
          <cell r="S3683"/>
          <cell r="T3683"/>
          <cell r="U3683"/>
          <cell r="V3683"/>
          <cell r="Y3683"/>
          <cell r="Z3683"/>
        </row>
        <row r="3684">
          <cell r="B3684"/>
          <cell r="C3684"/>
          <cell r="D3684"/>
          <cell r="E3684"/>
          <cell r="F3684"/>
          <cell r="G3684"/>
          <cell r="H3684"/>
          <cell r="I3684"/>
          <cell r="J3684"/>
          <cell r="K3684"/>
          <cell r="L3684"/>
          <cell r="O3684"/>
          <cell r="P3684"/>
          <cell r="Q3684"/>
          <cell r="R3684"/>
          <cell r="S3684"/>
          <cell r="T3684"/>
          <cell r="U3684"/>
          <cell r="V3684"/>
          <cell r="Y3684"/>
          <cell r="Z3684"/>
        </row>
        <row r="3685">
          <cell r="B3685"/>
          <cell r="C3685"/>
          <cell r="D3685"/>
          <cell r="E3685"/>
          <cell r="F3685"/>
          <cell r="G3685"/>
          <cell r="H3685"/>
          <cell r="I3685"/>
          <cell r="J3685"/>
          <cell r="K3685"/>
          <cell r="L3685"/>
          <cell r="O3685"/>
          <cell r="P3685"/>
          <cell r="Q3685"/>
          <cell r="R3685"/>
          <cell r="S3685"/>
          <cell r="T3685"/>
          <cell r="U3685"/>
          <cell r="V3685"/>
          <cell r="Y3685"/>
          <cell r="Z3685"/>
        </row>
        <row r="3686">
          <cell r="B3686"/>
          <cell r="C3686"/>
          <cell r="D3686"/>
          <cell r="E3686"/>
          <cell r="F3686"/>
          <cell r="G3686"/>
          <cell r="H3686"/>
          <cell r="I3686"/>
          <cell r="J3686"/>
          <cell r="K3686"/>
          <cell r="L3686"/>
          <cell r="O3686"/>
          <cell r="P3686"/>
          <cell r="Q3686"/>
          <cell r="R3686"/>
          <cell r="S3686"/>
          <cell r="T3686"/>
          <cell r="U3686"/>
          <cell r="V3686"/>
          <cell r="Y3686"/>
          <cell r="Z3686"/>
        </row>
        <row r="3687">
          <cell r="B3687"/>
          <cell r="C3687"/>
          <cell r="D3687"/>
          <cell r="E3687"/>
          <cell r="F3687"/>
          <cell r="G3687"/>
          <cell r="H3687"/>
          <cell r="I3687"/>
          <cell r="J3687"/>
          <cell r="K3687"/>
          <cell r="L3687"/>
          <cell r="O3687"/>
          <cell r="P3687"/>
          <cell r="Q3687"/>
          <cell r="R3687"/>
          <cell r="S3687"/>
          <cell r="T3687"/>
          <cell r="U3687"/>
          <cell r="V3687"/>
          <cell r="Y3687"/>
          <cell r="Z3687"/>
        </row>
        <row r="3688">
          <cell r="B3688"/>
          <cell r="C3688"/>
          <cell r="D3688"/>
          <cell r="E3688"/>
          <cell r="F3688"/>
          <cell r="G3688"/>
          <cell r="H3688"/>
          <cell r="I3688"/>
          <cell r="J3688"/>
          <cell r="K3688"/>
          <cell r="L3688"/>
          <cell r="O3688"/>
          <cell r="P3688"/>
          <cell r="Q3688"/>
          <cell r="R3688"/>
          <cell r="S3688"/>
          <cell r="T3688"/>
          <cell r="U3688"/>
          <cell r="V3688"/>
          <cell r="Y3688"/>
          <cell r="Z3688"/>
        </row>
        <row r="3689">
          <cell r="B3689"/>
          <cell r="C3689"/>
          <cell r="D3689"/>
          <cell r="E3689"/>
          <cell r="F3689"/>
          <cell r="G3689"/>
          <cell r="H3689"/>
          <cell r="I3689"/>
          <cell r="J3689"/>
          <cell r="K3689"/>
          <cell r="L3689"/>
          <cell r="O3689"/>
          <cell r="P3689"/>
          <cell r="Q3689"/>
          <cell r="R3689"/>
          <cell r="S3689"/>
          <cell r="T3689"/>
          <cell r="U3689"/>
          <cell r="V3689"/>
          <cell r="Y3689"/>
          <cell r="Z3689"/>
        </row>
        <row r="3690">
          <cell r="B3690"/>
          <cell r="C3690"/>
          <cell r="D3690"/>
          <cell r="E3690"/>
          <cell r="F3690"/>
          <cell r="G3690"/>
          <cell r="H3690"/>
          <cell r="I3690"/>
          <cell r="J3690"/>
          <cell r="K3690"/>
          <cell r="L3690"/>
          <cell r="O3690"/>
          <cell r="P3690"/>
          <cell r="Q3690"/>
          <cell r="R3690"/>
          <cell r="S3690"/>
          <cell r="T3690"/>
          <cell r="U3690"/>
          <cell r="V3690"/>
          <cell r="Y3690"/>
          <cell r="Z3690"/>
        </row>
        <row r="3691">
          <cell r="B3691"/>
          <cell r="C3691"/>
          <cell r="D3691"/>
          <cell r="E3691"/>
          <cell r="F3691"/>
          <cell r="G3691"/>
          <cell r="H3691"/>
          <cell r="I3691"/>
          <cell r="J3691"/>
          <cell r="K3691"/>
          <cell r="L3691"/>
          <cell r="O3691"/>
          <cell r="P3691"/>
          <cell r="Q3691"/>
          <cell r="R3691"/>
          <cell r="S3691"/>
          <cell r="T3691"/>
          <cell r="U3691"/>
          <cell r="V3691"/>
          <cell r="Y3691"/>
          <cell r="Z3691"/>
        </row>
        <row r="3692">
          <cell r="B3692"/>
          <cell r="C3692"/>
          <cell r="D3692"/>
          <cell r="E3692"/>
          <cell r="F3692"/>
          <cell r="G3692"/>
          <cell r="H3692"/>
          <cell r="I3692"/>
          <cell r="J3692"/>
          <cell r="K3692"/>
          <cell r="L3692"/>
          <cell r="O3692"/>
          <cell r="P3692"/>
          <cell r="Q3692"/>
          <cell r="R3692"/>
          <cell r="S3692"/>
          <cell r="T3692"/>
          <cell r="U3692"/>
          <cell r="V3692"/>
          <cell r="Y3692"/>
          <cell r="Z3692"/>
        </row>
        <row r="3693">
          <cell r="B3693"/>
          <cell r="C3693"/>
          <cell r="D3693"/>
          <cell r="E3693"/>
          <cell r="F3693"/>
          <cell r="G3693"/>
          <cell r="H3693"/>
          <cell r="I3693"/>
          <cell r="J3693"/>
          <cell r="K3693"/>
          <cell r="L3693"/>
          <cell r="O3693"/>
          <cell r="P3693"/>
          <cell r="Q3693"/>
          <cell r="R3693"/>
          <cell r="S3693"/>
          <cell r="T3693"/>
          <cell r="U3693"/>
          <cell r="V3693"/>
          <cell r="Y3693"/>
          <cell r="Z3693"/>
        </row>
        <row r="3694">
          <cell r="B3694"/>
          <cell r="C3694"/>
          <cell r="D3694"/>
          <cell r="E3694"/>
          <cell r="F3694"/>
          <cell r="G3694"/>
          <cell r="H3694"/>
          <cell r="I3694"/>
          <cell r="J3694"/>
          <cell r="K3694"/>
          <cell r="L3694"/>
          <cell r="O3694"/>
          <cell r="P3694"/>
          <cell r="Q3694"/>
          <cell r="R3694"/>
          <cell r="S3694"/>
          <cell r="T3694"/>
          <cell r="U3694"/>
          <cell r="V3694"/>
          <cell r="Y3694"/>
          <cell r="Z3694"/>
        </row>
        <row r="3695">
          <cell r="B3695"/>
          <cell r="C3695"/>
          <cell r="D3695"/>
          <cell r="E3695"/>
          <cell r="F3695"/>
          <cell r="G3695"/>
          <cell r="H3695"/>
          <cell r="I3695"/>
          <cell r="J3695"/>
          <cell r="K3695"/>
          <cell r="L3695"/>
          <cell r="O3695"/>
          <cell r="P3695"/>
          <cell r="Q3695"/>
          <cell r="R3695"/>
          <cell r="S3695"/>
          <cell r="T3695"/>
          <cell r="U3695"/>
          <cell r="V3695"/>
          <cell r="Y3695"/>
          <cell r="Z3695"/>
        </row>
        <row r="3696">
          <cell r="B3696"/>
          <cell r="C3696"/>
          <cell r="D3696"/>
          <cell r="E3696"/>
          <cell r="F3696"/>
          <cell r="G3696"/>
          <cell r="H3696"/>
          <cell r="I3696"/>
          <cell r="J3696"/>
          <cell r="K3696"/>
          <cell r="L3696"/>
          <cell r="O3696"/>
          <cell r="P3696"/>
          <cell r="Q3696"/>
          <cell r="R3696"/>
          <cell r="S3696"/>
          <cell r="T3696"/>
          <cell r="U3696"/>
          <cell r="V3696"/>
          <cell r="Y3696"/>
          <cell r="Z3696"/>
        </row>
        <row r="3697">
          <cell r="B3697"/>
          <cell r="C3697"/>
          <cell r="D3697"/>
          <cell r="E3697"/>
          <cell r="F3697"/>
          <cell r="G3697"/>
          <cell r="H3697"/>
          <cell r="I3697"/>
          <cell r="J3697"/>
          <cell r="K3697"/>
          <cell r="L3697"/>
          <cell r="O3697"/>
          <cell r="P3697"/>
          <cell r="Q3697"/>
          <cell r="R3697"/>
          <cell r="S3697"/>
          <cell r="T3697"/>
          <cell r="U3697"/>
          <cell r="V3697"/>
          <cell r="Y3697"/>
          <cell r="Z3697"/>
        </row>
        <row r="3698">
          <cell r="B3698"/>
          <cell r="C3698"/>
          <cell r="D3698"/>
          <cell r="E3698"/>
          <cell r="F3698"/>
          <cell r="G3698"/>
          <cell r="H3698"/>
          <cell r="I3698"/>
          <cell r="J3698"/>
          <cell r="K3698"/>
          <cell r="L3698"/>
          <cell r="O3698"/>
          <cell r="P3698"/>
          <cell r="Q3698"/>
          <cell r="R3698"/>
          <cell r="S3698"/>
          <cell r="T3698"/>
          <cell r="U3698"/>
          <cell r="V3698"/>
          <cell r="Y3698"/>
          <cell r="Z3698"/>
        </row>
        <row r="3699">
          <cell r="B3699"/>
          <cell r="C3699"/>
          <cell r="D3699"/>
          <cell r="E3699"/>
          <cell r="F3699"/>
          <cell r="G3699"/>
          <cell r="H3699"/>
          <cell r="I3699"/>
          <cell r="J3699"/>
          <cell r="K3699"/>
          <cell r="L3699"/>
          <cell r="O3699"/>
          <cell r="P3699"/>
          <cell r="Q3699"/>
          <cell r="R3699"/>
          <cell r="S3699"/>
          <cell r="T3699"/>
          <cell r="U3699"/>
          <cell r="V3699"/>
          <cell r="Y3699"/>
          <cell r="Z3699"/>
        </row>
        <row r="3700">
          <cell r="B3700"/>
          <cell r="C3700"/>
          <cell r="D3700"/>
          <cell r="E3700"/>
          <cell r="F3700"/>
          <cell r="G3700"/>
          <cell r="H3700"/>
          <cell r="I3700"/>
          <cell r="J3700"/>
          <cell r="K3700"/>
          <cell r="L3700"/>
          <cell r="O3700"/>
          <cell r="P3700"/>
          <cell r="Q3700"/>
          <cell r="R3700"/>
          <cell r="S3700"/>
          <cell r="T3700"/>
          <cell r="U3700"/>
          <cell r="V3700"/>
          <cell r="Y3700"/>
          <cell r="Z3700"/>
        </row>
        <row r="3701">
          <cell r="B3701"/>
          <cell r="C3701"/>
          <cell r="D3701"/>
          <cell r="E3701"/>
          <cell r="F3701"/>
          <cell r="G3701"/>
          <cell r="H3701"/>
          <cell r="I3701"/>
          <cell r="J3701"/>
          <cell r="K3701"/>
          <cell r="L3701"/>
          <cell r="O3701"/>
          <cell r="P3701"/>
          <cell r="Q3701"/>
          <cell r="R3701"/>
          <cell r="S3701"/>
          <cell r="T3701"/>
          <cell r="U3701"/>
          <cell r="V3701"/>
          <cell r="Y3701"/>
          <cell r="Z3701"/>
        </row>
        <row r="3702">
          <cell r="B3702"/>
          <cell r="C3702"/>
          <cell r="D3702"/>
          <cell r="E3702"/>
          <cell r="F3702"/>
          <cell r="G3702"/>
          <cell r="H3702"/>
          <cell r="I3702"/>
          <cell r="J3702"/>
          <cell r="K3702"/>
          <cell r="L3702"/>
          <cell r="O3702"/>
          <cell r="P3702"/>
          <cell r="Q3702"/>
          <cell r="R3702"/>
          <cell r="S3702"/>
          <cell r="T3702"/>
          <cell r="U3702"/>
          <cell r="V3702"/>
          <cell r="Y3702"/>
          <cell r="Z3702"/>
        </row>
        <row r="3703">
          <cell r="B3703"/>
          <cell r="C3703"/>
          <cell r="D3703"/>
          <cell r="E3703"/>
          <cell r="F3703"/>
          <cell r="G3703"/>
          <cell r="H3703"/>
          <cell r="I3703"/>
          <cell r="J3703"/>
          <cell r="K3703"/>
          <cell r="L3703"/>
          <cell r="O3703"/>
          <cell r="P3703"/>
          <cell r="Q3703"/>
          <cell r="R3703"/>
          <cell r="S3703"/>
          <cell r="T3703"/>
          <cell r="U3703"/>
          <cell r="V3703"/>
          <cell r="Y3703"/>
          <cell r="Z3703"/>
        </row>
        <row r="3704">
          <cell r="B3704"/>
          <cell r="C3704"/>
          <cell r="D3704"/>
          <cell r="E3704"/>
          <cell r="F3704"/>
          <cell r="G3704"/>
          <cell r="H3704"/>
          <cell r="I3704"/>
          <cell r="J3704"/>
          <cell r="K3704"/>
          <cell r="L3704"/>
          <cell r="O3704"/>
          <cell r="P3704"/>
          <cell r="Q3704"/>
          <cell r="R3704"/>
          <cell r="S3704"/>
          <cell r="T3704"/>
          <cell r="U3704"/>
          <cell r="V3704"/>
          <cell r="Y3704"/>
          <cell r="Z3704"/>
        </row>
        <row r="3705">
          <cell r="B3705"/>
          <cell r="C3705"/>
          <cell r="D3705"/>
          <cell r="E3705"/>
          <cell r="F3705"/>
          <cell r="G3705"/>
          <cell r="H3705"/>
          <cell r="I3705"/>
          <cell r="J3705"/>
          <cell r="K3705"/>
          <cell r="L3705"/>
          <cell r="O3705"/>
          <cell r="P3705"/>
          <cell r="Q3705"/>
          <cell r="R3705"/>
          <cell r="S3705"/>
          <cell r="T3705"/>
          <cell r="U3705"/>
          <cell r="V3705"/>
          <cell r="Y3705"/>
          <cell r="Z3705"/>
        </row>
        <row r="3706">
          <cell r="B3706"/>
          <cell r="C3706"/>
          <cell r="D3706"/>
          <cell r="E3706"/>
          <cell r="F3706"/>
          <cell r="G3706"/>
          <cell r="H3706"/>
          <cell r="I3706"/>
          <cell r="J3706"/>
          <cell r="K3706"/>
          <cell r="L3706"/>
          <cell r="O3706"/>
          <cell r="P3706"/>
          <cell r="Q3706"/>
          <cell r="R3706"/>
          <cell r="S3706"/>
          <cell r="T3706"/>
          <cell r="U3706"/>
          <cell r="V3706"/>
          <cell r="Y3706"/>
          <cell r="Z3706"/>
        </row>
        <row r="3707">
          <cell r="B3707"/>
          <cell r="C3707"/>
          <cell r="D3707"/>
          <cell r="E3707"/>
          <cell r="F3707"/>
          <cell r="G3707"/>
          <cell r="H3707"/>
          <cell r="I3707"/>
          <cell r="J3707"/>
          <cell r="K3707"/>
          <cell r="L3707"/>
          <cell r="O3707"/>
          <cell r="P3707"/>
          <cell r="Q3707"/>
          <cell r="R3707"/>
          <cell r="S3707"/>
          <cell r="T3707"/>
          <cell r="U3707"/>
          <cell r="V3707"/>
          <cell r="Y3707"/>
          <cell r="Z3707"/>
        </row>
        <row r="3708">
          <cell r="B3708"/>
          <cell r="C3708"/>
          <cell r="D3708"/>
          <cell r="E3708"/>
          <cell r="F3708"/>
          <cell r="G3708"/>
          <cell r="H3708"/>
          <cell r="I3708"/>
          <cell r="J3708"/>
          <cell r="K3708"/>
          <cell r="L3708"/>
          <cell r="O3708"/>
          <cell r="P3708"/>
          <cell r="Q3708"/>
          <cell r="R3708"/>
          <cell r="S3708"/>
          <cell r="T3708"/>
          <cell r="U3708"/>
          <cell r="V3708"/>
          <cell r="Y3708"/>
          <cell r="Z3708"/>
        </row>
        <row r="3709">
          <cell r="B3709"/>
          <cell r="C3709"/>
          <cell r="D3709"/>
          <cell r="E3709"/>
          <cell r="F3709"/>
          <cell r="G3709"/>
          <cell r="H3709"/>
          <cell r="I3709"/>
          <cell r="J3709"/>
          <cell r="K3709"/>
          <cell r="L3709"/>
          <cell r="O3709"/>
          <cell r="P3709"/>
          <cell r="Q3709"/>
          <cell r="R3709"/>
          <cell r="S3709"/>
          <cell r="T3709"/>
          <cell r="U3709"/>
          <cell r="V3709"/>
          <cell r="Y3709"/>
          <cell r="Z3709"/>
        </row>
        <row r="3710">
          <cell r="B3710"/>
          <cell r="C3710"/>
          <cell r="D3710"/>
          <cell r="E3710"/>
          <cell r="F3710"/>
          <cell r="G3710"/>
          <cell r="H3710"/>
          <cell r="I3710"/>
          <cell r="J3710"/>
          <cell r="K3710"/>
          <cell r="L3710"/>
          <cell r="O3710"/>
          <cell r="P3710"/>
          <cell r="Q3710"/>
          <cell r="R3710"/>
          <cell r="S3710"/>
          <cell r="T3710"/>
          <cell r="U3710"/>
          <cell r="V3710"/>
          <cell r="Y3710"/>
          <cell r="Z3710"/>
        </row>
        <row r="3711">
          <cell r="B3711"/>
          <cell r="C3711"/>
          <cell r="D3711"/>
          <cell r="E3711"/>
          <cell r="F3711"/>
          <cell r="G3711"/>
          <cell r="H3711"/>
          <cell r="I3711"/>
          <cell r="J3711"/>
          <cell r="K3711"/>
          <cell r="L3711"/>
          <cell r="O3711"/>
          <cell r="P3711"/>
          <cell r="Q3711"/>
          <cell r="R3711"/>
          <cell r="S3711"/>
          <cell r="T3711"/>
          <cell r="U3711"/>
          <cell r="V3711"/>
          <cell r="Y3711"/>
          <cell r="Z3711"/>
        </row>
        <row r="3712">
          <cell r="B3712"/>
          <cell r="C3712"/>
          <cell r="D3712"/>
          <cell r="E3712"/>
          <cell r="F3712"/>
          <cell r="G3712"/>
          <cell r="H3712"/>
          <cell r="I3712"/>
          <cell r="J3712"/>
          <cell r="K3712"/>
          <cell r="L3712"/>
          <cell r="O3712"/>
          <cell r="P3712"/>
          <cell r="Q3712"/>
          <cell r="R3712"/>
          <cell r="S3712"/>
          <cell r="T3712"/>
          <cell r="U3712"/>
          <cell r="V3712"/>
          <cell r="Y3712"/>
          <cell r="Z3712"/>
        </row>
        <row r="3713">
          <cell r="B3713"/>
          <cell r="C3713"/>
          <cell r="D3713"/>
          <cell r="E3713"/>
          <cell r="F3713"/>
          <cell r="G3713"/>
          <cell r="H3713"/>
          <cell r="I3713"/>
          <cell r="J3713"/>
          <cell r="K3713"/>
          <cell r="L3713"/>
          <cell r="O3713"/>
          <cell r="P3713"/>
          <cell r="Q3713"/>
          <cell r="R3713"/>
          <cell r="S3713"/>
          <cell r="T3713"/>
          <cell r="U3713"/>
          <cell r="V3713"/>
          <cell r="Y3713"/>
          <cell r="Z3713"/>
        </row>
        <row r="3714">
          <cell r="B3714"/>
          <cell r="C3714"/>
          <cell r="D3714"/>
          <cell r="E3714"/>
          <cell r="F3714"/>
          <cell r="G3714"/>
          <cell r="H3714"/>
          <cell r="I3714"/>
          <cell r="J3714"/>
          <cell r="K3714"/>
          <cell r="L3714"/>
          <cell r="O3714"/>
          <cell r="P3714"/>
          <cell r="Q3714"/>
          <cell r="R3714"/>
          <cell r="S3714"/>
          <cell r="T3714"/>
          <cell r="U3714"/>
          <cell r="V3714"/>
          <cell r="Y3714"/>
          <cell r="Z3714"/>
        </row>
        <row r="3715">
          <cell r="B3715"/>
          <cell r="C3715"/>
          <cell r="D3715"/>
          <cell r="E3715"/>
          <cell r="F3715"/>
          <cell r="G3715"/>
          <cell r="H3715"/>
          <cell r="I3715"/>
          <cell r="J3715"/>
          <cell r="K3715"/>
          <cell r="L3715"/>
          <cell r="O3715"/>
          <cell r="P3715"/>
          <cell r="Q3715"/>
          <cell r="R3715"/>
          <cell r="S3715"/>
          <cell r="T3715"/>
          <cell r="U3715"/>
          <cell r="V3715"/>
          <cell r="Y3715"/>
          <cell r="Z3715"/>
        </row>
        <row r="3716">
          <cell r="B3716"/>
          <cell r="C3716"/>
          <cell r="D3716"/>
          <cell r="E3716"/>
          <cell r="F3716"/>
          <cell r="G3716"/>
          <cell r="H3716"/>
          <cell r="I3716"/>
          <cell r="J3716"/>
          <cell r="K3716"/>
          <cell r="L3716"/>
          <cell r="O3716"/>
          <cell r="P3716"/>
          <cell r="Q3716"/>
          <cell r="R3716"/>
          <cell r="S3716"/>
          <cell r="T3716"/>
          <cell r="U3716"/>
          <cell r="V3716"/>
          <cell r="Y3716"/>
          <cell r="Z3716"/>
        </row>
        <row r="3717">
          <cell r="B3717"/>
          <cell r="C3717"/>
          <cell r="D3717"/>
          <cell r="E3717"/>
          <cell r="F3717"/>
          <cell r="G3717"/>
          <cell r="H3717"/>
          <cell r="I3717"/>
          <cell r="J3717"/>
          <cell r="K3717"/>
          <cell r="L3717"/>
          <cell r="O3717"/>
          <cell r="P3717"/>
          <cell r="Q3717"/>
          <cell r="R3717"/>
          <cell r="S3717"/>
          <cell r="T3717"/>
          <cell r="U3717"/>
          <cell r="V3717"/>
          <cell r="Y3717"/>
          <cell r="Z3717"/>
        </row>
        <row r="3718">
          <cell r="B3718"/>
          <cell r="C3718"/>
          <cell r="D3718"/>
          <cell r="E3718"/>
          <cell r="F3718"/>
          <cell r="G3718"/>
          <cell r="H3718"/>
          <cell r="I3718"/>
          <cell r="J3718"/>
          <cell r="K3718"/>
          <cell r="L3718"/>
          <cell r="O3718"/>
          <cell r="P3718"/>
          <cell r="Q3718"/>
          <cell r="R3718"/>
          <cell r="S3718"/>
          <cell r="T3718"/>
          <cell r="U3718"/>
          <cell r="V3718"/>
          <cell r="Y3718"/>
          <cell r="Z3718"/>
        </row>
        <row r="3719">
          <cell r="B3719"/>
          <cell r="C3719"/>
          <cell r="D3719"/>
          <cell r="E3719"/>
          <cell r="F3719"/>
          <cell r="G3719"/>
          <cell r="H3719"/>
          <cell r="I3719"/>
          <cell r="J3719"/>
          <cell r="K3719"/>
          <cell r="L3719"/>
          <cell r="O3719"/>
          <cell r="P3719"/>
          <cell r="Q3719"/>
          <cell r="R3719"/>
          <cell r="S3719"/>
          <cell r="T3719"/>
          <cell r="U3719"/>
          <cell r="V3719"/>
          <cell r="Y3719"/>
          <cell r="Z3719"/>
        </row>
        <row r="3720">
          <cell r="B3720"/>
          <cell r="C3720"/>
          <cell r="D3720"/>
          <cell r="E3720"/>
          <cell r="F3720"/>
          <cell r="G3720"/>
          <cell r="H3720"/>
          <cell r="I3720"/>
          <cell r="J3720"/>
          <cell r="K3720"/>
          <cell r="L3720"/>
          <cell r="O3720"/>
          <cell r="P3720"/>
          <cell r="Q3720"/>
          <cell r="R3720"/>
          <cell r="S3720"/>
          <cell r="T3720"/>
          <cell r="U3720"/>
          <cell r="V3720"/>
          <cell r="Y3720"/>
          <cell r="Z3720"/>
        </row>
        <row r="3721">
          <cell r="B3721"/>
          <cell r="C3721"/>
          <cell r="D3721"/>
          <cell r="E3721"/>
          <cell r="F3721"/>
          <cell r="G3721"/>
          <cell r="H3721"/>
          <cell r="I3721"/>
          <cell r="J3721"/>
          <cell r="K3721"/>
          <cell r="L3721"/>
          <cell r="O3721"/>
          <cell r="P3721"/>
          <cell r="Q3721"/>
          <cell r="R3721"/>
          <cell r="S3721"/>
          <cell r="T3721"/>
          <cell r="U3721"/>
          <cell r="V3721"/>
          <cell r="Y3721"/>
          <cell r="Z3721"/>
        </row>
        <row r="3722">
          <cell r="B3722"/>
          <cell r="C3722"/>
          <cell r="D3722"/>
          <cell r="E3722"/>
          <cell r="F3722"/>
          <cell r="G3722"/>
          <cell r="H3722"/>
          <cell r="I3722"/>
          <cell r="J3722"/>
          <cell r="K3722"/>
          <cell r="L3722"/>
          <cell r="O3722"/>
          <cell r="P3722"/>
          <cell r="Q3722"/>
          <cell r="R3722"/>
          <cell r="S3722"/>
          <cell r="T3722"/>
          <cell r="U3722"/>
          <cell r="V3722"/>
          <cell r="Y3722"/>
          <cell r="Z3722"/>
        </row>
        <row r="3723">
          <cell r="B3723"/>
          <cell r="C3723"/>
          <cell r="D3723"/>
          <cell r="E3723"/>
          <cell r="F3723"/>
          <cell r="G3723"/>
          <cell r="H3723"/>
          <cell r="I3723"/>
          <cell r="J3723"/>
          <cell r="K3723"/>
          <cell r="L3723"/>
          <cell r="O3723"/>
          <cell r="P3723"/>
          <cell r="Q3723"/>
          <cell r="R3723"/>
          <cell r="S3723"/>
          <cell r="T3723"/>
          <cell r="U3723"/>
          <cell r="V3723"/>
          <cell r="Y3723"/>
          <cell r="Z3723"/>
        </row>
        <row r="3724">
          <cell r="B3724"/>
          <cell r="C3724"/>
          <cell r="D3724"/>
          <cell r="E3724"/>
          <cell r="F3724"/>
          <cell r="G3724"/>
          <cell r="H3724"/>
          <cell r="I3724"/>
          <cell r="J3724"/>
          <cell r="K3724"/>
          <cell r="L3724"/>
          <cell r="O3724"/>
          <cell r="P3724"/>
          <cell r="Q3724"/>
          <cell r="R3724"/>
          <cell r="S3724"/>
          <cell r="T3724"/>
          <cell r="U3724"/>
          <cell r="V3724"/>
          <cell r="Y3724"/>
          <cell r="Z3724"/>
        </row>
        <row r="3725">
          <cell r="B3725"/>
          <cell r="C3725"/>
          <cell r="D3725"/>
          <cell r="E3725"/>
          <cell r="F3725"/>
          <cell r="G3725"/>
          <cell r="H3725"/>
          <cell r="I3725"/>
          <cell r="J3725"/>
          <cell r="K3725"/>
          <cell r="L3725"/>
          <cell r="O3725"/>
          <cell r="P3725"/>
          <cell r="Q3725"/>
          <cell r="R3725"/>
          <cell r="S3725"/>
          <cell r="T3725"/>
          <cell r="U3725"/>
          <cell r="V3725"/>
          <cell r="Y3725"/>
          <cell r="Z3725"/>
        </row>
        <row r="3726">
          <cell r="B3726"/>
          <cell r="C3726"/>
          <cell r="D3726"/>
          <cell r="E3726"/>
          <cell r="F3726"/>
          <cell r="G3726"/>
          <cell r="H3726"/>
          <cell r="I3726"/>
          <cell r="J3726"/>
          <cell r="K3726"/>
          <cell r="L3726"/>
          <cell r="O3726"/>
          <cell r="P3726"/>
          <cell r="Q3726"/>
          <cell r="R3726"/>
          <cell r="S3726"/>
          <cell r="T3726"/>
          <cell r="U3726"/>
          <cell r="V3726"/>
          <cell r="Y3726"/>
          <cell r="Z3726"/>
        </row>
        <row r="3727">
          <cell r="B3727"/>
          <cell r="C3727"/>
          <cell r="D3727"/>
          <cell r="E3727"/>
          <cell r="F3727"/>
          <cell r="G3727"/>
          <cell r="H3727"/>
          <cell r="I3727"/>
          <cell r="J3727"/>
          <cell r="K3727"/>
          <cell r="L3727"/>
          <cell r="O3727"/>
          <cell r="P3727"/>
          <cell r="Q3727"/>
          <cell r="R3727"/>
          <cell r="S3727"/>
          <cell r="T3727"/>
          <cell r="U3727"/>
          <cell r="V3727"/>
          <cell r="Y3727"/>
          <cell r="Z3727"/>
        </row>
        <row r="3728">
          <cell r="B3728"/>
          <cell r="C3728"/>
          <cell r="D3728"/>
          <cell r="E3728"/>
          <cell r="F3728"/>
          <cell r="G3728"/>
          <cell r="H3728"/>
          <cell r="I3728"/>
          <cell r="J3728"/>
          <cell r="K3728"/>
          <cell r="L3728"/>
          <cell r="O3728"/>
          <cell r="P3728"/>
          <cell r="Q3728"/>
          <cell r="R3728"/>
          <cell r="S3728"/>
          <cell r="T3728"/>
          <cell r="U3728"/>
          <cell r="V3728"/>
          <cell r="Y3728"/>
          <cell r="Z3728"/>
        </row>
        <row r="3729">
          <cell r="B3729"/>
          <cell r="C3729"/>
          <cell r="D3729"/>
          <cell r="E3729"/>
          <cell r="F3729"/>
          <cell r="G3729"/>
          <cell r="H3729"/>
          <cell r="I3729"/>
          <cell r="J3729"/>
          <cell r="K3729"/>
          <cell r="L3729"/>
          <cell r="O3729"/>
          <cell r="P3729"/>
          <cell r="Q3729"/>
          <cell r="R3729"/>
          <cell r="S3729"/>
          <cell r="T3729"/>
          <cell r="U3729"/>
          <cell r="V3729"/>
          <cell r="Y3729"/>
          <cell r="Z3729"/>
        </row>
        <row r="3730">
          <cell r="B3730"/>
          <cell r="C3730"/>
          <cell r="D3730"/>
          <cell r="E3730"/>
          <cell r="F3730"/>
          <cell r="G3730"/>
          <cell r="H3730"/>
          <cell r="I3730"/>
          <cell r="J3730"/>
          <cell r="K3730"/>
          <cell r="L3730"/>
          <cell r="O3730"/>
          <cell r="P3730"/>
          <cell r="Q3730"/>
          <cell r="R3730"/>
          <cell r="S3730"/>
          <cell r="T3730"/>
          <cell r="U3730"/>
          <cell r="V3730"/>
          <cell r="Y3730"/>
          <cell r="Z3730"/>
        </row>
        <row r="3731">
          <cell r="B3731"/>
          <cell r="C3731"/>
          <cell r="D3731"/>
          <cell r="E3731"/>
          <cell r="F3731"/>
          <cell r="G3731"/>
          <cell r="H3731"/>
          <cell r="I3731"/>
          <cell r="J3731"/>
          <cell r="K3731"/>
          <cell r="L3731"/>
          <cell r="O3731"/>
          <cell r="P3731"/>
          <cell r="Q3731"/>
          <cell r="R3731"/>
          <cell r="S3731"/>
          <cell r="T3731"/>
          <cell r="U3731"/>
          <cell r="V3731"/>
          <cell r="Y3731"/>
          <cell r="Z3731"/>
        </row>
        <row r="3732">
          <cell r="B3732"/>
          <cell r="C3732"/>
          <cell r="D3732"/>
          <cell r="E3732"/>
          <cell r="F3732"/>
          <cell r="G3732"/>
          <cell r="H3732"/>
          <cell r="I3732"/>
          <cell r="J3732"/>
          <cell r="K3732"/>
          <cell r="L3732"/>
          <cell r="O3732"/>
          <cell r="P3732"/>
          <cell r="Q3732"/>
          <cell r="R3732"/>
          <cell r="S3732"/>
          <cell r="T3732"/>
          <cell r="U3732"/>
          <cell r="V3732"/>
          <cell r="Y3732"/>
          <cell r="Z3732"/>
        </row>
        <row r="3733">
          <cell r="B3733"/>
          <cell r="C3733"/>
          <cell r="D3733"/>
          <cell r="E3733"/>
          <cell r="F3733"/>
          <cell r="G3733"/>
          <cell r="H3733"/>
          <cell r="I3733"/>
          <cell r="J3733"/>
          <cell r="K3733"/>
          <cell r="L3733"/>
          <cell r="O3733"/>
          <cell r="P3733"/>
          <cell r="Q3733"/>
          <cell r="R3733"/>
          <cell r="S3733"/>
          <cell r="T3733"/>
          <cell r="U3733"/>
          <cell r="V3733"/>
          <cell r="Y3733"/>
          <cell r="Z3733"/>
        </row>
        <row r="3734">
          <cell r="B3734"/>
          <cell r="C3734"/>
          <cell r="D3734"/>
          <cell r="E3734"/>
          <cell r="F3734"/>
          <cell r="G3734"/>
          <cell r="H3734"/>
          <cell r="I3734"/>
          <cell r="J3734"/>
          <cell r="K3734"/>
          <cell r="L3734"/>
          <cell r="O3734"/>
          <cell r="P3734"/>
          <cell r="Q3734"/>
          <cell r="R3734"/>
          <cell r="S3734"/>
          <cell r="T3734"/>
          <cell r="U3734"/>
          <cell r="V3734"/>
          <cell r="Y3734"/>
          <cell r="Z3734"/>
        </row>
        <row r="3735">
          <cell r="B3735"/>
          <cell r="C3735"/>
          <cell r="D3735"/>
          <cell r="E3735"/>
          <cell r="F3735"/>
          <cell r="G3735"/>
          <cell r="H3735"/>
          <cell r="I3735"/>
          <cell r="J3735"/>
          <cell r="K3735"/>
          <cell r="L3735"/>
          <cell r="O3735"/>
          <cell r="P3735"/>
          <cell r="Q3735"/>
          <cell r="R3735"/>
          <cell r="S3735"/>
          <cell r="T3735"/>
          <cell r="U3735"/>
          <cell r="V3735"/>
          <cell r="Y3735"/>
          <cell r="Z3735"/>
        </row>
        <row r="3736">
          <cell r="B3736"/>
          <cell r="C3736"/>
          <cell r="D3736"/>
          <cell r="E3736"/>
          <cell r="F3736"/>
          <cell r="G3736"/>
          <cell r="H3736"/>
          <cell r="I3736"/>
          <cell r="J3736"/>
          <cell r="K3736"/>
          <cell r="L3736"/>
          <cell r="O3736"/>
          <cell r="P3736"/>
          <cell r="Q3736"/>
          <cell r="R3736"/>
          <cell r="S3736"/>
          <cell r="T3736"/>
          <cell r="U3736"/>
          <cell r="V3736"/>
          <cell r="Y3736"/>
          <cell r="Z3736"/>
        </row>
        <row r="3737">
          <cell r="B3737"/>
          <cell r="C3737"/>
          <cell r="D3737"/>
          <cell r="E3737"/>
          <cell r="F3737"/>
          <cell r="G3737"/>
          <cell r="H3737"/>
          <cell r="I3737"/>
          <cell r="J3737"/>
          <cell r="K3737"/>
          <cell r="L3737"/>
          <cell r="O3737"/>
          <cell r="P3737"/>
          <cell r="Q3737"/>
          <cell r="R3737"/>
          <cell r="S3737"/>
          <cell r="T3737"/>
          <cell r="U3737"/>
          <cell r="V3737"/>
          <cell r="Y3737"/>
          <cell r="Z3737"/>
        </row>
        <row r="3738">
          <cell r="B3738"/>
          <cell r="C3738"/>
          <cell r="D3738"/>
          <cell r="E3738"/>
          <cell r="F3738"/>
          <cell r="G3738"/>
          <cell r="H3738"/>
          <cell r="I3738"/>
          <cell r="J3738"/>
          <cell r="K3738"/>
          <cell r="L3738"/>
          <cell r="O3738"/>
          <cell r="P3738"/>
          <cell r="Q3738"/>
          <cell r="R3738"/>
          <cell r="S3738"/>
          <cell r="T3738"/>
          <cell r="U3738"/>
          <cell r="V3738"/>
          <cell r="Y3738"/>
          <cell r="Z3738"/>
        </row>
        <row r="3739">
          <cell r="B3739"/>
          <cell r="C3739"/>
          <cell r="D3739"/>
          <cell r="E3739"/>
          <cell r="F3739"/>
          <cell r="G3739"/>
          <cell r="H3739"/>
          <cell r="I3739"/>
          <cell r="J3739"/>
          <cell r="K3739"/>
          <cell r="L3739"/>
          <cell r="O3739"/>
          <cell r="P3739"/>
          <cell r="Q3739"/>
          <cell r="R3739"/>
          <cell r="S3739"/>
          <cell r="T3739"/>
          <cell r="U3739"/>
          <cell r="V3739"/>
          <cell r="Y3739"/>
          <cell r="Z3739"/>
        </row>
        <row r="3740">
          <cell r="B3740"/>
          <cell r="C3740"/>
          <cell r="D3740"/>
          <cell r="E3740"/>
          <cell r="F3740"/>
          <cell r="G3740"/>
          <cell r="H3740"/>
          <cell r="I3740"/>
          <cell r="J3740"/>
          <cell r="K3740"/>
          <cell r="L3740"/>
          <cell r="O3740"/>
          <cell r="P3740"/>
          <cell r="Q3740"/>
          <cell r="R3740"/>
          <cell r="S3740"/>
          <cell r="T3740"/>
          <cell r="U3740"/>
          <cell r="V3740"/>
          <cell r="Y3740"/>
          <cell r="Z3740"/>
        </row>
        <row r="3741">
          <cell r="B3741"/>
          <cell r="C3741"/>
          <cell r="D3741"/>
          <cell r="E3741"/>
          <cell r="F3741"/>
          <cell r="G3741"/>
          <cell r="H3741"/>
          <cell r="I3741"/>
          <cell r="J3741"/>
          <cell r="K3741"/>
          <cell r="L3741"/>
          <cell r="O3741"/>
          <cell r="P3741"/>
          <cell r="Q3741"/>
          <cell r="R3741"/>
          <cell r="S3741"/>
          <cell r="T3741"/>
          <cell r="U3741"/>
          <cell r="V3741"/>
          <cell r="Y3741"/>
          <cell r="Z3741"/>
        </row>
        <row r="3742">
          <cell r="B3742"/>
          <cell r="C3742"/>
          <cell r="D3742"/>
          <cell r="E3742"/>
          <cell r="F3742"/>
          <cell r="G3742"/>
          <cell r="H3742"/>
          <cell r="I3742"/>
          <cell r="J3742"/>
          <cell r="K3742"/>
          <cell r="L3742"/>
          <cell r="O3742"/>
          <cell r="P3742"/>
          <cell r="Q3742"/>
          <cell r="R3742"/>
          <cell r="S3742"/>
          <cell r="T3742"/>
          <cell r="U3742"/>
          <cell r="V3742"/>
          <cell r="Y3742"/>
          <cell r="Z3742"/>
        </row>
        <row r="3743">
          <cell r="B3743"/>
          <cell r="C3743"/>
          <cell r="D3743"/>
          <cell r="E3743"/>
          <cell r="F3743"/>
          <cell r="G3743"/>
          <cell r="H3743"/>
          <cell r="I3743"/>
          <cell r="J3743"/>
          <cell r="K3743"/>
          <cell r="L3743"/>
          <cell r="O3743"/>
          <cell r="P3743"/>
          <cell r="Q3743"/>
          <cell r="R3743"/>
          <cell r="S3743"/>
          <cell r="T3743"/>
          <cell r="U3743"/>
          <cell r="V3743"/>
          <cell r="Y3743"/>
          <cell r="Z3743"/>
        </row>
        <row r="3744">
          <cell r="B3744"/>
          <cell r="C3744"/>
          <cell r="D3744"/>
          <cell r="E3744"/>
          <cell r="F3744"/>
          <cell r="G3744"/>
          <cell r="H3744"/>
          <cell r="I3744"/>
          <cell r="J3744"/>
          <cell r="K3744"/>
          <cell r="L3744"/>
          <cell r="O3744"/>
          <cell r="P3744"/>
          <cell r="Q3744"/>
          <cell r="R3744"/>
          <cell r="S3744"/>
          <cell r="T3744"/>
          <cell r="U3744"/>
          <cell r="V3744"/>
          <cell r="Y3744"/>
          <cell r="Z3744"/>
        </row>
        <row r="3745">
          <cell r="B3745"/>
          <cell r="C3745"/>
          <cell r="D3745"/>
          <cell r="E3745"/>
          <cell r="F3745"/>
          <cell r="G3745"/>
          <cell r="H3745"/>
          <cell r="I3745"/>
          <cell r="J3745"/>
          <cell r="K3745"/>
          <cell r="L3745"/>
          <cell r="O3745"/>
          <cell r="P3745"/>
          <cell r="Q3745"/>
          <cell r="R3745"/>
          <cell r="S3745"/>
          <cell r="T3745"/>
          <cell r="U3745"/>
          <cell r="V3745"/>
          <cell r="Y3745"/>
          <cell r="Z3745"/>
        </row>
        <row r="3746">
          <cell r="B3746"/>
          <cell r="C3746"/>
          <cell r="D3746"/>
          <cell r="E3746"/>
          <cell r="F3746"/>
          <cell r="G3746"/>
          <cell r="H3746"/>
          <cell r="I3746"/>
          <cell r="J3746"/>
          <cell r="K3746"/>
          <cell r="L3746"/>
          <cell r="O3746"/>
          <cell r="P3746"/>
          <cell r="Q3746"/>
          <cell r="R3746"/>
          <cell r="S3746"/>
          <cell r="T3746"/>
          <cell r="U3746"/>
          <cell r="V3746"/>
          <cell r="Y3746"/>
          <cell r="Z3746"/>
        </row>
        <row r="3747">
          <cell r="B3747"/>
          <cell r="C3747"/>
          <cell r="D3747"/>
          <cell r="E3747"/>
          <cell r="F3747"/>
          <cell r="G3747"/>
          <cell r="H3747"/>
          <cell r="I3747"/>
          <cell r="J3747"/>
          <cell r="K3747"/>
          <cell r="L3747"/>
          <cell r="O3747"/>
          <cell r="P3747"/>
          <cell r="Q3747"/>
          <cell r="R3747"/>
          <cell r="S3747"/>
          <cell r="T3747"/>
          <cell r="U3747"/>
          <cell r="V3747"/>
          <cell r="Y3747"/>
          <cell r="Z3747"/>
        </row>
        <row r="3748">
          <cell r="B3748"/>
          <cell r="C3748"/>
          <cell r="D3748"/>
          <cell r="E3748"/>
          <cell r="F3748"/>
          <cell r="G3748"/>
          <cell r="H3748"/>
          <cell r="I3748"/>
          <cell r="J3748"/>
          <cell r="K3748"/>
          <cell r="L3748"/>
          <cell r="O3748"/>
          <cell r="P3748"/>
          <cell r="Q3748"/>
          <cell r="R3748"/>
          <cell r="S3748"/>
          <cell r="T3748"/>
          <cell r="U3748"/>
          <cell r="V3748"/>
          <cell r="Y3748"/>
          <cell r="Z3748"/>
        </row>
        <row r="3749">
          <cell r="B3749"/>
          <cell r="C3749"/>
          <cell r="D3749"/>
          <cell r="E3749"/>
          <cell r="F3749"/>
          <cell r="G3749"/>
          <cell r="H3749"/>
          <cell r="I3749"/>
          <cell r="J3749"/>
          <cell r="K3749"/>
          <cell r="L3749"/>
          <cell r="O3749"/>
          <cell r="P3749"/>
          <cell r="Q3749"/>
          <cell r="R3749"/>
          <cell r="S3749"/>
          <cell r="T3749"/>
          <cell r="U3749"/>
          <cell r="V3749"/>
          <cell r="Y3749"/>
          <cell r="Z3749"/>
        </row>
        <row r="3750">
          <cell r="B3750"/>
          <cell r="C3750"/>
          <cell r="D3750"/>
          <cell r="E3750"/>
          <cell r="F3750"/>
          <cell r="G3750"/>
          <cell r="H3750"/>
          <cell r="I3750"/>
          <cell r="J3750"/>
          <cell r="K3750"/>
          <cell r="L3750"/>
          <cell r="O3750"/>
          <cell r="P3750"/>
          <cell r="Q3750"/>
          <cell r="R3750"/>
          <cell r="S3750"/>
          <cell r="T3750"/>
          <cell r="U3750"/>
          <cell r="V3750"/>
          <cell r="Y3750"/>
          <cell r="Z3750"/>
        </row>
        <row r="3751">
          <cell r="B3751"/>
          <cell r="C3751"/>
          <cell r="D3751"/>
          <cell r="E3751"/>
          <cell r="F3751"/>
          <cell r="G3751"/>
          <cell r="H3751"/>
          <cell r="I3751"/>
          <cell r="J3751"/>
          <cell r="K3751"/>
          <cell r="L3751"/>
          <cell r="O3751"/>
          <cell r="P3751"/>
          <cell r="Q3751"/>
          <cell r="R3751"/>
          <cell r="S3751"/>
          <cell r="T3751"/>
          <cell r="U3751"/>
          <cell r="V3751"/>
          <cell r="Y3751"/>
          <cell r="Z3751"/>
        </row>
        <row r="3752">
          <cell r="B3752"/>
          <cell r="C3752"/>
          <cell r="D3752"/>
          <cell r="E3752"/>
          <cell r="F3752"/>
          <cell r="G3752"/>
          <cell r="H3752"/>
          <cell r="I3752"/>
          <cell r="J3752"/>
          <cell r="K3752"/>
          <cell r="L3752"/>
          <cell r="O3752"/>
          <cell r="P3752"/>
          <cell r="Q3752"/>
          <cell r="R3752"/>
          <cell r="S3752"/>
          <cell r="T3752"/>
          <cell r="U3752"/>
          <cell r="V3752"/>
          <cell r="Y3752"/>
          <cell r="Z3752"/>
        </row>
        <row r="3753">
          <cell r="B3753"/>
          <cell r="C3753"/>
          <cell r="D3753"/>
          <cell r="E3753"/>
          <cell r="F3753"/>
          <cell r="G3753"/>
          <cell r="H3753"/>
          <cell r="I3753"/>
          <cell r="J3753"/>
          <cell r="K3753"/>
          <cell r="L3753"/>
          <cell r="O3753"/>
          <cell r="P3753"/>
          <cell r="Q3753"/>
          <cell r="R3753"/>
          <cell r="S3753"/>
          <cell r="T3753"/>
          <cell r="U3753"/>
          <cell r="V3753"/>
          <cell r="Y3753"/>
          <cell r="Z3753"/>
        </row>
        <row r="3754">
          <cell r="B3754"/>
          <cell r="C3754"/>
          <cell r="D3754"/>
          <cell r="E3754"/>
          <cell r="F3754"/>
          <cell r="G3754"/>
          <cell r="H3754"/>
          <cell r="I3754"/>
          <cell r="J3754"/>
          <cell r="K3754"/>
          <cell r="L3754"/>
          <cell r="O3754"/>
          <cell r="P3754"/>
          <cell r="Q3754"/>
          <cell r="R3754"/>
          <cell r="S3754"/>
          <cell r="T3754"/>
          <cell r="U3754"/>
          <cell r="V3754"/>
          <cell r="Y3754"/>
          <cell r="Z3754"/>
        </row>
        <row r="3755">
          <cell r="B3755"/>
          <cell r="C3755"/>
          <cell r="D3755"/>
          <cell r="E3755"/>
          <cell r="F3755"/>
          <cell r="G3755"/>
          <cell r="H3755"/>
          <cell r="I3755"/>
          <cell r="J3755"/>
          <cell r="K3755"/>
          <cell r="L3755"/>
          <cell r="O3755"/>
          <cell r="P3755"/>
          <cell r="Q3755"/>
          <cell r="R3755"/>
          <cell r="S3755"/>
          <cell r="T3755"/>
          <cell r="U3755"/>
          <cell r="V3755"/>
          <cell r="Y3755"/>
          <cell r="Z3755"/>
        </row>
        <row r="3756">
          <cell r="B3756"/>
          <cell r="C3756"/>
          <cell r="D3756"/>
          <cell r="E3756"/>
          <cell r="F3756"/>
          <cell r="G3756"/>
          <cell r="H3756"/>
          <cell r="I3756"/>
          <cell r="J3756"/>
          <cell r="K3756"/>
          <cell r="L3756"/>
          <cell r="O3756"/>
          <cell r="P3756"/>
          <cell r="Q3756"/>
          <cell r="R3756"/>
          <cell r="S3756"/>
          <cell r="T3756"/>
          <cell r="U3756"/>
          <cell r="V3756"/>
          <cell r="Y3756"/>
          <cell r="Z3756"/>
        </row>
        <row r="3757">
          <cell r="B3757"/>
          <cell r="C3757"/>
          <cell r="D3757"/>
          <cell r="E3757"/>
          <cell r="F3757"/>
          <cell r="G3757"/>
          <cell r="H3757"/>
          <cell r="I3757"/>
          <cell r="J3757"/>
          <cell r="K3757"/>
          <cell r="L3757"/>
          <cell r="O3757"/>
          <cell r="P3757"/>
          <cell r="Q3757"/>
          <cell r="R3757"/>
          <cell r="S3757"/>
          <cell r="T3757"/>
          <cell r="U3757"/>
          <cell r="V3757"/>
          <cell r="Y3757"/>
          <cell r="Z3757"/>
        </row>
        <row r="3758">
          <cell r="B3758"/>
          <cell r="C3758"/>
          <cell r="D3758"/>
          <cell r="E3758"/>
          <cell r="F3758"/>
          <cell r="G3758"/>
          <cell r="H3758"/>
          <cell r="I3758"/>
          <cell r="J3758"/>
          <cell r="K3758"/>
          <cell r="L3758"/>
          <cell r="O3758"/>
          <cell r="P3758"/>
          <cell r="Q3758"/>
          <cell r="R3758"/>
          <cell r="S3758"/>
          <cell r="T3758"/>
          <cell r="U3758"/>
          <cell r="V3758"/>
          <cell r="Y3758"/>
          <cell r="Z3758"/>
        </row>
        <row r="3759">
          <cell r="B3759"/>
          <cell r="C3759"/>
          <cell r="D3759"/>
          <cell r="E3759"/>
          <cell r="F3759"/>
          <cell r="G3759"/>
          <cell r="H3759"/>
          <cell r="I3759"/>
          <cell r="J3759"/>
          <cell r="K3759"/>
          <cell r="L3759"/>
          <cell r="O3759"/>
          <cell r="P3759"/>
          <cell r="Q3759"/>
          <cell r="R3759"/>
          <cell r="S3759"/>
          <cell r="T3759"/>
          <cell r="U3759"/>
          <cell r="V3759"/>
          <cell r="Y3759"/>
          <cell r="Z3759"/>
        </row>
        <row r="3760">
          <cell r="B3760"/>
          <cell r="C3760"/>
          <cell r="D3760"/>
          <cell r="E3760"/>
          <cell r="F3760"/>
          <cell r="G3760"/>
          <cell r="H3760"/>
          <cell r="I3760"/>
          <cell r="J3760"/>
          <cell r="K3760"/>
          <cell r="L3760"/>
          <cell r="O3760"/>
          <cell r="P3760"/>
          <cell r="Q3760"/>
          <cell r="R3760"/>
          <cell r="S3760"/>
          <cell r="T3760"/>
          <cell r="U3760"/>
          <cell r="V3760"/>
          <cell r="Y3760"/>
          <cell r="Z3760"/>
        </row>
        <row r="3761">
          <cell r="B3761"/>
          <cell r="C3761"/>
          <cell r="D3761"/>
          <cell r="E3761"/>
          <cell r="F3761"/>
          <cell r="G3761"/>
          <cell r="H3761"/>
          <cell r="I3761"/>
          <cell r="J3761"/>
          <cell r="K3761"/>
          <cell r="L3761"/>
          <cell r="O3761"/>
          <cell r="P3761"/>
          <cell r="Q3761"/>
          <cell r="R3761"/>
          <cell r="S3761"/>
          <cell r="T3761"/>
          <cell r="U3761"/>
          <cell r="V3761"/>
          <cell r="Y3761"/>
          <cell r="Z3761"/>
        </row>
        <row r="3762">
          <cell r="B3762"/>
          <cell r="C3762"/>
          <cell r="D3762"/>
          <cell r="E3762"/>
          <cell r="F3762"/>
          <cell r="G3762"/>
          <cell r="H3762"/>
          <cell r="I3762"/>
          <cell r="J3762"/>
          <cell r="K3762"/>
          <cell r="L3762"/>
          <cell r="O3762"/>
          <cell r="P3762"/>
          <cell r="Q3762"/>
          <cell r="R3762"/>
          <cell r="S3762"/>
          <cell r="T3762"/>
          <cell r="U3762"/>
          <cell r="V3762"/>
          <cell r="Y3762"/>
          <cell r="Z3762"/>
        </row>
        <row r="3763">
          <cell r="B3763"/>
          <cell r="C3763"/>
          <cell r="D3763"/>
          <cell r="E3763"/>
          <cell r="F3763"/>
          <cell r="G3763"/>
          <cell r="H3763"/>
          <cell r="I3763"/>
          <cell r="J3763"/>
          <cell r="K3763"/>
          <cell r="L3763"/>
          <cell r="O3763"/>
          <cell r="P3763"/>
          <cell r="Q3763"/>
          <cell r="R3763"/>
          <cell r="S3763"/>
          <cell r="T3763"/>
          <cell r="U3763"/>
          <cell r="V3763"/>
          <cell r="Y3763"/>
          <cell r="Z3763"/>
        </row>
        <row r="3764">
          <cell r="B3764"/>
          <cell r="C3764"/>
          <cell r="D3764"/>
          <cell r="E3764"/>
          <cell r="F3764"/>
          <cell r="G3764"/>
          <cell r="H3764"/>
          <cell r="I3764"/>
          <cell r="J3764"/>
          <cell r="K3764"/>
          <cell r="L3764"/>
          <cell r="O3764"/>
          <cell r="P3764"/>
          <cell r="Q3764"/>
          <cell r="R3764"/>
          <cell r="S3764"/>
          <cell r="T3764"/>
          <cell r="U3764"/>
          <cell r="V3764"/>
          <cell r="Y3764"/>
          <cell r="Z3764"/>
        </row>
        <row r="3765">
          <cell r="B3765"/>
          <cell r="C3765"/>
          <cell r="D3765"/>
          <cell r="E3765"/>
          <cell r="F3765"/>
          <cell r="G3765"/>
          <cell r="H3765"/>
          <cell r="I3765"/>
          <cell r="J3765"/>
          <cell r="K3765"/>
          <cell r="L3765"/>
          <cell r="O3765"/>
          <cell r="P3765"/>
          <cell r="Q3765"/>
          <cell r="R3765"/>
          <cell r="S3765"/>
          <cell r="T3765"/>
          <cell r="U3765"/>
          <cell r="V3765"/>
          <cell r="Y3765"/>
          <cell r="Z3765"/>
        </row>
        <row r="3766">
          <cell r="B3766"/>
          <cell r="C3766"/>
          <cell r="D3766"/>
          <cell r="E3766"/>
          <cell r="F3766"/>
          <cell r="G3766"/>
          <cell r="H3766"/>
          <cell r="I3766"/>
          <cell r="J3766"/>
          <cell r="K3766"/>
          <cell r="L3766"/>
          <cell r="O3766"/>
          <cell r="P3766"/>
          <cell r="Q3766"/>
          <cell r="R3766"/>
          <cell r="S3766"/>
          <cell r="T3766"/>
          <cell r="U3766"/>
          <cell r="V3766"/>
          <cell r="Y3766"/>
          <cell r="Z3766"/>
        </row>
        <row r="3767">
          <cell r="B3767"/>
          <cell r="C3767"/>
          <cell r="D3767"/>
          <cell r="E3767"/>
          <cell r="F3767"/>
          <cell r="G3767"/>
          <cell r="H3767"/>
          <cell r="I3767"/>
          <cell r="J3767"/>
          <cell r="K3767"/>
          <cell r="L3767"/>
          <cell r="O3767"/>
          <cell r="P3767"/>
          <cell r="Q3767"/>
          <cell r="R3767"/>
          <cell r="S3767"/>
          <cell r="T3767"/>
          <cell r="U3767"/>
          <cell r="V3767"/>
          <cell r="Y3767"/>
          <cell r="Z3767"/>
        </row>
        <row r="3768">
          <cell r="B3768"/>
          <cell r="C3768"/>
          <cell r="D3768"/>
          <cell r="E3768"/>
          <cell r="F3768"/>
          <cell r="G3768"/>
          <cell r="H3768"/>
          <cell r="I3768"/>
          <cell r="J3768"/>
          <cell r="K3768"/>
          <cell r="L3768"/>
          <cell r="O3768"/>
          <cell r="P3768"/>
          <cell r="Q3768"/>
          <cell r="R3768"/>
          <cell r="S3768"/>
          <cell r="T3768"/>
          <cell r="U3768"/>
          <cell r="V3768"/>
          <cell r="Y3768"/>
          <cell r="Z3768"/>
        </row>
        <row r="3769">
          <cell r="B3769"/>
          <cell r="C3769"/>
          <cell r="D3769"/>
          <cell r="E3769"/>
          <cell r="F3769"/>
          <cell r="G3769"/>
          <cell r="H3769"/>
          <cell r="I3769"/>
          <cell r="J3769"/>
          <cell r="K3769"/>
          <cell r="L3769"/>
          <cell r="O3769"/>
          <cell r="P3769"/>
          <cell r="Q3769"/>
          <cell r="R3769"/>
          <cell r="S3769"/>
          <cell r="T3769"/>
          <cell r="U3769"/>
          <cell r="V3769"/>
          <cell r="Y3769"/>
          <cell r="Z3769"/>
        </row>
        <row r="3770">
          <cell r="B3770"/>
          <cell r="C3770"/>
          <cell r="D3770"/>
          <cell r="E3770"/>
          <cell r="F3770"/>
          <cell r="G3770"/>
          <cell r="H3770"/>
          <cell r="I3770"/>
          <cell r="J3770"/>
          <cell r="K3770"/>
          <cell r="L3770"/>
          <cell r="O3770"/>
          <cell r="P3770"/>
          <cell r="Q3770"/>
          <cell r="R3770"/>
          <cell r="S3770"/>
          <cell r="T3770"/>
          <cell r="U3770"/>
          <cell r="V3770"/>
          <cell r="Y3770"/>
          <cell r="Z3770"/>
        </row>
        <row r="3771">
          <cell r="B3771"/>
          <cell r="C3771"/>
          <cell r="D3771"/>
          <cell r="E3771"/>
          <cell r="F3771"/>
          <cell r="G3771"/>
          <cell r="H3771"/>
          <cell r="I3771"/>
          <cell r="J3771"/>
          <cell r="K3771"/>
          <cell r="L3771"/>
          <cell r="O3771"/>
          <cell r="P3771"/>
          <cell r="Q3771"/>
          <cell r="R3771"/>
          <cell r="S3771"/>
          <cell r="T3771"/>
          <cell r="U3771"/>
          <cell r="V3771"/>
          <cell r="Y3771"/>
          <cell r="Z3771"/>
        </row>
        <row r="3772">
          <cell r="B3772"/>
          <cell r="C3772"/>
          <cell r="D3772"/>
          <cell r="E3772"/>
          <cell r="F3772"/>
          <cell r="G3772"/>
          <cell r="H3772"/>
          <cell r="I3772"/>
          <cell r="J3772"/>
          <cell r="K3772"/>
          <cell r="L3772"/>
          <cell r="O3772"/>
          <cell r="P3772"/>
          <cell r="Q3772"/>
          <cell r="R3772"/>
          <cell r="S3772"/>
          <cell r="T3772"/>
          <cell r="U3772"/>
          <cell r="V3772"/>
          <cell r="Y3772"/>
          <cell r="Z3772"/>
        </row>
        <row r="3773">
          <cell r="B3773"/>
          <cell r="C3773"/>
          <cell r="D3773"/>
          <cell r="E3773"/>
          <cell r="F3773"/>
          <cell r="G3773"/>
          <cell r="H3773"/>
          <cell r="I3773"/>
          <cell r="J3773"/>
          <cell r="K3773"/>
          <cell r="L3773"/>
          <cell r="O3773"/>
          <cell r="P3773"/>
          <cell r="Q3773"/>
          <cell r="R3773"/>
          <cell r="S3773"/>
          <cell r="T3773"/>
          <cell r="U3773"/>
          <cell r="V3773"/>
          <cell r="Y3773"/>
          <cell r="Z3773"/>
        </row>
        <row r="3774">
          <cell r="B3774"/>
          <cell r="C3774"/>
          <cell r="D3774"/>
          <cell r="E3774"/>
          <cell r="F3774"/>
          <cell r="G3774"/>
          <cell r="H3774"/>
          <cell r="I3774"/>
          <cell r="J3774"/>
          <cell r="K3774"/>
          <cell r="L3774"/>
          <cell r="O3774"/>
          <cell r="P3774"/>
          <cell r="Q3774"/>
          <cell r="R3774"/>
          <cell r="S3774"/>
          <cell r="T3774"/>
          <cell r="U3774"/>
          <cell r="V3774"/>
          <cell r="Y3774"/>
          <cell r="Z3774"/>
        </row>
        <row r="3775">
          <cell r="B3775"/>
          <cell r="C3775"/>
          <cell r="D3775"/>
          <cell r="E3775"/>
          <cell r="F3775"/>
          <cell r="G3775"/>
          <cell r="H3775"/>
          <cell r="I3775"/>
          <cell r="J3775"/>
          <cell r="K3775"/>
          <cell r="L3775"/>
          <cell r="O3775"/>
          <cell r="P3775"/>
          <cell r="Q3775"/>
          <cell r="R3775"/>
          <cell r="S3775"/>
          <cell r="T3775"/>
          <cell r="U3775"/>
          <cell r="V3775"/>
          <cell r="Y3775"/>
          <cell r="Z3775"/>
        </row>
        <row r="3776">
          <cell r="B3776"/>
          <cell r="C3776"/>
          <cell r="D3776"/>
          <cell r="E3776"/>
          <cell r="F3776"/>
          <cell r="G3776"/>
          <cell r="H3776"/>
          <cell r="I3776"/>
          <cell r="J3776"/>
          <cell r="K3776"/>
          <cell r="L3776"/>
          <cell r="O3776"/>
          <cell r="P3776"/>
          <cell r="Q3776"/>
          <cell r="R3776"/>
          <cell r="S3776"/>
          <cell r="T3776"/>
          <cell r="U3776"/>
          <cell r="V3776"/>
          <cell r="Y3776"/>
          <cell r="Z3776"/>
        </row>
        <row r="3777">
          <cell r="B3777"/>
          <cell r="C3777"/>
          <cell r="D3777"/>
          <cell r="E3777"/>
          <cell r="F3777"/>
          <cell r="G3777"/>
          <cell r="H3777"/>
          <cell r="I3777"/>
          <cell r="J3777"/>
          <cell r="K3777"/>
          <cell r="L3777"/>
          <cell r="O3777"/>
          <cell r="P3777"/>
          <cell r="Q3777"/>
          <cell r="R3777"/>
          <cell r="S3777"/>
          <cell r="T3777"/>
          <cell r="U3777"/>
          <cell r="V3777"/>
          <cell r="Y3777"/>
          <cell r="Z3777"/>
        </row>
        <row r="3778">
          <cell r="B3778"/>
          <cell r="C3778"/>
          <cell r="D3778"/>
          <cell r="E3778"/>
          <cell r="F3778"/>
          <cell r="G3778"/>
          <cell r="H3778"/>
          <cell r="I3778"/>
          <cell r="J3778"/>
          <cell r="K3778"/>
          <cell r="L3778"/>
          <cell r="O3778"/>
          <cell r="P3778"/>
          <cell r="Q3778"/>
          <cell r="R3778"/>
          <cell r="S3778"/>
          <cell r="T3778"/>
          <cell r="U3778"/>
          <cell r="V3778"/>
          <cell r="Y3778"/>
          <cell r="Z3778"/>
        </row>
        <row r="3779">
          <cell r="B3779"/>
          <cell r="C3779"/>
          <cell r="D3779"/>
          <cell r="E3779"/>
          <cell r="F3779"/>
          <cell r="G3779"/>
          <cell r="H3779"/>
          <cell r="I3779"/>
          <cell r="J3779"/>
          <cell r="K3779"/>
          <cell r="L3779"/>
          <cell r="O3779"/>
          <cell r="P3779"/>
          <cell r="Q3779"/>
          <cell r="R3779"/>
          <cell r="S3779"/>
          <cell r="T3779"/>
          <cell r="U3779"/>
          <cell r="V3779"/>
          <cell r="Y3779"/>
          <cell r="Z3779"/>
        </row>
        <row r="3780">
          <cell r="B3780"/>
          <cell r="C3780"/>
          <cell r="D3780"/>
          <cell r="E3780"/>
          <cell r="F3780"/>
          <cell r="G3780"/>
          <cell r="H3780"/>
          <cell r="I3780"/>
          <cell r="J3780"/>
          <cell r="K3780"/>
          <cell r="L3780"/>
          <cell r="O3780"/>
          <cell r="P3780"/>
          <cell r="Q3780"/>
          <cell r="R3780"/>
          <cell r="S3780"/>
          <cell r="T3780"/>
          <cell r="U3780"/>
          <cell r="V3780"/>
          <cell r="Y3780"/>
          <cell r="Z3780"/>
        </row>
        <row r="3781">
          <cell r="B3781"/>
          <cell r="C3781"/>
          <cell r="D3781"/>
          <cell r="E3781"/>
          <cell r="F3781"/>
          <cell r="G3781"/>
          <cell r="H3781"/>
          <cell r="I3781"/>
          <cell r="J3781"/>
          <cell r="K3781"/>
          <cell r="L3781"/>
          <cell r="O3781"/>
          <cell r="P3781"/>
          <cell r="Q3781"/>
          <cell r="R3781"/>
          <cell r="S3781"/>
          <cell r="T3781"/>
          <cell r="U3781"/>
          <cell r="V3781"/>
          <cell r="Y3781"/>
          <cell r="Z3781"/>
        </row>
        <row r="3782">
          <cell r="B3782"/>
          <cell r="C3782"/>
          <cell r="D3782"/>
          <cell r="E3782"/>
          <cell r="F3782"/>
          <cell r="G3782"/>
          <cell r="H3782"/>
          <cell r="I3782"/>
          <cell r="J3782"/>
          <cell r="K3782"/>
          <cell r="L3782"/>
          <cell r="O3782"/>
          <cell r="P3782"/>
          <cell r="Q3782"/>
          <cell r="R3782"/>
          <cell r="S3782"/>
          <cell r="T3782"/>
          <cell r="U3782"/>
          <cell r="V3782"/>
          <cell r="Y3782"/>
          <cell r="Z3782"/>
        </row>
        <row r="3783">
          <cell r="B3783"/>
          <cell r="C3783"/>
          <cell r="D3783"/>
          <cell r="E3783"/>
          <cell r="F3783"/>
          <cell r="G3783"/>
          <cell r="H3783"/>
          <cell r="I3783"/>
          <cell r="J3783"/>
          <cell r="K3783"/>
          <cell r="L3783"/>
          <cell r="O3783"/>
          <cell r="P3783"/>
          <cell r="Q3783"/>
          <cell r="R3783"/>
          <cell r="S3783"/>
          <cell r="T3783"/>
          <cell r="U3783"/>
          <cell r="V3783"/>
          <cell r="Y3783"/>
          <cell r="Z3783"/>
        </row>
        <row r="3784">
          <cell r="B3784"/>
          <cell r="C3784"/>
          <cell r="D3784"/>
          <cell r="E3784"/>
          <cell r="F3784"/>
          <cell r="G3784"/>
          <cell r="H3784"/>
          <cell r="I3784"/>
          <cell r="J3784"/>
          <cell r="K3784"/>
          <cell r="L3784"/>
          <cell r="O3784"/>
          <cell r="P3784"/>
          <cell r="Q3784"/>
          <cell r="R3784"/>
          <cell r="S3784"/>
          <cell r="T3784"/>
          <cell r="U3784"/>
          <cell r="V3784"/>
          <cell r="Y3784"/>
          <cell r="Z3784"/>
        </row>
        <row r="3785">
          <cell r="B3785"/>
          <cell r="C3785"/>
          <cell r="D3785"/>
          <cell r="E3785"/>
          <cell r="F3785"/>
          <cell r="G3785"/>
          <cell r="H3785"/>
          <cell r="I3785"/>
          <cell r="J3785"/>
          <cell r="K3785"/>
          <cell r="L3785"/>
          <cell r="O3785"/>
          <cell r="P3785"/>
          <cell r="Q3785"/>
          <cell r="R3785"/>
          <cell r="S3785"/>
          <cell r="T3785"/>
          <cell r="U3785"/>
          <cell r="V3785"/>
          <cell r="Y3785"/>
          <cell r="Z3785"/>
        </row>
        <row r="3786">
          <cell r="B3786"/>
          <cell r="C3786"/>
          <cell r="D3786"/>
          <cell r="E3786"/>
          <cell r="F3786"/>
          <cell r="G3786"/>
          <cell r="H3786"/>
          <cell r="I3786"/>
          <cell r="J3786"/>
          <cell r="K3786"/>
          <cell r="L3786"/>
          <cell r="O3786"/>
          <cell r="P3786"/>
          <cell r="Q3786"/>
          <cell r="R3786"/>
          <cell r="S3786"/>
          <cell r="T3786"/>
          <cell r="U3786"/>
          <cell r="V3786"/>
          <cell r="Y3786"/>
          <cell r="Z3786"/>
        </row>
        <row r="3787">
          <cell r="B3787"/>
          <cell r="C3787"/>
          <cell r="D3787"/>
          <cell r="E3787"/>
          <cell r="F3787"/>
          <cell r="G3787"/>
          <cell r="H3787"/>
          <cell r="I3787"/>
          <cell r="J3787"/>
          <cell r="K3787"/>
          <cell r="L3787"/>
          <cell r="O3787"/>
          <cell r="P3787"/>
          <cell r="Q3787"/>
          <cell r="R3787"/>
          <cell r="S3787"/>
          <cell r="T3787"/>
          <cell r="U3787"/>
          <cell r="V3787"/>
          <cell r="Y3787"/>
          <cell r="Z3787"/>
        </row>
        <row r="3788">
          <cell r="B3788"/>
          <cell r="C3788"/>
          <cell r="D3788"/>
          <cell r="E3788"/>
          <cell r="F3788"/>
          <cell r="G3788"/>
          <cell r="H3788"/>
          <cell r="I3788"/>
          <cell r="J3788"/>
          <cell r="K3788"/>
          <cell r="L3788"/>
          <cell r="O3788"/>
          <cell r="P3788"/>
          <cell r="Q3788"/>
          <cell r="R3788"/>
          <cell r="S3788"/>
          <cell r="T3788"/>
          <cell r="U3788"/>
          <cell r="V3788"/>
          <cell r="Y3788"/>
          <cell r="Z3788"/>
        </row>
        <row r="3789">
          <cell r="B3789"/>
          <cell r="C3789"/>
          <cell r="D3789"/>
          <cell r="E3789"/>
          <cell r="F3789"/>
          <cell r="G3789"/>
          <cell r="H3789"/>
          <cell r="I3789"/>
          <cell r="J3789"/>
          <cell r="K3789"/>
          <cell r="L3789"/>
          <cell r="O3789"/>
          <cell r="P3789"/>
          <cell r="Q3789"/>
          <cell r="R3789"/>
          <cell r="S3789"/>
          <cell r="T3789"/>
          <cell r="U3789"/>
          <cell r="V3789"/>
          <cell r="Y3789"/>
          <cell r="Z3789"/>
        </row>
        <row r="3790">
          <cell r="B3790"/>
          <cell r="C3790"/>
          <cell r="D3790"/>
          <cell r="E3790"/>
          <cell r="F3790"/>
          <cell r="G3790"/>
          <cell r="H3790"/>
          <cell r="I3790"/>
          <cell r="J3790"/>
          <cell r="K3790"/>
          <cell r="L3790"/>
          <cell r="O3790"/>
          <cell r="P3790"/>
          <cell r="Q3790"/>
          <cell r="R3790"/>
          <cell r="S3790"/>
          <cell r="T3790"/>
          <cell r="U3790"/>
          <cell r="V3790"/>
          <cell r="Y3790"/>
          <cell r="Z3790"/>
        </row>
        <row r="3791">
          <cell r="B3791"/>
          <cell r="C3791"/>
          <cell r="D3791"/>
          <cell r="E3791"/>
          <cell r="F3791"/>
          <cell r="G3791"/>
          <cell r="H3791"/>
          <cell r="I3791"/>
          <cell r="J3791"/>
          <cell r="K3791"/>
          <cell r="L3791"/>
          <cell r="O3791"/>
          <cell r="P3791"/>
          <cell r="Q3791"/>
          <cell r="R3791"/>
          <cell r="S3791"/>
          <cell r="T3791"/>
          <cell r="U3791"/>
          <cell r="V3791"/>
          <cell r="Y3791"/>
          <cell r="Z3791"/>
        </row>
        <row r="3792">
          <cell r="B3792"/>
          <cell r="C3792"/>
          <cell r="D3792"/>
          <cell r="E3792"/>
          <cell r="F3792"/>
          <cell r="G3792"/>
          <cell r="H3792"/>
          <cell r="I3792"/>
          <cell r="J3792"/>
          <cell r="K3792"/>
          <cell r="L3792"/>
          <cell r="O3792"/>
          <cell r="P3792"/>
          <cell r="Q3792"/>
          <cell r="R3792"/>
          <cell r="S3792"/>
          <cell r="T3792"/>
          <cell r="U3792"/>
          <cell r="V3792"/>
          <cell r="Y3792"/>
          <cell r="Z3792"/>
        </row>
        <row r="3793">
          <cell r="B3793"/>
          <cell r="C3793"/>
          <cell r="D3793"/>
          <cell r="E3793"/>
          <cell r="F3793"/>
          <cell r="G3793"/>
          <cell r="H3793"/>
          <cell r="I3793"/>
          <cell r="J3793"/>
          <cell r="K3793"/>
          <cell r="L3793"/>
          <cell r="O3793"/>
          <cell r="P3793"/>
          <cell r="Q3793"/>
          <cell r="R3793"/>
          <cell r="S3793"/>
          <cell r="T3793"/>
          <cell r="U3793"/>
          <cell r="V3793"/>
          <cell r="Y3793"/>
          <cell r="Z3793"/>
        </row>
        <row r="3794">
          <cell r="B3794"/>
          <cell r="C3794"/>
          <cell r="D3794"/>
          <cell r="E3794"/>
          <cell r="F3794"/>
          <cell r="G3794"/>
          <cell r="H3794"/>
          <cell r="I3794"/>
          <cell r="J3794"/>
          <cell r="K3794"/>
          <cell r="L3794"/>
          <cell r="O3794"/>
          <cell r="P3794"/>
          <cell r="Q3794"/>
          <cell r="R3794"/>
          <cell r="S3794"/>
          <cell r="T3794"/>
          <cell r="U3794"/>
          <cell r="V3794"/>
          <cell r="Y3794"/>
          <cell r="Z3794"/>
        </row>
        <row r="3795">
          <cell r="B3795"/>
          <cell r="C3795"/>
          <cell r="D3795"/>
          <cell r="E3795"/>
          <cell r="F3795"/>
          <cell r="G3795"/>
          <cell r="H3795"/>
          <cell r="I3795"/>
          <cell r="J3795"/>
          <cell r="K3795"/>
          <cell r="L3795"/>
          <cell r="O3795"/>
          <cell r="P3795"/>
          <cell r="Q3795"/>
          <cell r="R3795"/>
          <cell r="S3795"/>
          <cell r="T3795"/>
          <cell r="U3795"/>
          <cell r="V3795"/>
          <cell r="Y3795"/>
          <cell r="Z3795"/>
        </row>
        <row r="3796">
          <cell r="B3796"/>
          <cell r="C3796"/>
          <cell r="D3796"/>
          <cell r="E3796"/>
          <cell r="F3796"/>
          <cell r="G3796"/>
          <cell r="H3796"/>
          <cell r="I3796"/>
          <cell r="J3796"/>
          <cell r="K3796"/>
          <cell r="L3796"/>
          <cell r="O3796"/>
          <cell r="P3796"/>
          <cell r="Q3796"/>
          <cell r="R3796"/>
          <cell r="S3796"/>
          <cell r="T3796"/>
          <cell r="U3796"/>
          <cell r="V3796"/>
          <cell r="Y3796"/>
          <cell r="Z3796"/>
        </row>
        <row r="3797">
          <cell r="B3797"/>
          <cell r="C3797"/>
          <cell r="D3797"/>
          <cell r="E3797"/>
          <cell r="F3797"/>
          <cell r="G3797"/>
          <cell r="H3797"/>
          <cell r="I3797"/>
          <cell r="J3797"/>
          <cell r="K3797"/>
          <cell r="L3797"/>
          <cell r="O3797"/>
          <cell r="P3797"/>
          <cell r="Q3797"/>
          <cell r="R3797"/>
          <cell r="S3797"/>
          <cell r="T3797"/>
          <cell r="U3797"/>
          <cell r="V3797"/>
          <cell r="Y3797"/>
          <cell r="Z3797"/>
        </row>
        <row r="3798">
          <cell r="B3798"/>
          <cell r="C3798"/>
          <cell r="D3798"/>
          <cell r="E3798"/>
          <cell r="F3798"/>
          <cell r="G3798"/>
          <cell r="H3798"/>
          <cell r="I3798"/>
          <cell r="J3798"/>
          <cell r="K3798"/>
          <cell r="L3798"/>
          <cell r="O3798"/>
          <cell r="P3798"/>
          <cell r="Q3798"/>
          <cell r="R3798"/>
          <cell r="S3798"/>
          <cell r="T3798"/>
          <cell r="U3798"/>
          <cell r="V3798"/>
          <cell r="Y3798"/>
          <cell r="Z3798"/>
        </row>
        <row r="3799">
          <cell r="B3799"/>
          <cell r="C3799"/>
          <cell r="D3799"/>
          <cell r="E3799"/>
          <cell r="F3799"/>
          <cell r="G3799"/>
          <cell r="H3799"/>
          <cell r="I3799"/>
          <cell r="J3799"/>
          <cell r="K3799"/>
          <cell r="L3799"/>
          <cell r="O3799"/>
          <cell r="P3799"/>
          <cell r="Q3799"/>
          <cell r="R3799"/>
          <cell r="S3799"/>
          <cell r="T3799"/>
          <cell r="U3799"/>
          <cell r="V3799"/>
          <cell r="Y3799"/>
          <cell r="Z3799"/>
        </row>
        <row r="3800">
          <cell r="B3800"/>
          <cell r="C3800"/>
          <cell r="D3800"/>
          <cell r="E3800"/>
          <cell r="F3800"/>
          <cell r="G3800"/>
          <cell r="H3800"/>
          <cell r="I3800"/>
          <cell r="J3800"/>
          <cell r="K3800"/>
          <cell r="L3800"/>
          <cell r="O3800"/>
          <cell r="P3800"/>
          <cell r="Q3800"/>
          <cell r="R3800"/>
          <cell r="S3800"/>
          <cell r="T3800"/>
          <cell r="U3800"/>
          <cell r="V3800"/>
          <cell r="Y3800"/>
          <cell r="Z3800"/>
        </row>
        <row r="3801">
          <cell r="B3801"/>
          <cell r="C3801"/>
          <cell r="D3801"/>
          <cell r="E3801"/>
          <cell r="F3801"/>
          <cell r="G3801"/>
          <cell r="H3801"/>
          <cell r="I3801"/>
          <cell r="J3801"/>
          <cell r="K3801"/>
          <cell r="L3801"/>
          <cell r="O3801"/>
          <cell r="P3801"/>
          <cell r="Q3801"/>
          <cell r="R3801"/>
          <cell r="S3801"/>
          <cell r="T3801"/>
          <cell r="U3801"/>
          <cell r="V3801"/>
          <cell r="Y3801"/>
          <cell r="Z3801"/>
        </row>
        <row r="3802">
          <cell r="B3802"/>
          <cell r="C3802"/>
          <cell r="D3802"/>
          <cell r="E3802"/>
          <cell r="F3802"/>
          <cell r="G3802"/>
          <cell r="H3802"/>
          <cell r="I3802"/>
          <cell r="J3802"/>
          <cell r="K3802"/>
          <cell r="L3802"/>
          <cell r="O3802"/>
          <cell r="P3802"/>
          <cell r="Q3802"/>
          <cell r="R3802"/>
          <cell r="S3802"/>
          <cell r="T3802"/>
          <cell r="U3802"/>
          <cell r="V3802"/>
          <cell r="Y3802"/>
          <cell r="Z3802"/>
        </row>
        <row r="3803">
          <cell r="B3803"/>
          <cell r="C3803"/>
          <cell r="D3803"/>
          <cell r="E3803"/>
          <cell r="F3803"/>
          <cell r="G3803"/>
          <cell r="H3803"/>
          <cell r="I3803"/>
          <cell r="J3803"/>
          <cell r="K3803"/>
          <cell r="L3803"/>
          <cell r="O3803"/>
          <cell r="P3803"/>
          <cell r="Q3803"/>
          <cell r="R3803"/>
          <cell r="S3803"/>
          <cell r="T3803"/>
          <cell r="U3803"/>
          <cell r="V3803"/>
          <cell r="Y3803"/>
          <cell r="Z3803"/>
        </row>
        <row r="3804">
          <cell r="B3804"/>
          <cell r="C3804"/>
          <cell r="D3804"/>
          <cell r="E3804"/>
          <cell r="F3804"/>
          <cell r="G3804"/>
          <cell r="H3804"/>
          <cell r="I3804"/>
          <cell r="J3804"/>
          <cell r="K3804"/>
          <cell r="L3804"/>
          <cell r="O3804"/>
          <cell r="P3804"/>
          <cell r="Q3804"/>
          <cell r="R3804"/>
          <cell r="S3804"/>
          <cell r="T3804"/>
          <cell r="U3804"/>
          <cell r="V3804"/>
          <cell r="Y3804"/>
          <cell r="Z3804"/>
        </row>
        <row r="3805">
          <cell r="B3805"/>
          <cell r="C3805"/>
          <cell r="D3805"/>
          <cell r="E3805"/>
          <cell r="F3805"/>
          <cell r="G3805"/>
          <cell r="H3805"/>
          <cell r="I3805"/>
          <cell r="J3805"/>
          <cell r="K3805"/>
          <cell r="L3805"/>
          <cell r="O3805"/>
          <cell r="P3805"/>
          <cell r="Q3805"/>
          <cell r="R3805"/>
          <cell r="S3805"/>
          <cell r="T3805"/>
          <cell r="U3805"/>
          <cell r="V3805"/>
          <cell r="Y3805"/>
          <cell r="Z3805"/>
        </row>
        <row r="3806">
          <cell r="B3806"/>
          <cell r="C3806"/>
          <cell r="D3806"/>
          <cell r="E3806"/>
          <cell r="F3806"/>
          <cell r="G3806"/>
          <cell r="H3806"/>
          <cell r="I3806"/>
          <cell r="J3806"/>
          <cell r="K3806"/>
          <cell r="L3806"/>
          <cell r="O3806"/>
          <cell r="P3806"/>
          <cell r="Q3806"/>
          <cell r="R3806"/>
          <cell r="S3806"/>
          <cell r="T3806"/>
          <cell r="U3806"/>
          <cell r="V3806"/>
          <cell r="Y3806"/>
          <cell r="Z3806"/>
        </row>
        <row r="3807">
          <cell r="B3807"/>
          <cell r="C3807"/>
          <cell r="D3807"/>
          <cell r="E3807"/>
          <cell r="F3807"/>
          <cell r="G3807"/>
          <cell r="H3807"/>
          <cell r="I3807"/>
          <cell r="J3807"/>
          <cell r="K3807"/>
          <cell r="L3807"/>
          <cell r="O3807"/>
          <cell r="P3807"/>
          <cell r="Q3807"/>
          <cell r="R3807"/>
          <cell r="S3807"/>
          <cell r="T3807"/>
          <cell r="U3807"/>
          <cell r="V3807"/>
          <cell r="Y3807"/>
          <cell r="Z3807"/>
        </row>
        <row r="3808">
          <cell r="B3808"/>
          <cell r="C3808"/>
          <cell r="D3808"/>
          <cell r="E3808"/>
          <cell r="F3808"/>
          <cell r="G3808"/>
          <cell r="H3808"/>
          <cell r="I3808"/>
          <cell r="J3808"/>
          <cell r="K3808"/>
          <cell r="L3808"/>
          <cell r="O3808"/>
          <cell r="P3808"/>
          <cell r="Q3808"/>
          <cell r="R3808"/>
          <cell r="S3808"/>
          <cell r="T3808"/>
          <cell r="U3808"/>
          <cell r="V3808"/>
          <cell r="Y3808"/>
          <cell r="Z3808"/>
        </row>
        <row r="3809">
          <cell r="B3809"/>
          <cell r="C3809"/>
          <cell r="D3809"/>
          <cell r="E3809"/>
          <cell r="F3809"/>
          <cell r="G3809"/>
          <cell r="H3809"/>
          <cell r="I3809"/>
          <cell r="J3809"/>
          <cell r="K3809"/>
          <cell r="L3809"/>
          <cell r="O3809"/>
          <cell r="P3809"/>
          <cell r="Q3809"/>
          <cell r="R3809"/>
          <cell r="S3809"/>
          <cell r="T3809"/>
          <cell r="U3809"/>
          <cell r="V3809"/>
          <cell r="Y3809"/>
          <cell r="Z3809"/>
        </row>
        <row r="3810">
          <cell r="B3810"/>
          <cell r="C3810"/>
          <cell r="D3810"/>
          <cell r="E3810"/>
          <cell r="F3810"/>
          <cell r="G3810"/>
          <cell r="H3810"/>
          <cell r="I3810"/>
          <cell r="J3810"/>
          <cell r="K3810"/>
          <cell r="L3810"/>
          <cell r="O3810"/>
          <cell r="P3810"/>
          <cell r="Q3810"/>
          <cell r="R3810"/>
          <cell r="S3810"/>
          <cell r="T3810"/>
          <cell r="U3810"/>
          <cell r="V3810"/>
          <cell r="Y3810"/>
          <cell r="Z3810"/>
        </row>
        <row r="3811">
          <cell r="B3811"/>
          <cell r="C3811"/>
          <cell r="D3811"/>
          <cell r="E3811"/>
          <cell r="F3811"/>
          <cell r="G3811"/>
          <cell r="H3811"/>
          <cell r="I3811"/>
          <cell r="J3811"/>
          <cell r="K3811"/>
          <cell r="L3811"/>
          <cell r="O3811"/>
          <cell r="P3811"/>
          <cell r="Q3811"/>
          <cell r="R3811"/>
          <cell r="S3811"/>
          <cell r="T3811"/>
          <cell r="U3811"/>
          <cell r="V3811"/>
          <cell r="Y3811"/>
          <cell r="Z3811"/>
        </row>
        <row r="3812">
          <cell r="B3812"/>
          <cell r="C3812"/>
          <cell r="D3812"/>
          <cell r="E3812"/>
          <cell r="F3812"/>
          <cell r="G3812"/>
          <cell r="H3812"/>
          <cell r="I3812"/>
          <cell r="J3812"/>
          <cell r="K3812"/>
          <cell r="L3812"/>
          <cell r="O3812"/>
          <cell r="P3812"/>
          <cell r="Q3812"/>
          <cell r="R3812"/>
          <cell r="S3812"/>
          <cell r="T3812"/>
          <cell r="U3812"/>
          <cell r="V3812"/>
          <cell r="Y3812"/>
          <cell r="Z3812"/>
        </row>
        <row r="3813">
          <cell r="B3813"/>
          <cell r="C3813"/>
          <cell r="D3813"/>
          <cell r="E3813"/>
          <cell r="F3813"/>
          <cell r="G3813"/>
          <cell r="H3813"/>
          <cell r="I3813"/>
          <cell r="J3813"/>
          <cell r="K3813"/>
          <cell r="L3813"/>
          <cell r="O3813"/>
          <cell r="P3813"/>
          <cell r="Q3813"/>
          <cell r="R3813"/>
          <cell r="S3813"/>
          <cell r="T3813"/>
          <cell r="U3813"/>
          <cell r="V3813"/>
          <cell r="Y3813"/>
          <cell r="Z3813"/>
        </row>
        <row r="3814">
          <cell r="B3814"/>
          <cell r="C3814"/>
          <cell r="D3814"/>
          <cell r="E3814"/>
          <cell r="F3814"/>
          <cell r="G3814"/>
          <cell r="H3814"/>
          <cell r="I3814"/>
          <cell r="J3814"/>
          <cell r="K3814"/>
          <cell r="L3814"/>
          <cell r="O3814"/>
          <cell r="P3814"/>
          <cell r="Q3814"/>
          <cell r="R3814"/>
          <cell r="S3814"/>
          <cell r="T3814"/>
          <cell r="U3814"/>
          <cell r="V3814"/>
          <cell r="Y3814"/>
          <cell r="Z3814"/>
        </row>
        <row r="3815">
          <cell r="B3815"/>
          <cell r="C3815"/>
          <cell r="D3815"/>
          <cell r="E3815"/>
          <cell r="F3815"/>
          <cell r="G3815"/>
          <cell r="H3815"/>
          <cell r="I3815"/>
          <cell r="J3815"/>
          <cell r="K3815"/>
          <cell r="L3815"/>
          <cell r="O3815"/>
          <cell r="P3815"/>
          <cell r="Q3815"/>
          <cell r="R3815"/>
          <cell r="S3815"/>
          <cell r="T3815"/>
          <cell r="U3815"/>
          <cell r="V3815"/>
          <cell r="Y3815"/>
          <cell r="Z3815"/>
        </row>
        <row r="3816">
          <cell r="B3816"/>
          <cell r="C3816"/>
          <cell r="D3816"/>
          <cell r="E3816"/>
          <cell r="F3816"/>
          <cell r="G3816"/>
          <cell r="H3816"/>
          <cell r="I3816"/>
          <cell r="J3816"/>
          <cell r="K3816"/>
          <cell r="L3816"/>
          <cell r="O3816"/>
          <cell r="P3816"/>
          <cell r="Q3816"/>
          <cell r="R3816"/>
          <cell r="S3816"/>
          <cell r="T3816"/>
          <cell r="U3816"/>
          <cell r="V3816"/>
          <cell r="Y3816"/>
          <cell r="Z3816"/>
        </row>
        <row r="3817">
          <cell r="B3817"/>
          <cell r="C3817"/>
          <cell r="D3817"/>
          <cell r="E3817"/>
          <cell r="F3817"/>
          <cell r="G3817"/>
          <cell r="H3817"/>
          <cell r="I3817"/>
          <cell r="J3817"/>
          <cell r="K3817"/>
          <cell r="L3817"/>
          <cell r="O3817"/>
          <cell r="P3817"/>
          <cell r="Q3817"/>
          <cell r="R3817"/>
          <cell r="S3817"/>
          <cell r="T3817"/>
          <cell r="U3817"/>
          <cell r="V3817"/>
          <cell r="Y3817"/>
          <cell r="Z3817"/>
        </row>
        <row r="3818">
          <cell r="B3818"/>
          <cell r="C3818"/>
          <cell r="D3818"/>
          <cell r="E3818"/>
          <cell r="F3818"/>
          <cell r="G3818"/>
          <cell r="H3818"/>
          <cell r="I3818"/>
          <cell r="J3818"/>
          <cell r="K3818"/>
          <cell r="L3818"/>
          <cell r="O3818"/>
          <cell r="P3818"/>
          <cell r="Q3818"/>
          <cell r="R3818"/>
          <cell r="S3818"/>
          <cell r="T3818"/>
          <cell r="U3818"/>
          <cell r="V3818"/>
          <cell r="Y3818"/>
          <cell r="Z3818"/>
        </row>
        <row r="3819">
          <cell r="B3819"/>
          <cell r="C3819"/>
          <cell r="D3819"/>
          <cell r="E3819"/>
          <cell r="F3819"/>
          <cell r="G3819"/>
          <cell r="H3819"/>
          <cell r="I3819"/>
          <cell r="J3819"/>
          <cell r="K3819"/>
          <cell r="L3819"/>
          <cell r="O3819"/>
          <cell r="P3819"/>
          <cell r="Q3819"/>
          <cell r="R3819"/>
          <cell r="S3819"/>
          <cell r="T3819"/>
          <cell r="U3819"/>
          <cell r="V3819"/>
          <cell r="Y3819"/>
          <cell r="Z3819"/>
        </row>
        <row r="3820">
          <cell r="B3820"/>
          <cell r="C3820"/>
          <cell r="D3820"/>
          <cell r="E3820"/>
          <cell r="F3820"/>
          <cell r="G3820"/>
          <cell r="H3820"/>
          <cell r="I3820"/>
          <cell r="J3820"/>
          <cell r="K3820"/>
          <cell r="L3820"/>
          <cell r="O3820"/>
          <cell r="P3820"/>
          <cell r="Q3820"/>
          <cell r="R3820"/>
          <cell r="S3820"/>
          <cell r="T3820"/>
          <cell r="U3820"/>
          <cell r="V3820"/>
          <cell r="Y3820"/>
          <cell r="Z3820"/>
        </row>
        <row r="3821">
          <cell r="B3821"/>
          <cell r="C3821"/>
          <cell r="D3821"/>
          <cell r="E3821"/>
          <cell r="F3821"/>
          <cell r="G3821"/>
          <cell r="H3821"/>
          <cell r="I3821"/>
          <cell r="J3821"/>
          <cell r="K3821"/>
          <cell r="L3821"/>
          <cell r="O3821"/>
          <cell r="P3821"/>
          <cell r="Q3821"/>
          <cell r="R3821"/>
          <cell r="S3821"/>
          <cell r="T3821"/>
          <cell r="U3821"/>
          <cell r="V3821"/>
          <cell r="Y3821"/>
          <cell r="Z3821"/>
        </row>
        <row r="3822">
          <cell r="B3822"/>
          <cell r="C3822"/>
          <cell r="D3822"/>
          <cell r="E3822"/>
          <cell r="F3822"/>
          <cell r="G3822"/>
          <cell r="H3822"/>
          <cell r="I3822"/>
          <cell r="J3822"/>
          <cell r="K3822"/>
          <cell r="L3822"/>
          <cell r="O3822"/>
          <cell r="P3822"/>
          <cell r="Q3822"/>
          <cell r="R3822"/>
          <cell r="S3822"/>
          <cell r="T3822"/>
          <cell r="U3822"/>
          <cell r="V3822"/>
          <cell r="Y3822"/>
          <cell r="Z3822"/>
        </row>
        <row r="3823">
          <cell r="B3823"/>
          <cell r="C3823"/>
          <cell r="D3823"/>
          <cell r="E3823"/>
          <cell r="F3823"/>
          <cell r="G3823"/>
          <cell r="H3823"/>
          <cell r="I3823"/>
          <cell r="J3823"/>
          <cell r="K3823"/>
          <cell r="L3823"/>
          <cell r="O3823"/>
          <cell r="P3823"/>
          <cell r="Q3823"/>
          <cell r="R3823"/>
          <cell r="S3823"/>
          <cell r="T3823"/>
          <cell r="U3823"/>
          <cell r="V3823"/>
          <cell r="Y3823"/>
          <cell r="Z3823"/>
        </row>
        <row r="3824">
          <cell r="B3824"/>
          <cell r="C3824"/>
          <cell r="D3824"/>
          <cell r="E3824"/>
          <cell r="F3824"/>
          <cell r="G3824"/>
          <cell r="H3824"/>
          <cell r="I3824"/>
          <cell r="J3824"/>
          <cell r="K3824"/>
          <cell r="L3824"/>
          <cell r="O3824"/>
          <cell r="P3824"/>
          <cell r="Q3824"/>
          <cell r="R3824"/>
          <cell r="S3824"/>
          <cell r="T3824"/>
          <cell r="U3824"/>
          <cell r="V3824"/>
          <cell r="Y3824"/>
          <cell r="Z3824"/>
        </row>
        <row r="3825">
          <cell r="B3825"/>
          <cell r="C3825"/>
          <cell r="D3825"/>
          <cell r="E3825"/>
          <cell r="F3825"/>
          <cell r="G3825"/>
          <cell r="H3825"/>
          <cell r="I3825"/>
          <cell r="J3825"/>
          <cell r="K3825"/>
          <cell r="L3825"/>
          <cell r="O3825"/>
          <cell r="P3825"/>
          <cell r="Q3825"/>
          <cell r="R3825"/>
          <cell r="S3825"/>
          <cell r="T3825"/>
          <cell r="U3825"/>
          <cell r="V3825"/>
          <cell r="Y3825"/>
          <cell r="Z3825"/>
        </row>
        <row r="3826">
          <cell r="B3826"/>
          <cell r="C3826"/>
          <cell r="D3826"/>
          <cell r="E3826"/>
          <cell r="F3826"/>
          <cell r="G3826"/>
          <cell r="H3826"/>
          <cell r="I3826"/>
          <cell r="J3826"/>
          <cell r="K3826"/>
          <cell r="L3826"/>
          <cell r="O3826"/>
          <cell r="P3826"/>
          <cell r="Q3826"/>
          <cell r="R3826"/>
          <cell r="S3826"/>
          <cell r="T3826"/>
          <cell r="U3826"/>
          <cell r="V3826"/>
          <cell r="Y3826"/>
          <cell r="Z3826"/>
        </row>
        <row r="3827">
          <cell r="B3827"/>
          <cell r="C3827"/>
          <cell r="D3827"/>
          <cell r="E3827"/>
          <cell r="F3827"/>
          <cell r="G3827"/>
          <cell r="H3827"/>
          <cell r="I3827"/>
          <cell r="J3827"/>
          <cell r="K3827"/>
          <cell r="L3827"/>
          <cell r="O3827"/>
          <cell r="P3827"/>
          <cell r="Q3827"/>
          <cell r="R3827"/>
          <cell r="S3827"/>
          <cell r="T3827"/>
          <cell r="U3827"/>
          <cell r="V3827"/>
          <cell r="Y3827"/>
          <cell r="Z3827"/>
        </row>
        <row r="3828">
          <cell r="B3828"/>
          <cell r="C3828"/>
          <cell r="D3828"/>
          <cell r="E3828"/>
          <cell r="F3828"/>
          <cell r="G3828"/>
          <cell r="H3828"/>
          <cell r="I3828"/>
          <cell r="J3828"/>
          <cell r="K3828"/>
          <cell r="L3828"/>
          <cell r="O3828"/>
          <cell r="P3828"/>
          <cell r="Q3828"/>
          <cell r="R3828"/>
          <cell r="S3828"/>
          <cell r="T3828"/>
          <cell r="U3828"/>
          <cell r="V3828"/>
          <cell r="Y3828"/>
          <cell r="Z3828"/>
        </row>
        <row r="3829">
          <cell r="B3829"/>
          <cell r="C3829"/>
          <cell r="D3829"/>
          <cell r="E3829"/>
          <cell r="F3829"/>
          <cell r="G3829"/>
          <cell r="H3829"/>
          <cell r="I3829"/>
          <cell r="J3829"/>
          <cell r="K3829"/>
          <cell r="L3829"/>
          <cell r="O3829"/>
          <cell r="P3829"/>
          <cell r="Q3829"/>
          <cell r="R3829"/>
          <cell r="S3829"/>
          <cell r="T3829"/>
          <cell r="U3829"/>
          <cell r="V3829"/>
          <cell r="Y3829"/>
          <cell r="Z3829"/>
        </row>
        <row r="3830">
          <cell r="B3830"/>
          <cell r="C3830"/>
          <cell r="D3830"/>
          <cell r="E3830"/>
          <cell r="F3830"/>
          <cell r="G3830"/>
          <cell r="H3830"/>
          <cell r="I3830"/>
          <cell r="J3830"/>
          <cell r="K3830"/>
          <cell r="L3830"/>
          <cell r="O3830"/>
          <cell r="P3830"/>
          <cell r="Q3830"/>
          <cell r="R3830"/>
          <cell r="S3830"/>
          <cell r="T3830"/>
          <cell r="U3830"/>
          <cell r="V3830"/>
          <cell r="Y3830"/>
          <cell r="Z3830"/>
        </row>
        <row r="3831">
          <cell r="B3831"/>
          <cell r="C3831"/>
          <cell r="D3831"/>
          <cell r="E3831"/>
          <cell r="F3831"/>
          <cell r="G3831"/>
          <cell r="H3831"/>
          <cell r="I3831"/>
          <cell r="J3831"/>
          <cell r="K3831"/>
          <cell r="L3831"/>
          <cell r="O3831"/>
          <cell r="P3831"/>
          <cell r="Q3831"/>
          <cell r="R3831"/>
          <cell r="S3831"/>
          <cell r="T3831"/>
          <cell r="U3831"/>
          <cell r="V3831"/>
          <cell r="Y3831"/>
          <cell r="Z3831"/>
        </row>
        <row r="3832">
          <cell r="B3832"/>
          <cell r="C3832"/>
          <cell r="D3832"/>
          <cell r="E3832"/>
          <cell r="F3832"/>
          <cell r="G3832"/>
          <cell r="H3832"/>
          <cell r="I3832"/>
          <cell r="J3832"/>
          <cell r="K3832"/>
          <cell r="L3832"/>
          <cell r="O3832"/>
          <cell r="P3832"/>
          <cell r="Q3832"/>
          <cell r="R3832"/>
          <cell r="S3832"/>
          <cell r="T3832"/>
          <cell r="U3832"/>
          <cell r="V3832"/>
          <cell r="Y3832"/>
          <cell r="Z3832"/>
        </row>
        <row r="3833">
          <cell r="B3833"/>
          <cell r="C3833"/>
          <cell r="D3833"/>
          <cell r="E3833"/>
          <cell r="F3833"/>
          <cell r="G3833"/>
          <cell r="H3833"/>
          <cell r="I3833"/>
          <cell r="J3833"/>
          <cell r="K3833"/>
          <cell r="L3833"/>
          <cell r="O3833"/>
          <cell r="P3833"/>
          <cell r="Q3833"/>
          <cell r="R3833"/>
          <cell r="S3833"/>
          <cell r="T3833"/>
          <cell r="U3833"/>
          <cell r="V3833"/>
          <cell r="Y3833"/>
          <cell r="Z3833"/>
        </row>
        <row r="3834">
          <cell r="B3834"/>
          <cell r="C3834"/>
          <cell r="D3834"/>
          <cell r="E3834"/>
          <cell r="F3834"/>
          <cell r="G3834"/>
          <cell r="H3834"/>
          <cell r="I3834"/>
          <cell r="J3834"/>
          <cell r="K3834"/>
          <cell r="L3834"/>
          <cell r="O3834"/>
          <cell r="P3834"/>
          <cell r="Q3834"/>
          <cell r="R3834"/>
          <cell r="S3834"/>
          <cell r="T3834"/>
          <cell r="U3834"/>
          <cell r="V3834"/>
          <cell r="Y3834"/>
          <cell r="Z3834"/>
        </row>
        <row r="3835">
          <cell r="B3835"/>
          <cell r="C3835"/>
          <cell r="D3835"/>
          <cell r="E3835"/>
          <cell r="F3835"/>
          <cell r="G3835"/>
          <cell r="H3835"/>
          <cell r="I3835"/>
          <cell r="J3835"/>
          <cell r="K3835"/>
          <cell r="L3835"/>
          <cell r="O3835"/>
          <cell r="P3835"/>
          <cell r="Q3835"/>
          <cell r="R3835"/>
          <cell r="S3835"/>
          <cell r="T3835"/>
          <cell r="U3835"/>
          <cell r="V3835"/>
          <cell r="Y3835"/>
          <cell r="Z3835"/>
        </row>
        <row r="3836">
          <cell r="B3836"/>
          <cell r="C3836"/>
          <cell r="D3836"/>
          <cell r="E3836"/>
          <cell r="F3836"/>
          <cell r="G3836"/>
          <cell r="H3836"/>
          <cell r="I3836"/>
          <cell r="J3836"/>
          <cell r="K3836"/>
          <cell r="L3836"/>
          <cell r="O3836"/>
          <cell r="P3836"/>
          <cell r="Q3836"/>
          <cell r="R3836"/>
          <cell r="S3836"/>
          <cell r="T3836"/>
          <cell r="U3836"/>
          <cell r="V3836"/>
          <cell r="Y3836"/>
          <cell r="Z3836"/>
        </row>
        <row r="3837">
          <cell r="B3837"/>
          <cell r="C3837"/>
          <cell r="D3837"/>
          <cell r="E3837"/>
          <cell r="F3837"/>
          <cell r="G3837"/>
          <cell r="H3837"/>
          <cell r="I3837"/>
          <cell r="J3837"/>
          <cell r="K3837"/>
          <cell r="L3837"/>
          <cell r="O3837"/>
          <cell r="P3837"/>
          <cell r="Q3837"/>
          <cell r="R3837"/>
          <cell r="S3837"/>
          <cell r="T3837"/>
          <cell r="U3837"/>
          <cell r="V3837"/>
          <cell r="Y3837"/>
          <cell r="Z3837"/>
        </row>
        <row r="3838">
          <cell r="B3838"/>
          <cell r="C3838"/>
          <cell r="D3838"/>
          <cell r="E3838"/>
          <cell r="F3838"/>
          <cell r="G3838"/>
          <cell r="H3838"/>
          <cell r="I3838"/>
          <cell r="J3838"/>
          <cell r="K3838"/>
          <cell r="L3838"/>
          <cell r="O3838"/>
          <cell r="P3838"/>
          <cell r="Q3838"/>
          <cell r="R3838"/>
          <cell r="S3838"/>
          <cell r="T3838"/>
          <cell r="U3838"/>
          <cell r="V3838"/>
          <cell r="Y3838"/>
          <cell r="Z3838"/>
        </row>
        <row r="3839">
          <cell r="B3839"/>
          <cell r="C3839"/>
          <cell r="D3839"/>
          <cell r="E3839"/>
          <cell r="F3839"/>
          <cell r="G3839"/>
          <cell r="H3839"/>
          <cell r="I3839"/>
          <cell r="J3839"/>
          <cell r="K3839"/>
          <cell r="L3839"/>
          <cell r="O3839"/>
          <cell r="P3839"/>
          <cell r="Q3839"/>
          <cell r="R3839"/>
          <cell r="S3839"/>
          <cell r="T3839"/>
          <cell r="U3839"/>
          <cell r="V3839"/>
          <cell r="Y3839"/>
          <cell r="Z3839"/>
        </row>
        <row r="3840">
          <cell r="B3840"/>
          <cell r="C3840"/>
          <cell r="D3840"/>
          <cell r="E3840"/>
          <cell r="F3840"/>
          <cell r="G3840"/>
          <cell r="H3840"/>
          <cell r="I3840"/>
          <cell r="J3840"/>
          <cell r="K3840"/>
          <cell r="L3840"/>
          <cell r="O3840"/>
          <cell r="P3840"/>
          <cell r="Q3840"/>
          <cell r="R3840"/>
          <cell r="S3840"/>
          <cell r="T3840"/>
          <cell r="U3840"/>
          <cell r="V3840"/>
          <cell r="Y3840"/>
          <cell r="Z3840"/>
        </row>
        <row r="3841">
          <cell r="B3841"/>
          <cell r="C3841"/>
          <cell r="D3841"/>
          <cell r="E3841"/>
          <cell r="F3841"/>
          <cell r="G3841"/>
          <cell r="H3841"/>
          <cell r="I3841"/>
          <cell r="J3841"/>
          <cell r="K3841"/>
          <cell r="L3841"/>
          <cell r="O3841"/>
          <cell r="P3841"/>
          <cell r="Q3841"/>
          <cell r="R3841"/>
          <cell r="S3841"/>
          <cell r="T3841"/>
          <cell r="U3841"/>
          <cell r="V3841"/>
          <cell r="Y3841"/>
          <cell r="Z3841"/>
        </row>
        <row r="3842">
          <cell r="B3842"/>
          <cell r="C3842"/>
          <cell r="D3842"/>
          <cell r="E3842"/>
          <cell r="F3842"/>
          <cell r="G3842"/>
          <cell r="H3842"/>
          <cell r="I3842"/>
          <cell r="J3842"/>
          <cell r="K3842"/>
          <cell r="L3842"/>
          <cell r="O3842"/>
          <cell r="P3842"/>
          <cell r="Q3842"/>
          <cell r="R3842"/>
          <cell r="S3842"/>
          <cell r="T3842"/>
          <cell r="U3842"/>
          <cell r="V3842"/>
          <cell r="Y3842"/>
          <cell r="Z3842"/>
        </row>
        <row r="3843">
          <cell r="B3843"/>
          <cell r="C3843"/>
          <cell r="D3843"/>
          <cell r="E3843"/>
          <cell r="F3843"/>
          <cell r="G3843"/>
          <cell r="H3843"/>
          <cell r="I3843"/>
          <cell r="J3843"/>
          <cell r="K3843"/>
          <cell r="L3843"/>
          <cell r="O3843"/>
          <cell r="P3843"/>
          <cell r="Q3843"/>
          <cell r="R3843"/>
          <cell r="S3843"/>
          <cell r="T3843"/>
          <cell r="U3843"/>
          <cell r="V3843"/>
          <cell r="Y3843"/>
          <cell r="Z3843"/>
        </row>
        <row r="3844">
          <cell r="B3844"/>
          <cell r="C3844"/>
          <cell r="D3844"/>
          <cell r="E3844"/>
          <cell r="F3844"/>
          <cell r="G3844"/>
          <cell r="H3844"/>
          <cell r="I3844"/>
          <cell r="J3844"/>
          <cell r="K3844"/>
          <cell r="L3844"/>
          <cell r="O3844"/>
          <cell r="P3844"/>
          <cell r="Q3844"/>
          <cell r="R3844"/>
          <cell r="S3844"/>
          <cell r="T3844"/>
          <cell r="U3844"/>
          <cell r="V3844"/>
          <cell r="Y3844"/>
          <cell r="Z3844"/>
        </row>
        <row r="3845">
          <cell r="B3845"/>
          <cell r="C3845"/>
          <cell r="D3845"/>
          <cell r="E3845"/>
          <cell r="F3845"/>
          <cell r="G3845"/>
          <cell r="H3845"/>
          <cell r="I3845"/>
          <cell r="J3845"/>
          <cell r="K3845"/>
          <cell r="L3845"/>
          <cell r="O3845"/>
          <cell r="P3845"/>
          <cell r="Q3845"/>
          <cell r="R3845"/>
          <cell r="S3845"/>
          <cell r="T3845"/>
          <cell r="U3845"/>
          <cell r="V3845"/>
          <cell r="Y3845"/>
          <cell r="Z3845"/>
        </row>
        <row r="3846">
          <cell r="B3846"/>
          <cell r="C3846"/>
          <cell r="D3846"/>
          <cell r="E3846"/>
          <cell r="F3846"/>
          <cell r="G3846"/>
          <cell r="H3846"/>
          <cell r="I3846"/>
          <cell r="J3846"/>
          <cell r="K3846"/>
          <cell r="L3846"/>
          <cell r="O3846"/>
          <cell r="P3846"/>
          <cell r="Q3846"/>
          <cell r="R3846"/>
          <cell r="S3846"/>
          <cell r="T3846"/>
          <cell r="U3846"/>
          <cell r="V3846"/>
          <cell r="Y3846"/>
          <cell r="Z3846"/>
        </row>
        <row r="3847">
          <cell r="B3847"/>
          <cell r="C3847"/>
          <cell r="D3847"/>
          <cell r="E3847"/>
          <cell r="F3847"/>
          <cell r="G3847"/>
          <cell r="H3847"/>
          <cell r="I3847"/>
          <cell r="J3847"/>
          <cell r="K3847"/>
          <cell r="L3847"/>
          <cell r="O3847"/>
          <cell r="P3847"/>
          <cell r="Q3847"/>
          <cell r="R3847"/>
          <cell r="S3847"/>
          <cell r="T3847"/>
          <cell r="U3847"/>
          <cell r="V3847"/>
          <cell r="Y3847"/>
          <cell r="Z3847"/>
        </row>
        <row r="3848">
          <cell r="B3848"/>
          <cell r="C3848"/>
          <cell r="D3848"/>
          <cell r="E3848"/>
          <cell r="F3848"/>
          <cell r="G3848"/>
          <cell r="H3848"/>
          <cell r="I3848"/>
          <cell r="J3848"/>
          <cell r="K3848"/>
          <cell r="L3848"/>
          <cell r="O3848"/>
          <cell r="P3848"/>
          <cell r="Q3848"/>
          <cell r="R3848"/>
          <cell r="S3848"/>
          <cell r="T3848"/>
          <cell r="U3848"/>
          <cell r="V3848"/>
          <cell r="Y3848"/>
          <cell r="Z3848"/>
        </row>
        <row r="3849">
          <cell r="B3849"/>
          <cell r="C3849"/>
          <cell r="D3849"/>
          <cell r="E3849"/>
          <cell r="F3849"/>
          <cell r="G3849"/>
          <cell r="H3849"/>
          <cell r="I3849"/>
          <cell r="J3849"/>
          <cell r="K3849"/>
          <cell r="L3849"/>
          <cell r="O3849"/>
          <cell r="P3849"/>
          <cell r="Q3849"/>
          <cell r="R3849"/>
          <cell r="S3849"/>
          <cell r="T3849"/>
          <cell r="U3849"/>
          <cell r="V3849"/>
          <cell r="Y3849"/>
          <cell r="Z3849"/>
        </row>
        <row r="3850">
          <cell r="B3850"/>
          <cell r="C3850"/>
          <cell r="D3850"/>
          <cell r="E3850"/>
          <cell r="F3850"/>
          <cell r="G3850"/>
          <cell r="H3850"/>
          <cell r="I3850"/>
          <cell r="J3850"/>
          <cell r="K3850"/>
          <cell r="L3850"/>
          <cell r="O3850"/>
          <cell r="P3850"/>
          <cell r="Q3850"/>
          <cell r="R3850"/>
          <cell r="S3850"/>
          <cell r="T3850"/>
          <cell r="U3850"/>
          <cell r="V3850"/>
          <cell r="Y3850"/>
          <cell r="Z3850"/>
        </row>
        <row r="3851">
          <cell r="B3851"/>
          <cell r="C3851"/>
          <cell r="D3851"/>
          <cell r="E3851"/>
          <cell r="F3851"/>
          <cell r="G3851"/>
          <cell r="H3851"/>
          <cell r="I3851"/>
          <cell r="J3851"/>
          <cell r="K3851"/>
          <cell r="L3851"/>
          <cell r="O3851"/>
          <cell r="P3851"/>
          <cell r="Q3851"/>
          <cell r="R3851"/>
          <cell r="S3851"/>
          <cell r="T3851"/>
          <cell r="U3851"/>
          <cell r="V3851"/>
          <cell r="Y3851"/>
          <cell r="Z3851"/>
        </row>
        <row r="3852">
          <cell r="B3852"/>
          <cell r="C3852"/>
          <cell r="D3852"/>
          <cell r="E3852"/>
          <cell r="F3852"/>
          <cell r="G3852"/>
          <cell r="H3852"/>
          <cell r="I3852"/>
          <cell r="J3852"/>
          <cell r="K3852"/>
          <cell r="L3852"/>
          <cell r="O3852"/>
          <cell r="P3852"/>
          <cell r="Q3852"/>
          <cell r="R3852"/>
          <cell r="S3852"/>
          <cell r="T3852"/>
          <cell r="U3852"/>
          <cell r="V3852"/>
          <cell r="Y3852"/>
          <cell r="Z3852"/>
        </row>
        <row r="3853">
          <cell r="B3853"/>
          <cell r="C3853"/>
          <cell r="D3853"/>
          <cell r="E3853"/>
          <cell r="F3853"/>
          <cell r="G3853"/>
          <cell r="H3853"/>
          <cell r="I3853"/>
          <cell r="J3853"/>
          <cell r="K3853"/>
          <cell r="L3853"/>
          <cell r="O3853"/>
          <cell r="P3853"/>
          <cell r="Q3853"/>
          <cell r="R3853"/>
          <cell r="S3853"/>
          <cell r="T3853"/>
          <cell r="U3853"/>
          <cell r="V3853"/>
          <cell r="Y3853"/>
          <cell r="Z3853"/>
        </row>
        <row r="3854">
          <cell r="B3854"/>
          <cell r="C3854"/>
          <cell r="D3854"/>
          <cell r="E3854"/>
          <cell r="F3854"/>
          <cell r="G3854"/>
          <cell r="H3854"/>
          <cell r="I3854"/>
          <cell r="J3854"/>
          <cell r="K3854"/>
          <cell r="L3854"/>
          <cell r="O3854"/>
          <cell r="P3854"/>
          <cell r="Q3854"/>
          <cell r="R3854"/>
          <cell r="S3854"/>
          <cell r="T3854"/>
          <cell r="U3854"/>
          <cell r="V3854"/>
          <cell r="Y3854"/>
          <cell r="Z3854"/>
        </row>
        <row r="3855">
          <cell r="B3855"/>
          <cell r="C3855"/>
          <cell r="D3855"/>
          <cell r="E3855"/>
          <cell r="F3855"/>
          <cell r="G3855"/>
          <cell r="H3855"/>
          <cell r="I3855"/>
          <cell r="J3855"/>
          <cell r="K3855"/>
          <cell r="L3855"/>
          <cell r="O3855"/>
          <cell r="P3855"/>
          <cell r="Q3855"/>
          <cell r="R3855"/>
          <cell r="S3855"/>
          <cell r="T3855"/>
          <cell r="U3855"/>
          <cell r="V3855"/>
          <cell r="Y3855"/>
          <cell r="Z3855"/>
        </row>
        <row r="3856">
          <cell r="B3856"/>
          <cell r="C3856"/>
          <cell r="D3856"/>
          <cell r="E3856"/>
          <cell r="F3856"/>
          <cell r="G3856"/>
          <cell r="H3856"/>
          <cell r="I3856"/>
          <cell r="J3856"/>
          <cell r="K3856"/>
          <cell r="L3856"/>
          <cell r="O3856"/>
          <cell r="P3856"/>
          <cell r="Q3856"/>
          <cell r="R3856"/>
          <cell r="S3856"/>
          <cell r="T3856"/>
          <cell r="U3856"/>
          <cell r="V3856"/>
          <cell r="Y3856"/>
          <cell r="Z3856"/>
        </row>
        <row r="3857">
          <cell r="B3857"/>
          <cell r="C3857"/>
          <cell r="D3857"/>
          <cell r="E3857"/>
          <cell r="F3857"/>
          <cell r="G3857"/>
          <cell r="H3857"/>
          <cell r="I3857"/>
          <cell r="J3857"/>
          <cell r="K3857"/>
          <cell r="L3857"/>
          <cell r="O3857"/>
          <cell r="P3857"/>
          <cell r="Q3857"/>
          <cell r="R3857"/>
          <cell r="S3857"/>
          <cell r="T3857"/>
          <cell r="U3857"/>
          <cell r="V3857"/>
          <cell r="Y3857"/>
          <cell r="Z3857"/>
        </row>
        <row r="3858">
          <cell r="B3858"/>
          <cell r="C3858"/>
          <cell r="D3858"/>
          <cell r="E3858"/>
          <cell r="F3858"/>
          <cell r="G3858"/>
          <cell r="H3858"/>
          <cell r="I3858"/>
          <cell r="J3858"/>
          <cell r="K3858"/>
          <cell r="L3858"/>
          <cell r="O3858"/>
          <cell r="P3858"/>
          <cell r="Q3858"/>
          <cell r="R3858"/>
          <cell r="S3858"/>
          <cell r="T3858"/>
          <cell r="U3858"/>
          <cell r="V3858"/>
          <cell r="Y3858"/>
          <cell r="Z3858"/>
        </row>
        <row r="3859">
          <cell r="B3859"/>
          <cell r="C3859"/>
          <cell r="D3859"/>
          <cell r="E3859"/>
          <cell r="F3859"/>
          <cell r="G3859"/>
          <cell r="H3859"/>
          <cell r="I3859"/>
          <cell r="J3859"/>
          <cell r="K3859"/>
          <cell r="L3859"/>
          <cell r="O3859"/>
          <cell r="P3859"/>
          <cell r="Q3859"/>
          <cell r="R3859"/>
          <cell r="S3859"/>
          <cell r="T3859"/>
          <cell r="U3859"/>
          <cell r="V3859"/>
          <cell r="Y3859"/>
          <cell r="Z3859"/>
        </row>
        <row r="3860">
          <cell r="B3860"/>
          <cell r="C3860"/>
          <cell r="D3860"/>
          <cell r="E3860"/>
          <cell r="F3860"/>
          <cell r="G3860"/>
          <cell r="H3860"/>
          <cell r="I3860"/>
          <cell r="J3860"/>
          <cell r="K3860"/>
          <cell r="L3860"/>
          <cell r="O3860"/>
          <cell r="P3860"/>
          <cell r="Q3860"/>
          <cell r="R3860"/>
          <cell r="S3860"/>
          <cell r="T3860"/>
          <cell r="U3860"/>
          <cell r="V3860"/>
          <cell r="Y3860"/>
          <cell r="Z3860"/>
        </row>
        <row r="3861">
          <cell r="B3861"/>
          <cell r="C3861"/>
          <cell r="D3861"/>
          <cell r="E3861"/>
          <cell r="F3861"/>
          <cell r="G3861"/>
          <cell r="H3861"/>
          <cell r="I3861"/>
          <cell r="J3861"/>
          <cell r="K3861"/>
          <cell r="L3861"/>
          <cell r="O3861"/>
          <cell r="P3861"/>
          <cell r="Q3861"/>
          <cell r="R3861"/>
          <cell r="S3861"/>
          <cell r="T3861"/>
          <cell r="U3861"/>
          <cell r="V3861"/>
          <cell r="Y3861"/>
          <cell r="Z3861"/>
        </row>
        <row r="3862">
          <cell r="B3862"/>
          <cell r="C3862"/>
          <cell r="D3862"/>
          <cell r="E3862"/>
          <cell r="F3862"/>
          <cell r="G3862"/>
          <cell r="H3862"/>
          <cell r="I3862"/>
          <cell r="J3862"/>
          <cell r="K3862"/>
          <cell r="L3862"/>
          <cell r="O3862"/>
          <cell r="P3862"/>
          <cell r="Q3862"/>
          <cell r="R3862"/>
          <cell r="S3862"/>
          <cell r="T3862"/>
          <cell r="U3862"/>
          <cell r="V3862"/>
          <cell r="Y3862"/>
          <cell r="Z3862"/>
        </row>
        <row r="3863">
          <cell r="B3863"/>
          <cell r="C3863"/>
          <cell r="D3863"/>
          <cell r="E3863"/>
          <cell r="F3863"/>
          <cell r="G3863"/>
          <cell r="H3863"/>
          <cell r="I3863"/>
          <cell r="J3863"/>
          <cell r="K3863"/>
          <cell r="L3863"/>
          <cell r="O3863"/>
          <cell r="P3863"/>
          <cell r="Q3863"/>
          <cell r="R3863"/>
          <cell r="S3863"/>
          <cell r="T3863"/>
          <cell r="U3863"/>
          <cell r="V3863"/>
          <cell r="Y3863"/>
          <cell r="Z3863"/>
        </row>
        <row r="3864">
          <cell r="B3864"/>
          <cell r="C3864"/>
          <cell r="D3864"/>
          <cell r="E3864"/>
          <cell r="F3864"/>
          <cell r="G3864"/>
          <cell r="H3864"/>
          <cell r="I3864"/>
          <cell r="J3864"/>
          <cell r="K3864"/>
          <cell r="L3864"/>
          <cell r="O3864"/>
          <cell r="P3864"/>
          <cell r="Q3864"/>
          <cell r="R3864"/>
          <cell r="S3864"/>
          <cell r="T3864"/>
          <cell r="U3864"/>
          <cell r="V3864"/>
          <cell r="Y3864"/>
          <cell r="Z3864"/>
        </row>
        <row r="3865">
          <cell r="B3865"/>
          <cell r="C3865"/>
          <cell r="D3865"/>
          <cell r="E3865"/>
          <cell r="F3865"/>
          <cell r="G3865"/>
          <cell r="H3865"/>
          <cell r="I3865"/>
          <cell r="J3865"/>
          <cell r="K3865"/>
          <cell r="L3865"/>
          <cell r="O3865"/>
          <cell r="P3865"/>
          <cell r="Q3865"/>
          <cell r="R3865"/>
          <cell r="S3865"/>
          <cell r="T3865"/>
          <cell r="U3865"/>
          <cell r="V3865"/>
          <cell r="Y3865"/>
          <cell r="Z3865"/>
        </row>
        <row r="3866">
          <cell r="B3866"/>
          <cell r="C3866"/>
          <cell r="D3866"/>
          <cell r="E3866"/>
          <cell r="F3866"/>
          <cell r="G3866"/>
          <cell r="H3866"/>
          <cell r="I3866"/>
          <cell r="J3866"/>
          <cell r="K3866"/>
          <cell r="L3866"/>
          <cell r="O3866"/>
          <cell r="P3866"/>
          <cell r="Q3866"/>
          <cell r="R3866"/>
          <cell r="S3866"/>
          <cell r="T3866"/>
          <cell r="U3866"/>
          <cell r="V3866"/>
          <cell r="Y3866"/>
          <cell r="Z3866"/>
        </row>
        <row r="3867">
          <cell r="B3867"/>
          <cell r="C3867"/>
          <cell r="D3867"/>
          <cell r="E3867"/>
          <cell r="F3867"/>
          <cell r="G3867"/>
          <cell r="H3867"/>
          <cell r="I3867"/>
          <cell r="J3867"/>
          <cell r="K3867"/>
          <cell r="L3867"/>
          <cell r="O3867"/>
          <cell r="P3867"/>
          <cell r="Q3867"/>
          <cell r="R3867"/>
          <cell r="S3867"/>
          <cell r="T3867"/>
          <cell r="U3867"/>
          <cell r="V3867"/>
          <cell r="Y3867"/>
          <cell r="Z3867"/>
        </row>
        <row r="3868">
          <cell r="B3868"/>
          <cell r="C3868"/>
          <cell r="D3868"/>
          <cell r="E3868"/>
          <cell r="F3868"/>
          <cell r="G3868"/>
          <cell r="H3868"/>
          <cell r="I3868"/>
          <cell r="J3868"/>
          <cell r="K3868"/>
          <cell r="L3868"/>
          <cell r="O3868"/>
          <cell r="P3868"/>
          <cell r="Q3868"/>
          <cell r="R3868"/>
          <cell r="S3868"/>
          <cell r="T3868"/>
          <cell r="U3868"/>
          <cell r="V3868"/>
          <cell r="Y3868"/>
          <cell r="Z3868"/>
        </row>
        <row r="3869">
          <cell r="B3869"/>
          <cell r="C3869"/>
          <cell r="D3869"/>
          <cell r="E3869"/>
          <cell r="F3869"/>
          <cell r="G3869"/>
          <cell r="H3869"/>
          <cell r="I3869"/>
          <cell r="J3869"/>
          <cell r="K3869"/>
          <cell r="L3869"/>
          <cell r="O3869"/>
          <cell r="P3869"/>
          <cell r="Q3869"/>
          <cell r="R3869"/>
          <cell r="S3869"/>
          <cell r="T3869"/>
          <cell r="U3869"/>
          <cell r="V3869"/>
          <cell r="Y3869"/>
          <cell r="Z3869"/>
        </row>
        <row r="3870">
          <cell r="B3870"/>
          <cell r="C3870"/>
          <cell r="D3870"/>
          <cell r="E3870"/>
          <cell r="F3870"/>
          <cell r="G3870"/>
          <cell r="H3870"/>
          <cell r="I3870"/>
          <cell r="J3870"/>
          <cell r="K3870"/>
          <cell r="L3870"/>
          <cell r="O3870"/>
          <cell r="P3870"/>
          <cell r="Q3870"/>
          <cell r="R3870"/>
          <cell r="S3870"/>
          <cell r="T3870"/>
          <cell r="U3870"/>
          <cell r="V3870"/>
          <cell r="Y3870"/>
          <cell r="Z3870"/>
        </row>
        <row r="3871">
          <cell r="B3871"/>
          <cell r="C3871"/>
          <cell r="D3871"/>
          <cell r="E3871"/>
          <cell r="F3871"/>
          <cell r="G3871"/>
          <cell r="H3871"/>
          <cell r="I3871"/>
          <cell r="J3871"/>
          <cell r="K3871"/>
          <cell r="L3871"/>
          <cell r="O3871"/>
          <cell r="P3871"/>
          <cell r="Q3871"/>
          <cell r="R3871"/>
          <cell r="S3871"/>
          <cell r="T3871"/>
          <cell r="U3871"/>
          <cell r="V3871"/>
          <cell r="Y3871"/>
          <cell r="Z3871"/>
        </row>
        <row r="3872">
          <cell r="B3872"/>
          <cell r="C3872"/>
          <cell r="D3872"/>
          <cell r="E3872"/>
          <cell r="F3872"/>
          <cell r="G3872"/>
          <cell r="H3872"/>
          <cell r="I3872"/>
          <cell r="J3872"/>
          <cell r="K3872"/>
          <cell r="L3872"/>
          <cell r="O3872"/>
          <cell r="P3872"/>
          <cell r="Q3872"/>
          <cell r="R3872"/>
          <cell r="S3872"/>
          <cell r="T3872"/>
          <cell r="U3872"/>
          <cell r="V3872"/>
          <cell r="Y3872"/>
          <cell r="Z3872"/>
        </row>
        <row r="3873">
          <cell r="B3873"/>
          <cell r="C3873"/>
          <cell r="D3873"/>
          <cell r="E3873"/>
          <cell r="F3873"/>
          <cell r="G3873"/>
          <cell r="H3873"/>
          <cell r="I3873"/>
          <cell r="J3873"/>
          <cell r="K3873"/>
          <cell r="L3873"/>
          <cell r="O3873"/>
          <cell r="P3873"/>
          <cell r="Q3873"/>
          <cell r="R3873"/>
          <cell r="S3873"/>
          <cell r="T3873"/>
          <cell r="U3873"/>
          <cell r="V3873"/>
          <cell r="Y3873"/>
          <cell r="Z3873"/>
        </row>
        <row r="3874">
          <cell r="B3874"/>
          <cell r="C3874"/>
          <cell r="D3874"/>
          <cell r="E3874"/>
          <cell r="F3874"/>
          <cell r="G3874"/>
          <cell r="H3874"/>
          <cell r="I3874"/>
          <cell r="J3874"/>
          <cell r="K3874"/>
          <cell r="L3874"/>
          <cell r="O3874"/>
          <cell r="P3874"/>
          <cell r="Q3874"/>
          <cell r="R3874"/>
          <cell r="S3874"/>
          <cell r="T3874"/>
          <cell r="U3874"/>
          <cell r="V3874"/>
          <cell r="Y3874"/>
          <cell r="Z3874"/>
        </row>
        <row r="3875">
          <cell r="B3875"/>
          <cell r="C3875"/>
          <cell r="D3875"/>
          <cell r="E3875"/>
          <cell r="F3875"/>
          <cell r="G3875"/>
          <cell r="H3875"/>
          <cell r="I3875"/>
          <cell r="J3875"/>
          <cell r="K3875"/>
          <cell r="L3875"/>
          <cell r="O3875"/>
          <cell r="P3875"/>
          <cell r="Q3875"/>
          <cell r="R3875"/>
          <cell r="S3875"/>
          <cell r="T3875"/>
          <cell r="U3875"/>
          <cell r="V3875"/>
          <cell r="Y3875"/>
          <cell r="Z3875"/>
        </row>
        <row r="3876">
          <cell r="B3876"/>
          <cell r="C3876"/>
          <cell r="D3876"/>
          <cell r="E3876"/>
          <cell r="F3876"/>
          <cell r="G3876"/>
          <cell r="H3876"/>
          <cell r="I3876"/>
          <cell r="J3876"/>
          <cell r="K3876"/>
          <cell r="L3876"/>
          <cell r="O3876"/>
          <cell r="P3876"/>
          <cell r="Q3876"/>
          <cell r="R3876"/>
          <cell r="S3876"/>
          <cell r="T3876"/>
          <cell r="U3876"/>
          <cell r="V3876"/>
          <cell r="Y3876"/>
          <cell r="Z3876"/>
        </row>
        <row r="3877">
          <cell r="B3877"/>
          <cell r="C3877"/>
          <cell r="D3877"/>
          <cell r="E3877"/>
          <cell r="F3877"/>
          <cell r="G3877"/>
          <cell r="H3877"/>
          <cell r="I3877"/>
          <cell r="J3877"/>
          <cell r="K3877"/>
          <cell r="L3877"/>
          <cell r="O3877"/>
          <cell r="P3877"/>
          <cell r="Q3877"/>
          <cell r="R3877"/>
          <cell r="S3877"/>
          <cell r="T3877"/>
          <cell r="U3877"/>
          <cell r="V3877"/>
          <cell r="Y3877"/>
          <cell r="Z3877"/>
        </row>
        <row r="3878">
          <cell r="B3878"/>
          <cell r="C3878"/>
          <cell r="D3878"/>
          <cell r="E3878"/>
          <cell r="F3878"/>
          <cell r="G3878"/>
          <cell r="H3878"/>
          <cell r="I3878"/>
          <cell r="J3878"/>
          <cell r="K3878"/>
          <cell r="L3878"/>
          <cell r="O3878"/>
          <cell r="P3878"/>
          <cell r="Q3878"/>
          <cell r="R3878"/>
          <cell r="S3878"/>
          <cell r="T3878"/>
          <cell r="U3878"/>
          <cell r="V3878"/>
          <cell r="Y3878"/>
          <cell r="Z3878"/>
        </row>
        <row r="3879">
          <cell r="B3879"/>
          <cell r="C3879"/>
          <cell r="D3879"/>
          <cell r="E3879"/>
          <cell r="F3879"/>
          <cell r="G3879"/>
          <cell r="H3879"/>
          <cell r="I3879"/>
          <cell r="J3879"/>
          <cell r="K3879"/>
          <cell r="L3879"/>
          <cell r="O3879"/>
          <cell r="P3879"/>
          <cell r="Q3879"/>
          <cell r="R3879"/>
          <cell r="S3879"/>
          <cell r="T3879"/>
          <cell r="U3879"/>
          <cell r="V3879"/>
          <cell r="Y3879"/>
          <cell r="Z3879"/>
        </row>
        <row r="3880">
          <cell r="B3880"/>
          <cell r="C3880"/>
          <cell r="D3880"/>
          <cell r="E3880"/>
          <cell r="F3880"/>
          <cell r="G3880"/>
          <cell r="H3880"/>
          <cell r="I3880"/>
          <cell r="J3880"/>
          <cell r="K3880"/>
          <cell r="L3880"/>
          <cell r="O3880"/>
          <cell r="P3880"/>
          <cell r="Q3880"/>
          <cell r="R3880"/>
          <cell r="S3880"/>
          <cell r="T3880"/>
          <cell r="U3880"/>
          <cell r="V3880"/>
          <cell r="Y3880"/>
          <cell r="Z3880"/>
        </row>
        <row r="3881">
          <cell r="B3881"/>
          <cell r="C3881"/>
          <cell r="D3881"/>
          <cell r="E3881"/>
          <cell r="F3881"/>
          <cell r="G3881"/>
          <cell r="H3881"/>
          <cell r="I3881"/>
          <cell r="J3881"/>
          <cell r="K3881"/>
          <cell r="L3881"/>
          <cell r="O3881"/>
          <cell r="P3881"/>
          <cell r="Q3881"/>
          <cell r="R3881"/>
          <cell r="S3881"/>
          <cell r="T3881"/>
          <cell r="U3881"/>
          <cell r="V3881"/>
          <cell r="Y3881"/>
          <cell r="Z3881"/>
        </row>
        <row r="3882">
          <cell r="B3882"/>
          <cell r="C3882"/>
          <cell r="D3882"/>
          <cell r="E3882"/>
          <cell r="F3882"/>
          <cell r="G3882"/>
          <cell r="H3882"/>
          <cell r="I3882"/>
          <cell r="J3882"/>
          <cell r="K3882"/>
          <cell r="L3882"/>
          <cell r="O3882"/>
          <cell r="P3882"/>
          <cell r="Q3882"/>
          <cell r="R3882"/>
          <cell r="S3882"/>
          <cell r="T3882"/>
          <cell r="U3882"/>
          <cell r="V3882"/>
          <cell r="Y3882"/>
          <cell r="Z3882"/>
        </row>
        <row r="3883">
          <cell r="B3883"/>
          <cell r="C3883"/>
          <cell r="D3883"/>
          <cell r="E3883"/>
          <cell r="F3883"/>
          <cell r="G3883"/>
          <cell r="H3883"/>
          <cell r="I3883"/>
          <cell r="J3883"/>
          <cell r="K3883"/>
          <cell r="L3883"/>
          <cell r="O3883"/>
          <cell r="P3883"/>
          <cell r="Q3883"/>
          <cell r="R3883"/>
          <cell r="S3883"/>
          <cell r="T3883"/>
          <cell r="U3883"/>
          <cell r="V3883"/>
          <cell r="Y3883"/>
          <cell r="Z3883"/>
        </row>
        <row r="3884">
          <cell r="B3884"/>
          <cell r="C3884"/>
          <cell r="D3884"/>
          <cell r="E3884"/>
          <cell r="F3884"/>
          <cell r="G3884"/>
          <cell r="H3884"/>
          <cell r="I3884"/>
          <cell r="J3884"/>
          <cell r="K3884"/>
          <cell r="L3884"/>
          <cell r="O3884"/>
          <cell r="P3884"/>
          <cell r="Q3884"/>
          <cell r="R3884"/>
          <cell r="S3884"/>
          <cell r="T3884"/>
          <cell r="U3884"/>
          <cell r="V3884"/>
          <cell r="Y3884"/>
          <cell r="Z3884"/>
        </row>
        <row r="3885">
          <cell r="B3885"/>
          <cell r="C3885"/>
          <cell r="D3885"/>
          <cell r="E3885"/>
          <cell r="F3885"/>
          <cell r="G3885"/>
          <cell r="H3885"/>
          <cell r="I3885"/>
          <cell r="J3885"/>
          <cell r="K3885"/>
          <cell r="L3885"/>
          <cell r="O3885"/>
          <cell r="P3885"/>
          <cell r="Q3885"/>
          <cell r="R3885"/>
          <cell r="S3885"/>
          <cell r="T3885"/>
          <cell r="U3885"/>
          <cell r="V3885"/>
          <cell r="Y3885"/>
          <cell r="Z3885"/>
        </row>
        <row r="3886">
          <cell r="B3886"/>
          <cell r="C3886"/>
          <cell r="D3886"/>
          <cell r="E3886"/>
          <cell r="F3886"/>
          <cell r="G3886"/>
          <cell r="H3886"/>
          <cell r="I3886"/>
          <cell r="J3886"/>
          <cell r="K3886"/>
          <cell r="L3886"/>
          <cell r="O3886"/>
          <cell r="P3886"/>
          <cell r="Q3886"/>
          <cell r="R3886"/>
          <cell r="S3886"/>
          <cell r="T3886"/>
          <cell r="U3886"/>
          <cell r="V3886"/>
          <cell r="Y3886"/>
          <cell r="Z3886"/>
        </row>
        <row r="3887">
          <cell r="B3887"/>
          <cell r="C3887"/>
          <cell r="D3887"/>
          <cell r="E3887"/>
          <cell r="F3887"/>
          <cell r="G3887"/>
          <cell r="H3887"/>
          <cell r="I3887"/>
          <cell r="J3887"/>
          <cell r="K3887"/>
          <cell r="L3887"/>
          <cell r="O3887"/>
          <cell r="P3887"/>
          <cell r="Q3887"/>
          <cell r="R3887"/>
          <cell r="S3887"/>
          <cell r="T3887"/>
          <cell r="U3887"/>
          <cell r="V3887"/>
          <cell r="Y3887"/>
          <cell r="Z3887"/>
        </row>
        <row r="3888">
          <cell r="B3888"/>
          <cell r="C3888"/>
          <cell r="D3888"/>
          <cell r="E3888"/>
          <cell r="F3888"/>
          <cell r="G3888"/>
          <cell r="H3888"/>
          <cell r="I3888"/>
          <cell r="J3888"/>
          <cell r="K3888"/>
          <cell r="L3888"/>
          <cell r="O3888"/>
          <cell r="P3888"/>
          <cell r="Q3888"/>
          <cell r="R3888"/>
          <cell r="S3888"/>
          <cell r="T3888"/>
          <cell r="U3888"/>
          <cell r="V3888"/>
          <cell r="Y3888"/>
          <cell r="Z3888"/>
        </row>
        <row r="3889">
          <cell r="B3889"/>
          <cell r="C3889"/>
          <cell r="D3889"/>
          <cell r="E3889"/>
          <cell r="F3889"/>
          <cell r="G3889"/>
          <cell r="H3889"/>
          <cell r="I3889"/>
          <cell r="J3889"/>
          <cell r="K3889"/>
          <cell r="L3889"/>
          <cell r="O3889"/>
          <cell r="P3889"/>
          <cell r="Q3889"/>
          <cell r="R3889"/>
          <cell r="S3889"/>
          <cell r="T3889"/>
          <cell r="U3889"/>
          <cell r="V3889"/>
          <cell r="Y3889"/>
          <cell r="Z3889"/>
        </row>
        <row r="3890">
          <cell r="B3890"/>
          <cell r="C3890"/>
          <cell r="D3890"/>
          <cell r="E3890"/>
          <cell r="F3890"/>
          <cell r="G3890"/>
          <cell r="H3890"/>
          <cell r="I3890"/>
          <cell r="J3890"/>
          <cell r="K3890"/>
          <cell r="L3890"/>
          <cell r="O3890"/>
          <cell r="P3890"/>
          <cell r="Q3890"/>
          <cell r="R3890"/>
          <cell r="S3890"/>
          <cell r="T3890"/>
          <cell r="U3890"/>
          <cell r="V3890"/>
          <cell r="Y3890"/>
          <cell r="Z3890"/>
        </row>
        <row r="3891">
          <cell r="B3891"/>
          <cell r="C3891"/>
          <cell r="D3891"/>
          <cell r="E3891"/>
          <cell r="F3891"/>
          <cell r="G3891"/>
          <cell r="H3891"/>
          <cell r="I3891"/>
          <cell r="J3891"/>
          <cell r="K3891"/>
          <cell r="L3891"/>
          <cell r="O3891"/>
          <cell r="P3891"/>
          <cell r="Q3891"/>
          <cell r="R3891"/>
          <cell r="S3891"/>
          <cell r="T3891"/>
          <cell r="U3891"/>
          <cell r="V3891"/>
          <cell r="Y3891"/>
          <cell r="Z3891"/>
        </row>
        <row r="3892">
          <cell r="B3892"/>
          <cell r="C3892"/>
          <cell r="D3892"/>
          <cell r="E3892"/>
          <cell r="F3892"/>
          <cell r="G3892"/>
          <cell r="H3892"/>
          <cell r="I3892"/>
          <cell r="J3892"/>
          <cell r="K3892"/>
          <cell r="L3892"/>
          <cell r="O3892"/>
          <cell r="P3892"/>
          <cell r="Q3892"/>
          <cell r="R3892"/>
          <cell r="S3892"/>
          <cell r="T3892"/>
          <cell r="U3892"/>
          <cell r="V3892"/>
          <cell r="Y3892"/>
          <cell r="Z3892"/>
        </row>
        <row r="3893">
          <cell r="B3893"/>
          <cell r="C3893"/>
          <cell r="D3893"/>
          <cell r="E3893"/>
          <cell r="F3893"/>
          <cell r="G3893"/>
          <cell r="H3893"/>
          <cell r="I3893"/>
          <cell r="J3893"/>
          <cell r="K3893"/>
          <cell r="L3893"/>
          <cell r="O3893"/>
          <cell r="P3893"/>
          <cell r="Q3893"/>
          <cell r="R3893"/>
          <cell r="S3893"/>
          <cell r="T3893"/>
          <cell r="U3893"/>
          <cell r="V3893"/>
          <cell r="Y3893"/>
          <cell r="Z3893"/>
        </row>
        <row r="3894">
          <cell r="B3894"/>
          <cell r="C3894"/>
          <cell r="D3894"/>
          <cell r="E3894"/>
          <cell r="F3894"/>
          <cell r="G3894"/>
          <cell r="H3894"/>
          <cell r="I3894"/>
          <cell r="J3894"/>
          <cell r="K3894"/>
          <cell r="L3894"/>
          <cell r="O3894"/>
          <cell r="P3894"/>
          <cell r="Q3894"/>
          <cell r="R3894"/>
          <cell r="S3894"/>
          <cell r="T3894"/>
          <cell r="U3894"/>
          <cell r="V3894"/>
          <cell r="Y3894"/>
          <cell r="Z3894"/>
        </row>
        <row r="3895">
          <cell r="B3895"/>
          <cell r="C3895"/>
          <cell r="D3895"/>
          <cell r="E3895"/>
          <cell r="F3895"/>
          <cell r="G3895"/>
          <cell r="H3895"/>
          <cell r="I3895"/>
          <cell r="J3895"/>
          <cell r="K3895"/>
          <cell r="L3895"/>
          <cell r="O3895"/>
          <cell r="P3895"/>
          <cell r="Q3895"/>
          <cell r="R3895"/>
          <cell r="S3895"/>
          <cell r="T3895"/>
          <cell r="U3895"/>
          <cell r="V3895"/>
          <cell r="Y3895"/>
          <cell r="Z3895"/>
        </row>
        <row r="3896">
          <cell r="B3896"/>
          <cell r="C3896"/>
          <cell r="D3896"/>
          <cell r="E3896"/>
          <cell r="F3896"/>
          <cell r="G3896"/>
          <cell r="H3896"/>
          <cell r="I3896"/>
          <cell r="J3896"/>
          <cell r="K3896"/>
          <cell r="L3896"/>
          <cell r="O3896"/>
          <cell r="P3896"/>
          <cell r="Q3896"/>
          <cell r="R3896"/>
          <cell r="S3896"/>
          <cell r="T3896"/>
          <cell r="U3896"/>
          <cell r="V3896"/>
          <cell r="Y3896"/>
          <cell r="Z3896"/>
        </row>
        <row r="3897">
          <cell r="B3897"/>
          <cell r="C3897"/>
          <cell r="D3897"/>
          <cell r="E3897"/>
          <cell r="F3897"/>
          <cell r="G3897"/>
          <cell r="H3897"/>
          <cell r="I3897"/>
          <cell r="J3897"/>
          <cell r="K3897"/>
          <cell r="L3897"/>
          <cell r="O3897"/>
          <cell r="P3897"/>
          <cell r="Q3897"/>
          <cell r="R3897"/>
          <cell r="S3897"/>
          <cell r="T3897"/>
          <cell r="U3897"/>
          <cell r="V3897"/>
          <cell r="Y3897"/>
          <cell r="Z3897"/>
        </row>
        <row r="3898">
          <cell r="B3898"/>
          <cell r="C3898"/>
          <cell r="D3898"/>
          <cell r="E3898"/>
          <cell r="F3898"/>
          <cell r="G3898"/>
          <cell r="H3898"/>
          <cell r="I3898"/>
          <cell r="J3898"/>
          <cell r="K3898"/>
          <cell r="L3898"/>
          <cell r="O3898"/>
          <cell r="P3898"/>
          <cell r="Q3898"/>
          <cell r="R3898"/>
          <cell r="S3898"/>
          <cell r="T3898"/>
          <cell r="U3898"/>
          <cell r="V3898"/>
          <cell r="Y3898"/>
          <cell r="Z3898"/>
        </row>
        <row r="3899">
          <cell r="B3899"/>
          <cell r="C3899"/>
          <cell r="D3899"/>
          <cell r="E3899"/>
          <cell r="F3899"/>
          <cell r="G3899"/>
          <cell r="H3899"/>
          <cell r="I3899"/>
          <cell r="J3899"/>
          <cell r="K3899"/>
          <cell r="L3899"/>
          <cell r="O3899"/>
          <cell r="P3899"/>
          <cell r="Q3899"/>
          <cell r="R3899"/>
          <cell r="S3899"/>
          <cell r="T3899"/>
          <cell r="U3899"/>
          <cell r="V3899"/>
          <cell r="Y3899"/>
          <cell r="Z3899"/>
        </row>
        <row r="3900">
          <cell r="B3900"/>
          <cell r="C3900"/>
          <cell r="D3900"/>
          <cell r="E3900"/>
          <cell r="F3900"/>
          <cell r="G3900"/>
          <cell r="H3900"/>
          <cell r="I3900"/>
          <cell r="J3900"/>
          <cell r="K3900"/>
          <cell r="L3900"/>
          <cell r="O3900"/>
          <cell r="P3900"/>
          <cell r="Q3900"/>
          <cell r="R3900"/>
          <cell r="S3900"/>
          <cell r="T3900"/>
          <cell r="U3900"/>
          <cell r="V3900"/>
          <cell r="Y3900"/>
          <cell r="Z3900"/>
        </row>
        <row r="3901">
          <cell r="B3901"/>
          <cell r="C3901"/>
          <cell r="D3901"/>
          <cell r="E3901"/>
          <cell r="F3901"/>
          <cell r="G3901"/>
          <cell r="H3901"/>
          <cell r="I3901"/>
          <cell r="J3901"/>
          <cell r="K3901"/>
          <cell r="L3901"/>
          <cell r="O3901"/>
          <cell r="P3901"/>
          <cell r="Q3901"/>
          <cell r="R3901"/>
          <cell r="S3901"/>
          <cell r="T3901"/>
          <cell r="U3901"/>
          <cell r="V3901"/>
          <cell r="Y3901"/>
          <cell r="Z3901"/>
        </row>
        <row r="3902">
          <cell r="B3902"/>
          <cell r="C3902"/>
          <cell r="D3902"/>
          <cell r="E3902"/>
          <cell r="F3902"/>
          <cell r="G3902"/>
          <cell r="H3902"/>
          <cell r="I3902"/>
          <cell r="J3902"/>
          <cell r="K3902"/>
          <cell r="L3902"/>
          <cell r="O3902"/>
          <cell r="P3902"/>
          <cell r="Q3902"/>
          <cell r="R3902"/>
          <cell r="S3902"/>
          <cell r="T3902"/>
          <cell r="U3902"/>
          <cell r="V3902"/>
          <cell r="Y3902"/>
          <cell r="Z3902"/>
        </row>
        <row r="3903">
          <cell r="B3903"/>
          <cell r="C3903"/>
          <cell r="D3903"/>
          <cell r="E3903"/>
          <cell r="F3903"/>
          <cell r="G3903"/>
          <cell r="H3903"/>
          <cell r="I3903"/>
          <cell r="J3903"/>
          <cell r="K3903"/>
          <cell r="L3903"/>
          <cell r="O3903"/>
          <cell r="P3903"/>
          <cell r="Q3903"/>
          <cell r="R3903"/>
          <cell r="S3903"/>
          <cell r="T3903"/>
          <cell r="U3903"/>
          <cell r="V3903"/>
          <cell r="Y3903"/>
          <cell r="Z3903"/>
        </row>
        <row r="3904">
          <cell r="B3904"/>
          <cell r="C3904"/>
          <cell r="D3904"/>
          <cell r="E3904"/>
          <cell r="F3904"/>
          <cell r="G3904"/>
          <cell r="H3904"/>
          <cell r="I3904"/>
          <cell r="J3904"/>
          <cell r="K3904"/>
          <cell r="L3904"/>
          <cell r="O3904"/>
          <cell r="P3904"/>
          <cell r="Q3904"/>
          <cell r="R3904"/>
          <cell r="S3904"/>
          <cell r="T3904"/>
          <cell r="U3904"/>
          <cell r="V3904"/>
          <cell r="Y3904"/>
          <cell r="Z3904"/>
        </row>
        <row r="3905">
          <cell r="B3905"/>
          <cell r="C3905"/>
          <cell r="D3905"/>
          <cell r="E3905"/>
          <cell r="F3905"/>
          <cell r="G3905"/>
          <cell r="H3905"/>
          <cell r="I3905"/>
          <cell r="J3905"/>
          <cell r="K3905"/>
          <cell r="L3905"/>
          <cell r="O3905"/>
          <cell r="P3905"/>
          <cell r="Q3905"/>
          <cell r="R3905"/>
          <cell r="S3905"/>
          <cell r="T3905"/>
          <cell r="U3905"/>
          <cell r="V3905"/>
          <cell r="Y3905"/>
          <cell r="Z3905"/>
        </row>
        <row r="3906">
          <cell r="B3906"/>
          <cell r="C3906"/>
          <cell r="D3906"/>
          <cell r="E3906"/>
          <cell r="F3906"/>
          <cell r="G3906"/>
          <cell r="H3906"/>
          <cell r="I3906"/>
          <cell r="J3906"/>
          <cell r="K3906"/>
          <cell r="L3906"/>
          <cell r="O3906"/>
          <cell r="P3906"/>
          <cell r="Q3906"/>
          <cell r="R3906"/>
          <cell r="S3906"/>
          <cell r="T3906"/>
          <cell r="U3906"/>
          <cell r="V3906"/>
          <cell r="Y3906"/>
          <cell r="Z3906"/>
        </row>
        <row r="3907">
          <cell r="B3907"/>
          <cell r="C3907"/>
          <cell r="D3907"/>
          <cell r="E3907"/>
          <cell r="F3907"/>
          <cell r="G3907"/>
          <cell r="H3907"/>
          <cell r="I3907"/>
          <cell r="J3907"/>
          <cell r="K3907"/>
          <cell r="L3907"/>
          <cell r="O3907"/>
          <cell r="P3907"/>
          <cell r="Q3907"/>
          <cell r="R3907"/>
          <cell r="S3907"/>
          <cell r="T3907"/>
          <cell r="U3907"/>
          <cell r="V3907"/>
          <cell r="Y3907"/>
          <cell r="Z3907"/>
        </row>
        <row r="3908">
          <cell r="B3908"/>
          <cell r="C3908"/>
          <cell r="D3908"/>
          <cell r="E3908"/>
          <cell r="F3908"/>
          <cell r="G3908"/>
          <cell r="H3908"/>
          <cell r="I3908"/>
          <cell r="J3908"/>
          <cell r="K3908"/>
          <cell r="L3908"/>
          <cell r="O3908"/>
          <cell r="P3908"/>
          <cell r="Q3908"/>
          <cell r="R3908"/>
          <cell r="S3908"/>
          <cell r="T3908"/>
          <cell r="U3908"/>
          <cell r="V3908"/>
          <cell r="Y3908"/>
          <cell r="Z3908"/>
        </row>
        <row r="3909">
          <cell r="B3909"/>
          <cell r="C3909"/>
          <cell r="D3909"/>
          <cell r="E3909"/>
          <cell r="F3909"/>
          <cell r="G3909"/>
          <cell r="H3909"/>
          <cell r="I3909"/>
          <cell r="J3909"/>
          <cell r="K3909"/>
          <cell r="L3909"/>
          <cell r="O3909"/>
          <cell r="P3909"/>
          <cell r="Q3909"/>
          <cell r="R3909"/>
          <cell r="S3909"/>
          <cell r="T3909"/>
          <cell r="U3909"/>
          <cell r="V3909"/>
          <cell r="Y3909"/>
          <cell r="Z3909"/>
        </row>
        <row r="3910">
          <cell r="B3910"/>
          <cell r="C3910"/>
          <cell r="D3910"/>
          <cell r="E3910"/>
          <cell r="F3910"/>
          <cell r="G3910"/>
          <cell r="H3910"/>
          <cell r="I3910"/>
          <cell r="J3910"/>
          <cell r="K3910"/>
          <cell r="L3910"/>
          <cell r="O3910"/>
          <cell r="P3910"/>
          <cell r="Q3910"/>
          <cell r="R3910"/>
          <cell r="S3910"/>
          <cell r="T3910"/>
          <cell r="U3910"/>
          <cell r="V3910"/>
          <cell r="Y3910"/>
          <cell r="Z3910"/>
        </row>
        <row r="3911">
          <cell r="B3911"/>
          <cell r="C3911"/>
          <cell r="D3911"/>
          <cell r="E3911"/>
          <cell r="F3911"/>
          <cell r="G3911"/>
          <cell r="H3911"/>
          <cell r="I3911"/>
          <cell r="J3911"/>
          <cell r="K3911"/>
          <cell r="L3911"/>
          <cell r="O3911"/>
          <cell r="P3911"/>
          <cell r="Q3911"/>
          <cell r="R3911"/>
          <cell r="S3911"/>
          <cell r="T3911"/>
          <cell r="U3911"/>
          <cell r="V3911"/>
          <cell r="Y3911"/>
          <cell r="Z3911"/>
        </row>
        <row r="3912">
          <cell r="B3912"/>
          <cell r="C3912"/>
          <cell r="D3912"/>
          <cell r="E3912"/>
          <cell r="F3912"/>
          <cell r="G3912"/>
          <cell r="H3912"/>
          <cell r="I3912"/>
          <cell r="J3912"/>
          <cell r="K3912"/>
          <cell r="L3912"/>
          <cell r="O3912"/>
          <cell r="P3912"/>
          <cell r="Q3912"/>
          <cell r="R3912"/>
          <cell r="S3912"/>
          <cell r="T3912"/>
          <cell r="U3912"/>
          <cell r="V3912"/>
          <cell r="Y3912"/>
          <cell r="Z3912"/>
        </row>
        <row r="3913">
          <cell r="B3913"/>
          <cell r="C3913"/>
          <cell r="D3913"/>
          <cell r="E3913"/>
          <cell r="F3913"/>
          <cell r="G3913"/>
          <cell r="H3913"/>
          <cell r="I3913"/>
          <cell r="J3913"/>
          <cell r="K3913"/>
          <cell r="L3913"/>
          <cell r="O3913"/>
          <cell r="P3913"/>
          <cell r="Q3913"/>
          <cell r="R3913"/>
          <cell r="S3913"/>
          <cell r="T3913"/>
          <cell r="U3913"/>
          <cell r="V3913"/>
          <cell r="Y3913"/>
          <cell r="Z3913"/>
        </row>
        <row r="3914">
          <cell r="B3914"/>
          <cell r="C3914"/>
          <cell r="D3914"/>
          <cell r="E3914"/>
          <cell r="F3914"/>
          <cell r="G3914"/>
          <cell r="H3914"/>
          <cell r="I3914"/>
          <cell r="J3914"/>
          <cell r="K3914"/>
          <cell r="L3914"/>
          <cell r="O3914"/>
          <cell r="P3914"/>
          <cell r="Q3914"/>
          <cell r="R3914"/>
          <cell r="S3914"/>
          <cell r="T3914"/>
          <cell r="U3914"/>
          <cell r="V3914"/>
          <cell r="Y3914"/>
          <cell r="Z3914"/>
        </row>
        <row r="3915">
          <cell r="B3915"/>
          <cell r="C3915"/>
          <cell r="D3915"/>
          <cell r="E3915"/>
          <cell r="F3915"/>
          <cell r="G3915"/>
          <cell r="H3915"/>
          <cell r="I3915"/>
          <cell r="J3915"/>
          <cell r="K3915"/>
          <cell r="L3915"/>
          <cell r="O3915"/>
          <cell r="P3915"/>
          <cell r="Q3915"/>
          <cell r="R3915"/>
          <cell r="S3915"/>
          <cell r="T3915"/>
          <cell r="U3915"/>
          <cell r="V3915"/>
          <cell r="Y3915"/>
          <cell r="Z3915"/>
        </row>
        <row r="3916">
          <cell r="B3916"/>
          <cell r="C3916"/>
          <cell r="D3916"/>
          <cell r="E3916"/>
          <cell r="F3916"/>
          <cell r="G3916"/>
          <cell r="H3916"/>
          <cell r="I3916"/>
          <cell r="J3916"/>
          <cell r="K3916"/>
          <cell r="L3916"/>
          <cell r="O3916"/>
          <cell r="P3916"/>
          <cell r="Q3916"/>
          <cell r="R3916"/>
          <cell r="S3916"/>
          <cell r="T3916"/>
          <cell r="U3916"/>
          <cell r="V3916"/>
          <cell r="Y3916"/>
          <cell r="Z3916"/>
        </row>
        <row r="3917">
          <cell r="B3917"/>
          <cell r="C3917"/>
          <cell r="D3917"/>
          <cell r="E3917"/>
          <cell r="F3917"/>
          <cell r="G3917"/>
          <cell r="H3917"/>
          <cell r="I3917"/>
          <cell r="J3917"/>
          <cell r="K3917"/>
          <cell r="L3917"/>
          <cell r="O3917"/>
          <cell r="P3917"/>
          <cell r="Q3917"/>
          <cell r="R3917"/>
          <cell r="S3917"/>
          <cell r="T3917"/>
          <cell r="U3917"/>
          <cell r="V3917"/>
          <cell r="Y3917"/>
          <cell r="Z3917"/>
        </row>
        <row r="3918">
          <cell r="B3918"/>
          <cell r="C3918"/>
          <cell r="D3918"/>
          <cell r="E3918"/>
          <cell r="F3918"/>
          <cell r="G3918"/>
          <cell r="H3918"/>
          <cell r="I3918"/>
          <cell r="J3918"/>
          <cell r="K3918"/>
          <cell r="L3918"/>
          <cell r="O3918"/>
          <cell r="P3918"/>
          <cell r="Q3918"/>
          <cell r="R3918"/>
          <cell r="S3918"/>
          <cell r="T3918"/>
          <cell r="U3918"/>
          <cell r="V3918"/>
          <cell r="Y3918"/>
          <cell r="Z3918"/>
        </row>
        <row r="3919">
          <cell r="B3919"/>
          <cell r="C3919"/>
          <cell r="D3919"/>
          <cell r="E3919"/>
          <cell r="F3919"/>
          <cell r="G3919"/>
          <cell r="H3919"/>
          <cell r="I3919"/>
          <cell r="J3919"/>
          <cell r="K3919"/>
          <cell r="L3919"/>
          <cell r="O3919"/>
          <cell r="P3919"/>
          <cell r="Q3919"/>
          <cell r="R3919"/>
          <cell r="S3919"/>
          <cell r="T3919"/>
          <cell r="U3919"/>
          <cell r="V3919"/>
          <cell r="Y3919"/>
          <cell r="Z3919"/>
        </row>
        <row r="3920">
          <cell r="B3920"/>
          <cell r="C3920"/>
          <cell r="D3920"/>
          <cell r="E3920"/>
          <cell r="F3920"/>
          <cell r="G3920"/>
          <cell r="H3920"/>
          <cell r="I3920"/>
          <cell r="J3920"/>
          <cell r="K3920"/>
          <cell r="L3920"/>
          <cell r="O3920"/>
          <cell r="P3920"/>
          <cell r="Q3920"/>
          <cell r="R3920"/>
          <cell r="S3920"/>
          <cell r="T3920"/>
          <cell r="U3920"/>
          <cell r="V3920"/>
          <cell r="Y3920"/>
          <cell r="Z3920"/>
        </row>
        <row r="3921">
          <cell r="B3921"/>
          <cell r="C3921"/>
          <cell r="D3921"/>
          <cell r="E3921"/>
          <cell r="F3921"/>
          <cell r="G3921"/>
          <cell r="H3921"/>
          <cell r="I3921"/>
          <cell r="J3921"/>
          <cell r="K3921"/>
          <cell r="L3921"/>
          <cell r="O3921"/>
          <cell r="P3921"/>
          <cell r="Q3921"/>
          <cell r="R3921"/>
          <cell r="S3921"/>
          <cell r="T3921"/>
          <cell r="U3921"/>
          <cell r="V3921"/>
          <cell r="Y3921"/>
          <cell r="Z3921"/>
        </row>
        <row r="3922">
          <cell r="B3922"/>
          <cell r="C3922"/>
          <cell r="D3922"/>
          <cell r="E3922"/>
          <cell r="F3922"/>
          <cell r="G3922"/>
          <cell r="H3922"/>
          <cell r="I3922"/>
          <cell r="J3922"/>
          <cell r="K3922"/>
          <cell r="L3922"/>
          <cell r="O3922"/>
          <cell r="P3922"/>
          <cell r="Q3922"/>
          <cell r="R3922"/>
          <cell r="S3922"/>
          <cell r="T3922"/>
          <cell r="U3922"/>
          <cell r="V3922"/>
          <cell r="Y3922"/>
          <cell r="Z3922"/>
        </row>
        <row r="3923">
          <cell r="B3923"/>
          <cell r="C3923"/>
          <cell r="D3923"/>
          <cell r="E3923"/>
          <cell r="F3923"/>
          <cell r="G3923"/>
          <cell r="H3923"/>
          <cell r="I3923"/>
          <cell r="J3923"/>
          <cell r="K3923"/>
          <cell r="L3923"/>
          <cell r="O3923"/>
          <cell r="P3923"/>
          <cell r="Q3923"/>
          <cell r="R3923"/>
          <cell r="S3923"/>
          <cell r="T3923"/>
          <cell r="U3923"/>
          <cell r="V3923"/>
          <cell r="Y3923"/>
          <cell r="Z3923"/>
        </row>
        <row r="3924">
          <cell r="B3924"/>
          <cell r="C3924"/>
          <cell r="D3924"/>
          <cell r="E3924"/>
          <cell r="F3924"/>
          <cell r="G3924"/>
          <cell r="H3924"/>
          <cell r="I3924"/>
          <cell r="J3924"/>
          <cell r="K3924"/>
          <cell r="L3924"/>
          <cell r="O3924"/>
          <cell r="P3924"/>
          <cell r="Q3924"/>
          <cell r="R3924"/>
          <cell r="S3924"/>
          <cell r="T3924"/>
          <cell r="U3924"/>
          <cell r="V3924"/>
          <cell r="Y3924"/>
          <cell r="Z3924"/>
        </row>
        <row r="3925">
          <cell r="B3925"/>
          <cell r="C3925"/>
          <cell r="D3925"/>
          <cell r="E3925"/>
          <cell r="F3925"/>
          <cell r="G3925"/>
          <cell r="H3925"/>
          <cell r="I3925"/>
          <cell r="J3925"/>
          <cell r="K3925"/>
          <cell r="L3925"/>
          <cell r="O3925"/>
          <cell r="P3925"/>
          <cell r="Q3925"/>
          <cell r="R3925"/>
          <cell r="S3925"/>
          <cell r="T3925"/>
          <cell r="U3925"/>
          <cell r="V3925"/>
          <cell r="Y3925"/>
          <cell r="Z3925"/>
        </row>
        <row r="3926">
          <cell r="B3926"/>
          <cell r="C3926"/>
          <cell r="D3926"/>
          <cell r="E3926"/>
          <cell r="F3926"/>
          <cell r="G3926"/>
          <cell r="H3926"/>
          <cell r="I3926"/>
          <cell r="J3926"/>
          <cell r="K3926"/>
          <cell r="L3926"/>
          <cell r="O3926"/>
          <cell r="P3926"/>
          <cell r="Q3926"/>
          <cell r="R3926"/>
          <cell r="S3926"/>
          <cell r="T3926"/>
          <cell r="U3926"/>
          <cell r="V3926"/>
          <cell r="Y3926"/>
          <cell r="Z3926"/>
        </row>
        <row r="3927">
          <cell r="B3927"/>
          <cell r="C3927"/>
          <cell r="D3927"/>
          <cell r="E3927"/>
          <cell r="F3927"/>
          <cell r="G3927"/>
          <cell r="H3927"/>
          <cell r="I3927"/>
          <cell r="J3927"/>
          <cell r="K3927"/>
          <cell r="L3927"/>
          <cell r="O3927"/>
          <cell r="P3927"/>
          <cell r="Q3927"/>
          <cell r="R3927"/>
          <cell r="S3927"/>
          <cell r="T3927"/>
          <cell r="U3927"/>
          <cell r="V3927"/>
          <cell r="Y3927"/>
          <cell r="Z3927"/>
        </row>
        <row r="3928">
          <cell r="B3928"/>
          <cell r="C3928"/>
          <cell r="D3928"/>
          <cell r="E3928"/>
          <cell r="F3928"/>
          <cell r="G3928"/>
          <cell r="H3928"/>
          <cell r="I3928"/>
          <cell r="J3928"/>
          <cell r="K3928"/>
          <cell r="L3928"/>
          <cell r="O3928"/>
          <cell r="P3928"/>
          <cell r="Q3928"/>
          <cell r="R3928"/>
          <cell r="S3928"/>
          <cell r="T3928"/>
          <cell r="U3928"/>
          <cell r="V3928"/>
          <cell r="Y3928"/>
          <cell r="Z3928"/>
        </row>
        <row r="3929">
          <cell r="B3929"/>
          <cell r="C3929"/>
          <cell r="D3929"/>
          <cell r="E3929"/>
          <cell r="F3929"/>
          <cell r="G3929"/>
          <cell r="H3929"/>
          <cell r="I3929"/>
          <cell r="J3929"/>
          <cell r="K3929"/>
          <cell r="L3929"/>
          <cell r="O3929"/>
          <cell r="P3929"/>
          <cell r="Q3929"/>
          <cell r="R3929"/>
          <cell r="S3929"/>
          <cell r="T3929"/>
          <cell r="U3929"/>
          <cell r="V3929"/>
          <cell r="Y3929"/>
          <cell r="Z3929"/>
        </row>
        <row r="3930">
          <cell r="B3930"/>
          <cell r="C3930"/>
          <cell r="D3930"/>
          <cell r="E3930"/>
          <cell r="F3930"/>
          <cell r="G3930"/>
          <cell r="H3930"/>
          <cell r="I3930"/>
          <cell r="J3930"/>
          <cell r="K3930"/>
          <cell r="L3930"/>
          <cell r="O3930"/>
          <cell r="P3930"/>
          <cell r="Q3930"/>
          <cell r="R3930"/>
          <cell r="S3930"/>
          <cell r="T3930"/>
          <cell r="U3930"/>
          <cell r="V3930"/>
          <cell r="Y3930"/>
          <cell r="Z3930"/>
        </row>
        <row r="3931">
          <cell r="B3931"/>
          <cell r="C3931"/>
          <cell r="D3931"/>
          <cell r="E3931"/>
          <cell r="F3931"/>
          <cell r="G3931"/>
          <cell r="H3931"/>
          <cell r="I3931"/>
          <cell r="J3931"/>
          <cell r="K3931"/>
          <cell r="L3931"/>
          <cell r="O3931"/>
          <cell r="P3931"/>
          <cell r="Q3931"/>
          <cell r="R3931"/>
          <cell r="S3931"/>
          <cell r="T3931"/>
          <cell r="U3931"/>
          <cell r="V3931"/>
          <cell r="Y3931"/>
          <cell r="Z3931"/>
        </row>
        <row r="3932">
          <cell r="B3932"/>
          <cell r="C3932"/>
          <cell r="D3932"/>
          <cell r="E3932"/>
          <cell r="F3932"/>
          <cell r="G3932"/>
          <cell r="H3932"/>
          <cell r="I3932"/>
          <cell r="J3932"/>
          <cell r="K3932"/>
          <cell r="L3932"/>
          <cell r="O3932"/>
          <cell r="P3932"/>
          <cell r="Q3932"/>
          <cell r="R3932"/>
          <cell r="S3932"/>
          <cell r="T3932"/>
          <cell r="U3932"/>
          <cell r="V3932"/>
          <cell r="Y3932"/>
          <cell r="Z3932"/>
        </row>
        <row r="3933">
          <cell r="B3933"/>
          <cell r="C3933"/>
          <cell r="D3933"/>
          <cell r="E3933"/>
          <cell r="F3933"/>
          <cell r="G3933"/>
          <cell r="H3933"/>
          <cell r="I3933"/>
          <cell r="J3933"/>
          <cell r="K3933"/>
          <cell r="L3933"/>
          <cell r="O3933"/>
          <cell r="P3933"/>
          <cell r="Q3933"/>
          <cell r="R3933"/>
          <cell r="S3933"/>
          <cell r="T3933"/>
          <cell r="U3933"/>
          <cell r="V3933"/>
          <cell r="Y3933"/>
          <cell r="Z3933"/>
        </row>
        <row r="3934">
          <cell r="B3934"/>
          <cell r="C3934"/>
          <cell r="D3934"/>
          <cell r="E3934"/>
          <cell r="F3934"/>
          <cell r="G3934"/>
          <cell r="H3934"/>
          <cell r="I3934"/>
          <cell r="J3934"/>
          <cell r="K3934"/>
          <cell r="L3934"/>
          <cell r="O3934"/>
          <cell r="P3934"/>
          <cell r="Q3934"/>
          <cell r="R3934"/>
          <cell r="S3934"/>
          <cell r="T3934"/>
          <cell r="U3934"/>
          <cell r="V3934"/>
          <cell r="Y3934"/>
          <cell r="Z3934"/>
        </row>
        <row r="3935">
          <cell r="B3935"/>
          <cell r="C3935"/>
          <cell r="D3935"/>
          <cell r="E3935"/>
          <cell r="F3935"/>
          <cell r="G3935"/>
          <cell r="H3935"/>
          <cell r="I3935"/>
          <cell r="J3935"/>
          <cell r="K3935"/>
          <cell r="L3935"/>
          <cell r="O3935"/>
          <cell r="P3935"/>
          <cell r="Q3935"/>
          <cell r="R3935"/>
          <cell r="S3935"/>
          <cell r="T3935"/>
          <cell r="U3935"/>
          <cell r="V3935"/>
          <cell r="Y3935"/>
          <cell r="Z3935"/>
        </row>
        <row r="3936">
          <cell r="B3936"/>
          <cell r="C3936"/>
          <cell r="D3936"/>
          <cell r="E3936"/>
          <cell r="F3936"/>
          <cell r="G3936"/>
          <cell r="H3936"/>
          <cell r="I3936"/>
          <cell r="J3936"/>
          <cell r="K3936"/>
          <cell r="L3936"/>
          <cell r="O3936"/>
          <cell r="P3936"/>
          <cell r="Q3936"/>
          <cell r="R3936"/>
          <cell r="S3936"/>
          <cell r="T3936"/>
          <cell r="U3936"/>
          <cell r="V3936"/>
          <cell r="Y3936"/>
          <cell r="Z3936"/>
        </row>
        <row r="3937">
          <cell r="B3937"/>
          <cell r="C3937"/>
          <cell r="D3937"/>
          <cell r="E3937"/>
          <cell r="F3937"/>
          <cell r="G3937"/>
          <cell r="H3937"/>
          <cell r="I3937"/>
          <cell r="J3937"/>
          <cell r="K3937"/>
          <cell r="L3937"/>
          <cell r="O3937"/>
          <cell r="P3937"/>
          <cell r="Q3937"/>
          <cell r="R3937"/>
          <cell r="S3937"/>
          <cell r="T3937"/>
          <cell r="U3937"/>
          <cell r="V3937"/>
          <cell r="Y3937"/>
          <cell r="Z3937"/>
        </row>
        <row r="3938">
          <cell r="B3938"/>
          <cell r="C3938"/>
          <cell r="D3938"/>
          <cell r="E3938"/>
          <cell r="F3938"/>
          <cell r="G3938"/>
          <cell r="H3938"/>
          <cell r="I3938"/>
          <cell r="J3938"/>
          <cell r="K3938"/>
          <cell r="L3938"/>
          <cell r="O3938"/>
          <cell r="P3938"/>
          <cell r="Q3938"/>
          <cell r="R3938"/>
          <cell r="S3938"/>
          <cell r="T3938"/>
          <cell r="U3938"/>
          <cell r="V3938"/>
          <cell r="Y3938"/>
          <cell r="Z3938"/>
        </row>
        <row r="3939">
          <cell r="B3939"/>
          <cell r="C3939"/>
          <cell r="D3939"/>
          <cell r="E3939"/>
          <cell r="F3939"/>
          <cell r="G3939"/>
          <cell r="H3939"/>
          <cell r="I3939"/>
          <cell r="J3939"/>
          <cell r="K3939"/>
          <cell r="L3939"/>
          <cell r="O3939"/>
          <cell r="P3939"/>
          <cell r="Q3939"/>
          <cell r="R3939"/>
          <cell r="S3939"/>
          <cell r="T3939"/>
          <cell r="U3939"/>
          <cell r="V3939"/>
          <cell r="Y3939"/>
          <cell r="Z3939"/>
        </row>
        <row r="3940">
          <cell r="B3940"/>
          <cell r="C3940"/>
          <cell r="D3940"/>
          <cell r="E3940"/>
          <cell r="F3940"/>
          <cell r="G3940"/>
          <cell r="H3940"/>
          <cell r="I3940"/>
          <cell r="J3940"/>
          <cell r="K3940"/>
          <cell r="L3940"/>
          <cell r="O3940"/>
          <cell r="P3940"/>
          <cell r="Q3940"/>
          <cell r="R3940"/>
          <cell r="S3940"/>
          <cell r="T3940"/>
          <cell r="U3940"/>
          <cell r="V3940"/>
          <cell r="Y3940"/>
          <cell r="Z3940"/>
        </row>
        <row r="3941">
          <cell r="B3941"/>
          <cell r="C3941"/>
          <cell r="D3941"/>
          <cell r="E3941"/>
          <cell r="F3941"/>
          <cell r="G3941"/>
          <cell r="H3941"/>
          <cell r="I3941"/>
          <cell r="J3941"/>
          <cell r="K3941"/>
          <cell r="L3941"/>
          <cell r="O3941"/>
          <cell r="P3941"/>
          <cell r="Q3941"/>
          <cell r="R3941"/>
          <cell r="S3941"/>
          <cell r="T3941"/>
          <cell r="U3941"/>
          <cell r="V3941"/>
          <cell r="Y3941"/>
          <cell r="Z3941"/>
        </row>
        <row r="3942">
          <cell r="B3942"/>
          <cell r="C3942"/>
          <cell r="D3942"/>
          <cell r="E3942"/>
          <cell r="F3942"/>
          <cell r="G3942"/>
          <cell r="H3942"/>
          <cell r="I3942"/>
          <cell r="J3942"/>
          <cell r="K3942"/>
          <cell r="L3942"/>
          <cell r="O3942"/>
          <cell r="P3942"/>
          <cell r="Q3942"/>
          <cell r="R3942"/>
          <cell r="S3942"/>
          <cell r="T3942"/>
          <cell r="U3942"/>
          <cell r="V3942"/>
          <cell r="Y3942"/>
          <cell r="Z3942"/>
        </row>
        <row r="3943">
          <cell r="B3943"/>
          <cell r="C3943"/>
          <cell r="D3943"/>
          <cell r="E3943"/>
          <cell r="F3943"/>
          <cell r="G3943"/>
          <cell r="H3943"/>
          <cell r="I3943"/>
          <cell r="J3943"/>
          <cell r="K3943"/>
          <cell r="L3943"/>
          <cell r="O3943"/>
          <cell r="P3943"/>
          <cell r="Q3943"/>
          <cell r="R3943"/>
          <cell r="S3943"/>
          <cell r="T3943"/>
          <cell r="U3943"/>
          <cell r="V3943"/>
          <cell r="Y3943"/>
          <cell r="Z3943"/>
        </row>
        <row r="3944">
          <cell r="B3944"/>
          <cell r="C3944"/>
          <cell r="D3944"/>
          <cell r="E3944"/>
          <cell r="F3944"/>
          <cell r="G3944"/>
          <cell r="H3944"/>
          <cell r="I3944"/>
          <cell r="J3944"/>
          <cell r="K3944"/>
          <cell r="L3944"/>
          <cell r="O3944"/>
          <cell r="P3944"/>
          <cell r="Q3944"/>
          <cell r="R3944"/>
          <cell r="S3944"/>
          <cell r="T3944"/>
          <cell r="U3944"/>
          <cell r="V3944"/>
          <cell r="Y3944"/>
          <cell r="Z3944"/>
        </row>
        <row r="3945">
          <cell r="B3945"/>
          <cell r="C3945"/>
          <cell r="D3945"/>
          <cell r="E3945"/>
          <cell r="F3945"/>
          <cell r="G3945"/>
          <cell r="H3945"/>
          <cell r="I3945"/>
          <cell r="J3945"/>
          <cell r="K3945"/>
          <cell r="L3945"/>
          <cell r="O3945"/>
          <cell r="P3945"/>
          <cell r="Q3945"/>
          <cell r="R3945"/>
          <cell r="S3945"/>
          <cell r="T3945"/>
          <cell r="U3945"/>
          <cell r="V3945"/>
          <cell r="Y3945"/>
          <cell r="Z3945"/>
        </row>
        <row r="3946">
          <cell r="B3946"/>
          <cell r="C3946"/>
          <cell r="D3946"/>
          <cell r="E3946"/>
          <cell r="F3946"/>
          <cell r="G3946"/>
          <cell r="H3946"/>
          <cell r="I3946"/>
          <cell r="J3946"/>
          <cell r="K3946"/>
          <cell r="L3946"/>
          <cell r="O3946"/>
          <cell r="P3946"/>
          <cell r="Q3946"/>
          <cell r="R3946"/>
          <cell r="S3946"/>
          <cell r="T3946"/>
          <cell r="U3946"/>
          <cell r="V3946"/>
          <cell r="Y3946"/>
          <cell r="Z3946"/>
        </row>
        <row r="3947">
          <cell r="B3947"/>
          <cell r="C3947"/>
          <cell r="D3947"/>
          <cell r="E3947"/>
          <cell r="F3947"/>
          <cell r="G3947"/>
          <cell r="H3947"/>
          <cell r="I3947"/>
          <cell r="J3947"/>
          <cell r="K3947"/>
          <cell r="L3947"/>
          <cell r="O3947"/>
          <cell r="P3947"/>
          <cell r="Q3947"/>
          <cell r="R3947"/>
          <cell r="S3947"/>
          <cell r="T3947"/>
          <cell r="U3947"/>
          <cell r="V3947"/>
          <cell r="Y3947"/>
          <cell r="Z3947"/>
        </row>
        <row r="3948">
          <cell r="B3948"/>
          <cell r="C3948"/>
          <cell r="D3948"/>
          <cell r="E3948"/>
          <cell r="F3948"/>
          <cell r="G3948"/>
          <cell r="H3948"/>
          <cell r="I3948"/>
          <cell r="J3948"/>
          <cell r="K3948"/>
          <cell r="L3948"/>
          <cell r="O3948"/>
          <cell r="P3948"/>
          <cell r="Q3948"/>
          <cell r="R3948"/>
          <cell r="S3948"/>
          <cell r="T3948"/>
          <cell r="U3948"/>
          <cell r="V3948"/>
          <cell r="Y3948"/>
          <cell r="Z3948"/>
        </row>
        <row r="3949">
          <cell r="B3949"/>
          <cell r="C3949"/>
          <cell r="D3949"/>
          <cell r="E3949"/>
          <cell r="F3949"/>
          <cell r="G3949"/>
          <cell r="H3949"/>
          <cell r="I3949"/>
          <cell r="J3949"/>
          <cell r="K3949"/>
          <cell r="L3949"/>
          <cell r="O3949"/>
          <cell r="P3949"/>
          <cell r="Q3949"/>
          <cell r="R3949"/>
          <cell r="S3949"/>
          <cell r="T3949"/>
          <cell r="U3949"/>
          <cell r="V3949"/>
          <cell r="Y3949"/>
          <cell r="Z3949"/>
        </row>
        <row r="3950">
          <cell r="B3950"/>
          <cell r="C3950"/>
          <cell r="D3950"/>
          <cell r="E3950"/>
          <cell r="F3950"/>
          <cell r="G3950"/>
          <cell r="H3950"/>
          <cell r="I3950"/>
          <cell r="J3950"/>
          <cell r="K3950"/>
          <cell r="L3950"/>
          <cell r="O3950"/>
          <cell r="P3950"/>
          <cell r="Q3950"/>
          <cell r="R3950"/>
          <cell r="S3950"/>
          <cell r="T3950"/>
          <cell r="U3950"/>
          <cell r="V3950"/>
          <cell r="Y3950"/>
          <cell r="Z3950"/>
        </row>
        <row r="3951">
          <cell r="B3951"/>
          <cell r="C3951"/>
          <cell r="D3951"/>
          <cell r="E3951"/>
          <cell r="F3951"/>
          <cell r="G3951"/>
          <cell r="H3951"/>
          <cell r="I3951"/>
          <cell r="J3951"/>
          <cell r="K3951"/>
          <cell r="L3951"/>
          <cell r="O3951"/>
          <cell r="P3951"/>
          <cell r="Q3951"/>
          <cell r="R3951"/>
          <cell r="S3951"/>
          <cell r="T3951"/>
          <cell r="U3951"/>
          <cell r="V3951"/>
          <cell r="Y3951"/>
          <cell r="Z3951"/>
        </row>
        <row r="3952">
          <cell r="B3952"/>
          <cell r="C3952"/>
          <cell r="D3952"/>
          <cell r="E3952"/>
          <cell r="F3952"/>
          <cell r="G3952"/>
          <cell r="H3952"/>
          <cell r="I3952"/>
          <cell r="J3952"/>
          <cell r="K3952"/>
          <cell r="L3952"/>
          <cell r="O3952"/>
          <cell r="P3952"/>
          <cell r="Q3952"/>
          <cell r="R3952"/>
          <cell r="S3952"/>
          <cell r="T3952"/>
          <cell r="U3952"/>
          <cell r="V3952"/>
          <cell r="Y3952"/>
          <cell r="Z3952"/>
        </row>
        <row r="3953">
          <cell r="B3953"/>
          <cell r="C3953"/>
          <cell r="D3953"/>
          <cell r="E3953"/>
          <cell r="F3953"/>
          <cell r="G3953"/>
          <cell r="H3953"/>
          <cell r="I3953"/>
          <cell r="J3953"/>
          <cell r="K3953"/>
          <cell r="L3953"/>
          <cell r="O3953"/>
          <cell r="P3953"/>
          <cell r="Q3953"/>
          <cell r="R3953"/>
          <cell r="S3953"/>
          <cell r="T3953"/>
          <cell r="U3953"/>
          <cell r="V3953"/>
          <cell r="Y3953"/>
          <cell r="Z3953"/>
        </row>
        <row r="3954">
          <cell r="B3954"/>
          <cell r="C3954"/>
          <cell r="D3954"/>
          <cell r="E3954"/>
          <cell r="F3954"/>
          <cell r="G3954"/>
          <cell r="H3954"/>
          <cell r="I3954"/>
          <cell r="J3954"/>
          <cell r="K3954"/>
          <cell r="L3954"/>
          <cell r="O3954"/>
          <cell r="P3954"/>
          <cell r="Q3954"/>
          <cell r="R3954"/>
          <cell r="S3954"/>
          <cell r="T3954"/>
          <cell r="U3954"/>
          <cell r="V3954"/>
          <cell r="Y3954"/>
          <cell r="Z3954"/>
        </row>
        <row r="3955">
          <cell r="B3955"/>
          <cell r="C3955"/>
          <cell r="D3955"/>
          <cell r="E3955"/>
          <cell r="F3955"/>
          <cell r="G3955"/>
          <cell r="H3955"/>
          <cell r="I3955"/>
          <cell r="J3955"/>
          <cell r="K3955"/>
          <cell r="L3955"/>
          <cell r="O3955"/>
          <cell r="P3955"/>
          <cell r="Q3955"/>
          <cell r="R3955"/>
          <cell r="S3955"/>
          <cell r="T3955"/>
          <cell r="U3955"/>
          <cell r="V3955"/>
          <cell r="Y3955"/>
          <cell r="Z3955"/>
        </row>
        <row r="3956">
          <cell r="B3956"/>
          <cell r="C3956"/>
          <cell r="D3956"/>
          <cell r="E3956"/>
          <cell r="F3956"/>
          <cell r="G3956"/>
          <cell r="H3956"/>
          <cell r="I3956"/>
          <cell r="J3956"/>
          <cell r="K3956"/>
          <cell r="L3956"/>
          <cell r="O3956"/>
          <cell r="P3956"/>
          <cell r="Q3956"/>
          <cell r="R3956"/>
          <cell r="S3956"/>
          <cell r="T3956"/>
          <cell r="U3956"/>
          <cell r="V3956"/>
          <cell r="Y3956"/>
          <cell r="Z3956"/>
        </row>
        <row r="3957">
          <cell r="B3957"/>
          <cell r="C3957"/>
          <cell r="D3957"/>
          <cell r="E3957"/>
          <cell r="F3957"/>
          <cell r="G3957"/>
          <cell r="H3957"/>
          <cell r="I3957"/>
          <cell r="J3957"/>
          <cell r="K3957"/>
          <cell r="L3957"/>
          <cell r="O3957"/>
          <cell r="P3957"/>
          <cell r="Q3957"/>
          <cell r="R3957"/>
          <cell r="S3957"/>
          <cell r="T3957"/>
          <cell r="U3957"/>
          <cell r="V3957"/>
          <cell r="Y3957"/>
          <cell r="Z3957"/>
        </row>
        <row r="3958">
          <cell r="B3958"/>
          <cell r="C3958"/>
          <cell r="D3958"/>
          <cell r="E3958"/>
          <cell r="F3958"/>
          <cell r="G3958"/>
          <cell r="H3958"/>
          <cell r="I3958"/>
          <cell r="J3958"/>
          <cell r="K3958"/>
          <cell r="L3958"/>
          <cell r="O3958"/>
          <cell r="P3958"/>
          <cell r="Q3958"/>
          <cell r="R3958"/>
          <cell r="S3958"/>
          <cell r="T3958"/>
          <cell r="U3958"/>
          <cell r="V3958"/>
          <cell r="Y3958"/>
          <cell r="Z3958"/>
        </row>
        <row r="3959">
          <cell r="B3959"/>
          <cell r="C3959"/>
          <cell r="D3959"/>
          <cell r="E3959"/>
          <cell r="F3959"/>
          <cell r="G3959"/>
          <cell r="H3959"/>
          <cell r="I3959"/>
          <cell r="J3959"/>
          <cell r="K3959"/>
          <cell r="L3959"/>
          <cell r="O3959"/>
          <cell r="P3959"/>
          <cell r="Q3959"/>
          <cell r="R3959"/>
          <cell r="S3959"/>
          <cell r="T3959"/>
          <cell r="U3959"/>
          <cell r="V3959"/>
          <cell r="Y3959"/>
          <cell r="Z3959"/>
        </row>
        <row r="3960">
          <cell r="B3960"/>
          <cell r="C3960"/>
          <cell r="D3960"/>
          <cell r="E3960"/>
          <cell r="F3960"/>
          <cell r="G3960"/>
          <cell r="H3960"/>
          <cell r="I3960"/>
          <cell r="J3960"/>
          <cell r="K3960"/>
          <cell r="L3960"/>
          <cell r="O3960"/>
          <cell r="P3960"/>
          <cell r="Q3960"/>
          <cell r="R3960"/>
          <cell r="S3960"/>
          <cell r="T3960"/>
          <cell r="U3960"/>
          <cell r="V3960"/>
          <cell r="Y3960"/>
          <cell r="Z3960"/>
        </row>
        <row r="3961">
          <cell r="B3961"/>
          <cell r="C3961"/>
          <cell r="D3961"/>
          <cell r="E3961"/>
          <cell r="F3961"/>
          <cell r="G3961"/>
          <cell r="H3961"/>
          <cell r="I3961"/>
          <cell r="J3961"/>
          <cell r="K3961"/>
          <cell r="L3961"/>
          <cell r="O3961"/>
          <cell r="P3961"/>
          <cell r="Q3961"/>
          <cell r="R3961"/>
          <cell r="S3961"/>
          <cell r="T3961"/>
          <cell r="U3961"/>
          <cell r="V3961"/>
          <cell r="Y3961"/>
          <cell r="Z3961"/>
        </row>
        <row r="3962">
          <cell r="B3962"/>
          <cell r="C3962"/>
          <cell r="D3962"/>
          <cell r="E3962"/>
          <cell r="F3962"/>
          <cell r="G3962"/>
          <cell r="H3962"/>
          <cell r="I3962"/>
          <cell r="J3962"/>
          <cell r="K3962"/>
          <cell r="L3962"/>
          <cell r="O3962"/>
          <cell r="P3962"/>
          <cell r="Q3962"/>
          <cell r="R3962"/>
          <cell r="S3962"/>
          <cell r="T3962"/>
          <cell r="U3962"/>
          <cell r="V3962"/>
          <cell r="Y3962"/>
          <cell r="Z3962"/>
        </row>
        <row r="3963">
          <cell r="B3963"/>
          <cell r="C3963"/>
          <cell r="D3963"/>
          <cell r="E3963"/>
          <cell r="F3963"/>
          <cell r="G3963"/>
          <cell r="H3963"/>
          <cell r="I3963"/>
          <cell r="J3963"/>
          <cell r="K3963"/>
          <cell r="L3963"/>
          <cell r="O3963"/>
          <cell r="P3963"/>
          <cell r="Q3963"/>
          <cell r="R3963"/>
          <cell r="S3963"/>
          <cell r="T3963"/>
          <cell r="U3963"/>
          <cell r="V3963"/>
          <cell r="Y3963"/>
          <cell r="Z3963"/>
        </row>
        <row r="3964">
          <cell r="B3964"/>
          <cell r="C3964"/>
          <cell r="D3964"/>
          <cell r="E3964"/>
          <cell r="F3964"/>
          <cell r="G3964"/>
          <cell r="H3964"/>
          <cell r="I3964"/>
          <cell r="J3964"/>
          <cell r="K3964"/>
          <cell r="L3964"/>
          <cell r="O3964"/>
          <cell r="P3964"/>
          <cell r="Q3964"/>
          <cell r="R3964"/>
          <cell r="S3964"/>
          <cell r="T3964"/>
          <cell r="U3964"/>
          <cell r="V3964"/>
          <cell r="Y3964"/>
          <cell r="Z3964"/>
        </row>
        <row r="3965">
          <cell r="B3965"/>
          <cell r="C3965"/>
          <cell r="D3965"/>
          <cell r="E3965"/>
          <cell r="F3965"/>
          <cell r="G3965"/>
          <cell r="H3965"/>
          <cell r="I3965"/>
          <cell r="J3965"/>
          <cell r="K3965"/>
          <cell r="L3965"/>
          <cell r="O3965"/>
          <cell r="P3965"/>
          <cell r="Q3965"/>
          <cell r="R3965"/>
          <cell r="S3965"/>
          <cell r="T3965"/>
          <cell r="U3965"/>
          <cell r="V3965"/>
          <cell r="Y3965"/>
          <cell r="Z3965"/>
        </row>
        <row r="3966">
          <cell r="B3966"/>
          <cell r="C3966"/>
          <cell r="D3966"/>
          <cell r="E3966"/>
          <cell r="F3966"/>
          <cell r="G3966"/>
          <cell r="H3966"/>
          <cell r="I3966"/>
          <cell r="J3966"/>
          <cell r="K3966"/>
          <cell r="L3966"/>
          <cell r="O3966"/>
          <cell r="P3966"/>
          <cell r="Q3966"/>
          <cell r="R3966"/>
          <cell r="S3966"/>
          <cell r="T3966"/>
          <cell r="U3966"/>
          <cell r="V3966"/>
          <cell r="Y3966"/>
          <cell r="Z3966"/>
        </row>
        <row r="3967">
          <cell r="B3967"/>
          <cell r="C3967"/>
          <cell r="D3967"/>
          <cell r="E3967"/>
          <cell r="F3967"/>
          <cell r="G3967"/>
          <cell r="H3967"/>
          <cell r="I3967"/>
          <cell r="J3967"/>
          <cell r="K3967"/>
          <cell r="L3967"/>
          <cell r="O3967"/>
          <cell r="P3967"/>
          <cell r="Q3967"/>
          <cell r="R3967"/>
          <cell r="S3967"/>
          <cell r="T3967"/>
          <cell r="U3967"/>
          <cell r="V3967"/>
          <cell r="Y3967"/>
          <cell r="Z3967"/>
        </row>
        <row r="3968">
          <cell r="B3968"/>
          <cell r="C3968"/>
          <cell r="D3968"/>
          <cell r="E3968"/>
          <cell r="F3968"/>
          <cell r="G3968"/>
          <cell r="H3968"/>
          <cell r="I3968"/>
          <cell r="J3968"/>
          <cell r="K3968"/>
          <cell r="L3968"/>
          <cell r="O3968"/>
          <cell r="P3968"/>
          <cell r="Q3968"/>
          <cell r="R3968"/>
          <cell r="S3968"/>
          <cell r="T3968"/>
          <cell r="U3968"/>
          <cell r="V3968"/>
          <cell r="Y3968"/>
          <cell r="Z3968"/>
        </row>
        <row r="3969">
          <cell r="B3969"/>
          <cell r="C3969"/>
          <cell r="D3969"/>
          <cell r="E3969"/>
          <cell r="F3969"/>
          <cell r="G3969"/>
          <cell r="H3969"/>
          <cell r="I3969"/>
          <cell r="J3969"/>
          <cell r="K3969"/>
          <cell r="L3969"/>
          <cell r="O3969"/>
          <cell r="P3969"/>
          <cell r="Q3969"/>
          <cell r="R3969"/>
          <cell r="S3969"/>
          <cell r="T3969"/>
          <cell r="U3969"/>
          <cell r="V3969"/>
          <cell r="Y3969"/>
          <cell r="Z3969"/>
        </row>
        <row r="3970">
          <cell r="B3970"/>
          <cell r="C3970"/>
          <cell r="D3970"/>
          <cell r="E3970"/>
          <cell r="F3970"/>
          <cell r="G3970"/>
          <cell r="H3970"/>
          <cell r="I3970"/>
          <cell r="J3970"/>
          <cell r="K3970"/>
          <cell r="L3970"/>
          <cell r="O3970"/>
          <cell r="P3970"/>
          <cell r="Q3970"/>
          <cell r="R3970"/>
          <cell r="S3970"/>
          <cell r="T3970"/>
          <cell r="U3970"/>
          <cell r="V3970"/>
          <cell r="Y3970"/>
          <cell r="Z3970"/>
        </row>
        <row r="3971">
          <cell r="B3971"/>
          <cell r="C3971"/>
          <cell r="D3971"/>
          <cell r="E3971"/>
          <cell r="F3971"/>
          <cell r="G3971"/>
          <cell r="H3971"/>
          <cell r="I3971"/>
          <cell r="J3971"/>
          <cell r="K3971"/>
          <cell r="L3971"/>
          <cell r="O3971"/>
          <cell r="P3971"/>
          <cell r="Q3971"/>
          <cell r="R3971"/>
          <cell r="S3971"/>
          <cell r="T3971"/>
          <cell r="U3971"/>
          <cell r="V3971"/>
          <cell r="Y3971"/>
          <cell r="Z3971"/>
        </row>
        <row r="3972">
          <cell r="B3972"/>
          <cell r="C3972"/>
          <cell r="D3972"/>
          <cell r="E3972"/>
          <cell r="F3972"/>
          <cell r="G3972"/>
          <cell r="H3972"/>
          <cell r="I3972"/>
          <cell r="J3972"/>
          <cell r="K3972"/>
          <cell r="L3972"/>
          <cell r="O3972"/>
          <cell r="P3972"/>
          <cell r="Q3972"/>
          <cell r="R3972"/>
          <cell r="S3972"/>
          <cell r="T3972"/>
          <cell r="U3972"/>
          <cell r="V3972"/>
          <cell r="Y3972"/>
          <cell r="Z3972"/>
        </row>
        <row r="3973">
          <cell r="B3973"/>
          <cell r="C3973"/>
          <cell r="D3973"/>
          <cell r="E3973"/>
          <cell r="F3973"/>
          <cell r="G3973"/>
          <cell r="H3973"/>
          <cell r="I3973"/>
          <cell r="J3973"/>
          <cell r="K3973"/>
          <cell r="L3973"/>
          <cell r="O3973"/>
          <cell r="P3973"/>
          <cell r="Q3973"/>
          <cell r="R3973"/>
          <cell r="S3973"/>
          <cell r="T3973"/>
          <cell r="U3973"/>
          <cell r="V3973"/>
          <cell r="Y3973"/>
          <cell r="Z3973"/>
        </row>
        <row r="3974">
          <cell r="B3974"/>
          <cell r="C3974"/>
          <cell r="D3974"/>
          <cell r="E3974"/>
          <cell r="F3974"/>
          <cell r="G3974"/>
          <cell r="H3974"/>
          <cell r="I3974"/>
          <cell r="J3974"/>
          <cell r="K3974"/>
          <cell r="L3974"/>
          <cell r="O3974"/>
          <cell r="P3974"/>
          <cell r="Q3974"/>
          <cell r="R3974"/>
          <cell r="S3974"/>
          <cell r="T3974"/>
          <cell r="U3974"/>
          <cell r="V3974"/>
          <cell r="Y3974"/>
          <cell r="Z3974"/>
        </row>
        <row r="3975">
          <cell r="B3975"/>
          <cell r="C3975"/>
          <cell r="D3975"/>
          <cell r="E3975"/>
          <cell r="F3975"/>
          <cell r="G3975"/>
          <cell r="H3975"/>
          <cell r="I3975"/>
          <cell r="J3975"/>
          <cell r="K3975"/>
          <cell r="L3975"/>
          <cell r="O3975"/>
          <cell r="P3975"/>
          <cell r="Q3975"/>
          <cell r="R3975"/>
          <cell r="S3975"/>
          <cell r="T3975"/>
          <cell r="U3975"/>
          <cell r="V3975"/>
          <cell r="Y3975"/>
          <cell r="Z3975"/>
        </row>
        <row r="3976">
          <cell r="B3976"/>
          <cell r="C3976"/>
          <cell r="D3976"/>
          <cell r="E3976"/>
          <cell r="F3976"/>
          <cell r="G3976"/>
          <cell r="H3976"/>
          <cell r="I3976"/>
          <cell r="J3976"/>
          <cell r="K3976"/>
          <cell r="L3976"/>
          <cell r="O3976"/>
          <cell r="P3976"/>
          <cell r="Q3976"/>
          <cell r="R3976"/>
          <cell r="S3976"/>
          <cell r="T3976"/>
          <cell r="U3976"/>
          <cell r="V3976"/>
          <cell r="Y3976"/>
          <cell r="Z3976"/>
        </row>
        <row r="3977">
          <cell r="B3977"/>
          <cell r="C3977"/>
          <cell r="D3977"/>
          <cell r="E3977"/>
          <cell r="F3977"/>
          <cell r="G3977"/>
          <cell r="H3977"/>
          <cell r="I3977"/>
          <cell r="J3977"/>
          <cell r="K3977"/>
          <cell r="L3977"/>
          <cell r="O3977"/>
          <cell r="P3977"/>
          <cell r="Q3977"/>
          <cell r="R3977"/>
          <cell r="S3977"/>
          <cell r="T3977"/>
          <cell r="U3977"/>
          <cell r="V3977"/>
          <cell r="Y3977"/>
          <cell r="Z3977"/>
        </row>
        <row r="3978">
          <cell r="B3978"/>
          <cell r="C3978"/>
          <cell r="D3978"/>
          <cell r="E3978"/>
          <cell r="F3978"/>
          <cell r="G3978"/>
          <cell r="H3978"/>
          <cell r="I3978"/>
          <cell r="J3978"/>
          <cell r="K3978"/>
          <cell r="L3978"/>
          <cell r="O3978"/>
          <cell r="P3978"/>
          <cell r="Q3978"/>
          <cell r="R3978"/>
          <cell r="S3978"/>
          <cell r="T3978"/>
          <cell r="U3978"/>
          <cell r="V3978"/>
          <cell r="Y3978"/>
          <cell r="Z3978"/>
        </row>
        <row r="3979">
          <cell r="B3979"/>
          <cell r="C3979"/>
          <cell r="D3979"/>
          <cell r="E3979"/>
          <cell r="F3979"/>
          <cell r="G3979"/>
          <cell r="H3979"/>
          <cell r="I3979"/>
          <cell r="J3979"/>
          <cell r="K3979"/>
          <cell r="L3979"/>
          <cell r="O3979"/>
          <cell r="P3979"/>
          <cell r="Q3979"/>
          <cell r="R3979"/>
          <cell r="S3979"/>
          <cell r="T3979"/>
          <cell r="U3979"/>
          <cell r="V3979"/>
          <cell r="Y3979"/>
          <cell r="Z3979"/>
        </row>
        <row r="3980">
          <cell r="B3980"/>
          <cell r="C3980"/>
          <cell r="D3980"/>
          <cell r="E3980"/>
          <cell r="F3980"/>
          <cell r="G3980"/>
          <cell r="H3980"/>
          <cell r="I3980"/>
          <cell r="J3980"/>
          <cell r="K3980"/>
          <cell r="L3980"/>
          <cell r="O3980"/>
          <cell r="P3980"/>
          <cell r="Q3980"/>
          <cell r="R3980"/>
          <cell r="S3980"/>
          <cell r="T3980"/>
          <cell r="U3980"/>
          <cell r="V3980"/>
          <cell r="Y3980"/>
          <cell r="Z3980"/>
        </row>
        <row r="3981">
          <cell r="B3981"/>
          <cell r="C3981"/>
          <cell r="D3981"/>
          <cell r="E3981"/>
          <cell r="F3981"/>
          <cell r="G3981"/>
          <cell r="H3981"/>
          <cell r="I3981"/>
          <cell r="J3981"/>
          <cell r="K3981"/>
          <cell r="L3981"/>
          <cell r="O3981"/>
          <cell r="P3981"/>
          <cell r="Q3981"/>
          <cell r="R3981"/>
          <cell r="S3981"/>
          <cell r="T3981"/>
          <cell r="U3981"/>
          <cell r="V3981"/>
          <cell r="Y3981"/>
          <cell r="Z3981"/>
        </row>
        <row r="3982">
          <cell r="B3982"/>
          <cell r="C3982"/>
          <cell r="D3982"/>
          <cell r="E3982"/>
          <cell r="F3982"/>
          <cell r="G3982"/>
          <cell r="H3982"/>
          <cell r="I3982"/>
          <cell r="J3982"/>
          <cell r="K3982"/>
          <cell r="L3982"/>
          <cell r="O3982"/>
          <cell r="P3982"/>
          <cell r="Q3982"/>
          <cell r="R3982"/>
          <cell r="S3982"/>
          <cell r="T3982"/>
          <cell r="U3982"/>
          <cell r="V3982"/>
          <cell r="Y3982"/>
          <cell r="Z3982"/>
        </row>
        <row r="3983">
          <cell r="B3983"/>
          <cell r="C3983"/>
          <cell r="D3983"/>
          <cell r="E3983"/>
          <cell r="F3983"/>
          <cell r="G3983"/>
          <cell r="H3983"/>
          <cell r="I3983"/>
          <cell r="J3983"/>
          <cell r="K3983"/>
          <cell r="L3983"/>
          <cell r="O3983"/>
          <cell r="P3983"/>
          <cell r="Q3983"/>
          <cell r="R3983"/>
          <cell r="S3983"/>
          <cell r="T3983"/>
          <cell r="U3983"/>
          <cell r="V3983"/>
          <cell r="Y3983"/>
          <cell r="Z3983"/>
        </row>
        <row r="3984">
          <cell r="B3984"/>
          <cell r="C3984"/>
          <cell r="D3984"/>
          <cell r="E3984"/>
          <cell r="F3984"/>
          <cell r="G3984"/>
          <cell r="H3984"/>
          <cell r="I3984"/>
          <cell r="J3984"/>
          <cell r="K3984"/>
          <cell r="L3984"/>
          <cell r="O3984"/>
          <cell r="P3984"/>
          <cell r="Q3984"/>
          <cell r="R3984"/>
          <cell r="S3984"/>
          <cell r="T3984"/>
          <cell r="U3984"/>
          <cell r="V3984"/>
          <cell r="Y3984"/>
          <cell r="Z3984"/>
        </row>
        <row r="3985">
          <cell r="B3985"/>
          <cell r="C3985"/>
          <cell r="D3985"/>
          <cell r="E3985"/>
          <cell r="F3985"/>
          <cell r="G3985"/>
          <cell r="H3985"/>
          <cell r="I3985"/>
          <cell r="J3985"/>
          <cell r="K3985"/>
          <cell r="L3985"/>
          <cell r="O3985"/>
          <cell r="P3985"/>
          <cell r="Q3985"/>
          <cell r="R3985"/>
          <cell r="S3985"/>
          <cell r="T3985"/>
          <cell r="U3985"/>
          <cell r="V3985"/>
          <cell r="Y3985"/>
          <cell r="Z3985"/>
        </row>
        <row r="3986">
          <cell r="B3986"/>
          <cell r="C3986"/>
          <cell r="D3986"/>
          <cell r="E3986"/>
          <cell r="F3986"/>
          <cell r="G3986"/>
          <cell r="H3986"/>
          <cell r="I3986"/>
          <cell r="J3986"/>
          <cell r="K3986"/>
          <cell r="L3986"/>
          <cell r="O3986"/>
          <cell r="P3986"/>
          <cell r="Q3986"/>
          <cell r="R3986"/>
          <cell r="S3986"/>
          <cell r="T3986"/>
          <cell r="U3986"/>
          <cell r="V3986"/>
          <cell r="Y3986"/>
          <cell r="Z3986"/>
        </row>
        <row r="3987">
          <cell r="B3987"/>
          <cell r="C3987"/>
          <cell r="D3987"/>
          <cell r="E3987"/>
          <cell r="F3987"/>
          <cell r="G3987"/>
          <cell r="H3987"/>
          <cell r="I3987"/>
          <cell r="J3987"/>
          <cell r="K3987"/>
          <cell r="L3987"/>
          <cell r="O3987"/>
          <cell r="P3987"/>
          <cell r="Q3987"/>
          <cell r="R3987"/>
          <cell r="S3987"/>
          <cell r="T3987"/>
          <cell r="U3987"/>
          <cell r="V3987"/>
          <cell r="Y3987"/>
          <cell r="Z3987"/>
        </row>
        <row r="3988">
          <cell r="B3988"/>
          <cell r="C3988"/>
          <cell r="D3988"/>
          <cell r="E3988"/>
          <cell r="F3988"/>
          <cell r="G3988"/>
          <cell r="H3988"/>
          <cell r="I3988"/>
          <cell r="J3988"/>
          <cell r="K3988"/>
          <cell r="L3988"/>
          <cell r="O3988"/>
          <cell r="P3988"/>
          <cell r="Q3988"/>
          <cell r="R3988"/>
          <cell r="S3988"/>
          <cell r="T3988"/>
          <cell r="U3988"/>
          <cell r="V3988"/>
          <cell r="Y3988"/>
          <cell r="Z3988"/>
        </row>
        <row r="3989">
          <cell r="B3989"/>
          <cell r="C3989"/>
          <cell r="D3989"/>
          <cell r="E3989"/>
          <cell r="F3989"/>
          <cell r="G3989"/>
          <cell r="H3989"/>
          <cell r="I3989"/>
          <cell r="J3989"/>
          <cell r="K3989"/>
          <cell r="L3989"/>
          <cell r="O3989"/>
          <cell r="P3989"/>
          <cell r="Q3989"/>
          <cell r="R3989"/>
          <cell r="S3989"/>
          <cell r="T3989"/>
          <cell r="U3989"/>
          <cell r="V3989"/>
          <cell r="Y3989"/>
          <cell r="Z3989"/>
        </row>
        <row r="3990">
          <cell r="B3990"/>
          <cell r="C3990"/>
          <cell r="D3990"/>
          <cell r="E3990"/>
          <cell r="F3990"/>
          <cell r="G3990"/>
          <cell r="H3990"/>
          <cell r="I3990"/>
          <cell r="J3990"/>
          <cell r="K3990"/>
          <cell r="L3990"/>
          <cell r="O3990"/>
          <cell r="P3990"/>
          <cell r="Q3990"/>
          <cell r="R3990"/>
          <cell r="S3990"/>
          <cell r="T3990"/>
          <cell r="U3990"/>
          <cell r="V3990"/>
          <cell r="Y3990"/>
          <cell r="Z3990"/>
        </row>
        <row r="3991">
          <cell r="B3991"/>
          <cell r="C3991"/>
          <cell r="D3991"/>
          <cell r="E3991"/>
          <cell r="F3991"/>
          <cell r="G3991"/>
          <cell r="H3991"/>
          <cell r="I3991"/>
          <cell r="J3991"/>
          <cell r="K3991"/>
          <cell r="L3991"/>
          <cell r="O3991"/>
          <cell r="P3991"/>
          <cell r="Q3991"/>
          <cell r="R3991"/>
          <cell r="S3991"/>
          <cell r="T3991"/>
          <cell r="U3991"/>
          <cell r="V3991"/>
          <cell r="Y3991"/>
          <cell r="Z3991"/>
        </row>
        <row r="3992">
          <cell r="B3992"/>
          <cell r="C3992"/>
          <cell r="D3992"/>
          <cell r="E3992"/>
          <cell r="F3992"/>
          <cell r="G3992"/>
          <cell r="H3992"/>
          <cell r="I3992"/>
          <cell r="J3992"/>
          <cell r="K3992"/>
          <cell r="L3992"/>
          <cell r="O3992"/>
          <cell r="P3992"/>
          <cell r="Q3992"/>
          <cell r="R3992"/>
          <cell r="S3992"/>
          <cell r="T3992"/>
          <cell r="U3992"/>
          <cell r="V3992"/>
          <cell r="Y3992"/>
          <cell r="Z3992"/>
        </row>
        <row r="3993">
          <cell r="B3993"/>
          <cell r="C3993"/>
          <cell r="D3993"/>
          <cell r="E3993"/>
          <cell r="F3993"/>
          <cell r="G3993"/>
          <cell r="H3993"/>
          <cell r="I3993"/>
          <cell r="J3993"/>
          <cell r="K3993"/>
          <cell r="L3993"/>
          <cell r="O3993"/>
          <cell r="P3993"/>
          <cell r="Q3993"/>
          <cell r="R3993"/>
          <cell r="S3993"/>
          <cell r="T3993"/>
          <cell r="U3993"/>
          <cell r="V3993"/>
          <cell r="Y3993"/>
          <cell r="Z3993"/>
        </row>
        <row r="3994">
          <cell r="B3994"/>
          <cell r="C3994"/>
          <cell r="D3994"/>
          <cell r="E3994"/>
          <cell r="F3994"/>
          <cell r="G3994"/>
          <cell r="H3994"/>
          <cell r="I3994"/>
          <cell r="J3994"/>
          <cell r="K3994"/>
          <cell r="L3994"/>
          <cell r="O3994"/>
          <cell r="P3994"/>
          <cell r="Q3994"/>
          <cell r="R3994"/>
          <cell r="S3994"/>
          <cell r="T3994"/>
          <cell r="U3994"/>
          <cell r="V3994"/>
          <cell r="Y3994"/>
          <cell r="Z3994"/>
        </row>
        <row r="3995">
          <cell r="B3995"/>
          <cell r="C3995"/>
          <cell r="D3995"/>
          <cell r="E3995"/>
          <cell r="F3995"/>
          <cell r="G3995"/>
          <cell r="H3995"/>
          <cell r="I3995"/>
          <cell r="J3995"/>
          <cell r="K3995"/>
          <cell r="L3995"/>
          <cell r="O3995"/>
          <cell r="P3995"/>
          <cell r="Q3995"/>
          <cell r="R3995"/>
          <cell r="S3995"/>
          <cell r="T3995"/>
          <cell r="U3995"/>
          <cell r="V3995"/>
          <cell r="Y3995"/>
          <cell r="Z3995"/>
        </row>
        <row r="3996">
          <cell r="B3996"/>
          <cell r="C3996"/>
          <cell r="D3996"/>
          <cell r="E3996"/>
          <cell r="F3996"/>
          <cell r="G3996"/>
          <cell r="H3996"/>
          <cell r="I3996"/>
          <cell r="J3996"/>
          <cell r="K3996"/>
          <cell r="L3996"/>
          <cell r="O3996"/>
          <cell r="P3996"/>
          <cell r="Q3996"/>
          <cell r="R3996"/>
          <cell r="S3996"/>
          <cell r="T3996"/>
          <cell r="U3996"/>
          <cell r="V3996"/>
          <cell r="Y3996"/>
          <cell r="Z3996"/>
        </row>
        <row r="3997">
          <cell r="B3997"/>
          <cell r="C3997"/>
          <cell r="D3997"/>
          <cell r="E3997"/>
          <cell r="F3997"/>
          <cell r="G3997"/>
          <cell r="H3997"/>
          <cell r="I3997"/>
          <cell r="J3997"/>
          <cell r="K3997"/>
          <cell r="L3997"/>
          <cell r="O3997"/>
          <cell r="P3997"/>
          <cell r="Q3997"/>
          <cell r="R3997"/>
          <cell r="S3997"/>
          <cell r="T3997"/>
          <cell r="U3997"/>
          <cell r="V3997"/>
          <cell r="Y3997"/>
          <cell r="Z3997"/>
        </row>
        <row r="3998">
          <cell r="B3998"/>
          <cell r="C3998"/>
          <cell r="D3998"/>
          <cell r="E3998"/>
          <cell r="F3998"/>
          <cell r="G3998"/>
          <cell r="H3998"/>
          <cell r="I3998"/>
          <cell r="J3998"/>
          <cell r="K3998"/>
          <cell r="L3998"/>
          <cell r="O3998"/>
          <cell r="P3998"/>
          <cell r="Q3998"/>
          <cell r="R3998"/>
          <cell r="S3998"/>
          <cell r="T3998"/>
          <cell r="U3998"/>
          <cell r="V3998"/>
          <cell r="Y3998"/>
          <cell r="Z3998"/>
        </row>
        <row r="3999">
          <cell r="B3999"/>
          <cell r="C3999"/>
          <cell r="D3999"/>
          <cell r="E3999"/>
          <cell r="F3999"/>
          <cell r="G3999"/>
          <cell r="H3999"/>
          <cell r="I3999"/>
          <cell r="J3999"/>
          <cell r="K3999"/>
          <cell r="L3999"/>
          <cell r="O3999"/>
          <cell r="P3999"/>
          <cell r="Q3999"/>
          <cell r="R3999"/>
          <cell r="S3999"/>
          <cell r="T3999"/>
          <cell r="U3999"/>
          <cell r="V3999"/>
          <cell r="Y3999"/>
          <cell r="Z3999"/>
        </row>
        <row r="4000">
          <cell r="B4000"/>
          <cell r="C4000"/>
          <cell r="D4000"/>
          <cell r="E4000"/>
          <cell r="F4000"/>
          <cell r="G4000"/>
          <cell r="H4000"/>
          <cell r="I4000"/>
          <cell r="J4000"/>
          <cell r="K4000"/>
          <cell r="L4000"/>
          <cell r="O4000"/>
          <cell r="P4000"/>
          <cell r="Q4000"/>
          <cell r="R4000"/>
          <cell r="S4000"/>
          <cell r="T4000"/>
          <cell r="U4000"/>
          <cell r="V4000"/>
          <cell r="Y4000"/>
          <cell r="Z4000"/>
        </row>
        <row r="4001">
          <cell r="B4001"/>
          <cell r="C4001"/>
          <cell r="D4001"/>
          <cell r="E4001"/>
          <cell r="F4001"/>
          <cell r="G4001"/>
          <cell r="H4001"/>
          <cell r="I4001"/>
          <cell r="J4001"/>
          <cell r="K4001"/>
          <cell r="L4001"/>
          <cell r="O4001"/>
          <cell r="P4001"/>
          <cell r="Q4001"/>
          <cell r="R4001"/>
          <cell r="S4001"/>
          <cell r="T4001"/>
          <cell r="U4001"/>
          <cell r="V4001"/>
          <cell r="Y4001"/>
          <cell r="Z4001"/>
        </row>
        <row r="4002">
          <cell r="B4002"/>
          <cell r="C4002"/>
          <cell r="D4002"/>
          <cell r="E4002"/>
          <cell r="F4002"/>
          <cell r="G4002"/>
          <cell r="H4002"/>
          <cell r="I4002"/>
          <cell r="J4002"/>
          <cell r="K4002"/>
          <cell r="L4002"/>
          <cell r="O4002"/>
          <cell r="P4002"/>
          <cell r="Q4002"/>
          <cell r="R4002"/>
          <cell r="S4002"/>
          <cell r="T4002"/>
          <cell r="U4002"/>
          <cell r="V4002"/>
          <cell r="Y4002"/>
          <cell r="Z4002"/>
        </row>
        <row r="4003">
          <cell r="B4003"/>
          <cell r="C4003"/>
          <cell r="D4003"/>
          <cell r="E4003"/>
          <cell r="F4003"/>
          <cell r="G4003"/>
          <cell r="H4003"/>
          <cell r="I4003"/>
          <cell r="J4003"/>
          <cell r="K4003"/>
          <cell r="L4003"/>
          <cell r="O4003"/>
          <cell r="P4003"/>
          <cell r="Q4003"/>
          <cell r="R4003"/>
          <cell r="S4003"/>
          <cell r="T4003"/>
          <cell r="U4003"/>
          <cell r="V4003"/>
          <cell r="Y4003"/>
          <cell r="Z4003"/>
        </row>
        <row r="4004">
          <cell r="B4004"/>
          <cell r="C4004"/>
          <cell r="D4004"/>
          <cell r="E4004"/>
          <cell r="F4004"/>
          <cell r="G4004"/>
          <cell r="H4004"/>
          <cell r="I4004"/>
          <cell r="J4004"/>
          <cell r="K4004"/>
          <cell r="L4004"/>
          <cell r="O4004"/>
          <cell r="P4004"/>
          <cell r="Q4004"/>
          <cell r="R4004"/>
          <cell r="S4004"/>
          <cell r="T4004"/>
          <cell r="U4004"/>
          <cell r="V4004"/>
          <cell r="Y4004"/>
          <cell r="Z4004"/>
        </row>
        <row r="4005">
          <cell r="B4005"/>
          <cell r="C4005"/>
          <cell r="D4005"/>
          <cell r="E4005"/>
          <cell r="F4005"/>
          <cell r="G4005"/>
          <cell r="H4005"/>
          <cell r="I4005"/>
          <cell r="J4005"/>
          <cell r="K4005"/>
          <cell r="L4005"/>
          <cell r="O4005"/>
          <cell r="P4005"/>
          <cell r="Q4005"/>
          <cell r="R4005"/>
          <cell r="S4005"/>
          <cell r="T4005"/>
          <cell r="U4005"/>
          <cell r="V4005"/>
          <cell r="Y4005"/>
          <cell r="Z4005"/>
        </row>
        <row r="4006">
          <cell r="B4006"/>
          <cell r="C4006"/>
          <cell r="D4006"/>
          <cell r="E4006"/>
          <cell r="F4006"/>
          <cell r="G4006"/>
          <cell r="H4006"/>
          <cell r="I4006"/>
          <cell r="J4006"/>
          <cell r="K4006"/>
          <cell r="L4006"/>
          <cell r="O4006"/>
          <cell r="P4006"/>
          <cell r="Q4006"/>
          <cell r="R4006"/>
          <cell r="S4006"/>
          <cell r="T4006"/>
          <cell r="U4006"/>
          <cell r="V4006"/>
          <cell r="Y4006"/>
          <cell r="Z4006"/>
        </row>
        <row r="4007">
          <cell r="B4007"/>
          <cell r="C4007"/>
          <cell r="D4007"/>
          <cell r="E4007"/>
          <cell r="F4007"/>
          <cell r="G4007"/>
          <cell r="H4007"/>
          <cell r="I4007"/>
          <cell r="J4007"/>
          <cell r="K4007"/>
          <cell r="L4007"/>
          <cell r="O4007"/>
          <cell r="P4007"/>
          <cell r="Q4007"/>
          <cell r="R4007"/>
          <cell r="S4007"/>
          <cell r="T4007"/>
          <cell r="U4007"/>
          <cell r="V4007"/>
          <cell r="Y4007"/>
          <cell r="Z4007"/>
        </row>
        <row r="4008">
          <cell r="B4008"/>
          <cell r="C4008"/>
          <cell r="D4008"/>
          <cell r="E4008"/>
          <cell r="F4008"/>
          <cell r="G4008"/>
          <cell r="H4008"/>
          <cell r="I4008"/>
          <cell r="J4008"/>
          <cell r="K4008"/>
          <cell r="L4008"/>
          <cell r="O4008"/>
          <cell r="P4008"/>
          <cell r="Q4008"/>
          <cell r="R4008"/>
          <cell r="S4008"/>
          <cell r="T4008"/>
          <cell r="U4008"/>
          <cell r="V4008"/>
          <cell r="Y4008"/>
          <cell r="Z4008"/>
        </row>
        <row r="4009">
          <cell r="B4009"/>
          <cell r="C4009"/>
          <cell r="D4009"/>
          <cell r="E4009"/>
          <cell r="F4009"/>
          <cell r="G4009"/>
          <cell r="H4009"/>
          <cell r="I4009"/>
          <cell r="J4009"/>
          <cell r="K4009"/>
          <cell r="L4009"/>
          <cell r="O4009"/>
          <cell r="P4009"/>
          <cell r="Q4009"/>
          <cell r="R4009"/>
          <cell r="S4009"/>
          <cell r="T4009"/>
          <cell r="U4009"/>
          <cell r="V4009"/>
          <cell r="Y4009"/>
          <cell r="Z4009"/>
        </row>
        <row r="4010">
          <cell r="B4010"/>
          <cell r="C4010"/>
          <cell r="D4010"/>
          <cell r="E4010"/>
          <cell r="F4010"/>
          <cell r="G4010"/>
          <cell r="H4010"/>
          <cell r="I4010"/>
          <cell r="J4010"/>
          <cell r="K4010"/>
          <cell r="L4010"/>
          <cell r="O4010"/>
          <cell r="P4010"/>
          <cell r="Q4010"/>
          <cell r="R4010"/>
          <cell r="S4010"/>
          <cell r="T4010"/>
          <cell r="U4010"/>
          <cell r="V4010"/>
          <cell r="Y4010"/>
          <cell r="Z4010"/>
        </row>
        <row r="4011">
          <cell r="B4011"/>
          <cell r="C4011"/>
          <cell r="D4011"/>
          <cell r="E4011"/>
          <cell r="F4011"/>
          <cell r="G4011"/>
          <cell r="H4011"/>
          <cell r="I4011"/>
          <cell r="J4011"/>
          <cell r="K4011"/>
          <cell r="L4011"/>
          <cell r="O4011"/>
          <cell r="P4011"/>
          <cell r="Q4011"/>
          <cell r="R4011"/>
          <cell r="S4011"/>
          <cell r="T4011"/>
          <cell r="U4011"/>
          <cell r="V4011"/>
          <cell r="Y4011"/>
          <cell r="Z4011"/>
        </row>
        <row r="4012">
          <cell r="B4012"/>
          <cell r="C4012"/>
          <cell r="D4012"/>
          <cell r="E4012"/>
          <cell r="F4012"/>
          <cell r="G4012"/>
          <cell r="H4012"/>
          <cell r="I4012"/>
          <cell r="J4012"/>
          <cell r="K4012"/>
          <cell r="L4012"/>
          <cell r="O4012"/>
          <cell r="P4012"/>
          <cell r="Q4012"/>
          <cell r="R4012"/>
          <cell r="S4012"/>
          <cell r="T4012"/>
          <cell r="U4012"/>
          <cell r="V4012"/>
          <cell r="Y4012"/>
          <cell r="Z4012"/>
        </row>
        <row r="4013">
          <cell r="B4013"/>
          <cell r="C4013"/>
          <cell r="D4013"/>
          <cell r="E4013"/>
          <cell r="F4013"/>
          <cell r="G4013"/>
          <cell r="H4013"/>
          <cell r="I4013"/>
          <cell r="J4013"/>
          <cell r="K4013"/>
          <cell r="L4013"/>
          <cell r="O4013"/>
          <cell r="P4013"/>
          <cell r="Q4013"/>
          <cell r="R4013"/>
          <cell r="S4013"/>
          <cell r="T4013"/>
          <cell r="U4013"/>
          <cell r="V4013"/>
          <cell r="Y4013"/>
          <cell r="Z4013"/>
        </row>
        <row r="4014">
          <cell r="B4014"/>
          <cell r="C4014"/>
          <cell r="D4014"/>
          <cell r="E4014"/>
          <cell r="F4014"/>
          <cell r="G4014"/>
          <cell r="H4014"/>
          <cell r="I4014"/>
          <cell r="J4014"/>
          <cell r="K4014"/>
          <cell r="L4014"/>
          <cell r="O4014"/>
          <cell r="P4014"/>
          <cell r="Q4014"/>
          <cell r="R4014"/>
          <cell r="S4014"/>
          <cell r="T4014"/>
          <cell r="U4014"/>
          <cell r="V4014"/>
          <cell r="Y4014"/>
          <cell r="Z4014"/>
        </row>
        <row r="4015">
          <cell r="B4015"/>
          <cell r="C4015"/>
          <cell r="D4015"/>
          <cell r="E4015"/>
          <cell r="F4015"/>
          <cell r="G4015"/>
          <cell r="H4015"/>
          <cell r="I4015"/>
          <cell r="J4015"/>
          <cell r="K4015"/>
          <cell r="L4015"/>
          <cell r="O4015"/>
          <cell r="P4015"/>
          <cell r="Q4015"/>
          <cell r="R4015"/>
          <cell r="S4015"/>
          <cell r="T4015"/>
          <cell r="U4015"/>
          <cell r="V4015"/>
          <cell r="Y4015"/>
          <cell r="Z4015"/>
        </row>
        <row r="4016">
          <cell r="B4016"/>
          <cell r="C4016"/>
          <cell r="D4016"/>
          <cell r="E4016"/>
          <cell r="F4016"/>
          <cell r="G4016"/>
          <cell r="H4016"/>
          <cell r="I4016"/>
          <cell r="J4016"/>
          <cell r="K4016"/>
          <cell r="L4016"/>
          <cell r="O4016"/>
          <cell r="P4016"/>
          <cell r="Q4016"/>
          <cell r="R4016"/>
          <cell r="S4016"/>
          <cell r="T4016"/>
          <cell r="U4016"/>
          <cell r="V4016"/>
          <cell r="Y4016"/>
          <cell r="Z4016"/>
        </row>
        <row r="4017">
          <cell r="B4017"/>
          <cell r="C4017"/>
          <cell r="D4017"/>
          <cell r="E4017"/>
          <cell r="F4017"/>
          <cell r="G4017"/>
          <cell r="H4017"/>
          <cell r="I4017"/>
          <cell r="J4017"/>
          <cell r="K4017"/>
          <cell r="L4017"/>
          <cell r="O4017"/>
          <cell r="P4017"/>
          <cell r="Q4017"/>
          <cell r="R4017"/>
          <cell r="S4017"/>
          <cell r="T4017"/>
          <cell r="U4017"/>
          <cell r="V4017"/>
          <cell r="Y4017"/>
          <cell r="Z4017"/>
        </row>
        <row r="4018">
          <cell r="B4018"/>
          <cell r="C4018"/>
          <cell r="D4018"/>
          <cell r="E4018"/>
          <cell r="F4018"/>
          <cell r="G4018"/>
          <cell r="H4018"/>
          <cell r="I4018"/>
          <cell r="J4018"/>
          <cell r="K4018"/>
          <cell r="L4018"/>
          <cell r="O4018"/>
          <cell r="P4018"/>
          <cell r="Q4018"/>
          <cell r="R4018"/>
          <cell r="S4018"/>
          <cell r="T4018"/>
          <cell r="U4018"/>
          <cell r="V4018"/>
          <cell r="Y4018"/>
          <cell r="Z4018"/>
        </row>
        <row r="4019">
          <cell r="B4019"/>
          <cell r="C4019"/>
          <cell r="D4019"/>
          <cell r="E4019"/>
          <cell r="F4019"/>
          <cell r="G4019"/>
          <cell r="H4019"/>
          <cell r="I4019"/>
          <cell r="J4019"/>
          <cell r="K4019"/>
          <cell r="L4019"/>
          <cell r="O4019"/>
          <cell r="P4019"/>
          <cell r="Q4019"/>
          <cell r="R4019"/>
          <cell r="S4019"/>
          <cell r="T4019"/>
          <cell r="U4019"/>
          <cell r="V4019"/>
          <cell r="Y4019"/>
          <cell r="Z4019"/>
        </row>
        <row r="4020">
          <cell r="B4020"/>
          <cell r="C4020"/>
          <cell r="D4020"/>
          <cell r="E4020"/>
          <cell r="F4020"/>
          <cell r="G4020"/>
          <cell r="H4020"/>
          <cell r="I4020"/>
          <cell r="J4020"/>
          <cell r="K4020"/>
          <cell r="L4020"/>
          <cell r="O4020"/>
          <cell r="P4020"/>
          <cell r="Q4020"/>
          <cell r="R4020"/>
          <cell r="S4020"/>
          <cell r="T4020"/>
          <cell r="U4020"/>
          <cell r="V4020"/>
          <cell r="Y4020"/>
          <cell r="Z4020"/>
        </row>
        <row r="4021">
          <cell r="B4021"/>
          <cell r="C4021"/>
          <cell r="D4021"/>
          <cell r="E4021"/>
          <cell r="F4021"/>
          <cell r="G4021"/>
          <cell r="H4021"/>
          <cell r="I4021"/>
          <cell r="J4021"/>
          <cell r="K4021"/>
          <cell r="L4021"/>
          <cell r="O4021"/>
          <cell r="P4021"/>
          <cell r="Q4021"/>
          <cell r="R4021"/>
          <cell r="S4021"/>
          <cell r="T4021"/>
          <cell r="U4021"/>
          <cell r="V4021"/>
          <cell r="Y4021"/>
          <cell r="Z4021"/>
        </row>
        <row r="4022">
          <cell r="B4022"/>
          <cell r="C4022"/>
          <cell r="D4022"/>
          <cell r="E4022"/>
          <cell r="F4022"/>
          <cell r="G4022"/>
          <cell r="H4022"/>
          <cell r="I4022"/>
          <cell r="J4022"/>
          <cell r="K4022"/>
          <cell r="L4022"/>
          <cell r="O4022"/>
          <cell r="P4022"/>
          <cell r="Q4022"/>
          <cell r="R4022"/>
          <cell r="S4022"/>
          <cell r="T4022"/>
          <cell r="U4022"/>
          <cell r="V4022"/>
          <cell r="Y4022"/>
          <cell r="Z4022"/>
        </row>
        <row r="4023">
          <cell r="B4023"/>
          <cell r="C4023"/>
          <cell r="D4023"/>
          <cell r="E4023"/>
          <cell r="F4023"/>
          <cell r="G4023"/>
          <cell r="H4023"/>
          <cell r="I4023"/>
          <cell r="J4023"/>
          <cell r="K4023"/>
          <cell r="L4023"/>
          <cell r="O4023"/>
          <cell r="P4023"/>
          <cell r="Q4023"/>
          <cell r="R4023"/>
          <cell r="S4023"/>
          <cell r="T4023"/>
          <cell r="U4023"/>
          <cell r="V4023"/>
          <cell r="Y4023"/>
          <cell r="Z4023"/>
        </row>
        <row r="4024">
          <cell r="B4024"/>
          <cell r="C4024"/>
          <cell r="D4024"/>
          <cell r="E4024"/>
          <cell r="F4024"/>
          <cell r="G4024"/>
          <cell r="H4024"/>
          <cell r="I4024"/>
          <cell r="J4024"/>
          <cell r="K4024"/>
          <cell r="L4024"/>
          <cell r="O4024"/>
          <cell r="P4024"/>
          <cell r="Q4024"/>
          <cell r="R4024"/>
          <cell r="S4024"/>
          <cell r="T4024"/>
          <cell r="U4024"/>
          <cell r="V4024"/>
          <cell r="Y4024"/>
          <cell r="Z4024"/>
        </row>
        <row r="4025">
          <cell r="B4025"/>
          <cell r="C4025"/>
          <cell r="D4025"/>
          <cell r="E4025"/>
          <cell r="F4025"/>
          <cell r="G4025"/>
          <cell r="H4025"/>
          <cell r="I4025"/>
          <cell r="J4025"/>
          <cell r="K4025"/>
          <cell r="L4025"/>
          <cell r="O4025"/>
          <cell r="P4025"/>
          <cell r="Q4025"/>
          <cell r="R4025"/>
          <cell r="S4025"/>
          <cell r="T4025"/>
          <cell r="U4025"/>
          <cell r="V4025"/>
          <cell r="Y4025"/>
          <cell r="Z4025"/>
        </row>
        <row r="4026">
          <cell r="B4026"/>
          <cell r="C4026"/>
          <cell r="D4026"/>
          <cell r="E4026"/>
          <cell r="F4026"/>
          <cell r="G4026"/>
          <cell r="H4026"/>
          <cell r="I4026"/>
          <cell r="J4026"/>
          <cell r="K4026"/>
          <cell r="L4026"/>
          <cell r="O4026"/>
          <cell r="P4026"/>
          <cell r="Q4026"/>
          <cell r="R4026"/>
          <cell r="S4026"/>
          <cell r="T4026"/>
          <cell r="U4026"/>
          <cell r="V4026"/>
          <cell r="Y4026"/>
          <cell r="Z4026"/>
        </row>
        <row r="4027">
          <cell r="B4027"/>
          <cell r="C4027"/>
          <cell r="D4027"/>
          <cell r="E4027"/>
          <cell r="F4027"/>
          <cell r="G4027"/>
          <cell r="H4027"/>
          <cell r="I4027"/>
          <cell r="J4027"/>
          <cell r="K4027"/>
          <cell r="L4027"/>
          <cell r="O4027"/>
          <cell r="P4027"/>
          <cell r="Q4027"/>
          <cell r="R4027"/>
          <cell r="S4027"/>
          <cell r="T4027"/>
          <cell r="U4027"/>
          <cell r="V4027"/>
          <cell r="Y4027"/>
          <cell r="Z4027"/>
        </row>
        <row r="4028">
          <cell r="B4028"/>
          <cell r="C4028"/>
          <cell r="D4028"/>
          <cell r="E4028"/>
          <cell r="F4028"/>
          <cell r="G4028"/>
          <cell r="H4028"/>
          <cell r="I4028"/>
          <cell r="J4028"/>
          <cell r="K4028"/>
          <cell r="L4028"/>
          <cell r="O4028"/>
          <cell r="P4028"/>
          <cell r="Q4028"/>
          <cell r="R4028"/>
          <cell r="S4028"/>
          <cell r="T4028"/>
          <cell r="U4028"/>
          <cell r="V4028"/>
          <cell r="Y4028"/>
          <cell r="Z4028"/>
        </row>
        <row r="4029">
          <cell r="B4029"/>
          <cell r="C4029"/>
          <cell r="D4029"/>
          <cell r="E4029"/>
          <cell r="F4029"/>
          <cell r="G4029"/>
          <cell r="H4029"/>
          <cell r="I4029"/>
          <cell r="J4029"/>
          <cell r="K4029"/>
          <cell r="L4029"/>
          <cell r="O4029"/>
          <cell r="P4029"/>
          <cell r="Q4029"/>
          <cell r="R4029"/>
          <cell r="S4029"/>
          <cell r="T4029"/>
          <cell r="U4029"/>
          <cell r="V4029"/>
          <cell r="Y4029"/>
          <cell r="Z4029"/>
        </row>
        <row r="4030">
          <cell r="B4030"/>
          <cell r="C4030"/>
          <cell r="D4030"/>
          <cell r="E4030"/>
          <cell r="F4030"/>
          <cell r="G4030"/>
          <cell r="H4030"/>
          <cell r="I4030"/>
          <cell r="J4030"/>
          <cell r="K4030"/>
          <cell r="L4030"/>
          <cell r="O4030"/>
          <cell r="P4030"/>
          <cell r="Q4030"/>
          <cell r="R4030"/>
          <cell r="S4030"/>
          <cell r="T4030"/>
          <cell r="U4030"/>
          <cell r="V4030"/>
          <cell r="Y4030"/>
          <cell r="Z4030"/>
        </row>
        <row r="4031">
          <cell r="B4031"/>
          <cell r="C4031"/>
          <cell r="D4031"/>
          <cell r="E4031"/>
          <cell r="F4031"/>
          <cell r="G4031"/>
          <cell r="H4031"/>
          <cell r="I4031"/>
          <cell r="J4031"/>
          <cell r="K4031"/>
          <cell r="L4031"/>
          <cell r="O4031"/>
          <cell r="P4031"/>
          <cell r="Q4031"/>
          <cell r="R4031"/>
          <cell r="S4031"/>
          <cell r="T4031"/>
          <cell r="U4031"/>
          <cell r="V4031"/>
          <cell r="Y4031"/>
          <cell r="Z4031"/>
        </row>
        <row r="4032">
          <cell r="B4032"/>
          <cell r="C4032"/>
          <cell r="D4032"/>
          <cell r="E4032"/>
          <cell r="F4032"/>
          <cell r="G4032"/>
          <cell r="H4032"/>
          <cell r="I4032"/>
          <cell r="J4032"/>
          <cell r="K4032"/>
          <cell r="L4032"/>
          <cell r="O4032"/>
          <cell r="P4032"/>
          <cell r="Q4032"/>
          <cell r="R4032"/>
          <cell r="S4032"/>
          <cell r="T4032"/>
          <cell r="U4032"/>
          <cell r="V4032"/>
          <cell r="Y4032"/>
          <cell r="Z4032"/>
        </row>
        <row r="4033">
          <cell r="B4033"/>
          <cell r="C4033"/>
          <cell r="D4033"/>
          <cell r="E4033"/>
          <cell r="F4033"/>
          <cell r="G4033"/>
          <cell r="H4033"/>
          <cell r="I4033"/>
          <cell r="J4033"/>
          <cell r="K4033"/>
          <cell r="L4033"/>
          <cell r="O4033"/>
          <cell r="P4033"/>
          <cell r="Q4033"/>
          <cell r="R4033"/>
          <cell r="S4033"/>
          <cell r="T4033"/>
          <cell r="U4033"/>
          <cell r="V4033"/>
          <cell r="Y4033"/>
          <cell r="Z4033"/>
        </row>
        <row r="4034">
          <cell r="B4034"/>
          <cell r="C4034"/>
          <cell r="D4034"/>
          <cell r="E4034"/>
          <cell r="F4034"/>
          <cell r="G4034"/>
          <cell r="H4034"/>
          <cell r="I4034"/>
          <cell r="J4034"/>
          <cell r="K4034"/>
          <cell r="L4034"/>
          <cell r="O4034"/>
          <cell r="P4034"/>
          <cell r="Q4034"/>
          <cell r="R4034"/>
          <cell r="S4034"/>
          <cell r="T4034"/>
          <cell r="U4034"/>
          <cell r="V4034"/>
          <cell r="Y4034"/>
          <cell r="Z4034"/>
        </row>
        <row r="4035">
          <cell r="B4035"/>
          <cell r="C4035"/>
          <cell r="D4035"/>
          <cell r="E4035"/>
          <cell r="F4035"/>
          <cell r="G4035"/>
          <cell r="H4035"/>
          <cell r="I4035"/>
          <cell r="J4035"/>
          <cell r="K4035"/>
          <cell r="L4035"/>
          <cell r="O4035"/>
          <cell r="P4035"/>
          <cell r="Q4035"/>
          <cell r="R4035"/>
          <cell r="S4035"/>
          <cell r="T4035"/>
          <cell r="U4035"/>
          <cell r="V4035"/>
          <cell r="Y4035"/>
          <cell r="Z4035"/>
        </row>
        <row r="4036">
          <cell r="B4036"/>
          <cell r="C4036"/>
          <cell r="D4036"/>
          <cell r="E4036"/>
          <cell r="F4036"/>
          <cell r="G4036"/>
          <cell r="H4036"/>
          <cell r="I4036"/>
          <cell r="J4036"/>
          <cell r="K4036"/>
          <cell r="L4036"/>
          <cell r="O4036"/>
          <cell r="P4036"/>
          <cell r="Q4036"/>
          <cell r="R4036"/>
          <cell r="S4036"/>
          <cell r="T4036"/>
          <cell r="U4036"/>
          <cell r="V4036"/>
          <cell r="Y4036"/>
          <cell r="Z4036"/>
        </row>
        <row r="4037">
          <cell r="B4037"/>
          <cell r="C4037"/>
          <cell r="D4037"/>
          <cell r="E4037"/>
          <cell r="F4037"/>
          <cell r="G4037"/>
          <cell r="H4037"/>
          <cell r="I4037"/>
          <cell r="J4037"/>
          <cell r="K4037"/>
          <cell r="L4037"/>
          <cell r="O4037"/>
          <cell r="P4037"/>
          <cell r="Q4037"/>
          <cell r="R4037"/>
          <cell r="S4037"/>
          <cell r="T4037"/>
          <cell r="U4037"/>
          <cell r="V4037"/>
          <cell r="Y4037"/>
          <cell r="Z4037"/>
        </row>
        <row r="4038">
          <cell r="B4038"/>
          <cell r="C4038"/>
          <cell r="D4038"/>
          <cell r="E4038"/>
          <cell r="F4038"/>
          <cell r="G4038"/>
          <cell r="H4038"/>
          <cell r="I4038"/>
          <cell r="J4038"/>
          <cell r="K4038"/>
          <cell r="L4038"/>
          <cell r="O4038"/>
          <cell r="P4038"/>
          <cell r="Q4038"/>
          <cell r="R4038"/>
          <cell r="S4038"/>
          <cell r="T4038"/>
          <cell r="U4038"/>
          <cell r="V4038"/>
          <cell r="Y4038"/>
          <cell r="Z4038"/>
        </row>
        <row r="4039">
          <cell r="B4039"/>
          <cell r="C4039"/>
          <cell r="D4039"/>
          <cell r="E4039"/>
          <cell r="F4039"/>
          <cell r="G4039"/>
          <cell r="H4039"/>
          <cell r="I4039"/>
          <cell r="J4039"/>
          <cell r="K4039"/>
          <cell r="L4039"/>
          <cell r="O4039"/>
          <cell r="P4039"/>
          <cell r="Q4039"/>
          <cell r="R4039"/>
          <cell r="S4039"/>
          <cell r="T4039"/>
          <cell r="U4039"/>
          <cell r="V4039"/>
          <cell r="Y4039"/>
          <cell r="Z4039"/>
        </row>
        <row r="4040">
          <cell r="B4040"/>
          <cell r="C4040"/>
          <cell r="D4040"/>
          <cell r="E4040"/>
          <cell r="F4040"/>
          <cell r="G4040"/>
          <cell r="H4040"/>
          <cell r="I4040"/>
          <cell r="J4040"/>
          <cell r="K4040"/>
          <cell r="L4040"/>
          <cell r="O4040"/>
          <cell r="P4040"/>
          <cell r="Q4040"/>
          <cell r="R4040"/>
          <cell r="S4040"/>
          <cell r="T4040"/>
          <cell r="U4040"/>
          <cell r="V4040"/>
          <cell r="Y4040"/>
          <cell r="Z4040"/>
        </row>
        <row r="4041">
          <cell r="B4041"/>
          <cell r="C4041"/>
          <cell r="D4041"/>
          <cell r="E4041"/>
          <cell r="F4041"/>
          <cell r="G4041"/>
          <cell r="H4041"/>
          <cell r="I4041"/>
          <cell r="J4041"/>
          <cell r="K4041"/>
          <cell r="L4041"/>
          <cell r="O4041"/>
          <cell r="P4041"/>
          <cell r="Q4041"/>
          <cell r="R4041"/>
          <cell r="S4041"/>
          <cell r="T4041"/>
          <cell r="U4041"/>
          <cell r="V4041"/>
          <cell r="Y4041"/>
          <cell r="Z4041"/>
        </row>
        <row r="4042">
          <cell r="B4042"/>
          <cell r="C4042"/>
          <cell r="D4042"/>
          <cell r="E4042"/>
          <cell r="F4042"/>
          <cell r="G4042"/>
          <cell r="H4042"/>
          <cell r="I4042"/>
          <cell r="J4042"/>
          <cell r="K4042"/>
          <cell r="L4042"/>
          <cell r="O4042"/>
          <cell r="P4042"/>
          <cell r="Q4042"/>
          <cell r="R4042"/>
          <cell r="S4042"/>
          <cell r="T4042"/>
          <cell r="U4042"/>
          <cell r="V4042"/>
          <cell r="Y4042"/>
          <cell r="Z4042"/>
        </row>
        <row r="4043">
          <cell r="B4043"/>
          <cell r="C4043"/>
          <cell r="D4043"/>
          <cell r="E4043"/>
          <cell r="F4043"/>
          <cell r="G4043"/>
          <cell r="H4043"/>
          <cell r="I4043"/>
          <cell r="J4043"/>
          <cell r="K4043"/>
          <cell r="L4043"/>
          <cell r="O4043"/>
          <cell r="P4043"/>
          <cell r="Q4043"/>
          <cell r="R4043"/>
          <cell r="S4043"/>
          <cell r="T4043"/>
          <cell r="U4043"/>
          <cell r="V4043"/>
          <cell r="Y4043"/>
          <cell r="Z4043"/>
        </row>
        <row r="4044">
          <cell r="B4044"/>
          <cell r="C4044"/>
          <cell r="D4044"/>
          <cell r="E4044"/>
          <cell r="F4044"/>
          <cell r="G4044"/>
          <cell r="H4044"/>
          <cell r="I4044"/>
          <cell r="J4044"/>
          <cell r="K4044"/>
          <cell r="L4044"/>
          <cell r="O4044"/>
          <cell r="P4044"/>
          <cell r="Q4044"/>
          <cell r="R4044"/>
          <cell r="S4044"/>
          <cell r="T4044"/>
          <cell r="U4044"/>
          <cell r="V4044"/>
          <cell r="Y4044"/>
          <cell r="Z4044"/>
        </row>
        <row r="4045">
          <cell r="B4045"/>
          <cell r="C4045"/>
          <cell r="D4045"/>
          <cell r="E4045"/>
          <cell r="F4045"/>
          <cell r="G4045"/>
          <cell r="H4045"/>
          <cell r="I4045"/>
          <cell r="J4045"/>
          <cell r="K4045"/>
          <cell r="L4045"/>
          <cell r="O4045"/>
          <cell r="P4045"/>
          <cell r="Q4045"/>
          <cell r="R4045"/>
          <cell r="S4045"/>
          <cell r="T4045"/>
          <cell r="U4045"/>
          <cell r="V4045"/>
          <cell r="Y4045"/>
          <cell r="Z4045"/>
        </row>
        <row r="4046">
          <cell r="B4046"/>
          <cell r="C4046"/>
          <cell r="D4046"/>
          <cell r="E4046"/>
          <cell r="F4046"/>
          <cell r="G4046"/>
          <cell r="H4046"/>
          <cell r="I4046"/>
          <cell r="J4046"/>
          <cell r="K4046"/>
          <cell r="L4046"/>
          <cell r="O4046"/>
          <cell r="P4046"/>
          <cell r="Q4046"/>
          <cell r="R4046"/>
          <cell r="S4046"/>
          <cell r="T4046"/>
          <cell r="U4046"/>
          <cell r="V4046"/>
          <cell r="Y4046"/>
          <cell r="Z4046"/>
        </row>
        <row r="4047">
          <cell r="B4047"/>
          <cell r="C4047"/>
          <cell r="D4047"/>
          <cell r="E4047"/>
          <cell r="F4047"/>
          <cell r="G4047"/>
          <cell r="H4047"/>
          <cell r="I4047"/>
          <cell r="J4047"/>
          <cell r="K4047"/>
          <cell r="L4047"/>
          <cell r="O4047"/>
          <cell r="P4047"/>
          <cell r="Q4047"/>
          <cell r="R4047"/>
          <cell r="S4047"/>
          <cell r="T4047"/>
          <cell r="U4047"/>
          <cell r="V4047"/>
          <cell r="Y4047"/>
          <cell r="Z4047"/>
        </row>
        <row r="4048">
          <cell r="B4048"/>
          <cell r="C4048"/>
          <cell r="D4048"/>
          <cell r="E4048"/>
          <cell r="F4048"/>
          <cell r="G4048"/>
          <cell r="H4048"/>
          <cell r="I4048"/>
          <cell r="J4048"/>
          <cell r="K4048"/>
          <cell r="L4048"/>
          <cell r="O4048"/>
          <cell r="P4048"/>
          <cell r="Q4048"/>
          <cell r="R4048"/>
          <cell r="S4048"/>
          <cell r="T4048"/>
          <cell r="U4048"/>
          <cell r="V4048"/>
          <cell r="Y4048"/>
          <cell r="Z4048"/>
        </row>
        <row r="4049">
          <cell r="B4049"/>
          <cell r="C4049"/>
          <cell r="D4049"/>
          <cell r="E4049"/>
          <cell r="F4049"/>
          <cell r="G4049"/>
          <cell r="H4049"/>
          <cell r="I4049"/>
          <cell r="J4049"/>
          <cell r="K4049"/>
          <cell r="L4049"/>
          <cell r="O4049"/>
          <cell r="P4049"/>
          <cell r="Q4049"/>
          <cell r="R4049"/>
          <cell r="S4049"/>
          <cell r="T4049"/>
          <cell r="U4049"/>
          <cell r="V4049"/>
          <cell r="Y4049"/>
          <cell r="Z4049"/>
        </row>
        <row r="4050">
          <cell r="B4050"/>
          <cell r="C4050"/>
          <cell r="D4050"/>
          <cell r="E4050"/>
          <cell r="F4050"/>
          <cell r="G4050"/>
          <cell r="H4050"/>
          <cell r="I4050"/>
          <cell r="J4050"/>
          <cell r="K4050"/>
          <cell r="L4050"/>
          <cell r="O4050"/>
          <cell r="P4050"/>
          <cell r="Q4050"/>
          <cell r="R4050"/>
          <cell r="S4050"/>
          <cell r="T4050"/>
          <cell r="U4050"/>
          <cell r="V4050"/>
          <cell r="Y4050"/>
          <cell r="Z4050"/>
        </row>
        <row r="4051">
          <cell r="B4051"/>
          <cell r="C4051"/>
          <cell r="D4051"/>
          <cell r="E4051"/>
          <cell r="F4051"/>
          <cell r="G4051"/>
          <cell r="H4051"/>
          <cell r="I4051"/>
          <cell r="J4051"/>
          <cell r="K4051"/>
          <cell r="L4051"/>
          <cell r="O4051"/>
          <cell r="P4051"/>
          <cell r="Q4051"/>
          <cell r="R4051"/>
          <cell r="S4051"/>
          <cell r="T4051"/>
          <cell r="U4051"/>
          <cell r="V4051"/>
          <cell r="Y4051"/>
          <cell r="Z4051"/>
        </row>
        <row r="4052">
          <cell r="B4052"/>
          <cell r="C4052"/>
          <cell r="D4052"/>
          <cell r="E4052"/>
          <cell r="F4052"/>
          <cell r="G4052"/>
          <cell r="H4052"/>
          <cell r="I4052"/>
          <cell r="J4052"/>
          <cell r="K4052"/>
          <cell r="L4052"/>
          <cell r="O4052"/>
          <cell r="P4052"/>
          <cell r="Q4052"/>
          <cell r="R4052"/>
          <cell r="S4052"/>
          <cell r="T4052"/>
          <cell r="U4052"/>
          <cell r="V4052"/>
          <cell r="Y4052"/>
          <cell r="Z4052"/>
        </row>
        <row r="4053">
          <cell r="B4053"/>
          <cell r="C4053"/>
          <cell r="D4053"/>
          <cell r="E4053"/>
          <cell r="F4053"/>
          <cell r="G4053"/>
          <cell r="H4053"/>
          <cell r="I4053"/>
          <cell r="J4053"/>
          <cell r="K4053"/>
          <cell r="L4053"/>
          <cell r="O4053"/>
          <cell r="P4053"/>
          <cell r="Q4053"/>
          <cell r="R4053"/>
          <cell r="S4053"/>
          <cell r="T4053"/>
          <cell r="U4053"/>
          <cell r="V4053"/>
          <cell r="Y4053"/>
          <cell r="Z4053"/>
        </row>
        <row r="4054">
          <cell r="B4054"/>
          <cell r="C4054"/>
          <cell r="D4054"/>
          <cell r="E4054"/>
          <cell r="F4054"/>
          <cell r="G4054"/>
          <cell r="H4054"/>
          <cell r="I4054"/>
          <cell r="J4054"/>
          <cell r="K4054"/>
          <cell r="L4054"/>
          <cell r="O4054"/>
          <cell r="P4054"/>
          <cell r="Q4054"/>
          <cell r="R4054"/>
          <cell r="S4054"/>
          <cell r="T4054"/>
          <cell r="U4054"/>
          <cell r="V4054"/>
          <cell r="Y4054"/>
          <cell r="Z4054"/>
        </row>
        <row r="4055">
          <cell r="B4055"/>
          <cell r="C4055"/>
          <cell r="D4055"/>
          <cell r="E4055"/>
          <cell r="F4055"/>
          <cell r="G4055"/>
          <cell r="H4055"/>
          <cell r="I4055"/>
          <cell r="J4055"/>
          <cell r="K4055"/>
          <cell r="L4055"/>
          <cell r="O4055"/>
          <cell r="P4055"/>
          <cell r="Q4055"/>
          <cell r="R4055"/>
          <cell r="S4055"/>
          <cell r="T4055"/>
          <cell r="U4055"/>
          <cell r="V4055"/>
          <cell r="Y4055"/>
          <cell r="Z4055"/>
        </row>
        <row r="4056">
          <cell r="B4056"/>
          <cell r="C4056"/>
          <cell r="D4056"/>
          <cell r="E4056"/>
          <cell r="F4056"/>
          <cell r="G4056"/>
          <cell r="H4056"/>
          <cell r="I4056"/>
          <cell r="J4056"/>
          <cell r="K4056"/>
          <cell r="L4056"/>
          <cell r="O4056"/>
          <cell r="P4056"/>
          <cell r="Q4056"/>
          <cell r="R4056"/>
          <cell r="S4056"/>
          <cell r="T4056"/>
          <cell r="U4056"/>
          <cell r="V4056"/>
          <cell r="Y4056"/>
          <cell r="Z4056"/>
        </row>
        <row r="4057">
          <cell r="B4057"/>
          <cell r="C4057"/>
          <cell r="D4057"/>
          <cell r="E4057"/>
          <cell r="F4057"/>
          <cell r="G4057"/>
          <cell r="H4057"/>
          <cell r="I4057"/>
          <cell r="J4057"/>
          <cell r="K4057"/>
          <cell r="L4057"/>
          <cell r="O4057"/>
          <cell r="P4057"/>
          <cell r="Q4057"/>
          <cell r="R4057"/>
          <cell r="S4057"/>
          <cell r="T4057"/>
          <cell r="U4057"/>
          <cell r="V4057"/>
          <cell r="Y4057"/>
          <cell r="Z4057"/>
        </row>
        <row r="4058">
          <cell r="B4058"/>
          <cell r="C4058"/>
          <cell r="D4058"/>
          <cell r="E4058"/>
          <cell r="F4058"/>
          <cell r="G4058"/>
          <cell r="H4058"/>
          <cell r="I4058"/>
          <cell r="J4058"/>
          <cell r="K4058"/>
          <cell r="L4058"/>
          <cell r="O4058"/>
          <cell r="P4058"/>
          <cell r="Q4058"/>
          <cell r="R4058"/>
          <cell r="S4058"/>
          <cell r="T4058"/>
          <cell r="U4058"/>
          <cell r="V4058"/>
          <cell r="Y4058"/>
          <cell r="Z4058"/>
        </row>
        <row r="4059">
          <cell r="B4059"/>
          <cell r="C4059"/>
          <cell r="D4059"/>
          <cell r="E4059"/>
          <cell r="F4059"/>
          <cell r="G4059"/>
          <cell r="H4059"/>
          <cell r="I4059"/>
          <cell r="J4059"/>
          <cell r="K4059"/>
          <cell r="L4059"/>
          <cell r="O4059"/>
          <cell r="P4059"/>
          <cell r="Q4059"/>
          <cell r="R4059"/>
          <cell r="S4059"/>
          <cell r="T4059"/>
          <cell r="U4059"/>
          <cell r="V4059"/>
          <cell r="Y4059"/>
          <cell r="Z4059"/>
        </row>
        <row r="4060">
          <cell r="B4060"/>
          <cell r="C4060"/>
          <cell r="D4060"/>
          <cell r="E4060"/>
          <cell r="F4060"/>
          <cell r="G4060"/>
          <cell r="H4060"/>
          <cell r="I4060"/>
          <cell r="J4060"/>
          <cell r="K4060"/>
          <cell r="L4060"/>
          <cell r="O4060"/>
          <cell r="P4060"/>
          <cell r="Q4060"/>
          <cell r="R4060"/>
          <cell r="S4060"/>
          <cell r="T4060"/>
          <cell r="U4060"/>
          <cell r="V4060"/>
          <cell r="Y4060"/>
          <cell r="Z4060"/>
        </row>
        <row r="4061">
          <cell r="B4061"/>
          <cell r="C4061"/>
          <cell r="D4061"/>
          <cell r="E4061"/>
          <cell r="F4061"/>
          <cell r="G4061"/>
          <cell r="H4061"/>
          <cell r="I4061"/>
          <cell r="J4061"/>
          <cell r="K4061"/>
          <cell r="L4061"/>
          <cell r="O4061"/>
          <cell r="P4061"/>
          <cell r="Q4061"/>
          <cell r="R4061"/>
          <cell r="S4061"/>
          <cell r="T4061"/>
          <cell r="U4061"/>
          <cell r="V4061"/>
          <cell r="Y4061"/>
          <cell r="Z4061"/>
        </row>
        <row r="4062">
          <cell r="B4062"/>
          <cell r="C4062"/>
          <cell r="D4062"/>
          <cell r="E4062"/>
          <cell r="F4062"/>
          <cell r="G4062"/>
          <cell r="H4062"/>
          <cell r="I4062"/>
          <cell r="J4062"/>
          <cell r="K4062"/>
          <cell r="L4062"/>
          <cell r="O4062"/>
          <cell r="P4062"/>
          <cell r="Q4062"/>
          <cell r="R4062"/>
          <cell r="S4062"/>
          <cell r="T4062"/>
          <cell r="U4062"/>
          <cell r="V4062"/>
          <cell r="Y4062"/>
          <cell r="Z4062"/>
        </row>
        <row r="4063">
          <cell r="B4063"/>
          <cell r="C4063"/>
          <cell r="D4063"/>
          <cell r="E4063"/>
          <cell r="F4063"/>
          <cell r="G4063"/>
          <cell r="H4063"/>
          <cell r="I4063"/>
          <cell r="J4063"/>
          <cell r="K4063"/>
          <cell r="L4063"/>
          <cell r="O4063"/>
          <cell r="P4063"/>
          <cell r="Q4063"/>
          <cell r="R4063"/>
          <cell r="S4063"/>
          <cell r="T4063"/>
          <cell r="U4063"/>
          <cell r="V4063"/>
          <cell r="Y4063"/>
          <cell r="Z4063"/>
        </row>
        <row r="4064">
          <cell r="B4064"/>
          <cell r="C4064"/>
          <cell r="D4064"/>
          <cell r="E4064"/>
          <cell r="F4064"/>
          <cell r="G4064"/>
          <cell r="H4064"/>
          <cell r="I4064"/>
          <cell r="J4064"/>
          <cell r="K4064"/>
          <cell r="L4064"/>
          <cell r="O4064"/>
          <cell r="P4064"/>
          <cell r="Q4064"/>
          <cell r="R4064"/>
          <cell r="S4064"/>
          <cell r="T4064"/>
          <cell r="U4064"/>
          <cell r="V4064"/>
          <cell r="Y4064"/>
          <cell r="Z4064"/>
        </row>
        <row r="4065">
          <cell r="B4065"/>
          <cell r="C4065"/>
          <cell r="D4065"/>
          <cell r="E4065"/>
          <cell r="F4065"/>
          <cell r="G4065"/>
          <cell r="H4065"/>
          <cell r="I4065"/>
          <cell r="J4065"/>
          <cell r="K4065"/>
          <cell r="L4065"/>
          <cell r="O4065"/>
          <cell r="P4065"/>
          <cell r="Q4065"/>
          <cell r="R4065"/>
          <cell r="S4065"/>
          <cell r="T4065"/>
          <cell r="U4065"/>
          <cell r="V4065"/>
          <cell r="Y4065"/>
          <cell r="Z4065"/>
        </row>
        <row r="4066">
          <cell r="B4066"/>
          <cell r="C4066"/>
          <cell r="D4066"/>
          <cell r="E4066"/>
          <cell r="F4066"/>
          <cell r="G4066"/>
          <cell r="H4066"/>
          <cell r="I4066"/>
          <cell r="J4066"/>
          <cell r="K4066"/>
          <cell r="L4066"/>
          <cell r="O4066"/>
          <cell r="P4066"/>
          <cell r="Q4066"/>
          <cell r="R4066"/>
          <cell r="S4066"/>
          <cell r="T4066"/>
          <cell r="U4066"/>
          <cell r="V4066"/>
          <cell r="Y4066"/>
          <cell r="Z4066"/>
        </row>
        <row r="4067">
          <cell r="B4067"/>
          <cell r="C4067"/>
          <cell r="D4067"/>
          <cell r="E4067"/>
          <cell r="F4067"/>
          <cell r="G4067"/>
          <cell r="H4067"/>
          <cell r="I4067"/>
          <cell r="J4067"/>
          <cell r="K4067"/>
          <cell r="L4067"/>
          <cell r="O4067"/>
          <cell r="P4067"/>
          <cell r="Q4067"/>
          <cell r="R4067"/>
          <cell r="S4067"/>
          <cell r="T4067"/>
          <cell r="U4067"/>
          <cell r="V4067"/>
          <cell r="Y4067"/>
          <cell r="Z4067"/>
        </row>
        <row r="4068">
          <cell r="B4068"/>
          <cell r="C4068"/>
          <cell r="D4068"/>
          <cell r="E4068"/>
          <cell r="F4068"/>
          <cell r="G4068"/>
          <cell r="H4068"/>
          <cell r="I4068"/>
          <cell r="J4068"/>
          <cell r="K4068"/>
          <cell r="L4068"/>
          <cell r="O4068"/>
          <cell r="P4068"/>
          <cell r="Q4068"/>
          <cell r="R4068"/>
          <cell r="S4068"/>
          <cell r="T4068"/>
          <cell r="U4068"/>
          <cell r="V4068"/>
          <cell r="Y4068"/>
          <cell r="Z4068"/>
        </row>
        <row r="4069">
          <cell r="B4069"/>
          <cell r="C4069"/>
          <cell r="D4069"/>
          <cell r="E4069"/>
          <cell r="F4069"/>
          <cell r="G4069"/>
          <cell r="H4069"/>
          <cell r="I4069"/>
          <cell r="J4069"/>
          <cell r="K4069"/>
          <cell r="L4069"/>
          <cell r="O4069"/>
          <cell r="P4069"/>
          <cell r="Q4069"/>
          <cell r="R4069"/>
          <cell r="S4069"/>
          <cell r="T4069"/>
          <cell r="U4069"/>
          <cell r="V4069"/>
          <cell r="Y4069"/>
          <cell r="Z4069"/>
        </row>
        <row r="4070">
          <cell r="B4070"/>
          <cell r="C4070"/>
          <cell r="D4070"/>
          <cell r="E4070"/>
          <cell r="F4070"/>
          <cell r="G4070"/>
          <cell r="H4070"/>
          <cell r="I4070"/>
          <cell r="J4070"/>
          <cell r="K4070"/>
          <cell r="L4070"/>
          <cell r="O4070"/>
          <cell r="P4070"/>
          <cell r="Q4070"/>
          <cell r="R4070"/>
          <cell r="S4070"/>
          <cell r="T4070"/>
          <cell r="U4070"/>
          <cell r="V4070"/>
          <cell r="Y4070"/>
          <cell r="Z4070"/>
        </row>
        <row r="4071">
          <cell r="B4071"/>
          <cell r="C4071"/>
          <cell r="D4071"/>
          <cell r="E4071"/>
          <cell r="F4071"/>
          <cell r="G4071"/>
          <cell r="H4071"/>
          <cell r="I4071"/>
          <cell r="J4071"/>
          <cell r="K4071"/>
          <cell r="L4071"/>
          <cell r="O4071"/>
          <cell r="P4071"/>
          <cell r="Q4071"/>
          <cell r="R4071"/>
          <cell r="S4071"/>
          <cell r="T4071"/>
          <cell r="U4071"/>
          <cell r="V4071"/>
          <cell r="Y4071"/>
          <cell r="Z4071"/>
        </row>
        <row r="4072">
          <cell r="B4072"/>
          <cell r="C4072"/>
          <cell r="D4072"/>
          <cell r="E4072"/>
          <cell r="F4072"/>
          <cell r="G4072"/>
          <cell r="H4072"/>
          <cell r="I4072"/>
          <cell r="J4072"/>
          <cell r="K4072"/>
          <cell r="L4072"/>
          <cell r="O4072"/>
          <cell r="P4072"/>
          <cell r="Q4072"/>
          <cell r="R4072"/>
          <cell r="S4072"/>
          <cell r="T4072"/>
          <cell r="U4072"/>
          <cell r="V4072"/>
          <cell r="Y4072"/>
          <cell r="Z4072"/>
        </row>
        <row r="4073">
          <cell r="B4073"/>
          <cell r="C4073"/>
          <cell r="D4073"/>
          <cell r="E4073"/>
          <cell r="F4073"/>
          <cell r="G4073"/>
          <cell r="H4073"/>
          <cell r="I4073"/>
          <cell r="J4073"/>
          <cell r="K4073"/>
          <cell r="L4073"/>
          <cell r="O4073"/>
          <cell r="P4073"/>
          <cell r="Q4073"/>
          <cell r="R4073"/>
          <cell r="S4073"/>
          <cell r="T4073"/>
          <cell r="U4073"/>
          <cell r="V4073"/>
          <cell r="Y4073"/>
          <cell r="Z4073"/>
        </row>
        <row r="4074">
          <cell r="B4074"/>
          <cell r="C4074"/>
          <cell r="D4074"/>
          <cell r="E4074"/>
          <cell r="F4074"/>
          <cell r="G4074"/>
          <cell r="H4074"/>
          <cell r="I4074"/>
          <cell r="J4074"/>
          <cell r="K4074"/>
          <cell r="L4074"/>
          <cell r="O4074"/>
          <cell r="P4074"/>
          <cell r="Q4074"/>
          <cell r="R4074"/>
          <cell r="S4074"/>
          <cell r="T4074"/>
          <cell r="U4074"/>
          <cell r="V4074"/>
          <cell r="Y4074"/>
          <cell r="Z4074"/>
        </row>
        <row r="4075">
          <cell r="B4075"/>
          <cell r="C4075"/>
          <cell r="D4075"/>
          <cell r="E4075"/>
          <cell r="F4075"/>
          <cell r="G4075"/>
          <cell r="H4075"/>
          <cell r="I4075"/>
          <cell r="J4075"/>
          <cell r="K4075"/>
          <cell r="L4075"/>
          <cell r="O4075"/>
          <cell r="P4075"/>
          <cell r="Q4075"/>
          <cell r="R4075"/>
          <cell r="S4075"/>
          <cell r="T4075"/>
          <cell r="U4075"/>
          <cell r="V4075"/>
          <cell r="Y4075"/>
          <cell r="Z4075"/>
        </row>
        <row r="4076">
          <cell r="B4076"/>
          <cell r="C4076"/>
          <cell r="D4076"/>
          <cell r="E4076"/>
          <cell r="F4076"/>
          <cell r="G4076"/>
          <cell r="H4076"/>
          <cell r="I4076"/>
          <cell r="J4076"/>
          <cell r="K4076"/>
          <cell r="L4076"/>
          <cell r="O4076"/>
          <cell r="P4076"/>
          <cell r="Q4076"/>
          <cell r="R4076"/>
          <cell r="S4076"/>
          <cell r="T4076"/>
          <cell r="U4076"/>
          <cell r="V4076"/>
          <cell r="Y4076"/>
          <cell r="Z4076"/>
        </row>
        <row r="4077">
          <cell r="B4077"/>
          <cell r="C4077"/>
          <cell r="D4077"/>
          <cell r="E4077"/>
          <cell r="F4077"/>
          <cell r="G4077"/>
          <cell r="H4077"/>
          <cell r="I4077"/>
          <cell r="J4077"/>
          <cell r="K4077"/>
          <cell r="L4077"/>
          <cell r="O4077"/>
          <cell r="P4077"/>
          <cell r="Q4077"/>
          <cell r="R4077"/>
          <cell r="S4077"/>
          <cell r="T4077"/>
          <cell r="U4077"/>
          <cell r="V4077"/>
          <cell r="Y4077"/>
          <cell r="Z4077"/>
        </row>
        <row r="4078">
          <cell r="B4078"/>
          <cell r="C4078"/>
          <cell r="D4078"/>
          <cell r="E4078"/>
          <cell r="F4078"/>
          <cell r="G4078"/>
          <cell r="H4078"/>
          <cell r="I4078"/>
          <cell r="J4078"/>
          <cell r="K4078"/>
          <cell r="L4078"/>
          <cell r="O4078"/>
          <cell r="P4078"/>
          <cell r="Q4078"/>
          <cell r="R4078"/>
          <cell r="S4078"/>
          <cell r="T4078"/>
          <cell r="U4078"/>
          <cell r="V4078"/>
          <cell r="Y4078"/>
          <cell r="Z4078"/>
        </row>
        <row r="4079">
          <cell r="B4079"/>
          <cell r="C4079"/>
          <cell r="D4079"/>
          <cell r="E4079"/>
          <cell r="F4079"/>
          <cell r="G4079"/>
          <cell r="H4079"/>
          <cell r="I4079"/>
          <cell r="J4079"/>
          <cell r="K4079"/>
          <cell r="L4079"/>
          <cell r="O4079"/>
          <cell r="P4079"/>
          <cell r="Q4079"/>
          <cell r="R4079"/>
          <cell r="S4079"/>
          <cell r="T4079"/>
          <cell r="U4079"/>
          <cell r="V4079"/>
          <cell r="Y4079"/>
          <cell r="Z4079"/>
        </row>
        <row r="4080">
          <cell r="B4080"/>
          <cell r="C4080"/>
          <cell r="D4080"/>
          <cell r="E4080"/>
          <cell r="F4080"/>
          <cell r="G4080"/>
          <cell r="H4080"/>
          <cell r="I4080"/>
          <cell r="J4080"/>
          <cell r="K4080"/>
          <cell r="L4080"/>
          <cell r="O4080"/>
          <cell r="P4080"/>
          <cell r="Q4080"/>
          <cell r="R4080"/>
          <cell r="S4080"/>
          <cell r="T4080"/>
          <cell r="U4080"/>
          <cell r="V4080"/>
          <cell r="Y4080"/>
          <cell r="Z4080"/>
        </row>
        <row r="4081">
          <cell r="B4081"/>
          <cell r="C4081"/>
          <cell r="D4081"/>
          <cell r="E4081"/>
          <cell r="F4081"/>
          <cell r="G4081"/>
          <cell r="H4081"/>
          <cell r="I4081"/>
          <cell r="J4081"/>
          <cell r="K4081"/>
          <cell r="L4081"/>
          <cell r="O4081"/>
          <cell r="P4081"/>
          <cell r="Q4081"/>
          <cell r="R4081"/>
          <cell r="S4081"/>
          <cell r="T4081"/>
          <cell r="U4081"/>
          <cell r="V4081"/>
          <cell r="Y4081"/>
          <cell r="Z4081"/>
        </row>
        <row r="4082">
          <cell r="B4082"/>
          <cell r="C4082"/>
          <cell r="D4082"/>
          <cell r="E4082"/>
          <cell r="F4082"/>
          <cell r="G4082"/>
          <cell r="H4082"/>
          <cell r="I4082"/>
          <cell r="J4082"/>
          <cell r="K4082"/>
          <cell r="L4082"/>
          <cell r="O4082"/>
          <cell r="P4082"/>
          <cell r="Q4082"/>
          <cell r="R4082"/>
          <cell r="S4082"/>
          <cell r="T4082"/>
          <cell r="U4082"/>
          <cell r="V4082"/>
          <cell r="Y4082"/>
          <cell r="Z4082"/>
        </row>
        <row r="4083">
          <cell r="B4083"/>
          <cell r="C4083"/>
          <cell r="D4083"/>
          <cell r="E4083"/>
          <cell r="F4083"/>
          <cell r="G4083"/>
          <cell r="H4083"/>
          <cell r="I4083"/>
          <cell r="J4083"/>
          <cell r="K4083"/>
          <cell r="L4083"/>
          <cell r="O4083"/>
          <cell r="P4083"/>
          <cell r="Q4083"/>
          <cell r="R4083"/>
          <cell r="S4083"/>
          <cell r="T4083"/>
          <cell r="U4083"/>
          <cell r="V4083"/>
          <cell r="Y4083"/>
          <cell r="Z4083"/>
        </row>
        <row r="4084">
          <cell r="B4084"/>
          <cell r="C4084"/>
          <cell r="D4084"/>
          <cell r="E4084"/>
          <cell r="F4084"/>
          <cell r="G4084"/>
          <cell r="H4084"/>
          <cell r="I4084"/>
          <cell r="J4084"/>
          <cell r="K4084"/>
          <cell r="L4084"/>
          <cell r="O4084"/>
          <cell r="P4084"/>
          <cell r="Q4084"/>
          <cell r="R4084"/>
          <cell r="S4084"/>
          <cell r="T4084"/>
          <cell r="U4084"/>
          <cell r="V4084"/>
          <cell r="Y4084"/>
          <cell r="Z4084"/>
        </row>
        <row r="4085">
          <cell r="B4085"/>
          <cell r="C4085"/>
          <cell r="D4085"/>
          <cell r="E4085"/>
          <cell r="F4085"/>
          <cell r="G4085"/>
          <cell r="H4085"/>
          <cell r="I4085"/>
          <cell r="J4085"/>
          <cell r="K4085"/>
          <cell r="L4085"/>
          <cell r="O4085"/>
          <cell r="P4085"/>
          <cell r="Q4085"/>
          <cell r="R4085"/>
          <cell r="S4085"/>
          <cell r="T4085"/>
          <cell r="U4085"/>
          <cell r="V4085"/>
          <cell r="Y4085"/>
          <cell r="Z4085"/>
        </row>
        <row r="4086">
          <cell r="B4086"/>
          <cell r="C4086"/>
          <cell r="D4086"/>
          <cell r="E4086"/>
          <cell r="F4086"/>
          <cell r="G4086"/>
          <cell r="H4086"/>
          <cell r="I4086"/>
          <cell r="J4086"/>
          <cell r="K4086"/>
          <cell r="L4086"/>
          <cell r="O4086"/>
          <cell r="P4086"/>
          <cell r="Q4086"/>
          <cell r="R4086"/>
          <cell r="S4086"/>
          <cell r="T4086"/>
          <cell r="U4086"/>
          <cell r="V4086"/>
          <cell r="Y4086"/>
          <cell r="Z4086"/>
        </row>
        <row r="4087">
          <cell r="B4087"/>
          <cell r="C4087"/>
          <cell r="D4087"/>
          <cell r="E4087"/>
          <cell r="F4087"/>
          <cell r="G4087"/>
          <cell r="H4087"/>
          <cell r="I4087"/>
          <cell r="J4087"/>
          <cell r="K4087"/>
          <cell r="L4087"/>
          <cell r="O4087"/>
          <cell r="P4087"/>
          <cell r="Q4087"/>
          <cell r="R4087"/>
          <cell r="S4087"/>
          <cell r="T4087"/>
          <cell r="U4087"/>
          <cell r="V4087"/>
          <cell r="Y4087"/>
          <cell r="Z4087"/>
        </row>
        <row r="4088">
          <cell r="B4088"/>
          <cell r="C4088"/>
          <cell r="D4088"/>
          <cell r="E4088"/>
          <cell r="F4088"/>
          <cell r="G4088"/>
          <cell r="H4088"/>
          <cell r="I4088"/>
          <cell r="J4088"/>
          <cell r="K4088"/>
          <cell r="L4088"/>
          <cell r="O4088"/>
          <cell r="P4088"/>
          <cell r="Q4088"/>
          <cell r="R4088"/>
          <cell r="S4088"/>
          <cell r="T4088"/>
          <cell r="U4088"/>
          <cell r="V4088"/>
          <cell r="Y4088"/>
          <cell r="Z4088"/>
        </row>
        <row r="4089">
          <cell r="B4089"/>
          <cell r="C4089"/>
          <cell r="D4089"/>
          <cell r="E4089"/>
          <cell r="F4089"/>
          <cell r="G4089"/>
          <cell r="H4089"/>
          <cell r="I4089"/>
          <cell r="J4089"/>
          <cell r="K4089"/>
          <cell r="L4089"/>
          <cell r="O4089"/>
          <cell r="P4089"/>
          <cell r="Q4089"/>
          <cell r="R4089"/>
          <cell r="S4089"/>
          <cell r="T4089"/>
          <cell r="U4089"/>
          <cell r="V4089"/>
          <cell r="Y4089"/>
          <cell r="Z4089"/>
        </row>
        <row r="4090">
          <cell r="B4090"/>
          <cell r="C4090"/>
          <cell r="D4090"/>
          <cell r="E4090"/>
          <cell r="F4090"/>
          <cell r="G4090"/>
          <cell r="H4090"/>
          <cell r="I4090"/>
          <cell r="J4090"/>
          <cell r="K4090"/>
          <cell r="L4090"/>
          <cell r="O4090"/>
          <cell r="P4090"/>
          <cell r="Q4090"/>
          <cell r="R4090"/>
          <cell r="S4090"/>
          <cell r="T4090"/>
          <cell r="U4090"/>
          <cell r="V4090"/>
          <cell r="Y4090"/>
          <cell r="Z4090"/>
        </row>
        <row r="4091">
          <cell r="B4091"/>
          <cell r="C4091"/>
          <cell r="D4091"/>
          <cell r="E4091"/>
          <cell r="F4091"/>
          <cell r="G4091"/>
          <cell r="H4091"/>
          <cell r="I4091"/>
          <cell r="J4091"/>
          <cell r="K4091"/>
          <cell r="L4091"/>
          <cell r="O4091"/>
          <cell r="P4091"/>
          <cell r="Q4091"/>
          <cell r="R4091"/>
          <cell r="S4091"/>
          <cell r="T4091"/>
          <cell r="U4091"/>
          <cell r="V4091"/>
          <cell r="Y4091"/>
          <cell r="Z4091"/>
        </row>
        <row r="4092">
          <cell r="B4092"/>
          <cell r="C4092"/>
          <cell r="D4092"/>
          <cell r="E4092"/>
          <cell r="F4092"/>
          <cell r="G4092"/>
          <cell r="H4092"/>
          <cell r="I4092"/>
          <cell r="J4092"/>
          <cell r="K4092"/>
          <cell r="L4092"/>
          <cell r="O4092"/>
          <cell r="P4092"/>
          <cell r="Q4092"/>
          <cell r="R4092"/>
          <cell r="S4092"/>
          <cell r="T4092"/>
          <cell r="U4092"/>
          <cell r="V4092"/>
          <cell r="Y4092"/>
          <cell r="Z4092"/>
        </row>
        <row r="4093">
          <cell r="B4093"/>
          <cell r="C4093"/>
          <cell r="D4093"/>
          <cell r="E4093"/>
          <cell r="F4093"/>
          <cell r="G4093"/>
          <cell r="H4093"/>
          <cell r="I4093"/>
          <cell r="J4093"/>
          <cell r="K4093"/>
          <cell r="L4093"/>
          <cell r="O4093"/>
          <cell r="P4093"/>
          <cell r="Q4093"/>
          <cell r="R4093"/>
          <cell r="S4093"/>
          <cell r="T4093"/>
          <cell r="U4093"/>
          <cell r="V4093"/>
          <cell r="Y4093"/>
          <cell r="Z4093"/>
        </row>
        <row r="4094">
          <cell r="B4094"/>
          <cell r="C4094"/>
          <cell r="D4094"/>
          <cell r="E4094"/>
          <cell r="F4094"/>
          <cell r="G4094"/>
          <cell r="H4094"/>
          <cell r="I4094"/>
          <cell r="J4094"/>
          <cell r="K4094"/>
          <cell r="L4094"/>
          <cell r="O4094"/>
          <cell r="P4094"/>
          <cell r="Q4094"/>
          <cell r="R4094"/>
          <cell r="S4094"/>
          <cell r="T4094"/>
          <cell r="U4094"/>
          <cell r="V4094"/>
          <cell r="Y4094"/>
          <cell r="Z4094"/>
        </row>
        <row r="4095">
          <cell r="B4095"/>
          <cell r="C4095"/>
          <cell r="D4095"/>
          <cell r="E4095"/>
          <cell r="F4095"/>
          <cell r="G4095"/>
          <cell r="H4095"/>
          <cell r="I4095"/>
          <cell r="J4095"/>
          <cell r="K4095"/>
          <cell r="L4095"/>
          <cell r="O4095"/>
          <cell r="P4095"/>
          <cell r="Q4095"/>
          <cell r="R4095"/>
          <cell r="S4095"/>
          <cell r="T4095"/>
          <cell r="U4095"/>
          <cell r="V4095"/>
          <cell r="Y4095"/>
          <cell r="Z4095"/>
        </row>
        <row r="4096">
          <cell r="B4096"/>
          <cell r="C4096"/>
          <cell r="D4096"/>
          <cell r="E4096"/>
          <cell r="F4096"/>
          <cell r="G4096"/>
          <cell r="H4096"/>
          <cell r="I4096"/>
          <cell r="J4096"/>
          <cell r="K4096"/>
          <cell r="L4096"/>
          <cell r="O4096"/>
          <cell r="P4096"/>
          <cell r="Q4096"/>
          <cell r="R4096"/>
          <cell r="S4096"/>
          <cell r="T4096"/>
          <cell r="U4096"/>
          <cell r="V4096"/>
          <cell r="Y4096"/>
          <cell r="Z4096"/>
        </row>
        <row r="4097">
          <cell r="B4097"/>
          <cell r="C4097"/>
          <cell r="D4097"/>
          <cell r="E4097"/>
          <cell r="F4097"/>
          <cell r="G4097"/>
          <cell r="H4097"/>
          <cell r="I4097"/>
          <cell r="J4097"/>
          <cell r="K4097"/>
          <cell r="L4097"/>
          <cell r="O4097"/>
          <cell r="P4097"/>
          <cell r="Q4097"/>
          <cell r="R4097"/>
          <cell r="S4097"/>
          <cell r="T4097"/>
          <cell r="U4097"/>
          <cell r="V4097"/>
          <cell r="Y4097"/>
          <cell r="Z4097"/>
        </row>
        <row r="4098">
          <cell r="B4098"/>
          <cell r="C4098"/>
          <cell r="D4098"/>
          <cell r="E4098"/>
          <cell r="F4098"/>
          <cell r="G4098"/>
          <cell r="H4098"/>
          <cell r="I4098"/>
          <cell r="J4098"/>
          <cell r="K4098"/>
          <cell r="L4098"/>
          <cell r="O4098"/>
          <cell r="P4098"/>
          <cell r="Q4098"/>
          <cell r="R4098"/>
          <cell r="S4098"/>
          <cell r="T4098"/>
          <cell r="U4098"/>
          <cell r="V4098"/>
          <cell r="Y4098"/>
          <cell r="Z4098"/>
        </row>
        <row r="4099">
          <cell r="B4099"/>
          <cell r="C4099"/>
          <cell r="D4099"/>
          <cell r="E4099"/>
          <cell r="F4099"/>
          <cell r="G4099"/>
          <cell r="H4099"/>
          <cell r="I4099"/>
          <cell r="J4099"/>
          <cell r="K4099"/>
          <cell r="L4099"/>
          <cell r="O4099"/>
          <cell r="P4099"/>
          <cell r="Q4099"/>
          <cell r="R4099"/>
          <cell r="S4099"/>
          <cell r="T4099"/>
          <cell r="U4099"/>
          <cell r="V4099"/>
          <cell r="Y4099"/>
          <cell r="Z4099"/>
        </row>
        <row r="4100">
          <cell r="B4100"/>
          <cell r="C4100"/>
          <cell r="D4100"/>
          <cell r="E4100"/>
          <cell r="F4100"/>
          <cell r="G4100"/>
          <cell r="H4100"/>
          <cell r="I4100"/>
          <cell r="J4100"/>
          <cell r="K4100"/>
          <cell r="L4100"/>
          <cell r="O4100"/>
          <cell r="P4100"/>
          <cell r="Q4100"/>
          <cell r="R4100"/>
          <cell r="S4100"/>
          <cell r="T4100"/>
          <cell r="U4100"/>
          <cell r="V4100"/>
          <cell r="Y4100"/>
          <cell r="Z4100"/>
        </row>
        <row r="4101">
          <cell r="B4101"/>
          <cell r="C4101"/>
          <cell r="D4101"/>
          <cell r="E4101"/>
          <cell r="F4101"/>
          <cell r="G4101"/>
          <cell r="H4101"/>
          <cell r="I4101"/>
          <cell r="J4101"/>
          <cell r="K4101"/>
          <cell r="L4101"/>
          <cell r="O4101"/>
          <cell r="P4101"/>
          <cell r="Q4101"/>
          <cell r="R4101"/>
          <cell r="S4101"/>
          <cell r="T4101"/>
          <cell r="U4101"/>
          <cell r="V4101"/>
          <cell r="Y4101"/>
          <cell r="Z4101"/>
        </row>
        <row r="4102">
          <cell r="B4102"/>
          <cell r="C4102"/>
          <cell r="D4102"/>
          <cell r="E4102"/>
          <cell r="F4102"/>
          <cell r="G4102"/>
          <cell r="H4102"/>
          <cell r="I4102"/>
          <cell r="J4102"/>
          <cell r="K4102"/>
          <cell r="L4102"/>
          <cell r="O4102"/>
          <cell r="P4102"/>
          <cell r="Q4102"/>
          <cell r="R4102"/>
          <cell r="S4102"/>
          <cell r="T4102"/>
          <cell r="U4102"/>
          <cell r="V4102"/>
          <cell r="Y4102"/>
          <cell r="Z4102"/>
        </row>
        <row r="4103">
          <cell r="B4103"/>
          <cell r="C4103"/>
          <cell r="D4103"/>
          <cell r="E4103"/>
          <cell r="F4103"/>
          <cell r="G4103"/>
          <cell r="H4103"/>
          <cell r="I4103"/>
          <cell r="J4103"/>
          <cell r="K4103"/>
          <cell r="L4103"/>
          <cell r="O4103"/>
          <cell r="P4103"/>
          <cell r="Q4103"/>
          <cell r="R4103"/>
          <cell r="S4103"/>
          <cell r="T4103"/>
          <cell r="U4103"/>
          <cell r="V4103"/>
          <cell r="Y4103"/>
          <cell r="Z4103"/>
        </row>
        <row r="4104">
          <cell r="B4104"/>
          <cell r="C4104"/>
          <cell r="D4104"/>
          <cell r="E4104"/>
          <cell r="F4104"/>
          <cell r="G4104"/>
          <cell r="H4104"/>
          <cell r="I4104"/>
          <cell r="J4104"/>
          <cell r="K4104"/>
          <cell r="L4104"/>
          <cell r="O4104"/>
          <cell r="P4104"/>
          <cell r="Q4104"/>
          <cell r="R4104"/>
          <cell r="S4104"/>
          <cell r="T4104"/>
          <cell r="U4104"/>
          <cell r="V4104"/>
          <cell r="Y4104"/>
          <cell r="Z4104"/>
        </row>
        <row r="4105">
          <cell r="B4105"/>
          <cell r="C4105"/>
          <cell r="D4105"/>
          <cell r="E4105"/>
          <cell r="F4105"/>
          <cell r="G4105"/>
          <cell r="H4105"/>
          <cell r="I4105"/>
          <cell r="J4105"/>
          <cell r="K4105"/>
          <cell r="L4105"/>
          <cell r="O4105"/>
          <cell r="P4105"/>
          <cell r="Q4105"/>
          <cell r="R4105"/>
          <cell r="S4105"/>
          <cell r="T4105"/>
          <cell r="U4105"/>
          <cell r="V4105"/>
          <cell r="Y4105"/>
          <cell r="Z4105"/>
        </row>
        <row r="4106">
          <cell r="B4106"/>
          <cell r="C4106"/>
          <cell r="D4106"/>
          <cell r="E4106"/>
          <cell r="F4106"/>
          <cell r="G4106"/>
          <cell r="H4106"/>
          <cell r="I4106"/>
          <cell r="J4106"/>
          <cell r="K4106"/>
          <cell r="L4106"/>
          <cell r="O4106"/>
          <cell r="P4106"/>
          <cell r="Q4106"/>
          <cell r="R4106"/>
          <cell r="S4106"/>
          <cell r="T4106"/>
          <cell r="U4106"/>
          <cell r="V4106"/>
          <cell r="Y4106"/>
          <cell r="Z4106"/>
        </row>
        <row r="4107">
          <cell r="B4107"/>
          <cell r="C4107"/>
          <cell r="D4107"/>
          <cell r="E4107"/>
          <cell r="F4107"/>
          <cell r="G4107"/>
          <cell r="H4107"/>
          <cell r="I4107"/>
          <cell r="J4107"/>
          <cell r="K4107"/>
          <cell r="L4107"/>
          <cell r="O4107"/>
          <cell r="P4107"/>
          <cell r="Q4107"/>
          <cell r="R4107"/>
          <cell r="S4107"/>
          <cell r="T4107"/>
          <cell r="U4107"/>
          <cell r="V4107"/>
          <cell r="Y4107"/>
          <cell r="Z4107"/>
        </row>
        <row r="4108">
          <cell r="B4108"/>
          <cell r="C4108"/>
          <cell r="D4108"/>
          <cell r="E4108"/>
          <cell r="F4108"/>
          <cell r="G4108"/>
          <cell r="H4108"/>
          <cell r="I4108"/>
          <cell r="J4108"/>
          <cell r="K4108"/>
          <cell r="L4108"/>
          <cell r="O4108"/>
          <cell r="P4108"/>
          <cell r="Q4108"/>
          <cell r="R4108"/>
          <cell r="S4108"/>
          <cell r="T4108"/>
          <cell r="U4108"/>
          <cell r="V4108"/>
          <cell r="Y4108"/>
          <cell r="Z4108"/>
        </row>
        <row r="4109">
          <cell r="B4109"/>
          <cell r="C4109"/>
          <cell r="D4109"/>
          <cell r="E4109"/>
          <cell r="F4109"/>
          <cell r="G4109"/>
          <cell r="H4109"/>
          <cell r="I4109"/>
          <cell r="J4109"/>
          <cell r="K4109"/>
          <cell r="L4109"/>
          <cell r="O4109"/>
          <cell r="P4109"/>
          <cell r="Q4109"/>
          <cell r="R4109"/>
          <cell r="S4109"/>
          <cell r="T4109"/>
          <cell r="U4109"/>
          <cell r="V4109"/>
          <cell r="Y4109"/>
          <cell r="Z4109"/>
        </row>
        <row r="4110">
          <cell r="B4110"/>
          <cell r="C4110"/>
          <cell r="D4110"/>
          <cell r="E4110"/>
          <cell r="F4110"/>
          <cell r="G4110"/>
          <cell r="H4110"/>
          <cell r="I4110"/>
          <cell r="J4110"/>
          <cell r="K4110"/>
          <cell r="L4110"/>
          <cell r="O4110"/>
          <cell r="P4110"/>
          <cell r="Q4110"/>
          <cell r="R4110"/>
          <cell r="S4110"/>
          <cell r="T4110"/>
          <cell r="U4110"/>
          <cell r="V4110"/>
          <cell r="Y4110"/>
          <cell r="Z4110"/>
        </row>
        <row r="4111">
          <cell r="B4111"/>
          <cell r="C4111"/>
          <cell r="D4111"/>
          <cell r="E4111"/>
          <cell r="F4111"/>
          <cell r="G4111"/>
          <cell r="H4111"/>
          <cell r="I4111"/>
          <cell r="J4111"/>
          <cell r="K4111"/>
          <cell r="L4111"/>
          <cell r="O4111"/>
          <cell r="P4111"/>
          <cell r="Q4111"/>
          <cell r="R4111"/>
          <cell r="S4111"/>
          <cell r="T4111"/>
          <cell r="U4111"/>
          <cell r="V4111"/>
          <cell r="Y4111"/>
          <cell r="Z4111"/>
        </row>
        <row r="4112">
          <cell r="B4112"/>
          <cell r="C4112"/>
          <cell r="D4112"/>
          <cell r="E4112"/>
          <cell r="F4112"/>
          <cell r="G4112"/>
          <cell r="H4112"/>
          <cell r="I4112"/>
          <cell r="J4112"/>
          <cell r="K4112"/>
          <cell r="L4112"/>
          <cell r="O4112"/>
          <cell r="P4112"/>
          <cell r="Q4112"/>
          <cell r="R4112"/>
          <cell r="S4112"/>
          <cell r="T4112"/>
          <cell r="U4112"/>
          <cell r="V4112"/>
          <cell r="Y4112"/>
          <cell r="Z4112"/>
        </row>
        <row r="4113">
          <cell r="B4113"/>
          <cell r="C4113"/>
          <cell r="D4113"/>
          <cell r="E4113"/>
          <cell r="F4113"/>
          <cell r="G4113"/>
          <cell r="H4113"/>
          <cell r="I4113"/>
          <cell r="J4113"/>
          <cell r="K4113"/>
          <cell r="L4113"/>
          <cell r="O4113"/>
          <cell r="P4113"/>
          <cell r="Q4113"/>
          <cell r="R4113"/>
          <cell r="S4113"/>
          <cell r="T4113"/>
          <cell r="U4113"/>
          <cell r="V4113"/>
          <cell r="Y4113"/>
          <cell r="Z4113"/>
        </row>
        <row r="4114">
          <cell r="B4114"/>
          <cell r="C4114"/>
          <cell r="D4114"/>
          <cell r="E4114"/>
          <cell r="F4114"/>
          <cell r="G4114"/>
          <cell r="H4114"/>
          <cell r="I4114"/>
          <cell r="J4114"/>
          <cell r="K4114"/>
          <cell r="L4114"/>
          <cell r="O4114"/>
          <cell r="P4114"/>
          <cell r="Q4114"/>
          <cell r="R4114"/>
          <cell r="S4114"/>
          <cell r="T4114"/>
          <cell r="U4114"/>
          <cell r="V4114"/>
          <cell r="Y4114"/>
          <cell r="Z4114"/>
        </row>
        <row r="4115">
          <cell r="B4115"/>
          <cell r="C4115"/>
          <cell r="D4115"/>
          <cell r="E4115"/>
          <cell r="F4115"/>
          <cell r="G4115"/>
          <cell r="H4115"/>
          <cell r="I4115"/>
          <cell r="J4115"/>
          <cell r="K4115"/>
          <cell r="L4115"/>
          <cell r="O4115"/>
          <cell r="P4115"/>
          <cell r="Q4115"/>
          <cell r="R4115"/>
          <cell r="S4115"/>
          <cell r="T4115"/>
          <cell r="U4115"/>
          <cell r="V4115"/>
          <cell r="Y4115"/>
          <cell r="Z4115"/>
        </row>
        <row r="4116">
          <cell r="B4116"/>
          <cell r="C4116"/>
          <cell r="D4116"/>
          <cell r="E4116"/>
          <cell r="F4116"/>
          <cell r="G4116"/>
          <cell r="H4116"/>
          <cell r="I4116"/>
          <cell r="J4116"/>
          <cell r="K4116"/>
          <cell r="L4116"/>
          <cell r="O4116"/>
          <cell r="P4116"/>
          <cell r="Q4116"/>
          <cell r="R4116"/>
          <cell r="S4116"/>
          <cell r="T4116"/>
          <cell r="U4116"/>
          <cell r="V4116"/>
          <cell r="Y4116"/>
          <cell r="Z4116"/>
        </row>
        <row r="4117">
          <cell r="B4117"/>
          <cell r="C4117"/>
          <cell r="D4117"/>
          <cell r="E4117"/>
          <cell r="F4117"/>
          <cell r="G4117"/>
          <cell r="H4117"/>
          <cell r="I4117"/>
          <cell r="J4117"/>
          <cell r="K4117"/>
          <cell r="L4117"/>
          <cell r="O4117"/>
          <cell r="P4117"/>
          <cell r="Q4117"/>
          <cell r="R4117"/>
          <cell r="S4117"/>
          <cell r="T4117"/>
          <cell r="U4117"/>
          <cell r="V4117"/>
          <cell r="Y4117"/>
          <cell r="Z4117"/>
        </row>
        <row r="4118">
          <cell r="B4118"/>
          <cell r="C4118"/>
          <cell r="D4118"/>
          <cell r="E4118"/>
          <cell r="F4118"/>
          <cell r="G4118"/>
          <cell r="H4118"/>
          <cell r="I4118"/>
          <cell r="J4118"/>
          <cell r="K4118"/>
          <cell r="L4118"/>
          <cell r="O4118"/>
          <cell r="P4118"/>
          <cell r="Q4118"/>
          <cell r="R4118"/>
          <cell r="S4118"/>
          <cell r="T4118"/>
          <cell r="U4118"/>
          <cell r="V4118"/>
          <cell r="Y4118"/>
          <cell r="Z4118"/>
        </row>
        <row r="4119">
          <cell r="B4119"/>
          <cell r="C4119"/>
          <cell r="D4119"/>
          <cell r="E4119"/>
          <cell r="F4119"/>
          <cell r="G4119"/>
          <cell r="H4119"/>
          <cell r="I4119"/>
          <cell r="J4119"/>
          <cell r="K4119"/>
          <cell r="L4119"/>
          <cell r="O4119"/>
          <cell r="P4119"/>
          <cell r="Q4119"/>
          <cell r="R4119"/>
          <cell r="S4119"/>
          <cell r="T4119"/>
          <cell r="U4119"/>
          <cell r="V4119"/>
          <cell r="Y4119"/>
          <cell r="Z4119"/>
        </row>
        <row r="4120">
          <cell r="B4120"/>
          <cell r="C4120"/>
          <cell r="D4120"/>
          <cell r="E4120"/>
          <cell r="F4120"/>
          <cell r="G4120"/>
          <cell r="H4120"/>
          <cell r="I4120"/>
          <cell r="J4120"/>
          <cell r="K4120"/>
          <cell r="L4120"/>
          <cell r="O4120"/>
          <cell r="P4120"/>
          <cell r="Q4120"/>
          <cell r="R4120"/>
          <cell r="S4120"/>
          <cell r="T4120"/>
          <cell r="U4120"/>
          <cell r="V4120"/>
          <cell r="Y4120"/>
          <cell r="Z4120"/>
        </row>
        <row r="4121">
          <cell r="B4121"/>
          <cell r="C4121"/>
          <cell r="D4121"/>
          <cell r="E4121"/>
          <cell r="F4121"/>
          <cell r="G4121"/>
          <cell r="H4121"/>
          <cell r="I4121"/>
          <cell r="J4121"/>
          <cell r="K4121"/>
          <cell r="L4121"/>
          <cell r="O4121"/>
          <cell r="P4121"/>
          <cell r="Q4121"/>
          <cell r="R4121"/>
          <cell r="S4121"/>
          <cell r="T4121"/>
          <cell r="U4121"/>
          <cell r="V4121"/>
          <cell r="Y4121"/>
          <cell r="Z4121"/>
        </row>
        <row r="4122">
          <cell r="B4122"/>
          <cell r="C4122"/>
          <cell r="D4122"/>
          <cell r="E4122"/>
          <cell r="F4122"/>
          <cell r="G4122"/>
          <cell r="H4122"/>
          <cell r="I4122"/>
          <cell r="J4122"/>
          <cell r="K4122"/>
          <cell r="L4122"/>
          <cell r="O4122"/>
          <cell r="P4122"/>
          <cell r="Q4122"/>
          <cell r="R4122"/>
          <cell r="S4122"/>
          <cell r="T4122"/>
          <cell r="U4122"/>
          <cell r="V4122"/>
          <cell r="Y4122"/>
          <cell r="Z4122"/>
        </row>
        <row r="4123">
          <cell r="B4123"/>
          <cell r="C4123"/>
          <cell r="D4123"/>
          <cell r="E4123"/>
          <cell r="F4123"/>
          <cell r="G4123"/>
          <cell r="H4123"/>
          <cell r="I4123"/>
          <cell r="J4123"/>
          <cell r="K4123"/>
          <cell r="L4123"/>
          <cell r="O4123"/>
          <cell r="P4123"/>
          <cell r="Q4123"/>
          <cell r="R4123"/>
          <cell r="S4123"/>
          <cell r="T4123"/>
          <cell r="U4123"/>
          <cell r="V4123"/>
          <cell r="Y4123"/>
          <cell r="Z4123"/>
        </row>
        <row r="4124">
          <cell r="B4124"/>
          <cell r="C4124"/>
          <cell r="D4124"/>
          <cell r="E4124"/>
          <cell r="F4124"/>
          <cell r="G4124"/>
          <cell r="H4124"/>
          <cell r="I4124"/>
          <cell r="J4124"/>
          <cell r="K4124"/>
          <cell r="L4124"/>
          <cell r="O4124"/>
          <cell r="P4124"/>
          <cell r="Q4124"/>
          <cell r="R4124"/>
          <cell r="S4124"/>
          <cell r="T4124"/>
          <cell r="U4124"/>
          <cell r="V4124"/>
          <cell r="Y4124"/>
          <cell r="Z4124"/>
        </row>
        <row r="4125">
          <cell r="B4125"/>
          <cell r="C4125"/>
          <cell r="D4125"/>
          <cell r="E4125"/>
          <cell r="F4125"/>
          <cell r="G4125"/>
          <cell r="H4125"/>
          <cell r="I4125"/>
          <cell r="J4125"/>
          <cell r="K4125"/>
          <cell r="L4125"/>
          <cell r="O4125"/>
          <cell r="P4125"/>
          <cell r="Q4125"/>
          <cell r="R4125"/>
          <cell r="S4125"/>
          <cell r="T4125"/>
          <cell r="U4125"/>
          <cell r="V4125"/>
          <cell r="Y4125"/>
          <cell r="Z4125"/>
        </row>
        <row r="4126">
          <cell r="B4126"/>
          <cell r="C4126"/>
          <cell r="D4126"/>
          <cell r="E4126"/>
          <cell r="F4126"/>
          <cell r="G4126"/>
          <cell r="H4126"/>
          <cell r="I4126"/>
          <cell r="J4126"/>
          <cell r="K4126"/>
          <cell r="L4126"/>
          <cell r="O4126"/>
          <cell r="P4126"/>
          <cell r="Q4126"/>
          <cell r="R4126"/>
          <cell r="S4126"/>
          <cell r="T4126"/>
          <cell r="U4126"/>
          <cell r="V4126"/>
          <cell r="Y4126"/>
          <cell r="Z4126"/>
        </row>
        <row r="4127">
          <cell r="B4127"/>
          <cell r="C4127"/>
          <cell r="D4127"/>
          <cell r="E4127"/>
          <cell r="F4127"/>
          <cell r="G4127"/>
          <cell r="H4127"/>
          <cell r="I4127"/>
          <cell r="J4127"/>
          <cell r="K4127"/>
          <cell r="L4127"/>
          <cell r="O4127"/>
          <cell r="P4127"/>
          <cell r="Q4127"/>
          <cell r="R4127"/>
          <cell r="S4127"/>
          <cell r="T4127"/>
          <cell r="U4127"/>
          <cell r="V4127"/>
          <cell r="Y4127"/>
          <cell r="Z4127"/>
        </row>
        <row r="4128">
          <cell r="B4128"/>
          <cell r="C4128"/>
          <cell r="D4128"/>
          <cell r="E4128"/>
          <cell r="F4128"/>
          <cell r="G4128"/>
          <cell r="H4128"/>
          <cell r="I4128"/>
          <cell r="J4128"/>
          <cell r="K4128"/>
          <cell r="L4128"/>
          <cell r="O4128"/>
          <cell r="P4128"/>
          <cell r="Q4128"/>
          <cell r="R4128"/>
          <cell r="S4128"/>
          <cell r="T4128"/>
          <cell r="U4128"/>
          <cell r="V4128"/>
          <cell r="Y4128"/>
          <cell r="Z4128"/>
        </row>
        <row r="4129">
          <cell r="B4129"/>
          <cell r="C4129"/>
          <cell r="D4129"/>
          <cell r="E4129"/>
          <cell r="F4129"/>
          <cell r="G4129"/>
          <cell r="H4129"/>
          <cell r="I4129"/>
          <cell r="J4129"/>
          <cell r="K4129"/>
          <cell r="L4129"/>
          <cell r="O4129"/>
          <cell r="P4129"/>
          <cell r="Q4129"/>
          <cell r="R4129"/>
          <cell r="S4129"/>
          <cell r="T4129"/>
          <cell r="U4129"/>
          <cell r="V4129"/>
          <cell r="Y4129"/>
          <cell r="Z4129"/>
        </row>
        <row r="4130">
          <cell r="B4130"/>
          <cell r="C4130"/>
          <cell r="D4130"/>
          <cell r="E4130"/>
          <cell r="F4130"/>
          <cell r="G4130"/>
          <cell r="H4130"/>
          <cell r="I4130"/>
          <cell r="J4130"/>
          <cell r="K4130"/>
          <cell r="L4130"/>
          <cell r="O4130"/>
          <cell r="P4130"/>
          <cell r="Q4130"/>
          <cell r="R4130"/>
          <cell r="S4130"/>
          <cell r="T4130"/>
          <cell r="U4130"/>
          <cell r="V4130"/>
          <cell r="Y4130"/>
          <cell r="Z4130"/>
        </row>
        <row r="4131">
          <cell r="B4131"/>
          <cell r="C4131"/>
          <cell r="D4131"/>
          <cell r="E4131"/>
          <cell r="F4131"/>
          <cell r="G4131"/>
          <cell r="H4131"/>
          <cell r="I4131"/>
          <cell r="J4131"/>
          <cell r="K4131"/>
          <cell r="L4131"/>
          <cell r="O4131"/>
          <cell r="P4131"/>
          <cell r="Q4131"/>
          <cell r="R4131"/>
          <cell r="S4131"/>
          <cell r="T4131"/>
          <cell r="U4131"/>
          <cell r="V4131"/>
          <cell r="Y4131"/>
          <cell r="Z4131"/>
        </row>
        <row r="4132">
          <cell r="B4132"/>
          <cell r="C4132"/>
          <cell r="D4132"/>
          <cell r="E4132"/>
          <cell r="F4132"/>
          <cell r="G4132"/>
          <cell r="H4132"/>
          <cell r="I4132"/>
          <cell r="J4132"/>
          <cell r="K4132"/>
          <cell r="L4132"/>
          <cell r="O4132"/>
          <cell r="P4132"/>
          <cell r="Q4132"/>
          <cell r="R4132"/>
          <cell r="S4132"/>
          <cell r="T4132"/>
          <cell r="U4132"/>
          <cell r="V4132"/>
          <cell r="Y4132"/>
          <cell r="Z4132"/>
        </row>
        <row r="4133">
          <cell r="B4133"/>
          <cell r="C4133"/>
          <cell r="D4133"/>
          <cell r="E4133"/>
          <cell r="F4133"/>
          <cell r="G4133"/>
          <cell r="H4133"/>
          <cell r="I4133"/>
          <cell r="J4133"/>
          <cell r="K4133"/>
          <cell r="L4133"/>
          <cell r="O4133"/>
          <cell r="P4133"/>
          <cell r="Q4133"/>
          <cell r="R4133"/>
          <cell r="S4133"/>
          <cell r="T4133"/>
          <cell r="U4133"/>
          <cell r="V4133"/>
          <cell r="Y4133"/>
          <cell r="Z4133"/>
        </row>
        <row r="4134">
          <cell r="B4134"/>
          <cell r="C4134"/>
          <cell r="D4134"/>
          <cell r="E4134"/>
          <cell r="F4134"/>
          <cell r="G4134"/>
          <cell r="H4134"/>
          <cell r="I4134"/>
          <cell r="J4134"/>
          <cell r="K4134"/>
          <cell r="L4134"/>
          <cell r="O4134"/>
          <cell r="P4134"/>
          <cell r="Q4134"/>
          <cell r="R4134"/>
          <cell r="S4134"/>
          <cell r="T4134"/>
          <cell r="U4134"/>
          <cell r="V4134"/>
          <cell r="Y4134"/>
          <cell r="Z4134"/>
        </row>
        <row r="4135">
          <cell r="B4135"/>
          <cell r="C4135"/>
          <cell r="D4135"/>
          <cell r="E4135"/>
          <cell r="F4135"/>
          <cell r="G4135"/>
          <cell r="H4135"/>
          <cell r="I4135"/>
          <cell r="J4135"/>
          <cell r="K4135"/>
          <cell r="L4135"/>
          <cell r="O4135"/>
          <cell r="P4135"/>
          <cell r="Q4135"/>
          <cell r="R4135"/>
          <cell r="S4135"/>
          <cell r="T4135"/>
          <cell r="U4135"/>
          <cell r="V4135"/>
          <cell r="Y4135"/>
          <cell r="Z4135"/>
        </row>
        <row r="4136">
          <cell r="B4136"/>
          <cell r="C4136"/>
          <cell r="D4136"/>
          <cell r="E4136"/>
          <cell r="F4136"/>
          <cell r="G4136"/>
          <cell r="H4136"/>
          <cell r="I4136"/>
          <cell r="J4136"/>
          <cell r="K4136"/>
          <cell r="L4136"/>
          <cell r="O4136"/>
          <cell r="P4136"/>
          <cell r="Q4136"/>
          <cell r="R4136"/>
          <cell r="S4136"/>
          <cell r="T4136"/>
          <cell r="U4136"/>
          <cell r="V4136"/>
          <cell r="Y4136"/>
          <cell r="Z4136"/>
        </row>
        <row r="4137">
          <cell r="B4137"/>
          <cell r="C4137"/>
          <cell r="D4137"/>
          <cell r="E4137"/>
          <cell r="F4137"/>
          <cell r="G4137"/>
          <cell r="H4137"/>
          <cell r="I4137"/>
          <cell r="J4137"/>
          <cell r="K4137"/>
          <cell r="L4137"/>
          <cell r="O4137"/>
          <cell r="P4137"/>
          <cell r="Q4137"/>
          <cell r="R4137"/>
          <cell r="S4137"/>
          <cell r="T4137"/>
          <cell r="U4137"/>
          <cell r="V4137"/>
          <cell r="Y4137"/>
          <cell r="Z4137"/>
        </row>
        <row r="4138">
          <cell r="B4138"/>
          <cell r="C4138"/>
          <cell r="D4138"/>
          <cell r="E4138"/>
          <cell r="F4138"/>
          <cell r="G4138"/>
          <cell r="H4138"/>
          <cell r="I4138"/>
          <cell r="J4138"/>
          <cell r="K4138"/>
          <cell r="L4138"/>
          <cell r="O4138"/>
          <cell r="P4138"/>
          <cell r="Q4138"/>
          <cell r="R4138"/>
          <cell r="S4138"/>
          <cell r="T4138"/>
          <cell r="U4138"/>
          <cell r="V4138"/>
          <cell r="Y4138"/>
          <cell r="Z4138"/>
        </row>
        <row r="4139">
          <cell r="B4139"/>
          <cell r="C4139"/>
          <cell r="D4139"/>
          <cell r="E4139"/>
          <cell r="F4139"/>
          <cell r="G4139"/>
          <cell r="H4139"/>
          <cell r="I4139"/>
          <cell r="J4139"/>
          <cell r="K4139"/>
          <cell r="L4139"/>
          <cell r="O4139"/>
          <cell r="P4139"/>
          <cell r="Q4139"/>
          <cell r="R4139"/>
          <cell r="S4139"/>
          <cell r="T4139"/>
          <cell r="U4139"/>
          <cell r="V4139"/>
          <cell r="Y4139"/>
          <cell r="Z4139"/>
        </row>
        <row r="4140">
          <cell r="B4140"/>
          <cell r="C4140"/>
          <cell r="D4140"/>
          <cell r="E4140"/>
          <cell r="F4140"/>
          <cell r="G4140"/>
          <cell r="H4140"/>
          <cell r="I4140"/>
          <cell r="J4140"/>
          <cell r="K4140"/>
          <cell r="L4140"/>
          <cell r="O4140"/>
          <cell r="P4140"/>
          <cell r="Q4140"/>
          <cell r="R4140"/>
          <cell r="S4140"/>
          <cell r="T4140"/>
          <cell r="U4140"/>
          <cell r="V4140"/>
          <cell r="Y4140"/>
          <cell r="Z4140"/>
        </row>
        <row r="4141">
          <cell r="B4141"/>
          <cell r="C4141"/>
          <cell r="D4141"/>
          <cell r="E4141"/>
          <cell r="F4141"/>
          <cell r="G4141"/>
          <cell r="H4141"/>
          <cell r="I4141"/>
          <cell r="J4141"/>
          <cell r="K4141"/>
          <cell r="L4141"/>
          <cell r="O4141"/>
          <cell r="P4141"/>
          <cell r="Q4141"/>
          <cell r="R4141"/>
          <cell r="S4141"/>
          <cell r="T4141"/>
          <cell r="U4141"/>
          <cell r="V4141"/>
          <cell r="Y4141"/>
          <cell r="Z4141"/>
        </row>
        <row r="4142">
          <cell r="B4142"/>
          <cell r="C4142"/>
          <cell r="D4142"/>
          <cell r="E4142"/>
          <cell r="F4142"/>
          <cell r="G4142"/>
          <cell r="H4142"/>
          <cell r="I4142"/>
          <cell r="J4142"/>
          <cell r="K4142"/>
          <cell r="L4142"/>
          <cell r="O4142"/>
          <cell r="P4142"/>
          <cell r="Q4142"/>
          <cell r="R4142"/>
          <cell r="S4142"/>
          <cell r="T4142"/>
          <cell r="U4142"/>
          <cell r="V4142"/>
          <cell r="Y4142"/>
          <cell r="Z4142"/>
        </row>
        <row r="4143">
          <cell r="B4143"/>
          <cell r="C4143"/>
          <cell r="D4143"/>
          <cell r="E4143"/>
          <cell r="F4143"/>
          <cell r="G4143"/>
          <cell r="H4143"/>
          <cell r="I4143"/>
          <cell r="J4143"/>
          <cell r="K4143"/>
          <cell r="L4143"/>
          <cell r="O4143"/>
          <cell r="P4143"/>
          <cell r="Q4143"/>
          <cell r="R4143"/>
          <cell r="S4143"/>
          <cell r="T4143"/>
          <cell r="U4143"/>
          <cell r="V4143"/>
          <cell r="Y4143"/>
          <cell r="Z4143"/>
        </row>
        <row r="4144">
          <cell r="B4144"/>
          <cell r="C4144"/>
          <cell r="D4144"/>
          <cell r="E4144"/>
          <cell r="F4144"/>
          <cell r="G4144"/>
          <cell r="H4144"/>
          <cell r="I4144"/>
          <cell r="J4144"/>
          <cell r="K4144"/>
          <cell r="L4144"/>
          <cell r="O4144"/>
          <cell r="P4144"/>
          <cell r="Q4144"/>
          <cell r="R4144"/>
          <cell r="S4144"/>
          <cell r="T4144"/>
          <cell r="U4144"/>
          <cell r="V4144"/>
          <cell r="Y4144"/>
          <cell r="Z4144"/>
        </row>
        <row r="4145">
          <cell r="B4145"/>
          <cell r="C4145"/>
          <cell r="D4145"/>
          <cell r="E4145"/>
          <cell r="F4145"/>
          <cell r="G4145"/>
          <cell r="H4145"/>
          <cell r="I4145"/>
          <cell r="J4145"/>
          <cell r="K4145"/>
          <cell r="L4145"/>
          <cell r="O4145"/>
          <cell r="P4145"/>
          <cell r="Q4145"/>
          <cell r="R4145"/>
          <cell r="S4145"/>
          <cell r="T4145"/>
          <cell r="U4145"/>
          <cell r="V4145"/>
          <cell r="Y4145"/>
          <cell r="Z4145"/>
        </row>
        <row r="4146">
          <cell r="B4146"/>
          <cell r="C4146"/>
          <cell r="D4146"/>
          <cell r="E4146"/>
          <cell r="F4146"/>
          <cell r="G4146"/>
          <cell r="H4146"/>
          <cell r="I4146"/>
          <cell r="J4146"/>
          <cell r="K4146"/>
          <cell r="L4146"/>
          <cell r="O4146"/>
          <cell r="P4146"/>
          <cell r="Q4146"/>
          <cell r="R4146"/>
          <cell r="S4146"/>
          <cell r="T4146"/>
          <cell r="U4146"/>
          <cell r="V4146"/>
          <cell r="Y4146"/>
          <cell r="Z4146"/>
        </row>
        <row r="4147">
          <cell r="B4147"/>
          <cell r="C4147"/>
          <cell r="D4147"/>
          <cell r="E4147"/>
          <cell r="F4147"/>
          <cell r="G4147"/>
          <cell r="H4147"/>
          <cell r="I4147"/>
          <cell r="J4147"/>
          <cell r="K4147"/>
          <cell r="L4147"/>
          <cell r="O4147"/>
          <cell r="P4147"/>
          <cell r="Q4147"/>
          <cell r="R4147"/>
          <cell r="S4147"/>
          <cell r="T4147"/>
          <cell r="U4147"/>
          <cell r="V4147"/>
          <cell r="Y4147"/>
          <cell r="Z4147"/>
        </row>
        <row r="4148">
          <cell r="B4148"/>
          <cell r="C4148"/>
          <cell r="D4148"/>
          <cell r="E4148"/>
          <cell r="F4148"/>
          <cell r="G4148"/>
          <cell r="H4148"/>
          <cell r="I4148"/>
          <cell r="J4148"/>
          <cell r="K4148"/>
          <cell r="L4148"/>
          <cell r="O4148"/>
          <cell r="P4148"/>
          <cell r="Q4148"/>
          <cell r="R4148"/>
          <cell r="S4148"/>
          <cell r="T4148"/>
          <cell r="U4148"/>
          <cell r="V4148"/>
          <cell r="Y4148"/>
          <cell r="Z4148"/>
        </row>
        <row r="4149">
          <cell r="B4149"/>
          <cell r="C4149"/>
          <cell r="D4149"/>
          <cell r="E4149"/>
          <cell r="F4149"/>
          <cell r="G4149"/>
          <cell r="H4149"/>
          <cell r="I4149"/>
          <cell r="J4149"/>
          <cell r="K4149"/>
          <cell r="L4149"/>
          <cell r="O4149"/>
          <cell r="P4149"/>
          <cell r="Q4149"/>
          <cell r="R4149"/>
          <cell r="S4149"/>
          <cell r="T4149"/>
          <cell r="U4149"/>
          <cell r="V4149"/>
          <cell r="Y4149"/>
          <cell r="Z4149"/>
        </row>
        <row r="4150">
          <cell r="B4150"/>
          <cell r="C4150"/>
          <cell r="D4150"/>
          <cell r="E4150"/>
          <cell r="F4150"/>
          <cell r="G4150"/>
          <cell r="H4150"/>
          <cell r="I4150"/>
          <cell r="J4150"/>
          <cell r="K4150"/>
          <cell r="L4150"/>
          <cell r="O4150"/>
          <cell r="P4150"/>
          <cell r="Q4150"/>
          <cell r="R4150"/>
          <cell r="S4150"/>
          <cell r="T4150"/>
          <cell r="U4150"/>
          <cell r="V4150"/>
          <cell r="Y4150"/>
          <cell r="Z4150"/>
        </row>
        <row r="4151">
          <cell r="B4151"/>
          <cell r="C4151"/>
          <cell r="D4151"/>
          <cell r="E4151"/>
          <cell r="F4151"/>
          <cell r="G4151"/>
          <cell r="H4151"/>
          <cell r="I4151"/>
          <cell r="J4151"/>
          <cell r="K4151"/>
          <cell r="L4151"/>
          <cell r="O4151"/>
          <cell r="P4151"/>
          <cell r="Q4151"/>
          <cell r="R4151"/>
          <cell r="S4151"/>
          <cell r="T4151"/>
          <cell r="U4151"/>
          <cell r="V4151"/>
          <cell r="Y4151"/>
          <cell r="Z4151"/>
        </row>
        <row r="4152">
          <cell r="B4152"/>
          <cell r="C4152"/>
          <cell r="D4152"/>
          <cell r="E4152"/>
          <cell r="F4152"/>
          <cell r="G4152"/>
          <cell r="H4152"/>
          <cell r="I4152"/>
          <cell r="J4152"/>
          <cell r="K4152"/>
          <cell r="L4152"/>
          <cell r="O4152"/>
          <cell r="P4152"/>
          <cell r="Q4152"/>
          <cell r="R4152"/>
          <cell r="S4152"/>
          <cell r="T4152"/>
          <cell r="U4152"/>
          <cell r="V4152"/>
          <cell r="Y4152"/>
          <cell r="Z4152"/>
        </row>
        <row r="4153">
          <cell r="B4153"/>
          <cell r="C4153"/>
          <cell r="D4153"/>
          <cell r="E4153"/>
          <cell r="F4153"/>
          <cell r="G4153"/>
          <cell r="H4153"/>
          <cell r="I4153"/>
          <cell r="J4153"/>
          <cell r="K4153"/>
          <cell r="L4153"/>
          <cell r="O4153"/>
          <cell r="P4153"/>
          <cell r="Q4153"/>
          <cell r="R4153"/>
          <cell r="S4153"/>
          <cell r="T4153"/>
          <cell r="U4153"/>
          <cell r="V4153"/>
          <cell r="Y4153"/>
          <cell r="Z4153"/>
        </row>
        <row r="4154">
          <cell r="B4154"/>
          <cell r="C4154"/>
          <cell r="D4154"/>
          <cell r="E4154"/>
          <cell r="F4154"/>
          <cell r="G4154"/>
          <cell r="H4154"/>
          <cell r="I4154"/>
          <cell r="J4154"/>
          <cell r="K4154"/>
          <cell r="L4154"/>
          <cell r="O4154"/>
          <cell r="P4154"/>
          <cell r="Q4154"/>
          <cell r="R4154"/>
          <cell r="S4154"/>
          <cell r="T4154"/>
          <cell r="U4154"/>
          <cell r="V4154"/>
          <cell r="Y4154"/>
          <cell r="Z4154"/>
        </row>
        <row r="4155">
          <cell r="B4155"/>
          <cell r="C4155"/>
          <cell r="D4155"/>
          <cell r="E4155"/>
          <cell r="F4155"/>
          <cell r="G4155"/>
          <cell r="H4155"/>
          <cell r="I4155"/>
          <cell r="J4155"/>
          <cell r="K4155"/>
          <cell r="L4155"/>
          <cell r="O4155"/>
          <cell r="P4155"/>
          <cell r="Q4155"/>
          <cell r="R4155"/>
          <cell r="S4155"/>
          <cell r="T4155"/>
          <cell r="U4155"/>
          <cell r="V4155"/>
          <cell r="Y4155"/>
          <cell r="Z4155"/>
        </row>
        <row r="4156">
          <cell r="B4156"/>
          <cell r="C4156"/>
          <cell r="D4156"/>
          <cell r="E4156"/>
          <cell r="F4156"/>
          <cell r="G4156"/>
          <cell r="H4156"/>
          <cell r="I4156"/>
          <cell r="J4156"/>
          <cell r="K4156"/>
          <cell r="L4156"/>
          <cell r="O4156"/>
          <cell r="P4156"/>
          <cell r="Q4156"/>
          <cell r="R4156"/>
          <cell r="S4156"/>
          <cell r="T4156"/>
          <cell r="U4156"/>
          <cell r="V4156"/>
          <cell r="Y4156"/>
          <cell r="Z4156"/>
        </row>
        <row r="4157">
          <cell r="B4157"/>
          <cell r="C4157"/>
          <cell r="D4157"/>
          <cell r="E4157"/>
          <cell r="F4157"/>
          <cell r="G4157"/>
          <cell r="H4157"/>
          <cell r="I4157"/>
          <cell r="J4157"/>
          <cell r="K4157"/>
          <cell r="L4157"/>
          <cell r="O4157"/>
          <cell r="P4157"/>
          <cell r="Q4157"/>
          <cell r="R4157"/>
          <cell r="S4157"/>
          <cell r="T4157"/>
          <cell r="U4157"/>
          <cell r="V4157"/>
          <cell r="Y4157"/>
          <cell r="Z4157"/>
        </row>
        <row r="4158">
          <cell r="B4158"/>
          <cell r="C4158"/>
          <cell r="D4158"/>
          <cell r="E4158"/>
          <cell r="F4158"/>
          <cell r="G4158"/>
          <cell r="H4158"/>
          <cell r="I4158"/>
          <cell r="J4158"/>
          <cell r="K4158"/>
          <cell r="L4158"/>
          <cell r="O4158"/>
          <cell r="P4158"/>
          <cell r="Q4158"/>
          <cell r="R4158"/>
          <cell r="S4158"/>
          <cell r="T4158"/>
          <cell r="U4158"/>
          <cell r="V4158"/>
          <cell r="Y4158"/>
          <cell r="Z4158"/>
        </row>
        <row r="4159">
          <cell r="B4159"/>
          <cell r="C4159"/>
          <cell r="D4159"/>
          <cell r="E4159"/>
          <cell r="F4159"/>
          <cell r="G4159"/>
          <cell r="H4159"/>
          <cell r="I4159"/>
          <cell r="J4159"/>
          <cell r="K4159"/>
          <cell r="L4159"/>
          <cell r="O4159"/>
          <cell r="P4159"/>
          <cell r="Q4159"/>
          <cell r="R4159"/>
          <cell r="S4159"/>
          <cell r="T4159"/>
          <cell r="U4159"/>
          <cell r="V4159"/>
          <cell r="Y4159"/>
          <cell r="Z4159"/>
        </row>
        <row r="4160">
          <cell r="B4160"/>
          <cell r="C4160"/>
          <cell r="D4160"/>
          <cell r="E4160"/>
          <cell r="F4160"/>
          <cell r="G4160"/>
          <cell r="H4160"/>
          <cell r="I4160"/>
          <cell r="J4160"/>
          <cell r="K4160"/>
          <cell r="L4160"/>
          <cell r="O4160"/>
          <cell r="P4160"/>
          <cell r="Q4160"/>
          <cell r="R4160"/>
          <cell r="S4160"/>
          <cell r="T4160"/>
          <cell r="U4160"/>
          <cell r="V4160"/>
          <cell r="Y4160"/>
          <cell r="Z4160"/>
        </row>
        <row r="4161">
          <cell r="B4161"/>
          <cell r="C4161"/>
          <cell r="D4161"/>
          <cell r="E4161"/>
          <cell r="F4161"/>
          <cell r="G4161"/>
          <cell r="H4161"/>
          <cell r="I4161"/>
          <cell r="J4161"/>
          <cell r="K4161"/>
          <cell r="L4161"/>
          <cell r="O4161"/>
          <cell r="P4161"/>
          <cell r="Q4161"/>
          <cell r="R4161"/>
          <cell r="S4161"/>
          <cell r="T4161"/>
          <cell r="U4161"/>
          <cell r="V4161"/>
          <cell r="Y4161"/>
          <cell r="Z4161"/>
        </row>
        <row r="4162">
          <cell r="B4162"/>
          <cell r="C4162"/>
          <cell r="D4162"/>
          <cell r="E4162"/>
          <cell r="F4162"/>
          <cell r="G4162"/>
          <cell r="H4162"/>
          <cell r="I4162"/>
          <cell r="J4162"/>
          <cell r="K4162"/>
          <cell r="L4162"/>
          <cell r="O4162"/>
          <cell r="P4162"/>
          <cell r="Q4162"/>
          <cell r="R4162"/>
          <cell r="S4162"/>
          <cell r="T4162"/>
          <cell r="U4162"/>
          <cell r="V4162"/>
          <cell r="Y4162"/>
          <cell r="Z4162"/>
        </row>
        <row r="4163">
          <cell r="B4163"/>
          <cell r="C4163"/>
          <cell r="D4163"/>
          <cell r="E4163"/>
          <cell r="F4163"/>
          <cell r="G4163"/>
          <cell r="H4163"/>
          <cell r="I4163"/>
          <cell r="J4163"/>
          <cell r="K4163"/>
          <cell r="L4163"/>
          <cell r="O4163"/>
          <cell r="P4163"/>
          <cell r="Q4163"/>
          <cell r="R4163"/>
          <cell r="S4163"/>
          <cell r="T4163"/>
          <cell r="U4163"/>
          <cell r="V4163"/>
          <cell r="Y4163"/>
          <cell r="Z4163"/>
        </row>
        <row r="4164">
          <cell r="B4164"/>
          <cell r="C4164"/>
          <cell r="D4164"/>
          <cell r="E4164"/>
          <cell r="F4164"/>
          <cell r="G4164"/>
          <cell r="H4164"/>
          <cell r="I4164"/>
          <cell r="J4164"/>
          <cell r="K4164"/>
          <cell r="L4164"/>
          <cell r="O4164"/>
          <cell r="P4164"/>
          <cell r="Q4164"/>
          <cell r="R4164"/>
          <cell r="S4164"/>
          <cell r="T4164"/>
          <cell r="U4164"/>
          <cell r="V4164"/>
          <cell r="Y4164"/>
          <cell r="Z4164"/>
        </row>
        <row r="4165">
          <cell r="B4165"/>
          <cell r="C4165"/>
          <cell r="D4165"/>
          <cell r="E4165"/>
          <cell r="F4165"/>
          <cell r="G4165"/>
          <cell r="H4165"/>
          <cell r="I4165"/>
          <cell r="J4165"/>
          <cell r="K4165"/>
          <cell r="L4165"/>
          <cell r="O4165"/>
          <cell r="P4165"/>
          <cell r="Q4165"/>
          <cell r="R4165"/>
          <cell r="S4165"/>
          <cell r="T4165"/>
          <cell r="U4165"/>
          <cell r="V4165"/>
          <cell r="Y4165"/>
          <cell r="Z4165"/>
        </row>
        <row r="4166">
          <cell r="B4166"/>
          <cell r="C4166"/>
          <cell r="D4166"/>
          <cell r="E4166"/>
          <cell r="F4166"/>
          <cell r="G4166"/>
          <cell r="H4166"/>
          <cell r="I4166"/>
          <cell r="J4166"/>
          <cell r="K4166"/>
          <cell r="L4166"/>
          <cell r="O4166"/>
          <cell r="P4166"/>
          <cell r="Q4166"/>
          <cell r="R4166"/>
          <cell r="S4166"/>
          <cell r="T4166"/>
          <cell r="U4166"/>
          <cell r="V4166"/>
          <cell r="Y4166"/>
          <cell r="Z4166"/>
        </row>
        <row r="4167">
          <cell r="B4167"/>
          <cell r="C4167"/>
          <cell r="D4167"/>
          <cell r="E4167"/>
          <cell r="F4167"/>
          <cell r="G4167"/>
          <cell r="H4167"/>
          <cell r="I4167"/>
          <cell r="J4167"/>
          <cell r="K4167"/>
          <cell r="L4167"/>
          <cell r="O4167"/>
          <cell r="P4167"/>
          <cell r="Q4167"/>
          <cell r="R4167"/>
          <cell r="S4167"/>
          <cell r="T4167"/>
          <cell r="U4167"/>
          <cell r="V4167"/>
          <cell r="Y4167"/>
          <cell r="Z4167"/>
        </row>
        <row r="4168">
          <cell r="B4168"/>
          <cell r="C4168"/>
          <cell r="D4168"/>
          <cell r="E4168"/>
          <cell r="F4168"/>
          <cell r="G4168"/>
          <cell r="H4168"/>
          <cell r="I4168"/>
          <cell r="J4168"/>
          <cell r="K4168"/>
          <cell r="L4168"/>
          <cell r="O4168"/>
          <cell r="P4168"/>
          <cell r="Q4168"/>
          <cell r="R4168"/>
          <cell r="S4168"/>
          <cell r="T4168"/>
          <cell r="U4168"/>
          <cell r="V4168"/>
          <cell r="Y4168"/>
          <cell r="Z4168"/>
        </row>
        <row r="4169">
          <cell r="B4169"/>
          <cell r="C4169"/>
          <cell r="D4169"/>
          <cell r="E4169"/>
          <cell r="F4169"/>
          <cell r="G4169"/>
          <cell r="H4169"/>
          <cell r="I4169"/>
          <cell r="J4169"/>
          <cell r="K4169"/>
          <cell r="L4169"/>
          <cell r="O4169"/>
          <cell r="P4169"/>
          <cell r="Q4169"/>
          <cell r="R4169"/>
          <cell r="S4169"/>
          <cell r="T4169"/>
          <cell r="U4169"/>
          <cell r="V4169"/>
          <cell r="Y4169"/>
          <cell r="Z4169"/>
        </row>
        <row r="4170">
          <cell r="B4170"/>
          <cell r="C4170"/>
          <cell r="D4170"/>
          <cell r="E4170"/>
          <cell r="F4170"/>
          <cell r="G4170"/>
          <cell r="H4170"/>
          <cell r="I4170"/>
          <cell r="J4170"/>
          <cell r="K4170"/>
          <cell r="L4170"/>
          <cell r="O4170"/>
          <cell r="P4170"/>
          <cell r="Q4170"/>
          <cell r="R4170"/>
          <cell r="S4170"/>
          <cell r="T4170"/>
          <cell r="U4170"/>
          <cell r="V4170"/>
          <cell r="Y4170"/>
          <cell r="Z4170"/>
        </row>
        <row r="4171">
          <cell r="B4171"/>
          <cell r="C4171"/>
          <cell r="D4171"/>
          <cell r="E4171"/>
          <cell r="F4171"/>
          <cell r="G4171"/>
          <cell r="H4171"/>
          <cell r="I4171"/>
          <cell r="J4171"/>
          <cell r="K4171"/>
          <cell r="L4171"/>
          <cell r="O4171"/>
          <cell r="P4171"/>
          <cell r="Q4171"/>
          <cell r="R4171"/>
          <cell r="S4171"/>
          <cell r="T4171"/>
          <cell r="U4171"/>
          <cell r="V4171"/>
          <cell r="Y4171"/>
          <cell r="Z4171"/>
        </row>
        <row r="4172">
          <cell r="B4172"/>
          <cell r="C4172"/>
          <cell r="D4172"/>
          <cell r="E4172"/>
          <cell r="F4172"/>
          <cell r="G4172"/>
          <cell r="H4172"/>
          <cell r="I4172"/>
          <cell r="J4172"/>
          <cell r="K4172"/>
          <cell r="L4172"/>
          <cell r="O4172"/>
          <cell r="P4172"/>
          <cell r="Q4172"/>
          <cell r="R4172"/>
          <cell r="S4172"/>
          <cell r="T4172"/>
          <cell r="U4172"/>
          <cell r="V4172"/>
          <cell r="Y4172"/>
          <cell r="Z4172"/>
        </row>
        <row r="4173">
          <cell r="B4173"/>
          <cell r="C4173"/>
          <cell r="D4173"/>
          <cell r="E4173"/>
          <cell r="F4173"/>
          <cell r="G4173"/>
          <cell r="H4173"/>
          <cell r="I4173"/>
          <cell r="J4173"/>
          <cell r="K4173"/>
          <cell r="L4173"/>
          <cell r="O4173"/>
          <cell r="P4173"/>
          <cell r="Q4173"/>
          <cell r="R4173"/>
          <cell r="S4173"/>
          <cell r="T4173"/>
          <cell r="U4173"/>
          <cell r="V4173"/>
          <cell r="Y4173"/>
          <cell r="Z4173"/>
        </row>
        <row r="4174">
          <cell r="B4174"/>
          <cell r="C4174"/>
          <cell r="D4174"/>
          <cell r="E4174"/>
          <cell r="F4174"/>
          <cell r="G4174"/>
          <cell r="H4174"/>
          <cell r="I4174"/>
          <cell r="J4174"/>
          <cell r="K4174"/>
          <cell r="L4174"/>
          <cell r="O4174"/>
          <cell r="P4174"/>
          <cell r="Q4174"/>
          <cell r="R4174"/>
          <cell r="S4174"/>
          <cell r="T4174"/>
          <cell r="U4174"/>
          <cell r="V4174"/>
          <cell r="Y4174"/>
          <cell r="Z4174"/>
        </row>
        <row r="4175">
          <cell r="B4175"/>
          <cell r="C4175"/>
          <cell r="D4175"/>
          <cell r="E4175"/>
          <cell r="F4175"/>
          <cell r="G4175"/>
          <cell r="H4175"/>
          <cell r="I4175"/>
          <cell r="J4175"/>
          <cell r="K4175"/>
          <cell r="L4175"/>
          <cell r="O4175"/>
          <cell r="P4175"/>
          <cell r="Q4175"/>
          <cell r="R4175"/>
          <cell r="S4175"/>
          <cell r="T4175"/>
          <cell r="U4175"/>
          <cell r="V4175"/>
          <cell r="Y4175"/>
          <cell r="Z4175"/>
        </row>
        <row r="4176">
          <cell r="B4176"/>
          <cell r="C4176"/>
          <cell r="D4176"/>
          <cell r="E4176"/>
          <cell r="F4176"/>
          <cell r="G4176"/>
          <cell r="H4176"/>
          <cell r="I4176"/>
          <cell r="J4176"/>
          <cell r="K4176"/>
          <cell r="L4176"/>
          <cell r="O4176"/>
          <cell r="P4176"/>
          <cell r="Q4176"/>
          <cell r="R4176"/>
          <cell r="S4176"/>
          <cell r="T4176"/>
          <cell r="U4176"/>
          <cell r="V4176"/>
          <cell r="Y4176"/>
          <cell r="Z4176"/>
        </row>
        <row r="4177">
          <cell r="B4177"/>
          <cell r="C4177"/>
          <cell r="D4177"/>
          <cell r="E4177"/>
          <cell r="F4177"/>
          <cell r="G4177"/>
          <cell r="H4177"/>
          <cell r="I4177"/>
          <cell r="J4177"/>
          <cell r="K4177"/>
          <cell r="L4177"/>
          <cell r="O4177"/>
          <cell r="P4177"/>
          <cell r="Q4177"/>
          <cell r="R4177"/>
          <cell r="S4177"/>
          <cell r="T4177"/>
          <cell r="U4177"/>
          <cell r="V4177"/>
          <cell r="Y4177"/>
          <cell r="Z4177"/>
        </row>
        <row r="4178">
          <cell r="B4178"/>
          <cell r="C4178"/>
          <cell r="D4178"/>
          <cell r="E4178"/>
          <cell r="F4178"/>
          <cell r="G4178"/>
          <cell r="H4178"/>
          <cell r="I4178"/>
          <cell r="J4178"/>
          <cell r="K4178"/>
          <cell r="L4178"/>
          <cell r="O4178"/>
          <cell r="P4178"/>
          <cell r="Q4178"/>
          <cell r="R4178"/>
          <cell r="S4178"/>
          <cell r="T4178"/>
          <cell r="U4178"/>
          <cell r="V4178"/>
          <cell r="Y4178"/>
          <cell r="Z4178"/>
        </row>
        <row r="4179">
          <cell r="B4179"/>
          <cell r="C4179"/>
          <cell r="D4179"/>
          <cell r="E4179"/>
          <cell r="F4179"/>
          <cell r="G4179"/>
          <cell r="H4179"/>
          <cell r="I4179"/>
          <cell r="J4179"/>
          <cell r="K4179"/>
          <cell r="L4179"/>
          <cell r="O4179"/>
          <cell r="P4179"/>
          <cell r="Q4179"/>
          <cell r="R4179"/>
          <cell r="S4179"/>
          <cell r="T4179"/>
          <cell r="U4179"/>
          <cell r="V4179"/>
          <cell r="Y4179"/>
          <cell r="Z4179"/>
        </row>
        <row r="4180">
          <cell r="B4180"/>
          <cell r="C4180"/>
          <cell r="D4180"/>
          <cell r="E4180"/>
          <cell r="F4180"/>
          <cell r="G4180"/>
          <cell r="H4180"/>
          <cell r="I4180"/>
          <cell r="J4180"/>
          <cell r="K4180"/>
          <cell r="L4180"/>
          <cell r="O4180"/>
          <cell r="P4180"/>
          <cell r="Q4180"/>
          <cell r="R4180"/>
          <cell r="S4180"/>
          <cell r="T4180"/>
          <cell r="U4180"/>
          <cell r="V4180"/>
          <cell r="Y4180"/>
          <cell r="Z4180"/>
        </row>
        <row r="4181">
          <cell r="B4181"/>
          <cell r="C4181"/>
          <cell r="D4181"/>
          <cell r="E4181"/>
          <cell r="F4181"/>
          <cell r="G4181"/>
          <cell r="H4181"/>
          <cell r="I4181"/>
          <cell r="J4181"/>
          <cell r="K4181"/>
          <cell r="L4181"/>
          <cell r="O4181"/>
          <cell r="P4181"/>
          <cell r="Q4181"/>
          <cell r="R4181"/>
          <cell r="S4181"/>
          <cell r="T4181"/>
          <cell r="U4181"/>
          <cell r="V4181"/>
          <cell r="Y4181"/>
          <cell r="Z4181"/>
        </row>
        <row r="4182">
          <cell r="B4182"/>
          <cell r="C4182"/>
          <cell r="D4182"/>
          <cell r="E4182"/>
          <cell r="F4182"/>
          <cell r="G4182"/>
          <cell r="H4182"/>
          <cell r="I4182"/>
          <cell r="J4182"/>
          <cell r="K4182"/>
          <cell r="L4182"/>
          <cell r="O4182"/>
          <cell r="P4182"/>
          <cell r="Q4182"/>
          <cell r="R4182"/>
          <cell r="S4182"/>
          <cell r="T4182"/>
          <cell r="U4182"/>
          <cell r="V4182"/>
          <cell r="Y4182"/>
          <cell r="Z4182"/>
        </row>
        <row r="4183">
          <cell r="B4183"/>
          <cell r="C4183"/>
          <cell r="D4183"/>
          <cell r="E4183"/>
          <cell r="F4183"/>
          <cell r="G4183"/>
          <cell r="H4183"/>
          <cell r="I4183"/>
          <cell r="J4183"/>
          <cell r="K4183"/>
          <cell r="L4183"/>
          <cell r="O4183"/>
          <cell r="P4183"/>
          <cell r="Q4183"/>
          <cell r="R4183"/>
          <cell r="S4183"/>
          <cell r="T4183"/>
          <cell r="U4183"/>
          <cell r="V4183"/>
          <cell r="Y4183"/>
          <cell r="Z4183"/>
        </row>
        <row r="4184">
          <cell r="B4184"/>
          <cell r="C4184"/>
          <cell r="D4184"/>
          <cell r="E4184"/>
          <cell r="F4184"/>
          <cell r="G4184"/>
          <cell r="H4184"/>
          <cell r="I4184"/>
          <cell r="J4184"/>
          <cell r="K4184"/>
          <cell r="L4184"/>
          <cell r="O4184"/>
          <cell r="P4184"/>
          <cell r="Q4184"/>
          <cell r="R4184"/>
          <cell r="S4184"/>
          <cell r="T4184"/>
          <cell r="U4184"/>
          <cell r="V4184"/>
          <cell r="Y4184"/>
          <cell r="Z4184"/>
        </row>
        <row r="4185">
          <cell r="B4185"/>
          <cell r="C4185"/>
          <cell r="D4185"/>
          <cell r="E4185"/>
          <cell r="F4185"/>
          <cell r="G4185"/>
          <cell r="H4185"/>
          <cell r="I4185"/>
          <cell r="J4185"/>
          <cell r="K4185"/>
          <cell r="L4185"/>
          <cell r="O4185"/>
          <cell r="P4185"/>
          <cell r="Q4185"/>
          <cell r="R4185"/>
          <cell r="S4185"/>
          <cell r="T4185"/>
          <cell r="U4185"/>
          <cell r="V4185"/>
          <cell r="Y4185"/>
          <cell r="Z4185"/>
        </row>
        <row r="4186">
          <cell r="B4186"/>
          <cell r="C4186"/>
          <cell r="D4186"/>
          <cell r="E4186"/>
          <cell r="F4186"/>
          <cell r="G4186"/>
          <cell r="H4186"/>
          <cell r="I4186"/>
          <cell r="J4186"/>
          <cell r="K4186"/>
          <cell r="L4186"/>
          <cell r="O4186"/>
          <cell r="P4186"/>
          <cell r="Q4186"/>
          <cell r="R4186"/>
          <cell r="S4186"/>
          <cell r="T4186"/>
          <cell r="U4186"/>
          <cell r="V4186"/>
          <cell r="Y4186"/>
          <cell r="Z4186"/>
        </row>
        <row r="4187">
          <cell r="B4187"/>
          <cell r="C4187"/>
          <cell r="D4187"/>
          <cell r="E4187"/>
          <cell r="F4187"/>
          <cell r="G4187"/>
          <cell r="H4187"/>
          <cell r="I4187"/>
          <cell r="J4187"/>
          <cell r="K4187"/>
          <cell r="L4187"/>
          <cell r="O4187"/>
          <cell r="P4187"/>
          <cell r="Q4187"/>
          <cell r="R4187"/>
          <cell r="S4187"/>
          <cell r="T4187"/>
          <cell r="U4187"/>
          <cell r="V4187"/>
          <cell r="Y4187"/>
          <cell r="Z4187"/>
        </row>
        <row r="4188">
          <cell r="B4188"/>
          <cell r="C4188"/>
          <cell r="D4188"/>
          <cell r="E4188"/>
          <cell r="F4188"/>
          <cell r="G4188"/>
          <cell r="H4188"/>
          <cell r="I4188"/>
          <cell r="J4188"/>
          <cell r="K4188"/>
          <cell r="L4188"/>
          <cell r="O4188"/>
          <cell r="P4188"/>
          <cell r="Q4188"/>
          <cell r="R4188"/>
          <cell r="S4188"/>
          <cell r="T4188"/>
          <cell r="U4188"/>
          <cell r="V4188"/>
          <cell r="Y4188"/>
          <cell r="Z4188"/>
        </row>
        <row r="4189">
          <cell r="B4189"/>
          <cell r="C4189"/>
          <cell r="D4189"/>
          <cell r="E4189"/>
          <cell r="F4189"/>
          <cell r="G4189"/>
          <cell r="H4189"/>
          <cell r="I4189"/>
          <cell r="J4189"/>
          <cell r="K4189"/>
          <cell r="L4189"/>
          <cell r="O4189"/>
          <cell r="P4189"/>
          <cell r="Q4189"/>
          <cell r="R4189"/>
          <cell r="S4189"/>
          <cell r="T4189"/>
          <cell r="U4189"/>
          <cell r="V4189"/>
          <cell r="Y4189"/>
          <cell r="Z4189"/>
        </row>
        <row r="4190">
          <cell r="B4190"/>
          <cell r="C4190"/>
          <cell r="D4190"/>
          <cell r="E4190"/>
          <cell r="F4190"/>
          <cell r="G4190"/>
          <cell r="H4190"/>
          <cell r="I4190"/>
          <cell r="J4190"/>
          <cell r="K4190"/>
          <cell r="L4190"/>
          <cell r="O4190"/>
          <cell r="P4190"/>
          <cell r="Q4190"/>
          <cell r="R4190"/>
          <cell r="S4190"/>
          <cell r="T4190"/>
          <cell r="U4190"/>
          <cell r="V4190"/>
          <cell r="Y4190"/>
          <cell r="Z4190"/>
        </row>
        <row r="4191">
          <cell r="B4191"/>
          <cell r="C4191"/>
          <cell r="D4191"/>
          <cell r="E4191"/>
          <cell r="F4191"/>
          <cell r="G4191"/>
          <cell r="H4191"/>
          <cell r="I4191"/>
          <cell r="J4191"/>
          <cell r="K4191"/>
          <cell r="L4191"/>
          <cell r="O4191"/>
          <cell r="P4191"/>
          <cell r="Q4191"/>
          <cell r="R4191"/>
          <cell r="S4191"/>
          <cell r="T4191"/>
          <cell r="U4191"/>
          <cell r="V4191"/>
          <cell r="Y4191"/>
          <cell r="Z4191"/>
        </row>
        <row r="4192">
          <cell r="B4192"/>
          <cell r="C4192"/>
          <cell r="D4192"/>
          <cell r="E4192"/>
          <cell r="F4192"/>
          <cell r="G4192"/>
          <cell r="H4192"/>
          <cell r="I4192"/>
          <cell r="J4192"/>
          <cell r="K4192"/>
          <cell r="L4192"/>
          <cell r="O4192"/>
          <cell r="P4192"/>
          <cell r="Q4192"/>
          <cell r="R4192"/>
          <cell r="S4192"/>
          <cell r="T4192"/>
          <cell r="U4192"/>
          <cell r="V4192"/>
          <cell r="Y4192"/>
          <cell r="Z4192"/>
        </row>
        <row r="4193">
          <cell r="B4193"/>
          <cell r="C4193"/>
          <cell r="D4193"/>
          <cell r="E4193"/>
          <cell r="F4193"/>
          <cell r="G4193"/>
          <cell r="H4193"/>
          <cell r="I4193"/>
          <cell r="J4193"/>
          <cell r="K4193"/>
          <cell r="L4193"/>
          <cell r="O4193"/>
          <cell r="P4193"/>
          <cell r="Q4193"/>
          <cell r="R4193"/>
          <cell r="S4193"/>
          <cell r="T4193"/>
          <cell r="U4193"/>
          <cell r="V4193"/>
          <cell r="Y4193"/>
          <cell r="Z4193"/>
        </row>
        <row r="4194">
          <cell r="B4194"/>
          <cell r="C4194"/>
          <cell r="D4194"/>
          <cell r="E4194"/>
          <cell r="F4194"/>
          <cell r="G4194"/>
          <cell r="H4194"/>
          <cell r="I4194"/>
          <cell r="J4194"/>
          <cell r="K4194"/>
          <cell r="L4194"/>
          <cell r="O4194"/>
          <cell r="P4194"/>
          <cell r="Q4194"/>
          <cell r="R4194"/>
          <cell r="S4194"/>
          <cell r="T4194"/>
          <cell r="U4194"/>
          <cell r="V4194"/>
          <cell r="Y4194"/>
          <cell r="Z4194"/>
        </row>
        <row r="4195">
          <cell r="B4195"/>
          <cell r="C4195"/>
          <cell r="D4195"/>
          <cell r="E4195"/>
          <cell r="F4195"/>
          <cell r="G4195"/>
          <cell r="H4195"/>
          <cell r="I4195"/>
          <cell r="J4195"/>
          <cell r="K4195"/>
          <cell r="L4195"/>
          <cell r="O4195"/>
          <cell r="P4195"/>
          <cell r="Q4195"/>
          <cell r="R4195"/>
          <cell r="S4195"/>
          <cell r="T4195"/>
          <cell r="U4195"/>
          <cell r="V4195"/>
          <cell r="Y4195"/>
          <cell r="Z4195"/>
        </row>
        <row r="4196">
          <cell r="B4196"/>
          <cell r="C4196"/>
          <cell r="D4196"/>
          <cell r="E4196"/>
          <cell r="F4196"/>
          <cell r="G4196"/>
          <cell r="H4196"/>
          <cell r="I4196"/>
          <cell r="J4196"/>
          <cell r="K4196"/>
          <cell r="L4196"/>
          <cell r="O4196"/>
          <cell r="P4196"/>
          <cell r="Q4196"/>
          <cell r="R4196"/>
          <cell r="S4196"/>
          <cell r="T4196"/>
          <cell r="U4196"/>
          <cell r="V4196"/>
          <cell r="Y4196"/>
          <cell r="Z4196"/>
        </row>
        <row r="4197">
          <cell r="B4197"/>
          <cell r="C4197"/>
          <cell r="D4197"/>
          <cell r="E4197"/>
          <cell r="F4197"/>
          <cell r="G4197"/>
          <cell r="H4197"/>
          <cell r="I4197"/>
          <cell r="J4197"/>
          <cell r="K4197"/>
          <cell r="L4197"/>
          <cell r="O4197"/>
          <cell r="P4197"/>
          <cell r="Q4197"/>
          <cell r="R4197"/>
          <cell r="S4197"/>
          <cell r="T4197"/>
          <cell r="U4197"/>
          <cell r="V4197"/>
          <cell r="Y4197"/>
          <cell r="Z4197"/>
        </row>
        <row r="4198">
          <cell r="B4198"/>
          <cell r="C4198"/>
          <cell r="D4198"/>
          <cell r="E4198"/>
          <cell r="F4198"/>
          <cell r="G4198"/>
          <cell r="H4198"/>
          <cell r="I4198"/>
          <cell r="J4198"/>
          <cell r="K4198"/>
          <cell r="L4198"/>
          <cell r="O4198"/>
          <cell r="P4198"/>
          <cell r="Q4198"/>
          <cell r="R4198"/>
          <cell r="S4198"/>
          <cell r="T4198"/>
          <cell r="U4198"/>
          <cell r="V4198"/>
          <cell r="Y4198"/>
          <cell r="Z4198"/>
        </row>
        <row r="4199">
          <cell r="B4199"/>
          <cell r="C4199"/>
          <cell r="D4199"/>
          <cell r="E4199"/>
          <cell r="F4199"/>
          <cell r="G4199"/>
          <cell r="H4199"/>
          <cell r="I4199"/>
          <cell r="J4199"/>
          <cell r="K4199"/>
          <cell r="L4199"/>
          <cell r="O4199"/>
          <cell r="P4199"/>
          <cell r="Q4199"/>
          <cell r="R4199"/>
          <cell r="S4199"/>
          <cell r="T4199"/>
          <cell r="U4199"/>
          <cell r="V4199"/>
          <cell r="Y4199"/>
          <cell r="Z4199"/>
        </row>
        <row r="4200">
          <cell r="B4200"/>
          <cell r="C4200"/>
          <cell r="D4200"/>
          <cell r="E4200"/>
          <cell r="F4200"/>
          <cell r="G4200"/>
          <cell r="H4200"/>
          <cell r="I4200"/>
          <cell r="J4200"/>
          <cell r="K4200"/>
          <cell r="L4200"/>
          <cell r="O4200"/>
          <cell r="P4200"/>
          <cell r="Q4200"/>
          <cell r="R4200"/>
          <cell r="S4200"/>
          <cell r="T4200"/>
          <cell r="U4200"/>
          <cell r="V4200"/>
          <cell r="Y4200"/>
          <cell r="Z4200"/>
        </row>
        <row r="4201">
          <cell r="B4201"/>
          <cell r="C4201"/>
          <cell r="D4201"/>
          <cell r="E4201"/>
          <cell r="F4201"/>
          <cell r="G4201"/>
          <cell r="H4201"/>
          <cell r="I4201"/>
          <cell r="J4201"/>
          <cell r="K4201"/>
          <cell r="L4201"/>
          <cell r="O4201"/>
          <cell r="P4201"/>
          <cell r="Q4201"/>
          <cell r="R4201"/>
          <cell r="S4201"/>
          <cell r="T4201"/>
          <cell r="U4201"/>
          <cell r="V4201"/>
          <cell r="Y4201"/>
          <cell r="Z4201"/>
        </row>
        <row r="4202">
          <cell r="B4202"/>
          <cell r="C4202"/>
          <cell r="D4202"/>
          <cell r="E4202"/>
          <cell r="F4202"/>
          <cell r="G4202"/>
          <cell r="H4202"/>
          <cell r="I4202"/>
          <cell r="J4202"/>
          <cell r="K4202"/>
          <cell r="L4202"/>
          <cell r="O4202"/>
          <cell r="P4202"/>
          <cell r="Q4202"/>
          <cell r="R4202"/>
          <cell r="S4202"/>
          <cell r="T4202"/>
          <cell r="U4202"/>
          <cell r="V4202"/>
          <cell r="Y4202"/>
          <cell r="Z4202"/>
        </row>
        <row r="4203">
          <cell r="B4203"/>
          <cell r="C4203"/>
          <cell r="D4203"/>
          <cell r="E4203"/>
          <cell r="F4203"/>
          <cell r="G4203"/>
          <cell r="H4203"/>
          <cell r="I4203"/>
          <cell r="J4203"/>
          <cell r="K4203"/>
          <cell r="L4203"/>
          <cell r="O4203"/>
          <cell r="P4203"/>
          <cell r="Q4203"/>
          <cell r="R4203"/>
          <cell r="S4203"/>
          <cell r="T4203"/>
          <cell r="U4203"/>
          <cell r="V4203"/>
          <cell r="Y4203"/>
          <cell r="Z4203"/>
        </row>
        <row r="4204">
          <cell r="B4204"/>
          <cell r="C4204"/>
          <cell r="D4204"/>
          <cell r="E4204"/>
          <cell r="F4204"/>
          <cell r="G4204"/>
          <cell r="H4204"/>
          <cell r="I4204"/>
          <cell r="J4204"/>
          <cell r="K4204"/>
          <cell r="L4204"/>
          <cell r="O4204"/>
          <cell r="P4204"/>
          <cell r="Q4204"/>
          <cell r="R4204"/>
          <cell r="S4204"/>
          <cell r="T4204"/>
          <cell r="U4204"/>
          <cell r="V4204"/>
          <cell r="Y4204"/>
          <cell r="Z4204"/>
        </row>
        <row r="4205">
          <cell r="B4205"/>
          <cell r="C4205"/>
          <cell r="D4205"/>
          <cell r="E4205"/>
          <cell r="F4205"/>
          <cell r="G4205"/>
          <cell r="H4205"/>
          <cell r="I4205"/>
          <cell r="J4205"/>
          <cell r="K4205"/>
          <cell r="L4205"/>
          <cell r="O4205"/>
          <cell r="P4205"/>
          <cell r="Q4205"/>
          <cell r="R4205"/>
          <cell r="S4205"/>
          <cell r="T4205"/>
          <cell r="U4205"/>
          <cell r="V4205"/>
          <cell r="Y4205"/>
          <cell r="Z4205"/>
        </row>
        <row r="4206">
          <cell r="B4206"/>
          <cell r="C4206"/>
          <cell r="D4206"/>
          <cell r="E4206"/>
          <cell r="F4206"/>
          <cell r="G4206"/>
          <cell r="H4206"/>
          <cell r="I4206"/>
          <cell r="J4206"/>
          <cell r="K4206"/>
          <cell r="L4206"/>
          <cell r="O4206"/>
          <cell r="P4206"/>
          <cell r="Q4206"/>
          <cell r="R4206"/>
          <cell r="S4206"/>
          <cell r="T4206"/>
          <cell r="U4206"/>
          <cell r="V4206"/>
          <cell r="Y4206"/>
          <cell r="Z4206"/>
        </row>
        <row r="4207">
          <cell r="B4207"/>
          <cell r="C4207"/>
          <cell r="D4207"/>
          <cell r="E4207"/>
          <cell r="F4207"/>
          <cell r="G4207"/>
          <cell r="H4207"/>
          <cell r="I4207"/>
          <cell r="J4207"/>
          <cell r="K4207"/>
          <cell r="L4207"/>
          <cell r="O4207"/>
          <cell r="P4207"/>
          <cell r="Q4207"/>
          <cell r="R4207"/>
          <cell r="S4207"/>
          <cell r="T4207"/>
          <cell r="U4207"/>
          <cell r="V4207"/>
          <cell r="Y4207"/>
          <cell r="Z4207"/>
        </row>
        <row r="4208">
          <cell r="B4208"/>
          <cell r="C4208"/>
          <cell r="D4208"/>
          <cell r="E4208"/>
          <cell r="F4208"/>
          <cell r="G4208"/>
          <cell r="H4208"/>
          <cell r="I4208"/>
          <cell r="J4208"/>
          <cell r="K4208"/>
          <cell r="L4208"/>
          <cell r="O4208"/>
          <cell r="P4208"/>
          <cell r="Q4208"/>
          <cell r="R4208"/>
          <cell r="S4208"/>
          <cell r="T4208"/>
          <cell r="U4208"/>
          <cell r="V4208"/>
          <cell r="Y4208"/>
          <cell r="Z4208"/>
        </row>
        <row r="4209">
          <cell r="B4209"/>
          <cell r="C4209"/>
          <cell r="D4209"/>
          <cell r="E4209"/>
          <cell r="F4209"/>
          <cell r="G4209"/>
          <cell r="H4209"/>
          <cell r="I4209"/>
          <cell r="J4209"/>
          <cell r="K4209"/>
          <cell r="L4209"/>
          <cell r="O4209"/>
          <cell r="P4209"/>
          <cell r="Q4209"/>
          <cell r="R4209"/>
          <cell r="S4209"/>
          <cell r="T4209"/>
          <cell r="U4209"/>
          <cell r="V4209"/>
          <cell r="Y4209"/>
          <cell r="Z4209"/>
        </row>
        <row r="4210">
          <cell r="B4210"/>
          <cell r="C4210"/>
          <cell r="D4210"/>
          <cell r="E4210"/>
          <cell r="F4210"/>
          <cell r="G4210"/>
          <cell r="H4210"/>
          <cell r="I4210"/>
          <cell r="J4210"/>
          <cell r="K4210"/>
          <cell r="L4210"/>
          <cell r="O4210"/>
          <cell r="P4210"/>
          <cell r="Q4210"/>
          <cell r="R4210"/>
          <cell r="S4210"/>
          <cell r="T4210"/>
          <cell r="U4210"/>
          <cell r="V4210"/>
          <cell r="Y4210"/>
          <cell r="Z4210"/>
        </row>
        <row r="4211">
          <cell r="B4211"/>
          <cell r="C4211"/>
          <cell r="D4211"/>
          <cell r="E4211"/>
          <cell r="F4211"/>
          <cell r="G4211"/>
          <cell r="H4211"/>
          <cell r="I4211"/>
          <cell r="J4211"/>
          <cell r="K4211"/>
          <cell r="L4211"/>
          <cell r="O4211"/>
          <cell r="P4211"/>
          <cell r="Q4211"/>
          <cell r="R4211"/>
          <cell r="S4211"/>
          <cell r="T4211"/>
          <cell r="U4211"/>
          <cell r="V4211"/>
          <cell r="Y4211"/>
          <cell r="Z4211"/>
        </row>
        <row r="4212">
          <cell r="B4212"/>
          <cell r="C4212"/>
          <cell r="D4212"/>
          <cell r="E4212"/>
          <cell r="F4212"/>
          <cell r="G4212"/>
          <cell r="H4212"/>
          <cell r="I4212"/>
          <cell r="J4212"/>
          <cell r="K4212"/>
          <cell r="L4212"/>
          <cell r="O4212"/>
          <cell r="P4212"/>
          <cell r="Q4212"/>
          <cell r="R4212"/>
          <cell r="S4212"/>
          <cell r="T4212"/>
          <cell r="U4212"/>
          <cell r="V4212"/>
          <cell r="Y4212"/>
          <cell r="Z4212"/>
        </row>
        <row r="4213">
          <cell r="B4213"/>
          <cell r="C4213"/>
          <cell r="D4213"/>
          <cell r="E4213"/>
          <cell r="F4213"/>
          <cell r="G4213"/>
          <cell r="H4213"/>
          <cell r="I4213"/>
          <cell r="J4213"/>
          <cell r="K4213"/>
          <cell r="L4213"/>
          <cell r="O4213"/>
          <cell r="P4213"/>
          <cell r="Q4213"/>
          <cell r="R4213"/>
          <cell r="S4213"/>
          <cell r="T4213"/>
          <cell r="U4213"/>
          <cell r="V4213"/>
          <cell r="Y4213"/>
          <cell r="Z4213"/>
        </row>
        <row r="4214">
          <cell r="B4214"/>
          <cell r="C4214"/>
          <cell r="D4214"/>
          <cell r="E4214"/>
          <cell r="F4214"/>
          <cell r="G4214"/>
          <cell r="H4214"/>
          <cell r="I4214"/>
          <cell r="J4214"/>
          <cell r="K4214"/>
          <cell r="L4214"/>
          <cell r="O4214"/>
          <cell r="P4214"/>
          <cell r="Q4214"/>
          <cell r="R4214"/>
          <cell r="S4214"/>
          <cell r="T4214"/>
          <cell r="U4214"/>
          <cell r="V4214"/>
          <cell r="Y4214"/>
          <cell r="Z4214"/>
        </row>
        <row r="4215">
          <cell r="B4215"/>
          <cell r="C4215"/>
          <cell r="D4215"/>
          <cell r="E4215"/>
          <cell r="F4215"/>
          <cell r="G4215"/>
          <cell r="H4215"/>
          <cell r="I4215"/>
          <cell r="J4215"/>
          <cell r="K4215"/>
          <cell r="L4215"/>
          <cell r="O4215"/>
          <cell r="P4215"/>
          <cell r="Q4215"/>
          <cell r="R4215"/>
          <cell r="S4215"/>
          <cell r="T4215"/>
          <cell r="U4215"/>
          <cell r="V4215"/>
          <cell r="Y4215"/>
          <cell r="Z4215"/>
        </row>
        <row r="4216">
          <cell r="B4216"/>
          <cell r="C4216"/>
          <cell r="D4216"/>
          <cell r="E4216"/>
          <cell r="F4216"/>
          <cell r="G4216"/>
          <cell r="H4216"/>
          <cell r="I4216"/>
          <cell r="J4216"/>
          <cell r="K4216"/>
          <cell r="L4216"/>
          <cell r="O4216"/>
          <cell r="P4216"/>
          <cell r="Q4216"/>
          <cell r="R4216"/>
          <cell r="S4216"/>
          <cell r="T4216"/>
          <cell r="U4216"/>
          <cell r="V4216"/>
          <cell r="Y4216"/>
          <cell r="Z4216"/>
        </row>
        <row r="4217">
          <cell r="B4217"/>
          <cell r="C4217"/>
          <cell r="D4217"/>
          <cell r="E4217"/>
          <cell r="F4217"/>
          <cell r="G4217"/>
          <cell r="H4217"/>
          <cell r="I4217"/>
          <cell r="J4217"/>
          <cell r="K4217"/>
          <cell r="L4217"/>
          <cell r="O4217"/>
          <cell r="P4217"/>
          <cell r="Q4217"/>
          <cell r="R4217"/>
          <cell r="S4217"/>
          <cell r="T4217"/>
          <cell r="U4217"/>
          <cell r="V4217"/>
          <cell r="Y4217"/>
          <cell r="Z4217"/>
        </row>
        <row r="4218">
          <cell r="B4218"/>
          <cell r="C4218"/>
          <cell r="D4218"/>
          <cell r="E4218"/>
          <cell r="F4218"/>
          <cell r="G4218"/>
          <cell r="H4218"/>
          <cell r="I4218"/>
          <cell r="J4218"/>
          <cell r="K4218"/>
          <cell r="L4218"/>
          <cell r="O4218"/>
          <cell r="P4218"/>
          <cell r="Q4218"/>
          <cell r="R4218"/>
          <cell r="S4218"/>
          <cell r="T4218"/>
          <cell r="U4218"/>
          <cell r="V4218"/>
          <cell r="Y4218"/>
          <cell r="Z4218"/>
        </row>
        <row r="4219">
          <cell r="B4219"/>
          <cell r="C4219"/>
          <cell r="D4219"/>
          <cell r="E4219"/>
          <cell r="F4219"/>
          <cell r="G4219"/>
          <cell r="H4219"/>
          <cell r="I4219"/>
          <cell r="J4219"/>
          <cell r="K4219"/>
          <cell r="L4219"/>
          <cell r="O4219"/>
          <cell r="P4219"/>
          <cell r="Q4219"/>
          <cell r="R4219"/>
          <cell r="S4219"/>
          <cell r="T4219"/>
          <cell r="U4219"/>
          <cell r="V4219"/>
          <cell r="Y4219"/>
          <cell r="Z4219"/>
        </row>
        <row r="4220">
          <cell r="B4220"/>
          <cell r="C4220"/>
          <cell r="D4220"/>
          <cell r="E4220"/>
          <cell r="F4220"/>
          <cell r="G4220"/>
          <cell r="H4220"/>
          <cell r="I4220"/>
          <cell r="J4220"/>
          <cell r="K4220"/>
          <cell r="L4220"/>
          <cell r="O4220"/>
          <cell r="P4220"/>
          <cell r="Q4220"/>
          <cell r="R4220"/>
          <cell r="S4220"/>
          <cell r="T4220"/>
          <cell r="U4220"/>
          <cell r="V4220"/>
          <cell r="Y4220"/>
          <cell r="Z4220"/>
        </row>
        <row r="4221">
          <cell r="B4221"/>
          <cell r="C4221"/>
          <cell r="D4221"/>
          <cell r="E4221"/>
          <cell r="F4221"/>
          <cell r="G4221"/>
          <cell r="H4221"/>
          <cell r="I4221"/>
          <cell r="J4221"/>
          <cell r="K4221"/>
          <cell r="L4221"/>
          <cell r="O4221"/>
          <cell r="P4221"/>
          <cell r="Q4221"/>
          <cell r="R4221"/>
          <cell r="S4221"/>
          <cell r="T4221"/>
          <cell r="U4221"/>
          <cell r="V4221"/>
          <cell r="Y4221"/>
          <cell r="Z4221"/>
        </row>
        <row r="4222">
          <cell r="B4222"/>
          <cell r="C4222"/>
          <cell r="D4222"/>
          <cell r="E4222"/>
          <cell r="F4222"/>
          <cell r="G4222"/>
          <cell r="H4222"/>
          <cell r="I4222"/>
          <cell r="J4222"/>
          <cell r="K4222"/>
          <cell r="L4222"/>
          <cell r="O4222"/>
          <cell r="P4222"/>
          <cell r="Q4222"/>
          <cell r="R4222"/>
          <cell r="S4222"/>
          <cell r="T4222"/>
          <cell r="U4222"/>
          <cell r="V4222"/>
          <cell r="Y4222"/>
          <cell r="Z4222"/>
        </row>
        <row r="4223">
          <cell r="B4223"/>
          <cell r="C4223"/>
          <cell r="D4223"/>
          <cell r="E4223"/>
          <cell r="F4223"/>
          <cell r="G4223"/>
          <cell r="H4223"/>
          <cell r="I4223"/>
          <cell r="J4223"/>
          <cell r="K4223"/>
          <cell r="L4223"/>
          <cell r="O4223"/>
          <cell r="P4223"/>
          <cell r="Q4223"/>
          <cell r="R4223"/>
          <cell r="S4223"/>
          <cell r="T4223"/>
          <cell r="U4223"/>
          <cell r="V4223"/>
          <cell r="Y4223"/>
          <cell r="Z4223"/>
        </row>
        <row r="4224">
          <cell r="B4224"/>
          <cell r="C4224"/>
          <cell r="D4224"/>
          <cell r="E4224"/>
          <cell r="F4224"/>
          <cell r="G4224"/>
          <cell r="H4224"/>
          <cell r="I4224"/>
          <cell r="J4224"/>
          <cell r="K4224"/>
          <cell r="L4224"/>
          <cell r="O4224"/>
          <cell r="P4224"/>
          <cell r="Q4224"/>
          <cell r="R4224"/>
          <cell r="S4224"/>
          <cell r="T4224"/>
          <cell r="U4224"/>
          <cell r="V4224"/>
          <cell r="Y4224"/>
          <cell r="Z4224"/>
        </row>
        <row r="4225">
          <cell r="B4225"/>
          <cell r="C4225"/>
          <cell r="D4225"/>
          <cell r="E4225"/>
          <cell r="F4225"/>
          <cell r="G4225"/>
          <cell r="H4225"/>
          <cell r="I4225"/>
          <cell r="J4225"/>
          <cell r="K4225"/>
          <cell r="L4225"/>
          <cell r="O4225"/>
          <cell r="P4225"/>
          <cell r="Q4225"/>
          <cell r="R4225"/>
          <cell r="S4225"/>
          <cell r="T4225"/>
          <cell r="U4225"/>
          <cell r="V4225"/>
          <cell r="Y4225"/>
          <cell r="Z4225"/>
        </row>
        <row r="4226">
          <cell r="B4226"/>
          <cell r="C4226"/>
          <cell r="D4226"/>
          <cell r="E4226"/>
          <cell r="F4226"/>
          <cell r="G4226"/>
          <cell r="H4226"/>
          <cell r="I4226"/>
          <cell r="J4226"/>
          <cell r="K4226"/>
          <cell r="L4226"/>
          <cell r="O4226"/>
          <cell r="P4226"/>
          <cell r="Q4226"/>
          <cell r="R4226"/>
          <cell r="S4226"/>
          <cell r="T4226"/>
          <cell r="U4226"/>
          <cell r="V4226"/>
          <cell r="Y4226"/>
          <cell r="Z4226"/>
        </row>
        <row r="4227">
          <cell r="B4227"/>
          <cell r="C4227"/>
          <cell r="D4227"/>
          <cell r="E4227"/>
          <cell r="F4227"/>
          <cell r="G4227"/>
          <cell r="H4227"/>
          <cell r="I4227"/>
          <cell r="J4227"/>
          <cell r="K4227"/>
          <cell r="L4227"/>
          <cell r="O4227"/>
          <cell r="P4227"/>
          <cell r="Q4227"/>
          <cell r="R4227"/>
          <cell r="S4227"/>
          <cell r="T4227"/>
          <cell r="U4227"/>
          <cell r="V4227"/>
          <cell r="Y4227"/>
          <cell r="Z4227"/>
        </row>
        <row r="4228">
          <cell r="B4228"/>
          <cell r="C4228"/>
          <cell r="D4228"/>
          <cell r="E4228"/>
          <cell r="F4228"/>
          <cell r="G4228"/>
          <cell r="H4228"/>
          <cell r="I4228"/>
          <cell r="J4228"/>
          <cell r="K4228"/>
          <cell r="L4228"/>
          <cell r="O4228"/>
          <cell r="P4228"/>
          <cell r="Q4228"/>
          <cell r="R4228"/>
          <cell r="S4228"/>
          <cell r="T4228"/>
          <cell r="U4228"/>
          <cell r="V4228"/>
          <cell r="Y4228"/>
          <cell r="Z4228"/>
        </row>
        <row r="4229">
          <cell r="B4229"/>
          <cell r="C4229"/>
          <cell r="D4229"/>
          <cell r="E4229"/>
          <cell r="F4229"/>
          <cell r="G4229"/>
          <cell r="H4229"/>
          <cell r="I4229"/>
          <cell r="J4229"/>
          <cell r="K4229"/>
          <cell r="L4229"/>
          <cell r="O4229"/>
          <cell r="P4229"/>
          <cell r="Q4229"/>
          <cell r="R4229"/>
          <cell r="S4229"/>
          <cell r="T4229"/>
          <cell r="U4229"/>
          <cell r="V4229"/>
          <cell r="Y4229"/>
          <cell r="Z4229"/>
        </row>
        <row r="4230">
          <cell r="B4230"/>
          <cell r="C4230"/>
          <cell r="D4230"/>
          <cell r="E4230"/>
          <cell r="F4230"/>
          <cell r="G4230"/>
          <cell r="H4230"/>
          <cell r="I4230"/>
          <cell r="J4230"/>
          <cell r="K4230"/>
          <cell r="L4230"/>
          <cell r="O4230"/>
          <cell r="P4230"/>
          <cell r="Q4230"/>
          <cell r="R4230"/>
          <cell r="S4230"/>
          <cell r="T4230"/>
          <cell r="U4230"/>
          <cell r="V4230"/>
          <cell r="Y4230"/>
          <cell r="Z4230"/>
        </row>
        <row r="4231">
          <cell r="B4231"/>
          <cell r="C4231"/>
          <cell r="D4231"/>
          <cell r="E4231"/>
          <cell r="F4231"/>
          <cell r="G4231"/>
          <cell r="H4231"/>
          <cell r="I4231"/>
          <cell r="J4231"/>
          <cell r="K4231"/>
          <cell r="L4231"/>
          <cell r="O4231"/>
          <cell r="P4231"/>
          <cell r="Q4231"/>
          <cell r="R4231"/>
          <cell r="S4231"/>
          <cell r="T4231"/>
          <cell r="U4231"/>
          <cell r="V4231"/>
          <cell r="Y4231"/>
          <cell r="Z4231"/>
        </row>
        <row r="4232">
          <cell r="B4232"/>
          <cell r="C4232"/>
          <cell r="D4232"/>
          <cell r="E4232"/>
          <cell r="F4232"/>
          <cell r="G4232"/>
          <cell r="H4232"/>
          <cell r="I4232"/>
          <cell r="J4232"/>
          <cell r="K4232"/>
          <cell r="L4232"/>
          <cell r="O4232"/>
          <cell r="P4232"/>
          <cell r="Q4232"/>
          <cell r="R4232"/>
          <cell r="S4232"/>
          <cell r="T4232"/>
          <cell r="U4232"/>
          <cell r="V4232"/>
          <cell r="Y4232"/>
          <cell r="Z4232"/>
        </row>
        <row r="4233">
          <cell r="B4233"/>
          <cell r="C4233"/>
          <cell r="D4233"/>
          <cell r="E4233"/>
          <cell r="F4233"/>
          <cell r="G4233"/>
          <cell r="H4233"/>
          <cell r="I4233"/>
          <cell r="J4233"/>
          <cell r="K4233"/>
          <cell r="L4233"/>
          <cell r="O4233"/>
          <cell r="P4233"/>
          <cell r="Q4233"/>
          <cell r="R4233"/>
          <cell r="S4233"/>
          <cell r="T4233"/>
          <cell r="U4233"/>
          <cell r="V4233"/>
          <cell r="Y4233"/>
          <cell r="Z4233"/>
        </row>
        <row r="4234">
          <cell r="B4234"/>
          <cell r="C4234"/>
          <cell r="D4234"/>
          <cell r="E4234"/>
          <cell r="F4234"/>
          <cell r="G4234"/>
          <cell r="H4234"/>
          <cell r="I4234"/>
          <cell r="J4234"/>
          <cell r="K4234"/>
          <cell r="L4234"/>
          <cell r="O4234"/>
          <cell r="P4234"/>
          <cell r="Q4234"/>
          <cell r="R4234"/>
          <cell r="S4234"/>
          <cell r="T4234"/>
          <cell r="U4234"/>
          <cell r="V4234"/>
          <cell r="Y4234"/>
          <cell r="Z4234"/>
        </row>
        <row r="4235">
          <cell r="B4235"/>
          <cell r="C4235"/>
          <cell r="D4235"/>
          <cell r="E4235"/>
          <cell r="F4235"/>
          <cell r="G4235"/>
          <cell r="H4235"/>
          <cell r="I4235"/>
          <cell r="J4235"/>
          <cell r="K4235"/>
          <cell r="L4235"/>
          <cell r="O4235"/>
          <cell r="P4235"/>
          <cell r="Q4235"/>
          <cell r="R4235"/>
          <cell r="S4235"/>
          <cell r="T4235"/>
          <cell r="U4235"/>
          <cell r="V4235"/>
          <cell r="Y4235"/>
          <cell r="Z4235"/>
        </row>
        <row r="4236">
          <cell r="B4236"/>
          <cell r="C4236"/>
          <cell r="D4236"/>
          <cell r="E4236"/>
          <cell r="F4236"/>
          <cell r="G4236"/>
          <cell r="H4236"/>
          <cell r="I4236"/>
          <cell r="J4236"/>
          <cell r="K4236"/>
          <cell r="L4236"/>
          <cell r="O4236"/>
          <cell r="P4236"/>
          <cell r="Q4236"/>
          <cell r="R4236"/>
          <cell r="S4236"/>
          <cell r="T4236"/>
          <cell r="U4236"/>
          <cell r="V4236"/>
          <cell r="Y4236"/>
          <cell r="Z4236"/>
        </row>
        <row r="4237">
          <cell r="B4237"/>
          <cell r="C4237"/>
          <cell r="D4237"/>
          <cell r="E4237"/>
          <cell r="F4237"/>
          <cell r="G4237"/>
          <cell r="H4237"/>
          <cell r="I4237"/>
          <cell r="J4237"/>
          <cell r="K4237"/>
          <cell r="L4237"/>
          <cell r="O4237"/>
          <cell r="P4237"/>
          <cell r="Q4237"/>
          <cell r="R4237"/>
          <cell r="S4237"/>
          <cell r="T4237"/>
          <cell r="U4237"/>
          <cell r="V4237"/>
          <cell r="Y4237"/>
          <cell r="Z4237"/>
        </row>
        <row r="4238">
          <cell r="B4238"/>
          <cell r="C4238"/>
          <cell r="D4238"/>
          <cell r="E4238"/>
          <cell r="F4238"/>
          <cell r="G4238"/>
          <cell r="H4238"/>
          <cell r="I4238"/>
          <cell r="J4238"/>
          <cell r="K4238"/>
          <cell r="L4238"/>
          <cell r="O4238"/>
          <cell r="P4238"/>
          <cell r="Q4238"/>
          <cell r="R4238"/>
          <cell r="S4238"/>
          <cell r="T4238"/>
          <cell r="U4238"/>
          <cell r="V4238"/>
          <cell r="Y4238"/>
          <cell r="Z4238"/>
        </row>
        <row r="4239">
          <cell r="B4239"/>
          <cell r="C4239"/>
          <cell r="D4239"/>
          <cell r="E4239"/>
          <cell r="F4239"/>
          <cell r="G4239"/>
          <cell r="H4239"/>
          <cell r="I4239"/>
          <cell r="J4239"/>
          <cell r="K4239"/>
          <cell r="L4239"/>
          <cell r="O4239"/>
          <cell r="P4239"/>
          <cell r="Q4239"/>
          <cell r="R4239"/>
          <cell r="S4239"/>
          <cell r="T4239"/>
          <cell r="U4239"/>
          <cell r="V4239"/>
          <cell r="Y4239"/>
          <cell r="Z4239"/>
        </row>
        <row r="4240">
          <cell r="B4240"/>
          <cell r="C4240"/>
          <cell r="D4240"/>
          <cell r="E4240"/>
          <cell r="F4240"/>
          <cell r="G4240"/>
          <cell r="H4240"/>
          <cell r="I4240"/>
          <cell r="J4240"/>
          <cell r="K4240"/>
          <cell r="L4240"/>
          <cell r="O4240"/>
          <cell r="P4240"/>
          <cell r="Q4240"/>
          <cell r="R4240"/>
          <cell r="S4240"/>
          <cell r="T4240"/>
          <cell r="U4240"/>
          <cell r="V4240"/>
          <cell r="Y4240"/>
          <cell r="Z4240"/>
        </row>
        <row r="4241">
          <cell r="B4241"/>
          <cell r="C4241"/>
          <cell r="D4241"/>
          <cell r="E4241"/>
          <cell r="F4241"/>
          <cell r="G4241"/>
          <cell r="H4241"/>
          <cell r="I4241"/>
          <cell r="J4241"/>
          <cell r="K4241"/>
          <cell r="L4241"/>
          <cell r="O4241"/>
          <cell r="P4241"/>
          <cell r="Q4241"/>
          <cell r="R4241"/>
          <cell r="S4241"/>
          <cell r="T4241"/>
          <cell r="U4241"/>
          <cell r="V4241"/>
          <cell r="Y4241"/>
          <cell r="Z4241"/>
        </row>
        <row r="4242">
          <cell r="B4242"/>
          <cell r="C4242"/>
          <cell r="D4242"/>
          <cell r="E4242"/>
          <cell r="F4242"/>
          <cell r="G4242"/>
          <cell r="H4242"/>
          <cell r="I4242"/>
          <cell r="J4242"/>
          <cell r="K4242"/>
          <cell r="L4242"/>
          <cell r="O4242"/>
          <cell r="P4242"/>
          <cell r="Q4242"/>
          <cell r="R4242"/>
          <cell r="S4242"/>
          <cell r="T4242"/>
          <cell r="U4242"/>
          <cell r="V4242"/>
          <cell r="Y4242"/>
          <cell r="Z4242"/>
        </row>
        <row r="4243">
          <cell r="B4243"/>
          <cell r="C4243"/>
          <cell r="D4243"/>
          <cell r="E4243"/>
          <cell r="F4243"/>
          <cell r="G4243"/>
          <cell r="H4243"/>
          <cell r="I4243"/>
          <cell r="J4243"/>
          <cell r="K4243"/>
          <cell r="L4243"/>
          <cell r="O4243"/>
          <cell r="P4243"/>
          <cell r="Q4243"/>
          <cell r="R4243"/>
          <cell r="S4243"/>
          <cell r="T4243"/>
          <cell r="U4243"/>
          <cell r="V4243"/>
          <cell r="Y4243"/>
          <cell r="Z4243"/>
        </row>
        <row r="4244">
          <cell r="B4244"/>
          <cell r="C4244"/>
          <cell r="D4244"/>
          <cell r="E4244"/>
          <cell r="F4244"/>
          <cell r="G4244"/>
          <cell r="H4244"/>
          <cell r="I4244"/>
          <cell r="J4244"/>
          <cell r="K4244"/>
          <cell r="L4244"/>
          <cell r="O4244"/>
          <cell r="P4244"/>
          <cell r="Q4244"/>
          <cell r="R4244"/>
          <cell r="S4244"/>
          <cell r="T4244"/>
          <cell r="U4244"/>
          <cell r="V4244"/>
          <cell r="Y4244"/>
          <cell r="Z4244"/>
        </row>
        <row r="4245">
          <cell r="B4245"/>
          <cell r="C4245"/>
          <cell r="D4245"/>
          <cell r="E4245"/>
          <cell r="F4245"/>
          <cell r="G4245"/>
          <cell r="H4245"/>
          <cell r="I4245"/>
          <cell r="J4245"/>
          <cell r="K4245"/>
          <cell r="L4245"/>
          <cell r="O4245"/>
          <cell r="P4245"/>
          <cell r="Q4245"/>
          <cell r="R4245"/>
          <cell r="S4245"/>
          <cell r="T4245"/>
          <cell r="U4245"/>
          <cell r="V4245"/>
          <cell r="Y4245"/>
          <cell r="Z4245"/>
        </row>
        <row r="4246">
          <cell r="B4246"/>
          <cell r="C4246"/>
          <cell r="D4246"/>
          <cell r="E4246"/>
          <cell r="F4246"/>
          <cell r="G4246"/>
          <cell r="H4246"/>
          <cell r="I4246"/>
          <cell r="J4246"/>
          <cell r="K4246"/>
          <cell r="L4246"/>
          <cell r="O4246"/>
          <cell r="P4246"/>
          <cell r="Q4246"/>
          <cell r="R4246"/>
          <cell r="S4246"/>
          <cell r="T4246"/>
          <cell r="U4246"/>
          <cell r="V4246"/>
          <cell r="Y4246"/>
          <cell r="Z4246"/>
        </row>
        <row r="4247">
          <cell r="B4247"/>
          <cell r="C4247"/>
          <cell r="D4247"/>
          <cell r="E4247"/>
          <cell r="F4247"/>
          <cell r="G4247"/>
          <cell r="H4247"/>
          <cell r="I4247"/>
          <cell r="J4247"/>
          <cell r="K4247"/>
          <cell r="L4247"/>
          <cell r="O4247"/>
          <cell r="P4247"/>
          <cell r="Q4247"/>
          <cell r="R4247"/>
          <cell r="S4247"/>
          <cell r="T4247"/>
          <cell r="U4247"/>
          <cell r="V4247"/>
          <cell r="Y4247"/>
          <cell r="Z4247"/>
        </row>
        <row r="4248">
          <cell r="B4248"/>
          <cell r="C4248"/>
          <cell r="D4248"/>
          <cell r="E4248"/>
          <cell r="F4248"/>
          <cell r="G4248"/>
          <cell r="H4248"/>
          <cell r="I4248"/>
          <cell r="J4248"/>
          <cell r="K4248"/>
          <cell r="L4248"/>
          <cell r="O4248"/>
          <cell r="P4248"/>
          <cell r="Q4248"/>
          <cell r="R4248"/>
          <cell r="S4248"/>
          <cell r="T4248"/>
          <cell r="U4248"/>
          <cell r="V4248"/>
          <cell r="Y4248"/>
          <cell r="Z4248"/>
        </row>
        <row r="4249">
          <cell r="B4249"/>
          <cell r="C4249"/>
          <cell r="D4249"/>
          <cell r="E4249"/>
          <cell r="F4249"/>
          <cell r="G4249"/>
          <cell r="H4249"/>
          <cell r="I4249"/>
          <cell r="J4249"/>
          <cell r="K4249"/>
          <cell r="L4249"/>
          <cell r="O4249"/>
          <cell r="P4249"/>
          <cell r="Q4249"/>
          <cell r="R4249"/>
          <cell r="S4249"/>
          <cell r="T4249"/>
          <cell r="U4249"/>
          <cell r="V4249"/>
          <cell r="Y4249"/>
          <cell r="Z4249"/>
        </row>
        <row r="4250">
          <cell r="B4250"/>
          <cell r="C4250"/>
          <cell r="D4250"/>
          <cell r="E4250"/>
          <cell r="F4250"/>
          <cell r="G4250"/>
          <cell r="H4250"/>
          <cell r="I4250"/>
          <cell r="J4250"/>
          <cell r="K4250"/>
          <cell r="L4250"/>
          <cell r="O4250"/>
          <cell r="P4250"/>
          <cell r="Q4250"/>
          <cell r="R4250"/>
          <cell r="S4250"/>
          <cell r="T4250"/>
          <cell r="U4250"/>
          <cell r="V4250"/>
          <cell r="Y4250"/>
          <cell r="Z4250"/>
        </row>
        <row r="4251">
          <cell r="B4251"/>
          <cell r="C4251"/>
          <cell r="D4251"/>
          <cell r="E4251"/>
          <cell r="F4251"/>
          <cell r="G4251"/>
          <cell r="H4251"/>
          <cell r="I4251"/>
          <cell r="J4251"/>
          <cell r="K4251"/>
          <cell r="L4251"/>
          <cell r="O4251"/>
          <cell r="P4251"/>
          <cell r="Q4251"/>
          <cell r="R4251"/>
          <cell r="S4251"/>
          <cell r="T4251"/>
          <cell r="U4251"/>
          <cell r="V4251"/>
          <cell r="Y4251"/>
          <cell r="Z4251"/>
        </row>
        <row r="4252">
          <cell r="B4252"/>
          <cell r="C4252"/>
          <cell r="D4252"/>
          <cell r="E4252"/>
          <cell r="F4252"/>
          <cell r="G4252"/>
          <cell r="H4252"/>
          <cell r="I4252"/>
          <cell r="J4252"/>
          <cell r="K4252"/>
          <cell r="L4252"/>
          <cell r="O4252"/>
          <cell r="P4252"/>
          <cell r="Q4252"/>
          <cell r="R4252"/>
          <cell r="S4252"/>
          <cell r="T4252"/>
          <cell r="U4252"/>
          <cell r="V4252"/>
          <cell r="Y4252"/>
          <cell r="Z4252"/>
        </row>
        <row r="4253">
          <cell r="B4253"/>
          <cell r="C4253"/>
          <cell r="D4253"/>
          <cell r="E4253"/>
          <cell r="F4253"/>
          <cell r="G4253"/>
          <cell r="H4253"/>
          <cell r="I4253"/>
          <cell r="J4253"/>
          <cell r="K4253"/>
          <cell r="L4253"/>
          <cell r="O4253"/>
          <cell r="P4253"/>
          <cell r="Q4253"/>
          <cell r="R4253"/>
          <cell r="S4253"/>
          <cell r="T4253"/>
          <cell r="U4253"/>
          <cell r="V4253"/>
          <cell r="Y4253"/>
          <cell r="Z4253"/>
        </row>
        <row r="4254">
          <cell r="B4254"/>
          <cell r="C4254"/>
          <cell r="D4254"/>
          <cell r="E4254"/>
          <cell r="F4254"/>
          <cell r="G4254"/>
          <cell r="H4254"/>
          <cell r="I4254"/>
          <cell r="J4254"/>
          <cell r="K4254"/>
          <cell r="L4254"/>
          <cell r="O4254"/>
          <cell r="P4254"/>
          <cell r="Q4254"/>
          <cell r="R4254"/>
          <cell r="S4254"/>
          <cell r="T4254"/>
          <cell r="U4254"/>
          <cell r="V4254"/>
          <cell r="Y4254"/>
          <cell r="Z4254"/>
        </row>
        <row r="4255">
          <cell r="B4255"/>
          <cell r="C4255"/>
          <cell r="D4255"/>
          <cell r="E4255"/>
          <cell r="F4255"/>
          <cell r="G4255"/>
          <cell r="H4255"/>
          <cell r="I4255"/>
          <cell r="J4255"/>
          <cell r="K4255"/>
          <cell r="L4255"/>
          <cell r="O4255"/>
          <cell r="P4255"/>
          <cell r="Q4255"/>
          <cell r="R4255"/>
          <cell r="S4255"/>
          <cell r="T4255"/>
          <cell r="U4255"/>
          <cell r="V4255"/>
          <cell r="Y4255"/>
          <cell r="Z4255"/>
        </row>
        <row r="4256">
          <cell r="B4256"/>
          <cell r="C4256"/>
          <cell r="D4256"/>
          <cell r="E4256"/>
          <cell r="F4256"/>
          <cell r="G4256"/>
          <cell r="H4256"/>
          <cell r="I4256"/>
          <cell r="J4256"/>
          <cell r="K4256"/>
          <cell r="L4256"/>
          <cell r="O4256"/>
          <cell r="P4256"/>
          <cell r="Q4256"/>
          <cell r="R4256"/>
          <cell r="S4256"/>
          <cell r="T4256"/>
          <cell r="U4256"/>
          <cell r="V4256"/>
          <cell r="Y4256"/>
          <cell r="Z4256"/>
        </row>
        <row r="4257">
          <cell r="B4257"/>
          <cell r="C4257"/>
          <cell r="D4257"/>
          <cell r="E4257"/>
          <cell r="F4257"/>
          <cell r="G4257"/>
          <cell r="H4257"/>
          <cell r="I4257"/>
          <cell r="J4257"/>
          <cell r="K4257"/>
          <cell r="L4257"/>
          <cell r="O4257"/>
          <cell r="P4257"/>
          <cell r="Q4257"/>
          <cell r="R4257"/>
          <cell r="S4257"/>
          <cell r="T4257"/>
          <cell r="U4257"/>
          <cell r="V4257"/>
          <cell r="Y4257"/>
          <cell r="Z4257"/>
        </row>
        <row r="4258">
          <cell r="B4258"/>
          <cell r="C4258"/>
          <cell r="D4258"/>
          <cell r="E4258"/>
          <cell r="F4258"/>
          <cell r="G4258"/>
          <cell r="H4258"/>
          <cell r="I4258"/>
          <cell r="J4258"/>
          <cell r="K4258"/>
          <cell r="L4258"/>
          <cell r="O4258"/>
          <cell r="P4258"/>
          <cell r="Q4258"/>
          <cell r="R4258"/>
          <cell r="S4258"/>
          <cell r="T4258"/>
          <cell r="U4258"/>
          <cell r="V4258"/>
          <cell r="Y4258"/>
          <cell r="Z4258"/>
        </row>
        <row r="4259">
          <cell r="B4259"/>
          <cell r="C4259"/>
          <cell r="D4259"/>
          <cell r="E4259"/>
          <cell r="F4259"/>
          <cell r="G4259"/>
          <cell r="H4259"/>
          <cell r="I4259"/>
          <cell r="J4259"/>
          <cell r="K4259"/>
          <cell r="L4259"/>
          <cell r="O4259"/>
          <cell r="P4259"/>
          <cell r="Q4259"/>
          <cell r="R4259"/>
          <cell r="S4259"/>
          <cell r="T4259"/>
          <cell r="U4259"/>
          <cell r="V4259"/>
          <cell r="Y4259"/>
          <cell r="Z4259"/>
        </row>
        <row r="4260">
          <cell r="B4260"/>
          <cell r="C4260"/>
          <cell r="D4260"/>
          <cell r="E4260"/>
          <cell r="F4260"/>
          <cell r="G4260"/>
          <cell r="H4260"/>
          <cell r="I4260"/>
          <cell r="J4260"/>
          <cell r="K4260"/>
          <cell r="L4260"/>
          <cell r="O4260"/>
          <cell r="P4260"/>
          <cell r="Q4260"/>
          <cell r="R4260"/>
          <cell r="S4260"/>
          <cell r="T4260"/>
          <cell r="U4260"/>
          <cell r="V4260"/>
          <cell r="Y4260"/>
          <cell r="Z4260"/>
        </row>
        <row r="4261">
          <cell r="B4261"/>
          <cell r="C4261"/>
          <cell r="D4261"/>
          <cell r="E4261"/>
          <cell r="F4261"/>
          <cell r="G4261"/>
          <cell r="H4261"/>
          <cell r="I4261"/>
          <cell r="J4261"/>
          <cell r="K4261"/>
          <cell r="L4261"/>
          <cell r="O4261"/>
          <cell r="P4261"/>
          <cell r="Q4261"/>
          <cell r="R4261"/>
          <cell r="S4261"/>
          <cell r="T4261"/>
          <cell r="U4261"/>
          <cell r="V4261"/>
          <cell r="Y4261"/>
          <cell r="Z4261"/>
        </row>
        <row r="4262">
          <cell r="B4262"/>
          <cell r="C4262"/>
          <cell r="D4262"/>
          <cell r="E4262"/>
          <cell r="F4262"/>
          <cell r="G4262"/>
          <cell r="H4262"/>
          <cell r="I4262"/>
          <cell r="J4262"/>
          <cell r="K4262"/>
          <cell r="L4262"/>
          <cell r="O4262"/>
          <cell r="P4262"/>
          <cell r="Q4262"/>
          <cell r="R4262"/>
          <cell r="S4262"/>
          <cell r="T4262"/>
          <cell r="U4262"/>
          <cell r="V4262"/>
          <cell r="Y4262"/>
          <cell r="Z4262"/>
        </row>
        <row r="4263">
          <cell r="B4263"/>
          <cell r="C4263"/>
          <cell r="D4263"/>
          <cell r="E4263"/>
          <cell r="F4263"/>
          <cell r="G4263"/>
          <cell r="H4263"/>
          <cell r="I4263"/>
          <cell r="J4263"/>
          <cell r="K4263"/>
          <cell r="L4263"/>
          <cell r="O4263"/>
          <cell r="P4263"/>
          <cell r="Q4263"/>
          <cell r="R4263"/>
          <cell r="S4263"/>
          <cell r="T4263"/>
          <cell r="U4263"/>
          <cell r="V4263"/>
          <cell r="Y4263"/>
          <cell r="Z4263"/>
        </row>
        <row r="4264">
          <cell r="B4264"/>
          <cell r="C4264"/>
          <cell r="D4264"/>
          <cell r="E4264"/>
          <cell r="F4264"/>
          <cell r="G4264"/>
          <cell r="H4264"/>
          <cell r="I4264"/>
          <cell r="J4264"/>
          <cell r="K4264"/>
          <cell r="L4264"/>
          <cell r="O4264"/>
          <cell r="P4264"/>
          <cell r="Q4264"/>
          <cell r="R4264"/>
          <cell r="S4264"/>
          <cell r="T4264"/>
          <cell r="U4264"/>
          <cell r="V4264"/>
          <cell r="Y4264"/>
          <cell r="Z4264"/>
        </row>
        <row r="4265">
          <cell r="B4265"/>
          <cell r="C4265"/>
          <cell r="D4265"/>
          <cell r="E4265"/>
          <cell r="F4265"/>
          <cell r="G4265"/>
          <cell r="H4265"/>
          <cell r="I4265"/>
          <cell r="J4265"/>
          <cell r="K4265"/>
          <cell r="L4265"/>
          <cell r="O4265"/>
          <cell r="P4265"/>
          <cell r="Q4265"/>
          <cell r="R4265"/>
          <cell r="S4265"/>
          <cell r="T4265"/>
          <cell r="U4265"/>
          <cell r="V4265"/>
          <cell r="Y4265"/>
          <cell r="Z4265"/>
        </row>
        <row r="4266">
          <cell r="B4266"/>
          <cell r="C4266"/>
          <cell r="D4266"/>
          <cell r="E4266"/>
          <cell r="F4266"/>
          <cell r="G4266"/>
          <cell r="H4266"/>
          <cell r="I4266"/>
          <cell r="J4266"/>
          <cell r="K4266"/>
          <cell r="L4266"/>
          <cell r="O4266"/>
          <cell r="P4266"/>
          <cell r="Q4266"/>
          <cell r="R4266"/>
          <cell r="S4266"/>
          <cell r="T4266"/>
          <cell r="U4266"/>
          <cell r="V4266"/>
          <cell r="Y4266"/>
          <cell r="Z4266"/>
        </row>
        <row r="4267">
          <cell r="B4267"/>
          <cell r="C4267"/>
          <cell r="D4267"/>
          <cell r="E4267"/>
          <cell r="F4267"/>
          <cell r="G4267"/>
          <cell r="H4267"/>
          <cell r="I4267"/>
          <cell r="J4267"/>
          <cell r="K4267"/>
          <cell r="L4267"/>
          <cell r="O4267"/>
          <cell r="P4267"/>
          <cell r="Q4267"/>
          <cell r="R4267"/>
          <cell r="S4267"/>
          <cell r="T4267"/>
          <cell r="U4267"/>
          <cell r="V4267"/>
          <cell r="Y4267"/>
          <cell r="Z4267"/>
        </row>
        <row r="4268">
          <cell r="B4268"/>
          <cell r="C4268"/>
          <cell r="D4268"/>
          <cell r="E4268"/>
          <cell r="F4268"/>
          <cell r="G4268"/>
          <cell r="H4268"/>
          <cell r="I4268"/>
          <cell r="J4268"/>
          <cell r="K4268"/>
          <cell r="L4268"/>
          <cell r="O4268"/>
          <cell r="P4268"/>
          <cell r="Q4268"/>
          <cell r="R4268"/>
          <cell r="S4268"/>
          <cell r="T4268"/>
          <cell r="U4268"/>
          <cell r="V4268"/>
          <cell r="Y4268"/>
          <cell r="Z4268"/>
        </row>
        <row r="4269">
          <cell r="B4269"/>
          <cell r="C4269"/>
          <cell r="D4269"/>
          <cell r="E4269"/>
          <cell r="F4269"/>
          <cell r="G4269"/>
          <cell r="H4269"/>
          <cell r="I4269"/>
          <cell r="J4269"/>
          <cell r="K4269"/>
          <cell r="L4269"/>
          <cell r="O4269"/>
          <cell r="P4269"/>
          <cell r="Q4269"/>
          <cell r="R4269"/>
          <cell r="S4269"/>
          <cell r="T4269"/>
          <cell r="U4269"/>
          <cell r="V4269"/>
          <cell r="Y4269"/>
          <cell r="Z4269"/>
        </row>
        <row r="4270">
          <cell r="B4270"/>
          <cell r="C4270"/>
          <cell r="D4270"/>
          <cell r="E4270"/>
          <cell r="F4270"/>
          <cell r="G4270"/>
          <cell r="H4270"/>
          <cell r="I4270"/>
          <cell r="J4270"/>
          <cell r="K4270"/>
          <cell r="L4270"/>
          <cell r="O4270"/>
          <cell r="P4270"/>
          <cell r="Q4270"/>
          <cell r="R4270"/>
          <cell r="S4270"/>
          <cell r="T4270"/>
          <cell r="U4270"/>
          <cell r="V4270"/>
          <cell r="Y4270"/>
          <cell r="Z4270"/>
        </row>
        <row r="4271">
          <cell r="B4271"/>
          <cell r="C4271"/>
          <cell r="D4271"/>
          <cell r="E4271"/>
          <cell r="F4271"/>
          <cell r="G4271"/>
          <cell r="H4271"/>
          <cell r="I4271"/>
          <cell r="J4271"/>
          <cell r="K4271"/>
          <cell r="L4271"/>
          <cell r="O4271"/>
          <cell r="P4271"/>
          <cell r="Q4271"/>
          <cell r="R4271"/>
          <cell r="S4271"/>
          <cell r="T4271"/>
          <cell r="U4271"/>
          <cell r="V4271"/>
          <cell r="Y4271"/>
          <cell r="Z4271"/>
        </row>
        <row r="4272">
          <cell r="B4272"/>
          <cell r="C4272"/>
          <cell r="D4272"/>
          <cell r="E4272"/>
          <cell r="F4272"/>
          <cell r="G4272"/>
          <cell r="H4272"/>
          <cell r="I4272"/>
          <cell r="J4272"/>
          <cell r="K4272"/>
          <cell r="L4272"/>
          <cell r="O4272"/>
          <cell r="P4272"/>
          <cell r="Q4272"/>
          <cell r="R4272"/>
          <cell r="S4272"/>
          <cell r="T4272"/>
          <cell r="U4272"/>
          <cell r="V4272"/>
          <cell r="Y4272"/>
          <cell r="Z4272"/>
        </row>
        <row r="4273">
          <cell r="B4273"/>
          <cell r="C4273"/>
          <cell r="D4273"/>
          <cell r="E4273"/>
          <cell r="F4273"/>
          <cell r="G4273"/>
          <cell r="H4273"/>
          <cell r="I4273"/>
          <cell r="J4273"/>
          <cell r="K4273"/>
          <cell r="L4273"/>
          <cell r="O4273"/>
          <cell r="P4273"/>
          <cell r="Q4273"/>
          <cell r="R4273"/>
          <cell r="S4273"/>
          <cell r="T4273"/>
          <cell r="U4273"/>
          <cell r="V4273"/>
          <cell r="Y4273"/>
          <cell r="Z4273"/>
        </row>
        <row r="4274">
          <cell r="B4274"/>
          <cell r="C4274"/>
          <cell r="D4274"/>
          <cell r="E4274"/>
          <cell r="F4274"/>
          <cell r="G4274"/>
          <cell r="H4274"/>
          <cell r="I4274"/>
          <cell r="J4274"/>
          <cell r="K4274"/>
          <cell r="L4274"/>
          <cell r="O4274"/>
          <cell r="P4274"/>
          <cell r="Q4274"/>
          <cell r="R4274"/>
          <cell r="S4274"/>
          <cell r="T4274"/>
          <cell r="U4274"/>
          <cell r="V4274"/>
          <cell r="Y4274"/>
          <cell r="Z4274"/>
        </row>
        <row r="4275">
          <cell r="B4275"/>
          <cell r="C4275"/>
          <cell r="D4275"/>
          <cell r="E4275"/>
          <cell r="F4275"/>
          <cell r="G4275"/>
          <cell r="H4275"/>
          <cell r="I4275"/>
          <cell r="J4275"/>
          <cell r="K4275"/>
          <cell r="L4275"/>
          <cell r="O4275"/>
          <cell r="P4275"/>
          <cell r="Q4275"/>
          <cell r="R4275"/>
          <cell r="S4275"/>
          <cell r="T4275"/>
          <cell r="U4275"/>
          <cell r="V4275"/>
          <cell r="Y4275"/>
          <cell r="Z4275"/>
        </row>
        <row r="4276">
          <cell r="B4276"/>
          <cell r="C4276"/>
          <cell r="D4276"/>
          <cell r="E4276"/>
          <cell r="F4276"/>
          <cell r="G4276"/>
          <cell r="H4276"/>
          <cell r="I4276"/>
          <cell r="J4276"/>
          <cell r="K4276"/>
          <cell r="L4276"/>
          <cell r="O4276"/>
          <cell r="P4276"/>
          <cell r="Q4276"/>
          <cell r="R4276"/>
          <cell r="S4276"/>
          <cell r="T4276"/>
          <cell r="U4276"/>
          <cell r="V4276"/>
          <cell r="Y4276"/>
          <cell r="Z4276"/>
        </row>
        <row r="4277">
          <cell r="B4277"/>
          <cell r="C4277"/>
          <cell r="D4277"/>
          <cell r="E4277"/>
          <cell r="F4277"/>
          <cell r="G4277"/>
          <cell r="H4277"/>
          <cell r="I4277"/>
          <cell r="J4277"/>
          <cell r="K4277"/>
          <cell r="L4277"/>
          <cell r="O4277"/>
          <cell r="P4277"/>
          <cell r="Q4277"/>
          <cell r="R4277"/>
          <cell r="S4277"/>
          <cell r="T4277"/>
          <cell r="U4277"/>
          <cell r="V4277"/>
          <cell r="Y4277"/>
          <cell r="Z4277"/>
        </row>
        <row r="4278">
          <cell r="B4278"/>
          <cell r="C4278"/>
          <cell r="D4278"/>
          <cell r="E4278"/>
          <cell r="F4278"/>
          <cell r="G4278"/>
          <cell r="H4278"/>
          <cell r="I4278"/>
          <cell r="J4278"/>
          <cell r="K4278"/>
          <cell r="L4278"/>
          <cell r="O4278"/>
          <cell r="P4278"/>
          <cell r="Q4278"/>
          <cell r="R4278"/>
          <cell r="S4278"/>
          <cell r="T4278"/>
          <cell r="U4278"/>
          <cell r="V4278"/>
          <cell r="Y4278"/>
          <cell r="Z4278"/>
        </row>
        <row r="4279">
          <cell r="B4279"/>
          <cell r="C4279"/>
          <cell r="D4279"/>
          <cell r="E4279"/>
          <cell r="F4279"/>
          <cell r="G4279"/>
          <cell r="H4279"/>
          <cell r="I4279"/>
          <cell r="J4279"/>
          <cell r="K4279"/>
          <cell r="L4279"/>
          <cell r="O4279"/>
          <cell r="P4279"/>
          <cell r="Q4279"/>
          <cell r="R4279"/>
          <cell r="S4279"/>
          <cell r="T4279"/>
          <cell r="U4279"/>
          <cell r="V4279"/>
          <cell r="Y4279"/>
          <cell r="Z4279"/>
        </row>
        <row r="4280">
          <cell r="B4280"/>
          <cell r="C4280"/>
          <cell r="D4280"/>
          <cell r="E4280"/>
          <cell r="F4280"/>
          <cell r="G4280"/>
          <cell r="H4280"/>
          <cell r="I4280"/>
          <cell r="J4280"/>
          <cell r="K4280"/>
          <cell r="L4280"/>
          <cell r="O4280"/>
          <cell r="P4280"/>
          <cell r="Q4280"/>
          <cell r="R4280"/>
          <cell r="S4280"/>
          <cell r="T4280"/>
          <cell r="U4280"/>
          <cell r="V4280"/>
          <cell r="Y4280"/>
          <cell r="Z4280"/>
        </row>
        <row r="4281">
          <cell r="B4281"/>
          <cell r="C4281"/>
          <cell r="D4281"/>
          <cell r="E4281"/>
          <cell r="F4281"/>
          <cell r="G4281"/>
          <cell r="H4281"/>
          <cell r="I4281"/>
          <cell r="J4281"/>
          <cell r="K4281"/>
          <cell r="L4281"/>
          <cell r="O4281"/>
          <cell r="P4281"/>
          <cell r="Q4281"/>
          <cell r="R4281"/>
          <cell r="S4281"/>
          <cell r="T4281"/>
          <cell r="U4281"/>
          <cell r="V4281"/>
          <cell r="Y4281"/>
          <cell r="Z4281"/>
        </row>
        <row r="4282">
          <cell r="B4282"/>
          <cell r="C4282"/>
          <cell r="D4282"/>
          <cell r="E4282"/>
          <cell r="F4282"/>
          <cell r="G4282"/>
          <cell r="H4282"/>
          <cell r="I4282"/>
          <cell r="J4282"/>
          <cell r="K4282"/>
          <cell r="L4282"/>
          <cell r="O4282"/>
          <cell r="P4282"/>
          <cell r="Q4282"/>
          <cell r="R4282"/>
          <cell r="S4282"/>
          <cell r="T4282"/>
          <cell r="U4282"/>
          <cell r="V4282"/>
          <cell r="Y4282"/>
          <cell r="Z4282"/>
        </row>
        <row r="4283">
          <cell r="B4283"/>
          <cell r="C4283"/>
          <cell r="D4283"/>
          <cell r="E4283"/>
          <cell r="F4283"/>
          <cell r="G4283"/>
          <cell r="H4283"/>
          <cell r="I4283"/>
          <cell r="J4283"/>
          <cell r="K4283"/>
          <cell r="L4283"/>
          <cell r="O4283"/>
          <cell r="P4283"/>
          <cell r="Q4283"/>
          <cell r="R4283"/>
          <cell r="S4283"/>
          <cell r="T4283"/>
          <cell r="U4283"/>
          <cell r="V4283"/>
          <cell r="Y4283"/>
          <cell r="Z4283"/>
        </row>
        <row r="4284">
          <cell r="B4284"/>
          <cell r="C4284"/>
          <cell r="D4284"/>
          <cell r="E4284"/>
          <cell r="F4284"/>
          <cell r="G4284"/>
          <cell r="H4284"/>
          <cell r="I4284"/>
          <cell r="J4284"/>
          <cell r="K4284"/>
          <cell r="L4284"/>
          <cell r="O4284"/>
          <cell r="P4284"/>
          <cell r="Q4284"/>
          <cell r="R4284"/>
          <cell r="S4284"/>
          <cell r="T4284"/>
          <cell r="U4284"/>
          <cell r="V4284"/>
          <cell r="Y4284"/>
          <cell r="Z4284"/>
        </row>
        <row r="4285">
          <cell r="B4285"/>
          <cell r="C4285"/>
          <cell r="D4285"/>
          <cell r="E4285"/>
          <cell r="F4285"/>
          <cell r="G4285"/>
          <cell r="H4285"/>
          <cell r="I4285"/>
          <cell r="J4285"/>
          <cell r="K4285"/>
          <cell r="L4285"/>
          <cell r="O4285"/>
          <cell r="P4285"/>
          <cell r="Q4285"/>
          <cell r="R4285"/>
          <cell r="S4285"/>
          <cell r="T4285"/>
          <cell r="U4285"/>
          <cell r="V4285"/>
          <cell r="Y4285"/>
          <cell r="Z4285"/>
        </row>
        <row r="4286">
          <cell r="B4286"/>
          <cell r="C4286"/>
          <cell r="D4286"/>
          <cell r="E4286"/>
          <cell r="F4286"/>
          <cell r="G4286"/>
          <cell r="H4286"/>
          <cell r="I4286"/>
          <cell r="J4286"/>
          <cell r="K4286"/>
          <cell r="L4286"/>
          <cell r="O4286"/>
          <cell r="P4286"/>
          <cell r="Q4286"/>
          <cell r="R4286"/>
          <cell r="S4286"/>
          <cell r="T4286"/>
          <cell r="U4286"/>
          <cell r="V4286"/>
          <cell r="Y4286"/>
          <cell r="Z4286"/>
        </row>
        <row r="4287">
          <cell r="B4287"/>
          <cell r="C4287"/>
          <cell r="D4287"/>
          <cell r="E4287"/>
          <cell r="F4287"/>
          <cell r="G4287"/>
          <cell r="H4287"/>
          <cell r="I4287"/>
          <cell r="J4287"/>
          <cell r="K4287"/>
          <cell r="L4287"/>
          <cell r="O4287"/>
          <cell r="P4287"/>
          <cell r="Q4287"/>
          <cell r="R4287"/>
          <cell r="S4287"/>
          <cell r="T4287"/>
          <cell r="U4287"/>
          <cell r="V4287"/>
          <cell r="Y4287"/>
          <cell r="Z4287"/>
        </row>
        <row r="4288">
          <cell r="B4288"/>
          <cell r="C4288"/>
          <cell r="D4288"/>
          <cell r="E4288"/>
          <cell r="F4288"/>
          <cell r="G4288"/>
          <cell r="H4288"/>
          <cell r="I4288"/>
          <cell r="J4288"/>
          <cell r="K4288"/>
          <cell r="L4288"/>
          <cell r="O4288"/>
          <cell r="P4288"/>
          <cell r="Q4288"/>
          <cell r="R4288"/>
          <cell r="S4288"/>
          <cell r="T4288"/>
          <cell r="U4288"/>
          <cell r="V4288"/>
          <cell r="Y4288"/>
          <cell r="Z4288"/>
        </row>
        <row r="4289">
          <cell r="B4289"/>
          <cell r="C4289"/>
          <cell r="D4289"/>
          <cell r="E4289"/>
          <cell r="F4289"/>
          <cell r="G4289"/>
          <cell r="H4289"/>
          <cell r="I4289"/>
          <cell r="J4289"/>
          <cell r="K4289"/>
          <cell r="L4289"/>
          <cell r="O4289"/>
          <cell r="P4289"/>
          <cell r="Q4289"/>
          <cell r="R4289"/>
          <cell r="S4289"/>
          <cell r="T4289"/>
          <cell r="U4289"/>
          <cell r="V4289"/>
          <cell r="Y4289"/>
          <cell r="Z4289"/>
        </row>
        <row r="4290">
          <cell r="B4290"/>
          <cell r="C4290"/>
          <cell r="D4290"/>
          <cell r="E4290"/>
          <cell r="F4290"/>
          <cell r="G4290"/>
          <cell r="H4290"/>
          <cell r="I4290"/>
          <cell r="J4290"/>
          <cell r="K4290"/>
          <cell r="L4290"/>
          <cell r="O4290"/>
          <cell r="P4290"/>
          <cell r="Q4290"/>
          <cell r="R4290"/>
          <cell r="S4290"/>
          <cell r="T4290"/>
          <cell r="U4290"/>
          <cell r="V4290"/>
          <cell r="Y4290"/>
          <cell r="Z4290"/>
        </row>
        <row r="4291">
          <cell r="B4291"/>
          <cell r="C4291"/>
          <cell r="D4291"/>
          <cell r="E4291"/>
          <cell r="F4291"/>
          <cell r="G4291"/>
          <cell r="H4291"/>
          <cell r="I4291"/>
          <cell r="J4291"/>
          <cell r="K4291"/>
          <cell r="L4291"/>
          <cell r="O4291"/>
          <cell r="P4291"/>
          <cell r="Q4291"/>
          <cell r="R4291"/>
          <cell r="S4291"/>
          <cell r="T4291"/>
          <cell r="U4291"/>
          <cell r="V4291"/>
          <cell r="Y4291"/>
          <cell r="Z4291"/>
        </row>
        <row r="4292">
          <cell r="B4292"/>
          <cell r="C4292"/>
          <cell r="D4292"/>
          <cell r="E4292"/>
          <cell r="F4292"/>
          <cell r="G4292"/>
          <cell r="H4292"/>
          <cell r="I4292"/>
          <cell r="J4292"/>
          <cell r="K4292"/>
          <cell r="L4292"/>
          <cell r="O4292"/>
          <cell r="P4292"/>
          <cell r="Q4292"/>
          <cell r="R4292"/>
          <cell r="S4292"/>
          <cell r="T4292"/>
          <cell r="U4292"/>
          <cell r="V4292"/>
          <cell r="Y4292"/>
          <cell r="Z4292"/>
        </row>
        <row r="4293">
          <cell r="B4293"/>
          <cell r="C4293"/>
          <cell r="D4293"/>
          <cell r="E4293"/>
          <cell r="F4293"/>
          <cell r="G4293"/>
          <cell r="H4293"/>
          <cell r="I4293"/>
          <cell r="J4293"/>
          <cell r="K4293"/>
          <cell r="L4293"/>
          <cell r="O4293"/>
          <cell r="P4293"/>
          <cell r="Q4293"/>
          <cell r="R4293"/>
          <cell r="S4293"/>
          <cell r="T4293"/>
          <cell r="U4293"/>
          <cell r="V4293"/>
          <cell r="Y4293"/>
          <cell r="Z4293"/>
        </row>
        <row r="4294">
          <cell r="B4294"/>
          <cell r="C4294"/>
          <cell r="D4294"/>
          <cell r="E4294"/>
          <cell r="F4294"/>
          <cell r="G4294"/>
          <cell r="H4294"/>
          <cell r="I4294"/>
          <cell r="J4294"/>
          <cell r="K4294"/>
          <cell r="L4294"/>
          <cell r="O4294"/>
          <cell r="P4294"/>
          <cell r="Q4294"/>
          <cell r="R4294"/>
          <cell r="S4294"/>
          <cell r="T4294"/>
          <cell r="U4294"/>
          <cell r="V4294"/>
          <cell r="Y4294"/>
          <cell r="Z4294"/>
        </row>
        <row r="4295">
          <cell r="B4295"/>
          <cell r="C4295"/>
          <cell r="D4295"/>
          <cell r="E4295"/>
          <cell r="F4295"/>
          <cell r="G4295"/>
          <cell r="H4295"/>
          <cell r="I4295"/>
          <cell r="J4295"/>
          <cell r="K4295"/>
          <cell r="L4295"/>
          <cell r="O4295"/>
          <cell r="P4295"/>
          <cell r="Q4295"/>
          <cell r="R4295"/>
          <cell r="S4295"/>
          <cell r="T4295"/>
          <cell r="U4295"/>
          <cell r="V4295"/>
          <cell r="Y4295"/>
          <cell r="Z4295"/>
        </row>
        <row r="4296">
          <cell r="B4296"/>
          <cell r="C4296"/>
          <cell r="D4296"/>
          <cell r="E4296"/>
          <cell r="F4296"/>
          <cell r="G4296"/>
          <cell r="H4296"/>
          <cell r="I4296"/>
          <cell r="J4296"/>
          <cell r="K4296"/>
          <cell r="L4296"/>
          <cell r="O4296"/>
          <cell r="P4296"/>
          <cell r="Q4296"/>
          <cell r="R4296"/>
          <cell r="S4296"/>
          <cell r="T4296"/>
          <cell r="U4296"/>
          <cell r="V4296"/>
          <cell r="Y4296"/>
          <cell r="Z4296"/>
        </row>
        <row r="4297">
          <cell r="B4297"/>
          <cell r="C4297"/>
          <cell r="D4297"/>
          <cell r="E4297"/>
          <cell r="F4297"/>
          <cell r="G4297"/>
          <cell r="H4297"/>
          <cell r="I4297"/>
          <cell r="J4297"/>
          <cell r="K4297"/>
          <cell r="L4297"/>
          <cell r="O4297"/>
          <cell r="P4297"/>
          <cell r="Q4297"/>
          <cell r="R4297"/>
          <cell r="S4297"/>
          <cell r="T4297"/>
          <cell r="U4297"/>
          <cell r="V4297"/>
          <cell r="Y4297"/>
          <cell r="Z4297"/>
        </row>
        <row r="4298">
          <cell r="B4298"/>
          <cell r="C4298"/>
          <cell r="D4298"/>
          <cell r="E4298"/>
          <cell r="F4298"/>
          <cell r="G4298"/>
          <cell r="H4298"/>
          <cell r="I4298"/>
          <cell r="J4298"/>
          <cell r="K4298"/>
          <cell r="L4298"/>
          <cell r="O4298"/>
          <cell r="P4298"/>
          <cell r="Q4298"/>
          <cell r="R4298"/>
          <cell r="S4298"/>
          <cell r="T4298"/>
          <cell r="U4298"/>
          <cell r="V4298"/>
          <cell r="Y4298"/>
          <cell r="Z4298"/>
        </row>
        <row r="4299">
          <cell r="B4299"/>
          <cell r="C4299"/>
          <cell r="D4299"/>
          <cell r="E4299"/>
          <cell r="F4299"/>
          <cell r="G4299"/>
          <cell r="H4299"/>
          <cell r="I4299"/>
          <cell r="J4299"/>
          <cell r="K4299"/>
          <cell r="L4299"/>
          <cell r="O4299"/>
          <cell r="P4299"/>
          <cell r="Q4299"/>
          <cell r="R4299"/>
          <cell r="S4299"/>
          <cell r="T4299"/>
          <cell r="U4299"/>
          <cell r="V4299"/>
          <cell r="Y4299"/>
          <cell r="Z4299"/>
        </row>
        <row r="4300">
          <cell r="B4300"/>
          <cell r="C4300"/>
          <cell r="D4300"/>
          <cell r="E4300"/>
          <cell r="F4300"/>
          <cell r="G4300"/>
          <cell r="H4300"/>
          <cell r="I4300"/>
          <cell r="J4300"/>
          <cell r="K4300"/>
          <cell r="L4300"/>
          <cell r="O4300"/>
          <cell r="P4300"/>
          <cell r="Q4300"/>
          <cell r="R4300"/>
          <cell r="S4300"/>
          <cell r="T4300"/>
          <cell r="U4300"/>
          <cell r="V4300"/>
          <cell r="Y4300"/>
          <cell r="Z4300"/>
        </row>
        <row r="4301">
          <cell r="B4301"/>
          <cell r="C4301"/>
          <cell r="D4301"/>
          <cell r="E4301"/>
          <cell r="F4301"/>
          <cell r="G4301"/>
          <cell r="H4301"/>
          <cell r="I4301"/>
          <cell r="J4301"/>
          <cell r="K4301"/>
          <cell r="L4301"/>
          <cell r="O4301"/>
          <cell r="P4301"/>
          <cell r="Q4301"/>
          <cell r="R4301"/>
          <cell r="S4301"/>
          <cell r="T4301"/>
          <cell r="U4301"/>
          <cell r="V4301"/>
          <cell r="Y4301"/>
          <cell r="Z4301"/>
        </row>
        <row r="4302">
          <cell r="B4302"/>
          <cell r="C4302"/>
          <cell r="D4302"/>
          <cell r="E4302"/>
          <cell r="F4302"/>
          <cell r="G4302"/>
          <cell r="H4302"/>
          <cell r="I4302"/>
          <cell r="J4302"/>
          <cell r="K4302"/>
          <cell r="L4302"/>
          <cell r="O4302"/>
          <cell r="P4302"/>
          <cell r="Q4302"/>
          <cell r="R4302"/>
          <cell r="S4302"/>
          <cell r="T4302"/>
          <cell r="U4302"/>
          <cell r="V4302"/>
          <cell r="Y4302"/>
          <cell r="Z4302"/>
        </row>
        <row r="4303">
          <cell r="B4303"/>
          <cell r="C4303"/>
          <cell r="D4303"/>
          <cell r="E4303"/>
          <cell r="F4303"/>
          <cell r="G4303"/>
          <cell r="H4303"/>
          <cell r="I4303"/>
          <cell r="J4303"/>
          <cell r="K4303"/>
          <cell r="L4303"/>
          <cell r="O4303"/>
          <cell r="P4303"/>
          <cell r="Q4303"/>
          <cell r="R4303"/>
          <cell r="S4303"/>
          <cell r="T4303"/>
          <cell r="U4303"/>
          <cell r="V4303"/>
          <cell r="Y4303"/>
          <cell r="Z4303"/>
        </row>
        <row r="4304">
          <cell r="B4304"/>
          <cell r="C4304"/>
          <cell r="D4304"/>
          <cell r="E4304"/>
          <cell r="F4304"/>
          <cell r="G4304"/>
          <cell r="H4304"/>
          <cell r="I4304"/>
          <cell r="J4304"/>
          <cell r="K4304"/>
          <cell r="L4304"/>
          <cell r="O4304"/>
          <cell r="P4304"/>
          <cell r="Q4304"/>
          <cell r="R4304"/>
          <cell r="S4304"/>
          <cell r="T4304"/>
          <cell r="U4304"/>
          <cell r="V4304"/>
          <cell r="Y4304"/>
          <cell r="Z4304"/>
        </row>
        <row r="4305">
          <cell r="B4305"/>
          <cell r="C4305"/>
          <cell r="D4305"/>
          <cell r="E4305"/>
          <cell r="F4305"/>
          <cell r="G4305"/>
          <cell r="H4305"/>
          <cell r="I4305"/>
          <cell r="J4305"/>
          <cell r="K4305"/>
          <cell r="L4305"/>
          <cell r="O4305"/>
          <cell r="P4305"/>
          <cell r="Q4305"/>
          <cell r="R4305"/>
          <cell r="S4305"/>
          <cell r="T4305"/>
          <cell r="U4305"/>
          <cell r="V4305"/>
          <cell r="Y4305"/>
          <cell r="Z4305"/>
        </row>
        <row r="4306">
          <cell r="B4306"/>
          <cell r="C4306"/>
          <cell r="D4306"/>
          <cell r="E4306"/>
          <cell r="F4306"/>
          <cell r="G4306"/>
          <cell r="H4306"/>
          <cell r="I4306"/>
          <cell r="J4306"/>
          <cell r="K4306"/>
          <cell r="L4306"/>
          <cell r="O4306"/>
          <cell r="P4306"/>
          <cell r="Q4306"/>
          <cell r="R4306"/>
          <cell r="S4306"/>
          <cell r="T4306"/>
          <cell r="U4306"/>
          <cell r="V4306"/>
          <cell r="Y4306"/>
          <cell r="Z4306"/>
        </row>
        <row r="4307">
          <cell r="B4307"/>
          <cell r="C4307"/>
          <cell r="D4307"/>
          <cell r="E4307"/>
          <cell r="F4307"/>
          <cell r="G4307"/>
          <cell r="H4307"/>
          <cell r="I4307"/>
          <cell r="J4307"/>
          <cell r="K4307"/>
          <cell r="L4307"/>
          <cell r="O4307"/>
          <cell r="P4307"/>
          <cell r="Q4307"/>
          <cell r="R4307"/>
          <cell r="S4307"/>
          <cell r="T4307"/>
          <cell r="U4307"/>
          <cell r="V4307"/>
          <cell r="Y4307"/>
          <cell r="Z4307"/>
        </row>
        <row r="4308">
          <cell r="B4308"/>
          <cell r="C4308"/>
          <cell r="D4308"/>
          <cell r="E4308"/>
          <cell r="F4308"/>
          <cell r="G4308"/>
          <cell r="H4308"/>
          <cell r="I4308"/>
          <cell r="J4308"/>
          <cell r="K4308"/>
          <cell r="L4308"/>
          <cell r="O4308"/>
          <cell r="P4308"/>
          <cell r="Q4308"/>
          <cell r="R4308"/>
          <cell r="S4308"/>
          <cell r="T4308"/>
          <cell r="U4308"/>
          <cell r="V4308"/>
          <cell r="Y4308"/>
          <cell r="Z4308"/>
        </row>
        <row r="4309">
          <cell r="B4309"/>
          <cell r="C4309"/>
          <cell r="D4309"/>
          <cell r="E4309"/>
          <cell r="F4309"/>
          <cell r="G4309"/>
          <cell r="H4309"/>
          <cell r="I4309"/>
          <cell r="J4309"/>
          <cell r="K4309"/>
          <cell r="L4309"/>
          <cell r="O4309"/>
          <cell r="P4309"/>
          <cell r="Q4309"/>
          <cell r="R4309"/>
          <cell r="S4309"/>
          <cell r="T4309"/>
          <cell r="U4309"/>
          <cell r="V4309"/>
          <cell r="Y4309"/>
          <cell r="Z4309"/>
        </row>
        <row r="4310">
          <cell r="B4310"/>
          <cell r="C4310"/>
          <cell r="D4310"/>
          <cell r="E4310"/>
          <cell r="F4310"/>
          <cell r="G4310"/>
          <cell r="H4310"/>
          <cell r="I4310"/>
          <cell r="J4310"/>
          <cell r="K4310"/>
          <cell r="L4310"/>
          <cell r="O4310"/>
          <cell r="P4310"/>
          <cell r="Q4310"/>
          <cell r="R4310"/>
          <cell r="S4310"/>
          <cell r="T4310"/>
          <cell r="U4310"/>
          <cell r="V4310"/>
          <cell r="Y4310"/>
          <cell r="Z4310"/>
        </row>
        <row r="4311">
          <cell r="B4311"/>
          <cell r="C4311"/>
          <cell r="D4311"/>
          <cell r="E4311"/>
          <cell r="F4311"/>
          <cell r="G4311"/>
          <cell r="H4311"/>
          <cell r="I4311"/>
          <cell r="J4311"/>
          <cell r="K4311"/>
          <cell r="L4311"/>
          <cell r="O4311"/>
          <cell r="P4311"/>
          <cell r="Q4311"/>
          <cell r="R4311"/>
          <cell r="S4311"/>
          <cell r="T4311"/>
          <cell r="U4311"/>
          <cell r="V4311"/>
          <cell r="Y4311"/>
          <cell r="Z4311"/>
        </row>
        <row r="4312">
          <cell r="B4312"/>
          <cell r="C4312"/>
          <cell r="D4312"/>
          <cell r="E4312"/>
          <cell r="F4312"/>
          <cell r="G4312"/>
          <cell r="H4312"/>
          <cell r="I4312"/>
          <cell r="J4312"/>
          <cell r="K4312"/>
          <cell r="L4312"/>
          <cell r="O4312"/>
          <cell r="P4312"/>
          <cell r="Q4312"/>
          <cell r="R4312"/>
          <cell r="S4312"/>
          <cell r="T4312"/>
          <cell r="U4312"/>
          <cell r="V4312"/>
          <cell r="Y4312"/>
          <cell r="Z4312"/>
        </row>
        <row r="4313">
          <cell r="B4313"/>
          <cell r="C4313"/>
          <cell r="D4313"/>
          <cell r="E4313"/>
          <cell r="F4313"/>
          <cell r="G4313"/>
          <cell r="H4313"/>
          <cell r="I4313"/>
          <cell r="J4313"/>
          <cell r="K4313"/>
          <cell r="L4313"/>
          <cell r="O4313"/>
          <cell r="P4313"/>
          <cell r="Q4313"/>
          <cell r="R4313"/>
          <cell r="S4313"/>
          <cell r="T4313"/>
          <cell r="U4313"/>
          <cell r="V4313"/>
          <cell r="Y4313"/>
          <cell r="Z4313"/>
        </row>
        <row r="4314">
          <cell r="B4314"/>
          <cell r="C4314"/>
          <cell r="D4314"/>
          <cell r="E4314"/>
          <cell r="F4314"/>
          <cell r="G4314"/>
          <cell r="H4314"/>
          <cell r="I4314"/>
          <cell r="J4314"/>
          <cell r="K4314"/>
          <cell r="L4314"/>
          <cell r="O4314"/>
          <cell r="P4314"/>
          <cell r="Q4314"/>
          <cell r="R4314"/>
          <cell r="S4314"/>
          <cell r="T4314"/>
          <cell r="U4314"/>
          <cell r="V4314"/>
          <cell r="Y4314"/>
          <cell r="Z4314"/>
        </row>
        <row r="4315">
          <cell r="B4315"/>
          <cell r="C4315"/>
          <cell r="D4315"/>
          <cell r="E4315"/>
          <cell r="F4315"/>
          <cell r="G4315"/>
          <cell r="H4315"/>
          <cell r="I4315"/>
          <cell r="J4315"/>
          <cell r="K4315"/>
          <cell r="L4315"/>
          <cell r="O4315"/>
          <cell r="P4315"/>
          <cell r="Q4315"/>
          <cell r="R4315"/>
          <cell r="S4315"/>
          <cell r="T4315"/>
          <cell r="U4315"/>
          <cell r="V4315"/>
          <cell r="Y4315"/>
          <cell r="Z4315"/>
        </row>
        <row r="4316">
          <cell r="B4316"/>
          <cell r="C4316"/>
          <cell r="D4316"/>
          <cell r="E4316"/>
          <cell r="F4316"/>
          <cell r="G4316"/>
          <cell r="H4316"/>
          <cell r="I4316"/>
          <cell r="J4316"/>
          <cell r="K4316"/>
          <cell r="L4316"/>
          <cell r="O4316"/>
          <cell r="P4316"/>
          <cell r="Q4316"/>
          <cell r="R4316"/>
          <cell r="S4316"/>
          <cell r="T4316"/>
          <cell r="U4316"/>
          <cell r="V4316"/>
          <cell r="Y4316"/>
          <cell r="Z4316"/>
        </row>
        <row r="4317">
          <cell r="B4317"/>
          <cell r="C4317"/>
          <cell r="D4317"/>
          <cell r="E4317"/>
          <cell r="F4317"/>
          <cell r="G4317"/>
          <cell r="H4317"/>
          <cell r="I4317"/>
          <cell r="J4317"/>
          <cell r="K4317"/>
          <cell r="L4317"/>
          <cell r="O4317"/>
          <cell r="P4317"/>
          <cell r="Q4317"/>
          <cell r="R4317"/>
          <cell r="S4317"/>
          <cell r="T4317"/>
          <cell r="U4317"/>
          <cell r="V4317"/>
          <cell r="Y4317"/>
          <cell r="Z4317"/>
        </row>
        <row r="4318">
          <cell r="B4318"/>
          <cell r="C4318"/>
          <cell r="D4318"/>
          <cell r="E4318"/>
          <cell r="F4318"/>
          <cell r="G4318"/>
          <cell r="H4318"/>
          <cell r="I4318"/>
          <cell r="J4318"/>
          <cell r="K4318"/>
          <cell r="L4318"/>
          <cell r="O4318"/>
          <cell r="P4318"/>
          <cell r="Q4318"/>
          <cell r="R4318"/>
          <cell r="S4318"/>
          <cell r="T4318"/>
          <cell r="U4318"/>
          <cell r="V4318"/>
          <cell r="Y4318"/>
          <cell r="Z4318"/>
        </row>
        <row r="4319">
          <cell r="B4319"/>
          <cell r="C4319"/>
          <cell r="D4319"/>
          <cell r="E4319"/>
          <cell r="F4319"/>
          <cell r="G4319"/>
          <cell r="H4319"/>
          <cell r="I4319"/>
          <cell r="J4319"/>
          <cell r="K4319"/>
          <cell r="L4319"/>
          <cell r="O4319"/>
          <cell r="P4319"/>
          <cell r="Q4319"/>
          <cell r="R4319"/>
          <cell r="S4319"/>
          <cell r="T4319"/>
          <cell r="U4319"/>
          <cell r="V4319"/>
          <cell r="Y4319"/>
          <cell r="Z4319"/>
        </row>
        <row r="4320">
          <cell r="B4320"/>
          <cell r="C4320"/>
          <cell r="D4320"/>
          <cell r="E4320"/>
          <cell r="F4320"/>
          <cell r="G4320"/>
          <cell r="H4320"/>
          <cell r="I4320"/>
          <cell r="J4320"/>
          <cell r="K4320"/>
          <cell r="L4320"/>
          <cell r="O4320"/>
          <cell r="P4320"/>
          <cell r="Q4320"/>
          <cell r="R4320"/>
          <cell r="S4320"/>
          <cell r="T4320"/>
          <cell r="U4320"/>
          <cell r="V4320"/>
          <cell r="Y4320"/>
          <cell r="Z4320"/>
        </row>
        <row r="4321">
          <cell r="B4321"/>
          <cell r="C4321"/>
          <cell r="D4321"/>
          <cell r="E4321"/>
          <cell r="F4321"/>
          <cell r="G4321"/>
          <cell r="H4321"/>
          <cell r="I4321"/>
          <cell r="J4321"/>
          <cell r="K4321"/>
          <cell r="L4321"/>
          <cell r="O4321"/>
          <cell r="P4321"/>
          <cell r="Q4321"/>
          <cell r="R4321"/>
          <cell r="S4321"/>
          <cell r="T4321"/>
          <cell r="U4321"/>
          <cell r="V4321"/>
          <cell r="Y4321"/>
          <cell r="Z4321"/>
        </row>
        <row r="4322">
          <cell r="B4322"/>
          <cell r="C4322"/>
          <cell r="D4322"/>
          <cell r="E4322"/>
          <cell r="F4322"/>
          <cell r="G4322"/>
          <cell r="H4322"/>
          <cell r="I4322"/>
          <cell r="J4322"/>
          <cell r="K4322"/>
          <cell r="L4322"/>
          <cell r="O4322"/>
          <cell r="P4322"/>
          <cell r="Q4322"/>
          <cell r="R4322"/>
          <cell r="S4322"/>
          <cell r="T4322"/>
          <cell r="U4322"/>
          <cell r="V4322"/>
          <cell r="Y4322"/>
          <cell r="Z4322"/>
        </row>
        <row r="4323">
          <cell r="B4323"/>
          <cell r="C4323"/>
          <cell r="D4323"/>
          <cell r="E4323"/>
          <cell r="F4323"/>
          <cell r="G4323"/>
          <cell r="H4323"/>
          <cell r="I4323"/>
          <cell r="J4323"/>
          <cell r="K4323"/>
          <cell r="L4323"/>
          <cell r="O4323"/>
          <cell r="P4323"/>
          <cell r="Q4323"/>
          <cell r="R4323"/>
          <cell r="S4323"/>
          <cell r="T4323"/>
          <cell r="U4323"/>
          <cell r="V4323"/>
          <cell r="Y4323"/>
          <cell r="Z4323"/>
        </row>
        <row r="4324">
          <cell r="B4324"/>
          <cell r="C4324"/>
          <cell r="D4324"/>
          <cell r="E4324"/>
          <cell r="F4324"/>
          <cell r="G4324"/>
          <cell r="H4324"/>
          <cell r="I4324"/>
          <cell r="J4324"/>
          <cell r="K4324"/>
          <cell r="L4324"/>
          <cell r="O4324"/>
          <cell r="P4324"/>
          <cell r="Q4324"/>
          <cell r="R4324"/>
          <cell r="S4324"/>
          <cell r="T4324"/>
          <cell r="U4324"/>
          <cell r="V4324"/>
          <cell r="Y4324"/>
          <cell r="Z4324"/>
        </row>
        <row r="4325">
          <cell r="B4325"/>
          <cell r="C4325"/>
          <cell r="D4325"/>
          <cell r="E4325"/>
          <cell r="F4325"/>
          <cell r="G4325"/>
          <cell r="H4325"/>
          <cell r="I4325"/>
          <cell r="J4325"/>
          <cell r="K4325"/>
          <cell r="L4325"/>
          <cell r="O4325"/>
          <cell r="P4325"/>
          <cell r="Q4325"/>
          <cell r="R4325"/>
          <cell r="S4325"/>
          <cell r="T4325"/>
          <cell r="U4325"/>
          <cell r="V4325"/>
          <cell r="Y4325"/>
          <cell r="Z4325"/>
        </row>
        <row r="4326">
          <cell r="B4326"/>
          <cell r="C4326"/>
          <cell r="D4326"/>
          <cell r="E4326"/>
          <cell r="F4326"/>
          <cell r="G4326"/>
          <cell r="H4326"/>
          <cell r="I4326"/>
          <cell r="J4326"/>
          <cell r="K4326"/>
          <cell r="L4326"/>
          <cell r="O4326"/>
          <cell r="P4326"/>
          <cell r="Q4326"/>
          <cell r="R4326"/>
          <cell r="S4326"/>
          <cell r="T4326"/>
          <cell r="U4326"/>
          <cell r="V4326"/>
          <cell r="Y4326"/>
          <cell r="Z4326"/>
        </row>
        <row r="4327">
          <cell r="B4327"/>
          <cell r="C4327"/>
          <cell r="D4327"/>
          <cell r="E4327"/>
          <cell r="F4327"/>
          <cell r="G4327"/>
          <cell r="H4327"/>
          <cell r="I4327"/>
          <cell r="J4327"/>
          <cell r="K4327"/>
          <cell r="L4327"/>
          <cell r="O4327"/>
          <cell r="P4327"/>
          <cell r="Q4327"/>
          <cell r="R4327"/>
          <cell r="S4327"/>
          <cell r="T4327"/>
          <cell r="U4327"/>
          <cell r="V4327"/>
          <cell r="Y4327"/>
          <cell r="Z4327"/>
        </row>
        <row r="4328">
          <cell r="B4328"/>
          <cell r="C4328"/>
          <cell r="D4328"/>
          <cell r="E4328"/>
          <cell r="F4328"/>
          <cell r="G4328"/>
          <cell r="H4328"/>
          <cell r="I4328"/>
          <cell r="J4328"/>
          <cell r="K4328"/>
          <cell r="L4328"/>
          <cell r="O4328"/>
          <cell r="P4328"/>
          <cell r="Q4328"/>
          <cell r="R4328"/>
          <cell r="S4328"/>
          <cell r="T4328"/>
          <cell r="U4328"/>
          <cell r="V4328"/>
          <cell r="Y4328"/>
          <cell r="Z4328"/>
        </row>
        <row r="4329">
          <cell r="B4329"/>
          <cell r="C4329"/>
          <cell r="D4329"/>
          <cell r="E4329"/>
          <cell r="F4329"/>
          <cell r="G4329"/>
          <cell r="H4329"/>
          <cell r="I4329"/>
          <cell r="J4329"/>
          <cell r="K4329"/>
          <cell r="L4329"/>
          <cell r="O4329"/>
          <cell r="P4329"/>
          <cell r="Q4329"/>
          <cell r="R4329"/>
          <cell r="S4329"/>
          <cell r="T4329"/>
          <cell r="U4329"/>
          <cell r="V4329"/>
          <cell r="Y4329"/>
          <cell r="Z4329"/>
        </row>
        <row r="4330">
          <cell r="B4330"/>
          <cell r="C4330"/>
          <cell r="D4330"/>
          <cell r="E4330"/>
          <cell r="F4330"/>
          <cell r="G4330"/>
          <cell r="H4330"/>
          <cell r="I4330"/>
          <cell r="J4330"/>
          <cell r="K4330"/>
          <cell r="L4330"/>
          <cell r="O4330"/>
          <cell r="P4330"/>
          <cell r="Q4330"/>
          <cell r="R4330"/>
          <cell r="S4330"/>
          <cell r="T4330"/>
          <cell r="U4330"/>
          <cell r="V4330"/>
          <cell r="Y4330"/>
          <cell r="Z4330"/>
        </row>
        <row r="4331">
          <cell r="B4331"/>
          <cell r="C4331"/>
          <cell r="D4331"/>
          <cell r="E4331"/>
          <cell r="F4331"/>
          <cell r="G4331"/>
          <cell r="H4331"/>
          <cell r="I4331"/>
          <cell r="J4331"/>
          <cell r="K4331"/>
          <cell r="L4331"/>
          <cell r="O4331"/>
          <cell r="P4331"/>
          <cell r="Q4331"/>
          <cell r="R4331"/>
          <cell r="S4331"/>
          <cell r="T4331"/>
          <cell r="U4331"/>
          <cell r="V4331"/>
          <cell r="Y4331"/>
          <cell r="Z4331"/>
        </row>
        <row r="4332">
          <cell r="B4332"/>
          <cell r="C4332"/>
          <cell r="D4332"/>
          <cell r="E4332"/>
          <cell r="F4332"/>
          <cell r="G4332"/>
          <cell r="H4332"/>
          <cell r="I4332"/>
          <cell r="J4332"/>
          <cell r="K4332"/>
          <cell r="L4332"/>
          <cell r="O4332"/>
          <cell r="P4332"/>
          <cell r="Q4332"/>
          <cell r="R4332"/>
          <cell r="S4332"/>
          <cell r="T4332"/>
          <cell r="U4332"/>
          <cell r="V4332"/>
          <cell r="Y4332"/>
          <cell r="Z4332"/>
        </row>
        <row r="4333">
          <cell r="B4333"/>
          <cell r="C4333"/>
          <cell r="D4333"/>
          <cell r="E4333"/>
          <cell r="F4333"/>
          <cell r="G4333"/>
          <cell r="H4333"/>
          <cell r="I4333"/>
          <cell r="J4333"/>
          <cell r="K4333"/>
          <cell r="L4333"/>
          <cell r="O4333"/>
          <cell r="P4333"/>
          <cell r="Q4333"/>
          <cell r="R4333"/>
          <cell r="S4333"/>
          <cell r="T4333"/>
          <cell r="U4333"/>
          <cell r="V4333"/>
          <cell r="Y4333"/>
          <cell r="Z4333"/>
        </row>
        <row r="4334">
          <cell r="B4334"/>
          <cell r="C4334"/>
          <cell r="D4334"/>
          <cell r="E4334"/>
          <cell r="F4334"/>
          <cell r="G4334"/>
          <cell r="H4334"/>
          <cell r="I4334"/>
          <cell r="J4334"/>
          <cell r="K4334"/>
          <cell r="L4334"/>
          <cell r="O4334"/>
          <cell r="P4334"/>
          <cell r="Q4334"/>
          <cell r="R4334"/>
          <cell r="S4334"/>
          <cell r="T4334"/>
          <cell r="U4334"/>
          <cell r="V4334"/>
          <cell r="Y4334"/>
          <cell r="Z4334"/>
        </row>
        <row r="4335">
          <cell r="B4335"/>
          <cell r="C4335"/>
          <cell r="D4335"/>
          <cell r="E4335"/>
          <cell r="F4335"/>
          <cell r="G4335"/>
          <cell r="H4335"/>
          <cell r="I4335"/>
          <cell r="J4335"/>
          <cell r="K4335"/>
          <cell r="L4335"/>
          <cell r="O4335"/>
          <cell r="P4335"/>
          <cell r="Q4335"/>
          <cell r="R4335"/>
          <cell r="S4335"/>
          <cell r="T4335"/>
          <cell r="U4335"/>
          <cell r="V4335"/>
          <cell r="Y4335"/>
          <cell r="Z4335"/>
        </row>
        <row r="4336">
          <cell r="B4336"/>
          <cell r="C4336"/>
          <cell r="D4336"/>
          <cell r="E4336"/>
          <cell r="F4336"/>
          <cell r="G4336"/>
          <cell r="H4336"/>
          <cell r="I4336"/>
          <cell r="J4336"/>
          <cell r="K4336"/>
          <cell r="L4336"/>
          <cell r="O4336"/>
          <cell r="P4336"/>
          <cell r="Q4336"/>
          <cell r="R4336"/>
          <cell r="S4336"/>
          <cell r="T4336"/>
          <cell r="U4336"/>
          <cell r="V4336"/>
          <cell r="Y4336"/>
          <cell r="Z4336"/>
        </row>
        <row r="4337">
          <cell r="B4337"/>
          <cell r="C4337"/>
          <cell r="D4337"/>
          <cell r="E4337"/>
          <cell r="F4337"/>
          <cell r="G4337"/>
          <cell r="H4337"/>
          <cell r="I4337"/>
          <cell r="J4337"/>
          <cell r="K4337"/>
          <cell r="L4337"/>
          <cell r="O4337"/>
          <cell r="P4337"/>
          <cell r="Q4337"/>
          <cell r="R4337"/>
          <cell r="S4337"/>
          <cell r="T4337"/>
          <cell r="U4337"/>
          <cell r="V4337"/>
          <cell r="Y4337"/>
          <cell r="Z4337"/>
        </row>
        <row r="4338">
          <cell r="B4338"/>
          <cell r="C4338"/>
          <cell r="D4338"/>
          <cell r="E4338"/>
          <cell r="F4338"/>
          <cell r="G4338"/>
          <cell r="H4338"/>
          <cell r="I4338"/>
          <cell r="J4338"/>
          <cell r="K4338"/>
          <cell r="L4338"/>
          <cell r="O4338"/>
          <cell r="P4338"/>
          <cell r="Q4338"/>
          <cell r="R4338"/>
          <cell r="S4338"/>
          <cell r="T4338"/>
          <cell r="U4338"/>
          <cell r="V4338"/>
          <cell r="Y4338"/>
          <cell r="Z4338"/>
        </row>
        <row r="4339">
          <cell r="B4339"/>
          <cell r="C4339"/>
          <cell r="D4339"/>
          <cell r="E4339"/>
          <cell r="F4339"/>
          <cell r="G4339"/>
          <cell r="H4339"/>
          <cell r="I4339"/>
          <cell r="J4339"/>
          <cell r="K4339"/>
          <cell r="L4339"/>
          <cell r="O4339"/>
          <cell r="P4339"/>
          <cell r="Q4339"/>
          <cell r="R4339"/>
          <cell r="S4339"/>
          <cell r="T4339"/>
          <cell r="U4339"/>
          <cell r="V4339"/>
          <cell r="Y4339"/>
          <cell r="Z4339"/>
        </row>
        <row r="4340">
          <cell r="B4340"/>
          <cell r="C4340"/>
          <cell r="D4340"/>
          <cell r="E4340"/>
          <cell r="F4340"/>
          <cell r="G4340"/>
          <cell r="H4340"/>
          <cell r="I4340"/>
          <cell r="J4340"/>
          <cell r="K4340"/>
          <cell r="L4340"/>
          <cell r="O4340"/>
          <cell r="P4340"/>
          <cell r="Q4340"/>
          <cell r="R4340"/>
          <cell r="S4340"/>
          <cell r="T4340"/>
          <cell r="U4340"/>
          <cell r="V4340"/>
          <cell r="Y4340"/>
          <cell r="Z4340"/>
        </row>
        <row r="4341">
          <cell r="B4341"/>
          <cell r="C4341"/>
          <cell r="D4341"/>
          <cell r="E4341"/>
          <cell r="F4341"/>
          <cell r="G4341"/>
          <cell r="H4341"/>
          <cell r="I4341"/>
          <cell r="J4341"/>
          <cell r="K4341"/>
          <cell r="L4341"/>
          <cell r="O4341"/>
          <cell r="P4341"/>
          <cell r="Q4341"/>
          <cell r="R4341"/>
          <cell r="S4341"/>
          <cell r="T4341"/>
          <cell r="U4341"/>
          <cell r="V4341"/>
          <cell r="Y4341"/>
          <cell r="Z4341"/>
        </row>
        <row r="4342">
          <cell r="B4342"/>
          <cell r="C4342"/>
          <cell r="D4342"/>
          <cell r="E4342"/>
          <cell r="F4342"/>
          <cell r="G4342"/>
          <cell r="H4342"/>
          <cell r="I4342"/>
          <cell r="J4342"/>
          <cell r="K4342"/>
          <cell r="L4342"/>
          <cell r="O4342"/>
          <cell r="P4342"/>
          <cell r="Q4342"/>
          <cell r="R4342"/>
          <cell r="S4342"/>
          <cell r="T4342"/>
          <cell r="U4342"/>
          <cell r="V4342"/>
          <cell r="Y4342"/>
          <cell r="Z4342"/>
        </row>
        <row r="4343">
          <cell r="B4343"/>
          <cell r="C4343"/>
          <cell r="D4343"/>
          <cell r="E4343"/>
          <cell r="F4343"/>
          <cell r="G4343"/>
          <cell r="H4343"/>
          <cell r="I4343"/>
          <cell r="J4343"/>
          <cell r="K4343"/>
          <cell r="L4343"/>
          <cell r="O4343"/>
          <cell r="P4343"/>
          <cell r="Q4343"/>
          <cell r="R4343"/>
          <cell r="S4343"/>
          <cell r="T4343"/>
          <cell r="U4343"/>
          <cell r="V4343"/>
          <cell r="Y4343"/>
          <cell r="Z4343"/>
        </row>
        <row r="4344">
          <cell r="B4344"/>
          <cell r="C4344"/>
          <cell r="D4344"/>
          <cell r="E4344"/>
          <cell r="F4344"/>
          <cell r="G4344"/>
          <cell r="H4344"/>
          <cell r="I4344"/>
          <cell r="J4344"/>
          <cell r="K4344"/>
          <cell r="L4344"/>
          <cell r="O4344"/>
          <cell r="P4344"/>
          <cell r="Q4344"/>
          <cell r="R4344"/>
          <cell r="S4344"/>
          <cell r="T4344"/>
          <cell r="U4344"/>
          <cell r="V4344"/>
          <cell r="Y4344"/>
          <cell r="Z4344"/>
        </row>
        <row r="4345">
          <cell r="B4345"/>
          <cell r="C4345"/>
          <cell r="D4345"/>
          <cell r="E4345"/>
          <cell r="F4345"/>
          <cell r="G4345"/>
          <cell r="H4345"/>
          <cell r="I4345"/>
          <cell r="J4345"/>
          <cell r="K4345"/>
          <cell r="L4345"/>
          <cell r="O4345"/>
          <cell r="P4345"/>
          <cell r="Q4345"/>
          <cell r="R4345"/>
          <cell r="S4345"/>
          <cell r="T4345"/>
          <cell r="U4345"/>
          <cell r="V4345"/>
          <cell r="Y4345"/>
          <cell r="Z4345"/>
        </row>
        <row r="4346">
          <cell r="B4346"/>
          <cell r="C4346"/>
          <cell r="D4346"/>
          <cell r="E4346"/>
          <cell r="F4346"/>
          <cell r="G4346"/>
          <cell r="H4346"/>
          <cell r="I4346"/>
          <cell r="J4346"/>
          <cell r="K4346"/>
          <cell r="L4346"/>
          <cell r="O4346"/>
          <cell r="P4346"/>
          <cell r="Q4346"/>
          <cell r="R4346"/>
          <cell r="S4346"/>
          <cell r="T4346"/>
          <cell r="U4346"/>
          <cell r="V4346"/>
          <cell r="Y4346"/>
          <cell r="Z4346"/>
        </row>
        <row r="4347">
          <cell r="B4347"/>
          <cell r="C4347"/>
          <cell r="D4347"/>
          <cell r="E4347"/>
          <cell r="F4347"/>
          <cell r="G4347"/>
          <cell r="H4347"/>
          <cell r="I4347"/>
          <cell r="J4347"/>
          <cell r="K4347"/>
          <cell r="L4347"/>
          <cell r="O4347"/>
          <cell r="P4347"/>
          <cell r="Q4347"/>
          <cell r="R4347"/>
          <cell r="S4347"/>
          <cell r="T4347"/>
          <cell r="U4347"/>
          <cell r="V4347"/>
          <cell r="Y4347"/>
          <cell r="Z4347"/>
        </row>
        <row r="4348">
          <cell r="B4348"/>
          <cell r="C4348"/>
          <cell r="D4348"/>
          <cell r="E4348"/>
          <cell r="F4348"/>
          <cell r="G4348"/>
          <cell r="H4348"/>
          <cell r="I4348"/>
          <cell r="J4348"/>
          <cell r="K4348"/>
          <cell r="L4348"/>
          <cell r="O4348"/>
          <cell r="P4348"/>
          <cell r="Q4348"/>
          <cell r="R4348"/>
          <cell r="S4348"/>
          <cell r="T4348"/>
          <cell r="U4348"/>
          <cell r="V4348"/>
          <cell r="Y4348"/>
          <cell r="Z4348"/>
        </row>
        <row r="4349">
          <cell r="B4349"/>
          <cell r="C4349"/>
          <cell r="D4349"/>
          <cell r="E4349"/>
          <cell r="F4349"/>
          <cell r="G4349"/>
          <cell r="H4349"/>
          <cell r="I4349"/>
          <cell r="J4349"/>
          <cell r="K4349"/>
          <cell r="L4349"/>
          <cell r="O4349"/>
          <cell r="P4349"/>
          <cell r="Q4349"/>
          <cell r="R4349"/>
          <cell r="S4349"/>
          <cell r="T4349"/>
          <cell r="U4349"/>
          <cell r="V4349"/>
          <cell r="Y4349"/>
          <cell r="Z4349"/>
        </row>
        <row r="4350">
          <cell r="B4350"/>
          <cell r="C4350"/>
          <cell r="D4350"/>
          <cell r="E4350"/>
          <cell r="F4350"/>
          <cell r="G4350"/>
          <cell r="H4350"/>
          <cell r="I4350"/>
          <cell r="J4350"/>
          <cell r="K4350"/>
          <cell r="L4350"/>
          <cell r="O4350"/>
          <cell r="P4350"/>
          <cell r="Q4350"/>
          <cell r="R4350"/>
          <cell r="S4350"/>
          <cell r="T4350"/>
          <cell r="U4350"/>
          <cell r="V4350"/>
          <cell r="Y4350"/>
          <cell r="Z4350"/>
        </row>
        <row r="4351">
          <cell r="B4351"/>
          <cell r="C4351"/>
          <cell r="D4351"/>
          <cell r="E4351"/>
          <cell r="F4351"/>
          <cell r="G4351"/>
          <cell r="H4351"/>
          <cell r="I4351"/>
          <cell r="J4351"/>
          <cell r="K4351"/>
          <cell r="L4351"/>
          <cell r="O4351"/>
          <cell r="P4351"/>
          <cell r="Q4351"/>
          <cell r="R4351"/>
          <cell r="S4351"/>
          <cell r="T4351"/>
          <cell r="U4351"/>
          <cell r="V4351"/>
          <cell r="Y4351"/>
          <cell r="Z4351"/>
        </row>
        <row r="4352">
          <cell r="B4352"/>
          <cell r="C4352"/>
          <cell r="D4352"/>
          <cell r="E4352"/>
          <cell r="F4352"/>
          <cell r="G4352"/>
          <cell r="H4352"/>
          <cell r="I4352"/>
          <cell r="J4352"/>
          <cell r="K4352"/>
          <cell r="L4352"/>
          <cell r="O4352"/>
          <cell r="P4352"/>
          <cell r="Q4352"/>
          <cell r="R4352"/>
          <cell r="S4352"/>
          <cell r="T4352"/>
          <cell r="U4352"/>
          <cell r="V4352"/>
          <cell r="Y4352"/>
          <cell r="Z4352"/>
        </row>
        <row r="4353">
          <cell r="B4353"/>
          <cell r="C4353"/>
          <cell r="D4353"/>
          <cell r="E4353"/>
          <cell r="F4353"/>
          <cell r="G4353"/>
          <cell r="H4353"/>
          <cell r="I4353"/>
          <cell r="J4353"/>
          <cell r="K4353"/>
          <cell r="L4353"/>
          <cell r="O4353"/>
          <cell r="P4353"/>
          <cell r="Q4353"/>
          <cell r="R4353"/>
          <cell r="S4353"/>
          <cell r="T4353"/>
          <cell r="U4353"/>
          <cell r="V4353"/>
          <cell r="Y4353"/>
          <cell r="Z4353"/>
        </row>
        <row r="4354">
          <cell r="B4354"/>
          <cell r="C4354"/>
          <cell r="D4354"/>
          <cell r="E4354"/>
          <cell r="F4354"/>
          <cell r="G4354"/>
          <cell r="H4354"/>
          <cell r="I4354"/>
          <cell r="J4354"/>
          <cell r="K4354"/>
          <cell r="L4354"/>
          <cell r="O4354"/>
          <cell r="P4354"/>
          <cell r="Q4354"/>
          <cell r="R4354"/>
          <cell r="S4354"/>
          <cell r="T4354"/>
          <cell r="U4354"/>
          <cell r="V4354"/>
          <cell r="Y4354"/>
          <cell r="Z4354"/>
        </row>
        <row r="4355">
          <cell r="B4355"/>
          <cell r="C4355"/>
          <cell r="D4355"/>
          <cell r="E4355"/>
          <cell r="F4355"/>
          <cell r="G4355"/>
          <cell r="H4355"/>
          <cell r="I4355"/>
          <cell r="J4355"/>
          <cell r="K4355"/>
          <cell r="L4355"/>
          <cell r="O4355"/>
          <cell r="P4355"/>
          <cell r="Q4355"/>
          <cell r="R4355"/>
          <cell r="S4355"/>
          <cell r="T4355"/>
          <cell r="U4355"/>
          <cell r="V4355"/>
          <cell r="Y4355"/>
          <cell r="Z4355"/>
        </row>
        <row r="4356">
          <cell r="B4356"/>
          <cell r="C4356"/>
          <cell r="D4356"/>
          <cell r="E4356"/>
          <cell r="F4356"/>
          <cell r="G4356"/>
          <cell r="H4356"/>
          <cell r="I4356"/>
          <cell r="J4356"/>
          <cell r="K4356"/>
          <cell r="L4356"/>
          <cell r="O4356"/>
          <cell r="P4356"/>
          <cell r="Q4356"/>
          <cell r="R4356"/>
          <cell r="S4356"/>
          <cell r="T4356"/>
          <cell r="U4356"/>
          <cell r="V4356"/>
          <cell r="Y4356"/>
          <cell r="Z4356"/>
        </row>
        <row r="4357">
          <cell r="B4357"/>
          <cell r="C4357"/>
          <cell r="D4357"/>
          <cell r="E4357"/>
          <cell r="F4357"/>
          <cell r="G4357"/>
          <cell r="H4357"/>
          <cell r="I4357"/>
          <cell r="J4357"/>
          <cell r="K4357"/>
          <cell r="L4357"/>
          <cell r="O4357"/>
          <cell r="P4357"/>
          <cell r="Q4357"/>
          <cell r="R4357"/>
          <cell r="S4357"/>
          <cell r="T4357"/>
          <cell r="U4357"/>
          <cell r="V4357"/>
          <cell r="Y4357"/>
          <cell r="Z4357"/>
        </row>
        <row r="4358">
          <cell r="B4358"/>
          <cell r="C4358"/>
          <cell r="D4358"/>
          <cell r="E4358"/>
          <cell r="F4358"/>
          <cell r="G4358"/>
          <cell r="H4358"/>
          <cell r="I4358"/>
          <cell r="J4358"/>
          <cell r="K4358"/>
          <cell r="L4358"/>
          <cell r="O4358"/>
          <cell r="P4358"/>
          <cell r="Q4358"/>
          <cell r="R4358"/>
          <cell r="S4358"/>
          <cell r="T4358"/>
          <cell r="U4358"/>
          <cell r="V4358"/>
          <cell r="Y4358"/>
          <cell r="Z4358"/>
        </row>
        <row r="4359">
          <cell r="B4359"/>
          <cell r="C4359"/>
          <cell r="D4359"/>
          <cell r="E4359"/>
          <cell r="F4359"/>
          <cell r="G4359"/>
          <cell r="H4359"/>
          <cell r="I4359"/>
          <cell r="J4359"/>
          <cell r="K4359"/>
          <cell r="L4359"/>
          <cell r="O4359"/>
          <cell r="P4359"/>
          <cell r="Q4359"/>
          <cell r="R4359"/>
          <cell r="S4359"/>
          <cell r="T4359"/>
          <cell r="U4359"/>
          <cell r="V4359"/>
          <cell r="Y4359"/>
          <cell r="Z4359"/>
        </row>
        <row r="4360">
          <cell r="B4360"/>
          <cell r="C4360"/>
          <cell r="D4360"/>
          <cell r="E4360"/>
          <cell r="F4360"/>
          <cell r="G4360"/>
          <cell r="H4360"/>
          <cell r="I4360"/>
          <cell r="J4360"/>
          <cell r="K4360"/>
          <cell r="L4360"/>
          <cell r="O4360"/>
          <cell r="P4360"/>
          <cell r="Q4360"/>
          <cell r="R4360"/>
          <cell r="S4360"/>
          <cell r="T4360"/>
          <cell r="U4360"/>
          <cell r="V4360"/>
          <cell r="Y4360"/>
          <cell r="Z4360"/>
        </row>
        <row r="4361">
          <cell r="B4361"/>
          <cell r="C4361"/>
          <cell r="D4361"/>
          <cell r="E4361"/>
          <cell r="F4361"/>
          <cell r="G4361"/>
          <cell r="H4361"/>
          <cell r="I4361"/>
          <cell r="J4361"/>
          <cell r="K4361"/>
          <cell r="L4361"/>
          <cell r="O4361"/>
          <cell r="P4361"/>
          <cell r="Q4361"/>
          <cell r="R4361"/>
          <cell r="S4361"/>
          <cell r="T4361"/>
          <cell r="U4361"/>
          <cell r="V4361"/>
          <cell r="Y4361"/>
          <cell r="Z4361"/>
        </row>
        <row r="4362">
          <cell r="B4362"/>
          <cell r="C4362"/>
          <cell r="D4362"/>
          <cell r="E4362"/>
          <cell r="F4362"/>
          <cell r="G4362"/>
          <cell r="H4362"/>
          <cell r="I4362"/>
          <cell r="J4362"/>
          <cell r="K4362"/>
          <cell r="L4362"/>
          <cell r="O4362"/>
          <cell r="P4362"/>
          <cell r="Q4362"/>
          <cell r="R4362"/>
          <cell r="S4362"/>
          <cell r="T4362"/>
          <cell r="U4362"/>
          <cell r="V4362"/>
          <cell r="Y4362"/>
          <cell r="Z4362"/>
        </row>
        <row r="4363">
          <cell r="B4363"/>
          <cell r="C4363"/>
          <cell r="D4363"/>
          <cell r="E4363"/>
          <cell r="F4363"/>
          <cell r="G4363"/>
          <cell r="H4363"/>
          <cell r="I4363"/>
          <cell r="J4363"/>
          <cell r="K4363"/>
          <cell r="L4363"/>
          <cell r="O4363"/>
          <cell r="P4363"/>
          <cell r="Q4363"/>
          <cell r="R4363"/>
          <cell r="S4363"/>
          <cell r="T4363"/>
          <cell r="U4363"/>
          <cell r="V4363"/>
          <cell r="Y4363"/>
          <cell r="Z4363"/>
        </row>
        <row r="4364">
          <cell r="B4364"/>
          <cell r="C4364"/>
          <cell r="D4364"/>
          <cell r="E4364"/>
          <cell r="F4364"/>
          <cell r="G4364"/>
          <cell r="H4364"/>
          <cell r="I4364"/>
          <cell r="J4364"/>
          <cell r="K4364"/>
          <cell r="L4364"/>
          <cell r="O4364"/>
          <cell r="P4364"/>
          <cell r="Q4364"/>
          <cell r="R4364"/>
          <cell r="S4364"/>
          <cell r="T4364"/>
          <cell r="U4364"/>
          <cell r="V4364"/>
          <cell r="Y4364"/>
          <cell r="Z4364"/>
        </row>
        <row r="4365">
          <cell r="B4365"/>
          <cell r="C4365"/>
          <cell r="D4365"/>
          <cell r="E4365"/>
          <cell r="F4365"/>
          <cell r="G4365"/>
          <cell r="H4365"/>
          <cell r="I4365"/>
          <cell r="J4365"/>
          <cell r="K4365"/>
          <cell r="L4365"/>
          <cell r="O4365"/>
          <cell r="P4365"/>
          <cell r="Q4365"/>
          <cell r="R4365"/>
          <cell r="S4365"/>
          <cell r="T4365"/>
          <cell r="U4365"/>
          <cell r="V4365"/>
          <cell r="Y4365"/>
          <cell r="Z4365"/>
        </row>
        <row r="4366">
          <cell r="B4366"/>
          <cell r="C4366"/>
          <cell r="D4366"/>
          <cell r="E4366"/>
          <cell r="F4366"/>
          <cell r="G4366"/>
          <cell r="H4366"/>
          <cell r="I4366"/>
          <cell r="J4366"/>
          <cell r="K4366"/>
          <cell r="L4366"/>
          <cell r="O4366"/>
          <cell r="P4366"/>
          <cell r="Q4366"/>
          <cell r="R4366"/>
          <cell r="S4366"/>
          <cell r="T4366"/>
          <cell r="U4366"/>
          <cell r="V4366"/>
          <cell r="Y4366"/>
          <cell r="Z4366"/>
        </row>
        <row r="4367">
          <cell r="B4367"/>
          <cell r="C4367"/>
          <cell r="D4367"/>
          <cell r="E4367"/>
          <cell r="F4367"/>
          <cell r="G4367"/>
          <cell r="H4367"/>
          <cell r="I4367"/>
          <cell r="J4367"/>
          <cell r="K4367"/>
          <cell r="L4367"/>
          <cell r="O4367"/>
          <cell r="P4367"/>
          <cell r="Q4367"/>
          <cell r="R4367"/>
          <cell r="S4367"/>
          <cell r="T4367"/>
          <cell r="U4367"/>
          <cell r="V4367"/>
          <cell r="Y4367"/>
          <cell r="Z4367"/>
        </row>
        <row r="4368">
          <cell r="B4368"/>
          <cell r="C4368"/>
          <cell r="D4368"/>
          <cell r="E4368"/>
          <cell r="F4368"/>
          <cell r="G4368"/>
          <cell r="H4368"/>
          <cell r="I4368"/>
          <cell r="J4368"/>
          <cell r="K4368"/>
          <cell r="L4368"/>
          <cell r="O4368"/>
          <cell r="P4368"/>
          <cell r="Q4368"/>
          <cell r="R4368"/>
          <cell r="S4368"/>
          <cell r="T4368"/>
          <cell r="U4368"/>
          <cell r="V4368"/>
          <cell r="Y4368"/>
          <cell r="Z4368"/>
        </row>
        <row r="4369">
          <cell r="B4369"/>
          <cell r="C4369"/>
          <cell r="D4369"/>
          <cell r="E4369"/>
          <cell r="F4369"/>
          <cell r="G4369"/>
          <cell r="H4369"/>
          <cell r="I4369"/>
          <cell r="J4369"/>
          <cell r="K4369"/>
          <cell r="L4369"/>
          <cell r="O4369"/>
          <cell r="P4369"/>
          <cell r="Q4369"/>
          <cell r="R4369"/>
          <cell r="S4369"/>
          <cell r="T4369"/>
          <cell r="U4369"/>
          <cell r="V4369"/>
          <cell r="Y4369"/>
          <cell r="Z4369"/>
        </row>
        <row r="4370">
          <cell r="B4370"/>
          <cell r="C4370"/>
          <cell r="D4370"/>
          <cell r="E4370"/>
          <cell r="F4370"/>
          <cell r="G4370"/>
          <cell r="H4370"/>
          <cell r="I4370"/>
          <cell r="J4370"/>
          <cell r="K4370"/>
          <cell r="L4370"/>
          <cell r="O4370"/>
          <cell r="P4370"/>
          <cell r="Q4370"/>
          <cell r="R4370"/>
          <cell r="S4370"/>
          <cell r="T4370"/>
          <cell r="U4370"/>
          <cell r="V4370"/>
          <cell r="Y4370"/>
          <cell r="Z4370"/>
        </row>
        <row r="4371">
          <cell r="B4371"/>
          <cell r="C4371"/>
          <cell r="D4371"/>
          <cell r="E4371"/>
          <cell r="F4371"/>
          <cell r="G4371"/>
          <cell r="H4371"/>
          <cell r="I4371"/>
          <cell r="J4371"/>
          <cell r="K4371"/>
          <cell r="L4371"/>
          <cell r="O4371"/>
          <cell r="P4371"/>
          <cell r="Q4371"/>
          <cell r="R4371"/>
          <cell r="S4371"/>
          <cell r="T4371"/>
          <cell r="U4371"/>
          <cell r="V4371"/>
          <cell r="Y4371"/>
          <cell r="Z4371"/>
        </row>
        <row r="4372">
          <cell r="B4372"/>
          <cell r="C4372"/>
          <cell r="D4372"/>
          <cell r="E4372"/>
          <cell r="F4372"/>
          <cell r="G4372"/>
          <cell r="H4372"/>
          <cell r="I4372"/>
          <cell r="J4372"/>
          <cell r="K4372"/>
          <cell r="L4372"/>
          <cell r="O4372"/>
          <cell r="P4372"/>
          <cell r="Q4372"/>
          <cell r="R4372"/>
          <cell r="S4372"/>
          <cell r="T4372"/>
          <cell r="U4372"/>
          <cell r="V4372"/>
          <cell r="Y4372"/>
          <cell r="Z4372"/>
        </row>
        <row r="4373">
          <cell r="B4373"/>
          <cell r="C4373"/>
          <cell r="D4373"/>
          <cell r="E4373"/>
          <cell r="F4373"/>
          <cell r="G4373"/>
          <cell r="H4373"/>
          <cell r="I4373"/>
          <cell r="J4373"/>
          <cell r="K4373"/>
          <cell r="L4373"/>
          <cell r="O4373"/>
          <cell r="P4373"/>
          <cell r="Q4373"/>
          <cell r="R4373"/>
          <cell r="S4373"/>
          <cell r="T4373"/>
          <cell r="U4373"/>
          <cell r="V4373"/>
          <cell r="Y4373"/>
          <cell r="Z4373"/>
        </row>
        <row r="4374">
          <cell r="B4374"/>
          <cell r="C4374"/>
          <cell r="D4374"/>
          <cell r="E4374"/>
          <cell r="F4374"/>
          <cell r="G4374"/>
          <cell r="H4374"/>
          <cell r="I4374"/>
          <cell r="J4374"/>
          <cell r="K4374"/>
          <cell r="L4374"/>
          <cell r="O4374"/>
          <cell r="P4374"/>
          <cell r="Q4374"/>
          <cell r="R4374"/>
          <cell r="S4374"/>
          <cell r="T4374"/>
          <cell r="U4374"/>
          <cell r="V4374"/>
          <cell r="Y4374"/>
          <cell r="Z4374"/>
        </row>
        <row r="4375">
          <cell r="B4375"/>
          <cell r="C4375"/>
          <cell r="D4375"/>
          <cell r="E4375"/>
          <cell r="F4375"/>
          <cell r="G4375"/>
          <cell r="H4375"/>
          <cell r="I4375"/>
          <cell r="J4375"/>
          <cell r="K4375"/>
          <cell r="L4375"/>
          <cell r="O4375"/>
          <cell r="P4375"/>
          <cell r="Q4375"/>
          <cell r="R4375"/>
          <cell r="S4375"/>
          <cell r="T4375"/>
          <cell r="U4375"/>
          <cell r="V4375"/>
          <cell r="Y4375"/>
          <cell r="Z4375"/>
        </row>
        <row r="4376">
          <cell r="B4376"/>
          <cell r="C4376"/>
          <cell r="D4376"/>
          <cell r="E4376"/>
          <cell r="F4376"/>
          <cell r="G4376"/>
          <cell r="H4376"/>
          <cell r="I4376"/>
          <cell r="J4376"/>
          <cell r="K4376"/>
          <cell r="L4376"/>
          <cell r="O4376"/>
          <cell r="P4376"/>
          <cell r="Q4376"/>
          <cell r="R4376"/>
          <cell r="S4376"/>
          <cell r="T4376"/>
          <cell r="U4376"/>
          <cell r="V4376"/>
          <cell r="Y4376"/>
          <cell r="Z4376"/>
        </row>
        <row r="4377">
          <cell r="B4377"/>
          <cell r="C4377"/>
          <cell r="D4377"/>
          <cell r="E4377"/>
          <cell r="F4377"/>
          <cell r="G4377"/>
          <cell r="H4377"/>
          <cell r="I4377"/>
          <cell r="J4377"/>
          <cell r="K4377"/>
          <cell r="L4377"/>
          <cell r="O4377"/>
          <cell r="P4377"/>
          <cell r="Q4377"/>
          <cell r="R4377"/>
          <cell r="S4377"/>
          <cell r="T4377"/>
          <cell r="U4377"/>
          <cell r="V4377"/>
          <cell r="Y4377"/>
          <cell r="Z4377"/>
        </row>
        <row r="4378">
          <cell r="B4378"/>
          <cell r="C4378"/>
          <cell r="D4378"/>
          <cell r="E4378"/>
          <cell r="F4378"/>
          <cell r="G4378"/>
          <cell r="H4378"/>
          <cell r="I4378"/>
          <cell r="J4378"/>
          <cell r="K4378"/>
          <cell r="L4378"/>
          <cell r="O4378"/>
          <cell r="P4378"/>
          <cell r="Q4378"/>
          <cell r="R4378"/>
          <cell r="S4378"/>
          <cell r="T4378"/>
          <cell r="U4378"/>
          <cell r="V4378"/>
          <cell r="Y4378"/>
          <cell r="Z4378"/>
        </row>
        <row r="4379">
          <cell r="B4379"/>
          <cell r="C4379"/>
          <cell r="D4379"/>
          <cell r="E4379"/>
          <cell r="F4379"/>
          <cell r="G4379"/>
          <cell r="H4379"/>
          <cell r="I4379"/>
          <cell r="J4379"/>
          <cell r="K4379"/>
          <cell r="L4379"/>
          <cell r="O4379"/>
          <cell r="P4379"/>
          <cell r="Q4379"/>
          <cell r="R4379"/>
          <cell r="S4379"/>
          <cell r="T4379"/>
          <cell r="U4379"/>
          <cell r="V4379"/>
          <cell r="Y4379"/>
          <cell r="Z4379"/>
        </row>
        <row r="4380">
          <cell r="B4380"/>
          <cell r="C4380"/>
          <cell r="D4380"/>
          <cell r="E4380"/>
          <cell r="F4380"/>
          <cell r="G4380"/>
          <cell r="H4380"/>
          <cell r="I4380"/>
          <cell r="J4380"/>
          <cell r="K4380"/>
          <cell r="L4380"/>
          <cell r="O4380"/>
          <cell r="P4380"/>
          <cell r="Q4380"/>
          <cell r="R4380"/>
          <cell r="S4380"/>
          <cell r="T4380"/>
          <cell r="U4380"/>
          <cell r="V4380"/>
          <cell r="Y4380"/>
          <cell r="Z4380"/>
        </row>
        <row r="4381">
          <cell r="B4381"/>
          <cell r="C4381"/>
          <cell r="D4381"/>
          <cell r="E4381"/>
          <cell r="F4381"/>
          <cell r="G4381"/>
          <cell r="H4381"/>
          <cell r="I4381"/>
          <cell r="J4381"/>
          <cell r="K4381"/>
          <cell r="L4381"/>
          <cell r="O4381"/>
          <cell r="P4381"/>
          <cell r="Q4381"/>
          <cell r="R4381"/>
          <cell r="S4381"/>
          <cell r="T4381"/>
          <cell r="U4381"/>
          <cell r="V4381"/>
          <cell r="Y4381"/>
          <cell r="Z4381"/>
        </row>
        <row r="4382">
          <cell r="B4382"/>
          <cell r="C4382"/>
          <cell r="D4382"/>
          <cell r="E4382"/>
          <cell r="F4382"/>
          <cell r="G4382"/>
          <cell r="H4382"/>
          <cell r="I4382"/>
          <cell r="J4382"/>
          <cell r="K4382"/>
          <cell r="L4382"/>
          <cell r="O4382"/>
          <cell r="P4382"/>
          <cell r="Q4382"/>
          <cell r="R4382"/>
          <cell r="S4382"/>
          <cell r="T4382"/>
          <cell r="U4382"/>
          <cell r="V4382"/>
          <cell r="Y4382"/>
          <cell r="Z4382"/>
        </row>
        <row r="4383">
          <cell r="B4383"/>
          <cell r="C4383"/>
          <cell r="D4383"/>
          <cell r="E4383"/>
          <cell r="F4383"/>
          <cell r="G4383"/>
          <cell r="H4383"/>
          <cell r="I4383"/>
          <cell r="J4383"/>
          <cell r="K4383"/>
          <cell r="L4383"/>
          <cell r="O4383"/>
          <cell r="P4383"/>
          <cell r="Q4383"/>
          <cell r="R4383"/>
          <cell r="S4383"/>
          <cell r="T4383"/>
          <cell r="U4383"/>
          <cell r="V4383"/>
          <cell r="Y4383"/>
          <cell r="Z4383"/>
        </row>
        <row r="4384">
          <cell r="B4384"/>
          <cell r="C4384"/>
          <cell r="D4384"/>
          <cell r="E4384"/>
          <cell r="F4384"/>
          <cell r="G4384"/>
          <cell r="H4384"/>
          <cell r="I4384"/>
          <cell r="J4384"/>
          <cell r="K4384"/>
          <cell r="L4384"/>
          <cell r="O4384"/>
          <cell r="P4384"/>
          <cell r="Q4384"/>
          <cell r="R4384"/>
          <cell r="S4384"/>
          <cell r="T4384"/>
          <cell r="U4384"/>
          <cell r="V4384"/>
          <cell r="Y4384"/>
          <cell r="Z4384"/>
        </row>
        <row r="4385">
          <cell r="B4385"/>
          <cell r="C4385"/>
          <cell r="D4385"/>
          <cell r="E4385"/>
          <cell r="F4385"/>
          <cell r="G4385"/>
          <cell r="H4385"/>
          <cell r="I4385"/>
          <cell r="J4385"/>
          <cell r="K4385"/>
          <cell r="L4385"/>
          <cell r="O4385"/>
          <cell r="P4385"/>
          <cell r="Q4385"/>
          <cell r="R4385"/>
          <cell r="S4385"/>
          <cell r="T4385"/>
          <cell r="U4385"/>
          <cell r="V4385"/>
          <cell r="Y4385"/>
          <cell r="Z4385"/>
        </row>
        <row r="4386">
          <cell r="B4386"/>
          <cell r="C4386"/>
          <cell r="D4386"/>
          <cell r="E4386"/>
          <cell r="F4386"/>
          <cell r="G4386"/>
          <cell r="H4386"/>
          <cell r="I4386"/>
          <cell r="J4386"/>
          <cell r="K4386"/>
          <cell r="L4386"/>
          <cell r="O4386"/>
          <cell r="P4386"/>
          <cell r="Q4386"/>
          <cell r="R4386"/>
          <cell r="S4386"/>
          <cell r="T4386"/>
          <cell r="U4386"/>
          <cell r="V4386"/>
          <cell r="Y4386"/>
          <cell r="Z4386"/>
        </row>
        <row r="4387">
          <cell r="B4387"/>
          <cell r="C4387"/>
          <cell r="D4387"/>
          <cell r="E4387"/>
          <cell r="F4387"/>
          <cell r="G4387"/>
          <cell r="H4387"/>
          <cell r="I4387"/>
          <cell r="J4387"/>
          <cell r="K4387"/>
          <cell r="L4387"/>
          <cell r="O4387"/>
          <cell r="P4387"/>
          <cell r="Q4387"/>
          <cell r="R4387"/>
          <cell r="S4387"/>
          <cell r="T4387"/>
          <cell r="U4387"/>
          <cell r="V4387"/>
          <cell r="Y4387"/>
          <cell r="Z4387"/>
        </row>
        <row r="4388">
          <cell r="B4388"/>
          <cell r="C4388"/>
          <cell r="D4388"/>
          <cell r="E4388"/>
          <cell r="F4388"/>
          <cell r="G4388"/>
          <cell r="H4388"/>
          <cell r="I4388"/>
          <cell r="J4388"/>
          <cell r="K4388"/>
          <cell r="L4388"/>
          <cell r="O4388"/>
          <cell r="P4388"/>
          <cell r="Q4388"/>
          <cell r="R4388"/>
          <cell r="S4388"/>
          <cell r="T4388"/>
          <cell r="U4388"/>
          <cell r="V4388"/>
          <cell r="Y4388"/>
          <cell r="Z4388"/>
        </row>
        <row r="4389">
          <cell r="B4389"/>
          <cell r="C4389"/>
          <cell r="D4389"/>
          <cell r="E4389"/>
          <cell r="F4389"/>
          <cell r="G4389"/>
          <cell r="H4389"/>
          <cell r="I4389"/>
          <cell r="J4389"/>
          <cell r="K4389"/>
          <cell r="L4389"/>
          <cell r="O4389"/>
          <cell r="P4389"/>
          <cell r="Q4389"/>
          <cell r="R4389"/>
          <cell r="S4389"/>
          <cell r="T4389"/>
          <cell r="U4389"/>
          <cell r="V4389"/>
          <cell r="Y4389"/>
          <cell r="Z4389"/>
        </row>
        <row r="4390">
          <cell r="B4390"/>
          <cell r="C4390"/>
          <cell r="D4390"/>
          <cell r="E4390"/>
          <cell r="F4390"/>
          <cell r="G4390"/>
          <cell r="H4390"/>
          <cell r="I4390"/>
          <cell r="J4390"/>
          <cell r="K4390"/>
          <cell r="L4390"/>
          <cell r="O4390"/>
          <cell r="P4390"/>
          <cell r="Q4390"/>
          <cell r="R4390"/>
          <cell r="S4390"/>
          <cell r="T4390"/>
          <cell r="U4390"/>
          <cell r="V4390"/>
          <cell r="Y4390"/>
          <cell r="Z4390"/>
        </row>
        <row r="4391">
          <cell r="B4391"/>
          <cell r="C4391"/>
          <cell r="D4391"/>
          <cell r="E4391"/>
          <cell r="F4391"/>
          <cell r="G4391"/>
          <cell r="H4391"/>
          <cell r="I4391"/>
          <cell r="J4391"/>
          <cell r="K4391"/>
          <cell r="L4391"/>
          <cell r="O4391"/>
          <cell r="P4391"/>
          <cell r="Q4391"/>
          <cell r="R4391"/>
          <cell r="S4391"/>
          <cell r="T4391"/>
          <cell r="U4391"/>
          <cell r="V4391"/>
          <cell r="Y4391"/>
          <cell r="Z4391"/>
        </row>
        <row r="4392">
          <cell r="B4392"/>
          <cell r="C4392"/>
          <cell r="D4392"/>
          <cell r="E4392"/>
          <cell r="F4392"/>
          <cell r="G4392"/>
          <cell r="H4392"/>
          <cell r="I4392"/>
          <cell r="J4392"/>
          <cell r="K4392"/>
          <cell r="L4392"/>
          <cell r="O4392"/>
          <cell r="P4392"/>
          <cell r="Q4392"/>
          <cell r="R4392"/>
          <cell r="S4392"/>
          <cell r="T4392"/>
          <cell r="U4392"/>
          <cell r="V4392"/>
          <cell r="Y4392"/>
          <cell r="Z4392"/>
        </row>
        <row r="4393">
          <cell r="B4393"/>
          <cell r="C4393"/>
          <cell r="D4393"/>
          <cell r="E4393"/>
          <cell r="F4393"/>
          <cell r="G4393"/>
          <cell r="H4393"/>
          <cell r="I4393"/>
          <cell r="J4393"/>
          <cell r="K4393"/>
          <cell r="L4393"/>
          <cell r="O4393"/>
          <cell r="P4393"/>
          <cell r="Q4393"/>
          <cell r="R4393"/>
          <cell r="S4393"/>
          <cell r="T4393"/>
          <cell r="U4393"/>
          <cell r="V4393"/>
          <cell r="Y4393"/>
          <cell r="Z4393"/>
        </row>
        <row r="4394">
          <cell r="B4394"/>
          <cell r="C4394"/>
          <cell r="D4394"/>
          <cell r="E4394"/>
          <cell r="F4394"/>
          <cell r="G4394"/>
          <cell r="H4394"/>
          <cell r="I4394"/>
          <cell r="J4394"/>
          <cell r="K4394"/>
          <cell r="L4394"/>
          <cell r="O4394"/>
          <cell r="P4394"/>
          <cell r="Q4394"/>
          <cell r="R4394"/>
          <cell r="S4394"/>
          <cell r="T4394"/>
          <cell r="U4394"/>
          <cell r="V4394"/>
          <cell r="Y4394"/>
          <cell r="Z4394"/>
        </row>
        <row r="4395">
          <cell r="B4395"/>
          <cell r="C4395"/>
          <cell r="D4395"/>
          <cell r="E4395"/>
          <cell r="F4395"/>
          <cell r="G4395"/>
          <cell r="H4395"/>
          <cell r="I4395"/>
          <cell r="J4395"/>
          <cell r="K4395"/>
          <cell r="L4395"/>
          <cell r="O4395"/>
          <cell r="P4395"/>
          <cell r="Q4395"/>
          <cell r="R4395"/>
          <cell r="S4395"/>
          <cell r="T4395"/>
          <cell r="U4395"/>
          <cell r="V4395"/>
          <cell r="Y4395"/>
          <cell r="Z4395"/>
        </row>
        <row r="4396">
          <cell r="B4396"/>
          <cell r="C4396"/>
          <cell r="D4396"/>
          <cell r="E4396"/>
          <cell r="F4396"/>
          <cell r="G4396"/>
          <cell r="H4396"/>
          <cell r="I4396"/>
          <cell r="J4396"/>
          <cell r="K4396"/>
          <cell r="L4396"/>
          <cell r="O4396"/>
          <cell r="P4396"/>
          <cell r="Q4396"/>
          <cell r="R4396"/>
          <cell r="S4396"/>
          <cell r="T4396"/>
          <cell r="U4396"/>
          <cell r="V4396"/>
          <cell r="Y4396"/>
          <cell r="Z4396"/>
        </row>
        <row r="4397">
          <cell r="B4397"/>
          <cell r="C4397"/>
          <cell r="D4397"/>
          <cell r="E4397"/>
          <cell r="F4397"/>
          <cell r="G4397"/>
          <cell r="H4397"/>
          <cell r="I4397"/>
          <cell r="J4397"/>
          <cell r="K4397"/>
          <cell r="L4397"/>
          <cell r="O4397"/>
          <cell r="P4397"/>
          <cell r="Q4397"/>
          <cell r="R4397"/>
          <cell r="S4397"/>
          <cell r="T4397"/>
          <cell r="U4397"/>
          <cell r="V4397"/>
          <cell r="Y4397"/>
          <cell r="Z4397"/>
        </row>
        <row r="4398">
          <cell r="B4398"/>
          <cell r="C4398"/>
          <cell r="D4398"/>
          <cell r="E4398"/>
          <cell r="F4398"/>
          <cell r="G4398"/>
          <cell r="H4398"/>
          <cell r="I4398"/>
          <cell r="J4398"/>
          <cell r="K4398"/>
          <cell r="L4398"/>
          <cell r="O4398"/>
          <cell r="P4398"/>
          <cell r="Q4398"/>
          <cell r="R4398"/>
          <cell r="S4398"/>
          <cell r="T4398"/>
          <cell r="U4398"/>
          <cell r="V4398"/>
          <cell r="Y4398"/>
          <cell r="Z4398"/>
        </row>
        <row r="4399">
          <cell r="B4399"/>
          <cell r="C4399"/>
          <cell r="D4399"/>
          <cell r="E4399"/>
          <cell r="F4399"/>
          <cell r="G4399"/>
          <cell r="H4399"/>
          <cell r="I4399"/>
          <cell r="J4399"/>
          <cell r="K4399"/>
          <cell r="L4399"/>
          <cell r="O4399"/>
          <cell r="P4399"/>
          <cell r="Q4399"/>
          <cell r="R4399"/>
          <cell r="S4399"/>
          <cell r="T4399"/>
          <cell r="U4399"/>
          <cell r="V4399"/>
          <cell r="Y4399"/>
          <cell r="Z4399"/>
        </row>
        <row r="4400">
          <cell r="B4400"/>
          <cell r="C4400"/>
          <cell r="D4400"/>
          <cell r="E4400"/>
          <cell r="F4400"/>
          <cell r="G4400"/>
          <cell r="H4400"/>
          <cell r="I4400"/>
          <cell r="J4400"/>
          <cell r="K4400"/>
          <cell r="L4400"/>
          <cell r="O4400"/>
          <cell r="P4400"/>
          <cell r="Q4400"/>
          <cell r="R4400"/>
          <cell r="S4400"/>
          <cell r="T4400"/>
          <cell r="U4400"/>
          <cell r="V4400"/>
          <cell r="Y4400"/>
          <cell r="Z4400"/>
        </row>
        <row r="4401">
          <cell r="B4401"/>
          <cell r="C4401"/>
          <cell r="D4401"/>
          <cell r="E4401"/>
          <cell r="F4401"/>
          <cell r="G4401"/>
          <cell r="H4401"/>
          <cell r="I4401"/>
          <cell r="J4401"/>
          <cell r="K4401"/>
          <cell r="L4401"/>
          <cell r="O4401"/>
          <cell r="P4401"/>
          <cell r="Q4401"/>
          <cell r="R4401"/>
          <cell r="S4401"/>
          <cell r="T4401"/>
          <cell r="U4401"/>
          <cell r="V4401"/>
          <cell r="Y4401"/>
          <cell r="Z4401"/>
        </row>
        <row r="4402">
          <cell r="B4402"/>
          <cell r="C4402"/>
          <cell r="D4402"/>
          <cell r="E4402"/>
          <cell r="F4402"/>
          <cell r="G4402"/>
          <cell r="H4402"/>
          <cell r="I4402"/>
          <cell r="J4402"/>
          <cell r="K4402"/>
          <cell r="L4402"/>
          <cell r="O4402"/>
          <cell r="P4402"/>
          <cell r="Q4402"/>
          <cell r="R4402"/>
          <cell r="S4402"/>
          <cell r="T4402"/>
          <cell r="U4402"/>
          <cell r="V4402"/>
          <cell r="Y4402"/>
          <cell r="Z4402"/>
        </row>
        <row r="4403">
          <cell r="B4403"/>
          <cell r="C4403"/>
          <cell r="D4403"/>
          <cell r="E4403"/>
          <cell r="F4403"/>
          <cell r="G4403"/>
          <cell r="H4403"/>
          <cell r="I4403"/>
          <cell r="J4403"/>
          <cell r="K4403"/>
          <cell r="L4403"/>
          <cell r="O4403"/>
          <cell r="P4403"/>
          <cell r="Q4403"/>
          <cell r="R4403"/>
          <cell r="S4403"/>
          <cell r="T4403"/>
          <cell r="U4403"/>
          <cell r="V4403"/>
          <cell r="Y4403"/>
          <cell r="Z4403"/>
        </row>
        <row r="4404">
          <cell r="B4404"/>
          <cell r="C4404"/>
          <cell r="D4404"/>
          <cell r="E4404"/>
          <cell r="F4404"/>
          <cell r="G4404"/>
          <cell r="H4404"/>
          <cell r="I4404"/>
          <cell r="J4404"/>
          <cell r="K4404"/>
          <cell r="L4404"/>
          <cell r="O4404"/>
          <cell r="P4404"/>
          <cell r="Q4404"/>
          <cell r="R4404"/>
          <cell r="S4404"/>
          <cell r="T4404"/>
          <cell r="U4404"/>
          <cell r="V4404"/>
          <cell r="Y4404"/>
          <cell r="Z4404"/>
        </row>
        <row r="4405">
          <cell r="B4405"/>
          <cell r="C4405"/>
          <cell r="D4405"/>
          <cell r="E4405"/>
          <cell r="F4405"/>
          <cell r="G4405"/>
          <cell r="H4405"/>
          <cell r="I4405"/>
          <cell r="J4405"/>
          <cell r="K4405"/>
          <cell r="L4405"/>
          <cell r="O4405"/>
          <cell r="P4405"/>
          <cell r="Q4405"/>
          <cell r="R4405"/>
          <cell r="S4405"/>
          <cell r="T4405"/>
          <cell r="U4405"/>
          <cell r="V4405"/>
          <cell r="Y4405"/>
          <cell r="Z4405"/>
        </row>
        <row r="4406">
          <cell r="B4406"/>
          <cell r="C4406"/>
          <cell r="D4406"/>
          <cell r="E4406"/>
          <cell r="F4406"/>
          <cell r="G4406"/>
          <cell r="H4406"/>
          <cell r="I4406"/>
          <cell r="J4406"/>
          <cell r="K4406"/>
          <cell r="L4406"/>
          <cell r="O4406"/>
          <cell r="P4406"/>
          <cell r="Q4406"/>
          <cell r="R4406"/>
          <cell r="S4406"/>
          <cell r="T4406"/>
          <cell r="U4406"/>
          <cell r="V4406"/>
          <cell r="Y4406"/>
          <cell r="Z4406"/>
        </row>
        <row r="4407">
          <cell r="B4407"/>
          <cell r="C4407"/>
          <cell r="D4407"/>
          <cell r="E4407"/>
          <cell r="F4407"/>
          <cell r="G4407"/>
          <cell r="H4407"/>
          <cell r="I4407"/>
          <cell r="J4407"/>
          <cell r="K4407"/>
          <cell r="L4407"/>
          <cell r="O4407"/>
          <cell r="P4407"/>
          <cell r="Q4407"/>
          <cell r="R4407"/>
          <cell r="S4407"/>
          <cell r="T4407"/>
          <cell r="U4407"/>
          <cell r="V4407"/>
          <cell r="Y4407"/>
          <cell r="Z4407"/>
        </row>
        <row r="4408">
          <cell r="B4408"/>
          <cell r="C4408"/>
          <cell r="D4408"/>
          <cell r="E4408"/>
          <cell r="F4408"/>
          <cell r="G4408"/>
          <cell r="H4408"/>
          <cell r="I4408"/>
          <cell r="J4408"/>
          <cell r="K4408"/>
          <cell r="L4408"/>
          <cell r="O4408"/>
          <cell r="P4408"/>
          <cell r="Q4408"/>
          <cell r="R4408"/>
          <cell r="S4408"/>
          <cell r="T4408"/>
          <cell r="U4408"/>
          <cell r="V4408"/>
          <cell r="Y4408"/>
          <cell r="Z4408"/>
        </row>
        <row r="4409">
          <cell r="B4409"/>
          <cell r="C4409"/>
          <cell r="D4409"/>
          <cell r="E4409"/>
          <cell r="F4409"/>
          <cell r="G4409"/>
          <cell r="H4409"/>
          <cell r="I4409"/>
          <cell r="J4409"/>
          <cell r="K4409"/>
          <cell r="L4409"/>
          <cell r="O4409"/>
          <cell r="P4409"/>
          <cell r="Q4409"/>
          <cell r="R4409"/>
          <cell r="S4409"/>
          <cell r="T4409"/>
          <cell r="U4409"/>
          <cell r="V4409"/>
          <cell r="Y4409"/>
          <cell r="Z4409"/>
        </row>
        <row r="4410">
          <cell r="B4410"/>
          <cell r="C4410"/>
          <cell r="D4410"/>
          <cell r="E4410"/>
          <cell r="F4410"/>
          <cell r="G4410"/>
          <cell r="H4410"/>
          <cell r="I4410"/>
          <cell r="J4410"/>
          <cell r="K4410"/>
          <cell r="L4410"/>
          <cell r="O4410"/>
          <cell r="P4410"/>
          <cell r="Q4410"/>
          <cell r="R4410"/>
          <cell r="S4410"/>
          <cell r="T4410"/>
          <cell r="U4410"/>
          <cell r="V4410"/>
          <cell r="Y4410"/>
          <cell r="Z4410"/>
        </row>
        <row r="4411">
          <cell r="B4411"/>
          <cell r="C4411"/>
          <cell r="D4411"/>
          <cell r="E4411"/>
          <cell r="F4411"/>
          <cell r="G4411"/>
          <cell r="H4411"/>
          <cell r="I4411"/>
          <cell r="J4411"/>
          <cell r="K4411"/>
          <cell r="L4411"/>
          <cell r="O4411"/>
          <cell r="P4411"/>
          <cell r="Q4411"/>
          <cell r="R4411"/>
          <cell r="S4411"/>
          <cell r="T4411"/>
          <cell r="U4411"/>
          <cell r="V4411"/>
          <cell r="Y4411"/>
          <cell r="Z4411"/>
        </row>
        <row r="4412">
          <cell r="B4412"/>
          <cell r="C4412"/>
          <cell r="D4412"/>
          <cell r="E4412"/>
          <cell r="F4412"/>
          <cell r="G4412"/>
          <cell r="H4412"/>
          <cell r="I4412"/>
          <cell r="J4412"/>
          <cell r="K4412"/>
          <cell r="L4412"/>
          <cell r="O4412"/>
          <cell r="P4412"/>
          <cell r="Q4412"/>
          <cell r="R4412"/>
          <cell r="S4412"/>
          <cell r="T4412"/>
          <cell r="U4412"/>
          <cell r="V4412"/>
          <cell r="Y4412"/>
          <cell r="Z4412"/>
        </row>
        <row r="4413">
          <cell r="B4413"/>
          <cell r="C4413"/>
          <cell r="D4413"/>
          <cell r="E4413"/>
          <cell r="F4413"/>
          <cell r="G4413"/>
          <cell r="H4413"/>
          <cell r="I4413"/>
          <cell r="J4413"/>
          <cell r="K4413"/>
          <cell r="L4413"/>
          <cell r="O4413"/>
          <cell r="P4413"/>
          <cell r="Q4413"/>
          <cell r="R4413"/>
          <cell r="S4413"/>
          <cell r="T4413"/>
          <cell r="U4413"/>
          <cell r="V4413"/>
          <cell r="Y4413"/>
          <cell r="Z4413"/>
        </row>
        <row r="4414">
          <cell r="B4414"/>
          <cell r="C4414"/>
          <cell r="D4414"/>
          <cell r="E4414"/>
          <cell r="F4414"/>
          <cell r="G4414"/>
          <cell r="H4414"/>
          <cell r="I4414"/>
          <cell r="J4414"/>
          <cell r="K4414"/>
          <cell r="L4414"/>
          <cell r="O4414"/>
          <cell r="P4414"/>
          <cell r="Q4414"/>
          <cell r="R4414"/>
          <cell r="S4414"/>
          <cell r="T4414"/>
          <cell r="U4414"/>
          <cell r="V4414"/>
          <cell r="Y4414"/>
          <cell r="Z4414"/>
        </row>
        <row r="4415">
          <cell r="B4415"/>
          <cell r="C4415"/>
          <cell r="D4415"/>
          <cell r="E4415"/>
          <cell r="F4415"/>
          <cell r="G4415"/>
          <cell r="H4415"/>
          <cell r="I4415"/>
          <cell r="J4415"/>
          <cell r="K4415"/>
          <cell r="L4415"/>
          <cell r="O4415"/>
          <cell r="P4415"/>
          <cell r="Q4415"/>
          <cell r="R4415"/>
          <cell r="S4415"/>
          <cell r="T4415"/>
          <cell r="U4415"/>
          <cell r="V4415"/>
          <cell r="Y4415"/>
          <cell r="Z4415"/>
        </row>
        <row r="4416">
          <cell r="B4416"/>
          <cell r="C4416"/>
          <cell r="D4416"/>
          <cell r="E4416"/>
          <cell r="F4416"/>
          <cell r="G4416"/>
          <cell r="H4416"/>
          <cell r="I4416"/>
          <cell r="J4416"/>
          <cell r="K4416"/>
          <cell r="L4416"/>
          <cell r="O4416"/>
          <cell r="P4416"/>
          <cell r="Q4416"/>
          <cell r="R4416"/>
          <cell r="S4416"/>
          <cell r="T4416"/>
          <cell r="U4416"/>
          <cell r="V4416"/>
          <cell r="Y4416"/>
          <cell r="Z4416"/>
        </row>
        <row r="4417">
          <cell r="B4417"/>
          <cell r="C4417"/>
          <cell r="D4417"/>
          <cell r="E4417"/>
          <cell r="F4417"/>
          <cell r="G4417"/>
          <cell r="H4417"/>
          <cell r="I4417"/>
          <cell r="J4417"/>
          <cell r="K4417"/>
          <cell r="L4417"/>
          <cell r="O4417"/>
          <cell r="P4417"/>
          <cell r="Q4417"/>
          <cell r="R4417"/>
          <cell r="S4417"/>
          <cell r="T4417"/>
          <cell r="U4417"/>
          <cell r="V4417"/>
          <cell r="Y4417"/>
          <cell r="Z4417"/>
        </row>
        <row r="4418">
          <cell r="B4418"/>
          <cell r="C4418"/>
          <cell r="D4418"/>
          <cell r="E4418"/>
          <cell r="F4418"/>
          <cell r="G4418"/>
          <cell r="H4418"/>
          <cell r="I4418"/>
          <cell r="J4418"/>
          <cell r="K4418"/>
          <cell r="L4418"/>
          <cell r="O4418"/>
          <cell r="P4418"/>
          <cell r="Q4418"/>
          <cell r="R4418"/>
          <cell r="S4418"/>
          <cell r="T4418"/>
          <cell r="U4418"/>
          <cell r="V4418"/>
          <cell r="Y4418"/>
          <cell r="Z4418"/>
        </row>
        <row r="4419">
          <cell r="B4419"/>
          <cell r="C4419"/>
          <cell r="D4419"/>
          <cell r="E4419"/>
          <cell r="F4419"/>
          <cell r="G4419"/>
          <cell r="H4419"/>
          <cell r="I4419"/>
          <cell r="J4419"/>
          <cell r="K4419"/>
          <cell r="L4419"/>
          <cell r="O4419"/>
          <cell r="P4419"/>
          <cell r="Q4419"/>
          <cell r="R4419"/>
          <cell r="S4419"/>
          <cell r="T4419"/>
          <cell r="U4419"/>
          <cell r="V4419"/>
          <cell r="Y4419"/>
          <cell r="Z4419"/>
        </row>
        <row r="4420">
          <cell r="B4420"/>
          <cell r="C4420"/>
          <cell r="D4420"/>
          <cell r="E4420"/>
          <cell r="F4420"/>
          <cell r="G4420"/>
          <cell r="H4420"/>
          <cell r="I4420"/>
          <cell r="J4420"/>
          <cell r="K4420"/>
          <cell r="L4420"/>
          <cell r="O4420"/>
          <cell r="P4420"/>
          <cell r="Q4420"/>
          <cell r="R4420"/>
          <cell r="S4420"/>
          <cell r="T4420"/>
          <cell r="U4420"/>
          <cell r="V4420"/>
          <cell r="Y4420"/>
          <cell r="Z4420"/>
        </row>
        <row r="4421">
          <cell r="B4421"/>
          <cell r="C4421"/>
          <cell r="D4421"/>
          <cell r="E4421"/>
          <cell r="F4421"/>
          <cell r="G4421"/>
          <cell r="H4421"/>
          <cell r="I4421"/>
          <cell r="J4421"/>
          <cell r="K4421"/>
          <cell r="L4421"/>
          <cell r="O4421"/>
          <cell r="P4421"/>
          <cell r="Q4421"/>
          <cell r="R4421"/>
          <cell r="S4421"/>
          <cell r="T4421"/>
          <cell r="U4421"/>
          <cell r="V4421"/>
          <cell r="Y4421"/>
          <cell r="Z4421"/>
        </row>
        <row r="4422">
          <cell r="B4422"/>
          <cell r="C4422"/>
          <cell r="D4422"/>
          <cell r="E4422"/>
          <cell r="F4422"/>
          <cell r="G4422"/>
          <cell r="H4422"/>
          <cell r="I4422"/>
          <cell r="J4422"/>
          <cell r="K4422"/>
          <cell r="L4422"/>
          <cell r="O4422"/>
          <cell r="P4422"/>
          <cell r="Q4422"/>
          <cell r="R4422"/>
          <cell r="S4422"/>
          <cell r="T4422"/>
          <cell r="U4422"/>
          <cell r="V4422"/>
          <cell r="Y4422"/>
          <cell r="Z4422"/>
        </row>
        <row r="4423">
          <cell r="B4423"/>
          <cell r="C4423"/>
          <cell r="D4423"/>
          <cell r="E4423"/>
          <cell r="F4423"/>
          <cell r="G4423"/>
          <cell r="H4423"/>
          <cell r="I4423"/>
          <cell r="J4423"/>
          <cell r="K4423"/>
          <cell r="L4423"/>
          <cell r="O4423"/>
          <cell r="P4423"/>
          <cell r="Q4423"/>
          <cell r="R4423"/>
          <cell r="S4423"/>
          <cell r="T4423"/>
          <cell r="U4423"/>
          <cell r="V4423"/>
          <cell r="Y4423"/>
          <cell r="Z4423"/>
        </row>
        <row r="4424">
          <cell r="B4424"/>
          <cell r="C4424"/>
          <cell r="D4424"/>
          <cell r="E4424"/>
          <cell r="F4424"/>
          <cell r="G4424"/>
          <cell r="H4424"/>
          <cell r="I4424"/>
          <cell r="J4424"/>
          <cell r="K4424"/>
          <cell r="L4424"/>
          <cell r="O4424"/>
          <cell r="P4424"/>
          <cell r="Q4424"/>
          <cell r="R4424"/>
          <cell r="S4424"/>
          <cell r="T4424"/>
          <cell r="U4424"/>
          <cell r="V4424"/>
          <cell r="Y4424"/>
          <cell r="Z4424"/>
        </row>
        <row r="4425">
          <cell r="B4425"/>
          <cell r="C4425"/>
          <cell r="D4425"/>
          <cell r="E4425"/>
          <cell r="F4425"/>
          <cell r="G4425"/>
          <cell r="H4425"/>
          <cell r="I4425"/>
          <cell r="J4425"/>
          <cell r="K4425"/>
          <cell r="L4425"/>
          <cell r="O4425"/>
          <cell r="P4425"/>
          <cell r="Q4425"/>
          <cell r="R4425"/>
          <cell r="S4425"/>
          <cell r="T4425"/>
          <cell r="U4425"/>
          <cell r="V4425"/>
          <cell r="Y4425"/>
          <cell r="Z4425"/>
        </row>
        <row r="4426">
          <cell r="B4426"/>
          <cell r="C4426"/>
          <cell r="D4426"/>
          <cell r="E4426"/>
          <cell r="F4426"/>
          <cell r="G4426"/>
          <cell r="H4426"/>
          <cell r="I4426"/>
          <cell r="J4426"/>
          <cell r="K4426"/>
          <cell r="L4426"/>
          <cell r="O4426"/>
          <cell r="P4426"/>
          <cell r="Q4426"/>
          <cell r="R4426"/>
          <cell r="S4426"/>
          <cell r="T4426"/>
          <cell r="U4426"/>
          <cell r="V4426"/>
          <cell r="Y4426"/>
          <cell r="Z4426"/>
        </row>
        <row r="4427">
          <cell r="B4427"/>
          <cell r="C4427"/>
          <cell r="D4427"/>
          <cell r="E4427"/>
          <cell r="F4427"/>
          <cell r="G4427"/>
          <cell r="H4427"/>
          <cell r="I4427"/>
          <cell r="J4427"/>
          <cell r="K4427"/>
          <cell r="L4427"/>
          <cell r="O4427"/>
          <cell r="P4427"/>
          <cell r="Q4427"/>
          <cell r="R4427"/>
          <cell r="S4427"/>
          <cell r="T4427"/>
          <cell r="U4427"/>
          <cell r="V4427"/>
          <cell r="Y4427"/>
          <cell r="Z4427"/>
        </row>
        <row r="4428">
          <cell r="B4428"/>
          <cell r="C4428"/>
          <cell r="D4428"/>
          <cell r="E4428"/>
          <cell r="F4428"/>
          <cell r="G4428"/>
          <cell r="H4428"/>
          <cell r="I4428"/>
          <cell r="J4428"/>
          <cell r="K4428"/>
          <cell r="L4428"/>
          <cell r="O4428"/>
          <cell r="P4428"/>
          <cell r="Q4428"/>
          <cell r="R4428"/>
          <cell r="S4428"/>
          <cell r="T4428"/>
          <cell r="U4428"/>
          <cell r="V4428"/>
          <cell r="Y4428"/>
          <cell r="Z4428"/>
        </row>
        <row r="4429">
          <cell r="B4429"/>
          <cell r="C4429"/>
          <cell r="D4429"/>
          <cell r="E4429"/>
          <cell r="F4429"/>
          <cell r="G4429"/>
          <cell r="H4429"/>
          <cell r="I4429"/>
          <cell r="J4429"/>
          <cell r="K4429"/>
          <cell r="L4429"/>
          <cell r="O4429"/>
          <cell r="P4429"/>
          <cell r="Q4429"/>
          <cell r="R4429"/>
          <cell r="S4429"/>
          <cell r="T4429"/>
          <cell r="U4429"/>
          <cell r="V4429"/>
          <cell r="Y4429"/>
          <cell r="Z4429"/>
        </row>
        <row r="4430">
          <cell r="B4430"/>
          <cell r="C4430"/>
          <cell r="D4430"/>
          <cell r="E4430"/>
          <cell r="F4430"/>
          <cell r="G4430"/>
          <cell r="H4430"/>
          <cell r="I4430"/>
          <cell r="J4430"/>
          <cell r="K4430"/>
          <cell r="L4430"/>
          <cell r="O4430"/>
          <cell r="P4430"/>
          <cell r="Q4430"/>
          <cell r="R4430"/>
          <cell r="S4430"/>
          <cell r="T4430"/>
          <cell r="U4430"/>
          <cell r="V4430"/>
          <cell r="Y4430"/>
          <cell r="Z4430"/>
        </row>
        <row r="4431">
          <cell r="B4431"/>
          <cell r="C4431"/>
          <cell r="D4431"/>
          <cell r="E4431"/>
          <cell r="F4431"/>
          <cell r="G4431"/>
          <cell r="H4431"/>
          <cell r="I4431"/>
          <cell r="J4431"/>
          <cell r="K4431"/>
          <cell r="L4431"/>
          <cell r="O4431"/>
          <cell r="P4431"/>
          <cell r="Q4431"/>
          <cell r="R4431"/>
          <cell r="S4431"/>
          <cell r="T4431"/>
          <cell r="U4431"/>
          <cell r="V4431"/>
          <cell r="Y4431"/>
          <cell r="Z4431"/>
        </row>
        <row r="4432">
          <cell r="B4432"/>
          <cell r="C4432"/>
          <cell r="D4432"/>
          <cell r="E4432"/>
          <cell r="F4432"/>
          <cell r="G4432"/>
          <cell r="H4432"/>
          <cell r="I4432"/>
          <cell r="J4432"/>
          <cell r="K4432"/>
          <cell r="L4432"/>
          <cell r="O4432"/>
          <cell r="P4432"/>
          <cell r="Q4432"/>
          <cell r="R4432"/>
          <cell r="S4432"/>
          <cell r="T4432"/>
          <cell r="U4432"/>
          <cell r="V4432"/>
          <cell r="Y4432"/>
          <cell r="Z4432"/>
        </row>
        <row r="4433">
          <cell r="B4433"/>
          <cell r="C4433"/>
          <cell r="D4433"/>
          <cell r="E4433"/>
          <cell r="F4433"/>
          <cell r="G4433"/>
          <cell r="H4433"/>
          <cell r="I4433"/>
          <cell r="J4433"/>
          <cell r="K4433"/>
          <cell r="L4433"/>
          <cell r="O4433"/>
          <cell r="P4433"/>
          <cell r="Q4433"/>
          <cell r="R4433"/>
          <cell r="S4433"/>
          <cell r="T4433"/>
          <cell r="U4433"/>
          <cell r="V4433"/>
          <cell r="Y4433"/>
          <cell r="Z4433"/>
        </row>
        <row r="4434">
          <cell r="B4434"/>
          <cell r="C4434"/>
          <cell r="D4434"/>
          <cell r="E4434"/>
          <cell r="F4434"/>
          <cell r="G4434"/>
          <cell r="H4434"/>
          <cell r="I4434"/>
          <cell r="J4434"/>
          <cell r="K4434"/>
          <cell r="L4434"/>
          <cell r="O4434"/>
          <cell r="P4434"/>
          <cell r="Q4434"/>
          <cell r="R4434"/>
          <cell r="S4434"/>
          <cell r="T4434"/>
          <cell r="U4434"/>
          <cell r="V4434"/>
          <cell r="Y4434"/>
          <cell r="Z4434"/>
        </row>
        <row r="4435">
          <cell r="B4435"/>
          <cell r="C4435"/>
          <cell r="D4435"/>
          <cell r="E4435"/>
          <cell r="F4435"/>
          <cell r="G4435"/>
          <cell r="H4435"/>
          <cell r="I4435"/>
          <cell r="J4435"/>
          <cell r="K4435"/>
          <cell r="L4435"/>
          <cell r="O4435"/>
          <cell r="P4435"/>
          <cell r="Q4435"/>
          <cell r="R4435"/>
          <cell r="S4435"/>
          <cell r="T4435"/>
          <cell r="U4435"/>
          <cell r="V4435"/>
          <cell r="Y4435"/>
          <cell r="Z4435"/>
        </row>
        <row r="4436">
          <cell r="B4436"/>
          <cell r="C4436"/>
          <cell r="D4436"/>
          <cell r="E4436"/>
          <cell r="F4436"/>
          <cell r="G4436"/>
          <cell r="H4436"/>
          <cell r="I4436"/>
          <cell r="J4436"/>
          <cell r="K4436"/>
          <cell r="L4436"/>
          <cell r="O4436"/>
          <cell r="P4436"/>
          <cell r="Q4436"/>
          <cell r="R4436"/>
          <cell r="S4436"/>
          <cell r="T4436"/>
          <cell r="U4436"/>
          <cell r="V4436"/>
          <cell r="Y4436"/>
          <cell r="Z4436"/>
        </row>
        <row r="4437">
          <cell r="B4437"/>
          <cell r="C4437"/>
          <cell r="D4437"/>
          <cell r="E4437"/>
          <cell r="F4437"/>
          <cell r="G4437"/>
          <cell r="H4437"/>
          <cell r="I4437"/>
          <cell r="J4437"/>
          <cell r="K4437"/>
          <cell r="L4437"/>
          <cell r="O4437"/>
          <cell r="P4437"/>
          <cell r="Q4437"/>
          <cell r="R4437"/>
          <cell r="S4437"/>
          <cell r="T4437"/>
          <cell r="U4437"/>
          <cell r="V4437"/>
          <cell r="Y4437"/>
          <cell r="Z4437"/>
        </row>
        <row r="4438">
          <cell r="B4438"/>
          <cell r="C4438"/>
          <cell r="D4438"/>
          <cell r="E4438"/>
          <cell r="F4438"/>
          <cell r="G4438"/>
          <cell r="H4438"/>
          <cell r="I4438"/>
          <cell r="J4438"/>
          <cell r="K4438"/>
          <cell r="L4438"/>
          <cell r="O4438"/>
          <cell r="P4438"/>
          <cell r="Q4438"/>
          <cell r="R4438"/>
          <cell r="S4438"/>
          <cell r="T4438"/>
          <cell r="U4438"/>
          <cell r="V4438"/>
          <cell r="Y4438"/>
          <cell r="Z4438"/>
        </row>
        <row r="4439">
          <cell r="B4439"/>
          <cell r="C4439"/>
          <cell r="D4439"/>
          <cell r="E4439"/>
          <cell r="F4439"/>
          <cell r="G4439"/>
          <cell r="H4439"/>
          <cell r="I4439"/>
          <cell r="J4439"/>
          <cell r="K4439"/>
          <cell r="L4439"/>
          <cell r="O4439"/>
          <cell r="P4439"/>
          <cell r="Q4439"/>
          <cell r="R4439"/>
          <cell r="S4439"/>
          <cell r="T4439"/>
          <cell r="U4439"/>
          <cell r="V4439"/>
          <cell r="Y4439"/>
          <cell r="Z4439"/>
        </row>
        <row r="4440">
          <cell r="B4440"/>
          <cell r="C4440"/>
          <cell r="D4440"/>
          <cell r="E4440"/>
          <cell r="F4440"/>
          <cell r="G4440"/>
          <cell r="H4440"/>
          <cell r="I4440"/>
          <cell r="J4440"/>
          <cell r="K4440"/>
          <cell r="L4440"/>
          <cell r="O4440"/>
          <cell r="P4440"/>
          <cell r="Q4440"/>
          <cell r="R4440"/>
          <cell r="S4440"/>
          <cell r="T4440"/>
          <cell r="U4440"/>
          <cell r="V4440"/>
          <cell r="Y4440"/>
          <cell r="Z4440"/>
        </row>
        <row r="4441">
          <cell r="B4441"/>
          <cell r="C4441"/>
          <cell r="D4441"/>
          <cell r="E4441"/>
          <cell r="F4441"/>
          <cell r="G4441"/>
          <cell r="H4441"/>
          <cell r="I4441"/>
          <cell r="J4441"/>
          <cell r="K4441"/>
          <cell r="L4441"/>
          <cell r="O4441"/>
          <cell r="P4441"/>
          <cell r="Q4441"/>
          <cell r="R4441"/>
          <cell r="S4441"/>
          <cell r="T4441"/>
          <cell r="U4441"/>
          <cell r="V4441"/>
          <cell r="Y4441"/>
          <cell r="Z4441"/>
        </row>
        <row r="4442">
          <cell r="B4442"/>
          <cell r="C4442"/>
          <cell r="D4442"/>
          <cell r="E4442"/>
          <cell r="F4442"/>
          <cell r="G4442"/>
          <cell r="H4442"/>
          <cell r="I4442"/>
          <cell r="J4442"/>
          <cell r="K4442"/>
          <cell r="L4442"/>
          <cell r="O4442"/>
          <cell r="P4442"/>
          <cell r="Q4442"/>
          <cell r="R4442"/>
          <cell r="S4442"/>
          <cell r="T4442"/>
          <cell r="U4442"/>
          <cell r="V4442"/>
          <cell r="Y4442"/>
          <cell r="Z4442"/>
        </row>
        <row r="4443">
          <cell r="B4443"/>
          <cell r="C4443"/>
          <cell r="D4443"/>
          <cell r="E4443"/>
          <cell r="F4443"/>
          <cell r="G4443"/>
          <cell r="H4443"/>
          <cell r="I4443"/>
          <cell r="J4443"/>
          <cell r="K4443"/>
          <cell r="L4443"/>
          <cell r="O4443"/>
          <cell r="P4443"/>
          <cell r="Q4443"/>
          <cell r="R4443"/>
          <cell r="S4443"/>
          <cell r="T4443"/>
          <cell r="U4443"/>
          <cell r="V4443"/>
          <cell r="Y4443"/>
          <cell r="Z4443"/>
        </row>
        <row r="4444">
          <cell r="B4444"/>
          <cell r="C4444"/>
          <cell r="D4444"/>
          <cell r="E4444"/>
          <cell r="F4444"/>
          <cell r="G4444"/>
          <cell r="H4444"/>
          <cell r="I4444"/>
          <cell r="J4444"/>
          <cell r="K4444"/>
          <cell r="L4444"/>
          <cell r="O4444"/>
          <cell r="P4444"/>
          <cell r="Q4444"/>
          <cell r="R4444"/>
          <cell r="S4444"/>
          <cell r="T4444"/>
          <cell r="U4444"/>
          <cell r="V4444"/>
          <cell r="Y4444"/>
          <cell r="Z4444"/>
        </row>
        <row r="4445">
          <cell r="B4445"/>
          <cell r="C4445"/>
          <cell r="D4445"/>
          <cell r="E4445"/>
          <cell r="F4445"/>
          <cell r="G4445"/>
          <cell r="H4445"/>
          <cell r="I4445"/>
          <cell r="J4445"/>
          <cell r="K4445"/>
          <cell r="L4445"/>
          <cell r="O4445"/>
          <cell r="P4445"/>
          <cell r="Q4445"/>
          <cell r="R4445"/>
          <cell r="S4445"/>
          <cell r="T4445"/>
          <cell r="U4445"/>
          <cell r="V4445"/>
          <cell r="Y4445"/>
          <cell r="Z4445"/>
        </row>
        <row r="4446">
          <cell r="B4446"/>
          <cell r="C4446"/>
          <cell r="D4446"/>
          <cell r="E4446"/>
          <cell r="F4446"/>
          <cell r="G4446"/>
          <cell r="H4446"/>
          <cell r="I4446"/>
          <cell r="J4446"/>
          <cell r="K4446"/>
          <cell r="L4446"/>
          <cell r="O4446"/>
          <cell r="P4446"/>
          <cell r="Q4446"/>
          <cell r="R4446"/>
          <cell r="S4446"/>
          <cell r="T4446"/>
          <cell r="U4446"/>
          <cell r="V4446"/>
          <cell r="Y4446"/>
          <cell r="Z4446"/>
        </row>
        <row r="4447">
          <cell r="B4447"/>
          <cell r="C4447"/>
          <cell r="D4447"/>
          <cell r="E4447"/>
          <cell r="F4447"/>
          <cell r="G4447"/>
          <cell r="H4447"/>
          <cell r="I4447"/>
          <cell r="J4447"/>
          <cell r="K4447"/>
          <cell r="L4447"/>
          <cell r="O4447"/>
          <cell r="P4447"/>
          <cell r="Q4447"/>
          <cell r="R4447"/>
          <cell r="S4447"/>
          <cell r="T4447"/>
          <cell r="U4447"/>
          <cell r="V4447"/>
          <cell r="Y4447"/>
          <cell r="Z4447"/>
        </row>
        <row r="4448">
          <cell r="B4448"/>
          <cell r="C4448"/>
          <cell r="D4448"/>
          <cell r="E4448"/>
          <cell r="F4448"/>
          <cell r="G4448"/>
          <cell r="H4448"/>
          <cell r="I4448"/>
          <cell r="J4448"/>
          <cell r="K4448"/>
          <cell r="L4448"/>
          <cell r="O4448"/>
          <cell r="P4448"/>
          <cell r="Q4448"/>
          <cell r="R4448"/>
          <cell r="S4448"/>
          <cell r="T4448"/>
          <cell r="U4448"/>
          <cell r="V4448"/>
          <cell r="Y4448"/>
          <cell r="Z4448"/>
        </row>
        <row r="4449">
          <cell r="B4449"/>
          <cell r="C4449"/>
          <cell r="D4449"/>
          <cell r="E4449"/>
          <cell r="F4449"/>
          <cell r="G4449"/>
          <cell r="H4449"/>
          <cell r="I4449"/>
          <cell r="J4449"/>
          <cell r="K4449"/>
          <cell r="L4449"/>
          <cell r="O4449"/>
          <cell r="P4449"/>
          <cell r="Q4449"/>
          <cell r="R4449"/>
          <cell r="S4449"/>
          <cell r="T4449"/>
          <cell r="U4449"/>
          <cell r="V4449"/>
          <cell r="Y4449"/>
          <cell r="Z4449"/>
        </row>
        <row r="4450">
          <cell r="B4450"/>
          <cell r="C4450"/>
          <cell r="D4450"/>
          <cell r="E4450"/>
          <cell r="F4450"/>
          <cell r="G4450"/>
          <cell r="H4450"/>
          <cell r="I4450"/>
          <cell r="J4450"/>
          <cell r="K4450"/>
          <cell r="L4450"/>
          <cell r="O4450"/>
          <cell r="P4450"/>
          <cell r="Q4450"/>
          <cell r="R4450"/>
          <cell r="S4450"/>
          <cell r="T4450"/>
          <cell r="U4450"/>
          <cell r="V4450"/>
          <cell r="Y4450"/>
          <cell r="Z4450"/>
        </row>
        <row r="4451">
          <cell r="B4451"/>
          <cell r="C4451"/>
          <cell r="D4451"/>
          <cell r="E4451"/>
          <cell r="F4451"/>
          <cell r="G4451"/>
          <cell r="H4451"/>
          <cell r="I4451"/>
          <cell r="J4451"/>
          <cell r="K4451"/>
          <cell r="L4451"/>
          <cell r="O4451"/>
          <cell r="P4451"/>
          <cell r="Q4451"/>
          <cell r="R4451"/>
          <cell r="S4451"/>
          <cell r="T4451"/>
          <cell r="U4451"/>
          <cell r="V4451"/>
          <cell r="Y4451"/>
          <cell r="Z4451"/>
        </row>
        <row r="4452">
          <cell r="B4452"/>
          <cell r="C4452"/>
          <cell r="D4452"/>
          <cell r="E4452"/>
          <cell r="F4452"/>
          <cell r="G4452"/>
          <cell r="H4452"/>
          <cell r="I4452"/>
          <cell r="J4452"/>
          <cell r="K4452"/>
          <cell r="L4452"/>
          <cell r="O4452"/>
          <cell r="P4452"/>
          <cell r="Q4452"/>
          <cell r="R4452"/>
          <cell r="S4452"/>
          <cell r="T4452"/>
          <cell r="U4452"/>
          <cell r="V4452"/>
          <cell r="Y4452"/>
          <cell r="Z4452"/>
        </row>
        <row r="4453">
          <cell r="B4453"/>
          <cell r="C4453"/>
          <cell r="D4453"/>
          <cell r="E4453"/>
          <cell r="F4453"/>
          <cell r="G4453"/>
          <cell r="H4453"/>
          <cell r="I4453"/>
          <cell r="J4453"/>
          <cell r="K4453"/>
          <cell r="L4453"/>
          <cell r="O4453"/>
          <cell r="P4453"/>
          <cell r="Q4453"/>
          <cell r="R4453"/>
          <cell r="S4453"/>
          <cell r="T4453"/>
          <cell r="U4453"/>
          <cell r="V4453"/>
          <cell r="Y4453"/>
          <cell r="Z4453"/>
        </row>
        <row r="4454">
          <cell r="B4454"/>
          <cell r="C4454"/>
          <cell r="D4454"/>
          <cell r="E4454"/>
          <cell r="F4454"/>
          <cell r="G4454"/>
          <cell r="H4454"/>
          <cell r="I4454"/>
          <cell r="J4454"/>
          <cell r="K4454"/>
          <cell r="L4454"/>
          <cell r="O4454"/>
          <cell r="P4454"/>
          <cell r="Q4454"/>
          <cell r="R4454"/>
          <cell r="S4454"/>
          <cell r="T4454"/>
          <cell r="U4454"/>
          <cell r="V4454"/>
          <cell r="Y4454"/>
          <cell r="Z4454"/>
        </row>
        <row r="4455">
          <cell r="B4455"/>
          <cell r="C4455"/>
          <cell r="D4455"/>
          <cell r="E4455"/>
          <cell r="F4455"/>
          <cell r="G4455"/>
          <cell r="H4455"/>
          <cell r="I4455"/>
          <cell r="J4455"/>
          <cell r="K4455"/>
          <cell r="L4455"/>
          <cell r="O4455"/>
          <cell r="P4455"/>
          <cell r="Q4455"/>
          <cell r="R4455"/>
          <cell r="S4455"/>
          <cell r="T4455"/>
          <cell r="U4455"/>
          <cell r="V4455"/>
          <cell r="Y4455"/>
          <cell r="Z4455"/>
        </row>
        <row r="4456">
          <cell r="B4456"/>
          <cell r="C4456"/>
          <cell r="D4456"/>
          <cell r="E4456"/>
          <cell r="F4456"/>
          <cell r="G4456"/>
          <cell r="H4456"/>
          <cell r="I4456"/>
          <cell r="J4456"/>
          <cell r="K4456"/>
          <cell r="L4456"/>
          <cell r="O4456"/>
          <cell r="P4456"/>
          <cell r="Q4456"/>
          <cell r="R4456"/>
          <cell r="S4456"/>
          <cell r="T4456"/>
          <cell r="U4456"/>
          <cell r="V4456"/>
          <cell r="Y4456"/>
          <cell r="Z4456"/>
        </row>
        <row r="4457">
          <cell r="B4457"/>
          <cell r="C4457"/>
          <cell r="D4457"/>
          <cell r="E4457"/>
          <cell r="F4457"/>
          <cell r="G4457"/>
          <cell r="H4457"/>
          <cell r="I4457"/>
          <cell r="J4457"/>
          <cell r="K4457"/>
          <cell r="L4457"/>
          <cell r="O4457"/>
          <cell r="P4457"/>
          <cell r="Q4457"/>
          <cell r="R4457"/>
          <cell r="S4457"/>
          <cell r="T4457"/>
          <cell r="U4457"/>
          <cell r="V4457"/>
          <cell r="Y4457"/>
          <cell r="Z4457"/>
        </row>
        <row r="4458">
          <cell r="B4458"/>
          <cell r="C4458"/>
          <cell r="D4458"/>
          <cell r="E4458"/>
          <cell r="F4458"/>
          <cell r="G4458"/>
          <cell r="H4458"/>
          <cell r="I4458"/>
          <cell r="J4458"/>
          <cell r="K4458"/>
          <cell r="L4458"/>
          <cell r="O4458"/>
          <cell r="P4458"/>
          <cell r="Q4458"/>
          <cell r="R4458"/>
          <cell r="S4458"/>
          <cell r="T4458"/>
          <cell r="U4458"/>
          <cell r="V4458"/>
          <cell r="Y4458"/>
          <cell r="Z4458"/>
        </row>
        <row r="4459">
          <cell r="B4459"/>
          <cell r="C4459"/>
          <cell r="D4459"/>
          <cell r="E4459"/>
          <cell r="F4459"/>
          <cell r="G4459"/>
          <cell r="H4459"/>
          <cell r="I4459"/>
          <cell r="J4459"/>
          <cell r="K4459"/>
          <cell r="L4459"/>
          <cell r="O4459"/>
          <cell r="P4459"/>
          <cell r="Q4459"/>
          <cell r="R4459"/>
          <cell r="S4459"/>
          <cell r="T4459"/>
          <cell r="U4459"/>
          <cell r="V4459"/>
          <cell r="Y4459"/>
          <cell r="Z4459"/>
        </row>
        <row r="4460">
          <cell r="B4460"/>
          <cell r="C4460"/>
          <cell r="D4460"/>
          <cell r="E4460"/>
          <cell r="F4460"/>
          <cell r="G4460"/>
          <cell r="H4460"/>
          <cell r="I4460"/>
          <cell r="J4460"/>
          <cell r="K4460"/>
          <cell r="L4460"/>
          <cell r="O4460"/>
          <cell r="P4460"/>
          <cell r="Q4460"/>
          <cell r="R4460"/>
          <cell r="S4460"/>
          <cell r="T4460"/>
          <cell r="U4460"/>
          <cell r="V4460"/>
          <cell r="Y4460"/>
          <cell r="Z4460"/>
        </row>
        <row r="4461">
          <cell r="B4461"/>
          <cell r="C4461"/>
          <cell r="D4461"/>
          <cell r="E4461"/>
          <cell r="F4461"/>
          <cell r="G4461"/>
          <cell r="H4461"/>
          <cell r="I4461"/>
          <cell r="J4461"/>
          <cell r="K4461"/>
          <cell r="L4461"/>
          <cell r="O4461"/>
          <cell r="P4461"/>
          <cell r="Q4461"/>
          <cell r="R4461"/>
          <cell r="S4461"/>
          <cell r="T4461"/>
          <cell r="U4461"/>
          <cell r="V4461"/>
          <cell r="Y4461"/>
          <cell r="Z4461"/>
        </row>
        <row r="4462">
          <cell r="B4462"/>
          <cell r="C4462"/>
          <cell r="D4462"/>
          <cell r="E4462"/>
          <cell r="F4462"/>
          <cell r="G4462"/>
          <cell r="H4462"/>
          <cell r="I4462"/>
          <cell r="J4462"/>
          <cell r="K4462"/>
          <cell r="L4462"/>
          <cell r="O4462"/>
          <cell r="P4462"/>
          <cell r="Q4462"/>
          <cell r="R4462"/>
          <cell r="S4462"/>
          <cell r="T4462"/>
          <cell r="U4462"/>
          <cell r="V4462"/>
          <cell r="Y4462"/>
          <cell r="Z4462"/>
        </row>
        <row r="4463">
          <cell r="B4463"/>
          <cell r="C4463"/>
          <cell r="D4463"/>
          <cell r="E4463"/>
          <cell r="F4463"/>
          <cell r="G4463"/>
          <cell r="H4463"/>
          <cell r="I4463"/>
          <cell r="J4463"/>
          <cell r="K4463"/>
          <cell r="L4463"/>
          <cell r="O4463"/>
          <cell r="P4463"/>
          <cell r="Q4463"/>
          <cell r="R4463"/>
          <cell r="S4463"/>
          <cell r="T4463"/>
          <cell r="U4463"/>
          <cell r="V4463"/>
          <cell r="Y4463"/>
          <cell r="Z4463"/>
        </row>
        <row r="4464">
          <cell r="B4464"/>
          <cell r="C4464"/>
          <cell r="D4464"/>
          <cell r="E4464"/>
          <cell r="F4464"/>
          <cell r="G4464"/>
          <cell r="H4464"/>
          <cell r="I4464"/>
          <cell r="J4464"/>
          <cell r="K4464"/>
          <cell r="L4464"/>
          <cell r="O4464"/>
          <cell r="P4464"/>
          <cell r="Q4464"/>
          <cell r="R4464"/>
          <cell r="S4464"/>
          <cell r="T4464"/>
          <cell r="U4464"/>
          <cell r="V4464"/>
          <cell r="Y4464"/>
          <cell r="Z4464"/>
        </row>
        <row r="4465">
          <cell r="B4465"/>
          <cell r="C4465"/>
          <cell r="D4465"/>
          <cell r="E4465"/>
          <cell r="F4465"/>
          <cell r="G4465"/>
          <cell r="H4465"/>
          <cell r="I4465"/>
          <cell r="J4465"/>
          <cell r="K4465"/>
          <cell r="L4465"/>
          <cell r="O4465"/>
          <cell r="P4465"/>
          <cell r="Q4465"/>
          <cell r="R4465"/>
          <cell r="S4465"/>
          <cell r="T4465"/>
          <cell r="U4465"/>
          <cell r="V4465"/>
          <cell r="Y4465"/>
          <cell r="Z4465"/>
        </row>
        <row r="4466">
          <cell r="B4466"/>
          <cell r="C4466"/>
          <cell r="D4466"/>
          <cell r="E4466"/>
          <cell r="F4466"/>
          <cell r="G4466"/>
          <cell r="H4466"/>
          <cell r="I4466"/>
          <cell r="J4466"/>
          <cell r="K4466"/>
          <cell r="L4466"/>
          <cell r="O4466"/>
          <cell r="P4466"/>
          <cell r="Q4466"/>
          <cell r="R4466"/>
          <cell r="S4466"/>
          <cell r="T4466"/>
          <cell r="U4466"/>
          <cell r="V4466"/>
          <cell r="Y4466"/>
          <cell r="Z4466"/>
        </row>
        <row r="4467">
          <cell r="B4467"/>
          <cell r="C4467"/>
          <cell r="D4467"/>
          <cell r="E4467"/>
          <cell r="F4467"/>
          <cell r="G4467"/>
          <cell r="H4467"/>
          <cell r="I4467"/>
          <cell r="J4467"/>
          <cell r="K4467"/>
          <cell r="L4467"/>
          <cell r="O4467"/>
          <cell r="P4467"/>
          <cell r="Q4467"/>
          <cell r="R4467"/>
          <cell r="S4467"/>
          <cell r="T4467"/>
          <cell r="U4467"/>
          <cell r="V4467"/>
          <cell r="Y4467"/>
          <cell r="Z4467"/>
        </row>
        <row r="4468">
          <cell r="B4468"/>
          <cell r="C4468"/>
          <cell r="D4468"/>
          <cell r="E4468"/>
          <cell r="F4468"/>
          <cell r="G4468"/>
          <cell r="H4468"/>
          <cell r="I4468"/>
          <cell r="J4468"/>
          <cell r="K4468"/>
          <cell r="L4468"/>
          <cell r="O4468"/>
          <cell r="P4468"/>
          <cell r="Q4468"/>
          <cell r="R4468"/>
          <cell r="S4468"/>
          <cell r="T4468"/>
          <cell r="U4468"/>
          <cell r="V4468"/>
          <cell r="Y4468"/>
          <cell r="Z4468"/>
        </row>
        <row r="4469">
          <cell r="B4469"/>
          <cell r="C4469"/>
          <cell r="D4469"/>
          <cell r="E4469"/>
          <cell r="F4469"/>
          <cell r="G4469"/>
          <cell r="H4469"/>
          <cell r="I4469"/>
          <cell r="J4469"/>
          <cell r="K4469"/>
          <cell r="L4469"/>
          <cell r="O4469"/>
          <cell r="P4469"/>
          <cell r="Q4469"/>
          <cell r="R4469"/>
          <cell r="S4469"/>
          <cell r="T4469"/>
          <cell r="U4469"/>
          <cell r="V4469"/>
          <cell r="Y4469"/>
          <cell r="Z4469"/>
        </row>
        <row r="4470">
          <cell r="B4470"/>
          <cell r="C4470"/>
          <cell r="D4470"/>
          <cell r="E4470"/>
          <cell r="F4470"/>
          <cell r="G4470"/>
          <cell r="H4470"/>
          <cell r="I4470"/>
          <cell r="J4470"/>
          <cell r="K4470"/>
          <cell r="L4470"/>
          <cell r="O4470"/>
          <cell r="P4470"/>
          <cell r="Q4470"/>
          <cell r="R4470"/>
          <cell r="S4470"/>
          <cell r="T4470"/>
          <cell r="U4470"/>
          <cell r="V4470"/>
          <cell r="Y4470"/>
          <cell r="Z4470"/>
        </row>
        <row r="4471">
          <cell r="B4471"/>
          <cell r="C4471"/>
          <cell r="D4471"/>
          <cell r="E4471"/>
          <cell r="F4471"/>
          <cell r="G4471"/>
          <cell r="H4471"/>
          <cell r="I4471"/>
          <cell r="J4471"/>
          <cell r="K4471"/>
          <cell r="L4471"/>
          <cell r="O4471"/>
          <cell r="P4471"/>
          <cell r="Q4471"/>
          <cell r="R4471"/>
          <cell r="S4471"/>
          <cell r="T4471"/>
          <cell r="U4471"/>
          <cell r="V4471"/>
          <cell r="Y4471"/>
          <cell r="Z4471"/>
        </row>
        <row r="4472">
          <cell r="B4472"/>
          <cell r="C4472"/>
          <cell r="D4472"/>
          <cell r="E4472"/>
          <cell r="F4472"/>
          <cell r="G4472"/>
          <cell r="H4472"/>
          <cell r="I4472"/>
          <cell r="J4472"/>
          <cell r="K4472"/>
          <cell r="L4472"/>
          <cell r="O4472"/>
          <cell r="P4472"/>
          <cell r="Q4472"/>
          <cell r="R4472"/>
          <cell r="S4472"/>
          <cell r="T4472"/>
          <cell r="U4472"/>
          <cell r="V4472"/>
          <cell r="Y4472"/>
          <cell r="Z4472"/>
        </row>
        <row r="4473">
          <cell r="B4473"/>
          <cell r="C4473"/>
          <cell r="D4473"/>
          <cell r="E4473"/>
          <cell r="F4473"/>
          <cell r="G4473"/>
          <cell r="H4473"/>
          <cell r="I4473"/>
          <cell r="J4473"/>
          <cell r="K4473"/>
          <cell r="L4473"/>
          <cell r="O4473"/>
          <cell r="P4473"/>
          <cell r="Q4473"/>
          <cell r="R4473"/>
          <cell r="S4473"/>
          <cell r="T4473"/>
          <cell r="U4473"/>
          <cell r="V4473"/>
          <cell r="Y4473"/>
          <cell r="Z4473"/>
        </row>
        <row r="4474">
          <cell r="B4474"/>
          <cell r="C4474"/>
          <cell r="D4474"/>
          <cell r="E4474"/>
          <cell r="F4474"/>
          <cell r="G4474"/>
          <cell r="H4474"/>
          <cell r="I4474"/>
          <cell r="J4474"/>
          <cell r="K4474"/>
          <cell r="L4474"/>
          <cell r="O4474"/>
          <cell r="P4474"/>
          <cell r="Q4474"/>
          <cell r="R4474"/>
          <cell r="S4474"/>
          <cell r="T4474"/>
          <cell r="U4474"/>
          <cell r="V4474"/>
          <cell r="Y4474"/>
          <cell r="Z4474"/>
        </row>
        <row r="4475">
          <cell r="B4475"/>
          <cell r="C4475"/>
          <cell r="D4475"/>
          <cell r="E4475"/>
          <cell r="F4475"/>
          <cell r="G4475"/>
          <cell r="H4475"/>
          <cell r="I4475"/>
          <cell r="J4475"/>
          <cell r="K4475"/>
          <cell r="L4475"/>
          <cell r="O4475"/>
          <cell r="P4475"/>
          <cell r="Q4475"/>
          <cell r="R4475"/>
          <cell r="S4475"/>
          <cell r="T4475"/>
          <cell r="U4475"/>
          <cell r="V4475"/>
          <cell r="Y4475"/>
          <cell r="Z4475"/>
        </row>
        <row r="4476">
          <cell r="B4476"/>
          <cell r="C4476"/>
          <cell r="D4476"/>
          <cell r="E4476"/>
          <cell r="F4476"/>
          <cell r="G4476"/>
          <cell r="H4476"/>
          <cell r="I4476"/>
          <cell r="J4476"/>
          <cell r="K4476"/>
          <cell r="L4476"/>
          <cell r="O4476"/>
          <cell r="P4476"/>
          <cell r="Q4476"/>
          <cell r="R4476"/>
          <cell r="S4476"/>
          <cell r="T4476"/>
          <cell r="U4476"/>
          <cell r="V4476"/>
          <cell r="Y4476"/>
          <cell r="Z4476"/>
        </row>
        <row r="4477">
          <cell r="B4477"/>
          <cell r="C4477"/>
          <cell r="D4477"/>
          <cell r="E4477"/>
          <cell r="F4477"/>
          <cell r="G4477"/>
          <cell r="H4477"/>
          <cell r="I4477"/>
          <cell r="J4477"/>
          <cell r="K4477"/>
          <cell r="L4477"/>
          <cell r="O4477"/>
          <cell r="P4477"/>
          <cell r="Q4477"/>
          <cell r="R4477"/>
          <cell r="S4477"/>
          <cell r="T4477"/>
          <cell r="U4477"/>
          <cell r="V4477"/>
          <cell r="Y4477"/>
          <cell r="Z4477"/>
        </row>
        <row r="4478">
          <cell r="B4478"/>
          <cell r="C4478"/>
          <cell r="D4478"/>
          <cell r="E4478"/>
          <cell r="F4478"/>
          <cell r="G4478"/>
          <cell r="H4478"/>
          <cell r="I4478"/>
          <cell r="J4478"/>
          <cell r="K4478"/>
          <cell r="L4478"/>
          <cell r="O4478"/>
          <cell r="P4478"/>
          <cell r="Q4478"/>
          <cell r="R4478"/>
          <cell r="S4478"/>
          <cell r="T4478"/>
          <cell r="U4478"/>
          <cell r="V4478"/>
          <cell r="Y4478"/>
          <cell r="Z4478"/>
        </row>
        <row r="4479">
          <cell r="B4479"/>
          <cell r="C4479"/>
          <cell r="D4479"/>
          <cell r="E4479"/>
          <cell r="F4479"/>
          <cell r="G4479"/>
          <cell r="H4479"/>
          <cell r="I4479"/>
          <cell r="J4479"/>
          <cell r="K4479"/>
          <cell r="L4479"/>
          <cell r="O4479"/>
          <cell r="P4479"/>
          <cell r="Q4479"/>
          <cell r="R4479"/>
          <cell r="S4479"/>
          <cell r="T4479"/>
          <cell r="U4479"/>
          <cell r="V4479"/>
          <cell r="Y4479"/>
          <cell r="Z4479"/>
        </row>
        <row r="4480">
          <cell r="B4480"/>
          <cell r="C4480"/>
          <cell r="D4480"/>
          <cell r="E4480"/>
          <cell r="F4480"/>
          <cell r="G4480"/>
          <cell r="H4480"/>
          <cell r="I4480"/>
          <cell r="J4480"/>
          <cell r="K4480"/>
          <cell r="L4480"/>
          <cell r="O4480"/>
          <cell r="P4480"/>
          <cell r="Q4480"/>
          <cell r="R4480"/>
          <cell r="S4480"/>
          <cell r="T4480"/>
          <cell r="U4480"/>
          <cell r="V4480"/>
          <cell r="Y4480"/>
          <cell r="Z4480"/>
        </row>
        <row r="4481">
          <cell r="B4481"/>
          <cell r="C4481"/>
          <cell r="D4481"/>
          <cell r="E4481"/>
          <cell r="F4481"/>
          <cell r="G4481"/>
          <cell r="H4481"/>
          <cell r="I4481"/>
          <cell r="J4481"/>
          <cell r="K4481"/>
          <cell r="L4481"/>
          <cell r="O4481"/>
          <cell r="P4481"/>
          <cell r="Q4481"/>
          <cell r="R4481"/>
          <cell r="S4481"/>
          <cell r="T4481"/>
          <cell r="U4481"/>
          <cell r="V4481"/>
          <cell r="Y4481"/>
          <cell r="Z4481"/>
        </row>
        <row r="4482">
          <cell r="B4482"/>
          <cell r="C4482"/>
          <cell r="D4482"/>
          <cell r="E4482"/>
          <cell r="F4482"/>
          <cell r="G4482"/>
          <cell r="H4482"/>
          <cell r="I4482"/>
          <cell r="J4482"/>
          <cell r="K4482"/>
          <cell r="L4482"/>
          <cell r="O4482"/>
          <cell r="P4482"/>
          <cell r="Q4482"/>
          <cell r="R4482"/>
          <cell r="S4482"/>
          <cell r="T4482"/>
          <cell r="U4482"/>
          <cell r="V4482"/>
          <cell r="Y4482"/>
          <cell r="Z4482"/>
        </row>
        <row r="4483">
          <cell r="B4483"/>
          <cell r="C4483"/>
          <cell r="D4483"/>
          <cell r="E4483"/>
          <cell r="F4483"/>
          <cell r="G4483"/>
          <cell r="H4483"/>
          <cell r="I4483"/>
          <cell r="J4483"/>
          <cell r="K4483"/>
          <cell r="L4483"/>
          <cell r="O4483"/>
          <cell r="P4483"/>
          <cell r="Q4483"/>
          <cell r="R4483"/>
          <cell r="S4483"/>
          <cell r="T4483"/>
          <cell r="U4483"/>
          <cell r="V4483"/>
          <cell r="Y4483"/>
          <cell r="Z4483"/>
        </row>
        <row r="4484">
          <cell r="B4484"/>
          <cell r="C4484"/>
          <cell r="D4484"/>
          <cell r="E4484"/>
          <cell r="F4484"/>
          <cell r="G4484"/>
          <cell r="H4484"/>
          <cell r="I4484"/>
          <cell r="J4484"/>
          <cell r="K4484"/>
          <cell r="L4484"/>
          <cell r="O4484"/>
          <cell r="P4484"/>
          <cell r="Q4484"/>
          <cell r="R4484"/>
          <cell r="S4484"/>
          <cell r="T4484"/>
          <cell r="U4484"/>
          <cell r="V4484"/>
          <cell r="Y4484"/>
          <cell r="Z4484"/>
        </row>
        <row r="4485">
          <cell r="B4485"/>
          <cell r="C4485"/>
          <cell r="D4485"/>
          <cell r="E4485"/>
          <cell r="F4485"/>
          <cell r="G4485"/>
          <cell r="H4485"/>
          <cell r="I4485"/>
          <cell r="J4485"/>
          <cell r="K4485"/>
          <cell r="L4485"/>
          <cell r="O4485"/>
          <cell r="P4485"/>
          <cell r="Q4485"/>
          <cell r="R4485"/>
          <cell r="S4485"/>
          <cell r="T4485"/>
          <cell r="U4485"/>
          <cell r="V4485"/>
          <cell r="Y4485"/>
          <cell r="Z4485"/>
        </row>
        <row r="4486">
          <cell r="B4486"/>
          <cell r="C4486"/>
          <cell r="D4486"/>
          <cell r="E4486"/>
          <cell r="F4486"/>
          <cell r="G4486"/>
          <cell r="H4486"/>
          <cell r="I4486"/>
          <cell r="J4486"/>
          <cell r="K4486"/>
          <cell r="L4486"/>
          <cell r="O4486"/>
          <cell r="P4486"/>
          <cell r="Q4486"/>
          <cell r="R4486"/>
          <cell r="S4486"/>
          <cell r="T4486"/>
          <cell r="U4486"/>
          <cell r="V4486"/>
          <cell r="Y4486"/>
          <cell r="Z4486"/>
        </row>
        <row r="4487">
          <cell r="B4487"/>
          <cell r="C4487"/>
          <cell r="D4487"/>
          <cell r="E4487"/>
          <cell r="F4487"/>
          <cell r="G4487"/>
          <cell r="H4487"/>
          <cell r="I4487"/>
          <cell r="J4487"/>
          <cell r="K4487"/>
          <cell r="L4487"/>
          <cell r="O4487"/>
          <cell r="P4487"/>
          <cell r="Q4487"/>
          <cell r="R4487"/>
          <cell r="S4487"/>
          <cell r="T4487"/>
          <cell r="U4487"/>
          <cell r="V4487"/>
          <cell r="Y4487"/>
          <cell r="Z4487"/>
        </row>
        <row r="4488">
          <cell r="B4488"/>
          <cell r="C4488"/>
          <cell r="D4488"/>
          <cell r="E4488"/>
          <cell r="F4488"/>
          <cell r="G4488"/>
          <cell r="H4488"/>
          <cell r="I4488"/>
          <cell r="J4488"/>
          <cell r="K4488"/>
          <cell r="L4488"/>
          <cell r="O4488"/>
          <cell r="P4488"/>
          <cell r="Q4488"/>
          <cell r="R4488"/>
          <cell r="S4488"/>
          <cell r="T4488"/>
          <cell r="U4488"/>
          <cell r="V4488"/>
          <cell r="Y4488"/>
          <cell r="Z4488"/>
        </row>
        <row r="4489">
          <cell r="B4489"/>
          <cell r="C4489"/>
          <cell r="D4489"/>
          <cell r="E4489"/>
          <cell r="F4489"/>
          <cell r="G4489"/>
          <cell r="H4489"/>
          <cell r="I4489"/>
          <cell r="J4489"/>
          <cell r="K4489"/>
          <cell r="L4489"/>
          <cell r="O4489"/>
          <cell r="P4489"/>
          <cell r="Q4489"/>
          <cell r="R4489"/>
          <cell r="S4489"/>
          <cell r="T4489"/>
          <cell r="U4489"/>
          <cell r="V4489"/>
          <cell r="Y4489"/>
          <cell r="Z4489"/>
        </row>
        <row r="4490">
          <cell r="B4490"/>
          <cell r="C4490"/>
          <cell r="D4490"/>
          <cell r="E4490"/>
          <cell r="F4490"/>
          <cell r="G4490"/>
          <cell r="H4490"/>
          <cell r="I4490"/>
          <cell r="J4490"/>
          <cell r="K4490"/>
          <cell r="L4490"/>
          <cell r="O4490"/>
          <cell r="P4490"/>
          <cell r="Q4490"/>
          <cell r="R4490"/>
          <cell r="S4490"/>
          <cell r="T4490"/>
          <cell r="U4490"/>
          <cell r="V4490"/>
          <cell r="Y4490"/>
          <cell r="Z4490"/>
        </row>
        <row r="4491">
          <cell r="B4491"/>
          <cell r="C4491"/>
          <cell r="D4491"/>
          <cell r="E4491"/>
          <cell r="F4491"/>
          <cell r="G4491"/>
          <cell r="H4491"/>
          <cell r="I4491"/>
          <cell r="J4491"/>
          <cell r="K4491"/>
          <cell r="L4491"/>
          <cell r="O4491"/>
          <cell r="P4491"/>
          <cell r="Q4491"/>
          <cell r="R4491"/>
          <cell r="S4491"/>
          <cell r="T4491"/>
          <cell r="U4491"/>
          <cell r="V4491"/>
          <cell r="Y4491"/>
          <cell r="Z4491"/>
        </row>
        <row r="4492">
          <cell r="B4492"/>
          <cell r="C4492"/>
          <cell r="D4492"/>
          <cell r="E4492"/>
          <cell r="F4492"/>
          <cell r="G4492"/>
          <cell r="H4492"/>
          <cell r="I4492"/>
          <cell r="J4492"/>
          <cell r="K4492"/>
          <cell r="L4492"/>
          <cell r="O4492"/>
          <cell r="P4492"/>
          <cell r="Q4492"/>
          <cell r="R4492"/>
          <cell r="S4492"/>
          <cell r="T4492"/>
          <cell r="U4492"/>
          <cell r="V4492"/>
          <cell r="Y4492"/>
          <cell r="Z4492"/>
        </row>
        <row r="4493">
          <cell r="B4493"/>
          <cell r="C4493"/>
          <cell r="D4493"/>
          <cell r="E4493"/>
          <cell r="F4493"/>
          <cell r="G4493"/>
          <cell r="H4493"/>
          <cell r="I4493"/>
          <cell r="J4493"/>
          <cell r="K4493"/>
          <cell r="L4493"/>
          <cell r="O4493"/>
          <cell r="P4493"/>
          <cell r="Q4493"/>
          <cell r="R4493"/>
          <cell r="S4493"/>
          <cell r="T4493"/>
          <cell r="U4493"/>
          <cell r="V4493"/>
          <cell r="Y4493"/>
          <cell r="Z4493"/>
        </row>
        <row r="4494">
          <cell r="B4494"/>
          <cell r="C4494"/>
          <cell r="D4494"/>
          <cell r="E4494"/>
          <cell r="F4494"/>
          <cell r="G4494"/>
          <cell r="H4494"/>
          <cell r="I4494"/>
          <cell r="J4494"/>
          <cell r="K4494"/>
          <cell r="L4494"/>
          <cell r="O4494"/>
          <cell r="P4494"/>
          <cell r="Q4494"/>
          <cell r="R4494"/>
          <cell r="S4494"/>
          <cell r="T4494"/>
          <cell r="U4494"/>
          <cell r="V4494"/>
          <cell r="Y4494"/>
          <cell r="Z4494"/>
        </row>
        <row r="4495">
          <cell r="B4495"/>
          <cell r="C4495"/>
          <cell r="D4495"/>
          <cell r="E4495"/>
          <cell r="F4495"/>
          <cell r="G4495"/>
          <cell r="H4495"/>
          <cell r="I4495"/>
          <cell r="J4495"/>
          <cell r="K4495"/>
          <cell r="L4495"/>
          <cell r="O4495"/>
          <cell r="P4495"/>
          <cell r="Q4495"/>
          <cell r="R4495"/>
          <cell r="S4495"/>
          <cell r="T4495"/>
          <cell r="U4495"/>
          <cell r="V4495"/>
          <cell r="Y4495"/>
          <cell r="Z4495"/>
        </row>
        <row r="4496">
          <cell r="B4496"/>
          <cell r="C4496"/>
          <cell r="D4496"/>
          <cell r="E4496"/>
          <cell r="F4496"/>
          <cell r="G4496"/>
          <cell r="H4496"/>
          <cell r="I4496"/>
          <cell r="J4496"/>
          <cell r="K4496"/>
          <cell r="L4496"/>
          <cell r="O4496"/>
          <cell r="P4496"/>
          <cell r="Q4496"/>
          <cell r="R4496"/>
          <cell r="S4496"/>
          <cell r="T4496"/>
          <cell r="U4496"/>
          <cell r="V4496"/>
          <cell r="Y4496"/>
          <cell r="Z4496"/>
        </row>
        <row r="4497">
          <cell r="B4497"/>
          <cell r="C4497"/>
          <cell r="D4497"/>
          <cell r="E4497"/>
          <cell r="F4497"/>
          <cell r="G4497"/>
          <cell r="H4497"/>
          <cell r="I4497"/>
          <cell r="J4497"/>
          <cell r="K4497"/>
          <cell r="L4497"/>
          <cell r="O4497"/>
          <cell r="P4497"/>
          <cell r="Q4497"/>
          <cell r="R4497"/>
          <cell r="S4497"/>
          <cell r="T4497"/>
          <cell r="U4497"/>
          <cell r="V4497"/>
          <cell r="Y4497"/>
          <cell r="Z4497"/>
        </row>
        <row r="4498">
          <cell r="B4498"/>
          <cell r="C4498"/>
          <cell r="D4498"/>
          <cell r="E4498"/>
          <cell r="F4498"/>
          <cell r="G4498"/>
          <cell r="H4498"/>
          <cell r="I4498"/>
          <cell r="J4498"/>
          <cell r="K4498"/>
          <cell r="L4498"/>
          <cell r="O4498"/>
          <cell r="P4498"/>
          <cell r="Q4498"/>
          <cell r="R4498"/>
          <cell r="S4498"/>
          <cell r="T4498"/>
          <cell r="U4498"/>
          <cell r="V4498"/>
          <cell r="Y4498"/>
          <cell r="Z4498"/>
        </row>
        <row r="4499">
          <cell r="B4499"/>
          <cell r="C4499"/>
          <cell r="D4499"/>
          <cell r="E4499"/>
          <cell r="F4499"/>
          <cell r="G4499"/>
          <cell r="H4499"/>
          <cell r="I4499"/>
          <cell r="J4499"/>
          <cell r="K4499"/>
          <cell r="L4499"/>
          <cell r="O4499"/>
          <cell r="P4499"/>
          <cell r="Q4499"/>
          <cell r="R4499"/>
          <cell r="S4499"/>
          <cell r="T4499"/>
          <cell r="U4499"/>
          <cell r="V4499"/>
          <cell r="Y4499"/>
          <cell r="Z4499"/>
        </row>
        <row r="4500">
          <cell r="B4500"/>
          <cell r="C4500"/>
          <cell r="D4500"/>
          <cell r="E4500"/>
          <cell r="F4500"/>
          <cell r="G4500"/>
          <cell r="H4500"/>
          <cell r="I4500"/>
          <cell r="J4500"/>
          <cell r="K4500"/>
          <cell r="L4500"/>
          <cell r="O4500"/>
          <cell r="P4500"/>
          <cell r="Q4500"/>
          <cell r="R4500"/>
          <cell r="S4500"/>
          <cell r="T4500"/>
          <cell r="U4500"/>
          <cell r="V4500"/>
          <cell r="Y4500"/>
          <cell r="Z4500"/>
        </row>
        <row r="4501">
          <cell r="B4501"/>
          <cell r="C4501"/>
          <cell r="D4501"/>
          <cell r="E4501"/>
          <cell r="F4501"/>
          <cell r="G4501"/>
          <cell r="H4501"/>
          <cell r="I4501"/>
          <cell r="J4501"/>
          <cell r="K4501"/>
          <cell r="L4501"/>
          <cell r="O4501"/>
          <cell r="P4501"/>
          <cell r="Q4501"/>
          <cell r="R4501"/>
          <cell r="S4501"/>
          <cell r="T4501"/>
          <cell r="U4501"/>
          <cell r="V4501"/>
          <cell r="Y4501"/>
          <cell r="Z4501"/>
        </row>
        <row r="4502">
          <cell r="B4502"/>
          <cell r="C4502"/>
          <cell r="D4502"/>
          <cell r="E4502"/>
          <cell r="F4502"/>
          <cell r="G4502"/>
          <cell r="H4502"/>
          <cell r="I4502"/>
          <cell r="J4502"/>
          <cell r="K4502"/>
          <cell r="L4502"/>
          <cell r="O4502"/>
          <cell r="P4502"/>
          <cell r="Q4502"/>
          <cell r="R4502"/>
          <cell r="S4502"/>
          <cell r="T4502"/>
          <cell r="U4502"/>
          <cell r="V4502"/>
          <cell r="Y4502"/>
          <cell r="Z4502"/>
        </row>
        <row r="4503">
          <cell r="B4503"/>
          <cell r="C4503"/>
          <cell r="D4503"/>
          <cell r="E4503"/>
          <cell r="F4503"/>
          <cell r="G4503"/>
          <cell r="H4503"/>
          <cell r="I4503"/>
          <cell r="J4503"/>
          <cell r="K4503"/>
          <cell r="L4503"/>
          <cell r="O4503"/>
          <cell r="P4503"/>
          <cell r="Q4503"/>
          <cell r="R4503"/>
          <cell r="S4503"/>
          <cell r="T4503"/>
          <cell r="U4503"/>
          <cell r="V4503"/>
          <cell r="Y4503"/>
          <cell r="Z4503"/>
        </row>
        <row r="4504">
          <cell r="B4504"/>
          <cell r="C4504"/>
          <cell r="D4504"/>
          <cell r="E4504"/>
          <cell r="F4504"/>
          <cell r="G4504"/>
          <cell r="H4504"/>
          <cell r="I4504"/>
          <cell r="J4504"/>
          <cell r="K4504"/>
          <cell r="L4504"/>
          <cell r="O4504"/>
          <cell r="P4504"/>
          <cell r="Q4504"/>
          <cell r="R4504"/>
          <cell r="S4504"/>
          <cell r="T4504"/>
          <cell r="U4504"/>
          <cell r="V4504"/>
          <cell r="Y4504"/>
          <cell r="Z4504"/>
        </row>
        <row r="4505">
          <cell r="B4505"/>
          <cell r="C4505"/>
          <cell r="D4505"/>
          <cell r="E4505"/>
          <cell r="F4505"/>
          <cell r="G4505"/>
          <cell r="H4505"/>
          <cell r="I4505"/>
          <cell r="J4505"/>
          <cell r="K4505"/>
          <cell r="L4505"/>
          <cell r="O4505"/>
          <cell r="P4505"/>
          <cell r="Q4505"/>
          <cell r="R4505"/>
          <cell r="S4505"/>
          <cell r="T4505"/>
          <cell r="U4505"/>
          <cell r="V4505"/>
          <cell r="Y4505"/>
          <cell r="Z4505"/>
        </row>
        <row r="4506">
          <cell r="B4506"/>
          <cell r="C4506"/>
          <cell r="D4506"/>
          <cell r="E4506"/>
          <cell r="F4506"/>
          <cell r="G4506"/>
          <cell r="H4506"/>
          <cell r="I4506"/>
          <cell r="J4506"/>
          <cell r="K4506"/>
          <cell r="L4506"/>
          <cell r="O4506"/>
          <cell r="P4506"/>
          <cell r="Q4506"/>
          <cell r="R4506"/>
          <cell r="S4506"/>
          <cell r="T4506"/>
          <cell r="U4506"/>
          <cell r="V4506"/>
          <cell r="Y4506"/>
          <cell r="Z4506"/>
        </row>
        <row r="4507">
          <cell r="B4507"/>
          <cell r="C4507"/>
          <cell r="D4507"/>
          <cell r="E4507"/>
          <cell r="F4507"/>
          <cell r="G4507"/>
          <cell r="H4507"/>
          <cell r="I4507"/>
          <cell r="J4507"/>
          <cell r="K4507"/>
          <cell r="L4507"/>
          <cell r="O4507"/>
          <cell r="P4507"/>
          <cell r="Q4507"/>
          <cell r="R4507"/>
          <cell r="S4507"/>
          <cell r="T4507"/>
          <cell r="U4507"/>
          <cell r="V4507"/>
          <cell r="Y4507"/>
          <cell r="Z4507"/>
        </row>
        <row r="4508">
          <cell r="B4508"/>
          <cell r="C4508"/>
          <cell r="D4508"/>
          <cell r="E4508"/>
          <cell r="F4508"/>
          <cell r="G4508"/>
          <cell r="H4508"/>
          <cell r="I4508"/>
          <cell r="J4508"/>
          <cell r="K4508"/>
          <cell r="L4508"/>
          <cell r="O4508"/>
          <cell r="P4508"/>
          <cell r="Q4508"/>
          <cell r="R4508"/>
          <cell r="S4508"/>
          <cell r="T4508"/>
          <cell r="U4508"/>
          <cell r="V4508"/>
          <cell r="Y4508"/>
          <cell r="Z4508"/>
        </row>
        <row r="4509">
          <cell r="B4509"/>
          <cell r="C4509"/>
          <cell r="D4509"/>
          <cell r="E4509"/>
          <cell r="F4509"/>
          <cell r="G4509"/>
          <cell r="H4509"/>
          <cell r="I4509"/>
          <cell r="J4509"/>
          <cell r="K4509"/>
          <cell r="L4509"/>
          <cell r="O4509"/>
          <cell r="P4509"/>
          <cell r="Q4509"/>
          <cell r="R4509"/>
          <cell r="S4509"/>
          <cell r="T4509"/>
          <cell r="U4509"/>
          <cell r="V4509"/>
          <cell r="Y4509"/>
          <cell r="Z4509"/>
        </row>
        <row r="4510">
          <cell r="B4510"/>
          <cell r="C4510"/>
          <cell r="D4510"/>
          <cell r="E4510"/>
          <cell r="F4510"/>
          <cell r="G4510"/>
          <cell r="H4510"/>
          <cell r="I4510"/>
          <cell r="J4510"/>
          <cell r="K4510"/>
          <cell r="L4510"/>
          <cell r="O4510"/>
          <cell r="P4510"/>
          <cell r="Q4510"/>
          <cell r="R4510"/>
          <cell r="S4510"/>
          <cell r="T4510"/>
          <cell r="U4510"/>
          <cell r="V4510"/>
          <cell r="Y4510"/>
          <cell r="Z4510"/>
        </row>
        <row r="4511">
          <cell r="B4511"/>
          <cell r="C4511"/>
          <cell r="D4511"/>
          <cell r="E4511"/>
          <cell r="F4511"/>
          <cell r="G4511"/>
          <cell r="H4511"/>
          <cell r="I4511"/>
          <cell r="J4511"/>
          <cell r="K4511"/>
          <cell r="L4511"/>
          <cell r="O4511"/>
          <cell r="P4511"/>
          <cell r="Q4511"/>
          <cell r="R4511"/>
          <cell r="S4511"/>
          <cell r="T4511"/>
          <cell r="U4511"/>
          <cell r="V4511"/>
          <cell r="Y4511"/>
          <cell r="Z4511"/>
        </row>
        <row r="4512">
          <cell r="B4512"/>
          <cell r="C4512"/>
          <cell r="D4512"/>
          <cell r="E4512"/>
          <cell r="F4512"/>
          <cell r="G4512"/>
          <cell r="H4512"/>
          <cell r="I4512"/>
          <cell r="J4512"/>
          <cell r="K4512"/>
          <cell r="L4512"/>
          <cell r="O4512"/>
          <cell r="P4512"/>
          <cell r="Q4512"/>
          <cell r="R4512"/>
          <cell r="S4512"/>
          <cell r="T4512"/>
          <cell r="U4512"/>
          <cell r="V4512"/>
          <cell r="Y4512"/>
          <cell r="Z4512"/>
        </row>
        <row r="4513">
          <cell r="B4513"/>
          <cell r="C4513"/>
          <cell r="D4513"/>
          <cell r="E4513"/>
          <cell r="F4513"/>
          <cell r="G4513"/>
          <cell r="H4513"/>
          <cell r="I4513"/>
          <cell r="J4513"/>
          <cell r="K4513"/>
          <cell r="L4513"/>
          <cell r="O4513"/>
          <cell r="P4513"/>
          <cell r="Q4513"/>
          <cell r="R4513"/>
          <cell r="S4513"/>
          <cell r="T4513"/>
          <cell r="U4513"/>
          <cell r="V4513"/>
          <cell r="Y4513"/>
          <cell r="Z4513"/>
        </row>
        <row r="4514">
          <cell r="B4514"/>
          <cell r="C4514"/>
          <cell r="D4514"/>
          <cell r="E4514"/>
          <cell r="F4514"/>
          <cell r="G4514"/>
          <cell r="H4514"/>
          <cell r="I4514"/>
          <cell r="J4514"/>
          <cell r="K4514"/>
          <cell r="L4514"/>
          <cell r="O4514"/>
          <cell r="P4514"/>
          <cell r="Q4514"/>
          <cell r="R4514"/>
          <cell r="S4514"/>
          <cell r="T4514"/>
          <cell r="U4514"/>
          <cell r="V4514"/>
          <cell r="Y4514"/>
          <cell r="Z4514"/>
        </row>
        <row r="4515">
          <cell r="B4515"/>
          <cell r="C4515"/>
          <cell r="D4515"/>
          <cell r="E4515"/>
          <cell r="F4515"/>
          <cell r="G4515"/>
          <cell r="H4515"/>
          <cell r="I4515"/>
          <cell r="J4515"/>
          <cell r="K4515"/>
          <cell r="L4515"/>
          <cell r="O4515"/>
          <cell r="P4515"/>
          <cell r="Q4515"/>
          <cell r="R4515"/>
          <cell r="S4515"/>
          <cell r="T4515"/>
          <cell r="U4515"/>
          <cell r="V4515"/>
          <cell r="Y4515"/>
          <cell r="Z4515"/>
        </row>
        <row r="4516">
          <cell r="B4516"/>
          <cell r="C4516"/>
          <cell r="D4516"/>
          <cell r="E4516"/>
          <cell r="F4516"/>
          <cell r="G4516"/>
          <cell r="H4516"/>
          <cell r="I4516"/>
          <cell r="J4516"/>
          <cell r="K4516"/>
          <cell r="L4516"/>
          <cell r="O4516"/>
          <cell r="P4516"/>
          <cell r="Q4516"/>
          <cell r="R4516"/>
          <cell r="S4516"/>
          <cell r="T4516"/>
          <cell r="U4516"/>
          <cell r="V4516"/>
          <cell r="Y4516"/>
          <cell r="Z4516"/>
        </row>
        <row r="4517">
          <cell r="B4517"/>
          <cell r="C4517"/>
          <cell r="D4517"/>
          <cell r="E4517"/>
          <cell r="F4517"/>
          <cell r="G4517"/>
          <cell r="H4517"/>
          <cell r="I4517"/>
          <cell r="J4517"/>
          <cell r="K4517"/>
          <cell r="L4517"/>
          <cell r="O4517"/>
          <cell r="P4517"/>
          <cell r="Q4517"/>
          <cell r="R4517"/>
          <cell r="S4517"/>
          <cell r="T4517"/>
          <cell r="U4517"/>
          <cell r="V4517"/>
          <cell r="Y4517"/>
          <cell r="Z4517"/>
        </row>
        <row r="4518">
          <cell r="B4518"/>
          <cell r="C4518"/>
          <cell r="D4518"/>
          <cell r="E4518"/>
          <cell r="F4518"/>
          <cell r="G4518"/>
          <cell r="H4518"/>
          <cell r="I4518"/>
          <cell r="J4518"/>
          <cell r="K4518"/>
          <cell r="L4518"/>
          <cell r="O4518"/>
          <cell r="P4518"/>
          <cell r="Q4518"/>
          <cell r="R4518"/>
          <cell r="S4518"/>
          <cell r="T4518"/>
          <cell r="U4518"/>
          <cell r="V4518"/>
          <cell r="Y4518"/>
          <cell r="Z4518"/>
        </row>
        <row r="4519">
          <cell r="B4519"/>
          <cell r="C4519"/>
          <cell r="D4519"/>
          <cell r="E4519"/>
          <cell r="F4519"/>
          <cell r="G4519"/>
          <cell r="H4519"/>
          <cell r="I4519"/>
          <cell r="J4519"/>
          <cell r="K4519"/>
          <cell r="L4519"/>
          <cell r="O4519"/>
          <cell r="P4519"/>
          <cell r="Q4519"/>
          <cell r="R4519"/>
          <cell r="S4519"/>
          <cell r="T4519"/>
          <cell r="U4519"/>
          <cell r="V4519"/>
          <cell r="Y4519"/>
          <cell r="Z4519"/>
        </row>
        <row r="4520">
          <cell r="B4520"/>
          <cell r="C4520"/>
          <cell r="D4520"/>
          <cell r="E4520"/>
          <cell r="F4520"/>
          <cell r="G4520"/>
          <cell r="H4520"/>
          <cell r="I4520"/>
          <cell r="J4520"/>
          <cell r="K4520"/>
          <cell r="L4520"/>
          <cell r="O4520"/>
          <cell r="P4520"/>
          <cell r="Q4520"/>
          <cell r="R4520"/>
          <cell r="S4520"/>
          <cell r="T4520"/>
          <cell r="U4520"/>
          <cell r="V4520"/>
          <cell r="Y4520"/>
          <cell r="Z4520"/>
        </row>
        <row r="4521">
          <cell r="B4521"/>
          <cell r="C4521"/>
          <cell r="D4521"/>
          <cell r="E4521"/>
          <cell r="F4521"/>
          <cell r="G4521"/>
          <cell r="H4521"/>
          <cell r="I4521"/>
          <cell r="J4521"/>
          <cell r="K4521"/>
          <cell r="L4521"/>
          <cell r="O4521"/>
          <cell r="P4521"/>
          <cell r="Q4521"/>
          <cell r="R4521"/>
          <cell r="S4521"/>
          <cell r="T4521"/>
          <cell r="U4521"/>
          <cell r="V4521"/>
          <cell r="Y4521"/>
          <cell r="Z4521"/>
        </row>
        <row r="4522">
          <cell r="B4522"/>
          <cell r="C4522"/>
          <cell r="D4522"/>
          <cell r="E4522"/>
          <cell r="F4522"/>
          <cell r="G4522"/>
          <cell r="H4522"/>
          <cell r="I4522"/>
          <cell r="J4522"/>
          <cell r="K4522"/>
          <cell r="L4522"/>
          <cell r="O4522"/>
          <cell r="P4522"/>
          <cell r="Q4522"/>
          <cell r="R4522"/>
          <cell r="S4522"/>
          <cell r="T4522"/>
          <cell r="U4522"/>
          <cell r="V4522"/>
          <cell r="Y4522"/>
          <cell r="Z4522"/>
        </row>
        <row r="4523">
          <cell r="B4523"/>
          <cell r="C4523"/>
          <cell r="D4523"/>
          <cell r="E4523"/>
          <cell r="F4523"/>
          <cell r="G4523"/>
          <cell r="H4523"/>
          <cell r="I4523"/>
          <cell r="J4523"/>
          <cell r="K4523"/>
          <cell r="L4523"/>
          <cell r="O4523"/>
          <cell r="P4523"/>
          <cell r="Q4523"/>
          <cell r="R4523"/>
          <cell r="S4523"/>
          <cell r="T4523"/>
          <cell r="U4523"/>
          <cell r="V4523"/>
          <cell r="Y4523"/>
          <cell r="Z4523"/>
        </row>
        <row r="4524">
          <cell r="B4524"/>
          <cell r="C4524"/>
          <cell r="D4524"/>
          <cell r="E4524"/>
          <cell r="F4524"/>
          <cell r="G4524"/>
          <cell r="H4524"/>
          <cell r="I4524"/>
          <cell r="J4524"/>
          <cell r="K4524"/>
          <cell r="L4524"/>
          <cell r="O4524"/>
          <cell r="P4524"/>
          <cell r="Q4524"/>
          <cell r="R4524"/>
          <cell r="S4524"/>
          <cell r="T4524"/>
          <cell r="U4524"/>
          <cell r="V4524"/>
          <cell r="Y4524"/>
          <cell r="Z4524"/>
        </row>
        <row r="4525">
          <cell r="B4525"/>
          <cell r="C4525"/>
          <cell r="D4525"/>
          <cell r="E4525"/>
          <cell r="F4525"/>
          <cell r="G4525"/>
          <cell r="H4525"/>
          <cell r="I4525"/>
          <cell r="J4525"/>
          <cell r="K4525"/>
          <cell r="L4525"/>
          <cell r="O4525"/>
          <cell r="P4525"/>
          <cell r="Q4525"/>
          <cell r="R4525"/>
          <cell r="S4525"/>
          <cell r="T4525"/>
          <cell r="U4525"/>
          <cell r="V4525"/>
          <cell r="Y4525"/>
          <cell r="Z4525"/>
        </row>
        <row r="4526">
          <cell r="B4526"/>
          <cell r="C4526"/>
          <cell r="D4526"/>
          <cell r="E4526"/>
          <cell r="F4526"/>
          <cell r="G4526"/>
          <cell r="H4526"/>
          <cell r="I4526"/>
          <cell r="J4526"/>
          <cell r="K4526"/>
          <cell r="L4526"/>
          <cell r="O4526"/>
          <cell r="P4526"/>
          <cell r="Q4526"/>
          <cell r="R4526"/>
          <cell r="S4526"/>
          <cell r="T4526"/>
          <cell r="U4526"/>
          <cell r="V4526"/>
          <cell r="Y4526"/>
          <cell r="Z4526"/>
        </row>
        <row r="4527">
          <cell r="B4527"/>
          <cell r="C4527"/>
          <cell r="D4527"/>
          <cell r="E4527"/>
          <cell r="F4527"/>
          <cell r="G4527"/>
          <cell r="H4527"/>
          <cell r="I4527"/>
          <cell r="J4527"/>
          <cell r="K4527"/>
          <cell r="L4527"/>
          <cell r="O4527"/>
          <cell r="P4527"/>
          <cell r="Q4527"/>
          <cell r="R4527"/>
          <cell r="S4527"/>
          <cell r="T4527"/>
          <cell r="U4527"/>
          <cell r="V4527"/>
          <cell r="Y4527"/>
          <cell r="Z4527"/>
        </row>
        <row r="4528">
          <cell r="B4528"/>
          <cell r="C4528"/>
          <cell r="D4528"/>
          <cell r="E4528"/>
          <cell r="F4528"/>
          <cell r="G4528"/>
          <cell r="H4528"/>
          <cell r="I4528"/>
          <cell r="J4528"/>
          <cell r="K4528"/>
          <cell r="L4528"/>
          <cell r="O4528"/>
          <cell r="P4528"/>
          <cell r="Q4528"/>
          <cell r="R4528"/>
          <cell r="S4528"/>
          <cell r="T4528"/>
          <cell r="U4528"/>
          <cell r="V4528"/>
          <cell r="Y4528"/>
          <cell r="Z4528"/>
        </row>
        <row r="4529">
          <cell r="B4529"/>
          <cell r="C4529"/>
          <cell r="D4529"/>
          <cell r="E4529"/>
          <cell r="F4529"/>
          <cell r="G4529"/>
          <cell r="H4529"/>
          <cell r="I4529"/>
          <cell r="J4529"/>
          <cell r="K4529"/>
          <cell r="L4529"/>
          <cell r="O4529"/>
          <cell r="P4529"/>
          <cell r="Q4529"/>
          <cell r="R4529"/>
          <cell r="S4529"/>
          <cell r="T4529"/>
          <cell r="U4529"/>
          <cell r="V4529"/>
          <cell r="Y4529"/>
          <cell r="Z4529"/>
        </row>
        <row r="4530">
          <cell r="B4530"/>
          <cell r="C4530"/>
          <cell r="D4530"/>
          <cell r="E4530"/>
          <cell r="F4530"/>
          <cell r="G4530"/>
          <cell r="H4530"/>
          <cell r="I4530"/>
          <cell r="J4530"/>
          <cell r="K4530"/>
          <cell r="L4530"/>
          <cell r="O4530"/>
          <cell r="P4530"/>
          <cell r="Q4530"/>
          <cell r="R4530"/>
          <cell r="S4530"/>
          <cell r="T4530"/>
          <cell r="U4530"/>
          <cell r="V4530"/>
          <cell r="Y4530"/>
          <cell r="Z4530"/>
        </row>
        <row r="4531">
          <cell r="B4531"/>
          <cell r="C4531"/>
          <cell r="D4531"/>
          <cell r="E4531"/>
          <cell r="F4531"/>
          <cell r="G4531"/>
          <cell r="H4531"/>
          <cell r="I4531"/>
          <cell r="J4531"/>
          <cell r="K4531"/>
          <cell r="L4531"/>
          <cell r="O4531"/>
          <cell r="P4531"/>
          <cell r="Q4531"/>
          <cell r="R4531"/>
          <cell r="S4531"/>
          <cell r="T4531"/>
          <cell r="U4531"/>
          <cell r="V4531"/>
          <cell r="Y4531"/>
          <cell r="Z4531"/>
        </row>
        <row r="4532">
          <cell r="B4532"/>
          <cell r="C4532"/>
          <cell r="D4532"/>
          <cell r="E4532"/>
          <cell r="F4532"/>
          <cell r="G4532"/>
          <cell r="H4532"/>
          <cell r="I4532"/>
          <cell r="J4532"/>
          <cell r="K4532"/>
          <cell r="L4532"/>
          <cell r="O4532"/>
          <cell r="P4532"/>
          <cell r="Q4532"/>
          <cell r="R4532"/>
          <cell r="S4532"/>
          <cell r="T4532"/>
          <cell r="U4532"/>
          <cell r="V4532"/>
          <cell r="Y4532"/>
          <cell r="Z4532"/>
        </row>
        <row r="4533">
          <cell r="B4533"/>
          <cell r="C4533"/>
          <cell r="D4533"/>
          <cell r="E4533"/>
          <cell r="F4533"/>
          <cell r="G4533"/>
          <cell r="H4533"/>
          <cell r="I4533"/>
          <cell r="J4533"/>
          <cell r="K4533"/>
          <cell r="L4533"/>
          <cell r="O4533"/>
          <cell r="P4533"/>
          <cell r="Q4533"/>
          <cell r="R4533"/>
          <cell r="S4533"/>
          <cell r="T4533"/>
          <cell r="U4533"/>
          <cell r="V4533"/>
          <cell r="Y4533"/>
          <cell r="Z4533"/>
        </row>
        <row r="4534">
          <cell r="B4534"/>
          <cell r="C4534"/>
          <cell r="D4534"/>
          <cell r="E4534"/>
          <cell r="F4534"/>
          <cell r="G4534"/>
          <cell r="H4534"/>
          <cell r="I4534"/>
          <cell r="J4534"/>
          <cell r="K4534"/>
          <cell r="L4534"/>
          <cell r="O4534"/>
          <cell r="P4534"/>
          <cell r="Q4534"/>
          <cell r="R4534"/>
          <cell r="S4534"/>
          <cell r="T4534"/>
          <cell r="U4534"/>
          <cell r="V4534"/>
          <cell r="Y4534"/>
          <cell r="Z4534"/>
        </row>
        <row r="4535">
          <cell r="B4535"/>
          <cell r="C4535"/>
          <cell r="D4535"/>
          <cell r="E4535"/>
          <cell r="F4535"/>
          <cell r="G4535"/>
          <cell r="H4535"/>
          <cell r="I4535"/>
          <cell r="J4535"/>
          <cell r="K4535"/>
          <cell r="L4535"/>
          <cell r="O4535"/>
          <cell r="P4535"/>
          <cell r="Q4535"/>
          <cell r="R4535"/>
          <cell r="S4535"/>
          <cell r="T4535"/>
          <cell r="U4535"/>
          <cell r="V4535"/>
          <cell r="Y4535"/>
          <cell r="Z4535"/>
        </row>
        <row r="4536">
          <cell r="B4536"/>
          <cell r="C4536"/>
          <cell r="D4536"/>
          <cell r="E4536"/>
          <cell r="F4536"/>
          <cell r="G4536"/>
          <cell r="H4536"/>
          <cell r="I4536"/>
          <cell r="J4536"/>
          <cell r="K4536"/>
          <cell r="L4536"/>
          <cell r="O4536"/>
          <cell r="P4536"/>
          <cell r="Q4536"/>
          <cell r="R4536"/>
          <cell r="S4536"/>
          <cell r="T4536"/>
          <cell r="U4536"/>
          <cell r="V4536"/>
          <cell r="Y4536"/>
          <cell r="Z4536"/>
        </row>
        <row r="4537">
          <cell r="B4537"/>
          <cell r="C4537"/>
          <cell r="D4537"/>
          <cell r="E4537"/>
          <cell r="F4537"/>
          <cell r="G4537"/>
          <cell r="H4537"/>
          <cell r="I4537"/>
          <cell r="J4537"/>
          <cell r="K4537"/>
          <cell r="L4537"/>
          <cell r="O4537"/>
          <cell r="P4537"/>
          <cell r="Q4537"/>
          <cell r="R4537"/>
          <cell r="S4537"/>
          <cell r="T4537"/>
          <cell r="U4537"/>
          <cell r="V4537"/>
          <cell r="Y4537"/>
          <cell r="Z4537"/>
        </row>
        <row r="4538">
          <cell r="B4538"/>
          <cell r="C4538"/>
          <cell r="D4538"/>
          <cell r="E4538"/>
          <cell r="F4538"/>
          <cell r="G4538"/>
          <cell r="H4538"/>
          <cell r="I4538"/>
          <cell r="J4538"/>
          <cell r="K4538"/>
          <cell r="L4538"/>
          <cell r="O4538"/>
          <cell r="P4538"/>
          <cell r="Q4538"/>
          <cell r="R4538"/>
          <cell r="S4538"/>
          <cell r="T4538"/>
          <cell r="U4538"/>
          <cell r="V4538"/>
          <cell r="Y4538"/>
          <cell r="Z4538"/>
        </row>
        <row r="4539">
          <cell r="B4539"/>
          <cell r="C4539"/>
          <cell r="D4539"/>
          <cell r="E4539"/>
          <cell r="F4539"/>
          <cell r="G4539"/>
          <cell r="H4539"/>
          <cell r="I4539"/>
          <cell r="J4539"/>
          <cell r="K4539"/>
          <cell r="L4539"/>
          <cell r="O4539"/>
          <cell r="P4539"/>
          <cell r="Q4539"/>
          <cell r="R4539"/>
          <cell r="S4539"/>
          <cell r="T4539"/>
          <cell r="U4539"/>
          <cell r="V4539"/>
          <cell r="Y4539"/>
          <cell r="Z4539"/>
        </row>
        <row r="4540">
          <cell r="B4540"/>
          <cell r="C4540"/>
          <cell r="D4540"/>
          <cell r="E4540"/>
          <cell r="F4540"/>
          <cell r="G4540"/>
          <cell r="H4540"/>
          <cell r="I4540"/>
          <cell r="J4540"/>
          <cell r="K4540"/>
          <cell r="L4540"/>
          <cell r="O4540"/>
          <cell r="P4540"/>
          <cell r="Q4540"/>
          <cell r="R4540"/>
          <cell r="S4540"/>
          <cell r="T4540"/>
          <cell r="U4540"/>
          <cell r="V4540"/>
          <cell r="Y4540"/>
          <cell r="Z4540"/>
        </row>
        <row r="4541">
          <cell r="B4541"/>
          <cell r="C4541"/>
          <cell r="D4541"/>
          <cell r="E4541"/>
          <cell r="F4541"/>
          <cell r="G4541"/>
          <cell r="H4541"/>
          <cell r="I4541"/>
          <cell r="J4541"/>
          <cell r="K4541"/>
          <cell r="L4541"/>
          <cell r="O4541"/>
          <cell r="P4541"/>
          <cell r="Q4541"/>
          <cell r="R4541"/>
          <cell r="S4541"/>
          <cell r="T4541"/>
          <cell r="U4541"/>
          <cell r="V4541"/>
          <cell r="Y4541"/>
          <cell r="Z4541"/>
        </row>
        <row r="4542">
          <cell r="B4542"/>
          <cell r="C4542"/>
          <cell r="D4542"/>
          <cell r="E4542"/>
          <cell r="F4542"/>
          <cell r="G4542"/>
          <cell r="H4542"/>
          <cell r="I4542"/>
          <cell r="J4542"/>
          <cell r="K4542"/>
          <cell r="L4542"/>
          <cell r="O4542"/>
          <cell r="P4542"/>
          <cell r="Q4542"/>
          <cell r="R4542"/>
          <cell r="S4542"/>
          <cell r="T4542"/>
          <cell r="U4542"/>
          <cell r="V4542"/>
          <cell r="Y4542"/>
          <cell r="Z4542"/>
        </row>
        <row r="4543">
          <cell r="B4543"/>
          <cell r="C4543"/>
          <cell r="D4543"/>
          <cell r="E4543"/>
          <cell r="F4543"/>
          <cell r="G4543"/>
          <cell r="H4543"/>
          <cell r="I4543"/>
          <cell r="J4543"/>
          <cell r="K4543"/>
          <cell r="L4543"/>
          <cell r="O4543"/>
          <cell r="P4543"/>
          <cell r="Q4543"/>
          <cell r="R4543"/>
          <cell r="S4543"/>
          <cell r="T4543"/>
          <cell r="U4543"/>
          <cell r="V4543"/>
          <cell r="Y4543"/>
          <cell r="Z4543"/>
        </row>
        <row r="4544">
          <cell r="B4544"/>
          <cell r="C4544"/>
          <cell r="D4544"/>
          <cell r="E4544"/>
          <cell r="F4544"/>
          <cell r="G4544"/>
          <cell r="H4544"/>
          <cell r="I4544"/>
          <cell r="J4544"/>
          <cell r="K4544"/>
          <cell r="L4544"/>
          <cell r="O4544"/>
          <cell r="P4544"/>
          <cell r="Q4544"/>
          <cell r="R4544"/>
          <cell r="S4544"/>
          <cell r="T4544"/>
          <cell r="U4544"/>
          <cell r="V4544"/>
          <cell r="Y4544"/>
          <cell r="Z4544"/>
        </row>
        <row r="4545">
          <cell r="B4545"/>
          <cell r="C4545"/>
          <cell r="D4545"/>
          <cell r="E4545"/>
          <cell r="F4545"/>
          <cell r="G4545"/>
          <cell r="H4545"/>
          <cell r="I4545"/>
          <cell r="J4545"/>
          <cell r="K4545"/>
          <cell r="L4545"/>
          <cell r="O4545"/>
          <cell r="P4545"/>
          <cell r="Q4545"/>
          <cell r="R4545"/>
          <cell r="S4545"/>
          <cell r="T4545"/>
          <cell r="U4545"/>
          <cell r="V4545"/>
          <cell r="Y4545"/>
          <cell r="Z4545"/>
        </row>
        <row r="4546">
          <cell r="B4546"/>
          <cell r="C4546"/>
          <cell r="D4546"/>
          <cell r="E4546"/>
          <cell r="F4546"/>
          <cell r="G4546"/>
          <cell r="H4546"/>
          <cell r="I4546"/>
          <cell r="J4546"/>
          <cell r="K4546"/>
          <cell r="L4546"/>
          <cell r="O4546"/>
          <cell r="P4546"/>
          <cell r="Q4546"/>
          <cell r="R4546"/>
          <cell r="S4546"/>
          <cell r="T4546"/>
          <cell r="U4546"/>
          <cell r="V4546"/>
          <cell r="Y4546"/>
          <cell r="Z4546"/>
        </row>
        <row r="4547">
          <cell r="B4547"/>
          <cell r="C4547"/>
          <cell r="D4547"/>
          <cell r="E4547"/>
          <cell r="F4547"/>
          <cell r="G4547"/>
          <cell r="H4547"/>
          <cell r="I4547"/>
          <cell r="J4547"/>
          <cell r="K4547"/>
          <cell r="L4547"/>
          <cell r="O4547"/>
          <cell r="P4547"/>
          <cell r="Q4547"/>
          <cell r="R4547"/>
          <cell r="S4547"/>
          <cell r="T4547"/>
          <cell r="U4547"/>
          <cell r="V4547"/>
          <cell r="Y4547"/>
          <cell r="Z4547"/>
        </row>
        <row r="4548">
          <cell r="B4548"/>
          <cell r="C4548"/>
          <cell r="D4548"/>
          <cell r="E4548"/>
          <cell r="F4548"/>
          <cell r="G4548"/>
          <cell r="H4548"/>
          <cell r="I4548"/>
          <cell r="J4548"/>
          <cell r="K4548"/>
          <cell r="L4548"/>
          <cell r="O4548"/>
          <cell r="P4548"/>
          <cell r="Q4548"/>
          <cell r="R4548"/>
          <cell r="S4548"/>
          <cell r="T4548"/>
          <cell r="U4548"/>
          <cell r="V4548"/>
          <cell r="Y4548"/>
          <cell r="Z4548"/>
        </row>
        <row r="4549">
          <cell r="B4549"/>
          <cell r="C4549"/>
          <cell r="D4549"/>
          <cell r="E4549"/>
          <cell r="F4549"/>
          <cell r="G4549"/>
          <cell r="H4549"/>
          <cell r="I4549"/>
          <cell r="J4549"/>
          <cell r="K4549"/>
          <cell r="L4549"/>
          <cell r="O4549"/>
          <cell r="P4549"/>
          <cell r="Q4549"/>
          <cell r="R4549"/>
          <cell r="S4549"/>
          <cell r="T4549"/>
          <cell r="U4549"/>
          <cell r="V4549"/>
          <cell r="Y4549"/>
          <cell r="Z4549"/>
        </row>
        <row r="4550">
          <cell r="B4550"/>
          <cell r="C4550"/>
          <cell r="D4550"/>
          <cell r="E4550"/>
          <cell r="F4550"/>
          <cell r="G4550"/>
          <cell r="H4550"/>
          <cell r="I4550"/>
          <cell r="J4550"/>
          <cell r="K4550"/>
          <cell r="L4550"/>
          <cell r="O4550"/>
          <cell r="P4550"/>
          <cell r="Q4550"/>
          <cell r="R4550"/>
          <cell r="S4550"/>
          <cell r="T4550"/>
          <cell r="U4550"/>
          <cell r="V4550"/>
          <cell r="Y4550"/>
          <cell r="Z4550"/>
        </row>
        <row r="4551">
          <cell r="B4551"/>
          <cell r="C4551"/>
          <cell r="D4551"/>
          <cell r="E4551"/>
          <cell r="F4551"/>
          <cell r="G4551"/>
          <cell r="H4551"/>
          <cell r="I4551"/>
          <cell r="J4551"/>
          <cell r="K4551"/>
          <cell r="L4551"/>
          <cell r="O4551"/>
          <cell r="P4551"/>
          <cell r="Q4551"/>
          <cell r="R4551"/>
          <cell r="S4551"/>
          <cell r="T4551"/>
          <cell r="U4551"/>
          <cell r="V4551"/>
          <cell r="Y4551"/>
          <cell r="Z4551"/>
        </row>
        <row r="4552">
          <cell r="B4552"/>
          <cell r="C4552"/>
          <cell r="D4552"/>
          <cell r="E4552"/>
          <cell r="F4552"/>
          <cell r="G4552"/>
          <cell r="H4552"/>
          <cell r="I4552"/>
          <cell r="J4552"/>
          <cell r="K4552"/>
          <cell r="L4552"/>
          <cell r="O4552"/>
          <cell r="P4552"/>
          <cell r="Q4552"/>
          <cell r="R4552"/>
          <cell r="S4552"/>
          <cell r="T4552"/>
          <cell r="U4552"/>
          <cell r="V4552"/>
          <cell r="Y4552"/>
          <cell r="Z4552"/>
        </row>
        <row r="4553">
          <cell r="B4553"/>
          <cell r="C4553"/>
          <cell r="D4553"/>
          <cell r="E4553"/>
          <cell r="F4553"/>
          <cell r="G4553"/>
          <cell r="H4553"/>
          <cell r="I4553"/>
          <cell r="J4553"/>
          <cell r="K4553"/>
          <cell r="L4553"/>
          <cell r="O4553"/>
          <cell r="P4553"/>
          <cell r="Q4553"/>
          <cell r="R4553"/>
          <cell r="S4553"/>
          <cell r="T4553"/>
          <cell r="U4553"/>
          <cell r="V4553"/>
          <cell r="Y4553"/>
          <cell r="Z4553"/>
        </row>
        <row r="4554">
          <cell r="B4554"/>
          <cell r="C4554"/>
          <cell r="D4554"/>
          <cell r="E4554"/>
          <cell r="F4554"/>
          <cell r="G4554"/>
          <cell r="H4554"/>
          <cell r="I4554"/>
          <cell r="J4554"/>
          <cell r="K4554"/>
          <cell r="L4554"/>
          <cell r="O4554"/>
          <cell r="P4554"/>
          <cell r="Q4554"/>
          <cell r="R4554"/>
          <cell r="S4554"/>
          <cell r="T4554"/>
          <cell r="U4554"/>
          <cell r="V4554"/>
          <cell r="Y4554"/>
          <cell r="Z4554"/>
        </row>
        <row r="4555">
          <cell r="B4555"/>
          <cell r="C4555"/>
          <cell r="D4555"/>
          <cell r="E4555"/>
          <cell r="F4555"/>
          <cell r="G4555"/>
          <cell r="H4555"/>
          <cell r="I4555"/>
          <cell r="J4555"/>
          <cell r="K4555"/>
          <cell r="L4555"/>
          <cell r="O4555"/>
          <cell r="P4555"/>
          <cell r="Q4555"/>
          <cell r="R4555"/>
          <cell r="S4555"/>
          <cell r="T4555"/>
          <cell r="U4555"/>
          <cell r="V4555"/>
          <cell r="Y4555"/>
          <cell r="Z4555"/>
        </row>
        <row r="4556">
          <cell r="B4556"/>
          <cell r="C4556"/>
          <cell r="D4556"/>
          <cell r="E4556"/>
          <cell r="F4556"/>
          <cell r="G4556"/>
          <cell r="H4556"/>
          <cell r="I4556"/>
          <cell r="J4556"/>
          <cell r="K4556"/>
          <cell r="L4556"/>
          <cell r="O4556"/>
          <cell r="P4556"/>
          <cell r="Q4556"/>
          <cell r="R4556"/>
          <cell r="S4556"/>
          <cell r="T4556"/>
          <cell r="U4556"/>
          <cell r="V4556"/>
          <cell r="Y4556"/>
          <cell r="Z4556"/>
        </row>
        <row r="4557">
          <cell r="B4557"/>
          <cell r="C4557"/>
          <cell r="D4557"/>
          <cell r="E4557"/>
          <cell r="F4557"/>
          <cell r="G4557"/>
          <cell r="H4557"/>
          <cell r="I4557"/>
          <cell r="J4557"/>
          <cell r="K4557"/>
          <cell r="L4557"/>
          <cell r="O4557"/>
          <cell r="P4557"/>
          <cell r="Q4557"/>
          <cell r="R4557"/>
          <cell r="S4557"/>
          <cell r="T4557"/>
          <cell r="U4557"/>
          <cell r="V4557"/>
          <cell r="Y4557"/>
          <cell r="Z4557"/>
        </row>
        <row r="4558">
          <cell r="B4558"/>
          <cell r="C4558"/>
          <cell r="D4558"/>
          <cell r="E4558"/>
          <cell r="F4558"/>
          <cell r="G4558"/>
          <cell r="H4558"/>
          <cell r="I4558"/>
          <cell r="J4558"/>
          <cell r="K4558"/>
          <cell r="L4558"/>
          <cell r="O4558"/>
          <cell r="P4558"/>
          <cell r="Q4558"/>
          <cell r="R4558"/>
          <cell r="S4558"/>
          <cell r="T4558"/>
          <cell r="U4558"/>
          <cell r="V4558"/>
          <cell r="Y4558"/>
          <cell r="Z4558"/>
        </row>
        <row r="4559">
          <cell r="B4559"/>
          <cell r="C4559"/>
          <cell r="D4559"/>
          <cell r="E4559"/>
          <cell r="F4559"/>
          <cell r="G4559"/>
          <cell r="H4559"/>
          <cell r="I4559"/>
          <cell r="J4559"/>
          <cell r="K4559"/>
          <cell r="L4559"/>
          <cell r="O4559"/>
          <cell r="P4559"/>
          <cell r="Q4559"/>
          <cell r="R4559"/>
          <cell r="S4559"/>
          <cell r="T4559"/>
          <cell r="U4559"/>
          <cell r="V4559"/>
          <cell r="Y4559"/>
          <cell r="Z4559"/>
        </row>
        <row r="4560">
          <cell r="B4560"/>
          <cell r="C4560"/>
          <cell r="D4560"/>
          <cell r="E4560"/>
          <cell r="F4560"/>
          <cell r="G4560"/>
          <cell r="H4560"/>
          <cell r="I4560"/>
          <cell r="J4560"/>
          <cell r="K4560"/>
          <cell r="L4560"/>
          <cell r="O4560"/>
          <cell r="P4560"/>
          <cell r="Q4560"/>
          <cell r="R4560"/>
          <cell r="S4560"/>
          <cell r="T4560"/>
          <cell r="U4560"/>
          <cell r="V4560"/>
          <cell r="Y4560"/>
          <cell r="Z4560"/>
        </row>
        <row r="4561">
          <cell r="B4561"/>
          <cell r="C4561"/>
          <cell r="D4561"/>
          <cell r="E4561"/>
          <cell r="F4561"/>
          <cell r="G4561"/>
          <cell r="H4561"/>
          <cell r="I4561"/>
          <cell r="J4561"/>
          <cell r="K4561"/>
          <cell r="L4561"/>
          <cell r="O4561"/>
          <cell r="P4561"/>
          <cell r="Q4561"/>
          <cell r="R4561"/>
          <cell r="S4561"/>
          <cell r="T4561"/>
          <cell r="U4561"/>
          <cell r="V4561"/>
          <cell r="Y4561"/>
          <cell r="Z4561"/>
        </row>
        <row r="4562">
          <cell r="B4562"/>
          <cell r="C4562"/>
          <cell r="D4562"/>
          <cell r="E4562"/>
          <cell r="F4562"/>
          <cell r="G4562"/>
          <cell r="H4562"/>
          <cell r="I4562"/>
          <cell r="J4562"/>
          <cell r="K4562"/>
          <cell r="L4562"/>
          <cell r="O4562"/>
          <cell r="P4562"/>
          <cell r="Q4562"/>
          <cell r="R4562"/>
          <cell r="S4562"/>
          <cell r="T4562"/>
          <cell r="U4562"/>
          <cell r="V4562"/>
          <cell r="Y4562"/>
          <cell r="Z4562"/>
        </row>
        <row r="4563">
          <cell r="B4563"/>
          <cell r="C4563"/>
          <cell r="D4563"/>
          <cell r="E4563"/>
          <cell r="F4563"/>
          <cell r="G4563"/>
          <cell r="H4563"/>
          <cell r="I4563"/>
          <cell r="J4563"/>
          <cell r="K4563"/>
          <cell r="L4563"/>
          <cell r="O4563"/>
          <cell r="P4563"/>
          <cell r="Q4563"/>
          <cell r="R4563"/>
          <cell r="S4563"/>
          <cell r="T4563"/>
          <cell r="U4563"/>
          <cell r="V4563"/>
          <cell r="Y4563"/>
          <cell r="Z4563"/>
        </row>
        <row r="4564">
          <cell r="B4564"/>
          <cell r="C4564"/>
          <cell r="D4564"/>
          <cell r="E4564"/>
          <cell r="F4564"/>
          <cell r="G4564"/>
          <cell r="H4564"/>
          <cell r="I4564"/>
          <cell r="J4564"/>
          <cell r="K4564"/>
          <cell r="L4564"/>
          <cell r="O4564"/>
          <cell r="P4564"/>
          <cell r="Q4564"/>
          <cell r="R4564"/>
          <cell r="S4564"/>
          <cell r="T4564"/>
          <cell r="U4564"/>
          <cell r="V4564"/>
          <cell r="Y4564"/>
          <cell r="Z4564"/>
        </row>
        <row r="4565">
          <cell r="B4565"/>
          <cell r="C4565"/>
          <cell r="D4565"/>
          <cell r="E4565"/>
          <cell r="F4565"/>
          <cell r="G4565"/>
          <cell r="H4565"/>
          <cell r="I4565"/>
          <cell r="J4565"/>
          <cell r="K4565"/>
          <cell r="L4565"/>
          <cell r="O4565"/>
          <cell r="P4565"/>
          <cell r="Q4565"/>
          <cell r="R4565"/>
          <cell r="S4565"/>
          <cell r="T4565"/>
          <cell r="U4565"/>
          <cell r="V4565"/>
          <cell r="Y4565"/>
          <cell r="Z4565"/>
        </row>
        <row r="4566">
          <cell r="B4566"/>
          <cell r="C4566"/>
          <cell r="D4566"/>
          <cell r="E4566"/>
          <cell r="F4566"/>
          <cell r="G4566"/>
          <cell r="H4566"/>
          <cell r="I4566"/>
          <cell r="J4566"/>
          <cell r="K4566"/>
          <cell r="L4566"/>
          <cell r="O4566"/>
          <cell r="P4566"/>
          <cell r="Q4566"/>
          <cell r="R4566"/>
          <cell r="S4566"/>
          <cell r="T4566"/>
          <cell r="U4566"/>
          <cell r="V4566"/>
          <cell r="Y4566"/>
          <cell r="Z4566"/>
        </row>
        <row r="4567">
          <cell r="B4567"/>
          <cell r="C4567"/>
          <cell r="D4567"/>
          <cell r="E4567"/>
          <cell r="F4567"/>
          <cell r="G4567"/>
          <cell r="H4567"/>
          <cell r="I4567"/>
          <cell r="J4567"/>
          <cell r="K4567"/>
          <cell r="L4567"/>
          <cell r="O4567"/>
          <cell r="P4567"/>
          <cell r="Q4567"/>
          <cell r="R4567"/>
          <cell r="S4567"/>
          <cell r="T4567"/>
          <cell r="U4567"/>
          <cell r="V4567"/>
          <cell r="Y4567"/>
          <cell r="Z4567"/>
        </row>
        <row r="4568">
          <cell r="B4568"/>
          <cell r="C4568"/>
          <cell r="D4568"/>
          <cell r="E4568"/>
          <cell r="F4568"/>
          <cell r="G4568"/>
          <cell r="H4568"/>
          <cell r="I4568"/>
          <cell r="J4568"/>
          <cell r="K4568"/>
          <cell r="L4568"/>
          <cell r="O4568"/>
          <cell r="P4568"/>
          <cell r="Q4568"/>
          <cell r="R4568"/>
          <cell r="S4568"/>
          <cell r="T4568"/>
          <cell r="U4568"/>
          <cell r="V4568"/>
          <cell r="Y4568"/>
          <cell r="Z4568"/>
        </row>
        <row r="4569">
          <cell r="B4569"/>
          <cell r="C4569"/>
          <cell r="D4569"/>
          <cell r="E4569"/>
          <cell r="F4569"/>
          <cell r="G4569"/>
          <cell r="H4569"/>
          <cell r="I4569"/>
          <cell r="J4569"/>
          <cell r="K4569"/>
          <cell r="L4569"/>
          <cell r="O4569"/>
          <cell r="P4569"/>
          <cell r="Q4569"/>
          <cell r="R4569"/>
          <cell r="S4569"/>
          <cell r="T4569"/>
          <cell r="U4569"/>
          <cell r="V4569"/>
          <cell r="Y4569"/>
          <cell r="Z4569"/>
        </row>
        <row r="4570">
          <cell r="B4570"/>
          <cell r="C4570"/>
          <cell r="D4570"/>
          <cell r="E4570"/>
          <cell r="F4570"/>
          <cell r="G4570"/>
          <cell r="H4570"/>
          <cell r="I4570"/>
          <cell r="J4570"/>
          <cell r="K4570"/>
          <cell r="L4570"/>
          <cell r="O4570"/>
          <cell r="P4570"/>
          <cell r="Q4570"/>
          <cell r="R4570"/>
          <cell r="S4570"/>
          <cell r="T4570"/>
          <cell r="U4570"/>
          <cell r="V4570"/>
          <cell r="Y4570"/>
          <cell r="Z4570"/>
        </row>
        <row r="4571">
          <cell r="B4571"/>
          <cell r="C4571"/>
          <cell r="D4571"/>
          <cell r="E4571"/>
          <cell r="F4571"/>
          <cell r="G4571"/>
          <cell r="H4571"/>
          <cell r="I4571"/>
          <cell r="J4571"/>
          <cell r="K4571"/>
          <cell r="L4571"/>
          <cell r="O4571"/>
          <cell r="P4571"/>
          <cell r="Q4571"/>
          <cell r="R4571"/>
          <cell r="S4571"/>
          <cell r="T4571"/>
          <cell r="U4571"/>
          <cell r="V4571"/>
          <cell r="Y4571"/>
          <cell r="Z4571"/>
        </row>
        <row r="4572">
          <cell r="B4572"/>
          <cell r="C4572"/>
          <cell r="D4572"/>
          <cell r="E4572"/>
          <cell r="F4572"/>
          <cell r="G4572"/>
          <cell r="H4572"/>
          <cell r="I4572"/>
          <cell r="J4572"/>
          <cell r="K4572"/>
          <cell r="L4572"/>
          <cell r="O4572"/>
          <cell r="P4572"/>
          <cell r="Q4572"/>
          <cell r="R4572"/>
          <cell r="S4572"/>
          <cell r="T4572"/>
          <cell r="U4572"/>
          <cell r="V4572"/>
          <cell r="Y4572"/>
          <cell r="Z4572"/>
        </row>
        <row r="4573">
          <cell r="B4573"/>
          <cell r="C4573"/>
          <cell r="D4573"/>
          <cell r="E4573"/>
          <cell r="F4573"/>
          <cell r="G4573"/>
          <cell r="H4573"/>
          <cell r="I4573"/>
          <cell r="J4573"/>
          <cell r="K4573"/>
          <cell r="L4573"/>
          <cell r="O4573"/>
          <cell r="P4573"/>
          <cell r="Q4573"/>
          <cell r="R4573"/>
          <cell r="S4573"/>
          <cell r="T4573"/>
          <cell r="U4573"/>
          <cell r="V4573"/>
          <cell r="Y4573"/>
          <cell r="Z4573"/>
        </row>
        <row r="4574">
          <cell r="B4574"/>
          <cell r="C4574"/>
          <cell r="D4574"/>
          <cell r="E4574"/>
          <cell r="F4574"/>
          <cell r="G4574"/>
          <cell r="H4574"/>
          <cell r="I4574"/>
          <cell r="J4574"/>
          <cell r="K4574"/>
          <cell r="L4574"/>
          <cell r="O4574"/>
          <cell r="P4574"/>
          <cell r="Q4574"/>
          <cell r="R4574"/>
          <cell r="S4574"/>
          <cell r="T4574"/>
          <cell r="U4574"/>
          <cell r="V4574"/>
          <cell r="Y4574"/>
          <cell r="Z4574"/>
        </row>
        <row r="4575">
          <cell r="B4575"/>
          <cell r="C4575"/>
          <cell r="D4575"/>
          <cell r="E4575"/>
          <cell r="F4575"/>
          <cell r="G4575"/>
          <cell r="H4575"/>
          <cell r="I4575"/>
          <cell r="J4575"/>
          <cell r="K4575"/>
          <cell r="L4575"/>
          <cell r="O4575"/>
          <cell r="P4575"/>
          <cell r="Q4575"/>
          <cell r="R4575"/>
          <cell r="S4575"/>
          <cell r="T4575"/>
          <cell r="U4575"/>
          <cell r="V4575"/>
          <cell r="Y4575"/>
          <cell r="Z4575"/>
        </row>
        <row r="4576">
          <cell r="B4576"/>
          <cell r="C4576"/>
          <cell r="D4576"/>
          <cell r="E4576"/>
          <cell r="F4576"/>
          <cell r="G4576"/>
          <cell r="H4576"/>
          <cell r="I4576"/>
          <cell r="J4576"/>
          <cell r="K4576"/>
          <cell r="L4576"/>
          <cell r="O4576"/>
          <cell r="P4576"/>
          <cell r="Q4576"/>
          <cell r="R4576"/>
          <cell r="S4576"/>
          <cell r="T4576"/>
          <cell r="U4576"/>
          <cell r="V4576"/>
          <cell r="Y4576"/>
          <cell r="Z4576"/>
        </row>
        <row r="4577">
          <cell r="B4577"/>
          <cell r="C4577"/>
          <cell r="D4577"/>
          <cell r="E4577"/>
          <cell r="F4577"/>
          <cell r="G4577"/>
          <cell r="H4577"/>
          <cell r="I4577"/>
          <cell r="J4577"/>
          <cell r="K4577"/>
          <cell r="L4577"/>
          <cell r="O4577"/>
          <cell r="P4577"/>
          <cell r="Q4577"/>
          <cell r="R4577"/>
          <cell r="S4577"/>
          <cell r="T4577"/>
          <cell r="U4577"/>
          <cell r="V4577"/>
          <cell r="Y4577"/>
          <cell r="Z4577"/>
        </row>
        <row r="4578">
          <cell r="B4578"/>
          <cell r="C4578"/>
          <cell r="D4578"/>
          <cell r="E4578"/>
          <cell r="F4578"/>
          <cell r="G4578"/>
          <cell r="H4578"/>
          <cell r="I4578"/>
          <cell r="J4578"/>
          <cell r="K4578"/>
          <cell r="L4578"/>
          <cell r="O4578"/>
          <cell r="P4578"/>
          <cell r="Q4578"/>
          <cell r="R4578"/>
          <cell r="S4578"/>
          <cell r="T4578"/>
          <cell r="U4578"/>
          <cell r="V4578"/>
          <cell r="Y4578"/>
          <cell r="Z4578"/>
        </row>
        <row r="4579">
          <cell r="B4579"/>
          <cell r="C4579"/>
          <cell r="D4579"/>
          <cell r="E4579"/>
          <cell r="F4579"/>
          <cell r="G4579"/>
          <cell r="H4579"/>
          <cell r="I4579"/>
          <cell r="J4579"/>
          <cell r="K4579"/>
          <cell r="L4579"/>
          <cell r="O4579"/>
          <cell r="P4579"/>
          <cell r="Q4579"/>
          <cell r="R4579"/>
          <cell r="S4579"/>
          <cell r="T4579"/>
          <cell r="U4579"/>
          <cell r="V4579"/>
          <cell r="Y4579"/>
          <cell r="Z4579"/>
        </row>
        <row r="4580">
          <cell r="B4580"/>
          <cell r="C4580"/>
          <cell r="D4580"/>
          <cell r="E4580"/>
          <cell r="F4580"/>
          <cell r="G4580"/>
          <cell r="H4580"/>
          <cell r="I4580"/>
          <cell r="J4580"/>
          <cell r="K4580"/>
          <cell r="L4580"/>
          <cell r="O4580"/>
          <cell r="P4580"/>
          <cell r="Q4580"/>
          <cell r="R4580"/>
          <cell r="S4580"/>
          <cell r="T4580"/>
          <cell r="U4580"/>
          <cell r="V4580"/>
          <cell r="Y4580"/>
          <cell r="Z4580"/>
        </row>
        <row r="4581">
          <cell r="B4581"/>
          <cell r="C4581"/>
          <cell r="D4581"/>
          <cell r="E4581"/>
          <cell r="F4581"/>
          <cell r="G4581"/>
          <cell r="H4581"/>
          <cell r="I4581"/>
          <cell r="J4581"/>
          <cell r="K4581"/>
          <cell r="L4581"/>
          <cell r="O4581"/>
          <cell r="P4581"/>
          <cell r="Q4581"/>
          <cell r="R4581"/>
          <cell r="S4581"/>
          <cell r="T4581"/>
          <cell r="U4581"/>
          <cell r="V4581"/>
          <cell r="Y4581"/>
          <cell r="Z4581"/>
        </row>
        <row r="4582">
          <cell r="B4582"/>
          <cell r="C4582"/>
          <cell r="D4582"/>
          <cell r="E4582"/>
          <cell r="F4582"/>
          <cell r="G4582"/>
          <cell r="H4582"/>
          <cell r="I4582"/>
          <cell r="J4582"/>
          <cell r="K4582"/>
          <cell r="L4582"/>
          <cell r="O4582"/>
          <cell r="P4582"/>
          <cell r="Q4582"/>
          <cell r="R4582"/>
          <cell r="S4582"/>
          <cell r="T4582"/>
          <cell r="U4582"/>
          <cell r="V4582"/>
          <cell r="Y4582"/>
          <cell r="Z4582"/>
        </row>
        <row r="4583">
          <cell r="B4583"/>
          <cell r="C4583"/>
          <cell r="D4583"/>
          <cell r="E4583"/>
          <cell r="F4583"/>
          <cell r="G4583"/>
          <cell r="H4583"/>
          <cell r="I4583"/>
          <cell r="J4583"/>
          <cell r="K4583"/>
          <cell r="L4583"/>
          <cell r="O4583"/>
          <cell r="P4583"/>
          <cell r="Q4583"/>
          <cell r="R4583"/>
          <cell r="S4583"/>
          <cell r="T4583"/>
          <cell r="U4583"/>
          <cell r="V4583"/>
          <cell r="Y4583"/>
          <cell r="Z4583"/>
        </row>
        <row r="4584">
          <cell r="B4584"/>
          <cell r="C4584"/>
          <cell r="D4584"/>
          <cell r="E4584"/>
          <cell r="F4584"/>
          <cell r="G4584"/>
          <cell r="H4584"/>
          <cell r="I4584"/>
          <cell r="J4584"/>
          <cell r="K4584"/>
          <cell r="L4584"/>
          <cell r="O4584"/>
          <cell r="P4584"/>
          <cell r="Q4584"/>
          <cell r="R4584"/>
          <cell r="S4584"/>
          <cell r="T4584"/>
          <cell r="U4584"/>
          <cell r="V4584"/>
          <cell r="Y4584"/>
          <cell r="Z4584"/>
        </row>
        <row r="4585">
          <cell r="B4585"/>
          <cell r="C4585"/>
          <cell r="D4585"/>
          <cell r="E4585"/>
          <cell r="F4585"/>
          <cell r="G4585"/>
          <cell r="H4585"/>
          <cell r="I4585"/>
          <cell r="J4585"/>
          <cell r="K4585"/>
          <cell r="L4585"/>
          <cell r="O4585"/>
          <cell r="P4585"/>
          <cell r="Q4585"/>
          <cell r="R4585"/>
          <cell r="S4585"/>
          <cell r="T4585"/>
          <cell r="U4585"/>
          <cell r="V4585"/>
          <cell r="Y4585"/>
          <cell r="Z4585"/>
        </row>
        <row r="4586">
          <cell r="B4586"/>
          <cell r="C4586"/>
          <cell r="D4586"/>
          <cell r="E4586"/>
          <cell r="F4586"/>
          <cell r="G4586"/>
          <cell r="H4586"/>
          <cell r="I4586"/>
          <cell r="J4586"/>
          <cell r="K4586"/>
          <cell r="L4586"/>
          <cell r="O4586"/>
          <cell r="P4586"/>
          <cell r="Q4586"/>
          <cell r="R4586"/>
          <cell r="S4586"/>
          <cell r="T4586"/>
          <cell r="U4586"/>
          <cell r="V4586"/>
          <cell r="Y4586"/>
          <cell r="Z4586"/>
        </row>
        <row r="4587">
          <cell r="B4587"/>
          <cell r="C4587"/>
          <cell r="D4587"/>
          <cell r="E4587"/>
          <cell r="F4587"/>
          <cell r="G4587"/>
          <cell r="H4587"/>
          <cell r="I4587"/>
          <cell r="J4587"/>
          <cell r="K4587"/>
          <cell r="L4587"/>
          <cell r="O4587"/>
          <cell r="P4587"/>
          <cell r="Q4587"/>
          <cell r="R4587"/>
          <cell r="S4587"/>
          <cell r="T4587"/>
          <cell r="U4587"/>
          <cell r="V4587"/>
          <cell r="Y4587"/>
          <cell r="Z4587"/>
        </row>
        <row r="4588">
          <cell r="B4588"/>
          <cell r="C4588"/>
          <cell r="D4588"/>
          <cell r="E4588"/>
          <cell r="F4588"/>
          <cell r="G4588"/>
          <cell r="H4588"/>
          <cell r="I4588"/>
          <cell r="J4588"/>
          <cell r="K4588"/>
          <cell r="L4588"/>
          <cell r="O4588"/>
          <cell r="P4588"/>
          <cell r="Q4588"/>
          <cell r="R4588"/>
          <cell r="S4588"/>
          <cell r="T4588"/>
          <cell r="U4588"/>
          <cell r="V4588"/>
          <cell r="Y4588"/>
          <cell r="Z4588"/>
        </row>
        <row r="4589">
          <cell r="B4589"/>
          <cell r="C4589"/>
          <cell r="D4589"/>
          <cell r="E4589"/>
          <cell r="F4589"/>
          <cell r="G4589"/>
          <cell r="H4589"/>
          <cell r="I4589"/>
          <cell r="J4589"/>
          <cell r="K4589"/>
          <cell r="L4589"/>
          <cell r="O4589"/>
          <cell r="P4589"/>
          <cell r="Q4589"/>
          <cell r="R4589"/>
          <cell r="S4589"/>
          <cell r="T4589"/>
          <cell r="U4589"/>
          <cell r="V4589"/>
          <cell r="Y4589"/>
          <cell r="Z4589"/>
        </row>
        <row r="4590">
          <cell r="B4590"/>
          <cell r="C4590"/>
          <cell r="D4590"/>
          <cell r="E4590"/>
          <cell r="F4590"/>
          <cell r="G4590"/>
          <cell r="H4590"/>
          <cell r="I4590"/>
          <cell r="J4590"/>
          <cell r="K4590"/>
          <cell r="L4590"/>
          <cell r="O4590"/>
          <cell r="P4590"/>
          <cell r="Q4590"/>
          <cell r="R4590"/>
          <cell r="S4590"/>
          <cell r="T4590"/>
          <cell r="U4590"/>
          <cell r="V4590"/>
          <cell r="Y4590"/>
          <cell r="Z4590"/>
        </row>
        <row r="4591">
          <cell r="B4591"/>
          <cell r="C4591"/>
          <cell r="D4591"/>
          <cell r="E4591"/>
          <cell r="F4591"/>
          <cell r="G4591"/>
          <cell r="H4591"/>
          <cell r="I4591"/>
          <cell r="J4591"/>
          <cell r="K4591"/>
          <cell r="L4591"/>
          <cell r="O4591"/>
          <cell r="P4591"/>
          <cell r="Q4591"/>
          <cell r="R4591"/>
          <cell r="S4591"/>
          <cell r="T4591"/>
          <cell r="U4591"/>
          <cell r="V4591"/>
          <cell r="Y4591"/>
          <cell r="Z4591"/>
        </row>
        <row r="4592">
          <cell r="B4592"/>
          <cell r="C4592"/>
          <cell r="D4592"/>
          <cell r="E4592"/>
          <cell r="F4592"/>
          <cell r="G4592"/>
          <cell r="H4592"/>
          <cell r="I4592"/>
          <cell r="J4592"/>
          <cell r="K4592"/>
          <cell r="L4592"/>
          <cell r="O4592"/>
          <cell r="P4592"/>
          <cell r="Q4592"/>
          <cell r="R4592"/>
          <cell r="S4592"/>
          <cell r="T4592"/>
          <cell r="U4592"/>
          <cell r="V4592"/>
          <cell r="Y4592"/>
          <cell r="Z4592"/>
        </row>
        <row r="4593">
          <cell r="B4593"/>
          <cell r="C4593"/>
          <cell r="D4593"/>
          <cell r="E4593"/>
          <cell r="F4593"/>
          <cell r="G4593"/>
          <cell r="H4593"/>
          <cell r="I4593"/>
          <cell r="J4593"/>
          <cell r="K4593"/>
          <cell r="L4593"/>
          <cell r="O4593"/>
          <cell r="P4593"/>
          <cell r="Q4593"/>
          <cell r="R4593"/>
          <cell r="S4593"/>
          <cell r="T4593"/>
          <cell r="U4593"/>
          <cell r="V4593"/>
          <cell r="Y4593"/>
          <cell r="Z4593"/>
        </row>
        <row r="4594">
          <cell r="B4594"/>
          <cell r="C4594"/>
          <cell r="D4594"/>
          <cell r="E4594"/>
          <cell r="F4594"/>
          <cell r="G4594"/>
          <cell r="H4594"/>
          <cell r="I4594"/>
          <cell r="J4594"/>
          <cell r="K4594"/>
          <cell r="L4594"/>
          <cell r="O4594"/>
          <cell r="P4594"/>
          <cell r="Q4594"/>
          <cell r="R4594"/>
          <cell r="S4594"/>
          <cell r="T4594"/>
          <cell r="U4594"/>
          <cell r="V4594"/>
          <cell r="Y4594"/>
          <cell r="Z4594"/>
        </row>
        <row r="4595">
          <cell r="B4595"/>
          <cell r="C4595"/>
          <cell r="D4595"/>
          <cell r="E4595"/>
          <cell r="F4595"/>
          <cell r="G4595"/>
          <cell r="H4595"/>
          <cell r="I4595"/>
          <cell r="J4595"/>
          <cell r="K4595"/>
          <cell r="L4595"/>
          <cell r="O4595"/>
          <cell r="P4595"/>
          <cell r="Q4595"/>
          <cell r="R4595"/>
          <cell r="S4595"/>
          <cell r="T4595"/>
          <cell r="U4595"/>
          <cell r="V4595"/>
          <cell r="Y4595"/>
          <cell r="Z4595"/>
        </row>
        <row r="4596">
          <cell r="B4596"/>
          <cell r="C4596"/>
          <cell r="D4596"/>
          <cell r="E4596"/>
          <cell r="F4596"/>
          <cell r="G4596"/>
          <cell r="H4596"/>
          <cell r="I4596"/>
          <cell r="J4596"/>
          <cell r="K4596"/>
          <cell r="L4596"/>
          <cell r="O4596"/>
          <cell r="P4596"/>
          <cell r="Q4596"/>
          <cell r="R4596"/>
          <cell r="S4596"/>
          <cell r="T4596"/>
          <cell r="U4596"/>
          <cell r="V4596"/>
          <cell r="Y4596"/>
          <cell r="Z4596"/>
        </row>
        <row r="4597">
          <cell r="B4597"/>
          <cell r="C4597"/>
          <cell r="D4597"/>
          <cell r="E4597"/>
          <cell r="F4597"/>
          <cell r="G4597"/>
          <cell r="H4597"/>
          <cell r="I4597"/>
          <cell r="J4597"/>
          <cell r="K4597"/>
          <cell r="L4597"/>
          <cell r="O4597"/>
          <cell r="P4597"/>
          <cell r="Q4597"/>
          <cell r="R4597"/>
          <cell r="S4597"/>
          <cell r="T4597"/>
          <cell r="U4597"/>
          <cell r="V4597"/>
          <cell r="Y4597"/>
          <cell r="Z4597"/>
        </row>
        <row r="4598">
          <cell r="B4598"/>
          <cell r="C4598"/>
          <cell r="D4598"/>
          <cell r="E4598"/>
          <cell r="F4598"/>
          <cell r="G4598"/>
          <cell r="H4598"/>
          <cell r="I4598"/>
          <cell r="J4598"/>
          <cell r="K4598"/>
          <cell r="L4598"/>
          <cell r="O4598"/>
          <cell r="P4598"/>
          <cell r="Q4598"/>
          <cell r="R4598"/>
          <cell r="S4598"/>
          <cell r="T4598"/>
          <cell r="U4598"/>
          <cell r="V4598"/>
          <cell r="Y4598"/>
          <cell r="Z4598"/>
        </row>
        <row r="4599">
          <cell r="B4599"/>
          <cell r="C4599"/>
          <cell r="D4599"/>
          <cell r="E4599"/>
          <cell r="F4599"/>
          <cell r="G4599"/>
          <cell r="H4599"/>
          <cell r="I4599"/>
          <cell r="J4599"/>
          <cell r="K4599"/>
          <cell r="L4599"/>
          <cell r="O4599"/>
          <cell r="P4599"/>
          <cell r="Q4599"/>
          <cell r="R4599"/>
          <cell r="S4599"/>
          <cell r="T4599"/>
          <cell r="U4599"/>
          <cell r="V4599"/>
          <cell r="Y4599"/>
          <cell r="Z4599"/>
        </row>
        <row r="4600">
          <cell r="B4600"/>
          <cell r="C4600"/>
          <cell r="D4600"/>
          <cell r="E4600"/>
          <cell r="F4600"/>
          <cell r="G4600"/>
          <cell r="H4600"/>
          <cell r="I4600"/>
          <cell r="J4600"/>
          <cell r="K4600"/>
          <cell r="L4600"/>
          <cell r="O4600"/>
          <cell r="P4600"/>
          <cell r="Q4600"/>
          <cell r="R4600"/>
          <cell r="S4600"/>
          <cell r="T4600"/>
          <cell r="U4600"/>
          <cell r="V4600"/>
          <cell r="Y4600"/>
          <cell r="Z4600"/>
        </row>
        <row r="4601">
          <cell r="B4601"/>
          <cell r="C4601"/>
          <cell r="D4601"/>
          <cell r="E4601"/>
          <cell r="F4601"/>
          <cell r="G4601"/>
          <cell r="H4601"/>
          <cell r="I4601"/>
          <cell r="J4601"/>
          <cell r="K4601"/>
          <cell r="L4601"/>
          <cell r="O4601"/>
          <cell r="P4601"/>
          <cell r="Q4601"/>
          <cell r="R4601"/>
          <cell r="S4601"/>
          <cell r="T4601"/>
          <cell r="U4601"/>
          <cell r="V4601"/>
          <cell r="Y4601"/>
          <cell r="Z4601"/>
        </row>
        <row r="4602">
          <cell r="B4602"/>
          <cell r="C4602"/>
          <cell r="D4602"/>
          <cell r="E4602"/>
          <cell r="F4602"/>
          <cell r="G4602"/>
          <cell r="H4602"/>
          <cell r="I4602"/>
          <cell r="J4602"/>
          <cell r="K4602"/>
          <cell r="L4602"/>
          <cell r="O4602"/>
          <cell r="P4602"/>
          <cell r="Q4602"/>
          <cell r="R4602"/>
          <cell r="S4602"/>
          <cell r="T4602"/>
          <cell r="U4602"/>
          <cell r="V4602"/>
          <cell r="Y4602"/>
          <cell r="Z4602"/>
        </row>
        <row r="4603">
          <cell r="B4603"/>
          <cell r="C4603"/>
          <cell r="D4603"/>
          <cell r="E4603"/>
          <cell r="F4603"/>
          <cell r="G4603"/>
          <cell r="H4603"/>
          <cell r="I4603"/>
          <cell r="J4603"/>
          <cell r="K4603"/>
          <cell r="L4603"/>
          <cell r="O4603"/>
          <cell r="P4603"/>
          <cell r="Q4603"/>
          <cell r="R4603"/>
          <cell r="S4603"/>
          <cell r="T4603"/>
          <cell r="U4603"/>
          <cell r="V4603"/>
          <cell r="Y4603"/>
          <cell r="Z4603"/>
        </row>
        <row r="4604">
          <cell r="B4604"/>
          <cell r="C4604"/>
          <cell r="D4604"/>
          <cell r="E4604"/>
          <cell r="F4604"/>
          <cell r="G4604"/>
          <cell r="H4604"/>
          <cell r="I4604"/>
          <cell r="J4604"/>
          <cell r="K4604"/>
          <cell r="L4604"/>
          <cell r="O4604"/>
          <cell r="P4604"/>
          <cell r="Q4604"/>
          <cell r="R4604"/>
          <cell r="S4604"/>
          <cell r="T4604"/>
          <cell r="U4604"/>
          <cell r="V4604"/>
          <cell r="Y4604"/>
          <cell r="Z4604"/>
        </row>
        <row r="4605">
          <cell r="B4605"/>
          <cell r="C4605"/>
          <cell r="D4605"/>
          <cell r="E4605"/>
          <cell r="F4605"/>
          <cell r="G4605"/>
          <cell r="H4605"/>
          <cell r="I4605"/>
          <cell r="J4605"/>
          <cell r="K4605"/>
          <cell r="L4605"/>
          <cell r="O4605"/>
          <cell r="P4605"/>
          <cell r="Q4605"/>
          <cell r="R4605"/>
          <cell r="S4605"/>
          <cell r="T4605"/>
          <cell r="U4605"/>
          <cell r="V4605"/>
          <cell r="Y4605"/>
          <cell r="Z4605"/>
        </row>
        <row r="4606">
          <cell r="B4606"/>
          <cell r="C4606"/>
          <cell r="D4606"/>
          <cell r="E4606"/>
          <cell r="F4606"/>
          <cell r="G4606"/>
          <cell r="H4606"/>
          <cell r="I4606"/>
          <cell r="J4606"/>
          <cell r="K4606"/>
          <cell r="L4606"/>
          <cell r="O4606"/>
          <cell r="P4606"/>
          <cell r="Q4606"/>
          <cell r="R4606"/>
          <cell r="S4606"/>
          <cell r="T4606"/>
          <cell r="U4606"/>
          <cell r="V4606"/>
          <cell r="Y4606"/>
          <cell r="Z4606"/>
        </row>
        <row r="4607">
          <cell r="B4607"/>
          <cell r="C4607"/>
          <cell r="D4607"/>
          <cell r="E4607"/>
          <cell r="F4607"/>
          <cell r="G4607"/>
          <cell r="H4607"/>
          <cell r="I4607"/>
          <cell r="J4607"/>
          <cell r="K4607"/>
          <cell r="L4607"/>
          <cell r="O4607"/>
          <cell r="P4607"/>
          <cell r="Q4607"/>
          <cell r="R4607"/>
          <cell r="S4607"/>
          <cell r="T4607"/>
          <cell r="U4607"/>
          <cell r="V4607"/>
          <cell r="Y4607"/>
          <cell r="Z4607"/>
        </row>
        <row r="4608">
          <cell r="B4608"/>
          <cell r="C4608"/>
          <cell r="D4608"/>
          <cell r="E4608"/>
          <cell r="F4608"/>
          <cell r="G4608"/>
          <cell r="H4608"/>
          <cell r="I4608"/>
          <cell r="J4608"/>
          <cell r="K4608"/>
          <cell r="L4608"/>
          <cell r="O4608"/>
          <cell r="P4608"/>
          <cell r="Q4608"/>
          <cell r="R4608"/>
          <cell r="S4608"/>
          <cell r="T4608"/>
          <cell r="U4608"/>
          <cell r="V4608"/>
          <cell r="Y4608"/>
          <cell r="Z4608"/>
        </row>
        <row r="4609">
          <cell r="B4609"/>
          <cell r="C4609"/>
          <cell r="D4609"/>
          <cell r="E4609"/>
          <cell r="F4609"/>
          <cell r="G4609"/>
          <cell r="H4609"/>
          <cell r="I4609"/>
          <cell r="J4609"/>
          <cell r="K4609"/>
          <cell r="L4609"/>
          <cell r="O4609"/>
          <cell r="P4609"/>
          <cell r="Q4609"/>
          <cell r="R4609"/>
          <cell r="S4609"/>
          <cell r="T4609"/>
          <cell r="U4609"/>
          <cell r="V4609"/>
          <cell r="Y4609"/>
          <cell r="Z4609"/>
        </row>
        <row r="4610">
          <cell r="B4610"/>
          <cell r="C4610"/>
          <cell r="D4610"/>
          <cell r="E4610"/>
          <cell r="F4610"/>
          <cell r="G4610"/>
          <cell r="H4610"/>
          <cell r="I4610"/>
          <cell r="J4610"/>
          <cell r="K4610"/>
          <cell r="L4610"/>
          <cell r="O4610"/>
          <cell r="P4610"/>
          <cell r="Q4610"/>
          <cell r="R4610"/>
          <cell r="S4610"/>
          <cell r="T4610"/>
          <cell r="U4610"/>
          <cell r="V4610"/>
          <cell r="Y4610"/>
          <cell r="Z4610"/>
        </row>
        <row r="4611">
          <cell r="B4611"/>
          <cell r="C4611"/>
          <cell r="D4611"/>
          <cell r="E4611"/>
          <cell r="F4611"/>
          <cell r="G4611"/>
          <cell r="H4611"/>
          <cell r="I4611"/>
          <cell r="J4611"/>
          <cell r="K4611"/>
          <cell r="L4611"/>
          <cell r="O4611"/>
          <cell r="P4611"/>
          <cell r="Q4611"/>
          <cell r="R4611"/>
          <cell r="S4611"/>
          <cell r="T4611"/>
          <cell r="U4611"/>
          <cell r="V4611"/>
          <cell r="Y4611"/>
          <cell r="Z4611"/>
        </row>
        <row r="4612">
          <cell r="B4612"/>
          <cell r="C4612"/>
          <cell r="D4612"/>
          <cell r="E4612"/>
          <cell r="F4612"/>
          <cell r="G4612"/>
          <cell r="H4612"/>
          <cell r="I4612"/>
          <cell r="J4612"/>
          <cell r="K4612"/>
          <cell r="L4612"/>
          <cell r="O4612"/>
          <cell r="P4612"/>
          <cell r="Q4612"/>
          <cell r="R4612"/>
          <cell r="S4612"/>
          <cell r="T4612"/>
          <cell r="U4612"/>
          <cell r="V4612"/>
          <cell r="Y4612"/>
          <cell r="Z4612"/>
        </row>
        <row r="4613">
          <cell r="B4613"/>
          <cell r="C4613"/>
          <cell r="D4613"/>
          <cell r="E4613"/>
          <cell r="F4613"/>
          <cell r="G4613"/>
          <cell r="H4613"/>
          <cell r="I4613"/>
          <cell r="J4613"/>
          <cell r="K4613"/>
          <cell r="L4613"/>
          <cell r="O4613"/>
          <cell r="P4613"/>
          <cell r="Q4613"/>
          <cell r="R4613"/>
          <cell r="S4613"/>
          <cell r="T4613"/>
          <cell r="U4613"/>
          <cell r="V4613"/>
          <cell r="Y4613"/>
          <cell r="Z4613"/>
        </row>
        <row r="4614">
          <cell r="B4614"/>
          <cell r="C4614"/>
          <cell r="D4614"/>
          <cell r="E4614"/>
          <cell r="F4614"/>
          <cell r="G4614"/>
          <cell r="H4614"/>
          <cell r="I4614"/>
          <cell r="J4614"/>
          <cell r="K4614"/>
          <cell r="L4614"/>
          <cell r="O4614"/>
          <cell r="P4614"/>
          <cell r="Q4614"/>
          <cell r="R4614"/>
          <cell r="S4614"/>
          <cell r="T4614"/>
          <cell r="U4614"/>
          <cell r="V4614"/>
          <cell r="Y4614"/>
          <cell r="Z4614"/>
        </row>
        <row r="4615">
          <cell r="B4615"/>
          <cell r="C4615"/>
          <cell r="D4615"/>
          <cell r="E4615"/>
          <cell r="F4615"/>
          <cell r="G4615"/>
          <cell r="H4615"/>
          <cell r="I4615"/>
          <cell r="J4615"/>
          <cell r="K4615"/>
          <cell r="L4615"/>
          <cell r="O4615"/>
          <cell r="P4615"/>
          <cell r="Q4615"/>
          <cell r="R4615"/>
          <cell r="S4615"/>
          <cell r="T4615"/>
          <cell r="U4615"/>
          <cell r="V4615"/>
          <cell r="Y4615"/>
          <cell r="Z4615"/>
        </row>
        <row r="4616">
          <cell r="B4616"/>
          <cell r="C4616"/>
          <cell r="D4616"/>
          <cell r="E4616"/>
          <cell r="F4616"/>
          <cell r="G4616"/>
          <cell r="H4616"/>
          <cell r="I4616"/>
          <cell r="J4616"/>
          <cell r="K4616"/>
          <cell r="L4616"/>
          <cell r="O4616"/>
          <cell r="P4616"/>
          <cell r="Q4616"/>
          <cell r="R4616"/>
          <cell r="S4616"/>
          <cell r="T4616"/>
          <cell r="U4616"/>
          <cell r="V4616"/>
          <cell r="Y4616"/>
          <cell r="Z4616"/>
        </row>
        <row r="4617">
          <cell r="B4617"/>
          <cell r="C4617"/>
          <cell r="D4617"/>
          <cell r="E4617"/>
          <cell r="F4617"/>
          <cell r="G4617"/>
          <cell r="H4617"/>
          <cell r="I4617"/>
          <cell r="J4617"/>
          <cell r="K4617"/>
          <cell r="L4617"/>
          <cell r="O4617"/>
          <cell r="P4617"/>
          <cell r="Q4617"/>
          <cell r="R4617"/>
          <cell r="S4617"/>
          <cell r="T4617"/>
          <cell r="U4617"/>
          <cell r="V4617"/>
          <cell r="Y4617"/>
          <cell r="Z4617"/>
        </row>
        <row r="4618">
          <cell r="B4618"/>
          <cell r="C4618"/>
          <cell r="D4618"/>
          <cell r="E4618"/>
          <cell r="F4618"/>
          <cell r="G4618"/>
          <cell r="H4618"/>
          <cell r="I4618"/>
          <cell r="J4618"/>
          <cell r="K4618"/>
          <cell r="L4618"/>
          <cell r="O4618"/>
          <cell r="P4618"/>
          <cell r="Q4618"/>
          <cell r="R4618"/>
          <cell r="S4618"/>
          <cell r="T4618"/>
          <cell r="U4618"/>
          <cell r="V4618"/>
          <cell r="Y4618"/>
          <cell r="Z4618"/>
        </row>
        <row r="4619">
          <cell r="B4619"/>
          <cell r="C4619"/>
          <cell r="D4619"/>
          <cell r="E4619"/>
          <cell r="F4619"/>
          <cell r="G4619"/>
          <cell r="H4619"/>
          <cell r="I4619"/>
          <cell r="J4619"/>
          <cell r="K4619"/>
          <cell r="L4619"/>
          <cell r="O4619"/>
          <cell r="P4619"/>
          <cell r="Q4619"/>
          <cell r="R4619"/>
          <cell r="S4619"/>
          <cell r="T4619"/>
          <cell r="U4619"/>
          <cell r="V4619"/>
          <cell r="Y4619"/>
          <cell r="Z4619"/>
        </row>
        <row r="4620">
          <cell r="B4620"/>
          <cell r="C4620"/>
          <cell r="D4620"/>
          <cell r="E4620"/>
          <cell r="F4620"/>
          <cell r="G4620"/>
          <cell r="H4620"/>
          <cell r="I4620"/>
          <cell r="J4620"/>
          <cell r="K4620"/>
          <cell r="L4620"/>
          <cell r="O4620"/>
          <cell r="P4620"/>
          <cell r="Q4620"/>
          <cell r="R4620"/>
          <cell r="S4620"/>
          <cell r="T4620"/>
          <cell r="U4620"/>
          <cell r="V4620"/>
          <cell r="Y4620"/>
          <cell r="Z4620"/>
        </row>
        <row r="4621">
          <cell r="B4621"/>
          <cell r="C4621"/>
          <cell r="D4621"/>
          <cell r="E4621"/>
          <cell r="F4621"/>
          <cell r="G4621"/>
          <cell r="H4621"/>
          <cell r="I4621"/>
          <cell r="J4621"/>
          <cell r="K4621"/>
          <cell r="L4621"/>
          <cell r="O4621"/>
          <cell r="P4621"/>
          <cell r="Q4621"/>
          <cell r="R4621"/>
          <cell r="S4621"/>
          <cell r="T4621"/>
          <cell r="U4621"/>
          <cell r="V4621"/>
          <cell r="Y4621"/>
          <cell r="Z4621"/>
        </row>
        <row r="4622">
          <cell r="B4622"/>
          <cell r="C4622"/>
          <cell r="D4622"/>
          <cell r="E4622"/>
          <cell r="F4622"/>
          <cell r="G4622"/>
          <cell r="H4622"/>
          <cell r="I4622"/>
          <cell r="J4622"/>
          <cell r="K4622"/>
          <cell r="L4622"/>
          <cell r="O4622"/>
          <cell r="P4622"/>
          <cell r="Q4622"/>
          <cell r="R4622"/>
          <cell r="S4622"/>
          <cell r="T4622"/>
          <cell r="U4622"/>
          <cell r="V4622"/>
          <cell r="Y4622"/>
          <cell r="Z4622"/>
        </row>
        <row r="4623">
          <cell r="B4623"/>
          <cell r="C4623"/>
          <cell r="D4623"/>
          <cell r="E4623"/>
          <cell r="F4623"/>
          <cell r="G4623"/>
          <cell r="H4623"/>
          <cell r="I4623"/>
          <cell r="J4623"/>
          <cell r="K4623"/>
          <cell r="L4623"/>
          <cell r="O4623"/>
          <cell r="P4623"/>
          <cell r="Q4623"/>
          <cell r="R4623"/>
          <cell r="S4623"/>
          <cell r="T4623"/>
          <cell r="U4623"/>
          <cell r="V4623"/>
          <cell r="Y4623"/>
          <cell r="Z4623"/>
        </row>
        <row r="4624">
          <cell r="B4624"/>
          <cell r="C4624"/>
          <cell r="D4624"/>
          <cell r="E4624"/>
          <cell r="F4624"/>
          <cell r="G4624"/>
          <cell r="H4624"/>
          <cell r="I4624"/>
          <cell r="J4624"/>
          <cell r="K4624"/>
          <cell r="L4624"/>
          <cell r="O4624"/>
          <cell r="P4624"/>
          <cell r="Q4624"/>
          <cell r="R4624"/>
          <cell r="S4624"/>
          <cell r="T4624"/>
          <cell r="U4624"/>
          <cell r="V4624"/>
          <cell r="Y4624"/>
          <cell r="Z4624"/>
        </row>
        <row r="4625">
          <cell r="B4625"/>
          <cell r="C4625"/>
          <cell r="D4625"/>
          <cell r="E4625"/>
          <cell r="F4625"/>
          <cell r="G4625"/>
          <cell r="H4625"/>
          <cell r="I4625"/>
          <cell r="J4625"/>
          <cell r="K4625"/>
          <cell r="L4625"/>
          <cell r="O4625"/>
          <cell r="P4625"/>
          <cell r="Q4625"/>
          <cell r="R4625"/>
          <cell r="S4625"/>
          <cell r="T4625"/>
          <cell r="U4625"/>
          <cell r="V4625"/>
          <cell r="Y4625"/>
          <cell r="Z4625"/>
        </row>
        <row r="4626">
          <cell r="B4626"/>
          <cell r="C4626"/>
          <cell r="D4626"/>
          <cell r="E4626"/>
          <cell r="F4626"/>
          <cell r="G4626"/>
          <cell r="H4626"/>
          <cell r="I4626"/>
          <cell r="J4626"/>
          <cell r="K4626"/>
          <cell r="L4626"/>
          <cell r="O4626"/>
          <cell r="P4626"/>
          <cell r="Q4626"/>
          <cell r="R4626"/>
          <cell r="S4626"/>
          <cell r="T4626"/>
          <cell r="U4626"/>
          <cell r="V4626"/>
          <cell r="Y4626"/>
          <cell r="Z4626"/>
        </row>
        <row r="4627">
          <cell r="B4627"/>
          <cell r="C4627"/>
          <cell r="D4627"/>
          <cell r="E4627"/>
          <cell r="F4627"/>
          <cell r="G4627"/>
          <cell r="H4627"/>
          <cell r="I4627"/>
          <cell r="J4627"/>
          <cell r="K4627"/>
          <cell r="L4627"/>
          <cell r="O4627"/>
          <cell r="P4627"/>
          <cell r="Q4627"/>
          <cell r="R4627"/>
          <cell r="S4627"/>
          <cell r="T4627"/>
          <cell r="U4627"/>
          <cell r="V4627"/>
          <cell r="Y4627"/>
          <cell r="Z4627"/>
        </row>
        <row r="4628">
          <cell r="B4628"/>
          <cell r="C4628"/>
          <cell r="D4628"/>
          <cell r="E4628"/>
          <cell r="F4628"/>
          <cell r="G4628"/>
          <cell r="H4628"/>
          <cell r="I4628"/>
          <cell r="J4628"/>
          <cell r="K4628"/>
          <cell r="L4628"/>
          <cell r="O4628"/>
          <cell r="P4628"/>
          <cell r="Q4628"/>
          <cell r="R4628"/>
          <cell r="S4628"/>
          <cell r="T4628"/>
          <cell r="U4628"/>
          <cell r="V4628"/>
          <cell r="Y4628"/>
          <cell r="Z4628"/>
        </row>
        <row r="4629">
          <cell r="B4629"/>
          <cell r="C4629"/>
          <cell r="D4629"/>
          <cell r="E4629"/>
          <cell r="F4629"/>
          <cell r="G4629"/>
          <cell r="H4629"/>
          <cell r="I4629"/>
          <cell r="J4629"/>
          <cell r="K4629"/>
          <cell r="L4629"/>
          <cell r="O4629"/>
          <cell r="P4629"/>
          <cell r="Q4629"/>
          <cell r="R4629"/>
          <cell r="S4629"/>
          <cell r="T4629"/>
          <cell r="U4629"/>
          <cell r="V4629"/>
          <cell r="Y4629"/>
          <cell r="Z4629"/>
        </row>
        <row r="4630">
          <cell r="B4630"/>
          <cell r="C4630"/>
          <cell r="D4630"/>
          <cell r="E4630"/>
          <cell r="F4630"/>
          <cell r="G4630"/>
          <cell r="H4630"/>
          <cell r="I4630"/>
          <cell r="J4630"/>
          <cell r="K4630"/>
          <cell r="L4630"/>
          <cell r="O4630"/>
          <cell r="P4630"/>
          <cell r="Q4630"/>
          <cell r="R4630"/>
          <cell r="S4630"/>
          <cell r="T4630"/>
          <cell r="U4630"/>
          <cell r="V4630"/>
          <cell r="Y4630"/>
          <cell r="Z4630"/>
        </row>
        <row r="4631">
          <cell r="B4631"/>
          <cell r="C4631"/>
          <cell r="D4631"/>
          <cell r="E4631"/>
          <cell r="F4631"/>
          <cell r="G4631"/>
          <cell r="H4631"/>
          <cell r="I4631"/>
          <cell r="J4631"/>
          <cell r="K4631"/>
          <cell r="L4631"/>
          <cell r="O4631"/>
          <cell r="P4631"/>
          <cell r="Q4631"/>
          <cell r="R4631"/>
          <cell r="S4631"/>
          <cell r="T4631"/>
          <cell r="U4631"/>
          <cell r="V4631"/>
          <cell r="Y4631"/>
          <cell r="Z4631"/>
        </row>
        <row r="4632">
          <cell r="B4632"/>
          <cell r="C4632"/>
          <cell r="D4632"/>
          <cell r="E4632"/>
          <cell r="F4632"/>
          <cell r="G4632"/>
          <cell r="H4632"/>
          <cell r="I4632"/>
          <cell r="J4632"/>
          <cell r="K4632"/>
          <cell r="L4632"/>
          <cell r="O4632"/>
          <cell r="P4632"/>
          <cell r="Q4632"/>
          <cell r="R4632"/>
          <cell r="S4632"/>
          <cell r="T4632"/>
          <cell r="U4632"/>
          <cell r="V4632"/>
          <cell r="Y4632"/>
          <cell r="Z4632"/>
        </row>
        <row r="4633">
          <cell r="B4633"/>
          <cell r="C4633"/>
          <cell r="D4633"/>
          <cell r="E4633"/>
          <cell r="F4633"/>
          <cell r="G4633"/>
          <cell r="H4633"/>
          <cell r="I4633"/>
          <cell r="J4633"/>
          <cell r="K4633"/>
          <cell r="L4633"/>
          <cell r="O4633"/>
          <cell r="P4633"/>
          <cell r="Q4633"/>
          <cell r="R4633"/>
          <cell r="S4633"/>
          <cell r="T4633"/>
          <cell r="U4633"/>
          <cell r="V4633"/>
          <cell r="Y4633"/>
          <cell r="Z4633"/>
        </row>
        <row r="4634">
          <cell r="B4634"/>
          <cell r="C4634"/>
          <cell r="D4634"/>
          <cell r="E4634"/>
          <cell r="F4634"/>
          <cell r="G4634"/>
          <cell r="H4634"/>
          <cell r="I4634"/>
          <cell r="J4634"/>
          <cell r="K4634"/>
          <cell r="L4634"/>
          <cell r="O4634"/>
          <cell r="P4634"/>
          <cell r="Q4634"/>
          <cell r="R4634"/>
          <cell r="S4634"/>
          <cell r="T4634"/>
          <cell r="U4634"/>
          <cell r="V4634"/>
          <cell r="Y4634"/>
          <cell r="Z4634"/>
        </row>
        <row r="4635">
          <cell r="B4635"/>
          <cell r="C4635"/>
          <cell r="D4635"/>
          <cell r="E4635"/>
          <cell r="F4635"/>
          <cell r="G4635"/>
          <cell r="H4635"/>
          <cell r="I4635"/>
          <cell r="J4635"/>
          <cell r="K4635"/>
          <cell r="L4635"/>
          <cell r="O4635"/>
          <cell r="P4635"/>
          <cell r="Q4635"/>
          <cell r="R4635"/>
          <cell r="S4635"/>
          <cell r="T4635"/>
          <cell r="U4635"/>
          <cell r="V4635"/>
          <cell r="Y4635"/>
          <cell r="Z4635"/>
        </row>
        <row r="4636">
          <cell r="B4636"/>
          <cell r="C4636"/>
          <cell r="D4636"/>
          <cell r="E4636"/>
          <cell r="F4636"/>
          <cell r="G4636"/>
          <cell r="H4636"/>
          <cell r="I4636"/>
          <cell r="J4636"/>
          <cell r="K4636"/>
          <cell r="L4636"/>
          <cell r="O4636"/>
          <cell r="P4636"/>
          <cell r="Q4636"/>
          <cell r="R4636"/>
          <cell r="S4636"/>
          <cell r="T4636"/>
          <cell r="U4636"/>
          <cell r="V4636"/>
          <cell r="Y4636"/>
          <cell r="Z4636"/>
        </row>
        <row r="4637">
          <cell r="B4637"/>
          <cell r="C4637"/>
          <cell r="D4637"/>
          <cell r="E4637"/>
          <cell r="F4637"/>
          <cell r="G4637"/>
          <cell r="H4637"/>
          <cell r="I4637"/>
          <cell r="J4637"/>
          <cell r="K4637"/>
          <cell r="L4637"/>
          <cell r="O4637"/>
          <cell r="P4637"/>
          <cell r="Q4637"/>
          <cell r="R4637"/>
          <cell r="S4637"/>
          <cell r="T4637"/>
          <cell r="U4637"/>
          <cell r="V4637"/>
          <cell r="Y4637"/>
          <cell r="Z4637"/>
        </row>
        <row r="4638">
          <cell r="B4638"/>
          <cell r="C4638"/>
          <cell r="D4638"/>
          <cell r="E4638"/>
          <cell r="F4638"/>
          <cell r="G4638"/>
          <cell r="H4638"/>
          <cell r="I4638"/>
          <cell r="J4638"/>
          <cell r="K4638"/>
          <cell r="L4638"/>
          <cell r="O4638"/>
          <cell r="P4638"/>
          <cell r="Q4638"/>
          <cell r="R4638"/>
          <cell r="S4638"/>
          <cell r="T4638"/>
          <cell r="U4638"/>
          <cell r="V4638"/>
          <cell r="Y4638"/>
          <cell r="Z4638"/>
        </row>
        <row r="4639">
          <cell r="B4639"/>
          <cell r="C4639"/>
          <cell r="D4639"/>
          <cell r="E4639"/>
          <cell r="F4639"/>
          <cell r="G4639"/>
          <cell r="H4639"/>
          <cell r="I4639"/>
          <cell r="J4639"/>
          <cell r="K4639"/>
          <cell r="L4639"/>
          <cell r="O4639"/>
          <cell r="P4639"/>
          <cell r="Q4639"/>
          <cell r="R4639"/>
          <cell r="S4639"/>
          <cell r="T4639"/>
          <cell r="U4639"/>
          <cell r="V4639"/>
          <cell r="Y4639"/>
          <cell r="Z4639"/>
        </row>
        <row r="4640">
          <cell r="B4640"/>
          <cell r="C4640"/>
          <cell r="D4640"/>
          <cell r="E4640"/>
          <cell r="F4640"/>
          <cell r="G4640"/>
          <cell r="H4640"/>
          <cell r="I4640"/>
          <cell r="J4640"/>
          <cell r="K4640"/>
          <cell r="L4640"/>
          <cell r="O4640"/>
          <cell r="P4640"/>
          <cell r="Q4640"/>
          <cell r="R4640"/>
          <cell r="S4640"/>
          <cell r="T4640"/>
          <cell r="U4640"/>
          <cell r="V4640"/>
          <cell r="Y4640"/>
          <cell r="Z4640"/>
        </row>
        <row r="4641">
          <cell r="B4641"/>
          <cell r="C4641"/>
          <cell r="D4641"/>
          <cell r="E4641"/>
          <cell r="F4641"/>
          <cell r="G4641"/>
          <cell r="H4641"/>
          <cell r="I4641"/>
          <cell r="J4641"/>
          <cell r="K4641"/>
          <cell r="L4641"/>
          <cell r="O4641"/>
          <cell r="P4641"/>
          <cell r="Q4641"/>
          <cell r="R4641"/>
          <cell r="S4641"/>
          <cell r="T4641"/>
          <cell r="U4641"/>
          <cell r="V4641"/>
          <cell r="Y4641"/>
          <cell r="Z4641"/>
        </row>
        <row r="4642">
          <cell r="B4642"/>
          <cell r="C4642"/>
          <cell r="D4642"/>
          <cell r="E4642"/>
          <cell r="F4642"/>
          <cell r="G4642"/>
          <cell r="H4642"/>
          <cell r="I4642"/>
          <cell r="J4642"/>
          <cell r="K4642"/>
          <cell r="L4642"/>
          <cell r="O4642"/>
          <cell r="P4642"/>
          <cell r="Q4642"/>
          <cell r="R4642"/>
          <cell r="S4642"/>
          <cell r="T4642"/>
          <cell r="U4642"/>
          <cell r="V4642"/>
          <cell r="Y4642"/>
          <cell r="Z4642"/>
        </row>
        <row r="4643">
          <cell r="B4643"/>
          <cell r="C4643"/>
          <cell r="D4643"/>
          <cell r="E4643"/>
          <cell r="F4643"/>
          <cell r="G4643"/>
          <cell r="H4643"/>
          <cell r="I4643"/>
          <cell r="J4643"/>
          <cell r="K4643"/>
          <cell r="L4643"/>
          <cell r="O4643"/>
          <cell r="P4643"/>
          <cell r="Q4643"/>
          <cell r="R4643"/>
          <cell r="S4643"/>
          <cell r="T4643"/>
          <cell r="U4643"/>
          <cell r="V4643"/>
          <cell r="Y4643"/>
          <cell r="Z4643"/>
        </row>
        <row r="4644">
          <cell r="B4644"/>
          <cell r="C4644"/>
          <cell r="D4644"/>
          <cell r="E4644"/>
          <cell r="F4644"/>
          <cell r="G4644"/>
          <cell r="H4644"/>
          <cell r="I4644"/>
          <cell r="J4644"/>
          <cell r="K4644"/>
          <cell r="L4644"/>
          <cell r="O4644"/>
          <cell r="P4644"/>
          <cell r="Q4644"/>
          <cell r="R4644"/>
          <cell r="S4644"/>
          <cell r="T4644"/>
          <cell r="U4644"/>
          <cell r="V4644"/>
          <cell r="Y4644"/>
          <cell r="Z4644"/>
        </row>
        <row r="4645">
          <cell r="B4645"/>
          <cell r="C4645"/>
          <cell r="D4645"/>
          <cell r="E4645"/>
          <cell r="F4645"/>
          <cell r="G4645"/>
          <cell r="H4645"/>
          <cell r="I4645"/>
          <cell r="J4645"/>
          <cell r="K4645"/>
          <cell r="L4645"/>
          <cell r="O4645"/>
          <cell r="P4645"/>
          <cell r="Q4645"/>
          <cell r="R4645"/>
          <cell r="S4645"/>
          <cell r="T4645"/>
          <cell r="U4645"/>
          <cell r="V4645"/>
          <cell r="Y4645"/>
          <cell r="Z4645"/>
        </row>
        <row r="4646">
          <cell r="B4646"/>
          <cell r="C4646"/>
          <cell r="D4646"/>
          <cell r="E4646"/>
          <cell r="F4646"/>
          <cell r="G4646"/>
          <cell r="H4646"/>
          <cell r="I4646"/>
          <cell r="J4646"/>
          <cell r="K4646"/>
          <cell r="L4646"/>
          <cell r="O4646"/>
          <cell r="P4646"/>
          <cell r="Q4646"/>
          <cell r="R4646"/>
          <cell r="S4646"/>
          <cell r="T4646"/>
          <cell r="U4646"/>
          <cell r="V4646"/>
          <cell r="Y4646"/>
          <cell r="Z4646"/>
        </row>
        <row r="4647">
          <cell r="B4647"/>
          <cell r="C4647"/>
          <cell r="D4647"/>
          <cell r="E4647"/>
          <cell r="F4647"/>
          <cell r="G4647"/>
          <cell r="H4647"/>
          <cell r="I4647"/>
          <cell r="J4647"/>
          <cell r="K4647"/>
          <cell r="L4647"/>
          <cell r="O4647"/>
          <cell r="P4647"/>
          <cell r="Q4647"/>
          <cell r="R4647"/>
          <cell r="S4647"/>
          <cell r="T4647"/>
          <cell r="U4647"/>
          <cell r="V4647"/>
          <cell r="Y4647"/>
          <cell r="Z4647"/>
        </row>
        <row r="4648">
          <cell r="B4648"/>
          <cell r="C4648"/>
          <cell r="D4648"/>
          <cell r="E4648"/>
          <cell r="F4648"/>
          <cell r="G4648"/>
          <cell r="H4648"/>
          <cell r="I4648"/>
          <cell r="J4648"/>
          <cell r="K4648"/>
          <cell r="L4648"/>
          <cell r="O4648"/>
          <cell r="P4648"/>
          <cell r="Q4648"/>
          <cell r="R4648"/>
          <cell r="S4648"/>
          <cell r="T4648"/>
          <cell r="U4648"/>
          <cell r="V4648"/>
          <cell r="Y4648"/>
          <cell r="Z4648"/>
        </row>
        <row r="4649">
          <cell r="B4649"/>
          <cell r="C4649"/>
          <cell r="D4649"/>
          <cell r="E4649"/>
          <cell r="F4649"/>
          <cell r="G4649"/>
          <cell r="H4649"/>
          <cell r="I4649"/>
          <cell r="J4649"/>
          <cell r="K4649"/>
          <cell r="L4649"/>
          <cell r="O4649"/>
          <cell r="P4649"/>
          <cell r="Q4649"/>
          <cell r="R4649"/>
          <cell r="S4649"/>
          <cell r="T4649"/>
          <cell r="U4649"/>
          <cell r="V4649"/>
          <cell r="Y4649"/>
          <cell r="Z4649"/>
        </row>
        <row r="4650">
          <cell r="B4650"/>
          <cell r="C4650"/>
          <cell r="D4650"/>
          <cell r="E4650"/>
          <cell r="F4650"/>
          <cell r="G4650"/>
          <cell r="H4650"/>
          <cell r="I4650"/>
          <cell r="J4650"/>
          <cell r="K4650"/>
          <cell r="L4650"/>
          <cell r="O4650"/>
          <cell r="P4650"/>
          <cell r="Q4650"/>
          <cell r="R4650"/>
          <cell r="S4650"/>
          <cell r="T4650"/>
          <cell r="U4650"/>
          <cell r="V4650"/>
          <cell r="Y4650"/>
          <cell r="Z4650"/>
        </row>
        <row r="4651">
          <cell r="B4651"/>
          <cell r="C4651"/>
          <cell r="D4651"/>
          <cell r="E4651"/>
          <cell r="F4651"/>
          <cell r="G4651"/>
          <cell r="H4651"/>
          <cell r="I4651"/>
          <cell r="J4651"/>
          <cell r="K4651"/>
          <cell r="L4651"/>
          <cell r="O4651"/>
          <cell r="P4651"/>
          <cell r="Q4651"/>
          <cell r="R4651"/>
          <cell r="S4651"/>
          <cell r="T4651"/>
          <cell r="U4651"/>
          <cell r="V4651"/>
          <cell r="Y4651"/>
          <cell r="Z4651"/>
        </row>
        <row r="4652">
          <cell r="B4652"/>
          <cell r="C4652"/>
          <cell r="D4652"/>
          <cell r="E4652"/>
          <cell r="F4652"/>
          <cell r="G4652"/>
          <cell r="H4652"/>
          <cell r="I4652"/>
          <cell r="J4652"/>
          <cell r="K4652"/>
          <cell r="L4652"/>
          <cell r="O4652"/>
          <cell r="P4652"/>
          <cell r="Q4652"/>
          <cell r="R4652"/>
          <cell r="S4652"/>
          <cell r="T4652"/>
          <cell r="U4652"/>
          <cell r="V4652"/>
          <cell r="Y4652"/>
          <cell r="Z4652"/>
        </row>
        <row r="4653">
          <cell r="B4653"/>
          <cell r="C4653"/>
          <cell r="D4653"/>
          <cell r="E4653"/>
          <cell r="F4653"/>
          <cell r="G4653"/>
          <cell r="H4653"/>
          <cell r="I4653"/>
          <cell r="J4653"/>
          <cell r="K4653"/>
          <cell r="L4653"/>
          <cell r="O4653"/>
          <cell r="P4653"/>
          <cell r="Q4653"/>
          <cell r="R4653"/>
          <cell r="S4653"/>
          <cell r="T4653"/>
          <cell r="U4653"/>
          <cell r="V4653"/>
          <cell r="Y4653"/>
          <cell r="Z4653"/>
        </row>
        <row r="4654">
          <cell r="B4654"/>
          <cell r="C4654"/>
          <cell r="D4654"/>
          <cell r="E4654"/>
          <cell r="F4654"/>
          <cell r="G4654"/>
          <cell r="H4654"/>
          <cell r="I4654"/>
          <cell r="J4654"/>
          <cell r="K4654"/>
          <cell r="L4654"/>
          <cell r="O4654"/>
          <cell r="P4654"/>
          <cell r="Q4654"/>
          <cell r="R4654"/>
          <cell r="S4654"/>
          <cell r="T4654"/>
          <cell r="U4654"/>
          <cell r="V4654"/>
          <cell r="Y4654"/>
          <cell r="Z4654"/>
        </row>
        <row r="4655">
          <cell r="B4655"/>
          <cell r="C4655"/>
          <cell r="D4655"/>
          <cell r="E4655"/>
          <cell r="F4655"/>
          <cell r="G4655"/>
          <cell r="H4655"/>
          <cell r="I4655"/>
          <cell r="J4655"/>
          <cell r="K4655"/>
          <cell r="L4655"/>
          <cell r="O4655"/>
          <cell r="P4655"/>
          <cell r="Q4655"/>
          <cell r="R4655"/>
          <cell r="S4655"/>
          <cell r="T4655"/>
          <cell r="U4655"/>
          <cell r="V4655"/>
          <cell r="Y4655"/>
          <cell r="Z4655"/>
        </row>
        <row r="4656">
          <cell r="B4656"/>
          <cell r="C4656"/>
          <cell r="D4656"/>
          <cell r="E4656"/>
          <cell r="F4656"/>
          <cell r="G4656"/>
          <cell r="H4656"/>
          <cell r="I4656"/>
          <cell r="J4656"/>
          <cell r="K4656"/>
          <cell r="L4656"/>
          <cell r="O4656"/>
          <cell r="P4656"/>
          <cell r="Q4656"/>
          <cell r="R4656"/>
          <cell r="S4656"/>
          <cell r="T4656"/>
          <cell r="U4656"/>
          <cell r="V4656"/>
          <cell r="Y4656"/>
          <cell r="Z4656"/>
        </row>
        <row r="4657">
          <cell r="B4657"/>
          <cell r="C4657"/>
          <cell r="D4657"/>
          <cell r="E4657"/>
          <cell r="F4657"/>
          <cell r="G4657"/>
          <cell r="H4657"/>
          <cell r="I4657"/>
          <cell r="J4657"/>
          <cell r="K4657"/>
          <cell r="L4657"/>
          <cell r="O4657"/>
          <cell r="P4657"/>
          <cell r="Q4657"/>
          <cell r="R4657"/>
          <cell r="S4657"/>
          <cell r="T4657"/>
          <cell r="U4657"/>
          <cell r="V4657"/>
          <cell r="Y4657"/>
          <cell r="Z4657"/>
        </row>
        <row r="4658">
          <cell r="B4658"/>
          <cell r="C4658"/>
          <cell r="D4658"/>
          <cell r="E4658"/>
          <cell r="F4658"/>
          <cell r="G4658"/>
          <cell r="H4658"/>
          <cell r="I4658"/>
          <cell r="J4658"/>
          <cell r="K4658"/>
          <cell r="L4658"/>
          <cell r="O4658"/>
          <cell r="P4658"/>
          <cell r="Q4658"/>
          <cell r="R4658"/>
          <cell r="S4658"/>
          <cell r="T4658"/>
          <cell r="U4658"/>
          <cell r="V4658"/>
          <cell r="Y4658"/>
          <cell r="Z4658"/>
        </row>
        <row r="4659">
          <cell r="B4659"/>
          <cell r="C4659"/>
          <cell r="D4659"/>
          <cell r="E4659"/>
          <cell r="F4659"/>
          <cell r="G4659"/>
          <cell r="H4659"/>
          <cell r="I4659"/>
          <cell r="J4659"/>
          <cell r="K4659"/>
          <cell r="L4659"/>
          <cell r="O4659"/>
          <cell r="P4659"/>
          <cell r="Q4659"/>
          <cell r="R4659"/>
          <cell r="S4659"/>
          <cell r="T4659"/>
          <cell r="U4659"/>
          <cell r="V4659"/>
          <cell r="Y4659"/>
          <cell r="Z4659"/>
        </row>
        <row r="4660">
          <cell r="B4660"/>
          <cell r="C4660"/>
          <cell r="D4660"/>
          <cell r="E4660"/>
          <cell r="F4660"/>
          <cell r="G4660"/>
          <cell r="H4660"/>
          <cell r="I4660"/>
          <cell r="J4660"/>
          <cell r="K4660"/>
          <cell r="L4660"/>
          <cell r="O4660"/>
          <cell r="P4660"/>
          <cell r="Q4660"/>
          <cell r="R4660"/>
          <cell r="S4660"/>
          <cell r="T4660"/>
          <cell r="U4660"/>
          <cell r="V4660"/>
          <cell r="Y4660"/>
          <cell r="Z4660"/>
        </row>
        <row r="4661">
          <cell r="B4661"/>
          <cell r="C4661"/>
          <cell r="D4661"/>
          <cell r="E4661"/>
          <cell r="F4661"/>
          <cell r="G4661"/>
          <cell r="H4661"/>
          <cell r="I4661"/>
          <cell r="J4661"/>
          <cell r="K4661"/>
          <cell r="L4661"/>
          <cell r="O4661"/>
          <cell r="P4661"/>
          <cell r="Q4661"/>
          <cell r="R4661"/>
          <cell r="S4661"/>
          <cell r="T4661"/>
          <cell r="U4661"/>
          <cell r="V4661"/>
          <cell r="Y4661"/>
          <cell r="Z4661"/>
        </row>
        <row r="4662">
          <cell r="B4662"/>
          <cell r="C4662"/>
          <cell r="D4662"/>
          <cell r="E4662"/>
          <cell r="F4662"/>
          <cell r="G4662"/>
          <cell r="H4662"/>
          <cell r="I4662"/>
          <cell r="J4662"/>
          <cell r="K4662"/>
          <cell r="L4662"/>
          <cell r="O4662"/>
          <cell r="P4662"/>
          <cell r="Q4662"/>
          <cell r="R4662"/>
          <cell r="S4662"/>
          <cell r="T4662"/>
          <cell r="U4662"/>
          <cell r="V4662"/>
          <cell r="Y4662"/>
          <cell r="Z4662"/>
        </row>
        <row r="4663">
          <cell r="B4663"/>
          <cell r="C4663"/>
          <cell r="D4663"/>
          <cell r="E4663"/>
          <cell r="F4663"/>
          <cell r="G4663"/>
          <cell r="H4663"/>
          <cell r="I4663"/>
          <cell r="J4663"/>
          <cell r="K4663"/>
          <cell r="L4663"/>
          <cell r="O4663"/>
          <cell r="P4663"/>
          <cell r="Q4663"/>
          <cell r="R4663"/>
          <cell r="S4663"/>
          <cell r="T4663"/>
          <cell r="U4663"/>
          <cell r="V4663"/>
          <cell r="Y4663"/>
          <cell r="Z4663"/>
        </row>
        <row r="4664">
          <cell r="B4664"/>
          <cell r="C4664"/>
          <cell r="D4664"/>
          <cell r="E4664"/>
          <cell r="F4664"/>
          <cell r="G4664"/>
          <cell r="H4664"/>
          <cell r="I4664"/>
          <cell r="J4664"/>
          <cell r="K4664"/>
          <cell r="L4664"/>
          <cell r="O4664"/>
          <cell r="P4664"/>
          <cell r="Q4664"/>
          <cell r="R4664"/>
          <cell r="S4664"/>
          <cell r="T4664"/>
          <cell r="U4664"/>
          <cell r="V4664"/>
          <cell r="Y4664"/>
          <cell r="Z4664"/>
        </row>
        <row r="4665">
          <cell r="B4665"/>
          <cell r="C4665"/>
          <cell r="D4665"/>
          <cell r="E4665"/>
          <cell r="F4665"/>
          <cell r="G4665"/>
          <cell r="H4665"/>
          <cell r="I4665"/>
          <cell r="J4665"/>
          <cell r="K4665"/>
          <cell r="L4665"/>
          <cell r="O4665"/>
          <cell r="P4665"/>
          <cell r="Q4665"/>
          <cell r="R4665"/>
          <cell r="S4665"/>
          <cell r="T4665"/>
          <cell r="U4665"/>
          <cell r="V4665"/>
          <cell r="Y4665"/>
          <cell r="Z4665"/>
        </row>
        <row r="4666">
          <cell r="B4666"/>
          <cell r="C4666"/>
          <cell r="D4666"/>
          <cell r="E4666"/>
          <cell r="F4666"/>
          <cell r="G4666"/>
          <cell r="H4666"/>
          <cell r="I4666"/>
          <cell r="J4666"/>
          <cell r="K4666"/>
          <cell r="L4666"/>
          <cell r="O4666"/>
          <cell r="P4666"/>
          <cell r="Q4666"/>
          <cell r="R4666"/>
          <cell r="S4666"/>
          <cell r="T4666"/>
          <cell r="U4666"/>
          <cell r="V4666"/>
          <cell r="Y4666"/>
          <cell r="Z4666"/>
        </row>
        <row r="4667">
          <cell r="B4667"/>
          <cell r="C4667"/>
          <cell r="D4667"/>
          <cell r="E4667"/>
          <cell r="F4667"/>
          <cell r="G4667"/>
          <cell r="H4667"/>
          <cell r="I4667"/>
          <cell r="J4667"/>
          <cell r="K4667"/>
          <cell r="L4667"/>
          <cell r="O4667"/>
          <cell r="P4667"/>
          <cell r="Q4667"/>
          <cell r="R4667"/>
          <cell r="S4667"/>
          <cell r="T4667"/>
          <cell r="U4667"/>
          <cell r="V4667"/>
          <cell r="Y4667"/>
          <cell r="Z4667"/>
        </row>
        <row r="4668">
          <cell r="B4668"/>
          <cell r="C4668"/>
          <cell r="D4668"/>
          <cell r="E4668"/>
          <cell r="F4668"/>
          <cell r="G4668"/>
          <cell r="H4668"/>
          <cell r="I4668"/>
          <cell r="J4668"/>
          <cell r="K4668"/>
          <cell r="L4668"/>
          <cell r="O4668"/>
          <cell r="P4668"/>
          <cell r="Q4668"/>
          <cell r="R4668"/>
          <cell r="S4668"/>
          <cell r="T4668"/>
          <cell r="U4668"/>
          <cell r="V4668"/>
          <cell r="Y4668"/>
          <cell r="Z4668"/>
        </row>
        <row r="4669">
          <cell r="B4669"/>
          <cell r="C4669"/>
          <cell r="D4669"/>
          <cell r="E4669"/>
          <cell r="F4669"/>
          <cell r="G4669"/>
          <cell r="H4669"/>
          <cell r="I4669"/>
          <cell r="J4669"/>
          <cell r="K4669"/>
          <cell r="L4669"/>
          <cell r="O4669"/>
          <cell r="P4669"/>
          <cell r="Q4669"/>
          <cell r="R4669"/>
          <cell r="S4669"/>
          <cell r="T4669"/>
          <cell r="U4669"/>
          <cell r="V4669"/>
          <cell r="Y4669"/>
          <cell r="Z4669"/>
        </row>
        <row r="4670">
          <cell r="B4670"/>
          <cell r="C4670"/>
          <cell r="D4670"/>
          <cell r="E4670"/>
          <cell r="F4670"/>
          <cell r="G4670"/>
          <cell r="H4670"/>
          <cell r="I4670"/>
          <cell r="J4670"/>
          <cell r="K4670"/>
          <cell r="L4670"/>
          <cell r="O4670"/>
          <cell r="P4670"/>
          <cell r="Q4670"/>
          <cell r="R4670"/>
          <cell r="S4670"/>
          <cell r="T4670"/>
          <cell r="U4670"/>
          <cell r="V4670"/>
          <cell r="Y4670"/>
          <cell r="Z4670"/>
        </row>
        <row r="4671">
          <cell r="B4671"/>
          <cell r="C4671"/>
          <cell r="D4671"/>
          <cell r="E4671"/>
          <cell r="F4671"/>
          <cell r="G4671"/>
          <cell r="H4671"/>
          <cell r="I4671"/>
          <cell r="J4671"/>
          <cell r="K4671"/>
          <cell r="L4671"/>
          <cell r="O4671"/>
          <cell r="P4671"/>
          <cell r="Q4671"/>
          <cell r="R4671"/>
          <cell r="S4671"/>
          <cell r="T4671"/>
          <cell r="U4671"/>
          <cell r="V4671"/>
          <cell r="Y4671"/>
          <cell r="Z4671"/>
        </row>
        <row r="4672">
          <cell r="B4672"/>
          <cell r="C4672"/>
          <cell r="D4672"/>
          <cell r="E4672"/>
          <cell r="F4672"/>
          <cell r="G4672"/>
          <cell r="H4672"/>
          <cell r="I4672"/>
          <cell r="J4672"/>
          <cell r="K4672"/>
          <cell r="L4672"/>
          <cell r="O4672"/>
          <cell r="P4672"/>
          <cell r="Q4672"/>
          <cell r="R4672"/>
          <cell r="S4672"/>
          <cell r="T4672"/>
          <cell r="U4672"/>
          <cell r="V4672"/>
          <cell r="Y4672"/>
          <cell r="Z4672"/>
        </row>
        <row r="4673">
          <cell r="B4673"/>
          <cell r="C4673"/>
          <cell r="D4673"/>
          <cell r="E4673"/>
          <cell r="F4673"/>
          <cell r="G4673"/>
          <cell r="H4673"/>
          <cell r="I4673"/>
          <cell r="J4673"/>
          <cell r="K4673"/>
          <cell r="L4673"/>
          <cell r="O4673"/>
          <cell r="P4673"/>
          <cell r="Q4673"/>
          <cell r="R4673"/>
          <cell r="S4673"/>
          <cell r="T4673"/>
          <cell r="U4673"/>
          <cell r="V4673"/>
          <cell r="Y4673"/>
          <cell r="Z4673"/>
        </row>
        <row r="4674">
          <cell r="B4674"/>
          <cell r="C4674"/>
          <cell r="D4674"/>
          <cell r="E4674"/>
          <cell r="F4674"/>
          <cell r="G4674"/>
          <cell r="H4674"/>
          <cell r="I4674"/>
          <cell r="J4674"/>
          <cell r="K4674"/>
          <cell r="L4674"/>
          <cell r="O4674"/>
          <cell r="P4674"/>
          <cell r="Q4674"/>
          <cell r="R4674"/>
          <cell r="S4674"/>
          <cell r="T4674"/>
          <cell r="U4674"/>
          <cell r="V4674"/>
          <cell r="Y4674"/>
          <cell r="Z4674"/>
        </row>
        <row r="4675">
          <cell r="B4675"/>
          <cell r="C4675"/>
          <cell r="D4675"/>
          <cell r="E4675"/>
          <cell r="F4675"/>
          <cell r="G4675"/>
          <cell r="H4675"/>
          <cell r="I4675"/>
          <cell r="J4675"/>
          <cell r="K4675"/>
          <cell r="L4675"/>
          <cell r="O4675"/>
          <cell r="P4675"/>
          <cell r="Q4675"/>
          <cell r="R4675"/>
          <cell r="S4675"/>
          <cell r="T4675"/>
          <cell r="U4675"/>
          <cell r="V4675"/>
          <cell r="Y4675"/>
          <cell r="Z4675"/>
        </row>
        <row r="4676">
          <cell r="B4676"/>
          <cell r="C4676"/>
          <cell r="D4676"/>
          <cell r="E4676"/>
          <cell r="F4676"/>
          <cell r="G4676"/>
          <cell r="H4676"/>
          <cell r="I4676"/>
          <cell r="J4676"/>
          <cell r="K4676"/>
          <cell r="L4676"/>
          <cell r="O4676"/>
          <cell r="P4676"/>
          <cell r="Q4676"/>
          <cell r="R4676"/>
          <cell r="S4676"/>
          <cell r="T4676"/>
          <cell r="U4676"/>
          <cell r="V4676"/>
          <cell r="Y4676"/>
          <cell r="Z4676"/>
        </row>
        <row r="4677">
          <cell r="B4677"/>
          <cell r="C4677"/>
          <cell r="D4677"/>
          <cell r="E4677"/>
          <cell r="F4677"/>
          <cell r="G4677"/>
          <cell r="H4677"/>
          <cell r="I4677"/>
          <cell r="J4677"/>
          <cell r="K4677"/>
          <cell r="L4677"/>
          <cell r="O4677"/>
          <cell r="P4677"/>
          <cell r="Q4677"/>
          <cell r="R4677"/>
          <cell r="S4677"/>
          <cell r="T4677"/>
          <cell r="U4677"/>
          <cell r="V4677"/>
          <cell r="Y4677"/>
          <cell r="Z4677"/>
        </row>
        <row r="4678">
          <cell r="B4678"/>
          <cell r="C4678"/>
          <cell r="D4678"/>
          <cell r="E4678"/>
          <cell r="F4678"/>
          <cell r="G4678"/>
          <cell r="H4678"/>
          <cell r="I4678"/>
          <cell r="J4678"/>
          <cell r="K4678"/>
          <cell r="L4678"/>
          <cell r="O4678"/>
          <cell r="P4678"/>
          <cell r="Q4678"/>
          <cell r="R4678"/>
          <cell r="S4678"/>
          <cell r="T4678"/>
          <cell r="U4678"/>
          <cell r="V4678"/>
          <cell r="Y4678"/>
          <cell r="Z4678"/>
        </row>
        <row r="4679">
          <cell r="B4679"/>
          <cell r="C4679"/>
          <cell r="D4679"/>
          <cell r="E4679"/>
          <cell r="F4679"/>
          <cell r="G4679"/>
          <cell r="H4679"/>
          <cell r="I4679"/>
          <cell r="J4679"/>
          <cell r="K4679"/>
          <cell r="L4679"/>
          <cell r="O4679"/>
          <cell r="P4679"/>
          <cell r="Q4679"/>
          <cell r="R4679"/>
          <cell r="S4679"/>
          <cell r="T4679"/>
          <cell r="U4679"/>
          <cell r="V4679"/>
          <cell r="Y4679"/>
          <cell r="Z4679"/>
        </row>
        <row r="4680">
          <cell r="B4680"/>
          <cell r="C4680"/>
          <cell r="D4680"/>
          <cell r="E4680"/>
          <cell r="F4680"/>
          <cell r="G4680"/>
          <cell r="H4680"/>
          <cell r="I4680"/>
          <cell r="J4680"/>
          <cell r="K4680"/>
          <cell r="L4680"/>
          <cell r="O4680"/>
          <cell r="P4680"/>
          <cell r="Q4680"/>
          <cell r="R4680"/>
          <cell r="S4680"/>
          <cell r="T4680"/>
          <cell r="U4680"/>
          <cell r="V4680"/>
          <cell r="Y4680"/>
          <cell r="Z4680"/>
        </row>
        <row r="4681">
          <cell r="B4681"/>
          <cell r="C4681"/>
          <cell r="D4681"/>
          <cell r="E4681"/>
          <cell r="F4681"/>
          <cell r="G4681"/>
          <cell r="H4681"/>
          <cell r="I4681"/>
          <cell r="J4681"/>
          <cell r="K4681"/>
          <cell r="L4681"/>
          <cell r="O4681"/>
          <cell r="P4681"/>
          <cell r="Q4681"/>
          <cell r="R4681"/>
          <cell r="S4681"/>
          <cell r="T4681"/>
          <cell r="U4681"/>
          <cell r="V4681"/>
          <cell r="Y4681"/>
          <cell r="Z4681"/>
        </row>
        <row r="4682">
          <cell r="B4682"/>
          <cell r="C4682"/>
          <cell r="D4682"/>
          <cell r="E4682"/>
          <cell r="F4682"/>
          <cell r="G4682"/>
          <cell r="H4682"/>
          <cell r="I4682"/>
          <cell r="J4682"/>
          <cell r="K4682"/>
          <cell r="L4682"/>
          <cell r="O4682"/>
          <cell r="P4682"/>
          <cell r="Q4682"/>
          <cell r="R4682"/>
          <cell r="S4682"/>
          <cell r="T4682"/>
          <cell r="U4682"/>
          <cell r="V4682"/>
          <cell r="Y4682"/>
          <cell r="Z4682"/>
        </row>
        <row r="4683">
          <cell r="B4683"/>
          <cell r="C4683"/>
          <cell r="D4683"/>
          <cell r="E4683"/>
          <cell r="F4683"/>
          <cell r="G4683"/>
          <cell r="H4683"/>
          <cell r="I4683"/>
          <cell r="J4683"/>
          <cell r="K4683"/>
          <cell r="L4683"/>
          <cell r="O4683"/>
          <cell r="P4683"/>
          <cell r="Q4683"/>
          <cell r="R4683"/>
          <cell r="S4683"/>
          <cell r="T4683"/>
          <cell r="U4683"/>
          <cell r="V4683"/>
          <cell r="Y4683"/>
          <cell r="Z4683"/>
        </row>
        <row r="4684">
          <cell r="B4684"/>
          <cell r="C4684"/>
          <cell r="D4684"/>
          <cell r="E4684"/>
          <cell r="F4684"/>
          <cell r="G4684"/>
          <cell r="H4684"/>
          <cell r="I4684"/>
          <cell r="J4684"/>
          <cell r="K4684"/>
          <cell r="L4684"/>
          <cell r="O4684"/>
          <cell r="P4684"/>
          <cell r="Q4684"/>
          <cell r="R4684"/>
          <cell r="S4684"/>
          <cell r="T4684"/>
          <cell r="U4684"/>
          <cell r="V4684"/>
          <cell r="Y4684"/>
          <cell r="Z4684"/>
        </row>
        <row r="4685">
          <cell r="B4685"/>
          <cell r="C4685"/>
          <cell r="D4685"/>
          <cell r="E4685"/>
          <cell r="F4685"/>
          <cell r="G4685"/>
          <cell r="H4685"/>
          <cell r="I4685"/>
          <cell r="J4685"/>
          <cell r="K4685"/>
          <cell r="L4685"/>
          <cell r="O4685"/>
          <cell r="P4685"/>
          <cell r="Q4685"/>
          <cell r="R4685"/>
          <cell r="S4685"/>
          <cell r="T4685"/>
          <cell r="U4685"/>
          <cell r="V4685"/>
          <cell r="Y4685"/>
          <cell r="Z4685"/>
        </row>
        <row r="4686">
          <cell r="B4686"/>
          <cell r="C4686"/>
          <cell r="D4686"/>
          <cell r="E4686"/>
          <cell r="F4686"/>
          <cell r="G4686"/>
          <cell r="H4686"/>
          <cell r="I4686"/>
          <cell r="J4686"/>
          <cell r="K4686"/>
          <cell r="L4686"/>
          <cell r="O4686"/>
          <cell r="P4686"/>
          <cell r="Q4686"/>
          <cell r="R4686"/>
          <cell r="S4686"/>
          <cell r="T4686"/>
          <cell r="U4686"/>
          <cell r="V4686"/>
          <cell r="Y4686"/>
          <cell r="Z4686"/>
        </row>
        <row r="4687">
          <cell r="B4687"/>
          <cell r="C4687"/>
          <cell r="D4687"/>
          <cell r="E4687"/>
          <cell r="F4687"/>
          <cell r="G4687"/>
          <cell r="H4687"/>
          <cell r="I4687"/>
          <cell r="J4687"/>
          <cell r="K4687"/>
          <cell r="L4687"/>
          <cell r="O4687"/>
          <cell r="P4687"/>
          <cell r="Q4687"/>
          <cell r="R4687"/>
          <cell r="S4687"/>
          <cell r="T4687"/>
          <cell r="U4687"/>
          <cell r="V4687"/>
          <cell r="Y4687"/>
          <cell r="Z4687"/>
        </row>
        <row r="4688">
          <cell r="B4688"/>
          <cell r="C4688"/>
          <cell r="D4688"/>
          <cell r="E4688"/>
          <cell r="F4688"/>
          <cell r="G4688"/>
          <cell r="H4688"/>
          <cell r="I4688"/>
          <cell r="J4688"/>
          <cell r="K4688"/>
          <cell r="L4688"/>
          <cell r="O4688"/>
          <cell r="P4688"/>
          <cell r="Q4688"/>
          <cell r="R4688"/>
          <cell r="S4688"/>
          <cell r="T4688"/>
          <cell r="U4688"/>
          <cell r="V4688"/>
          <cell r="Y4688"/>
          <cell r="Z4688"/>
        </row>
        <row r="4689">
          <cell r="B4689"/>
          <cell r="C4689"/>
          <cell r="D4689"/>
          <cell r="E4689"/>
          <cell r="F4689"/>
          <cell r="G4689"/>
          <cell r="H4689"/>
          <cell r="I4689"/>
          <cell r="J4689"/>
          <cell r="K4689"/>
          <cell r="L4689"/>
          <cell r="O4689"/>
          <cell r="P4689"/>
          <cell r="Q4689"/>
          <cell r="R4689"/>
          <cell r="S4689"/>
          <cell r="T4689"/>
          <cell r="U4689"/>
          <cell r="V4689"/>
          <cell r="Y4689"/>
          <cell r="Z4689"/>
        </row>
        <row r="4690">
          <cell r="B4690"/>
          <cell r="C4690"/>
          <cell r="D4690"/>
          <cell r="E4690"/>
          <cell r="F4690"/>
          <cell r="G4690"/>
          <cell r="H4690"/>
          <cell r="I4690"/>
          <cell r="J4690"/>
          <cell r="K4690"/>
          <cell r="L4690"/>
          <cell r="O4690"/>
          <cell r="P4690"/>
          <cell r="Q4690"/>
          <cell r="R4690"/>
          <cell r="S4690"/>
          <cell r="T4690"/>
          <cell r="U4690"/>
          <cell r="V4690"/>
          <cell r="Y4690"/>
          <cell r="Z4690"/>
        </row>
        <row r="4691">
          <cell r="B4691"/>
          <cell r="C4691"/>
          <cell r="D4691"/>
          <cell r="E4691"/>
          <cell r="F4691"/>
          <cell r="G4691"/>
          <cell r="H4691"/>
          <cell r="I4691"/>
          <cell r="J4691"/>
          <cell r="K4691"/>
          <cell r="L4691"/>
          <cell r="O4691"/>
          <cell r="P4691"/>
          <cell r="Q4691"/>
          <cell r="R4691"/>
          <cell r="S4691"/>
          <cell r="T4691"/>
          <cell r="U4691"/>
          <cell r="V4691"/>
          <cell r="Y4691"/>
          <cell r="Z4691"/>
        </row>
        <row r="4692">
          <cell r="B4692"/>
          <cell r="C4692"/>
          <cell r="D4692"/>
          <cell r="E4692"/>
          <cell r="F4692"/>
          <cell r="G4692"/>
          <cell r="H4692"/>
          <cell r="I4692"/>
          <cell r="J4692"/>
          <cell r="K4692"/>
          <cell r="L4692"/>
          <cell r="O4692"/>
          <cell r="P4692"/>
          <cell r="Q4692"/>
          <cell r="R4692"/>
          <cell r="S4692"/>
          <cell r="T4692"/>
          <cell r="U4692"/>
          <cell r="V4692"/>
          <cell r="Y4692"/>
          <cell r="Z4692"/>
        </row>
        <row r="4693">
          <cell r="B4693"/>
          <cell r="C4693"/>
          <cell r="D4693"/>
          <cell r="E4693"/>
          <cell r="F4693"/>
          <cell r="G4693"/>
          <cell r="H4693"/>
          <cell r="I4693"/>
          <cell r="J4693"/>
          <cell r="K4693"/>
          <cell r="L4693"/>
          <cell r="O4693"/>
          <cell r="P4693"/>
          <cell r="Q4693"/>
          <cell r="R4693"/>
          <cell r="S4693"/>
          <cell r="T4693"/>
          <cell r="U4693"/>
          <cell r="V4693"/>
          <cell r="Y4693"/>
          <cell r="Z4693"/>
        </row>
        <row r="4694">
          <cell r="B4694"/>
          <cell r="C4694"/>
          <cell r="D4694"/>
          <cell r="E4694"/>
          <cell r="F4694"/>
          <cell r="G4694"/>
          <cell r="H4694"/>
          <cell r="I4694"/>
          <cell r="J4694"/>
          <cell r="K4694"/>
          <cell r="L4694"/>
          <cell r="O4694"/>
          <cell r="P4694"/>
          <cell r="Q4694"/>
          <cell r="R4694"/>
          <cell r="S4694"/>
          <cell r="T4694"/>
          <cell r="U4694"/>
          <cell r="V4694"/>
          <cell r="Y4694"/>
          <cell r="Z4694"/>
        </row>
        <row r="4695">
          <cell r="B4695"/>
          <cell r="C4695"/>
          <cell r="D4695"/>
          <cell r="E4695"/>
          <cell r="F4695"/>
          <cell r="G4695"/>
          <cell r="H4695"/>
          <cell r="I4695"/>
          <cell r="J4695"/>
          <cell r="K4695"/>
          <cell r="L4695"/>
          <cell r="O4695"/>
          <cell r="P4695"/>
          <cell r="Q4695"/>
          <cell r="R4695"/>
          <cell r="S4695"/>
          <cell r="T4695"/>
          <cell r="U4695"/>
          <cell r="V4695"/>
          <cell r="Y4695"/>
          <cell r="Z4695"/>
        </row>
        <row r="4696">
          <cell r="B4696"/>
          <cell r="C4696"/>
          <cell r="D4696"/>
          <cell r="E4696"/>
          <cell r="F4696"/>
          <cell r="G4696"/>
          <cell r="H4696"/>
          <cell r="I4696"/>
          <cell r="J4696"/>
          <cell r="K4696"/>
          <cell r="L4696"/>
          <cell r="O4696"/>
          <cell r="P4696"/>
          <cell r="Q4696"/>
          <cell r="R4696"/>
          <cell r="S4696"/>
          <cell r="T4696"/>
          <cell r="U4696"/>
          <cell r="V4696"/>
          <cell r="Y4696"/>
          <cell r="Z4696"/>
        </row>
        <row r="4697">
          <cell r="B4697"/>
          <cell r="C4697"/>
          <cell r="D4697"/>
          <cell r="E4697"/>
          <cell r="F4697"/>
          <cell r="G4697"/>
          <cell r="H4697"/>
          <cell r="I4697"/>
          <cell r="J4697"/>
          <cell r="K4697"/>
          <cell r="L4697"/>
          <cell r="O4697"/>
          <cell r="P4697"/>
          <cell r="Q4697"/>
          <cell r="R4697"/>
          <cell r="S4697"/>
          <cell r="T4697"/>
          <cell r="U4697"/>
          <cell r="V4697"/>
          <cell r="Y4697"/>
          <cell r="Z4697"/>
        </row>
        <row r="4698">
          <cell r="B4698"/>
          <cell r="C4698"/>
          <cell r="D4698"/>
          <cell r="E4698"/>
          <cell r="F4698"/>
          <cell r="G4698"/>
          <cell r="H4698"/>
          <cell r="I4698"/>
          <cell r="J4698"/>
          <cell r="K4698"/>
          <cell r="L4698"/>
          <cell r="O4698"/>
          <cell r="P4698"/>
          <cell r="Q4698"/>
          <cell r="R4698"/>
          <cell r="S4698"/>
          <cell r="T4698"/>
          <cell r="U4698"/>
          <cell r="V4698"/>
          <cell r="Y4698"/>
          <cell r="Z4698"/>
        </row>
        <row r="4699">
          <cell r="B4699"/>
          <cell r="C4699"/>
          <cell r="D4699"/>
          <cell r="E4699"/>
          <cell r="F4699"/>
          <cell r="G4699"/>
          <cell r="H4699"/>
          <cell r="I4699"/>
          <cell r="J4699"/>
          <cell r="K4699"/>
          <cell r="L4699"/>
          <cell r="O4699"/>
          <cell r="P4699"/>
          <cell r="Q4699"/>
          <cell r="R4699"/>
          <cell r="S4699"/>
          <cell r="T4699"/>
          <cell r="U4699"/>
          <cell r="V4699"/>
          <cell r="Y4699"/>
          <cell r="Z4699"/>
        </row>
        <row r="4700">
          <cell r="B4700"/>
          <cell r="C4700"/>
          <cell r="D4700"/>
          <cell r="E4700"/>
          <cell r="F4700"/>
          <cell r="G4700"/>
          <cell r="H4700"/>
          <cell r="I4700"/>
          <cell r="J4700"/>
          <cell r="K4700"/>
          <cell r="L4700"/>
          <cell r="O4700"/>
          <cell r="P4700"/>
          <cell r="Q4700"/>
          <cell r="R4700"/>
          <cell r="S4700"/>
          <cell r="T4700"/>
          <cell r="U4700"/>
          <cell r="V4700"/>
          <cell r="Y4700"/>
          <cell r="Z4700"/>
        </row>
        <row r="4701">
          <cell r="B4701"/>
          <cell r="C4701"/>
          <cell r="D4701"/>
          <cell r="E4701"/>
          <cell r="F4701"/>
          <cell r="G4701"/>
          <cell r="H4701"/>
          <cell r="I4701"/>
          <cell r="J4701"/>
          <cell r="K4701"/>
          <cell r="L4701"/>
          <cell r="O4701"/>
          <cell r="P4701"/>
          <cell r="Q4701"/>
          <cell r="R4701"/>
          <cell r="S4701"/>
          <cell r="T4701"/>
          <cell r="U4701"/>
          <cell r="V4701"/>
          <cell r="Y4701"/>
          <cell r="Z4701"/>
        </row>
        <row r="4702">
          <cell r="B4702"/>
          <cell r="C4702"/>
          <cell r="D4702"/>
          <cell r="E4702"/>
          <cell r="F4702"/>
          <cell r="G4702"/>
          <cell r="H4702"/>
          <cell r="I4702"/>
          <cell r="J4702"/>
          <cell r="K4702"/>
          <cell r="L4702"/>
          <cell r="O4702"/>
          <cell r="P4702"/>
          <cell r="Q4702"/>
          <cell r="R4702"/>
          <cell r="S4702"/>
          <cell r="T4702"/>
          <cell r="U4702"/>
          <cell r="V4702"/>
          <cell r="Y4702"/>
          <cell r="Z4702"/>
        </row>
        <row r="4703">
          <cell r="B4703"/>
          <cell r="C4703"/>
          <cell r="D4703"/>
          <cell r="E4703"/>
          <cell r="F4703"/>
          <cell r="G4703"/>
          <cell r="H4703"/>
          <cell r="I4703"/>
          <cell r="J4703"/>
          <cell r="K4703"/>
          <cell r="L4703"/>
          <cell r="O4703"/>
          <cell r="P4703"/>
          <cell r="Q4703"/>
          <cell r="R4703"/>
          <cell r="S4703"/>
          <cell r="T4703"/>
          <cell r="U4703"/>
          <cell r="V4703"/>
          <cell r="Y4703"/>
          <cell r="Z4703"/>
        </row>
        <row r="4704">
          <cell r="B4704"/>
          <cell r="C4704"/>
          <cell r="D4704"/>
          <cell r="E4704"/>
          <cell r="F4704"/>
          <cell r="G4704"/>
          <cell r="H4704"/>
          <cell r="I4704"/>
          <cell r="J4704"/>
          <cell r="K4704"/>
          <cell r="L4704"/>
          <cell r="O4704"/>
          <cell r="P4704"/>
          <cell r="Q4704"/>
          <cell r="R4704"/>
          <cell r="S4704"/>
          <cell r="T4704"/>
          <cell r="U4704"/>
          <cell r="V4704"/>
          <cell r="Y4704"/>
          <cell r="Z4704"/>
        </row>
        <row r="4705">
          <cell r="B4705"/>
          <cell r="C4705"/>
          <cell r="D4705"/>
          <cell r="E4705"/>
          <cell r="F4705"/>
          <cell r="G4705"/>
          <cell r="H4705"/>
          <cell r="I4705"/>
          <cell r="J4705"/>
          <cell r="K4705"/>
          <cell r="L4705"/>
          <cell r="O4705"/>
          <cell r="P4705"/>
          <cell r="Q4705"/>
          <cell r="R4705"/>
          <cell r="S4705"/>
          <cell r="T4705"/>
          <cell r="U4705"/>
          <cell r="V4705"/>
          <cell r="Y4705"/>
          <cell r="Z4705"/>
        </row>
        <row r="4706">
          <cell r="B4706"/>
          <cell r="C4706"/>
          <cell r="D4706"/>
          <cell r="E4706"/>
          <cell r="F4706"/>
          <cell r="G4706"/>
          <cell r="H4706"/>
          <cell r="I4706"/>
          <cell r="J4706"/>
          <cell r="K4706"/>
          <cell r="L4706"/>
          <cell r="O4706"/>
          <cell r="P4706"/>
          <cell r="Q4706"/>
          <cell r="R4706"/>
          <cell r="S4706"/>
          <cell r="T4706"/>
          <cell r="U4706"/>
          <cell r="V4706"/>
          <cell r="Y4706"/>
          <cell r="Z4706"/>
        </row>
        <row r="4707">
          <cell r="B4707"/>
          <cell r="C4707"/>
          <cell r="D4707"/>
          <cell r="E4707"/>
          <cell r="F4707"/>
          <cell r="G4707"/>
          <cell r="H4707"/>
          <cell r="I4707"/>
          <cell r="J4707"/>
          <cell r="K4707"/>
          <cell r="L4707"/>
          <cell r="O4707"/>
          <cell r="P4707"/>
          <cell r="Q4707"/>
          <cell r="R4707"/>
          <cell r="S4707"/>
          <cell r="T4707"/>
          <cell r="U4707"/>
          <cell r="V4707"/>
          <cell r="Y4707"/>
          <cell r="Z4707"/>
        </row>
        <row r="4708">
          <cell r="B4708"/>
          <cell r="C4708"/>
          <cell r="D4708"/>
          <cell r="E4708"/>
          <cell r="F4708"/>
          <cell r="G4708"/>
          <cell r="H4708"/>
          <cell r="I4708"/>
          <cell r="J4708"/>
          <cell r="K4708"/>
          <cell r="L4708"/>
          <cell r="O4708"/>
          <cell r="P4708"/>
          <cell r="Q4708"/>
          <cell r="R4708"/>
          <cell r="S4708"/>
          <cell r="T4708"/>
          <cell r="U4708"/>
          <cell r="V4708"/>
          <cell r="Y4708"/>
          <cell r="Z4708"/>
        </row>
        <row r="4709">
          <cell r="B4709"/>
          <cell r="C4709"/>
          <cell r="D4709"/>
          <cell r="E4709"/>
          <cell r="F4709"/>
          <cell r="G4709"/>
          <cell r="H4709"/>
          <cell r="I4709"/>
          <cell r="J4709"/>
          <cell r="K4709"/>
          <cell r="L4709"/>
          <cell r="O4709"/>
          <cell r="P4709"/>
          <cell r="Q4709"/>
          <cell r="R4709"/>
          <cell r="S4709"/>
          <cell r="T4709"/>
          <cell r="U4709"/>
          <cell r="V4709"/>
          <cell r="Y4709"/>
          <cell r="Z4709"/>
        </row>
        <row r="4710">
          <cell r="B4710"/>
          <cell r="C4710"/>
          <cell r="D4710"/>
          <cell r="E4710"/>
          <cell r="F4710"/>
          <cell r="G4710"/>
          <cell r="H4710"/>
          <cell r="I4710"/>
          <cell r="J4710"/>
          <cell r="K4710"/>
          <cell r="L4710"/>
          <cell r="O4710"/>
          <cell r="P4710"/>
          <cell r="Q4710"/>
          <cell r="R4710"/>
          <cell r="S4710"/>
          <cell r="T4710"/>
          <cell r="U4710"/>
          <cell r="V4710"/>
          <cell r="Y4710"/>
          <cell r="Z4710"/>
        </row>
        <row r="4711">
          <cell r="B4711"/>
          <cell r="C4711"/>
          <cell r="D4711"/>
          <cell r="E4711"/>
          <cell r="F4711"/>
          <cell r="G4711"/>
          <cell r="H4711"/>
          <cell r="I4711"/>
          <cell r="J4711"/>
          <cell r="K4711"/>
          <cell r="L4711"/>
          <cell r="O4711"/>
          <cell r="P4711"/>
          <cell r="Q4711"/>
          <cell r="R4711"/>
          <cell r="S4711"/>
          <cell r="T4711"/>
          <cell r="U4711"/>
          <cell r="V4711"/>
          <cell r="Y4711"/>
          <cell r="Z4711"/>
        </row>
        <row r="4712">
          <cell r="B4712"/>
          <cell r="C4712"/>
          <cell r="D4712"/>
          <cell r="E4712"/>
          <cell r="F4712"/>
          <cell r="G4712"/>
          <cell r="H4712"/>
          <cell r="I4712"/>
          <cell r="J4712"/>
          <cell r="K4712"/>
          <cell r="L4712"/>
          <cell r="O4712"/>
          <cell r="P4712"/>
          <cell r="Q4712"/>
          <cell r="R4712"/>
          <cell r="S4712"/>
          <cell r="T4712"/>
          <cell r="U4712"/>
          <cell r="V4712"/>
          <cell r="Y4712"/>
          <cell r="Z4712"/>
        </row>
        <row r="4713">
          <cell r="B4713"/>
          <cell r="C4713"/>
          <cell r="D4713"/>
          <cell r="E4713"/>
          <cell r="F4713"/>
          <cell r="G4713"/>
          <cell r="H4713"/>
          <cell r="I4713"/>
          <cell r="J4713"/>
          <cell r="K4713"/>
          <cell r="L4713"/>
          <cell r="O4713"/>
          <cell r="P4713"/>
          <cell r="Q4713"/>
          <cell r="R4713"/>
          <cell r="S4713"/>
          <cell r="T4713"/>
          <cell r="U4713"/>
          <cell r="V4713"/>
          <cell r="Y4713"/>
          <cell r="Z4713"/>
        </row>
        <row r="4714">
          <cell r="B4714"/>
          <cell r="C4714"/>
          <cell r="D4714"/>
          <cell r="E4714"/>
          <cell r="F4714"/>
          <cell r="G4714"/>
          <cell r="H4714"/>
          <cell r="I4714"/>
          <cell r="J4714"/>
          <cell r="K4714"/>
          <cell r="L4714"/>
          <cell r="O4714"/>
          <cell r="P4714"/>
          <cell r="Q4714"/>
          <cell r="R4714"/>
          <cell r="S4714"/>
          <cell r="T4714"/>
          <cell r="U4714"/>
          <cell r="V4714"/>
          <cell r="Y4714"/>
          <cell r="Z4714"/>
        </row>
        <row r="4715">
          <cell r="B4715"/>
          <cell r="C4715"/>
          <cell r="D4715"/>
          <cell r="E4715"/>
          <cell r="F4715"/>
          <cell r="G4715"/>
          <cell r="H4715"/>
          <cell r="I4715"/>
          <cell r="J4715"/>
          <cell r="K4715"/>
          <cell r="L4715"/>
          <cell r="O4715"/>
          <cell r="P4715"/>
          <cell r="Q4715"/>
          <cell r="R4715"/>
          <cell r="S4715"/>
          <cell r="T4715"/>
          <cell r="U4715"/>
          <cell r="V4715"/>
          <cell r="Y4715"/>
          <cell r="Z4715"/>
        </row>
        <row r="4716">
          <cell r="B4716"/>
          <cell r="C4716"/>
          <cell r="D4716"/>
          <cell r="E4716"/>
          <cell r="F4716"/>
          <cell r="G4716"/>
          <cell r="H4716"/>
          <cell r="I4716"/>
          <cell r="J4716"/>
          <cell r="K4716"/>
          <cell r="L4716"/>
          <cell r="O4716"/>
          <cell r="P4716"/>
          <cell r="Q4716"/>
          <cell r="R4716"/>
          <cell r="S4716"/>
          <cell r="T4716"/>
          <cell r="U4716"/>
          <cell r="V4716"/>
          <cell r="Y4716"/>
          <cell r="Z4716"/>
        </row>
        <row r="4717">
          <cell r="B4717"/>
          <cell r="C4717"/>
          <cell r="D4717"/>
          <cell r="E4717"/>
          <cell r="F4717"/>
          <cell r="G4717"/>
          <cell r="H4717"/>
          <cell r="I4717"/>
          <cell r="J4717"/>
          <cell r="K4717"/>
          <cell r="L4717"/>
          <cell r="O4717"/>
          <cell r="P4717"/>
          <cell r="Q4717"/>
          <cell r="R4717"/>
          <cell r="S4717"/>
          <cell r="T4717"/>
          <cell r="U4717"/>
          <cell r="V4717"/>
          <cell r="Y4717"/>
          <cell r="Z4717"/>
        </row>
        <row r="4718">
          <cell r="B4718"/>
          <cell r="C4718"/>
          <cell r="D4718"/>
          <cell r="E4718"/>
          <cell r="F4718"/>
          <cell r="G4718"/>
          <cell r="H4718"/>
          <cell r="I4718"/>
          <cell r="J4718"/>
          <cell r="K4718"/>
          <cell r="L4718"/>
          <cell r="O4718"/>
          <cell r="P4718"/>
          <cell r="Q4718"/>
          <cell r="R4718"/>
          <cell r="S4718"/>
          <cell r="T4718"/>
          <cell r="U4718"/>
          <cell r="V4718"/>
          <cell r="Y4718"/>
          <cell r="Z4718"/>
        </row>
        <row r="4719">
          <cell r="B4719"/>
          <cell r="C4719"/>
          <cell r="D4719"/>
          <cell r="E4719"/>
          <cell r="F4719"/>
          <cell r="G4719"/>
          <cell r="H4719"/>
          <cell r="I4719"/>
          <cell r="J4719"/>
          <cell r="K4719"/>
          <cell r="L4719"/>
          <cell r="O4719"/>
          <cell r="P4719"/>
          <cell r="Q4719"/>
          <cell r="R4719"/>
          <cell r="S4719"/>
          <cell r="T4719"/>
          <cell r="U4719"/>
          <cell r="V4719"/>
          <cell r="Y4719"/>
          <cell r="Z4719"/>
        </row>
        <row r="4720">
          <cell r="B4720"/>
          <cell r="C4720"/>
          <cell r="D4720"/>
          <cell r="E4720"/>
          <cell r="F4720"/>
          <cell r="G4720"/>
          <cell r="H4720"/>
          <cell r="I4720"/>
          <cell r="J4720"/>
          <cell r="K4720"/>
          <cell r="L4720"/>
          <cell r="O4720"/>
          <cell r="P4720"/>
          <cell r="Q4720"/>
          <cell r="R4720"/>
          <cell r="S4720"/>
          <cell r="T4720"/>
          <cell r="U4720"/>
          <cell r="V4720"/>
          <cell r="Y4720"/>
          <cell r="Z4720"/>
        </row>
        <row r="4721">
          <cell r="B4721"/>
          <cell r="C4721"/>
          <cell r="D4721"/>
          <cell r="E4721"/>
          <cell r="F4721"/>
          <cell r="G4721"/>
          <cell r="H4721"/>
          <cell r="I4721"/>
          <cell r="J4721"/>
          <cell r="K4721"/>
          <cell r="L4721"/>
          <cell r="O4721"/>
          <cell r="P4721"/>
          <cell r="Q4721"/>
          <cell r="R4721"/>
          <cell r="S4721"/>
          <cell r="T4721"/>
          <cell r="U4721"/>
          <cell r="V4721"/>
          <cell r="Y4721"/>
          <cell r="Z4721"/>
        </row>
        <row r="4722">
          <cell r="B4722"/>
          <cell r="C4722"/>
          <cell r="D4722"/>
          <cell r="E4722"/>
          <cell r="F4722"/>
          <cell r="G4722"/>
          <cell r="H4722"/>
          <cell r="I4722"/>
          <cell r="J4722"/>
          <cell r="K4722"/>
          <cell r="L4722"/>
          <cell r="O4722"/>
          <cell r="P4722"/>
          <cell r="Q4722"/>
          <cell r="R4722"/>
          <cell r="S4722"/>
          <cell r="T4722"/>
          <cell r="U4722"/>
          <cell r="V4722"/>
          <cell r="Y4722"/>
          <cell r="Z4722"/>
        </row>
        <row r="4723">
          <cell r="B4723"/>
          <cell r="C4723"/>
          <cell r="D4723"/>
          <cell r="E4723"/>
          <cell r="F4723"/>
          <cell r="G4723"/>
          <cell r="H4723"/>
          <cell r="I4723"/>
          <cell r="J4723"/>
          <cell r="K4723"/>
          <cell r="L4723"/>
          <cell r="O4723"/>
          <cell r="P4723"/>
          <cell r="Q4723"/>
          <cell r="R4723"/>
          <cell r="S4723"/>
          <cell r="T4723"/>
          <cell r="U4723"/>
          <cell r="V4723"/>
          <cell r="Y4723"/>
          <cell r="Z4723"/>
        </row>
        <row r="4724">
          <cell r="B4724"/>
          <cell r="C4724"/>
          <cell r="D4724"/>
          <cell r="E4724"/>
          <cell r="F4724"/>
          <cell r="G4724"/>
          <cell r="H4724"/>
          <cell r="I4724"/>
          <cell r="J4724"/>
          <cell r="K4724"/>
          <cell r="L4724"/>
          <cell r="O4724"/>
          <cell r="P4724"/>
          <cell r="Q4724"/>
          <cell r="R4724"/>
          <cell r="S4724"/>
          <cell r="T4724"/>
          <cell r="U4724"/>
          <cell r="V4724"/>
          <cell r="Y4724"/>
          <cell r="Z4724"/>
        </row>
        <row r="4725">
          <cell r="B4725"/>
          <cell r="C4725"/>
          <cell r="D4725"/>
          <cell r="E4725"/>
          <cell r="F4725"/>
          <cell r="G4725"/>
          <cell r="H4725"/>
          <cell r="I4725"/>
          <cell r="J4725"/>
          <cell r="K4725"/>
          <cell r="L4725"/>
          <cell r="O4725"/>
          <cell r="P4725"/>
          <cell r="Q4725"/>
          <cell r="R4725"/>
          <cell r="S4725"/>
          <cell r="T4725"/>
          <cell r="U4725"/>
          <cell r="V4725"/>
          <cell r="Y4725"/>
          <cell r="Z4725"/>
        </row>
        <row r="4726">
          <cell r="B4726"/>
          <cell r="C4726"/>
          <cell r="D4726"/>
          <cell r="E4726"/>
          <cell r="F4726"/>
          <cell r="G4726"/>
          <cell r="H4726"/>
          <cell r="I4726"/>
          <cell r="J4726"/>
          <cell r="K4726"/>
          <cell r="L4726"/>
          <cell r="O4726"/>
          <cell r="P4726"/>
          <cell r="Q4726"/>
          <cell r="R4726"/>
          <cell r="S4726"/>
          <cell r="T4726"/>
          <cell r="U4726"/>
          <cell r="V4726"/>
          <cell r="Y4726"/>
          <cell r="Z4726"/>
        </row>
        <row r="4727">
          <cell r="B4727"/>
          <cell r="C4727"/>
          <cell r="D4727"/>
          <cell r="E4727"/>
          <cell r="F4727"/>
          <cell r="G4727"/>
          <cell r="H4727"/>
          <cell r="I4727"/>
          <cell r="J4727"/>
          <cell r="K4727"/>
          <cell r="L4727"/>
          <cell r="O4727"/>
          <cell r="P4727"/>
          <cell r="Q4727"/>
          <cell r="R4727"/>
          <cell r="S4727"/>
          <cell r="T4727"/>
          <cell r="U4727"/>
          <cell r="V4727"/>
          <cell r="Y4727"/>
          <cell r="Z4727"/>
        </row>
        <row r="4728">
          <cell r="B4728"/>
          <cell r="C4728"/>
          <cell r="D4728"/>
          <cell r="E4728"/>
          <cell r="F4728"/>
          <cell r="G4728"/>
          <cell r="H4728"/>
          <cell r="I4728"/>
          <cell r="J4728"/>
          <cell r="K4728"/>
          <cell r="L4728"/>
          <cell r="O4728"/>
          <cell r="P4728"/>
          <cell r="Q4728"/>
          <cell r="R4728"/>
          <cell r="S4728"/>
          <cell r="T4728"/>
          <cell r="U4728"/>
          <cell r="V4728"/>
          <cell r="Y4728"/>
          <cell r="Z4728"/>
        </row>
        <row r="4729">
          <cell r="B4729"/>
          <cell r="C4729"/>
          <cell r="D4729"/>
          <cell r="E4729"/>
          <cell r="F4729"/>
          <cell r="G4729"/>
          <cell r="H4729"/>
          <cell r="I4729"/>
          <cell r="J4729"/>
          <cell r="K4729"/>
          <cell r="L4729"/>
          <cell r="O4729"/>
          <cell r="P4729"/>
          <cell r="Q4729"/>
          <cell r="R4729"/>
          <cell r="S4729"/>
          <cell r="T4729"/>
          <cell r="U4729"/>
          <cell r="V4729"/>
          <cell r="Y4729"/>
          <cell r="Z4729"/>
        </row>
        <row r="4730">
          <cell r="B4730"/>
          <cell r="C4730"/>
          <cell r="D4730"/>
          <cell r="E4730"/>
          <cell r="F4730"/>
          <cell r="G4730"/>
          <cell r="H4730"/>
          <cell r="I4730"/>
          <cell r="J4730"/>
          <cell r="K4730"/>
          <cell r="L4730"/>
          <cell r="O4730"/>
          <cell r="P4730"/>
          <cell r="Q4730"/>
          <cell r="R4730"/>
          <cell r="S4730"/>
          <cell r="T4730"/>
          <cell r="U4730"/>
          <cell r="V4730"/>
          <cell r="Y4730"/>
          <cell r="Z4730"/>
        </row>
        <row r="4731">
          <cell r="B4731"/>
          <cell r="C4731"/>
          <cell r="D4731"/>
          <cell r="E4731"/>
          <cell r="F4731"/>
          <cell r="G4731"/>
          <cell r="H4731"/>
          <cell r="I4731"/>
          <cell r="J4731"/>
          <cell r="K4731"/>
          <cell r="L4731"/>
          <cell r="O4731"/>
          <cell r="P4731"/>
          <cell r="Q4731"/>
          <cell r="R4731"/>
          <cell r="S4731"/>
          <cell r="T4731"/>
          <cell r="U4731"/>
          <cell r="V4731"/>
          <cell r="Y4731"/>
          <cell r="Z4731"/>
        </row>
        <row r="4732">
          <cell r="B4732"/>
          <cell r="C4732"/>
          <cell r="D4732"/>
          <cell r="E4732"/>
          <cell r="F4732"/>
          <cell r="G4732"/>
          <cell r="H4732"/>
          <cell r="I4732"/>
          <cell r="J4732"/>
          <cell r="K4732"/>
          <cell r="L4732"/>
          <cell r="O4732"/>
          <cell r="P4732"/>
          <cell r="Q4732"/>
          <cell r="R4732"/>
          <cell r="S4732"/>
          <cell r="T4732"/>
          <cell r="U4732"/>
          <cell r="V4732"/>
          <cell r="Y4732"/>
          <cell r="Z4732"/>
        </row>
        <row r="4733">
          <cell r="B4733"/>
          <cell r="C4733"/>
          <cell r="D4733"/>
          <cell r="E4733"/>
          <cell r="F4733"/>
          <cell r="G4733"/>
          <cell r="H4733"/>
          <cell r="I4733"/>
          <cell r="J4733"/>
          <cell r="K4733"/>
          <cell r="L4733"/>
          <cell r="O4733"/>
          <cell r="P4733"/>
          <cell r="Q4733"/>
          <cell r="R4733"/>
          <cell r="S4733"/>
          <cell r="T4733"/>
          <cell r="U4733"/>
          <cell r="V4733"/>
          <cell r="Y4733"/>
          <cell r="Z4733"/>
        </row>
        <row r="4734">
          <cell r="B4734"/>
          <cell r="C4734"/>
          <cell r="D4734"/>
          <cell r="E4734"/>
          <cell r="F4734"/>
          <cell r="G4734"/>
          <cell r="H4734"/>
          <cell r="I4734"/>
          <cell r="J4734"/>
          <cell r="K4734"/>
          <cell r="L4734"/>
          <cell r="O4734"/>
          <cell r="P4734"/>
          <cell r="Q4734"/>
          <cell r="R4734"/>
          <cell r="S4734"/>
          <cell r="T4734"/>
          <cell r="U4734"/>
          <cell r="V4734"/>
          <cell r="Y4734"/>
          <cell r="Z4734"/>
        </row>
        <row r="4735">
          <cell r="B4735"/>
          <cell r="C4735"/>
          <cell r="D4735"/>
          <cell r="E4735"/>
          <cell r="F4735"/>
          <cell r="G4735"/>
          <cell r="H4735"/>
          <cell r="I4735"/>
          <cell r="J4735"/>
          <cell r="K4735"/>
          <cell r="L4735"/>
          <cell r="O4735"/>
          <cell r="P4735"/>
          <cell r="Q4735"/>
          <cell r="R4735"/>
          <cell r="S4735"/>
          <cell r="T4735"/>
          <cell r="U4735"/>
          <cell r="V4735"/>
          <cell r="Y4735"/>
          <cell r="Z4735"/>
        </row>
        <row r="4736">
          <cell r="B4736"/>
          <cell r="C4736"/>
          <cell r="D4736"/>
          <cell r="E4736"/>
          <cell r="F4736"/>
          <cell r="G4736"/>
          <cell r="H4736"/>
          <cell r="I4736"/>
          <cell r="J4736"/>
          <cell r="K4736"/>
          <cell r="L4736"/>
          <cell r="O4736"/>
          <cell r="P4736"/>
          <cell r="Q4736"/>
          <cell r="R4736"/>
          <cell r="S4736"/>
          <cell r="T4736"/>
          <cell r="U4736"/>
          <cell r="V4736"/>
          <cell r="Y4736"/>
          <cell r="Z4736"/>
        </row>
        <row r="4737">
          <cell r="B4737"/>
          <cell r="C4737"/>
          <cell r="D4737"/>
          <cell r="E4737"/>
          <cell r="F4737"/>
          <cell r="G4737"/>
          <cell r="H4737"/>
          <cell r="I4737"/>
          <cell r="J4737"/>
          <cell r="K4737"/>
          <cell r="L4737"/>
          <cell r="O4737"/>
          <cell r="P4737"/>
          <cell r="Q4737"/>
          <cell r="R4737"/>
          <cell r="S4737"/>
          <cell r="T4737"/>
          <cell r="U4737"/>
          <cell r="V4737"/>
          <cell r="Y4737"/>
          <cell r="Z4737"/>
        </row>
        <row r="4738">
          <cell r="B4738"/>
          <cell r="C4738"/>
          <cell r="D4738"/>
          <cell r="E4738"/>
          <cell r="F4738"/>
          <cell r="G4738"/>
          <cell r="H4738"/>
          <cell r="I4738"/>
          <cell r="J4738"/>
          <cell r="K4738"/>
          <cell r="L4738"/>
          <cell r="O4738"/>
          <cell r="P4738"/>
          <cell r="Q4738"/>
          <cell r="R4738"/>
          <cell r="S4738"/>
          <cell r="T4738"/>
          <cell r="U4738"/>
          <cell r="V4738"/>
          <cell r="Y4738"/>
          <cell r="Z4738"/>
        </row>
        <row r="4739">
          <cell r="B4739"/>
          <cell r="C4739"/>
          <cell r="D4739"/>
          <cell r="E4739"/>
          <cell r="F4739"/>
          <cell r="G4739"/>
          <cell r="H4739"/>
          <cell r="I4739"/>
          <cell r="J4739"/>
          <cell r="K4739"/>
          <cell r="L4739"/>
          <cell r="O4739"/>
          <cell r="P4739"/>
          <cell r="Q4739"/>
          <cell r="R4739"/>
          <cell r="S4739"/>
          <cell r="T4739"/>
          <cell r="U4739"/>
          <cell r="V4739"/>
          <cell r="Y4739"/>
          <cell r="Z4739"/>
        </row>
        <row r="4740">
          <cell r="B4740"/>
          <cell r="C4740"/>
          <cell r="D4740"/>
          <cell r="E4740"/>
          <cell r="F4740"/>
          <cell r="G4740"/>
          <cell r="H4740"/>
          <cell r="I4740"/>
          <cell r="J4740"/>
          <cell r="K4740"/>
          <cell r="L4740"/>
          <cell r="O4740"/>
          <cell r="P4740"/>
          <cell r="Q4740"/>
          <cell r="R4740"/>
          <cell r="S4740"/>
          <cell r="T4740"/>
          <cell r="U4740"/>
          <cell r="V4740"/>
          <cell r="Y4740"/>
          <cell r="Z4740"/>
        </row>
        <row r="4741">
          <cell r="B4741"/>
          <cell r="C4741"/>
          <cell r="D4741"/>
          <cell r="E4741"/>
          <cell r="F4741"/>
          <cell r="G4741"/>
          <cell r="H4741"/>
          <cell r="I4741"/>
          <cell r="J4741"/>
          <cell r="K4741"/>
          <cell r="L4741"/>
          <cell r="O4741"/>
          <cell r="P4741"/>
          <cell r="Q4741"/>
          <cell r="R4741"/>
          <cell r="S4741"/>
          <cell r="T4741"/>
          <cell r="U4741"/>
          <cell r="V4741"/>
          <cell r="Y4741"/>
          <cell r="Z4741"/>
        </row>
        <row r="4742">
          <cell r="B4742"/>
          <cell r="C4742"/>
          <cell r="D4742"/>
          <cell r="E4742"/>
          <cell r="F4742"/>
          <cell r="G4742"/>
          <cell r="H4742"/>
          <cell r="I4742"/>
          <cell r="J4742"/>
          <cell r="K4742"/>
          <cell r="L4742"/>
          <cell r="O4742"/>
          <cell r="P4742"/>
          <cell r="Q4742"/>
          <cell r="R4742"/>
          <cell r="S4742"/>
          <cell r="T4742"/>
          <cell r="U4742"/>
          <cell r="V4742"/>
          <cell r="Y4742"/>
          <cell r="Z4742"/>
        </row>
        <row r="4743">
          <cell r="B4743"/>
          <cell r="C4743"/>
          <cell r="D4743"/>
          <cell r="E4743"/>
          <cell r="F4743"/>
          <cell r="G4743"/>
          <cell r="H4743"/>
          <cell r="I4743"/>
          <cell r="J4743"/>
          <cell r="K4743"/>
          <cell r="L4743"/>
          <cell r="O4743"/>
          <cell r="P4743"/>
          <cell r="Q4743"/>
          <cell r="R4743"/>
          <cell r="S4743"/>
          <cell r="T4743"/>
          <cell r="U4743"/>
          <cell r="V4743"/>
          <cell r="Y4743"/>
          <cell r="Z4743"/>
        </row>
        <row r="4744">
          <cell r="B4744"/>
          <cell r="C4744"/>
          <cell r="D4744"/>
          <cell r="E4744"/>
          <cell r="F4744"/>
          <cell r="G4744"/>
          <cell r="H4744"/>
          <cell r="I4744"/>
          <cell r="J4744"/>
          <cell r="K4744"/>
          <cell r="L4744"/>
          <cell r="O4744"/>
          <cell r="P4744"/>
          <cell r="Q4744"/>
          <cell r="R4744"/>
          <cell r="S4744"/>
          <cell r="T4744"/>
          <cell r="U4744"/>
          <cell r="V4744"/>
          <cell r="Y4744"/>
          <cell r="Z4744"/>
        </row>
        <row r="4745">
          <cell r="B4745"/>
          <cell r="C4745"/>
          <cell r="D4745"/>
          <cell r="E4745"/>
          <cell r="F4745"/>
          <cell r="G4745"/>
          <cell r="H4745"/>
          <cell r="I4745"/>
          <cell r="J4745"/>
          <cell r="K4745"/>
          <cell r="L4745"/>
          <cell r="O4745"/>
          <cell r="P4745"/>
          <cell r="Q4745"/>
          <cell r="R4745"/>
          <cell r="S4745"/>
          <cell r="T4745"/>
          <cell r="U4745"/>
          <cell r="V4745"/>
          <cell r="Y4745"/>
          <cell r="Z4745"/>
        </row>
        <row r="4746">
          <cell r="B4746"/>
          <cell r="C4746"/>
          <cell r="D4746"/>
          <cell r="E4746"/>
          <cell r="F4746"/>
          <cell r="G4746"/>
          <cell r="H4746"/>
          <cell r="I4746"/>
          <cell r="J4746"/>
          <cell r="K4746"/>
          <cell r="L4746"/>
          <cell r="O4746"/>
          <cell r="P4746"/>
          <cell r="Q4746"/>
          <cell r="R4746"/>
          <cell r="S4746"/>
          <cell r="T4746"/>
          <cell r="U4746"/>
          <cell r="V4746"/>
          <cell r="Y4746"/>
          <cell r="Z4746"/>
        </row>
        <row r="4747">
          <cell r="B4747"/>
          <cell r="C4747"/>
          <cell r="D4747"/>
          <cell r="E4747"/>
          <cell r="F4747"/>
          <cell r="G4747"/>
          <cell r="H4747"/>
          <cell r="I4747"/>
          <cell r="J4747"/>
          <cell r="K4747"/>
          <cell r="L4747"/>
          <cell r="O4747"/>
          <cell r="P4747"/>
          <cell r="Q4747"/>
          <cell r="R4747"/>
          <cell r="S4747"/>
          <cell r="T4747"/>
          <cell r="U4747"/>
          <cell r="V4747"/>
          <cell r="Y4747"/>
          <cell r="Z4747"/>
        </row>
        <row r="4748">
          <cell r="B4748"/>
          <cell r="C4748"/>
          <cell r="D4748"/>
          <cell r="E4748"/>
          <cell r="F4748"/>
          <cell r="G4748"/>
          <cell r="H4748"/>
          <cell r="I4748"/>
          <cell r="J4748"/>
          <cell r="K4748"/>
          <cell r="L4748"/>
          <cell r="O4748"/>
          <cell r="P4748"/>
          <cell r="Q4748"/>
          <cell r="R4748"/>
          <cell r="S4748"/>
          <cell r="T4748"/>
          <cell r="U4748"/>
          <cell r="V4748"/>
          <cell r="Y4748"/>
          <cell r="Z4748"/>
        </row>
        <row r="4749">
          <cell r="B4749"/>
          <cell r="C4749"/>
          <cell r="D4749"/>
          <cell r="E4749"/>
          <cell r="F4749"/>
          <cell r="G4749"/>
          <cell r="H4749"/>
          <cell r="I4749"/>
          <cell r="J4749"/>
          <cell r="K4749"/>
          <cell r="L4749"/>
          <cell r="O4749"/>
          <cell r="P4749"/>
          <cell r="Q4749"/>
          <cell r="R4749"/>
          <cell r="S4749"/>
          <cell r="T4749"/>
          <cell r="U4749"/>
          <cell r="V4749"/>
          <cell r="Y4749"/>
          <cell r="Z4749"/>
        </row>
        <row r="4750">
          <cell r="B4750"/>
          <cell r="C4750"/>
          <cell r="D4750"/>
          <cell r="E4750"/>
          <cell r="F4750"/>
          <cell r="G4750"/>
          <cell r="H4750"/>
          <cell r="I4750"/>
          <cell r="J4750"/>
          <cell r="K4750"/>
          <cell r="L4750"/>
          <cell r="O4750"/>
          <cell r="P4750"/>
          <cell r="Q4750"/>
          <cell r="R4750"/>
          <cell r="S4750"/>
          <cell r="T4750"/>
          <cell r="U4750"/>
          <cell r="V4750"/>
          <cell r="Y4750"/>
          <cell r="Z4750"/>
        </row>
        <row r="4751">
          <cell r="B4751"/>
          <cell r="C4751"/>
          <cell r="D4751"/>
          <cell r="E4751"/>
          <cell r="F4751"/>
          <cell r="G4751"/>
          <cell r="H4751"/>
          <cell r="I4751"/>
          <cell r="J4751"/>
          <cell r="K4751"/>
          <cell r="L4751"/>
          <cell r="O4751"/>
          <cell r="P4751"/>
          <cell r="Q4751"/>
          <cell r="R4751"/>
          <cell r="S4751"/>
          <cell r="T4751"/>
          <cell r="U4751"/>
          <cell r="V4751"/>
          <cell r="Y4751"/>
          <cell r="Z4751"/>
        </row>
        <row r="4752">
          <cell r="B4752"/>
          <cell r="C4752"/>
          <cell r="D4752"/>
          <cell r="E4752"/>
          <cell r="F4752"/>
          <cell r="G4752"/>
          <cell r="H4752"/>
          <cell r="I4752"/>
          <cell r="J4752"/>
          <cell r="K4752"/>
          <cell r="L4752"/>
          <cell r="O4752"/>
          <cell r="P4752"/>
          <cell r="Q4752"/>
          <cell r="R4752"/>
          <cell r="S4752"/>
          <cell r="T4752"/>
          <cell r="U4752"/>
          <cell r="V4752"/>
          <cell r="Y4752"/>
          <cell r="Z4752"/>
        </row>
        <row r="4753">
          <cell r="B4753"/>
          <cell r="C4753"/>
          <cell r="D4753"/>
          <cell r="E4753"/>
          <cell r="F4753"/>
          <cell r="G4753"/>
          <cell r="H4753"/>
          <cell r="I4753"/>
          <cell r="J4753"/>
          <cell r="K4753"/>
          <cell r="L4753"/>
          <cell r="O4753"/>
          <cell r="P4753"/>
          <cell r="Q4753"/>
          <cell r="R4753"/>
          <cell r="S4753"/>
          <cell r="T4753"/>
          <cell r="U4753"/>
          <cell r="V4753"/>
          <cell r="Y4753"/>
          <cell r="Z4753"/>
        </row>
        <row r="4754">
          <cell r="B4754"/>
          <cell r="C4754"/>
          <cell r="D4754"/>
          <cell r="E4754"/>
          <cell r="F4754"/>
          <cell r="G4754"/>
          <cell r="H4754"/>
          <cell r="I4754"/>
          <cell r="J4754"/>
          <cell r="K4754"/>
          <cell r="L4754"/>
          <cell r="O4754"/>
          <cell r="P4754"/>
          <cell r="Q4754"/>
          <cell r="R4754"/>
          <cell r="S4754"/>
          <cell r="T4754"/>
          <cell r="U4754"/>
          <cell r="V4754"/>
          <cell r="Y4754"/>
          <cell r="Z4754"/>
        </row>
        <row r="4755">
          <cell r="B4755"/>
          <cell r="C4755"/>
          <cell r="D4755"/>
          <cell r="E4755"/>
          <cell r="F4755"/>
          <cell r="G4755"/>
          <cell r="H4755"/>
          <cell r="I4755"/>
          <cell r="J4755"/>
          <cell r="K4755"/>
          <cell r="L4755"/>
          <cell r="O4755"/>
          <cell r="P4755"/>
          <cell r="Q4755"/>
          <cell r="R4755"/>
          <cell r="S4755"/>
          <cell r="T4755"/>
          <cell r="U4755"/>
          <cell r="V4755"/>
          <cell r="Y4755"/>
          <cell r="Z4755"/>
        </row>
        <row r="4756">
          <cell r="B4756"/>
          <cell r="C4756"/>
          <cell r="D4756"/>
          <cell r="E4756"/>
          <cell r="F4756"/>
          <cell r="G4756"/>
          <cell r="H4756"/>
          <cell r="I4756"/>
          <cell r="J4756"/>
          <cell r="K4756"/>
          <cell r="L4756"/>
          <cell r="O4756"/>
          <cell r="P4756"/>
          <cell r="Q4756"/>
          <cell r="R4756"/>
          <cell r="S4756"/>
          <cell r="T4756"/>
          <cell r="U4756"/>
          <cell r="V4756"/>
          <cell r="Y4756"/>
          <cell r="Z4756"/>
        </row>
        <row r="4757">
          <cell r="B4757"/>
          <cell r="C4757"/>
          <cell r="D4757"/>
          <cell r="E4757"/>
          <cell r="F4757"/>
          <cell r="G4757"/>
          <cell r="H4757"/>
          <cell r="I4757"/>
          <cell r="J4757"/>
          <cell r="K4757"/>
          <cell r="L4757"/>
          <cell r="O4757"/>
          <cell r="P4757"/>
          <cell r="Q4757"/>
          <cell r="R4757"/>
          <cell r="S4757"/>
          <cell r="T4757"/>
          <cell r="U4757"/>
          <cell r="V4757"/>
          <cell r="Y4757"/>
          <cell r="Z4757"/>
        </row>
        <row r="4758">
          <cell r="B4758"/>
          <cell r="C4758"/>
          <cell r="D4758"/>
          <cell r="E4758"/>
          <cell r="F4758"/>
          <cell r="G4758"/>
          <cell r="H4758"/>
          <cell r="I4758"/>
          <cell r="J4758"/>
          <cell r="K4758"/>
          <cell r="L4758"/>
          <cell r="O4758"/>
          <cell r="P4758"/>
          <cell r="Q4758"/>
          <cell r="R4758"/>
          <cell r="S4758"/>
          <cell r="T4758"/>
          <cell r="U4758"/>
          <cell r="V4758"/>
          <cell r="Y4758"/>
          <cell r="Z4758"/>
        </row>
        <row r="4759">
          <cell r="B4759"/>
          <cell r="C4759"/>
          <cell r="D4759"/>
          <cell r="E4759"/>
          <cell r="F4759"/>
          <cell r="G4759"/>
          <cell r="H4759"/>
          <cell r="I4759"/>
          <cell r="J4759"/>
          <cell r="K4759"/>
          <cell r="L4759"/>
          <cell r="O4759"/>
          <cell r="P4759"/>
          <cell r="Q4759"/>
          <cell r="R4759"/>
          <cell r="S4759"/>
          <cell r="T4759"/>
          <cell r="U4759"/>
          <cell r="V4759"/>
          <cell r="Y4759"/>
          <cell r="Z4759"/>
        </row>
        <row r="4760">
          <cell r="B4760"/>
          <cell r="C4760"/>
          <cell r="D4760"/>
          <cell r="E4760"/>
          <cell r="F4760"/>
          <cell r="G4760"/>
          <cell r="H4760"/>
          <cell r="I4760"/>
          <cell r="J4760"/>
          <cell r="K4760"/>
          <cell r="L4760"/>
          <cell r="O4760"/>
          <cell r="P4760"/>
          <cell r="Q4760"/>
          <cell r="R4760"/>
          <cell r="S4760"/>
          <cell r="T4760"/>
          <cell r="U4760"/>
          <cell r="V4760"/>
          <cell r="Y4760"/>
          <cell r="Z4760"/>
        </row>
        <row r="4761">
          <cell r="B4761"/>
          <cell r="C4761"/>
          <cell r="D4761"/>
          <cell r="E4761"/>
          <cell r="F4761"/>
          <cell r="G4761"/>
          <cell r="H4761"/>
          <cell r="I4761"/>
          <cell r="J4761"/>
          <cell r="K4761"/>
          <cell r="L4761"/>
          <cell r="O4761"/>
          <cell r="P4761"/>
          <cell r="Q4761"/>
          <cell r="R4761"/>
          <cell r="S4761"/>
          <cell r="T4761"/>
          <cell r="U4761"/>
          <cell r="V4761"/>
          <cell r="Y4761"/>
          <cell r="Z4761"/>
        </row>
        <row r="4762">
          <cell r="B4762"/>
          <cell r="C4762"/>
          <cell r="D4762"/>
          <cell r="E4762"/>
          <cell r="F4762"/>
          <cell r="G4762"/>
          <cell r="H4762"/>
          <cell r="I4762"/>
          <cell r="J4762"/>
          <cell r="K4762"/>
          <cell r="L4762"/>
          <cell r="O4762"/>
          <cell r="P4762"/>
          <cell r="Q4762"/>
          <cell r="R4762"/>
          <cell r="S4762"/>
          <cell r="T4762"/>
          <cell r="U4762"/>
          <cell r="V4762"/>
          <cell r="Y4762"/>
          <cell r="Z4762"/>
        </row>
        <row r="4763">
          <cell r="B4763"/>
          <cell r="C4763"/>
          <cell r="D4763"/>
          <cell r="E4763"/>
          <cell r="F4763"/>
          <cell r="G4763"/>
          <cell r="H4763"/>
          <cell r="I4763"/>
          <cell r="J4763"/>
          <cell r="K4763"/>
          <cell r="L4763"/>
          <cell r="O4763"/>
          <cell r="P4763"/>
          <cell r="Q4763"/>
          <cell r="R4763"/>
          <cell r="S4763"/>
          <cell r="T4763"/>
          <cell r="U4763"/>
          <cell r="V4763"/>
          <cell r="Y4763"/>
          <cell r="Z4763"/>
        </row>
        <row r="4764">
          <cell r="B4764"/>
          <cell r="C4764"/>
          <cell r="D4764"/>
          <cell r="E4764"/>
          <cell r="F4764"/>
          <cell r="G4764"/>
          <cell r="H4764"/>
          <cell r="I4764"/>
          <cell r="J4764"/>
          <cell r="K4764"/>
          <cell r="L4764"/>
          <cell r="O4764"/>
          <cell r="P4764"/>
          <cell r="Q4764"/>
          <cell r="R4764"/>
          <cell r="S4764"/>
          <cell r="T4764"/>
          <cell r="U4764"/>
          <cell r="V4764"/>
          <cell r="Y4764"/>
          <cell r="Z4764"/>
        </row>
        <row r="4765">
          <cell r="B4765"/>
          <cell r="C4765"/>
          <cell r="D4765"/>
          <cell r="E4765"/>
          <cell r="F4765"/>
          <cell r="G4765"/>
          <cell r="H4765"/>
          <cell r="I4765"/>
          <cell r="J4765"/>
          <cell r="K4765"/>
          <cell r="L4765"/>
          <cell r="O4765"/>
          <cell r="P4765"/>
          <cell r="Q4765"/>
          <cell r="R4765"/>
          <cell r="S4765"/>
          <cell r="T4765"/>
          <cell r="U4765"/>
          <cell r="V4765"/>
          <cell r="Y4765"/>
          <cell r="Z4765"/>
        </row>
        <row r="4766">
          <cell r="B4766"/>
          <cell r="C4766"/>
          <cell r="D4766"/>
          <cell r="E4766"/>
          <cell r="F4766"/>
          <cell r="G4766"/>
          <cell r="H4766"/>
          <cell r="I4766"/>
          <cell r="J4766"/>
          <cell r="K4766"/>
          <cell r="L4766"/>
          <cell r="O4766"/>
          <cell r="P4766"/>
          <cell r="Q4766"/>
          <cell r="R4766"/>
          <cell r="S4766"/>
          <cell r="T4766"/>
          <cell r="U4766"/>
          <cell r="V4766"/>
          <cell r="Y4766"/>
          <cell r="Z4766"/>
        </row>
        <row r="4767">
          <cell r="B4767"/>
          <cell r="C4767"/>
          <cell r="D4767"/>
          <cell r="E4767"/>
          <cell r="F4767"/>
          <cell r="G4767"/>
          <cell r="H4767"/>
          <cell r="I4767"/>
          <cell r="J4767"/>
          <cell r="K4767"/>
          <cell r="L4767"/>
          <cell r="O4767"/>
          <cell r="P4767"/>
          <cell r="Q4767"/>
          <cell r="R4767"/>
          <cell r="S4767"/>
          <cell r="T4767"/>
          <cell r="U4767"/>
          <cell r="V4767"/>
          <cell r="Y4767"/>
          <cell r="Z4767"/>
        </row>
        <row r="4768">
          <cell r="B4768"/>
          <cell r="C4768"/>
          <cell r="D4768"/>
          <cell r="E4768"/>
          <cell r="F4768"/>
          <cell r="G4768"/>
          <cell r="H4768"/>
          <cell r="I4768"/>
          <cell r="J4768"/>
          <cell r="K4768"/>
          <cell r="L4768"/>
          <cell r="O4768"/>
          <cell r="P4768"/>
          <cell r="Q4768"/>
          <cell r="R4768"/>
          <cell r="S4768"/>
          <cell r="T4768"/>
          <cell r="U4768"/>
          <cell r="V4768"/>
          <cell r="Y4768"/>
          <cell r="Z4768"/>
        </row>
        <row r="4769">
          <cell r="B4769"/>
          <cell r="C4769"/>
          <cell r="D4769"/>
          <cell r="E4769"/>
          <cell r="F4769"/>
          <cell r="G4769"/>
          <cell r="H4769"/>
          <cell r="I4769"/>
          <cell r="J4769"/>
          <cell r="K4769"/>
          <cell r="L4769"/>
          <cell r="O4769"/>
          <cell r="P4769"/>
          <cell r="Q4769"/>
          <cell r="R4769"/>
          <cell r="S4769"/>
          <cell r="T4769"/>
          <cell r="U4769"/>
          <cell r="V4769"/>
          <cell r="Y4769"/>
          <cell r="Z4769"/>
        </row>
        <row r="4770">
          <cell r="B4770"/>
          <cell r="C4770"/>
          <cell r="D4770"/>
          <cell r="E4770"/>
          <cell r="F4770"/>
          <cell r="G4770"/>
          <cell r="H4770"/>
          <cell r="I4770"/>
          <cell r="J4770"/>
          <cell r="K4770"/>
          <cell r="L4770"/>
          <cell r="O4770"/>
          <cell r="P4770"/>
          <cell r="Q4770"/>
          <cell r="R4770"/>
          <cell r="S4770"/>
          <cell r="T4770"/>
          <cell r="U4770"/>
          <cell r="V4770"/>
          <cell r="Y4770"/>
          <cell r="Z4770"/>
        </row>
        <row r="4771">
          <cell r="B4771"/>
          <cell r="C4771"/>
          <cell r="D4771"/>
          <cell r="E4771"/>
          <cell r="F4771"/>
          <cell r="G4771"/>
          <cell r="H4771"/>
          <cell r="I4771"/>
          <cell r="J4771"/>
          <cell r="K4771"/>
          <cell r="L4771"/>
          <cell r="O4771"/>
          <cell r="P4771"/>
          <cell r="Q4771"/>
          <cell r="R4771"/>
          <cell r="S4771"/>
          <cell r="T4771"/>
          <cell r="U4771"/>
          <cell r="V4771"/>
          <cell r="Y4771"/>
          <cell r="Z4771"/>
        </row>
        <row r="4772">
          <cell r="B4772"/>
          <cell r="C4772"/>
          <cell r="D4772"/>
          <cell r="E4772"/>
          <cell r="F4772"/>
          <cell r="G4772"/>
          <cell r="H4772"/>
          <cell r="I4772"/>
          <cell r="J4772"/>
          <cell r="K4772"/>
          <cell r="L4772"/>
          <cell r="O4772"/>
          <cell r="P4772"/>
          <cell r="Q4772"/>
          <cell r="R4772"/>
          <cell r="S4772"/>
          <cell r="T4772"/>
          <cell r="U4772"/>
          <cell r="V4772"/>
          <cell r="Y4772"/>
          <cell r="Z4772"/>
        </row>
        <row r="4773">
          <cell r="B4773"/>
          <cell r="C4773"/>
          <cell r="D4773"/>
          <cell r="E4773"/>
          <cell r="F4773"/>
          <cell r="G4773"/>
          <cell r="H4773"/>
          <cell r="I4773"/>
          <cell r="J4773"/>
          <cell r="K4773"/>
          <cell r="L4773"/>
          <cell r="O4773"/>
          <cell r="P4773"/>
          <cell r="Q4773"/>
          <cell r="R4773"/>
          <cell r="S4773"/>
          <cell r="T4773"/>
          <cell r="U4773"/>
          <cell r="V4773"/>
          <cell r="Y4773"/>
          <cell r="Z4773"/>
        </row>
        <row r="4774">
          <cell r="B4774"/>
          <cell r="C4774"/>
          <cell r="D4774"/>
          <cell r="E4774"/>
          <cell r="F4774"/>
          <cell r="G4774"/>
          <cell r="H4774"/>
          <cell r="I4774"/>
          <cell r="J4774"/>
          <cell r="K4774"/>
          <cell r="L4774"/>
          <cell r="O4774"/>
          <cell r="P4774"/>
          <cell r="Q4774"/>
          <cell r="R4774"/>
          <cell r="S4774"/>
          <cell r="T4774"/>
          <cell r="U4774"/>
          <cell r="V4774"/>
          <cell r="Y4774"/>
          <cell r="Z4774"/>
        </row>
        <row r="4775">
          <cell r="B4775"/>
          <cell r="C4775"/>
          <cell r="D4775"/>
          <cell r="E4775"/>
          <cell r="F4775"/>
          <cell r="G4775"/>
          <cell r="H4775"/>
          <cell r="I4775"/>
          <cell r="J4775"/>
          <cell r="K4775"/>
          <cell r="L4775"/>
          <cell r="O4775"/>
          <cell r="P4775"/>
          <cell r="Q4775"/>
          <cell r="R4775"/>
          <cell r="S4775"/>
          <cell r="T4775"/>
          <cell r="U4775"/>
          <cell r="V4775"/>
          <cell r="Y4775"/>
          <cell r="Z4775"/>
        </row>
        <row r="4776">
          <cell r="B4776"/>
          <cell r="C4776"/>
          <cell r="D4776"/>
          <cell r="E4776"/>
          <cell r="F4776"/>
          <cell r="G4776"/>
          <cell r="H4776"/>
          <cell r="I4776"/>
          <cell r="J4776"/>
          <cell r="K4776"/>
          <cell r="L4776"/>
          <cell r="O4776"/>
          <cell r="P4776"/>
          <cell r="Q4776"/>
          <cell r="R4776"/>
          <cell r="S4776"/>
          <cell r="T4776"/>
          <cell r="U4776"/>
          <cell r="V4776"/>
          <cell r="Y4776"/>
          <cell r="Z4776"/>
        </row>
        <row r="4777">
          <cell r="B4777"/>
          <cell r="C4777"/>
          <cell r="D4777"/>
          <cell r="E4777"/>
          <cell r="F4777"/>
          <cell r="G4777"/>
          <cell r="H4777"/>
          <cell r="I4777"/>
          <cell r="J4777"/>
          <cell r="K4777"/>
          <cell r="L4777"/>
          <cell r="O4777"/>
          <cell r="P4777"/>
          <cell r="Q4777"/>
          <cell r="R4777"/>
          <cell r="S4777"/>
          <cell r="T4777"/>
          <cell r="U4777"/>
          <cell r="V4777"/>
          <cell r="Y4777"/>
          <cell r="Z4777"/>
        </row>
        <row r="4778">
          <cell r="B4778"/>
          <cell r="C4778"/>
          <cell r="D4778"/>
          <cell r="E4778"/>
          <cell r="F4778"/>
          <cell r="G4778"/>
          <cell r="H4778"/>
          <cell r="I4778"/>
          <cell r="J4778"/>
          <cell r="K4778"/>
          <cell r="L4778"/>
          <cell r="O4778"/>
          <cell r="P4778"/>
          <cell r="Q4778"/>
          <cell r="R4778"/>
          <cell r="S4778"/>
          <cell r="T4778"/>
          <cell r="U4778"/>
          <cell r="V4778"/>
          <cell r="Y4778"/>
          <cell r="Z4778"/>
        </row>
        <row r="4779">
          <cell r="B4779"/>
          <cell r="C4779"/>
          <cell r="D4779"/>
          <cell r="E4779"/>
          <cell r="F4779"/>
          <cell r="G4779"/>
          <cell r="H4779"/>
          <cell r="I4779"/>
          <cell r="J4779"/>
          <cell r="K4779"/>
          <cell r="L4779"/>
          <cell r="O4779"/>
          <cell r="P4779"/>
          <cell r="Q4779"/>
          <cell r="R4779"/>
          <cell r="S4779"/>
          <cell r="T4779"/>
          <cell r="U4779"/>
          <cell r="V4779"/>
          <cell r="Y4779"/>
          <cell r="Z4779"/>
        </row>
        <row r="4780">
          <cell r="B4780"/>
          <cell r="C4780"/>
          <cell r="D4780"/>
          <cell r="E4780"/>
          <cell r="F4780"/>
          <cell r="G4780"/>
          <cell r="H4780"/>
          <cell r="I4780"/>
          <cell r="J4780"/>
          <cell r="K4780"/>
          <cell r="L4780"/>
          <cell r="O4780"/>
          <cell r="P4780"/>
          <cell r="Q4780"/>
          <cell r="R4780"/>
          <cell r="S4780"/>
          <cell r="T4780"/>
          <cell r="U4780"/>
          <cell r="V4780"/>
          <cell r="Y4780"/>
          <cell r="Z4780"/>
        </row>
        <row r="4781">
          <cell r="B4781"/>
          <cell r="C4781"/>
          <cell r="D4781"/>
          <cell r="E4781"/>
          <cell r="F4781"/>
          <cell r="G4781"/>
          <cell r="H4781"/>
          <cell r="I4781"/>
          <cell r="J4781"/>
          <cell r="K4781"/>
          <cell r="L4781"/>
          <cell r="O4781"/>
          <cell r="P4781"/>
          <cell r="Q4781"/>
          <cell r="R4781"/>
          <cell r="S4781"/>
          <cell r="T4781"/>
          <cell r="U4781"/>
          <cell r="V4781"/>
          <cell r="Y4781"/>
          <cell r="Z4781"/>
        </row>
        <row r="4782">
          <cell r="B4782"/>
          <cell r="C4782"/>
          <cell r="D4782"/>
          <cell r="E4782"/>
          <cell r="F4782"/>
          <cell r="G4782"/>
          <cell r="H4782"/>
          <cell r="I4782"/>
          <cell r="J4782"/>
          <cell r="K4782"/>
          <cell r="L4782"/>
          <cell r="O4782"/>
          <cell r="P4782"/>
          <cell r="Q4782"/>
          <cell r="R4782"/>
          <cell r="S4782"/>
          <cell r="T4782"/>
          <cell r="U4782"/>
          <cell r="V4782"/>
          <cell r="Y4782"/>
          <cell r="Z4782"/>
        </row>
        <row r="4783">
          <cell r="B4783"/>
          <cell r="C4783"/>
          <cell r="D4783"/>
          <cell r="E4783"/>
          <cell r="F4783"/>
          <cell r="G4783"/>
          <cell r="H4783"/>
          <cell r="I4783"/>
          <cell r="J4783"/>
          <cell r="K4783"/>
          <cell r="L4783"/>
          <cell r="O4783"/>
          <cell r="P4783"/>
          <cell r="Q4783"/>
          <cell r="R4783"/>
          <cell r="S4783"/>
          <cell r="T4783"/>
          <cell r="U4783"/>
          <cell r="V4783"/>
          <cell r="Y4783"/>
          <cell r="Z4783"/>
        </row>
        <row r="4784">
          <cell r="B4784"/>
          <cell r="C4784"/>
          <cell r="D4784"/>
          <cell r="E4784"/>
          <cell r="F4784"/>
          <cell r="G4784"/>
          <cell r="H4784"/>
          <cell r="I4784"/>
          <cell r="J4784"/>
          <cell r="K4784"/>
          <cell r="L4784"/>
          <cell r="O4784"/>
          <cell r="P4784"/>
          <cell r="Q4784"/>
          <cell r="R4784"/>
          <cell r="S4784"/>
          <cell r="T4784"/>
          <cell r="U4784"/>
          <cell r="V4784"/>
          <cell r="Y4784"/>
          <cell r="Z4784"/>
        </row>
        <row r="4785">
          <cell r="B4785"/>
          <cell r="C4785"/>
          <cell r="D4785"/>
          <cell r="E4785"/>
          <cell r="F4785"/>
          <cell r="G4785"/>
          <cell r="H4785"/>
          <cell r="I4785"/>
          <cell r="J4785"/>
          <cell r="K4785"/>
          <cell r="L4785"/>
          <cell r="O4785"/>
          <cell r="P4785"/>
          <cell r="Q4785"/>
          <cell r="R4785"/>
          <cell r="S4785"/>
          <cell r="T4785"/>
          <cell r="U4785"/>
          <cell r="V4785"/>
          <cell r="Y4785"/>
          <cell r="Z4785"/>
        </row>
        <row r="4786">
          <cell r="B4786"/>
          <cell r="C4786"/>
          <cell r="D4786"/>
          <cell r="E4786"/>
          <cell r="F4786"/>
          <cell r="G4786"/>
          <cell r="H4786"/>
          <cell r="I4786"/>
          <cell r="J4786"/>
          <cell r="K4786"/>
          <cell r="L4786"/>
          <cell r="O4786"/>
          <cell r="P4786"/>
          <cell r="Q4786"/>
          <cell r="R4786"/>
          <cell r="S4786"/>
          <cell r="T4786"/>
          <cell r="U4786"/>
          <cell r="V4786"/>
          <cell r="Y4786"/>
          <cell r="Z4786"/>
        </row>
        <row r="4787">
          <cell r="B4787"/>
          <cell r="C4787"/>
          <cell r="D4787"/>
          <cell r="E4787"/>
          <cell r="F4787"/>
          <cell r="G4787"/>
          <cell r="H4787"/>
          <cell r="I4787"/>
          <cell r="J4787"/>
          <cell r="K4787"/>
          <cell r="L4787"/>
          <cell r="O4787"/>
          <cell r="P4787"/>
          <cell r="Q4787"/>
          <cell r="R4787"/>
          <cell r="S4787"/>
          <cell r="T4787"/>
          <cell r="U4787"/>
          <cell r="V4787"/>
          <cell r="Y4787"/>
          <cell r="Z4787"/>
        </row>
        <row r="4788">
          <cell r="B4788"/>
          <cell r="C4788"/>
          <cell r="D4788"/>
          <cell r="E4788"/>
          <cell r="F4788"/>
          <cell r="G4788"/>
          <cell r="H4788"/>
          <cell r="I4788"/>
          <cell r="J4788"/>
          <cell r="K4788"/>
          <cell r="L4788"/>
          <cell r="O4788"/>
          <cell r="P4788"/>
          <cell r="Q4788"/>
          <cell r="R4788"/>
          <cell r="S4788"/>
          <cell r="T4788"/>
          <cell r="U4788"/>
          <cell r="V4788"/>
          <cell r="Y4788"/>
          <cell r="Z4788"/>
        </row>
        <row r="4789">
          <cell r="B4789"/>
          <cell r="C4789"/>
          <cell r="D4789"/>
          <cell r="E4789"/>
          <cell r="F4789"/>
          <cell r="G4789"/>
          <cell r="H4789"/>
          <cell r="I4789"/>
          <cell r="J4789"/>
          <cell r="K4789"/>
          <cell r="L4789"/>
          <cell r="O4789"/>
          <cell r="P4789"/>
          <cell r="Q4789"/>
          <cell r="R4789"/>
          <cell r="S4789"/>
          <cell r="T4789"/>
          <cell r="U4789"/>
          <cell r="V4789"/>
          <cell r="Y4789"/>
          <cell r="Z4789"/>
        </row>
        <row r="4790">
          <cell r="B4790"/>
          <cell r="C4790"/>
          <cell r="D4790"/>
          <cell r="E4790"/>
          <cell r="F4790"/>
          <cell r="G4790"/>
          <cell r="H4790"/>
          <cell r="I4790"/>
          <cell r="J4790"/>
          <cell r="K4790"/>
          <cell r="L4790"/>
          <cell r="O4790"/>
          <cell r="P4790"/>
          <cell r="Q4790"/>
          <cell r="R4790"/>
          <cell r="S4790"/>
          <cell r="T4790"/>
          <cell r="U4790"/>
          <cell r="V4790"/>
          <cell r="Y4790"/>
          <cell r="Z4790"/>
        </row>
        <row r="4791">
          <cell r="B4791"/>
          <cell r="C4791"/>
          <cell r="D4791"/>
          <cell r="E4791"/>
          <cell r="F4791"/>
          <cell r="G4791"/>
          <cell r="H4791"/>
          <cell r="I4791"/>
          <cell r="J4791"/>
          <cell r="K4791"/>
          <cell r="L4791"/>
          <cell r="O4791"/>
          <cell r="P4791"/>
          <cell r="Q4791"/>
          <cell r="R4791"/>
          <cell r="S4791"/>
          <cell r="T4791"/>
          <cell r="U4791"/>
          <cell r="V4791"/>
          <cell r="Y4791"/>
          <cell r="Z4791"/>
        </row>
        <row r="4792">
          <cell r="B4792"/>
          <cell r="C4792"/>
          <cell r="D4792"/>
          <cell r="E4792"/>
          <cell r="F4792"/>
          <cell r="G4792"/>
          <cell r="H4792"/>
          <cell r="I4792"/>
          <cell r="J4792"/>
          <cell r="K4792"/>
          <cell r="L4792"/>
          <cell r="O4792"/>
          <cell r="P4792"/>
          <cell r="Q4792"/>
          <cell r="R4792"/>
          <cell r="S4792"/>
          <cell r="T4792"/>
          <cell r="U4792"/>
          <cell r="V4792"/>
          <cell r="Y4792"/>
          <cell r="Z4792"/>
        </row>
        <row r="4793">
          <cell r="B4793"/>
          <cell r="C4793"/>
          <cell r="D4793"/>
          <cell r="E4793"/>
          <cell r="F4793"/>
          <cell r="G4793"/>
          <cell r="H4793"/>
          <cell r="I4793"/>
          <cell r="J4793"/>
          <cell r="K4793"/>
          <cell r="L4793"/>
          <cell r="O4793"/>
          <cell r="P4793"/>
          <cell r="Q4793"/>
          <cell r="R4793"/>
          <cell r="S4793"/>
          <cell r="T4793"/>
          <cell r="U4793"/>
          <cell r="V4793"/>
          <cell r="Y4793"/>
          <cell r="Z4793"/>
        </row>
        <row r="4794">
          <cell r="B4794"/>
          <cell r="C4794"/>
          <cell r="D4794"/>
          <cell r="E4794"/>
          <cell r="F4794"/>
          <cell r="G4794"/>
          <cell r="H4794"/>
          <cell r="I4794"/>
          <cell r="J4794"/>
          <cell r="K4794"/>
          <cell r="L4794"/>
          <cell r="O4794"/>
          <cell r="P4794"/>
          <cell r="Q4794"/>
          <cell r="R4794"/>
          <cell r="S4794"/>
          <cell r="T4794"/>
          <cell r="U4794"/>
          <cell r="V4794"/>
          <cell r="Y4794"/>
          <cell r="Z4794"/>
        </row>
        <row r="4795">
          <cell r="B4795"/>
          <cell r="C4795"/>
          <cell r="D4795"/>
          <cell r="E4795"/>
          <cell r="F4795"/>
          <cell r="G4795"/>
          <cell r="H4795"/>
          <cell r="I4795"/>
          <cell r="J4795"/>
          <cell r="K4795"/>
          <cell r="L4795"/>
          <cell r="O4795"/>
          <cell r="P4795"/>
          <cell r="Q4795"/>
          <cell r="R4795"/>
          <cell r="S4795"/>
          <cell r="T4795"/>
          <cell r="U4795"/>
          <cell r="V4795"/>
          <cell r="Y4795"/>
          <cell r="Z4795"/>
        </row>
        <row r="4796">
          <cell r="B4796"/>
          <cell r="C4796"/>
          <cell r="D4796"/>
          <cell r="E4796"/>
          <cell r="F4796"/>
          <cell r="G4796"/>
          <cell r="H4796"/>
          <cell r="I4796"/>
          <cell r="J4796"/>
          <cell r="K4796"/>
          <cell r="L4796"/>
          <cell r="O4796"/>
          <cell r="P4796"/>
          <cell r="Q4796"/>
          <cell r="R4796"/>
          <cell r="S4796"/>
          <cell r="T4796"/>
          <cell r="U4796"/>
          <cell r="V4796"/>
          <cell r="Y4796"/>
          <cell r="Z4796"/>
        </row>
        <row r="4797">
          <cell r="B4797"/>
          <cell r="C4797"/>
          <cell r="D4797"/>
          <cell r="E4797"/>
          <cell r="F4797"/>
          <cell r="G4797"/>
          <cell r="H4797"/>
          <cell r="I4797"/>
          <cell r="J4797"/>
          <cell r="K4797"/>
          <cell r="L4797"/>
          <cell r="O4797"/>
          <cell r="P4797"/>
          <cell r="Q4797"/>
          <cell r="R4797"/>
          <cell r="S4797"/>
          <cell r="T4797"/>
          <cell r="U4797"/>
          <cell r="V4797"/>
          <cell r="Y4797"/>
          <cell r="Z4797"/>
        </row>
        <row r="4798">
          <cell r="B4798"/>
          <cell r="C4798"/>
          <cell r="D4798"/>
          <cell r="E4798"/>
          <cell r="F4798"/>
          <cell r="G4798"/>
          <cell r="H4798"/>
          <cell r="I4798"/>
          <cell r="J4798"/>
          <cell r="K4798"/>
          <cell r="L4798"/>
          <cell r="O4798"/>
          <cell r="P4798"/>
          <cell r="Q4798"/>
          <cell r="R4798"/>
          <cell r="S4798"/>
          <cell r="T4798"/>
          <cell r="U4798"/>
          <cell r="V4798"/>
          <cell r="Y4798"/>
          <cell r="Z4798"/>
        </row>
        <row r="4799">
          <cell r="B4799"/>
          <cell r="C4799"/>
          <cell r="D4799"/>
          <cell r="E4799"/>
          <cell r="F4799"/>
          <cell r="G4799"/>
          <cell r="H4799"/>
          <cell r="I4799"/>
          <cell r="J4799"/>
          <cell r="K4799"/>
          <cell r="L4799"/>
          <cell r="O4799"/>
          <cell r="P4799"/>
          <cell r="Q4799"/>
          <cell r="R4799"/>
          <cell r="S4799"/>
          <cell r="T4799"/>
          <cell r="U4799"/>
          <cell r="V4799"/>
          <cell r="Y4799"/>
          <cell r="Z4799"/>
        </row>
        <row r="4800">
          <cell r="B4800"/>
          <cell r="C4800"/>
          <cell r="D4800"/>
          <cell r="E4800"/>
          <cell r="F4800"/>
          <cell r="G4800"/>
          <cell r="H4800"/>
          <cell r="I4800"/>
          <cell r="J4800"/>
          <cell r="K4800"/>
          <cell r="L4800"/>
          <cell r="O4800"/>
          <cell r="P4800"/>
          <cell r="Q4800"/>
          <cell r="R4800"/>
          <cell r="S4800"/>
          <cell r="T4800"/>
          <cell r="U4800"/>
          <cell r="V4800"/>
          <cell r="Y4800"/>
          <cell r="Z4800"/>
        </row>
        <row r="4801">
          <cell r="B4801"/>
          <cell r="C4801"/>
          <cell r="D4801"/>
          <cell r="E4801"/>
          <cell r="F4801"/>
          <cell r="G4801"/>
          <cell r="H4801"/>
          <cell r="I4801"/>
          <cell r="J4801"/>
          <cell r="K4801"/>
          <cell r="L4801"/>
          <cell r="O4801"/>
          <cell r="P4801"/>
          <cell r="Q4801"/>
          <cell r="R4801"/>
          <cell r="S4801"/>
          <cell r="T4801"/>
          <cell r="U4801"/>
          <cell r="V4801"/>
          <cell r="Y4801"/>
          <cell r="Z4801"/>
        </row>
        <row r="4802">
          <cell r="B4802"/>
          <cell r="C4802"/>
          <cell r="D4802"/>
          <cell r="E4802"/>
          <cell r="F4802"/>
          <cell r="G4802"/>
          <cell r="H4802"/>
          <cell r="I4802"/>
          <cell r="J4802"/>
          <cell r="K4802"/>
          <cell r="L4802"/>
          <cell r="O4802"/>
          <cell r="P4802"/>
          <cell r="Q4802"/>
          <cell r="R4802"/>
          <cell r="S4802"/>
          <cell r="T4802"/>
          <cell r="U4802"/>
          <cell r="V4802"/>
          <cell r="Y4802"/>
          <cell r="Z4802"/>
        </row>
        <row r="4803">
          <cell r="B4803"/>
          <cell r="C4803"/>
          <cell r="D4803"/>
          <cell r="E4803"/>
          <cell r="F4803"/>
          <cell r="G4803"/>
          <cell r="H4803"/>
          <cell r="I4803"/>
          <cell r="J4803"/>
          <cell r="K4803"/>
          <cell r="L4803"/>
          <cell r="O4803"/>
          <cell r="P4803"/>
          <cell r="Q4803"/>
          <cell r="R4803"/>
          <cell r="S4803"/>
          <cell r="T4803"/>
          <cell r="U4803"/>
          <cell r="V4803"/>
          <cell r="Y4803"/>
          <cell r="Z4803"/>
        </row>
        <row r="4804">
          <cell r="B4804"/>
          <cell r="C4804"/>
          <cell r="D4804"/>
          <cell r="E4804"/>
          <cell r="F4804"/>
          <cell r="G4804"/>
          <cell r="H4804"/>
          <cell r="I4804"/>
          <cell r="J4804"/>
          <cell r="K4804"/>
          <cell r="L4804"/>
          <cell r="O4804"/>
          <cell r="P4804"/>
          <cell r="Q4804"/>
          <cell r="R4804"/>
          <cell r="S4804"/>
          <cell r="T4804"/>
          <cell r="U4804"/>
          <cell r="V4804"/>
          <cell r="Y4804"/>
          <cell r="Z4804"/>
        </row>
        <row r="4805">
          <cell r="B4805"/>
          <cell r="C4805"/>
          <cell r="D4805"/>
          <cell r="E4805"/>
          <cell r="F4805"/>
          <cell r="G4805"/>
          <cell r="H4805"/>
          <cell r="I4805"/>
          <cell r="J4805"/>
          <cell r="K4805"/>
          <cell r="L4805"/>
          <cell r="O4805"/>
          <cell r="P4805"/>
          <cell r="Q4805"/>
          <cell r="R4805"/>
          <cell r="S4805"/>
          <cell r="T4805"/>
          <cell r="U4805"/>
          <cell r="V4805"/>
          <cell r="Y4805"/>
          <cell r="Z4805"/>
        </row>
        <row r="4806">
          <cell r="B4806"/>
          <cell r="C4806"/>
          <cell r="D4806"/>
          <cell r="E4806"/>
          <cell r="F4806"/>
          <cell r="G4806"/>
          <cell r="H4806"/>
          <cell r="I4806"/>
          <cell r="J4806"/>
          <cell r="K4806"/>
          <cell r="L4806"/>
          <cell r="O4806"/>
          <cell r="P4806"/>
          <cell r="Q4806"/>
          <cell r="R4806"/>
          <cell r="S4806"/>
          <cell r="T4806"/>
          <cell r="U4806"/>
          <cell r="V4806"/>
          <cell r="Y4806"/>
          <cell r="Z4806"/>
        </row>
        <row r="4807">
          <cell r="B4807"/>
          <cell r="C4807"/>
          <cell r="D4807"/>
          <cell r="E4807"/>
          <cell r="F4807"/>
          <cell r="G4807"/>
          <cell r="H4807"/>
          <cell r="I4807"/>
          <cell r="J4807"/>
          <cell r="K4807"/>
          <cell r="L4807"/>
          <cell r="O4807"/>
          <cell r="P4807"/>
          <cell r="Q4807"/>
          <cell r="R4807"/>
          <cell r="S4807"/>
          <cell r="T4807"/>
          <cell r="U4807"/>
          <cell r="V4807"/>
          <cell r="Y4807"/>
          <cell r="Z4807"/>
        </row>
        <row r="4808">
          <cell r="B4808"/>
          <cell r="C4808"/>
          <cell r="D4808"/>
          <cell r="E4808"/>
          <cell r="F4808"/>
          <cell r="G4808"/>
          <cell r="H4808"/>
          <cell r="I4808"/>
          <cell r="J4808"/>
          <cell r="K4808"/>
          <cell r="L4808"/>
          <cell r="O4808"/>
          <cell r="P4808"/>
          <cell r="Q4808"/>
          <cell r="R4808"/>
          <cell r="S4808"/>
          <cell r="T4808"/>
          <cell r="U4808"/>
          <cell r="V4808"/>
          <cell r="Y4808"/>
          <cell r="Z4808"/>
        </row>
        <row r="4809">
          <cell r="B4809"/>
          <cell r="C4809"/>
          <cell r="D4809"/>
          <cell r="E4809"/>
          <cell r="F4809"/>
          <cell r="G4809"/>
          <cell r="H4809"/>
          <cell r="I4809"/>
          <cell r="J4809"/>
          <cell r="K4809"/>
          <cell r="L4809"/>
          <cell r="O4809"/>
          <cell r="P4809"/>
          <cell r="Q4809"/>
          <cell r="R4809"/>
          <cell r="S4809"/>
          <cell r="T4809"/>
          <cell r="U4809"/>
          <cell r="V4809"/>
          <cell r="Y4809"/>
          <cell r="Z4809"/>
        </row>
        <row r="4810">
          <cell r="B4810"/>
          <cell r="C4810"/>
          <cell r="D4810"/>
          <cell r="E4810"/>
          <cell r="F4810"/>
          <cell r="G4810"/>
          <cell r="H4810"/>
          <cell r="I4810"/>
          <cell r="J4810"/>
          <cell r="K4810"/>
          <cell r="L4810"/>
          <cell r="O4810"/>
          <cell r="P4810"/>
          <cell r="Q4810"/>
          <cell r="R4810"/>
          <cell r="S4810"/>
          <cell r="T4810"/>
          <cell r="U4810"/>
          <cell r="V4810"/>
          <cell r="Y4810"/>
          <cell r="Z4810"/>
        </row>
        <row r="4811">
          <cell r="B4811"/>
          <cell r="C4811"/>
          <cell r="D4811"/>
          <cell r="E4811"/>
          <cell r="F4811"/>
          <cell r="G4811"/>
          <cell r="H4811"/>
          <cell r="I4811"/>
          <cell r="J4811"/>
          <cell r="K4811"/>
          <cell r="L4811"/>
          <cell r="O4811"/>
          <cell r="P4811"/>
          <cell r="Q4811"/>
          <cell r="R4811"/>
          <cell r="S4811"/>
          <cell r="T4811"/>
          <cell r="U4811"/>
          <cell r="V4811"/>
          <cell r="Y4811"/>
          <cell r="Z4811"/>
        </row>
        <row r="4812">
          <cell r="B4812"/>
          <cell r="C4812"/>
          <cell r="D4812"/>
          <cell r="E4812"/>
          <cell r="F4812"/>
          <cell r="G4812"/>
          <cell r="H4812"/>
          <cell r="I4812"/>
          <cell r="J4812"/>
          <cell r="K4812"/>
          <cell r="L4812"/>
          <cell r="O4812"/>
          <cell r="P4812"/>
          <cell r="Q4812"/>
          <cell r="R4812"/>
          <cell r="S4812"/>
          <cell r="T4812"/>
          <cell r="U4812"/>
          <cell r="V4812"/>
          <cell r="Y4812"/>
          <cell r="Z4812"/>
        </row>
        <row r="4813">
          <cell r="B4813"/>
          <cell r="C4813"/>
          <cell r="D4813"/>
          <cell r="E4813"/>
          <cell r="F4813"/>
          <cell r="G4813"/>
          <cell r="H4813"/>
          <cell r="I4813"/>
          <cell r="J4813"/>
          <cell r="K4813"/>
          <cell r="L4813"/>
          <cell r="O4813"/>
          <cell r="P4813"/>
          <cell r="Q4813"/>
          <cell r="R4813"/>
          <cell r="S4813"/>
          <cell r="T4813"/>
          <cell r="U4813"/>
          <cell r="V4813"/>
          <cell r="Y4813"/>
          <cell r="Z4813"/>
        </row>
        <row r="4814">
          <cell r="B4814"/>
          <cell r="C4814"/>
          <cell r="D4814"/>
          <cell r="E4814"/>
          <cell r="F4814"/>
          <cell r="G4814"/>
          <cell r="H4814"/>
          <cell r="I4814"/>
          <cell r="J4814"/>
          <cell r="K4814"/>
          <cell r="L4814"/>
          <cell r="O4814"/>
          <cell r="P4814"/>
          <cell r="Q4814"/>
          <cell r="R4814"/>
          <cell r="S4814"/>
          <cell r="T4814"/>
          <cell r="U4814"/>
          <cell r="V4814"/>
          <cell r="Y4814"/>
          <cell r="Z4814"/>
        </row>
        <row r="4815">
          <cell r="B4815"/>
          <cell r="C4815"/>
          <cell r="D4815"/>
          <cell r="E4815"/>
          <cell r="F4815"/>
          <cell r="G4815"/>
          <cell r="H4815"/>
          <cell r="I4815"/>
          <cell r="J4815"/>
          <cell r="K4815"/>
          <cell r="L4815"/>
          <cell r="O4815"/>
          <cell r="P4815"/>
          <cell r="Q4815"/>
          <cell r="R4815"/>
          <cell r="S4815"/>
          <cell r="T4815"/>
          <cell r="U4815"/>
          <cell r="V4815"/>
          <cell r="Y4815"/>
          <cell r="Z4815"/>
        </row>
        <row r="4816">
          <cell r="B4816"/>
          <cell r="C4816"/>
          <cell r="D4816"/>
          <cell r="E4816"/>
          <cell r="F4816"/>
          <cell r="G4816"/>
          <cell r="H4816"/>
          <cell r="I4816"/>
          <cell r="J4816"/>
          <cell r="K4816"/>
          <cell r="L4816"/>
          <cell r="O4816"/>
          <cell r="P4816"/>
          <cell r="Q4816"/>
          <cell r="R4816"/>
          <cell r="S4816"/>
          <cell r="T4816"/>
          <cell r="U4816"/>
          <cell r="V4816"/>
          <cell r="Y4816"/>
          <cell r="Z4816"/>
        </row>
        <row r="4817">
          <cell r="B4817"/>
          <cell r="C4817"/>
          <cell r="D4817"/>
          <cell r="E4817"/>
          <cell r="F4817"/>
          <cell r="G4817"/>
          <cell r="H4817"/>
          <cell r="I4817"/>
          <cell r="J4817"/>
          <cell r="K4817"/>
          <cell r="L4817"/>
          <cell r="O4817"/>
          <cell r="P4817"/>
          <cell r="Q4817"/>
          <cell r="R4817"/>
          <cell r="S4817"/>
          <cell r="T4817"/>
          <cell r="U4817"/>
          <cell r="V4817"/>
          <cell r="Y4817"/>
          <cell r="Z4817"/>
        </row>
        <row r="4818">
          <cell r="B4818"/>
          <cell r="C4818"/>
          <cell r="D4818"/>
          <cell r="E4818"/>
          <cell r="F4818"/>
          <cell r="G4818"/>
          <cell r="H4818"/>
          <cell r="I4818"/>
          <cell r="J4818"/>
          <cell r="K4818"/>
          <cell r="L4818"/>
          <cell r="O4818"/>
          <cell r="P4818"/>
          <cell r="Q4818"/>
          <cell r="R4818"/>
          <cell r="S4818"/>
          <cell r="T4818"/>
          <cell r="U4818"/>
          <cell r="V4818"/>
          <cell r="Y4818"/>
          <cell r="Z4818"/>
        </row>
        <row r="4819">
          <cell r="B4819"/>
          <cell r="C4819"/>
          <cell r="D4819"/>
          <cell r="E4819"/>
          <cell r="F4819"/>
          <cell r="G4819"/>
          <cell r="H4819"/>
          <cell r="I4819"/>
          <cell r="J4819"/>
          <cell r="K4819"/>
          <cell r="L4819"/>
          <cell r="O4819"/>
          <cell r="P4819"/>
          <cell r="Q4819"/>
          <cell r="R4819"/>
          <cell r="S4819"/>
          <cell r="T4819"/>
          <cell r="U4819"/>
          <cell r="V4819"/>
          <cell r="Y4819"/>
          <cell r="Z4819"/>
        </row>
        <row r="4820">
          <cell r="B4820"/>
          <cell r="C4820"/>
          <cell r="D4820"/>
          <cell r="E4820"/>
          <cell r="F4820"/>
          <cell r="G4820"/>
          <cell r="H4820"/>
          <cell r="I4820"/>
          <cell r="J4820"/>
          <cell r="K4820"/>
          <cell r="L4820"/>
          <cell r="O4820"/>
          <cell r="P4820"/>
          <cell r="Q4820"/>
          <cell r="R4820"/>
          <cell r="S4820"/>
          <cell r="T4820"/>
          <cell r="U4820"/>
          <cell r="V4820"/>
          <cell r="Y4820"/>
          <cell r="Z4820"/>
        </row>
        <row r="4821">
          <cell r="B4821"/>
          <cell r="C4821"/>
          <cell r="D4821"/>
          <cell r="E4821"/>
          <cell r="F4821"/>
          <cell r="G4821"/>
          <cell r="H4821"/>
          <cell r="I4821"/>
          <cell r="J4821"/>
          <cell r="K4821"/>
          <cell r="L4821"/>
          <cell r="O4821"/>
          <cell r="P4821"/>
          <cell r="Q4821"/>
          <cell r="R4821"/>
          <cell r="S4821"/>
          <cell r="T4821"/>
          <cell r="U4821"/>
          <cell r="V4821"/>
          <cell r="Y4821"/>
          <cell r="Z4821"/>
        </row>
        <row r="4822">
          <cell r="B4822"/>
          <cell r="C4822"/>
          <cell r="D4822"/>
          <cell r="E4822"/>
          <cell r="F4822"/>
          <cell r="G4822"/>
          <cell r="H4822"/>
          <cell r="I4822"/>
          <cell r="J4822"/>
          <cell r="K4822"/>
          <cell r="L4822"/>
          <cell r="O4822"/>
          <cell r="P4822"/>
          <cell r="Q4822"/>
          <cell r="R4822"/>
          <cell r="S4822"/>
          <cell r="T4822"/>
          <cell r="U4822"/>
          <cell r="V4822"/>
          <cell r="Y4822"/>
          <cell r="Z4822"/>
        </row>
        <row r="4823">
          <cell r="B4823"/>
          <cell r="C4823"/>
          <cell r="D4823"/>
          <cell r="E4823"/>
          <cell r="F4823"/>
          <cell r="G4823"/>
          <cell r="H4823"/>
          <cell r="I4823"/>
          <cell r="J4823"/>
          <cell r="K4823"/>
          <cell r="L4823"/>
          <cell r="O4823"/>
          <cell r="P4823"/>
          <cell r="Q4823"/>
          <cell r="R4823"/>
          <cell r="S4823"/>
          <cell r="T4823"/>
          <cell r="U4823"/>
          <cell r="V4823"/>
          <cell r="Y4823"/>
          <cell r="Z4823"/>
        </row>
        <row r="4824">
          <cell r="B4824"/>
          <cell r="C4824"/>
          <cell r="D4824"/>
          <cell r="E4824"/>
          <cell r="F4824"/>
          <cell r="G4824"/>
          <cell r="H4824"/>
          <cell r="I4824"/>
          <cell r="J4824"/>
          <cell r="K4824"/>
          <cell r="L4824"/>
          <cell r="O4824"/>
          <cell r="P4824"/>
          <cell r="Q4824"/>
          <cell r="R4824"/>
          <cell r="S4824"/>
          <cell r="T4824"/>
          <cell r="U4824"/>
          <cell r="V4824"/>
          <cell r="Y4824"/>
          <cell r="Z4824"/>
        </row>
        <row r="4825">
          <cell r="B4825"/>
          <cell r="C4825"/>
          <cell r="D4825"/>
          <cell r="E4825"/>
          <cell r="F4825"/>
          <cell r="G4825"/>
          <cell r="H4825"/>
          <cell r="I4825"/>
          <cell r="J4825"/>
          <cell r="K4825"/>
          <cell r="L4825"/>
          <cell r="O4825"/>
          <cell r="P4825"/>
          <cell r="Q4825"/>
          <cell r="R4825"/>
          <cell r="S4825"/>
          <cell r="T4825"/>
          <cell r="U4825"/>
          <cell r="V4825"/>
          <cell r="Y4825"/>
          <cell r="Z4825"/>
        </row>
        <row r="4826">
          <cell r="B4826"/>
          <cell r="C4826"/>
          <cell r="D4826"/>
          <cell r="E4826"/>
          <cell r="F4826"/>
          <cell r="G4826"/>
          <cell r="H4826"/>
          <cell r="I4826"/>
          <cell r="J4826"/>
          <cell r="K4826"/>
          <cell r="L4826"/>
          <cell r="O4826"/>
          <cell r="P4826"/>
          <cell r="Q4826"/>
          <cell r="R4826"/>
          <cell r="S4826"/>
          <cell r="T4826"/>
          <cell r="U4826"/>
          <cell r="V4826"/>
          <cell r="Y4826"/>
          <cell r="Z4826"/>
        </row>
        <row r="4827">
          <cell r="B4827"/>
          <cell r="C4827"/>
          <cell r="D4827"/>
          <cell r="E4827"/>
          <cell r="F4827"/>
          <cell r="G4827"/>
          <cell r="H4827"/>
          <cell r="I4827"/>
          <cell r="J4827"/>
          <cell r="K4827"/>
          <cell r="L4827"/>
          <cell r="O4827"/>
          <cell r="P4827"/>
          <cell r="Q4827"/>
          <cell r="R4827"/>
          <cell r="S4827"/>
          <cell r="T4827"/>
          <cell r="U4827"/>
          <cell r="V4827"/>
          <cell r="Y4827"/>
          <cell r="Z4827"/>
        </row>
        <row r="4828">
          <cell r="B4828"/>
          <cell r="C4828"/>
          <cell r="D4828"/>
          <cell r="E4828"/>
          <cell r="F4828"/>
          <cell r="G4828"/>
          <cell r="H4828"/>
          <cell r="I4828"/>
          <cell r="J4828"/>
          <cell r="K4828"/>
          <cell r="L4828"/>
          <cell r="O4828"/>
          <cell r="P4828"/>
          <cell r="Q4828"/>
          <cell r="R4828"/>
          <cell r="S4828"/>
          <cell r="T4828"/>
          <cell r="U4828"/>
          <cell r="V4828"/>
          <cell r="Y4828"/>
          <cell r="Z4828"/>
        </row>
        <row r="4829">
          <cell r="B4829"/>
          <cell r="C4829"/>
          <cell r="D4829"/>
          <cell r="E4829"/>
          <cell r="F4829"/>
          <cell r="G4829"/>
          <cell r="H4829"/>
          <cell r="I4829"/>
          <cell r="J4829"/>
          <cell r="K4829"/>
          <cell r="L4829"/>
          <cell r="O4829"/>
          <cell r="P4829"/>
          <cell r="Q4829"/>
          <cell r="R4829"/>
          <cell r="S4829"/>
          <cell r="T4829"/>
          <cell r="U4829"/>
          <cell r="V4829"/>
          <cell r="Y4829"/>
          <cell r="Z4829"/>
        </row>
        <row r="4830">
          <cell r="B4830"/>
          <cell r="C4830"/>
          <cell r="D4830"/>
          <cell r="E4830"/>
          <cell r="F4830"/>
          <cell r="G4830"/>
          <cell r="H4830"/>
          <cell r="I4830"/>
          <cell r="J4830"/>
          <cell r="K4830"/>
          <cell r="L4830"/>
          <cell r="O4830"/>
          <cell r="P4830"/>
          <cell r="Q4830"/>
          <cell r="R4830"/>
          <cell r="S4830"/>
          <cell r="T4830"/>
          <cell r="U4830"/>
          <cell r="V4830"/>
          <cell r="Y4830"/>
          <cell r="Z4830"/>
        </row>
        <row r="4831">
          <cell r="B4831"/>
          <cell r="C4831"/>
          <cell r="D4831"/>
          <cell r="E4831"/>
          <cell r="F4831"/>
          <cell r="G4831"/>
          <cell r="H4831"/>
          <cell r="I4831"/>
          <cell r="J4831"/>
          <cell r="K4831"/>
          <cell r="L4831"/>
          <cell r="O4831"/>
          <cell r="P4831"/>
          <cell r="Q4831"/>
          <cell r="R4831"/>
          <cell r="S4831"/>
          <cell r="T4831"/>
          <cell r="U4831"/>
          <cell r="V4831"/>
          <cell r="Y4831"/>
          <cell r="Z4831"/>
        </row>
        <row r="4832">
          <cell r="B4832"/>
          <cell r="C4832"/>
          <cell r="D4832"/>
          <cell r="E4832"/>
          <cell r="F4832"/>
          <cell r="G4832"/>
          <cell r="H4832"/>
          <cell r="I4832"/>
          <cell r="J4832"/>
          <cell r="K4832"/>
          <cell r="L4832"/>
          <cell r="O4832"/>
          <cell r="P4832"/>
          <cell r="Q4832"/>
          <cell r="R4832"/>
          <cell r="S4832"/>
          <cell r="T4832"/>
          <cell r="U4832"/>
          <cell r="V4832"/>
          <cell r="Y4832"/>
          <cell r="Z4832"/>
        </row>
        <row r="4833">
          <cell r="B4833"/>
          <cell r="C4833"/>
          <cell r="D4833"/>
          <cell r="E4833"/>
          <cell r="F4833"/>
          <cell r="G4833"/>
          <cell r="H4833"/>
          <cell r="I4833"/>
          <cell r="J4833"/>
          <cell r="K4833"/>
          <cell r="L4833"/>
          <cell r="O4833"/>
          <cell r="P4833"/>
          <cell r="Q4833"/>
          <cell r="R4833"/>
          <cell r="S4833"/>
          <cell r="T4833"/>
          <cell r="U4833"/>
          <cell r="V4833"/>
          <cell r="Y4833"/>
          <cell r="Z4833"/>
        </row>
        <row r="4834">
          <cell r="B4834"/>
          <cell r="C4834"/>
          <cell r="D4834"/>
          <cell r="E4834"/>
          <cell r="F4834"/>
          <cell r="G4834"/>
          <cell r="H4834"/>
          <cell r="I4834"/>
          <cell r="J4834"/>
          <cell r="K4834"/>
          <cell r="L4834"/>
          <cell r="O4834"/>
          <cell r="P4834"/>
          <cell r="Q4834"/>
          <cell r="R4834"/>
          <cell r="S4834"/>
          <cell r="T4834"/>
          <cell r="U4834"/>
          <cell r="V4834"/>
          <cell r="Y4834"/>
          <cell r="Z4834"/>
        </row>
        <row r="4835">
          <cell r="B4835"/>
          <cell r="C4835"/>
          <cell r="D4835"/>
          <cell r="E4835"/>
          <cell r="F4835"/>
          <cell r="G4835"/>
          <cell r="H4835"/>
          <cell r="I4835"/>
          <cell r="J4835"/>
          <cell r="K4835"/>
          <cell r="L4835"/>
          <cell r="O4835"/>
          <cell r="P4835"/>
          <cell r="Q4835"/>
          <cell r="R4835"/>
          <cell r="S4835"/>
          <cell r="T4835"/>
          <cell r="U4835"/>
          <cell r="V4835"/>
          <cell r="Y4835"/>
          <cell r="Z4835"/>
        </row>
        <row r="4836">
          <cell r="B4836"/>
          <cell r="C4836"/>
          <cell r="D4836"/>
          <cell r="E4836"/>
          <cell r="F4836"/>
          <cell r="G4836"/>
          <cell r="H4836"/>
          <cell r="I4836"/>
          <cell r="J4836"/>
          <cell r="K4836"/>
          <cell r="L4836"/>
          <cell r="O4836"/>
          <cell r="P4836"/>
          <cell r="Q4836"/>
          <cell r="R4836"/>
          <cell r="S4836"/>
          <cell r="T4836"/>
          <cell r="U4836"/>
          <cell r="V4836"/>
          <cell r="Y4836"/>
          <cell r="Z4836"/>
        </row>
        <row r="4837">
          <cell r="B4837"/>
          <cell r="C4837"/>
          <cell r="D4837"/>
          <cell r="E4837"/>
          <cell r="F4837"/>
          <cell r="G4837"/>
          <cell r="H4837"/>
          <cell r="I4837"/>
          <cell r="J4837"/>
          <cell r="K4837"/>
          <cell r="L4837"/>
          <cell r="O4837"/>
          <cell r="P4837"/>
          <cell r="Q4837"/>
          <cell r="R4837"/>
          <cell r="S4837"/>
          <cell r="T4837"/>
          <cell r="U4837"/>
          <cell r="V4837"/>
          <cell r="Y4837"/>
          <cell r="Z4837"/>
        </row>
        <row r="4838">
          <cell r="B4838"/>
          <cell r="C4838"/>
          <cell r="D4838"/>
          <cell r="E4838"/>
          <cell r="F4838"/>
          <cell r="G4838"/>
          <cell r="H4838"/>
          <cell r="I4838"/>
          <cell r="J4838"/>
          <cell r="K4838"/>
          <cell r="L4838"/>
          <cell r="O4838"/>
          <cell r="P4838"/>
          <cell r="Q4838"/>
          <cell r="R4838"/>
          <cell r="S4838"/>
          <cell r="T4838"/>
          <cell r="U4838"/>
          <cell r="V4838"/>
          <cell r="Y4838"/>
          <cell r="Z4838"/>
        </row>
        <row r="4839">
          <cell r="B4839"/>
          <cell r="C4839"/>
          <cell r="D4839"/>
          <cell r="E4839"/>
          <cell r="F4839"/>
          <cell r="G4839"/>
          <cell r="H4839"/>
          <cell r="I4839"/>
          <cell r="J4839"/>
          <cell r="K4839"/>
          <cell r="L4839"/>
          <cell r="O4839"/>
          <cell r="P4839"/>
          <cell r="Q4839"/>
          <cell r="R4839"/>
          <cell r="S4839"/>
          <cell r="T4839"/>
          <cell r="U4839"/>
          <cell r="V4839"/>
          <cell r="Y4839"/>
          <cell r="Z4839"/>
        </row>
        <row r="4840">
          <cell r="B4840"/>
          <cell r="C4840"/>
          <cell r="D4840"/>
          <cell r="E4840"/>
          <cell r="F4840"/>
          <cell r="G4840"/>
          <cell r="H4840"/>
          <cell r="I4840"/>
          <cell r="J4840"/>
          <cell r="K4840"/>
          <cell r="L4840"/>
          <cell r="O4840"/>
          <cell r="P4840"/>
          <cell r="Q4840"/>
          <cell r="R4840"/>
          <cell r="S4840"/>
          <cell r="T4840"/>
          <cell r="U4840"/>
          <cell r="V4840"/>
          <cell r="Y4840"/>
          <cell r="Z4840"/>
        </row>
        <row r="4841">
          <cell r="B4841"/>
          <cell r="C4841"/>
          <cell r="D4841"/>
          <cell r="E4841"/>
          <cell r="F4841"/>
          <cell r="G4841"/>
          <cell r="H4841"/>
          <cell r="I4841"/>
          <cell r="J4841"/>
          <cell r="K4841"/>
          <cell r="L4841"/>
          <cell r="O4841"/>
          <cell r="P4841"/>
          <cell r="Q4841"/>
          <cell r="R4841"/>
          <cell r="S4841"/>
          <cell r="T4841"/>
          <cell r="U4841"/>
          <cell r="V4841"/>
          <cell r="Y4841"/>
          <cell r="Z4841"/>
        </row>
        <row r="4842">
          <cell r="B4842"/>
          <cell r="C4842"/>
          <cell r="D4842"/>
          <cell r="E4842"/>
          <cell r="F4842"/>
          <cell r="G4842"/>
          <cell r="H4842"/>
          <cell r="I4842"/>
          <cell r="J4842"/>
          <cell r="K4842"/>
          <cell r="L4842"/>
          <cell r="O4842"/>
          <cell r="P4842"/>
          <cell r="Q4842"/>
          <cell r="R4842"/>
          <cell r="S4842"/>
          <cell r="T4842"/>
          <cell r="U4842"/>
          <cell r="V4842"/>
          <cell r="Y4842"/>
          <cell r="Z4842"/>
        </row>
        <row r="4843">
          <cell r="B4843"/>
          <cell r="C4843"/>
          <cell r="D4843"/>
          <cell r="E4843"/>
          <cell r="F4843"/>
          <cell r="G4843"/>
          <cell r="H4843"/>
          <cell r="I4843"/>
          <cell r="J4843"/>
          <cell r="K4843"/>
          <cell r="L4843"/>
          <cell r="O4843"/>
          <cell r="P4843"/>
          <cell r="Q4843"/>
          <cell r="R4843"/>
          <cell r="S4843"/>
          <cell r="T4843"/>
          <cell r="U4843"/>
          <cell r="V4843"/>
          <cell r="Y4843"/>
          <cell r="Z4843"/>
        </row>
        <row r="4844">
          <cell r="B4844"/>
          <cell r="C4844"/>
          <cell r="D4844"/>
          <cell r="E4844"/>
          <cell r="F4844"/>
          <cell r="G4844"/>
          <cell r="H4844"/>
          <cell r="I4844"/>
          <cell r="J4844"/>
          <cell r="K4844"/>
          <cell r="L4844"/>
          <cell r="O4844"/>
          <cell r="P4844"/>
          <cell r="Q4844"/>
          <cell r="R4844"/>
          <cell r="S4844"/>
          <cell r="T4844"/>
          <cell r="U4844"/>
          <cell r="V4844"/>
          <cell r="Y4844"/>
          <cell r="Z4844"/>
        </row>
        <row r="4845">
          <cell r="B4845"/>
          <cell r="C4845"/>
          <cell r="D4845"/>
          <cell r="E4845"/>
          <cell r="F4845"/>
          <cell r="G4845"/>
          <cell r="H4845"/>
          <cell r="I4845"/>
          <cell r="J4845"/>
          <cell r="K4845"/>
          <cell r="L4845"/>
          <cell r="O4845"/>
          <cell r="P4845"/>
          <cell r="Q4845"/>
          <cell r="R4845"/>
          <cell r="S4845"/>
          <cell r="T4845"/>
          <cell r="U4845"/>
          <cell r="V4845"/>
          <cell r="Y4845"/>
          <cell r="Z4845"/>
        </row>
        <row r="4846">
          <cell r="B4846"/>
          <cell r="C4846"/>
          <cell r="D4846"/>
          <cell r="E4846"/>
          <cell r="F4846"/>
          <cell r="G4846"/>
          <cell r="H4846"/>
          <cell r="I4846"/>
          <cell r="J4846"/>
          <cell r="K4846"/>
          <cell r="L4846"/>
          <cell r="O4846"/>
          <cell r="P4846"/>
          <cell r="Q4846"/>
          <cell r="R4846"/>
          <cell r="S4846"/>
          <cell r="T4846"/>
          <cell r="U4846"/>
          <cell r="V4846"/>
          <cell r="Y4846"/>
          <cell r="Z4846"/>
        </row>
        <row r="4847">
          <cell r="B4847"/>
          <cell r="C4847"/>
          <cell r="D4847"/>
          <cell r="E4847"/>
          <cell r="F4847"/>
          <cell r="G4847"/>
          <cell r="H4847"/>
          <cell r="I4847"/>
          <cell r="J4847"/>
          <cell r="K4847"/>
          <cell r="L4847"/>
          <cell r="O4847"/>
          <cell r="P4847"/>
          <cell r="Q4847"/>
          <cell r="R4847"/>
          <cell r="S4847"/>
          <cell r="T4847"/>
          <cell r="U4847"/>
          <cell r="V4847"/>
          <cell r="Y4847"/>
          <cell r="Z4847"/>
        </row>
        <row r="4848">
          <cell r="B4848"/>
          <cell r="C4848"/>
          <cell r="D4848"/>
          <cell r="E4848"/>
          <cell r="F4848"/>
          <cell r="G4848"/>
          <cell r="H4848"/>
          <cell r="I4848"/>
          <cell r="J4848"/>
          <cell r="K4848"/>
          <cell r="L4848"/>
          <cell r="O4848"/>
          <cell r="P4848"/>
          <cell r="Q4848"/>
          <cell r="R4848"/>
          <cell r="S4848"/>
          <cell r="T4848"/>
          <cell r="U4848"/>
          <cell r="V4848"/>
          <cell r="Y4848"/>
          <cell r="Z4848"/>
        </row>
        <row r="4849">
          <cell r="B4849"/>
          <cell r="C4849"/>
          <cell r="D4849"/>
          <cell r="E4849"/>
          <cell r="F4849"/>
          <cell r="G4849"/>
          <cell r="H4849"/>
          <cell r="I4849"/>
          <cell r="J4849"/>
          <cell r="K4849"/>
          <cell r="L4849"/>
          <cell r="O4849"/>
          <cell r="P4849"/>
          <cell r="Q4849"/>
          <cell r="R4849"/>
          <cell r="S4849"/>
          <cell r="T4849"/>
          <cell r="U4849"/>
          <cell r="V4849"/>
          <cell r="Y4849"/>
          <cell r="Z4849"/>
        </row>
        <row r="4850">
          <cell r="B4850"/>
          <cell r="C4850"/>
          <cell r="D4850"/>
          <cell r="E4850"/>
          <cell r="F4850"/>
          <cell r="G4850"/>
          <cell r="H4850"/>
          <cell r="I4850"/>
          <cell r="J4850"/>
          <cell r="K4850"/>
          <cell r="L4850"/>
          <cell r="O4850"/>
          <cell r="P4850"/>
          <cell r="Q4850"/>
          <cell r="R4850"/>
          <cell r="S4850"/>
          <cell r="T4850"/>
          <cell r="U4850"/>
          <cell r="V4850"/>
          <cell r="Y4850"/>
          <cell r="Z4850"/>
        </row>
        <row r="4851">
          <cell r="B4851"/>
          <cell r="C4851"/>
          <cell r="D4851"/>
          <cell r="E4851"/>
          <cell r="F4851"/>
          <cell r="G4851"/>
          <cell r="H4851"/>
          <cell r="I4851"/>
          <cell r="J4851"/>
          <cell r="K4851"/>
          <cell r="L4851"/>
          <cell r="O4851"/>
          <cell r="P4851"/>
          <cell r="Q4851"/>
          <cell r="R4851"/>
          <cell r="S4851"/>
          <cell r="T4851"/>
          <cell r="U4851"/>
          <cell r="V4851"/>
          <cell r="Y4851"/>
          <cell r="Z4851"/>
        </row>
        <row r="4852">
          <cell r="B4852"/>
          <cell r="C4852"/>
          <cell r="D4852"/>
          <cell r="E4852"/>
          <cell r="F4852"/>
          <cell r="G4852"/>
          <cell r="H4852"/>
          <cell r="I4852"/>
          <cell r="J4852"/>
          <cell r="K4852"/>
          <cell r="L4852"/>
          <cell r="O4852"/>
          <cell r="P4852"/>
          <cell r="Q4852"/>
          <cell r="R4852"/>
          <cell r="S4852"/>
          <cell r="T4852"/>
          <cell r="U4852"/>
          <cell r="V4852"/>
          <cell r="Y4852"/>
          <cell r="Z4852"/>
        </row>
        <row r="4853">
          <cell r="B4853"/>
          <cell r="C4853"/>
          <cell r="D4853"/>
          <cell r="E4853"/>
          <cell r="F4853"/>
          <cell r="G4853"/>
          <cell r="H4853"/>
          <cell r="I4853"/>
          <cell r="J4853"/>
          <cell r="K4853"/>
          <cell r="L4853"/>
          <cell r="O4853"/>
          <cell r="P4853"/>
          <cell r="Q4853"/>
          <cell r="R4853"/>
          <cell r="S4853"/>
          <cell r="T4853"/>
          <cell r="U4853"/>
          <cell r="V4853"/>
          <cell r="Y4853"/>
          <cell r="Z4853"/>
        </row>
        <row r="4854">
          <cell r="B4854"/>
          <cell r="C4854"/>
          <cell r="D4854"/>
          <cell r="E4854"/>
          <cell r="F4854"/>
          <cell r="G4854"/>
          <cell r="H4854"/>
          <cell r="I4854"/>
          <cell r="J4854"/>
          <cell r="K4854"/>
          <cell r="L4854"/>
          <cell r="O4854"/>
          <cell r="P4854"/>
          <cell r="Q4854"/>
          <cell r="R4854"/>
          <cell r="S4854"/>
          <cell r="T4854"/>
          <cell r="U4854"/>
          <cell r="V4854"/>
          <cell r="Y4854"/>
          <cell r="Z4854"/>
        </row>
        <row r="4855">
          <cell r="B4855"/>
          <cell r="C4855"/>
          <cell r="D4855"/>
          <cell r="E4855"/>
          <cell r="F4855"/>
          <cell r="G4855"/>
          <cell r="H4855"/>
          <cell r="I4855"/>
          <cell r="J4855"/>
          <cell r="K4855"/>
          <cell r="L4855"/>
          <cell r="O4855"/>
          <cell r="P4855"/>
          <cell r="Q4855"/>
          <cell r="R4855"/>
          <cell r="S4855"/>
          <cell r="T4855"/>
          <cell r="U4855"/>
          <cell r="V4855"/>
          <cell r="Y4855"/>
          <cell r="Z4855"/>
        </row>
        <row r="4856">
          <cell r="B4856"/>
          <cell r="C4856"/>
          <cell r="D4856"/>
          <cell r="E4856"/>
          <cell r="F4856"/>
          <cell r="G4856"/>
          <cell r="H4856"/>
          <cell r="I4856"/>
          <cell r="J4856"/>
          <cell r="K4856"/>
          <cell r="L4856"/>
          <cell r="O4856"/>
          <cell r="P4856"/>
          <cell r="Q4856"/>
          <cell r="R4856"/>
          <cell r="S4856"/>
          <cell r="T4856"/>
          <cell r="U4856"/>
          <cell r="V4856"/>
          <cell r="Y4856"/>
          <cell r="Z4856"/>
        </row>
        <row r="4857">
          <cell r="B4857"/>
          <cell r="C4857"/>
          <cell r="D4857"/>
          <cell r="E4857"/>
          <cell r="F4857"/>
          <cell r="G4857"/>
          <cell r="H4857"/>
          <cell r="I4857"/>
          <cell r="J4857"/>
          <cell r="K4857"/>
          <cell r="L4857"/>
          <cell r="O4857"/>
          <cell r="P4857"/>
          <cell r="Q4857"/>
          <cell r="R4857"/>
          <cell r="S4857"/>
          <cell r="T4857"/>
          <cell r="U4857"/>
          <cell r="V4857"/>
          <cell r="Y4857"/>
          <cell r="Z4857"/>
        </row>
        <row r="4858">
          <cell r="B4858"/>
          <cell r="C4858"/>
          <cell r="D4858"/>
          <cell r="E4858"/>
          <cell r="F4858"/>
          <cell r="G4858"/>
          <cell r="H4858"/>
          <cell r="I4858"/>
          <cell r="J4858"/>
          <cell r="K4858"/>
          <cell r="L4858"/>
          <cell r="O4858"/>
          <cell r="P4858"/>
          <cell r="Q4858"/>
          <cell r="R4858"/>
          <cell r="S4858"/>
          <cell r="T4858"/>
          <cell r="U4858"/>
          <cell r="V4858"/>
          <cell r="Y4858"/>
          <cell r="Z4858"/>
        </row>
        <row r="4859">
          <cell r="B4859"/>
          <cell r="C4859"/>
          <cell r="D4859"/>
          <cell r="E4859"/>
          <cell r="F4859"/>
          <cell r="G4859"/>
          <cell r="H4859"/>
          <cell r="I4859"/>
          <cell r="J4859"/>
          <cell r="K4859"/>
          <cell r="L4859"/>
          <cell r="O4859"/>
          <cell r="P4859"/>
          <cell r="Q4859"/>
          <cell r="R4859"/>
          <cell r="S4859"/>
          <cell r="T4859"/>
          <cell r="U4859"/>
          <cell r="V4859"/>
          <cell r="Y4859"/>
          <cell r="Z4859"/>
        </row>
        <row r="4860">
          <cell r="B4860"/>
          <cell r="C4860"/>
          <cell r="D4860"/>
          <cell r="E4860"/>
          <cell r="F4860"/>
          <cell r="G4860"/>
          <cell r="H4860"/>
          <cell r="I4860"/>
          <cell r="J4860"/>
          <cell r="K4860"/>
          <cell r="L4860"/>
          <cell r="O4860"/>
          <cell r="P4860"/>
          <cell r="Q4860"/>
          <cell r="R4860"/>
          <cell r="S4860"/>
          <cell r="T4860"/>
          <cell r="U4860"/>
          <cell r="V4860"/>
          <cell r="Y4860"/>
          <cell r="Z4860"/>
        </row>
        <row r="4861">
          <cell r="B4861"/>
          <cell r="C4861"/>
          <cell r="D4861"/>
          <cell r="E4861"/>
          <cell r="F4861"/>
          <cell r="G4861"/>
          <cell r="H4861"/>
          <cell r="I4861"/>
          <cell r="J4861"/>
          <cell r="K4861"/>
          <cell r="L4861"/>
          <cell r="O4861"/>
          <cell r="P4861"/>
          <cell r="Q4861"/>
          <cell r="R4861"/>
          <cell r="S4861"/>
          <cell r="T4861"/>
          <cell r="U4861"/>
          <cell r="V4861"/>
          <cell r="Y4861"/>
          <cell r="Z4861"/>
        </row>
        <row r="4862">
          <cell r="B4862"/>
          <cell r="C4862"/>
          <cell r="D4862"/>
          <cell r="E4862"/>
          <cell r="F4862"/>
          <cell r="G4862"/>
          <cell r="H4862"/>
          <cell r="I4862"/>
          <cell r="J4862"/>
          <cell r="K4862"/>
          <cell r="L4862"/>
          <cell r="O4862"/>
          <cell r="P4862"/>
          <cell r="Q4862"/>
          <cell r="R4862"/>
          <cell r="S4862"/>
          <cell r="T4862"/>
          <cell r="U4862"/>
          <cell r="V4862"/>
          <cell r="Y4862"/>
          <cell r="Z4862"/>
        </row>
        <row r="4863">
          <cell r="B4863"/>
          <cell r="C4863"/>
          <cell r="D4863"/>
          <cell r="E4863"/>
          <cell r="F4863"/>
          <cell r="G4863"/>
          <cell r="H4863"/>
          <cell r="I4863"/>
          <cell r="J4863"/>
          <cell r="K4863"/>
          <cell r="L4863"/>
          <cell r="O4863"/>
          <cell r="P4863"/>
          <cell r="Q4863"/>
          <cell r="R4863"/>
          <cell r="S4863"/>
          <cell r="T4863"/>
          <cell r="U4863"/>
          <cell r="V4863"/>
          <cell r="Y4863"/>
          <cell r="Z4863"/>
        </row>
        <row r="4864">
          <cell r="B4864"/>
          <cell r="C4864"/>
          <cell r="D4864"/>
          <cell r="E4864"/>
          <cell r="F4864"/>
          <cell r="G4864"/>
          <cell r="H4864"/>
          <cell r="I4864"/>
          <cell r="J4864"/>
          <cell r="K4864"/>
          <cell r="L4864"/>
          <cell r="O4864"/>
          <cell r="P4864"/>
          <cell r="Q4864"/>
          <cell r="R4864"/>
          <cell r="S4864"/>
          <cell r="T4864"/>
          <cell r="U4864"/>
          <cell r="V4864"/>
          <cell r="Y4864"/>
          <cell r="Z4864"/>
        </row>
        <row r="4865">
          <cell r="B4865"/>
          <cell r="C4865"/>
          <cell r="D4865"/>
          <cell r="E4865"/>
          <cell r="F4865"/>
          <cell r="G4865"/>
          <cell r="H4865"/>
          <cell r="I4865"/>
          <cell r="J4865"/>
          <cell r="K4865"/>
          <cell r="L4865"/>
          <cell r="O4865"/>
          <cell r="P4865"/>
          <cell r="Q4865"/>
          <cell r="R4865"/>
          <cell r="S4865"/>
          <cell r="T4865"/>
          <cell r="U4865"/>
          <cell r="V4865"/>
          <cell r="Y4865"/>
          <cell r="Z4865"/>
        </row>
        <row r="4866">
          <cell r="B4866"/>
          <cell r="C4866"/>
          <cell r="D4866"/>
          <cell r="E4866"/>
          <cell r="F4866"/>
          <cell r="G4866"/>
          <cell r="H4866"/>
          <cell r="I4866"/>
          <cell r="J4866"/>
          <cell r="K4866"/>
          <cell r="L4866"/>
          <cell r="O4866"/>
          <cell r="P4866"/>
          <cell r="Q4866"/>
          <cell r="R4866"/>
          <cell r="S4866"/>
          <cell r="T4866"/>
          <cell r="U4866"/>
          <cell r="V4866"/>
          <cell r="Y4866"/>
          <cell r="Z4866"/>
        </row>
        <row r="4867">
          <cell r="B4867"/>
          <cell r="C4867"/>
          <cell r="D4867"/>
          <cell r="E4867"/>
          <cell r="F4867"/>
          <cell r="G4867"/>
          <cell r="H4867"/>
          <cell r="I4867"/>
          <cell r="J4867"/>
          <cell r="K4867"/>
          <cell r="L4867"/>
          <cell r="O4867"/>
          <cell r="P4867"/>
          <cell r="Q4867"/>
          <cell r="R4867"/>
          <cell r="S4867"/>
          <cell r="T4867"/>
          <cell r="U4867"/>
          <cell r="V4867"/>
          <cell r="Y4867"/>
          <cell r="Z4867"/>
        </row>
        <row r="4868">
          <cell r="B4868"/>
          <cell r="C4868"/>
          <cell r="D4868"/>
          <cell r="E4868"/>
          <cell r="F4868"/>
          <cell r="G4868"/>
          <cell r="H4868"/>
          <cell r="I4868"/>
          <cell r="J4868"/>
          <cell r="K4868"/>
          <cell r="L4868"/>
          <cell r="O4868"/>
          <cell r="P4868"/>
          <cell r="Q4868"/>
          <cell r="R4868"/>
          <cell r="S4868"/>
          <cell r="T4868"/>
          <cell r="U4868"/>
          <cell r="V4868"/>
          <cell r="Y4868"/>
          <cell r="Z4868"/>
        </row>
        <row r="4869">
          <cell r="B4869"/>
          <cell r="C4869"/>
          <cell r="D4869"/>
          <cell r="E4869"/>
          <cell r="F4869"/>
          <cell r="G4869"/>
          <cell r="H4869"/>
          <cell r="I4869"/>
          <cell r="J4869"/>
          <cell r="K4869"/>
          <cell r="L4869"/>
          <cell r="O4869"/>
          <cell r="P4869"/>
          <cell r="Q4869"/>
          <cell r="R4869"/>
          <cell r="S4869"/>
          <cell r="T4869"/>
          <cell r="U4869"/>
          <cell r="V4869"/>
          <cell r="Y4869"/>
          <cell r="Z4869"/>
        </row>
        <row r="4870">
          <cell r="B4870"/>
          <cell r="C4870"/>
          <cell r="D4870"/>
          <cell r="E4870"/>
          <cell r="F4870"/>
          <cell r="G4870"/>
          <cell r="H4870"/>
          <cell r="I4870"/>
          <cell r="J4870"/>
          <cell r="K4870"/>
          <cell r="L4870"/>
          <cell r="O4870"/>
          <cell r="P4870"/>
          <cell r="Q4870"/>
          <cell r="R4870"/>
          <cell r="S4870"/>
          <cell r="T4870"/>
          <cell r="U4870"/>
          <cell r="V4870"/>
          <cell r="Y4870"/>
          <cell r="Z4870"/>
        </row>
        <row r="4871">
          <cell r="B4871"/>
          <cell r="C4871"/>
          <cell r="D4871"/>
          <cell r="E4871"/>
          <cell r="F4871"/>
          <cell r="G4871"/>
          <cell r="H4871"/>
          <cell r="I4871"/>
          <cell r="J4871"/>
          <cell r="K4871"/>
          <cell r="L4871"/>
          <cell r="O4871"/>
          <cell r="P4871"/>
          <cell r="Q4871"/>
          <cell r="R4871"/>
          <cell r="S4871"/>
          <cell r="T4871"/>
          <cell r="U4871"/>
          <cell r="V4871"/>
          <cell r="Y4871"/>
          <cell r="Z4871"/>
        </row>
        <row r="4872">
          <cell r="B4872"/>
          <cell r="C4872"/>
          <cell r="D4872"/>
          <cell r="E4872"/>
          <cell r="F4872"/>
          <cell r="G4872"/>
          <cell r="H4872"/>
          <cell r="I4872"/>
          <cell r="J4872"/>
          <cell r="K4872"/>
          <cell r="L4872"/>
          <cell r="O4872"/>
          <cell r="P4872"/>
          <cell r="Q4872"/>
          <cell r="R4872"/>
          <cell r="S4872"/>
          <cell r="T4872"/>
          <cell r="U4872"/>
          <cell r="V4872"/>
          <cell r="Y4872"/>
          <cell r="Z4872"/>
        </row>
        <row r="4873">
          <cell r="B4873"/>
          <cell r="C4873"/>
          <cell r="D4873"/>
          <cell r="E4873"/>
          <cell r="F4873"/>
          <cell r="G4873"/>
          <cell r="H4873"/>
          <cell r="I4873"/>
          <cell r="J4873"/>
          <cell r="K4873"/>
          <cell r="L4873"/>
          <cell r="O4873"/>
          <cell r="P4873"/>
          <cell r="Q4873"/>
          <cell r="R4873"/>
          <cell r="S4873"/>
          <cell r="T4873"/>
          <cell r="U4873"/>
          <cell r="V4873"/>
          <cell r="Y4873"/>
          <cell r="Z4873"/>
        </row>
        <row r="4874">
          <cell r="B4874"/>
          <cell r="C4874"/>
          <cell r="D4874"/>
          <cell r="E4874"/>
          <cell r="F4874"/>
          <cell r="G4874"/>
          <cell r="H4874"/>
          <cell r="I4874"/>
          <cell r="J4874"/>
          <cell r="K4874"/>
          <cell r="L4874"/>
          <cell r="O4874"/>
          <cell r="P4874"/>
          <cell r="Q4874"/>
          <cell r="R4874"/>
          <cell r="S4874"/>
          <cell r="T4874"/>
          <cell r="U4874"/>
          <cell r="V4874"/>
          <cell r="Y4874"/>
          <cell r="Z4874"/>
        </row>
        <row r="4875">
          <cell r="B4875"/>
          <cell r="C4875"/>
          <cell r="D4875"/>
          <cell r="E4875"/>
          <cell r="F4875"/>
          <cell r="G4875"/>
          <cell r="H4875"/>
          <cell r="I4875"/>
          <cell r="J4875"/>
          <cell r="K4875"/>
          <cell r="L4875"/>
          <cell r="O4875"/>
          <cell r="P4875"/>
          <cell r="Q4875"/>
          <cell r="R4875"/>
          <cell r="S4875"/>
          <cell r="T4875"/>
          <cell r="U4875"/>
          <cell r="V4875"/>
          <cell r="Y4875"/>
          <cell r="Z4875"/>
        </row>
        <row r="4876">
          <cell r="B4876"/>
          <cell r="C4876"/>
          <cell r="D4876"/>
          <cell r="E4876"/>
          <cell r="F4876"/>
          <cell r="G4876"/>
          <cell r="H4876"/>
          <cell r="I4876"/>
          <cell r="J4876"/>
          <cell r="K4876"/>
          <cell r="L4876"/>
          <cell r="O4876"/>
          <cell r="P4876"/>
          <cell r="Q4876"/>
          <cell r="R4876"/>
          <cell r="S4876"/>
          <cell r="T4876"/>
          <cell r="U4876"/>
          <cell r="V4876"/>
          <cell r="Y4876"/>
          <cell r="Z4876"/>
        </row>
        <row r="4877">
          <cell r="B4877"/>
          <cell r="C4877"/>
          <cell r="D4877"/>
          <cell r="E4877"/>
          <cell r="F4877"/>
          <cell r="G4877"/>
          <cell r="H4877"/>
          <cell r="I4877"/>
          <cell r="J4877"/>
          <cell r="K4877"/>
          <cell r="L4877"/>
          <cell r="O4877"/>
          <cell r="P4877"/>
          <cell r="Q4877"/>
          <cell r="R4877"/>
          <cell r="S4877"/>
          <cell r="T4877"/>
          <cell r="U4877"/>
          <cell r="V4877"/>
          <cell r="Y4877"/>
          <cell r="Z4877"/>
        </row>
        <row r="4878">
          <cell r="B4878"/>
          <cell r="C4878"/>
          <cell r="D4878"/>
          <cell r="E4878"/>
          <cell r="F4878"/>
          <cell r="G4878"/>
          <cell r="H4878"/>
          <cell r="I4878"/>
          <cell r="J4878"/>
          <cell r="K4878"/>
          <cell r="L4878"/>
          <cell r="O4878"/>
          <cell r="P4878"/>
          <cell r="Q4878"/>
          <cell r="R4878"/>
          <cell r="S4878"/>
          <cell r="T4878"/>
          <cell r="U4878"/>
          <cell r="V4878"/>
          <cell r="Y4878"/>
          <cell r="Z4878"/>
        </row>
        <row r="4879">
          <cell r="B4879"/>
          <cell r="C4879"/>
          <cell r="D4879"/>
          <cell r="E4879"/>
          <cell r="F4879"/>
          <cell r="G4879"/>
          <cell r="H4879"/>
          <cell r="I4879"/>
          <cell r="J4879"/>
          <cell r="K4879"/>
          <cell r="L4879"/>
          <cell r="O4879"/>
          <cell r="P4879"/>
          <cell r="Q4879"/>
          <cell r="R4879"/>
          <cell r="S4879"/>
          <cell r="T4879"/>
          <cell r="U4879"/>
          <cell r="V4879"/>
          <cell r="Y4879"/>
          <cell r="Z4879"/>
        </row>
        <row r="4880">
          <cell r="B4880"/>
          <cell r="C4880"/>
          <cell r="D4880"/>
          <cell r="E4880"/>
          <cell r="F4880"/>
          <cell r="G4880"/>
          <cell r="H4880"/>
          <cell r="I4880"/>
          <cell r="J4880"/>
          <cell r="K4880"/>
          <cell r="L4880"/>
          <cell r="O4880"/>
          <cell r="P4880"/>
          <cell r="Q4880"/>
          <cell r="R4880"/>
          <cell r="S4880"/>
          <cell r="T4880"/>
          <cell r="U4880"/>
          <cell r="V4880"/>
          <cell r="Y4880"/>
          <cell r="Z4880"/>
        </row>
        <row r="4881">
          <cell r="B4881"/>
          <cell r="C4881"/>
          <cell r="D4881"/>
          <cell r="E4881"/>
          <cell r="F4881"/>
          <cell r="G4881"/>
          <cell r="H4881"/>
          <cell r="I4881"/>
          <cell r="J4881"/>
          <cell r="K4881"/>
          <cell r="L4881"/>
          <cell r="O4881"/>
          <cell r="P4881"/>
          <cell r="Q4881"/>
          <cell r="R4881"/>
          <cell r="S4881"/>
          <cell r="T4881"/>
          <cell r="U4881"/>
          <cell r="V4881"/>
          <cell r="Y4881"/>
          <cell r="Z4881"/>
        </row>
        <row r="4882">
          <cell r="B4882"/>
          <cell r="C4882"/>
          <cell r="D4882"/>
          <cell r="E4882"/>
          <cell r="F4882"/>
          <cell r="G4882"/>
          <cell r="H4882"/>
          <cell r="I4882"/>
          <cell r="J4882"/>
          <cell r="K4882"/>
          <cell r="L4882"/>
          <cell r="O4882"/>
          <cell r="P4882"/>
          <cell r="Q4882"/>
          <cell r="R4882"/>
          <cell r="S4882"/>
          <cell r="T4882"/>
          <cell r="U4882"/>
          <cell r="V4882"/>
          <cell r="Y4882"/>
          <cell r="Z4882"/>
        </row>
        <row r="4883">
          <cell r="B4883"/>
          <cell r="C4883"/>
          <cell r="D4883"/>
          <cell r="E4883"/>
          <cell r="F4883"/>
          <cell r="G4883"/>
          <cell r="H4883"/>
          <cell r="I4883"/>
          <cell r="J4883"/>
          <cell r="K4883"/>
          <cell r="L4883"/>
          <cell r="O4883"/>
          <cell r="P4883"/>
          <cell r="Q4883"/>
          <cell r="R4883"/>
          <cell r="S4883"/>
          <cell r="T4883"/>
          <cell r="U4883"/>
          <cell r="V4883"/>
          <cell r="Y4883"/>
          <cell r="Z4883"/>
        </row>
        <row r="4884">
          <cell r="B4884"/>
          <cell r="C4884"/>
          <cell r="D4884"/>
          <cell r="E4884"/>
          <cell r="F4884"/>
          <cell r="G4884"/>
          <cell r="H4884"/>
          <cell r="I4884"/>
          <cell r="J4884"/>
          <cell r="K4884"/>
          <cell r="L4884"/>
          <cell r="O4884"/>
          <cell r="P4884"/>
          <cell r="Q4884"/>
          <cell r="R4884"/>
          <cell r="S4884"/>
          <cell r="T4884"/>
          <cell r="U4884"/>
          <cell r="V4884"/>
          <cell r="Y4884"/>
          <cell r="Z4884"/>
        </row>
        <row r="4885">
          <cell r="B4885"/>
          <cell r="C4885"/>
          <cell r="D4885"/>
          <cell r="E4885"/>
          <cell r="F4885"/>
          <cell r="G4885"/>
          <cell r="H4885"/>
          <cell r="I4885"/>
          <cell r="J4885"/>
          <cell r="K4885"/>
          <cell r="L4885"/>
          <cell r="O4885"/>
          <cell r="P4885"/>
          <cell r="Q4885"/>
          <cell r="R4885"/>
          <cell r="S4885"/>
          <cell r="T4885"/>
          <cell r="U4885"/>
          <cell r="V4885"/>
          <cell r="Y4885"/>
          <cell r="Z4885"/>
        </row>
        <row r="4886">
          <cell r="B4886"/>
          <cell r="C4886"/>
          <cell r="D4886"/>
          <cell r="E4886"/>
          <cell r="F4886"/>
          <cell r="G4886"/>
          <cell r="H4886"/>
          <cell r="I4886"/>
          <cell r="J4886"/>
          <cell r="K4886"/>
          <cell r="L4886"/>
          <cell r="O4886"/>
          <cell r="P4886"/>
          <cell r="Q4886"/>
          <cell r="R4886"/>
          <cell r="S4886"/>
          <cell r="T4886"/>
          <cell r="U4886"/>
          <cell r="V4886"/>
          <cell r="Y4886"/>
          <cell r="Z4886"/>
        </row>
        <row r="4887">
          <cell r="B4887"/>
          <cell r="C4887"/>
          <cell r="D4887"/>
          <cell r="E4887"/>
          <cell r="F4887"/>
          <cell r="G4887"/>
          <cell r="H4887"/>
          <cell r="I4887"/>
          <cell r="J4887"/>
          <cell r="K4887"/>
          <cell r="L4887"/>
          <cell r="O4887"/>
          <cell r="P4887"/>
          <cell r="Q4887"/>
          <cell r="R4887"/>
          <cell r="S4887"/>
          <cell r="T4887"/>
          <cell r="U4887"/>
          <cell r="V4887"/>
          <cell r="Y4887"/>
          <cell r="Z4887"/>
        </row>
        <row r="4888">
          <cell r="B4888"/>
          <cell r="C4888"/>
          <cell r="D4888"/>
          <cell r="E4888"/>
          <cell r="F4888"/>
          <cell r="G4888"/>
          <cell r="H4888"/>
          <cell r="I4888"/>
          <cell r="J4888"/>
          <cell r="K4888"/>
          <cell r="L4888"/>
          <cell r="O4888"/>
          <cell r="P4888"/>
          <cell r="Q4888"/>
          <cell r="R4888"/>
          <cell r="S4888"/>
          <cell r="T4888"/>
          <cell r="U4888"/>
          <cell r="V4888"/>
          <cell r="Y4888"/>
          <cell r="Z4888"/>
        </row>
        <row r="4889">
          <cell r="B4889"/>
          <cell r="C4889"/>
          <cell r="D4889"/>
          <cell r="E4889"/>
          <cell r="F4889"/>
          <cell r="G4889"/>
          <cell r="H4889"/>
          <cell r="I4889"/>
          <cell r="J4889"/>
          <cell r="K4889"/>
          <cell r="L4889"/>
          <cell r="O4889"/>
          <cell r="P4889"/>
          <cell r="Q4889"/>
          <cell r="R4889"/>
          <cell r="S4889"/>
          <cell r="T4889"/>
          <cell r="U4889"/>
          <cell r="V4889"/>
          <cell r="Y4889"/>
          <cell r="Z4889"/>
        </row>
        <row r="4890">
          <cell r="B4890"/>
          <cell r="C4890"/>
          <cell r="D4890"/>
          <cell r="E4890"/>
          <cell r="F4890"/>
          <cell r="G4890"/>
          <cell r="H4890"/>
          <cell r="I4890"/>
          <cell r="J4890"/>
          <cell r="K4890"/>
          <cell r="L4890"/>
          <cell r="O4890"/>
          <cell r="P4890"/>
          <cell r="Q4890"/>
          <cell r="R4890"/>
          <cell r="S4890"/>
          <cell r="T4890"/>
          <cell r="U4890"/>
          <cell r="V4890"/>
          <cell r="Y4890"/>
          <cell r="Z4890"/>
        </row>
        <row r="4891">
          <cell r="B4891"/>
          <cell r="C4891"/>
          <cell r="D4891"/>
          <cell r="E4891"/>
          <cell r="F4891"/>
          <cell r="G4891"/>
          <cell r="H4891"/>
          <cell r="I4891"/>
          <cell r="J4891"/>
          <cell r="K4891"/>
          <cell r="L4891"/>
          <cell r="O4891"/>
          <cell r="P4891"/>
          <cell r="Q4891"/>
          <cell r="R4891"/>
          <cell r="S4891"/>
          <cell r="T4891"/>
          <cell r="U4891"/>
          <cell r="V4891"/>
          <cell r="Y4891"/>
          <cell r="Z4891"/>
        </row>
        <row r="4892">
          <cell r="B4892"/>
          <cell r="C4892"/>
          <cell r="D4892"/>
          <cell r="E4892"/>
          <cell r="F4892"/>
          <cell r="G4892"/>
          <cell r="H4892"/>
          <cell r="I4892"/>
          <cell r="J4892"/>
          <cell r="K4892"/>
          <cell r="L4892"/>
          <cell r="O4892"/>
          <cell r="P4892"/>
          <cell r="Q4892"/>
          <cell r="R4892"/>
          <cell r="S4892"/>
          <cell r="T4892"/>
          <cell r="U4892"/>
          <cell r="V4892"/>
          <cell r="Y4892"/>
          <cell r="Z4892"/>
        </row>
        <row r="4893">
          <cell r="B4893"/>
          <cell r="C4893"/>
          <cell r="D4893"/>
          <cell r="E4893"/>
          <cell r="F4893"/>
          <cell r="G4893"/>
          <cell r="H4893"/>
          <cell r="I4893"/>
          <cell r="J4893"/>
          <cell r="K4893"/>
          <cell r="L4893"/>
          <cell r="O4893"/>
          <cell r="P4893"/>
          <cell r="Q4893"/>
          <cell r="R4893"/>
          <cell r="S4893"/>
          <cell r="T4893"/>
          <cell r="U4893"/>
          <cell r="V4893"/>
          <cell r="Y4893"/>
          <cell r="Z4893"/>
        </row>
        <row r="4894">
          <cell r="B4894"/>
          <cell r="C4894"/>
          <cell r="D4894"/>
          <cell r="E4894"/>
          <cell r="F4894"/>
          <cell r="G4894"/>
          <cell r="H4894"/>
          <cell r="I4894"/>
          <cell r="J4894"/>
          <cell r="K4894"/>
          <cell r="L4894"/>
          <cell r="O4894"/>
          <cell r="P4894"/>
          <cell r="Q4894"/>
          <cell r="R4894"/>
          <cell r="S4894"/>
          <cell r="T4894"/>
          <cell r="U4894"/>
          <cell r="V4894"/>
          <cell r="Y4894"/>
          <cell r="Z4894"/>
        </row>
        <row r="4895">
          <cell r="B4895"/>
          <cell r="C4895"/>
          <cell r="D4895"/>
          <cell r="E4895"/>
          <cell r="F4895"/>
          <cell r="G4895"/>
          <cell r="H4895"/>
          <cell r="I4895"/>
          <cell r="J4895"/>
          <cell r="K4895"/>
          <cell r="L4895"/>
          <cell r="O4895"/>
          <cell r="P4895"/>
          <cell r="Q4895"/>
          <cell r="R4895"/>
          <cell r="S4895"/>
          <cell r="T4895"/>
          <cell r="U4895"/>
          <cell r="V4895"/>
          <cell r="Y4895"/>
          <cell r="Z4895"/>
        </row>
      </sheetData>
      <sheetData sheetId="2"/>
      <sheetData sheetId="3">
        <row r="3">
          <cell r="A3" t="str">
            <v>SY011</v>
          </cell>
          <cell r="B3" t="str">
            <v>ICB</v>
          </cell>
          <cell r="C3" t="str">
            <v>Corporate Services</v>
          </cell>
          <cell r="D3" t="str">
            <v>1,5,6,7,8</v>
          </cell>
          <cell r="E3" t="str">
            <v>BAF 1.3, BAF 1.11, BAF 0.1.1, BAF 0.2</v>
          </cell>
          <cell r="F3" t="str">
            <v>Emergency Preparedness, Resilience and Response (EPRR) - If the ICB does not put in place sufficient appropriate arrangements to meet legislation and standards required as a Category 1 Responder, there is a risk that the people of South Yorkshire will not be adequately protected from harm related to major incidents and other emergencies.</v>
          </cell>
          <cell r="G3">
            <v>1</v>
          </cell>
          <cell r="H3">
            <v>4</v>
          </cell>
          <cell r="I3">
            <v>4</v>
          </cell>
          <cell r="J3" t="str">
            <v>Responsible</v>
          </cell>
          <cell r="K3" t="str">
            <v>Reviewing our ongoing compliance with the EPRR Core Standards to identify any risks, issues or gaps and develop an action plan for any areas of development</v>
          </cell>
          <cell r="L3" t="str">
            <v>Sarah Perkins
Director of Transformation and Delivery</v>
          </cell>
          <cell r="M3" t="str">
            <v>Previous CCG Risk Management Processes</v>
          </cell>
          <cell r="N3">
            <v>1</v>
          </cell>
          <cell r="O3">
            <v>4</v>
          </cell>
          <cell r="P3">
            <v>4</v>
          </cell>
          <cell r="Q3" t="str">
            <v>20/02/2023                            16/05/2023                    06/07/2023
01/02/2024
22/07/2024
24/04/2025
25/04/2025</v>
          </cell>
          <cell r="R3">
            <v>45955</v>
          </cell>
          <cell r="S3" t="str">
            <v>Not overdue</v>
          </cell>
          <cell r="T3" t="str">
            <v xml:space="preserve">Mark Janvier
Helena Charlton
</v>
          </cell>
          <cell r="U3" t="str">
            <v>April 2025 - Work programme ongoing and regular updates provided to Audit &amp; Risk Committee</v>
          </cell>
          <cell r="V3" t="str">
            <v>Six Monthly</v>
          </cell>
          <cell r="W3" t="str">
            <v>Local Health Resillience Partnership Group (LHRP)</v>
          </cell>
          <cell r="X3" t="str">
            <v>Audit and Risk Committee</v>
          </cell>
          <cell r="Y3">
            <v>44900</v>
          </cell>
          <cell r="Z3">
            <v>44896</v>
          </cell>
          <cell r="AA3">
            <v>749</v>
          </cell>
          <cell r="AB3" t="str">
            <v>EPRR Function impacted significantly by industrial action. Core standards review completed.  EPRR function being supported by all directorates.
April 2025 - Core standards review completed.  EPRR function being supported by all directorates where appropriate.  EPRR function is small in comparison to other ICBs and the impact of any upcoming restructures will need to be monitored accordingly.</v>
          </cell>
        </row>
        <row r="4">
          <cell r="A4" t="str">
            <v xml:space="preserve">SY016
</v>
          </cell>
          <cell r="B4" t="str">
            <v>ICB</v>
          </cell>
          <cell r="C4" t="str">
            <v>Finance inc Fraud</v>
          </cell>
          <cell r="D4" t="str">
            <v>1,3,5,6</v>
          </cell>
          <cell r="E4" t="str">
            <v>BAF 1.3</v>
          </cell>
          <cell r="F4" t="str">
            <v>Fraud - There is a risk that Continuing Healthcare (CHC) / Personal Health Budget (PHB) funds provided for patient care are intentionally diverted by patients or their carers for other means not care related due to fraudulent activity resulting in loss of revenue for the ICB and lack of care for patients.</v>
          </cell>
          <cell r="G4">
            <v>3</v>
          </cell>
          <cell r="H4">
            <v>4</v>
          </cell>
          <cell r="I4">
            <v>12</v>
          </cell>
          <cell r="J4" t="str">
            <v>Responsible</v>
          </cell>
          <cell r="K4" t="str">
            <v>1)Robust policies for CHC and PHB.
2)Broadcare used where there are checks against costs.
3)PHBs are regularly audited
4)Where a risk may be evidence, advice would be requested from the Local Counter Fraud Officer.
5)All PHBs are signed and authorised 
6) PHB are audited</v>
          </cell>
          <cell r="L4" t="str">
            <v>Lee Outhwaite 
Chief Finance Officer</v>
          </cell>
          <cell r="M4" t="str">
            <v>Previous CCG Risk Management Processes</v>
          </cell>
          <cell r="N4">
            <v>3</v>
          </cell>
          <cell r="O4">
            <v>3</v>
          </cell>
          <cell r="P4">
            <v>9</v>
          </cell>
          <cell r="Q4" t="str">
            <v>18/11/2022
02/03/2023
23/03/2023                                                           19/04/2023                         02/05/2023               16/05/2023                        15/06/2023                    06/07/2023     13/10/2023   01/11/2023  01/12/2023   03/01/2024
01/03/2024
22/07/2024
01/08/2024
09/09/2024
06/01/2025
06/02/2025
22/06/2025
30/07/2025
10/09/2025</v>
          </cell>
          <cell r="R4">
            <v>46001</v>
          </cell>
          <cell r="S4" t="str">
            <v>Not overdue</v>
          </cell>
          <cell r="T4" t="str">
            <v xml:space="preserve">Hayley Tingle (Leading on CHC Budget)
</v>
          </cell>
          <cell r="U4" t="str">
            <v xml:space="preserve">July 2025 - All four places:  Audits undertaken identified specific risks in relation to PHB.  Developing action plan in conjunction with Local Authority (LA) to ensure robust system and processes are in place to mitigate. This is part of our regular meetings with LA . 
Looking to bring this in house within the ICB as the finance function develops its roles.
September 2025  , This continues to be on the CHC PID workplan for 25/26 although a refresh / review of the PID is currently taking place following the Model Blue Print for the ICB and where this function may sit in future , for assurance we continue to have regular audits for both in house and LA commissioned services to ensure no significant balances are built up by patients </v>
          </cell>
          <cell r="V4" t="str">
            <v>Quarterly</v>
          </cell>
          <cell r="W4" t="str">
            <v>ICB Place Committee</v>
          </cell>
          <cell r="X4" t="str">
            <v>Audit and Risk Committee</v>
          </cell>
          <cell r="Y4">
            <v>44883</v>
          </cell>
          <cell r="Z4">
            <v>44866</v>
          </cell>
          <cell r="AA4">
            <v>760</v>
          </cell>
          <cell r="AB4" t="str">
            <v>no further updates , continue to explore in house option which takes the audit function away from LA . This is part of the CHC / Individual Placement PID which aims to ensure consistency of approach across the 4 places . The move away from LA will be part of this work . Meanwhile assurances and monitoring are obtained from LA to mitigate any risk of balances being accrued and action taken .
6/02/25 No further updates , this forms part of the PID work plan in 25/26</v>
          </cell>
        </row>
        <row r="5">
          <cell r="A5" t="str">
            <v xml:space="preserve">SY019  </v>
          </cell>
          <cell r="B5" t="str">
            <v>ICB</v>
          </cell>
          <cell r="C5" t="str">
            <v>Information Governance</v>
          </cell>
          <cell r="D5" t="str">
            <v>1,2,6,7,8</v>
          </cell>
          <cell r="E5" t="str">
            <v>BAF 2.2, BAF 2.4</v>
          </cell>
          <cell r="F5" t="str">
            <v>Information Governance - Information Sharing - Possible Fraud risk. There is a risk that documents and information will be shared inadvertantly with staff outside of the ICB resulting in a breach of sensitive information and data. This could be due to an unsolicited email asking for log on details for an account, ESR or Bank Account</v>
          </cell>
          <cell r="G5">
            <v>2</v>
          </cell>
          <cell r="H5">
            <v>3</v>
          </cell>
          <cell r="I5">
            <v>6</v>
          </cell>
          <cell r="J5" t="str">
            <v>Responsible</v>
          </cell>
          <cell r="K5" t="str">
            <v xml:space="preserve">1)Information gathering underway to understand how much of a risk this is and whether any breaches have occurred.  
2)We have microsoft 365 training library to inform staff of how best practice utilisation of these tools.  We are running organisation wide and team based sessioins and webinars.  
3)We are supporting teams to migrate data reposatories alighed to best pratice guidance.  We also have controls on the creation and closure of microsoft teams to avoid mis-administration of secure file storage areas.  Team owner training is in place.  
4)We have a weekly microsft 365 pop up resolution centre.
</v>
          </cell>
          <cell r="L5" t="str">
            <v>Mark Janvier 
Director of Corporate and Governance</v>
          </cell>
          <cell r="M5" t="str">
            <v>Previous CCG Risk Management Processes</v>
          </cell>
          <cell r="N5">
            <v>2</v>
          </cell>
          <cell r="O5">
            <v>3</v>
          </cell>
          <cell r="P5">
            <v>6</v>
          </cell>
          <cell r="Q5" t="str">
            <v>05/12/2022               16/05/2023                    06/07/2023
12/12/2023
22/07/2024
23/10/2024
13/03/2025</v>
          </cell>
          <cell r="R5">
            <v>45913</v>
          </cell>
          <cell r="S5" t="str">
            <v xml:space="preserve">24 </v>
          </cell>
          <cell r="T5" t="str">
            <v>Kieran Baker</v>
          </cell>
          <cell r="U5" t="str">
            <v>Information gathering underway to understand how much of a risk this is and whether any breaches have occurred.  
As per mitigation
28/10 - We are working on a process to add M365 training and demonstration to the Staff Induction to help new staff members understand how we work as a hybrid and collaborative organisations and learn about the core tools that we use. Work is also continuing to roll out training and support for file migration.
A Bring Your Own Device Policy is now in place to ensure there are controls on how staff use personal devices for work purposes to reduce the risk of data loss.</v>
          </cell>
          <cell r="V5" t="str">
            <v>Six Monthly</v>
          </cell>
          <cell r="W5" t="str">
            <v xml:space="preserve">South Yorkshire IG Group </v>
          </cell>
          <cell r="X5" t="str">
            <v>Audit and Risk Committee</v>
          </cell>
          <cell r="Y5">
            <v>44900</v>
          </cell>
          <cell r="Z5">
            <v>44896</v>
          </cell>
          <cell r="AA5">
            <v>749</v>
          </cell>
          <cell r="AB5" t="str">
            <v xml:space="preserve">IG Group - observed there are 2-3 queries raised around people outside our organisation being able to see our intranet, whilst not an issue to us, as only people with access to the wider NHS network can see the internet but if things are misconfigured then this may allow outsiders to see. </v>
          </cell>
        </row>
        <row r="6">
          <cell r="A6" t="str">
            <v xml:space="preserve">SY021
</v>
          </cell>
          <cell r="B6" t="str">
            <v>ICB</v>
          </cell>
          <cell r="C6" t="str">
            <v>Quality</v>
          </cell>
          <cell r="D6" t="str">
            <v>1,2,5,6,8</v>
          </cell>
          <cell r="E6" t="str">
            <v>BAF 1.1, BAF 1.6.1</v>
          </cell>
          <cell r="F6" t="str">
            <v>Learning Disability Mortality Review (LeDeR) - There is a risk that the ICB will not meet national policy requirements for LeDeR, this is due to delays in agreeing workforce and accountability framework, which may result in learning not being identified and embedded across the system to prevent avoidable deaths and reduce health inequalities.  The ICB will also be in breach of Nationally set KPI's resulting in further action by NHSE</v>
          </cell>
          <cell r="G6">
            <v>4</v>
          </cell>
          <cell r="H6">
            <v>3</v>
          </cell>
          <cell r="I6">
            <v>12</v>
          </cell>
          <cell r="J6" t="str">
            <v>Responsible</v>
          </cell>
          <cell r="K6" t="str">
            <v>1) Development of a South Yorkshire Approach in line with the national policy Additional resource to address the backlog 
2) Automation and streamlining processes Additional project management resource been allocated from central LDA team</v>
          </cell>
          <cell r="L6" t="str">
            <v>Chris Edwards 
Rotherham Place Director</v>
          </cell>
          <cell r="M6" t="str">
            <v>Previous CCG Risk Management Processes</v>
          </cell>
          <cell r="N6">
            <v>4</v>
          </cell>
          <cell r="O6">
            <v>3</v>
          </cell>
          <cell r="P6">
            <v>12</v>
          </cell>
          <cell r="Q6" t="str">
            <v>01/06/2022
07/12/2022
24/03/2023
30/03/2023                           16/05/2023
06/06/2023                              16/06/2023                    06/07/2023                                     05/09/2023     16/10/2023
01/12/2023
10/01/2024
18/04/2024
29/07/2024
31/10/2024
03/02/2025
20/02/2025
07/04/2025
05/07/2025
06/10/2025</v>
          </cell>
          <cell r="R6">
            <v>46028</v>
          </cell>
          <cell r="S6" t="str">
            <v>Not overdue</v>
          </cell>
          <cell r="T6" t="str">
            <v xml:space="preserve">Kelly Glover / Anita Winter                      </v>
          </cell>
          <cell r="U6" t="str">
            <v>07/07/25 FTC LeDeR Reviewer extended to September 2025, the same concerns will apply regarding capacity when this post ends.   In light of the planned new ICB model and given that there is uncertainty around the future of the LeDeR team contact with bereaved families for all Doncaster notifications has been placed on hold.  A decision on how these will be progressed will be made once the outcome of the new model is clear.  A new 'Rapid Review' process has been implemented for reviews aged 70+  The 'Rapid Review' which is a streamlined approach to ensure timely completion, efficient use of resources, and continued learning from deaths while maintaining the integrity of the LeDeR process.  Progressing well with completing Rotherham backlog.
06/10/25 Rapid Review Process is offering some improvement.  Reviewers have been set targets for completion of reviews per month based on their WTE to try to increase throughput.  The number of notifications being received is increasing now to a daily basis.  The FTC postholder has been extended to 31 March 2026 but a longer term capacity solution is still required.</v>
          </cell>
          <cell r="V6" t="str">
            <v>Quarterly</v>
          </cell>
          <cell r="W6" t="str">
            <v>ICB Place Committee</v>
          </cell>
          <cell r="X6" t="str">
            <v>Quality Performance Patient Involvement Experience (QPPIE)</v>
          </cell>
          <cell r="Y6">
            <v>44713</v>
          </cell>
          <cell r="Z6">
            <v>44713</v>
          </cell>
          <cell r="AA6">
            <v>882</v>
          </cell>
          <cell r="AB6" t="str">
            <v>Residual likelihood reduced to 3 from 4 due to the ongoing development work and mitigations particularly due to making the fixed term post a permanent post which was due to finish in March 25.</v>
          </cell>
        </row>
        <row r="7">
          <cell r="A7" t="str">
            <v>SY028</v>
          </cell>
          <cell r="B7" t="str">
            <v>ICB</v>
          </cell>
          <cell r="C7" t="str">
            <v>Cancer</v>
          </cell>
          <cell r="D7" t="str">
            <v>1,2,5,6</v>
          </cell>
          <cell r="E7" t="str">
            <v>BAF 1.4.1, BAF 1.4.2, BAF 2.6, BAF 2.14, BAF 2.15, BAF 2.16</v>
          </cell>
          <cell r="F7" t="str">
            <v xml:space="preserve">Oncology Workforce Challenges – in recent months we have become aware of a growing pressure on the oncology workforce, which is replicated nationally, related to the number of Oncologists across services locally. A temporary breast oncology service, head and neck service and lower Gastrointestinal (GI) service have been implemented locally to mitigate patient safety risks.  Given the temporary nature of this solution further work will be required to identify the longer-term solution which is being led by the Cancer Alliance.   </v>
          </cell>
          <cell r="G7">
            <v>3</v>
          </cell>
          <cell r="H7">
            <v>4</v>
          </cell>
          <cell r="I7">
            <v>12</v>
          </cell>
          <cell r="J7" t="str">
            <v>Accountable</v>
          </cell>
          <cell r="K7" t="str">
            <v xml:space="preserve">1) National mitigation for recruitment on oncology workforce required. 
2) Mutual aid requested through regional team with Incident Management Team (IMT) established. 
3) Successful recruitment round has increased overall capacity with at risk tumour pathways being prioritised. A further paper is being drafted to provide assurance to QPIE regarding the longer term position on workforce risks, to be presented in December 2025
</v>
          </cell>
          <cell r="L7" t="str">
            <v>Emma Latimer 
Sheffield Place Director / ICB SRO Cancer /  SRO for End of Life and Palliative Care</v>
          </cell>
          <cell r="M7" t="str">
            <v xml:space="preserve">CCG Due Diligence Assurance Letters </v>
          </cell>
          <cell r="N7">
            <v>4</v>
          </cell>
          <cell r="O7">
            <v>4</v>
          </cell>
          <cell r="P7">
            <v>16</v>
          </cell>
          <cell r="Q7" t="str">
            <v>05/12/2022                                              19/04/2023                 16/05/2023                                                       15/06/2023                    06/07/2023          01/08/2023                 16/08/2023               12/09/2023             31/10/2023
05/12/2023
16/01/2024
21/02/2024
20/05/2024
02/07/2024
05/08/2024
01/10/2024
13/11/2024
30/12/2024
13/01/2025
25/03/2025
12/05/2025
17/06/2025
22/07/2025
18/08/2025
22/09/2025</v>
          </cell>
          <cell r="R7">
            <v>45952</v>
          </cell>
          <cell r="S7" t="str">
            <v>Not overdue</v>
          </cell>
          <cell r="T7" t="str">
            <v>Julia Jessop, Cancer Alliance Managing Director</v>
          </cell>
          <cell r="U7" t="str">
            <v xml:space="preserve">May 2025-  Barnsley and Rotherham OSC updated with progress regarding stabilisation and transformation. A paper outlining current challenges and mitigations was presented to SY ICB Board meeting on 7.5.2025. A new NSO oversight group is being established to oversee the improvement and transformation programme reporting directly to CAB. 
September 2025 - A further update will be provided to QPPIE in Dec 2025. The Non-Surgical Oncology (NSO) insourcing model for breast services with Remedy to secure additional capacity, established by STH has now ceased as substantive appointments increased. </v>
          </cell>
          <cell r="V7" t="str">
            <v>Monthly</v>
          </cell>
          <cell r="W7" t="str">
            <v>Quality Performance Patient Involvement Experience (QPPIE)</v>
          </cell>
          <cell r="X7" t="str">
            <v>UNDER REVIEW 21.01.25</v>
          </cell>
          <cell r="Y7">
            <v>44900</v>
          </cell>
          <cell r="Z7">
            <v>44896</v>
          </cell>
          <cell r="AA7">
            <v>749</v>
          </cell>
          <cell r="AB7" t="str">
            <v>Work still ongoing</v>
          </cell>
        </row>
        <row r="8">
          <cell r="A8" t="str">
            <v>SY040 - B</v>
          </cell>
          <cell r="B8" t="str">
            <v>ICB</v>
          </cell>
          <cell r="C8" t="str">
            <v>Children and Young People</v>
          </cell>
          <cell r="D8" t="str">
            <v>5, 6</v>
          </cell>
          <cell r="E8" t="str">
            <v>BAF 1.4.1, BAF 1.4.2, BAF 1.4.3.1, BAF 1.4.3, BAF 1.6.1, BAF 1.6.2, BAF 1.6.3</v>
          </cell>
          <cell r="F8"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8">
            <v>3</v>
          </cell>
          <cell r="H8">
            <v>4</v>
          </cell>
          <cell r="I8">
            <v>12</v>
          </cell>
          <cell r="J8" t="str">
            <v>Accountable</v>
          </cell>
          <cell r="K8" t="str">
            <v>1)Regular partnership meetings on CYP Emotional and Mental Wellbeing
2)Joint commissioning approach in place with LA Public Health
3)Branching Minds service bringing key provider partners together to ensure referrals are triaged to most appropriate service</v>
          </cell>
          <cell r="L8" t="str">
            <v>Chris Edwards 
Rotherham Place Director</v>
          </cell>
          <cell r="M8" t="str">
            <v>Previous CCG Risk Management Processes</v>
          </cell>
          <cell r="N8">
            <v>3</v>
          </cell>
          <cell r="O8">
            <v>4</v>
          </cell>
          <cell r="P8">
            <v>12</v>
          </cell>
          <cell r="Q8" t="str">
            <v>04/08/2024
11/11/2024
10/02/2025
07/04/2025
19/05/2025
30/05/2025
18/08/2025
08/09/2025</v>
          </cell>
          <cell r="R8">
            <v>45999</v>
          </cell>
          <cell r="S8" t="str">
            <v>not overdue</v>
          </cell>
          <cell r="T8" t="str">
            <v>Jamie Wike</v>
          </cell>
          <cell r="U8" t="str">
            <v xml:space="preserve">Aug 2025 - Review completed which has identified opportunities for further improvement and transformation of services across CYP EH&amp;WB services - this work is being taken forward through the MH Delivery Group.  The CAMHS service is being enhanced utilising MHIS funding in 2025/26 to support people with LD and MH.                                                                                                                                                                                                                                                                                                                                                                                                                                                                                                                                                                                                                                                                                                                </v>
          </cell>
          <cell r="V8" t="str">
            <v>Quarterly</v>
          </cell>
          <cell r="W8" t="str">
            <v>ICB Place Committee</v>
          </cell>
          <cell r="X8" t="str">
            <v>Quality Performance Patient Involvement Experience (QPPIE)</v>
          </cell>
          <cell r="Y8">
            <v>44900</v>
          </cell>
          <cell r="Z8">
            <v>44896</v>
          </cell>
          <cell r="AA8">
            <v>749</v>
          </cell>
          <cell r="AB8" t="str">
            <v>14/10/24 - Split risks now applied on spreadsheet</v>
          </cell>
        </row>
        <row r="9">
          <cell r="A9" t="str">
            <v>SY040 - D</v>
          </cell>
          <cell r="B9" t="str">
            <v>ICB</v>
          </cell>
          <cell r="C9" t="str">
            <v>Children and Young People</v>
          </cell>
          <cell r="D9" t="str">
            <v>5, 6</v>
          </cell>
          <cell r="E9" t="str">
            <v>BAF 1.4.1, BAF 1.4.2, BAF 1.4.3.1, BAF 1.4.3, BAF 1.6.1, BAF 1.6.2, BAF 1.6.3</v>
          </cell>
          <cell r="F9"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9">
            <v>3</v>
          </cell>
          <cell r="H9">
            <v>4</v>
          </cell>
          <cell r="I9">
            <v>12</v>
          </cell>
          <cell r="J9" t="str">
            <v>Accountable</v>
          </cell>
          <cell r="K9" t="str">
            <v xml:space="preserve">Monthly place based Clinical Quality Review Group oversight </v>
          </cell>
          <cell r="L9" t="str">
            <v>Chris Edwards 
Rotherham Place Director</v>
          </cell>
          <cell r="M9" t="str">
            <v>Previous CCG Risk Management Processes</v>
          </cell>
          <cell r="N9">
            <v>3</v>
          </cell>
          <cell r="O9">
            <v>4</v>
          </cell>
          <cell r="P9">
            <v>12</v>
          </cell>
          <cell r="Q9" t="str">
            <v>30/09/2024
16/01/2025
07/04/2025
28/04/2025
20/06/2025
07/07/2025</v>
          </cell>
          <cell r="R9">
            <v>45937</v>
          </cell>
          <cell r="S9" t="str">
            <v xml:space="preserve">8 </v>
          </cell>
          <cell r="T9" t="str">
            <v>Ailsa Leighton</v>
          </cell>
          <cell r="U9" t="str">
            <v xml:space="preserve">June 2025 - The CYP Neuro pathway has now transitioned across to RDASH .  Over time it is expected that waiting times will reduce, alongside support being provided for parents and children whilst waiting assessment.              </v>
          </cell>
          <cell r="V9" t="str">
            <v>Quarterly</v>
          </cell>
          <cell r="W9" t="str">
            <v>ICB Place Committee</v>
          </cell>
          <cell r="X9" t="str">
            <v>Quality Performance Patient Involvement Experience (QPPIE)</v>
          </cell>
          <cell r="Y9">
            <v>44900</v>
          </cell>
          <cell r="Z9">
            <v>44896</v>
          </cell>
          <cell r="AA9">
            <v>749</v>
          </cell>
          <cell r="AB9" t="str">
            <v>14/10/24 - Split risks now applied on spreadsheet</v>
          </cell>
        </row>
        <row r="10">
          <cell r="A10" t="str">
            <v>SY040 - R</v>
          </cell>
          <cell r="B10" t="str">
            <v>All Places</v>
          </cell>
          <cell r="C10" t="str">
            <v>Children and Young People</v>
          </cell>
          <cell r="D10" t="str">
            <v>5, 6</v>
          </cell>
          <cell r="E10" t="str">
            <v>BAF 1.4.1, BAF 1.4.2, BAF 1.4.3.1, BAF 1.4.3, BAF 1.6.1, BAF 1.6.2, BAF 1.6.3</v>
          </cell>
          <cell r="F10"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0">
            <v>3</v>
          </cell>
          <cell r="H10">
            <v>4</v>
          </cell>
          <cell r="I10">
            <v>12</v>
          </cell>
          <cell r="J10" t="str">
            <v>Accountable</v>
          </cell>
          <cell r="K10" t="str">
            <v>Weekly meeting between RICB and RDaSH, CAMHS and TRFT.  
Monthly CAMHS contract performance meeting.  "</v>
          </cell>
          <cell r="L10" t="str">
            <v>Chris Edwards 
Rotherham Place Director</v>
          </cell>
          <cell r="M10" t="str">
            <v>Previous CCG Risk Management Processes</v>
          </cell>
          <cell r="N10">
            <v>3</v>
          </cell>
          <cell r="O10">
            <v>4</v>
          </cell>
          <cell r="P10">
            <v>12</v>
          </cell>
          <cell r="Q10" t="str">
            <v>23/09/2024
23/12/2024
30/12/2024
01/04/2025
07/04/2025
30/06/2025
07/07/2025
06/10/2025</v>
          </cell>
          <cell r="R10">
            <v>46028</v>
          </cell>
          <cell r="S10" t="str">
            <v>not overdue</v>
          </cell>
          <cell r="T10" t="str">
            <v>Claire Smith</v>
          </cell>
          <cell r="U10" t="str">
            <v>January 2025 - The peer review was superseded as we had an unannounced (CQC/OFSTED) inspection which went well and our outcome is now published. The positive outcome means we wont be inspected for at least 5 years. We have also agreed some non recurrent money for our CDC neurodevelopment assessment service to reduce waiting times (0-5 yrs) a trajectory is being developed with TRFT.  funding transferred to trft and resource increasing to provide support to reduce waits - monitoring in place 
Oct 2025 - progressing well with additional resource in place</v>
          </cell>
          <cell r="V10" t="str">
            <v>Quarterly</v>
          </cell>
          <cell r="W10" t="str">
            <v>ICB Place Committee</v>
          </cell>
          <cell r="X10" t="str">
            <v>Quality Performance Patient Involvement Experience (QPPIE)</v>
          </cell>
          <cell r="Y10">
            <v>44900</v>
          </cell>
          <cell r="Z10">
            <v>44896</v>
          </cell>
          <cell r="AA10">
            <v>749</v>
          </cell>
          <cell r="AB10" t="str">
            <v>14/10/24 - Split risks now applied on spreadsheet</v>
          </cell>
          <cell r="AC10"/>
        </row>
        <row r="11">
          <cell r="A11" t="str">
            <v>SY040 - System</v>
          </cell>
          <cell r="B11" t="str">
            <v>ICB</v>
          </cell>
          <cell r="C11" t="str">
            <v>Children and Young People</v>
          </cell>
          <cell r="D11" t="str">
            <v>5, 6</v>
          </cell>
          <cell r="E11" t="str">
            <v>BAF 1.4.1, BAF 1.4.2, BAF 1.4.3.1, BAF 1.4.3, BAF 1.6.1, BAF 1.6.2, BAF 1.6.3</v>
          </cell>
          <cell r="F11"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1">
            <v>3</v>
          </cell>
          <cell r="H11">
            <v>4</v>
          </cell>
          <cell r="I11">
            <v>12</v>
          </cell>
          <cell r="J11" t="str">
            <v>Accountable</v>
          </cell>
          <cell r="K11" t="str">
            <v xml:space="preserve">1)Monthly contracting and performance meetings are in place across South yorkshire between Place ICB teams and their respective Providers.
2) In addition the MHLDA ProviderCollaborative has in place a work programme to address collective issues with the neurodevelopmental pathways which reports monthly into an operational meeting and bi-monthly to the provider collaborative board. 
</v>
          </cell>
          <cell r="L11" t="str">
            <v>Chris Edwards 
Rotherham Place Director</v>
          </cell>
          <cell r="M11" t="str">
            <v>Previous CCG Risk Management Processes</v>
          </cell>
          <cell r="N11">
            <v>3</v>
          </cell>
          <cell r="O11">
            <v>4</v>
          </cell>
          <cell r="P11">
            <v>12</v>
          </cell>
          <cell r="Q11" t="str">
            <v>05/12/2022
02/03/2023                                    19/04/2023                    06/07/2023                 18/08/2023
14/08/2023       04/09/2023                   16/10/2023
03/01/2024
17/01/2024
01/02/2024
14/03/2024
15/04/2024
09/05/2024
17/06/2024
15/07/2024
05/08/2024
16/09/2024
23/09/2024
25/09/2024
04/11/2024
07/02/2025
11/03/2025
07/04/2025
15/07/2025</v>
          </cell>
          <cell r="R11">
            <v>45945</v>
          </cell>
          <cell r="S11" t="str">
            <v xml:space="preserve">-1 </v>
          </cell>
          <cell r="T11" t="str">
            <v>Sarah Boul</v>
          </cell>
          <cell r="U11" t="str">
            <v xml:space="preserve">July 2025 - Since February 2025 NHS England's ADHD Taskforce have published an interim report that aligns to the suggested approaches to tackling neurodiversity waits in South Yorkshire. The MHLDA Provider Collaborative have further discussed the proposals from February 2025 at the Senior Leadership Executive in June 2025 and it has been agreed these will be taken forward to mitigate risk in waiting times, but also financial risk to the system. A meeting is scheduled for 22 July with senior leaders to progress these actions.  </v>
          </cell>
          <cell r="V11" t="str">
            <v>Quarterly</v>
          </cell>
          <cell r="W11" t="str">
            <v>ICB Place Committee</v>
          </cell>
          <cell r="X11" t="str">
            <v>Quality Performance Patient Involvement Experience (QPPIE)</v>
          </cell>
          <cell r="Y11">
            <v>44900</v>
          </cell>
          <cell r="Z11">
            <v>44896</v>
          </cell>
          <cell r="AA11">
            <v>749</v>
          </cell>
          <cell r="AB11"/>
        </row>
        <row r="12">
          <cell r="A12" t="str">
            <v>SY040-S</v>
          </cell>
          <cell r="B12" t="str">
            <v>ICB</v>
          </cell>
          <cell r="C12" t="str">
            <v>Children and Young People</v>
          </cell>
          <cell r="D12" t="str">
            <v>5, 6</v>
          </cell>
          <cell r="E12" t="str">
            <v>BAF 1.4.1, BAF 1.4.2, BAF 1.4.3.1, BAF 1.4.3, BAF 1.6.1, BAF 1.6.2, BAF 1.6.3</v>
          </cell>
          <cell r="F12" t="str">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ell>
          <cell r="G12">
            <v>3</v>
          </cell>
          <cell r="H12">
            <v>4</v>
          </cell>
          <cell r="I12">
            <v>12</v>
          </cell>
          <cell r="J12" t="str">
            <v>Accountable</v>
          </cell>
          <cell r="K12" t="str">
            <v xml:space="preserve">1)Monthly CAMHS contract performance meeting.  "
2) In Sheffield this is managed through the C&amp;YP element of the HCP structure - now have fortnightly Neuro Disability Board at Place </v>
          </cell>
          <cell r="L12" t="str">
            <v>Chris Edwards 
Rotherham Place Director</v>
          </cell>
          <cell r="M12" t="str">
            <v>Previous CCG Risk Management Processes</v>
          </cell>
          <cell r="N12">
            <v>3</v>
          </cell>
          <cell r="O12">
            <v>4</v>
          </cell>
          <cell r="P12">
            <v>12</v>
          </cell>
          <cell r="Q12" t="str">
            <v>26/09/2024
07/04/2025
24/04/2025
07/07/2025
16/09/2025</v>
          </cell>
          <cell r="R12">
            <v>46007</v>
          </cell>
          <cell r="S12" t="str">
            <v>not overdue</v>
          </cell>
          <cell r="T12" t="str">
            <v>Ian Atkinson</v>
          </cell>
          <cell r="U12" t="str">
            <v xml:space="preserve">Sheffield: New Fortnightly Neurodiversity Senior Leaders established with ICB place team, SCH and SCC. Focusing on model of delivery, approach to diagnosis and waiting list management. Proposals to be considered by HCP board in December  </v>
          </cell>
          <cell r="V12" t="str">
            <v>Quarterly</v>
          </cell>
          <cell r="W12" t="str">
            <v>ICB Place Committee</v>
          </cell>
          <cell r="X12" t="str">
            <v>Quality Performance Patient Involvement Experience (QPPIE)</v>
          </cell>
          <cell r="Y12">
            <v>44900</v>
          </cell>
          <cell r="Z12">
            <v>44896</v>
          </cell>
          <cell r="AA12">
            <v>749</v>
          </cell>
          <cell r="AB12" t="str">
            <v>14/10/24 - Split risks now applied on spreadsheet</v>
          </cell>
        </row>
        <row r="13">
          <cell r="A13" t="str">
            <v xml:space="preserve">SY042 - B
</v>
          </cell>
          <cell r="B13" t="str">
            <v>All Places</v>
          </cell>
          <cell r="C13" t="str">
            <v>Finance inc Fraud</v>
          </cell>
          <cell r="D13" t="str">
            <v>6, 7</v>
          </cell>
          <cell r="E13" t="str">
            <v>BAF 1.1.1 BAF 1.3, BAF 4.3</v>
          </cell>
          <cell r="F13" t="str">
            <v>Service Delivery - There is a risk that the number of transformation workstreams within Places are not delivered which will cause a non delivery of our plans of services population health improvement and potential funding gap.</v>
          </cell>
          <cell r="G13">
            <v>4</v>
          </cell>
          <cell r="H13">
            <v>3</v>
          </cell>
          <cell r="I13">
            <v>12</v>
          </cell>
          <cell r="J13" t="str">
            <v>Accountable</v>
          </cell>
          <cell r="K13" t="str">
            <v>1)Place Committee 
2)Partnership Agreements
3)Improvement and Value Meeting
4)System Efficiency Board</v>
          </cell>
          <cell r="L13" t="str">
            <v>Lee Outhwaite 
Chief Finance Officer</v>
          </cell>
          <cell r="M13" t="str">
            <v>Previous CCG Risk Management Processes</v>
          </cell>
          <cell r="N13">
            <v>4</v>
          </cell>
          <cell r="O13">
            <v>4</v>
          </cell>
          <cell r="P13">
            <v>16</v>
          </cell>
          <cell r="Q13" t="str">
            <v>07/10/2024
14/11/2024
16/12/2024
30/01/2025
17/03/2025
28/04/2025
09/06/2025
22/06/2025
30/07/2025
01/09/2025</v>
          </cell>
          <cell r="R13">
            <v>45931</v>
          </cell>
          <cell r="S13" t="str">
            <v xml:space="preserve">-15 </v>
          </cell>
          <cell r="T13" t="str">
            <v>Roxanna Naylor</v>
          </cell>
          <cell r="U13" t="str">
            <v xml:space="preserve">August 2025 - Barnsley Place has identified some mitigating financial contribution towards the  demand management efficiency and this will continue wherever possible for remainder of  2025/26.  Work has also commenced with our local Trust to consider both internal and external factors which need to be addressed to take cost out of the system, we are in phase 1 which will will triangulate the outputs of the basic data review with our current demand mitigation plans /Trust CIPs and scale up, stand down, drive pace where we can see biggest impact to date to inform 2026/27 plans.   </v>
          </cell>
          <cell r="V13" t="str">
            <v>Monthly</v>
          </cell>
          <cell r="W13" t="str">
            <v>ICB Place Committee</v>
          </cell>
          <cell r="X13" t="str">
            <v>Finance &amp; Investment Committee</v>
          </cell>
          <cell r="Y13">
            <v>44900</v>
          </cell>
          <cell r="Z13">
            <v>44896</v>
          </cell>
          <cell r="AA13">
            <v>749</v>
          </cell>
          <cell r="AB13" t="str">
            <v xml:space="preserve">Discussed at Finance and Investment Committee - identified matching BAF objective (4.3). Residual risk score increased to 5 x 4 = 20
14/10/24 - Split risks now applied on spreadsheet
</v>
          </cell>
        </row>
        <row r="14">
          <cell r="A14" t="str">
            <v xml:space="preserve">SY042 - D
</v>
          </cell>
          <cell r="B14" t="str">
            <v>All Places</v>
          </cell>
          <cell r="C14" t="str">
            <v>Finance inc Fraud</v>
          </cell>
          <cell r="D14" t="str">
            <v>6, 7</v>
          </cell>
          <cell r="E14" t="str">
            <v>BAF 1.1.1 BAF 1.3, BAF 4.3</v>
          </cell>
          <cell r="F14" t="str">
            <v>Service Delivery - There is a risk that the number of transformation workstreams within Places are not delivered which will cause a non delivery of our plans of services population health improvement and potential funding gap.</v>
          </cell>
          <cell r="G14">
            <v>4</v>
          </cell>
          <cell r="H14">
            <v>3</v>
          </cell>
          <cell r="I14">
            <v>12</v>
          </cell>
          <cell r="J14" t="str">
            <v>Accountable</v>
          </cell>
          <cell r="K14" t="str">
            <v xml:space="preserve">1) Place Committee - oversight of place finance position 
2) Partnership Agreements
3) Oversight of financial position at monthly SMT meetings
4) Internal QIPP board in place which monitors delivery of efficiency schemes and transformational programmes , this takes place fortnightly attended by the Exec Place Director.
5) Place Finance and Efficiency Group - looking to rebrand this as a Financial Recovery Group. This has been delayed due to changes in senior posts (Director of Finance Posts) in local partner organisations . However this is currently being jointly developed by new post holders. 
6) Each place organisation has Efficiency plans in place and a number of schemes where joint work is being explored . Along side this a financial principles paper has been developed which looks at risk / gain share approach to transformation plans to support the place deficit position.
7) Risk share arrangement for Out of Area Placements in place with Rotherham Doncaster and South Humber NHS FT (RDaSH)
8) Deep Dive meeting as part of turnaround has identified further efficiencies </v>
          </cell>
          <cell r="L14" t="str">
            <v>Lee Outhwaite 
Chief Finance Officer</v>
          </cell>
          <cell r="M14" t="str">
            <v>Previous CCG Risk Management Processes</v>
          </cell>
          <cell r="N14">
            <v>5</v>
          </cell>
          <cell r="O14">
            <v>4</v>
          </cell>
          <cell r="P14">
            <v>20</v>
          </cell>
          <cell r="Q14" t="str">
            <v>08/10/2024
14/11/2024
06/01/2025
30/01/2025
22/06/2025
30/07/2025
31/07/2025
10/09/2025</v>
          </cell>
          <cell r="R14">
            <v>45940</v>
          </cell>
          <cell r="S14" t="str">
            <v xml:space="preserve">5 </v>
          </cell>
          <cell r="T14" t="str">
            <v xml:space="preserve">Hayley Tingle
</v>
          </cell>
          <cell r="U14" t="str">
            <v xml:space="preserve">July 25 - Oversight of financial position at monthly SMT meetings
Internal QIPP board (Improvement and Value Group) in place which monitors delivery of efficiency schemes and transformational programmes , this meets fortnightly 
Place Finance and Efficiency Group.
Each place organisation has Efficiency plans in place and a number of schemes where joint work is being explored . Along side this a financial principles paper has been developed which looks at risk / gain share approach to transformation plans to support the place deficit position.
Risk Sharing arrangements are currently being explored with Rotherham Doncaster and South Humber (RDaSH)  on Non Complex Out of Area placements . 
September 2025 -  Risk share arrangement relating to OoA is now in place with RDASH with placing responsibility and budgetary responsibility now transferred across to RDASH , patient flow and accountability are now aligned. Place based arrangements in place , QIPP board , partnership meetings still active in Doncaster Place . Deep Dive meeting as part of turnaround has identified further efficiencies </v>
          </cell>
          <cell r="V14" t="str">
            <v>Monthly</v>
          </cell>
          <cell r="W14" t="str">
            <v>ICB Place Committee</v>
          </cell>
          <cell r="X14" t="str">
            <v>Finance &amp; Investment Committee</v>
          </cell>
          <cell r="Y14">
            <v>44900</v>
          </cell>
          <cell r="Z14">
            <v>44896</v>
          </cell>
          <cell r="AA14">
            <v>749</v>
          </cell>
          <cell r="AB14" t="str">
            <v>Discussed at Finance and Investment Committee - identified matching BAF objective (4.3). Residual risk score increased to 5 x 4 = 20
Doncaster: 09/09/2024: Continue to monitor the financial position, efficiency delivery and emerging risks. Plans are in place to identify stretch efficiency targets as mitigating actions  as well as a review of all contracts in place .
14/10/24 - Split risks now applied on spreadsheet
June 2025 - Continue to monitor the financial position, efficiency delivery and emerging risks. Plans are in place to identify stretch efficiency targets as mitigating actions  as well as a review of all contracts in place . This continues to be reported to SMT with a high level summary to place committee and now with a subset of the overall schemes reported into a reconstituted System Efficiency Board.</v>
          </cell>
        </row>
        <row r="15">
          <cell r="A15" t="str">
            <v>SY042 - R</v>
          </cell>
          <cell r="B15" t="str">
            <v>All Places</v>
          </cell>
          <cell r="C15" t="str">
            <v>Finance inc Fraud</v>
          </cell>
          <cell r="D15" t="str">
            <v>6, 7</v>
          </cell>
          <cell r="E15" t="str">
            <v>BAF 1.1.1 BAF 1.3, BAF 4.3</v>
          </cell>
          <cell r="F15" t="str">
            <v>Service Delivery - There is a risk that the number of transformation workstreams within Places are not delivered which will cause a non delivery of our plans of services population health improvement and potential funding gap.</v>
          </cell>
          <cell r="G15">
            <v>4</v>
          </cell>
          <cell r="H15">
            <v>3</v>
          </cell>
          <cell r="I15">
            <v>12</v>
          </cell>
          <cell r="J15" t="str">
            <v>Accountable</v>
          </cell>
          <cell r="K15" t="str">
            <v>1. Rotherham Place Committee  receives updates at regular intervals- papers and verbal updates. 
2. Rotherham Place  Leadership Team meets weekly and can be a  forum for any operational escalations .   
3. The ICB via it's Improvement and Value Meetings (and in conjunction with central PMO) currently undertaking review of 500+ list ed transformation projects with a view to traiging and prioritising. This is a major mitigation .</v>
          </cell>
          <cell r="L15" t="str">
            <v>Lee Outhwaite 
Chief Finance Officer</v>
          </cell>
          <cell r="M15" t="str">
            <v>Previous CCG Risk Management Processes</v>
          </cell>
          <cell r="N15">
            <v>3</v>
          </cell>
          <cell r="O15">
            <v>4</v>
          </cell>
          <cell r="P15">
            <v>12</v>
          </cell>
          <cell r="Q15" t="str">
            <v>30/09/2024
04/11/2024
05/12/2024
30/01/2025
07/02/2025
05/06/2025
22/06/2025
30/07/2025
06/10/2025</v>
          </cell>
          <cell r="R15">
            <v>46028</v>
          </cell>
          <cell r="S15" t="str">
            <v>not overdue</v>
          </cell>
          <cell r="T15" t="str">
            <v>Wendy Allott
Claire Smith</v>
          </cell>
          <cell r="U15" t="str">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ell>
          <cell r="V15" t="str">
            <v>Monthly</v>
          </cell>
          <cell r="W15" t="str">
            <v>ICB Place Committee</v>
          </cell>
          <cell r="X15" t="str">
            <v>Finance &amp; Investment Committee</v>
          </cell>
          <cell r="Y15">
            <v>44900</v>
          </cell>
          <cell r="Z15">
            <v>44896</v>
          </cell>
          <cell r="AA15">
            <v>749</v>
          </cell>
          <cell r="AB15" t="str">
            <v>Discussed at Finance and Investment Committee - identified matching BAF objective (4.3). Residual risk score increased to 5 x 4 = 20
14/10/24 - Split risks now applied on spreadsheet</v>
          </cell>
          <cell r="AC15"/>
          <cell r="AD15"/>
        </row>
        <row r="16">
          <cell r="A16" t="str">
            <v>SY042 - S</v>
          </cell>
          <cell r="B16" t="str">
            <v>All Places</v>
          </cell>
          <cell r="C16" t="str">
            <v>Finance inc Fraud</v>
          </cell>
          <cell r="D16" t="str">
            <v>6, 7</v>
          </cell>
          <cell r="E16" t="str">
            <v>BAF 1.1.1 BAF 1.3, BAF 4.3</v>
          </cell>
          <cell r="F16" t="str">
            <v>Service Delivery - There is a risk that the number of transformation workstreams within Places are not delivered which will cause a non delivery of our plans of services population health improvement and potential funding gap.</v>
          </cell>
          <cell r="G16">
            <v>4</v>
          </cell>
          <cell r="H16">
            <v>3</v>
          </cell>
          <cell r="I16">
            <v>12</v>
          </cell>
          <cell r="J16" t="str">
            <v>Accountable</v>
          </cell>
          <cell r="K16" t="str">
            <v>1)Place Committee receives updates on progress and issues for escalation/mitigation
2) Partnership agreement
3)Joint Efficiency Group oversight - receives updates on progress and issues for escalation/mitigation
4)Internal planning and QIPP group meets bi-weekly
5)all programmes/projects are on Aspyre and are reviewed via exec oversight</v>
          </cell>
          <cell r="L16" t="str">
            <v>Lee Outhwaite 
Chief Finance Officer</v>
          </cell>
          <cell r="M16" t="str">
            <v>Previous CCG Risk Management Processes</v>
          </cell>
          <cell r="N16">
            <v>3</v>
          </cell>
          <cell r="O16">
            <v>4</v>
          </cell>
          <cell r="P16">
            <v>12</v>
          </cell>
          <cell r="Q16" t="str">
            <v>08/10/2024
14/11/2024
16/12/2024
27/01/2025
30/01/2025
15/05/2025
22/06/2025
30/07/2025</v>
          </cell>
          <cell r="R16">
            <v>46052</v>
          </cell>
          <cell r="S16" t="str">
            <v>not overdue</v>
          </cell>
          <cell r="T16" t="str">
            <v>Jackie Mills</v>
          </cell>
          <cell r="U16" t="str">
            <v xml:space="preserve">July 2025 - Place priorities reviewed by Sheffield Health and Care Partnership Board. 8 priorities agreed for 2025/26. Delivery plans have been agreed for most priorities although further work required on others. Programme Management Office  (PMO) arrangements being put in place to support.  Initial quantification of benefits via the 'A3' process. Work ongoing to refine benefits. In addition, additional joint efficiency workstreams agreed with Sheffield City Council and SHSC through our Joint Efficiency Group.
Finally we have our internal Sheffield place QIPP plan for spend within scope of just the ICB. Plans have been updated on ASPYRE (Project Management System)
</v>
          </cell>
          <cell r="V16" t="str">
            <v>Quarterly</v>
          </cell>
          <cell r="W16" t="str">
            <v>ICB Place Committee</v>
          </cell>
          <cell r="X16" t="str">
            <v>Finance &amp; Investment Committee</v>
          </cell>
          <cell r="Y16">
            <v>44900</v>
          </cell>
          <cell r="Z16">
            <v>44896</v>
          </cell>
          <cell r="AA16">
            <v>749</v>
          </cell>
          <cell r="AB16" t="str">
            <v xml:space="preserve">May 2025 - Whilst refinement of benefits still ongoing, the place team are forecasting that they can deliver the level of demand mitigation savings attributed to the place team. </v>
          </cell>
        </row>
        <row r="17">
          <cell r="A17" t="str">
            <v>SY044 - B</v>
          </cell>
          <cell r="B17" t="str">
            <v>All Places</v>
          </cell>
          <cell r="C17" t="str">
            <v>Data</v>
          </cell>
          <cell r="D17" t="str">
            <v>1,5,6,8</v>
          </cell>
          <cell r="E17" t="str">
            <v xml:space="preserve">BAF 1.1.1, BAF 1.7, BAF 2.1, BAF 2,7,1, BAF 2.10, BAF 2.12, BAF 4.3 </v>
          </cell>
          <cell r="F17"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17">
            <v>5</v>
          </cell>
          <cell r="H17">
            <v>5</v>
          </cell>
          <cell r="I17">
            <v>25</v>
          </cell>
          <cell r="J17" t="str">
            <v>Accountable</v>
          </cell>
          <cell r="K17" t="str">
            <v xml:space="preserve">1)Established Integrated Care Partnership and agreed strategy - this is how we will work together as a system to reduce health inequalities.  Developing a joint NHS forward plan will have focus on how we work with others to reduce health inequalities in NHS.  4 health and care place partnership plans developing in places have a focus on health inequalities working with Local Authorities, voluntary sector and others.
2)Integrated Care Board developed  purpose and ambition one of the ambition is  to tackle health inequalities.
3)The Barnsley Place Committee / Partnership Board has adopted a joint approach to tackling inequalities and approved the development of a community development approach to tackling Health Inequalities. 
4)The Barnsley Health Equity Group is in place to support the partnership in its work to tackle inequalities. The Health Equity Group reports to the Place Partnership Delivery Group
</v>
          </cell>
          <cell r="L17" t="str">
            <v xml:space="preserve">Katy Calvin-Thomas
Barnsley Place Director
</v>
          </cell>
          <cell r="M17" t="str">
            <v xml:space="preserve">CCG Due Diligence Assurance Letters </v>
          </cell>
          <cell r="N17">
            <v>3</v>
          </cell>
          <cell r="O17">
            <v>3</v>
          </cell>
          <cell r="P17">
            <v>9</v>
          </cell>
          <cell r="Q17" t="str">
            <v>25/09/2024
04/11/2024
17/03/2025
19/05/2025
30/05/2025
08/09/2025</v>
          </cell>
          <cell r="R17">
            <v>45999</v>
          </cell>
          <cell r="S17" t="str">
            <v>Not overdue</v>
          </cell>
          <cell r="T17" t="str">
            <v xml:space="preserve">Jamie Wike
</v>
          </cell>
          <cell r="U17" t="str">
            <v xml:space="preserve">September 2025 - Programme Manager in place leading the partnership approach to tacking health inequalities.  The programme will focus on working with local communities across our 6 neighbourhoods to identify solutions to address some of the issues impacting those communities together with VCSE partners. Neighbourhood Partnerships have been established and a new community connector role established in each neighbourhood to work with local communities
</v>
          </cell>
          <cell r="V17" t="str">
            <v>Quarterly</v>
          </cell>
          <cell r="W17" t="str">
            <v>ICB Place Committee</v>
          </cell>
          <cell r="X17" t="str">
            <v>Quality Performance Patient Involvement Experience (QPPIE)</v>
          </cell>
          <cell r="Y17">
            <v>44900</v>
          </cell>
          <cell r="Z17">
            <v>44896</v>
          </cell>
          <cell r="AA17">
            <v>749</v>
          </cell>
          <cell r="AB17" t="str">
            <v>5/12/24 - Confirmation from David Crichton that Place Directors accepted the ownership of the risk</v>
          </cell>
        </row>
        <row r="18">
          <cell r="A18" t="str">
            <v>SY044 - D</v>
          </cell>
          <cell r="B18" t="str">
            <v>All Places</v>
          </cell>
          <cell r="C18" t="str">
            <v>Data</v>
          </cell>
          <cell r="D18" t="str">
            <v>1,5,6,8</v>
          </cell>
          <cell r="E18" t="str">
            <v xml:space="preserve">BAF 1.1.1, BAF 1.7, BAF 2.1, BAF 2,7,1, BAF 2.10, BAF 2.12, BAF 4.3 </v>
          </cell>
          <cell r="F18"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18">
            <v>5</v>
          </cell>
          <cell r="H18">
            <v>5</v>
          </cell>
          <cell r="I18">
            <v>25</v>
          </cell>
          <cell r="J18" t="str">
            <v>Accountable</v>
          </cell>
          <cell r="K18" t="str">
            <v xml:space="preserve">1)Established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ell>
          <cell r="L18" t="str">
            <v>Anthony Fitzgerald 
Doncaster Place Director</v>
          </cell>
          <cell r="M18" t="str">
            <v xml:space="preserve">CCG Due Diligence Assurance Letters </v>
          </cell>
          <cell r="N18">
            <v>3</v>
          </cell>
          <cell r="O18">
            <v>3</v>
          </cell>
          <cell r="P18">
            <v>9</v>
          </cell>
          <cell r="Q18" t="str">
            <v>30/09/2024
16/01/2025
28/04/2025
04/08/2025</v>
          </cell>
          <cell r="R18">
            <v>45965</v>
          </cell>
          <cell r="S18" t="str">
            <v>not overdue</v>
          </cell>
          <cell r="T18" t="str">
            <v>Ailsa Leighton</v>
          </cell>
          <cell r="U18" t="str">
            <v>April 2025 - Doncaster continues to have a dedicated health inequalities lead and tackling health inequalities is central to our planning and delivery.  The Doncaster Health and Wellbeing Strategy has recently been refreshed, with tackling Health Inequalities at the core.  The Thrive community prevention model is now in delivery with test and learn opportunities taking place across Doncaster.  A number of Primary Care Network workshops have also taken place to tackle how PCNs and community services can come together to impact on health inequalities.   Learning from those workshops is currently being synthesised. 
July 2025: work is now underway to consider how to take the learning from our Thrive approach and further develop this with a health lens as part of our integrated neighbourhood journey.  An application will be made to join the Neighbourhood Health Implementation Programme in early August 2025.</v>
          </cell>
          <cell r="V18" t="str">
            <v>Quarterly</v>
          </cell>
          <cell r="W18" t="str">
            <v>ICB Place Committee</v>
          </cell>
          <cell r="X18" t="str">
            <v>Quality Performance Patient Involvement Experience (QPPIE)</v>
          </cell>
          <cell r="Y18">
            <v>44900</v>
          </cell>
          <cell r="Z18">
            <v>44896</v>
          </cell>
          <cell r="AA18">
            <v>749</v>
          </cell>
          <cell r="AB18" t="str">
            <v>Work on the 1 Doncaster Plan and Thrive continues
5/12/24 - Confirmation from David Crichton that Place Directors accepted the ownership of the risk</v>
          </cell>
        </row>
        <row r="19">
          <cell r="A19" t="str">
            <v>SY044 - R</v>
          </cell>
          <cell r="B19" t="str">
            <v>All Places</v>
          </cell>
          <cell r="C19" t="str">
            <v>Data</v>
          </cell>
          <cell r="D19" t="str">
            <v>1,5,6,8</v>
          </cell>
          <cell r="E19" t="str">
            <v xml:space="preserve">BAF 1.1.1, BAF 1.7, BAF 2.1, BAF 2,7,1, BAF 2.10, BAF 2.12, BAF 4.3 </v>
          </cell>
          <cell r="F19"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19">
            <v>5</v>
          </cell>
          <cell r="H19">
            <v>5</v>
          </cell>
          <cell r="I19">
            <v>25</v>
          </cell>
          <cell r="J19" t="str">
            <v>Accountable</v>
          </cell>
          <cell r="K19" t="str">
            <v xml:space="preserve">1) 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ell>
          <cell r="L19" t="str">
            <v>Chris Edwards 
Rotherham Place Director</v>
          </cell>
          <cell r="M19" t="str">
            <v xml:space="preserve">CCG Due Diligence Assurance Letters </v>
          </cell>
          <cell r="N19">
            <v>3</v>
          </cell>
          <cell r="O19">
            <v>3</v>
          </cell>
          <cell r="P19">
            <v>9</v>
          </cell>
          <cell r="Q19" t="str">
            <v>23/09/2024
30/12/2024
30/01/2025
01/04/2025
07/04/2025
30/06/2025
07/07/2025</v>
          </cell>
          <cell r="R19">
            <v>45937</v>
          </cell>
          <cell r="S19" t="str">
            <v xml:space="preserve">8 </v>
          </cell>
          <cell r="T19" t="str">
            <v>Claire Smith</v>
          </cell>
          <cell r="U19" t="str">
            <v xml:space="preserve">Through the recommissioning, there was a strong focus on making the service more holistic, sustainable, and considering wider outcomes, including mental health as part of the approach to measuring success. In January 2025 the h&amp;WB chair facilitated a development session to support the refresh of the strategy, this included analysis of our health inequalities data and key areas for improvement across health outcomes. The strategy is expected to be refreshed in the first Q of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v>
          </cell>
          <cell r="V19" t="str">
            <v>Quarterly</v>
          </cell>
          <cell r="W19" t="str">
            <v>ICB Place Committee</v>
          </cell>
          <cell r="X19" t="str">
            <v>Quality Performance Patient Involvement Experience (QPPIE)</v>
          </cell>
          <cell r="Y19">
            <v>44900</v>
          </cell>
          <cell r="Z19">
            <v>44896</v>
          </cell>
          <cell r="AA19">
            <v>749</v>
          </cell>
          <cell r="AB19" t="str">
            <v xml:space="preserve">Rotherham -  Needs to be made more specific risk and linked to other health inequalities risks.  Need to outline what outcomes we are not achieving.
5/12/24 - Confirmation from David Crichton that Place Directors accepted the ownership of the risk
23/12/2024 - Continue to strategically commission services ensuring that our populations needs including where we know we have health inequalities are considered. any decision to reduce, decommission or change services is accompanied by an equality impact assessment to ensure we understand the impact across a multitude of factors </v>
          </cell>
        </row>
        <row r="20">
          <cell r="A20" t="str">
            <v>SY044 -S</v>
          </cell>
          <cell r="B20" t="str">
            <v>All Places</v>
          </cell>
          <cell r="C20" t="str">
            <v>Data</v>
          </cell>
          <cell r="D20" t="str">
            <v>1,5,6,8</v>
          </cell>
          <cell r="E20" t="str">
            <v xml:space="preserve">BAF 1.1.1, BAF 1.7, BAF 2.1, BAF 2,7,1, BAF 2.10, BAF 2.12, BAF 4.3 </v>
          </cell>
          <cell r="F20" t="str">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ell>
          <cell r="G20">
            <v>5</v>
          </cell>
          <cell r="H20">
            <v>5</v>
          </cell>
          <cell r="I20">
            <v>25</v>
          </cell>
          <cell r="J20" t="str">
            <v>Accountable</v>
          </cell>
          <cell r="K20" t="str">
            <v xml:space="preserve">1) 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ell>
          <cell r="L20" t="str">
            <v>Emma Latimer 
Sheffield Place Director / ICB SRO Cancer /  SRO for End of Life and Palliative Care</v>
          </cell>
          <cell r="M20" t="str">
            <v xml:space="preserve">CCG Due Diligence Assurance Letters </v>
          </cell>
          <cell r="N20">
            <v>3</v>
          </cell>
          <cell r="O20">
            <v>3</v>
          </cell>
          <cell r="P20">
            <v>9</v>
          </cell>
          <cell r="Q20" t="str">
            <v>26/09/2024
13/01/2025
24/04/2025
22/07/2025</v>
          </cell>
          <cell r="R20">
            <v>45952</v>
          </cell>
          <cell r="S20" t="str">
            <v>not overdue</v>
          </cell>
          <cell r="T20" t="str">
            <v>Ian Atkinson</v>
          </cell>
          <cell r="U20" t="str">
            <v>Sheffield: Overlap with SY010&gt; Managed within Sheffield Partnership Community Development and Inclusion Group. Workshop in March took place to establish membership and plan of work with specific areas of focus. A small team is now in place led by a deputy director and clinical director.</v>
          </cell>
          <cell r="V20" t="str">
            <v>Quarterly</v>
          </cell>
          <cell r="W20" t="str">
            <v>ICB Place Committee</v>
          </cell>
          <cell r="X20" t="str">
            <v>Quality Performance Patient Involvement Experience (QPPIE)</v>
          </cell>
          <cell r="Y20">
            <v>44900</v>
          </cell>
          <cell r="Z20">
            <v>44896</v>
          </cell>
          <cell r="AA20">
            <v>749</v>
          </cell>
          <cell r="AB20" t="str">
            <v>5/12/24 - Confirmation from David Crichton that Place Directors accepted the ownership of the risk</v>
          </cell>
        </row>
        <row r="21">
          <cell r="A21" t="str">
            <v xml:space="preserve">SY061 </v>
          </cell>
          <cell r="B21" t="str">
            <v>ICB</v>
          </cell>
          <cell r="C21" t="str">
            <v>Primary Care</v>
          </cell>
          <cell r="D21" t="str">
            <v>2,5,6</v>
          </cell>
          <cell r="E21" t="str">
            <v>BAF 1.8, BAF 2.2, BAF 3.10</v>
          </cell>
          <cell r="F21" t="str">
            <v>Access to Primary Care Data - There is a risk that primary care related commissioning decisions are not evidence-based due to lack of knowledge/access to primary care data resulting in an inability to progress population health management and a risk of poorer outcomes for patients.</v>
          </cell>
          <cell r="G21">
            <v>3</v>
          </cell>
          <cell r="H21">
            <v>3</v>
          </cell>
          <cell r="I21">
            <v>9</v>
          </cell>
          <cell r="J21" t="str">
            <v>Accountable</v>
          </cell>
          <cell r="K21" t="str">
            <v>1)Population Health Management (PHM) and Risk stratification using Eclipse solution (Now in 93% of GPs across the ICB)
2)Communication and engagement with all Practices across the ICB is underway to get all practices to sign up to the ICB data sharing agreement. This will allow us to directly access primary care data.</v>
          </cell>
          <cell r="L21" t="str">
            <v>Kieran Baker  
Chief Digital and Information Officer</v>
          </cell>
          <cell r="M21" t="str">
            <v>Previous CCG Risk Management Processes</v>
          </cell>
          <cell r="N21">
            <v>2</v>
          </cell>
          <cell r="O21">
            <v>2</v>
          </cell>
          <cell r="P21">
            <v>4</v>
          </cell>
          <cell r="Q21" t="str">
            <v>05/12/2022
02/03/2023                                 19/04/2023                     16/05/2023                    06/07/2023                   04/09/2023              16/10/2023
15/01/2024
15/04/2024
24/07/2024
28/10/2024
27/01/2025
05/02/2025
13/03/2025
01/08/2025
15/09/2025</v>
          </cell>
          <cell r="R21">
            <v>46096</v>
          </cell>
          <cell r="S21" t="str">
            <v>Not overdue</v>
          </cell>
          <cell r="T21" t="str">
            <v xml:space="preserve">Helen Stone / Barbara Coyle
</v>
          </cell>
          <cell r="U21" t="str">
            <v>September 2025 - Executive approval has also been granted to purchase a GP data feed from North East Commissioning Services Unit (NECS).  Data Sharing Agreement (DSA) has been developed for practices to sign and commercials are being worked through with NECS. DPIAs have been drafted and communications to LMCs and practices has begun to get sign up to the use cases. 
40 practices are signed up to share their data directly with the ICB and a new governance structure has been implemented to support decision-making regarding data sharing and linkage. 93% of all practices signed up to Eclipse.</v>
          </cell>
          <cell r="V21" t="str">
            <v>Six Monthly</v>
          </cell>
          <cell r="W21" t="str">
            <v>ICB Place Committee</v>
          </cell>
          <cell r="X21" t="str">
            <v>Audit and Risk Committee</v>
          </cell>
          <cell r="Y21">
            <v>44900</v>
          </cell>
          <cell r="Z21">
            <v>44896</v>
          </cell>
          <cell r="AA21">
            <v>749</v>
          </cell>
          <cell r="AB21" t="str">
            <v>Barnsley suggested rewording to: There is a risk that data can not be captured across all sectors of health and care to support improved services delivery and transformation.  This risk appears to be focussed upon GP's but actually there is probably an equal risk relating to all Primary Care Groups                                                                                                                                                                                                                                                                           Rotherham Primary Care data is improving.  Suggest close risk.      
6/11/23 - Currently with V Lindon for review
13/12/23 - V Lindon unable to provide further update, feels would be better to be reviewed by Kieran and those noted as responsible for review</v>
          </cell>
        </row>
        <row r="22">
          <cell r="A22" t="str">
            <v xml:space="preserve">SY062 </v>
          </cell>
          <cell r="B22" t="str">
            <v>ICB</v>
          </cell>
          <cell r="C22" t="str">
            <v>Information Governance</v>
          </cell>
          <cell r="D22" t="str">
            <v>1,2,6,7,8</v>
          </cell>
          <cell r="E22" t="str">
            <v>BAF 2.2, BAF 2.4</v>
          </cell>
          <cell r="F22" t="str">
            <v xml:space="preserve">Information Governance - Personal Devices - There is a risk that due to staff using their personal devices (i.e. smart phone, tablet, home PC) sensitive ICB information will be stored or inappropriately shared resulting in a data breach. </v>
          </cell>
          <cell r="G22">
            <v>2</v>
          </cell>
          <cell r="H22">
            <v>3</v>
          </cell>
          <cell r="I22">
            <v>6</v>
          </cell>
          <cell r="J22" t="str">
            <v>Responsible</v>
          </cell>
          <cell r="K22" t="str">
            <v xml:space="preserve">Low level risk due to small number of personal devices in use by staff </v>
          </cell>
          <cell r="L22" t="str">
            <v>Mark Janvier 
Director of Corporate and Governance</v>
          </cell>
          <cell r="M22" t="str">
            <v>Previous CCG Risk Management Processes</v>
          </cell>
          <cell r="N22">
            <v>2</v>
          </cell>
          <cell r="O22">
            <v>3</v>
          </cell>
          <cell r="P22">
            <v>6</v>
          </cell>
          <cell r="Q22" t="str">
            <v>05/12/2022                     16/05/2023                     06/07/2023
01/02/2024
23/10/2024
28/10/2024
13/03/2025</v>
          </cell>
          <cell r="R22">
            <v>45913</v>
          </cell>
          <cell r="S22" t="str">
            <v xml:space="preserve">-33 </v>
          </cell>
          <cell r="T22" t="str">
            <v>Kieran Baker</v>
          </cell>
          <cell r="U22" t="str">
            <v>Information gathering underway to understand the number of personal devices in use within the ICB.  This is a national tenant so the system is not controlled by the ICB. At the moment you can sign in from any device, you can download a document to that deice. It is around the education of users work is required to develop a comprehensive education piece.  IT controls can be put in place we can look at policies that just allow it on corporate devices.    
28/10 - New Bring Your Own Device policy is passing through the governance process and will be taken to Impact Panel and JSCF in December followed by formal ratification by FEG in January. This policy will ensure controls regarding the use of personal mobile phones for work purposes.
13/03 - Bring Your Own Device Policy is now in place to ensure there are controls on how staff use personal devices for work purposes to reduce the risk of data loss.</v>
          </cell>
          <cell r="V22" t="str">
            <v>Six Monthly</v>
          </cell>
          <cell r="W22" t="str">
            <v xml:space="preserve">South Yorkshire IG Group </v>
          </cell>
          <cell r="X22" t="str">
            <v>Audit and Risk Committee</v>
          </cell>
          <cell r="Y22">
            <v>44900</v>
          </cell>
          <cell r="Z22">
            <v>44896</v>
          </cell>
          <cell r="AA22">
            <v>749</v>
          </cell>
          <cell r="AB22" t="str">
            <v>IG Group - the mitigation needs updating with the policies we have in place e.g. acceptable use policy – needs articulating. The level of issues that we have need to be ascertained</v>
          </cell>
          <cell r="AC22"/>
          <cell r="AD22"/>
          <cell r="AE22"/>
          <cell r="AF22"/>
          <cell r="AG22"/>
          <cell r="AH22"/>
          <cell r="AI22"/>
          <cell r="AJ22"/>
          <cell r="AK22"/>
          <cell r="AL22"/>
          <cell r="AM22"/>
          <cell r="AN22"/>
          <cell r="AO22"/>
          <cell r="AP22"/>
          <cell r="AQ22"/>
          <cell r="AR22"/>
          <cell r="AS22"/>
          <cell r="AT22"/>
          <cell r="AU22"/>
          <cell r="AV22"/>
          <cell r="AW22"/>
          <cell r="AX22"/>
          <cell r="AY22"/>
          <cell r="AZ22"/>
          <cell r="BA22"/>
          <cell r="BB22"/>
          <cell r="BC22"/>
          <cell r="BD22"/>
          <cell r="BE22"/>
          <cell r="BF22"/>
          <cell r="BG22"/>
          <cell r="BH22"/>
          <cell r="BI22"/>
          <cell r="BJ22"/>
          <cell r="BK22"/>
          <cell r="BL22"/>
          <cell r="BM22"/>
          <cell r="BN22"/>
          <cell r="BO22"/>
          <cell r="BP22"/>
          <cell r="BQ22"/>
          <cell r="BR22"/>
          <cell r="BS22"/>
          <cell r="BT22"/>
          <cell r="BU22"/>
          <cell r="BV22"/>
          <cell r="BW22"/>
          <cell r="BX22"/>
          <cell r="BY22"/>
          <cell r="BZ22"/>
          <cell r="CA22"/>
          <cell r="CB22"/>
          <cell r="CC22"/>
          <cell r="CD22"/>
          <cell r="CE22"/>
          <cell r="CF22"/>
          <cell r="CG22"/>
          <cell r="CH22"/>
          <cell r="CI22"/>
          <cell r="CJ22"/>
          <cell r="CK22"/>
          <cell r="CL22"/>
          <cell r="CM22"/>
          <cell r="CN22"/>
          <cell r="CO22"/>
          <cell r="CP22"/>
          <cell r="CQ22"/>
          <cell r="CR22"/>
          <cell r="CS22"/>
          <cell r="CT22"/>
          <cell r="CU22"/>
          <cell r="CV22"/>
          <cell r="CW22"/>
          <cell r="CX22"/>
          <cell r="CY22"/>
          <cell r="CZ22"/>
          <cell r="DA22"/>
          <cell r="DB22"/>
          <cell r="DC22"/>
          <cell r="DD22"/>
          <cell r="DE22"/>
          <cell r="DF22"/>
          <cell r="DG22"/>
          <cell r="DH22"/>
          <cell r="DI22"/>
          <cell r="DJ22"/>
          <cell r="DK22"/>
          <cell r="DL22"/>
          <cell r="DM22"/>
          <cell r="DN22"/>
          <cell r="DO22"/>
          <cell r="DP22"/>
          <cell r="DQ22"/>
          <cell r="DR22"/>
          <cell r="DS22"/>
          <cell r="DT22"/>
          <cell r="DU22"/>
          <cell r="DV22"/>
          <cell r="DW22"/>
          <cell r="DX22"/>
          <cell r="DY22"/>
          <cell r="DZ22"/>
          <cell r="EA22"/>
          <cell r="EB22"/>
          <cell r="EC22"/>
          <cell r="ED22"/>
          <cell r="EE22"/>
          <cell r="EF22"/>
          <cell r="EG22"/>
          <cell r="EH22"/>
          <cell r="EI22"/>
          <cell r="EJ22"/>
          <cell r="EK22"/>
          <cell r="EL22"/>
          <cell r="EM22"/>
          <cell r="EN22"/>
          <cell r="EO22"/>
          <cell r="EP22"/>
          <cell r="EQ22"/>
          <cell r="ER22"/>
          <cell r="ES22"/>
          <cell r="ET22"/>
          <cell r="EU22"/>
          <cell r="EV22"/>
          <cell r="EW22"/>
          <cell r="EX22"/>
          <cell r="EY22"/>
          <cell r="EZ22"/>
          <cell r="FA22"/>
          <cell r="FB22"/>
          <cell r="FC22"/>
          <cell r="FD22"/>
          <cell r="FE22"/>
          <cell r="FF22"/>
          <cell r="FG22"/>
          <cell r="FH22"/>
          <cell r="FI22"/>
          <cell r="FJ22"/>
          <cell r="FK22"/>
          <cell r="FL22"/>
          <cell r="FM22"/>
          <cell r="FN22"/>
          <cell r="FO22"/>
          <cell r="FP22"/>
          <cell r="FQ22"/>
          <cell r="FR22"/>
          <cell r="FS22"/>
          <cell r="FT22"/>
          <cell r="FU22"/>
          <cell r="FV22"/>
          <cell r="FW22"/>
          <cell r="FX22"/>
          <cell r="FY22"/>
          <cell r="FZ22"/>
          <cell r="GA22"/>
          <cell r="GB22"/>
          <cell r="GC22"/>
          <cell r="GD22"/>
          <cell r="GE22"/>
          <cell r="GF22"/>
          <cell r="GG22"/>
          <cell r="GH22"/>
          <cell r="GI22"/>
          <cell r="GJ22"/>
          <cell r="GK22"/>
          <cell r="GL22"/>
          <cell r="GM22"/>
          <cell r="GN22"/>
          <cell r="GO22"/>
          <cell r="GP22"/>
          <cell r="GQ22"/>
          <cell r="GR22"/>
          <cell r="GS22"/>
          <cell r="GT22"/>
          <cell r="GU22"/>
          <cell r="GV22"/>
          <cell r="GW22"/>
          <cell r="GX22"/>
          <cell r="GY22"/>
          <cell r="GZ22"/>
          <cell r="HA22"/>
          <cell r="HB22"/>
          <cell r="HC22"/>
          <cell r="HD22"/>
          <cell r="HE22"/>
          <cell r="HF22"/>
          <cell r="HG22"/>
          <cell r="HH22"/>
          <cell r="HI22"/>
          <cell r="HJ22"/>
          <cell r="HK22"/>
          <cell r="HL22"/>
          <cell r="HM22"/>
          <cell r="HN22"/>
          <cell r="HO22"/>
          <cell r="HP22"/>
          <cell r="HQ22"/>
          <cell r="HR22"/>
          <cell r="HS22"/>
          <cell r="HT22"/>
          <cell r="HU22"/>
          <cell r="HV22"/>
          <cell r="HW22"/>
          <cell r="HX22"/>
          <cell r="HY22"/>
          <cell r="HZ22"/>
          <cell r="IA22"/>
          <cell r="IB22"/>
          <cell r="IC22"/>
          <cell r="ID22"/>
          <cell r="IE22"/>
          <cell r="IF22"/>
          <cell r="IG22"/>
          <cell r="IH22"/>
          <cell r="II22"/>
          <cell r="IJ22"/>
          <cell r="IK22"/>
          <cell r="IL22"/>
          <cell r="IM22"/>
          <cell r="IN22"/>
          <cell r="IO22"/>
          <cell r="IP22"/>
          <cell r="IQ22"/>
          <cell r="IR22"/>
          <cell r="IS22"/>
          <cell r="IT22"/>
          <cell r="IU22"/>
          <cell r="IV22"/>
          <cell r="IW22"/>
          <cell r="IX22"/>
          <cell r="IY22"/>
          <cell r="IZ22"/>
          <cell r="JA22"/>
          <cell r="JB22"/>
          <cell r="JC22"/>
          <cell r="JD22"/>
          <cell r="JE22"/>
          <cell r="JF22"/>
          <cell r="JG22"/>
          <cell r="JH22"/>
          <cell r="JI22"/>
          <cell r="JJ22"/>
          <cell r="JK22"/>
          <cell r="JL22"/>
          <cell r="JM22"/>
          <cell r="JN22"/>
          <cell r="JO22"/>
          <cell r="JP22"/>
          <cell r="JQ22"/>
          <cell r="JR22"/>
          <cell r="JS22"/>
          <cell r="JT22"/>
          <cell r="JU22"/>
          <cell r="JV22"/>
          <cell r="JW22"/>
          <cell r="JX22"/>
          <cell r="JY22"/>
          <cell r="JZ22"/>
          <cell r="KA22"/>
          <cell r="KB22"/>
          <cell r="KC22"/>
          <cell r="KD22"/>
          <cell r="KE22"/>
          <cell r="KF22"/>
          <cell r="KG22"/>
          <cell r="KH22"/>
          <cell r="KI22"/>
          <cell r="KJ22"/>
          <cell r="KK22"/>
          <cell r="KL22"/>
          <cell r="KM22"/>
          <cell r="KN22"/>
          <cell r="KO22"/>
          <cell r="KP22"/>
          <cell r="KQ22"/>
          <cell r="KR22"/>
          <cell r="KS22"/>
          <cell r="KT22"/>
          <cell r="KU22"/>
          <cell r="KV22"/>
          <cell r="KW22"/>
          <cell r="KX22"/>
          <cell r="KY22"/>
          <cell r="KZ22"/>
          <cell r="LA22"/>
          <cell r="LB22"/>
          <cell r="LC22"/>
          <cell r="LD22"/>
          <cell r="LE22"/>
          <cell r="LF22"/>
          <cell r="LG22"/>
          <cell r="LH22"/>
          <cell r="LI22"/>
          <cell r="LJ22"/>
          <cell r="LK22"/>
          <cell r="LL22"/>
          <cell r="LM22"/>
          <cell r="LN22"/>
          <cell r="LO22"/>
          <cell r="LP22"/>
          <cell r="LQ22"/>
          <cell r="LR22"/>
          <cell r="LS22"/>
          <cell r="LT22"/>
          <cell r="LU22"/>
          <cell r="LV22"/>
          <cell r="LW22"/>
          <cell r="LX22"/>
          <cell r="LY22"/>
          <cell r="LZ22"/>
          <cell r="MA22"/>
          <cell r="MB22"/>
          <cell r="MC22"/>
          <cell r="MD22"/>
          <cell r="ME22"/>
          <cell r="MF22"/>
          <cell r="MG22"/>
          <cell r="MH22"/>
          <cell r="MI22"/>
          <cell r="MJ22"/>
          <cell r="MK22"/>
          <cell r="ML22"/>
          <cell r="MM22"/>
          <cell r="MN22"/>
          <cell r="MO22"/>
          <cell r="MP22"/>
          <cell r="MQ22"/>
          <cell r="MR22"/>
          <cell r="MS22"/>
          <cell r="MT22"/>
          <cell r="MU22"/>
          <cell r="MV22"/>
          <cell r="MW22"/>
          <cell r="MX22"/>
          <cell r="MY22"/>
          <cell r="MZ22"/>
          <cell r="NA22"/>
          <cell r="NB22"/>
          <cell r="NC22"/>
          <cell r="ND22"/>
          <cell r="NE22"/>
          <cell r="NF22"/>
          <cell r="NG22"/>
          <cell r="NH22"/>
          <cell r="NI22"/>
          <cell r="NJ22"/>
          <cell r="NK22"/>
          <cell r="NL22"/>
          <cell r="NM22"/>
          <cell r="NN22"/>
          <cell r="NO22"/>
          <cell r="NP22"/>
          <cell r="NQ22"/>
          <cell r="NR22"/>
          <cell r="NS22"/>
          <cell r="NT22"/>
          <cell r="NU22"/>
          <cell r="NV22"/>
          <cell r="NW22"/>
          <cell r="NX22"/>
          <cell r="NY22"/>
          <cell r="NZ22"/>
          <cell r="OA22"/>
          <cell r="OB22"/>
          <cell r="OC22"/>
          <cell r="OD22"/>
          <cell r="OE22"/>
          <cell r="OF22"/>
          <cell r="OG22"/>
          <cell r="OH22"/>
          <cell r="OI22"/>
          <cell r="OJ22"/>
          <cell r="OK22"/>
          <cell r="OL22"/>
          <cell r="OM22"/>
          <cell r="ON22"/>
          <cell r="OO22"/>
          <cell r="OP22"/>
          <cell r="OQ22"/>
          <cell r="OR22"/>
          <cell r="OS22"/>
          <cell r="OT22"/>
          <cell r="OU22"/>
          <cell r="OV22"/>
          <cell r="OW22"/>
          <cell r="OX22"/>
          <cell r="OY22"/>
          <cell r="OZ22"/>
          <cell r="PA22"/>
          <cell r="PB22"/>
          <cell r="PC22"/>
          <cell r="PD22"/>
          <cell r="PE22"/>
          <cell r="PF22"/>
          <cell r="PG22"/>
          <cell r="PH22"/>
          <cell r="PI22"/>
          <cell r="PJ22"/>
          <cell r="PK22"/>
          <cell r="PL22"/>
          <cell r="PM22"/>
          <cell r="PN22"/>
          <cell r="PO22"/>
          <cell r="PP22"/>
          <cell r="PQ22"/>
          <cell r="PR22"/>
          <cell r="PS22"/>
          <cell r="PT22"/>
          <cell r="PU22"/>
          <cell r="PV22"/>
          <cell r="PW22"/>
          <cell r="PX22"/>
          <cell r="PY22"/>
          <cell r="PZ22"/>
          <cell r="QA22"/>
          <cell r="QB22"/>
          <cell r="QC22"/>
          <cell r="QD22"/>
          <cell r="QE22"/>
          <cell r="QF22"/>
          <cell r="QG22"/>
          <cell r="QH22"/>
          <cell r="QI22"/>
          <cell r="QJ22"/>
          <cell r="QK22"/>
          <cell r="QL22"/>
          <cell r="QM22"/>
          <cell r="QN22"/>
          <cell r="QO22"/>
          <cell r="QP22"/>
          <cell r="QQ22"/>
          <cell r="QR22"/>
          <cell r="QS22"/>
          <cell r="QT22"/>
          <cell r="QU22"/>
          <cell r="QV22"/>
          <cell r="QW22"/>
          <cell r="QX22"/>
          <cell r="QY22"/>
          <cell r="QZ22"/>
          <cell r="RA22"/>
          <cell r="RB22"/>
          <cell r="RC22"/>
          <cell r="RD22"/>
          <cell r="RE22"/>
          <cell r="RF22"/>
          <cell r="RG22"/>
          <cell r="RH22"/>
          <cell r="RI22"/>
          <cell r="RJ22"/>
          <cell r="RK22"/>
          <cell r="RL22"/>
          <cell r="RM22"/>
          <cell r="RN22"/>
          <cell r="RO22"/>
          <cell r="RP22"/>
          <cell r="RQ22"/>
          <cell r="RR22"/>
          <cell r="RS22"/>
          <cell r="RT22"/>
          <cell r="RU22"/>
          <cell r="RV22"/>
          <cell r="RW22"/>
          <cell r="RX22"/>
          <cell r="RY22"/>
          <cell r="RZ22"/>
          <cell r="SA22"/>
          <cell r="SB22"/>
          <cell r="SC22"/>
          <cell r="SD22"/>
          <cell r="SE22"/>
          <cell r="SF22"/>
          <cell r="SG22"/>
          <cell r="SH22"/>
          <cell r="SI22"/>
          <cell r="SJ22"/>
          <cell r="SK22"/>
          <cell r="SL22"/>
          <cell r="SM22"/>
          <cell r="SN22"/>
          <cell r="SO22"/>
          <cell r="SP22"/>
          <cell r="SQ22"/>
          <cell r="SR22"/>
          <cell r="SS22"/>
          <cell r="ST22"/>
          <cell r="SU22"/>
          <cell r="SV22"/>
          <cell r="SW22"/>
          <cell r="SX22"/>
          <cell r="SY22"/>
          <cell r="SZ22"/>
          <cell r="TA22"/>
          <cell r="TB22"/>
          <cell r="TC22"/>
          <cell r="TD22"/>
          <cell r="TE22"/>
          <cell r="TF22"/>
          <cell r="TG22"/>
          <cell r="TH22"/>
          <cell r="TI22"/>
          <cell r="TJ22"/>
          <cell r="TK22"/>
          <cell r="TL22"/>
          <cell r="TM22"/>
          <cell r="TN22"/>
          <cell r="TO22"/>
          <cell r="TP22"/>
          <cell r="TQ22"/>
          <cell r="TR22"/>
          <cell r="TS22"/>
          <cell r="TT22"/>
          <cell r="TU22"/>
          <cell r="TV22"/>
          <cell r="TW22"/>
          <cell r="TX22"/>
          <cell r="TY22"/>
          <cell r="TZ22"/>
          <cell r="UA22"/>
          <cell r="UB22"/>
          <cell r="UC22"/>
          <cell r="UD22"/>
          <cell r="UE22"/>
          <cell r="UF22"/>
          <cell r="UG22"/>
          <cell r="UH22"/>
          <cell r="UI22"/>
          <cell r="UJ22"/>
          <cell r="UK22"/>
          <cell r="UL22"/>
          <cell r="UM22"/>
          <cell r="UN22"/>
          <cell r="UO22"/>
          <cell r="UP22"/>
          <cell r="UQ22"/>
          <cell r="UR22"/>
          <cell r="US22"/>
          <cell r="UT22"/>
          <cell r="UU22"/>
          <cell r="UV22"/>
          <cell r="UW22"/>
          <cell r="UX22"/>
          <cell r="UY22"/>
          <cell r="UZ22"/>
          <cell r="VA22"/>
          <cell r="VB22"/>
          <cell r="VC22"/>
          <cell r="VD22"/>
          <cell r="VE22"/>
          <cell r="VF22"/>
          <cell r="VG22"/>
          <cell r="VH22"/>
          <cell r="VI22"/>
          <cell r="VJ22"/>
          <cell r="VK22"/>
          <cell r="VL22"/>
          <cell r="VM22"/>
          <cell r="VN22"/>
          <cell r="VO22"/>
          <cell r="VP22"/>
          <cell r="VQ22"/>
          <cell r="VR22"/>
          <cell r="VS22"/>
          <cell r="VT22"/>
          <cell r="VU22"/>
          <cell r="VV22"/>
          <cell r="VW22"/>
          <cell r="VX22"/>
          <cell r="VY22"/>
          <cell r="VZ22"/>
          <cell r="WA22"/>
          <cell r="WB22"/>
          <cell r="WC22"/>
          <cell r="WD22"/>
          <cell r="WE22"/>
          <cell r="WF22"/>
          <cell r="WG22"/>
          <cell r="WH22"/>
          <cell r="WI22"/>
          <cell r="WJ22"/>
          <cell r="WK22"/>
          <cell r="WL22"/>
          <cell r="WM22"/>
          <cell r="WN22"/>
          <cell r="WO22"/>
          <cell r="WP22"/>
          <cell r="WQ22"/>
          <cell r="WR22"/>
          <cell r="WS22"/>
          <cell r="WT22"/>
          <cell r="WU22"/>
          <cell r="WV22"/>
          <cell r="WW22"/>
          <cell r="WX22"/>
          <cell r="WY22"/>
          <cell r="WZ22"/>
          <cell r="XA22"/>
          <cell r="XB22"/>
          <cell r="XC22"/>
          <cell r="XD22"/>
          <cell r="XE22"/>
          <cell r="XF22"/>
          <cell r="XG22"/>
          <cell r="XH22"/>
          <cell r="XI22"/>
          <cell r="XJ22"/>
          <cell r="XK22"/>
          <cell r="XL22"/>
          <cell r="XM22"/>
          <cell r="XN22"/>
          <cell r="XO22"/>
          <cell r="XP22"/>
          <cell r="XQ22"/>
          <cell r="XR22"/>
          <cell r="XS22"/>
          <cell r="XT22"/>
          <cell r="XU22"/>
          <cell r="XV22"/>
          <cell r="XW22"/>
          <cell r="XX22"/>
          <cell r="XY22"/>
          <cell r="XZ22"/>
          <cell r="YA22"/>
          <cell r="YB22"/>
          <cell r="YC22"/>
          <cell r="YD22"/>
          <cell r="YE22"/>
          <cell r="YF22"/>
          <cell r="YG22"/>
          <cell r="YH22"/>
          <cell r="YI22"/>
          <cell r="YJ22"/>
          <cell r="YK22"/>
          <cell r="YL22"/>
          <cell r="YM22"/>
          <cell r="YN22"/>
          <cell r="YO22"/>
          <cell r="YP22"/>
          <cell r="YQ22"/>
          <cell r="YR22"/>
          <cell r="YS22"/>
          <cell r="YT22"/>
          <cell r="YU22"/>
          <cell r="YV22"/>
          <cell r="YW22"/>
          <cell r="YX22"/>
          <cell r="YY22"/>
          <cell r="YZ22"/>
          <cell r="ZA22"/>
          <cell r="ZB22"/>
          <cell r="ZC22"/>
          <cell r="ZD22"/>
          <cell r="ZE22"/>
          <cell r="ZF22"/>
          <cell r="ZG22"/>
          <cell r="ZH22"/>
          <cell r="ZI22"/>
          <cell r="ZJ22"/>
          <cell r="ZK22"/>
          <cell r="ZL22"/>
          <cell r="ZM22"/>
          <cell r="ZN22"/>
          <cell r="ZO22"/>
          <cell r="ZP22"/>
          <cell r="ZQ22"/>
          <cell r="ZR22"/>
          <cell r="ZS22"/>
          <cell r="ZT22"/>
          <cell r="ZU22"/>
          <cell r="ZV22"/>
          <cell r="ZW22"/>
          <cell r="ZX22"/>
          <cell r="ZY22"/>
        </row>
        <row r="23">
          <cell r="A23" t="str">
            <v xml:space="preserve">SY063 </v>
          </cell>
          <cell r="B23" t="str">
            <v>Sheffield</v>
          </cell>
          <cell r="C23" t="str">
            <v>Urgent Emergency Care</v>
          </cell>
          <cell r="D23" t="str">
            <v>1,5,6,7</v>
          </cell>
          <cell r="E23" t="str">
            <v>BAF 1.1.1, BAF 2.4, BAF 4.3</v>
          </cell>
          <cell r="F23" t="str">
            <v>UTC Centre National Requirements Sheffield - There is a risk that NHS E insists that Sheffield meets the key Urgent Treatment Centre (UTC) requirements (Walk In Centre (WIC) and Minor Injuries Unit (MIU) names changed to UTC and service specifications significantly altered) due to national expectations that results in reputational damage and potential loss to the system and the ICB</v>
          </cell>
          <cell r="G23">
            <v>3</v>
          </cell>
          <cell r="H23">
            <v>4</v>
          </cell>
          <cell r="I23">
            <v>12</v>
          </cell>
          <cell r="J23" t="str">
            <v>Accountable</v>
          </cell>
          <cell r="K23" t="str">
            <v>1)Recruitment to vacancies and Organisational Development (OD) work - to increase capacity and support the development and implementation of the new operating model.
2)Formal request to NHSE to continue networked UTC arrangements for reporting, representation to be made to NHSE in April 2024  
3)Proposal now drafted and to be considered at the September UEC board to move toward delivering UTC standards</v>
          </cell>
          <cell r="L23" t="str">
            <v>Emma Latimer 
Sheffield Place Director / ICB SRO Cancer /  SRO for End of Life and Palliative Care</v>
          </cell>
          <cell r="M23" t="str">
            <v>Previous CCG Risk Management Processes</v>
          </cell>
          <cell r="N23">
            <v>3</v>
          </cell>
          <cell r="O23">
            <v>4</v>
          </cell>
          <cell r="P23">
            <v>12</v>
          </cell>
          <cell r="Q23" t="str">
            <v>16/05/2023
23/04/2024
11/06/2024
23/08/2024
26/09/2024
29/11/2024
13/01/2025
24/04/2025
28/07/2025
16/09/2025</v>
          </cell>
          <cell r="R23">
            <v>46007</v>
          </cell>
          <cell r="S23" t="str">
            <v>Not overdue</v>
          </cell>
          <cell r="T23" t="str">
            <v>Ian Atkinson</v>
          </cell>
          <cell r="U23" t="str">
            <v xml:space="preserve">September 2025 - The implementation plan has gone well with only one outstanding area for improvement. Still in dialogue with NHSE re: Sheffield position and also looking to gain external scrutiny to review our collective progress  </v>
          </cell>
          <cell r="V23" t="str">
            <v>Quarterly</v>
          </cell>
          <cell r="W23" t="str">
            <v xml:space="preserve">SY UEC Board  </v>
          </cell>
          <cell r="X23" t="str">
            <v>Quality Performance Patient Involvement Experience (QPPIE)</v>
          </cell>
          <cell r="Y23">
            <v>44900</v>
          </cell>
          <cell r="Z23"/>
          <cell r="AA23"/>
          <cell r="AB23"/>
        </row>
        <row r="24">
          <cell r="A24" t="str">
            <v>SY066</v>
          </cell>
          <cell r="B24" t="str">
            <v>ICB</v>
          </cell>
          <cell r="C24" t="str">
            <v>Adult Services</v>
          </cell>
          <cell r="D24" t="str">
            <v>1,5,6</v>
          </cell>
          <cell r="E24" t="str">
            <v>BAF 2.13</v>
          </cell>
          <cell r="F24" t="str">
            <v>Delayed Discharge from Hospital both Acute and Mental Health - Impacting on Ambulance Handover delays, pressure in system compounded by Industrial Action (IA), capacity, workforce gaps both within and outside of acute care leading to the potential for deconditioning, further delays, avoidable harm and poor experience.  Wrong place of care for optimum therapeutic treatment for people with mental health, Learning Disabilities and Autism (LDA) diagnosis.</v>
          </cell>
          <cell r="G24">
            <v>4</v>
          </cell>
          <cell r="H24">
            <v>3</v>
          </cell>
          <cell r="I24">
            <v>12</v>
          </cell>
          <cell r="J24" t="str">
            <v>Accountable</v>
          </cell>
          <cell r="K24" t="str">
            <v>1.Ongoing priority work as part of Urgent Emergency Care (UEC) alliance and priorities within each Place.  
2. Creative workforce solutions being explored.  Areas of good practice being shared via system executive leaders group.
3.Mental health Learning Disability and Autism (MHLDA) Programme
4. Monitoring of SI’s through quality forums
5. Ongoing Quality Improvement (QI) work with Emergency Care Improvement Support Team (ECIST)
6.Review of oversight across multiple mental commissioners planned.
7.System Efficiency Board convened across the ICS with focus on: Unfunded bed base / UEC demand to provide greater focus and visibility of ongoing UEC work at a place and/or system level and the likely impact on current provider unscheduled care / activity related cost pressures
8.Discharge pathways 
9.Trusted Assessor models
10. Virtual Wards, and 
11. escalation through ROC and TCG structures.</v>
          </cell>
          <cell r="L24" t="str">
            <v>Dr David Crichton (Chief Medical Officer)</v>
          </cell>
          <cell r="M24" t="str">
            <v>SQG - Regional Quality Group</v>
          </cell>
          <cell r="N24">
            <v>3</v>
          </cell>
          <cell r="O24">
            <v>2</v>
          </cell>
          <cell r="P24">
            <v>6</v>
          </cell>
          <cell r="Q24" t="str">
            <v>18/12/2022
02/03/2023
16/03/2023                 16/05/2023                               02/06/2023                    06/07/2023                               21/09/2023             16/10/2023           10/11/2023
09/01/2024
21/02/2024
27/05/2024
01/07/2024
01/10/2024
30/12/2024
14/04/2025
28/04/2025</v>
          </cell>
          <cell r="R24">
            <v>45958</v>
          </cell>
          <cell r="S24" t="str">
            <v>Not overdue</v>
          </cell>
          <cell r="T24" t="str">
            <v>Katie Roebuck-Marfleet</v>
          </cell>
          <cell r="U24" t="str">
            <v xml:space="preserve">April 2025 - Risk of delayed discharge from acute and mental health hospitals, continuing to impact ambulance handover times and increase pressure across the system. Although industrial action has reduced, ongoing workforce gaps across acute, community, mental health, and social care sectors continue to affect flow. Patients are at ongoing risk of deconditioning, avoidable harm, and poor experience due to discharge delays. There remains a risk of patients with mental health needs, learning disabilities (LD) or autism (LDA) being placed in sub-optimal care settings, impacting recovery outcomes. </v>
          </cell>
          <cell r="V24" t="str">
            <v>Six Monthly</v>
          </cell>
          <cell r="W24" t="str">
            <v>ICB Place Committee</v>
          </cell>
          <cell r="X24" t="str">
            <v>Quality Performance Patient Involvement Experience (QPPIE)</v>
          </cell>
          <cell r="Y24">
            <v>44913</v>
          </cell>
          <cell r="Z24">
            <v>44896</v>
          </cell>
          <cell r="AA24">
            <v>739</v>
          </cell>
          <cell r="AB24" t="str">
            <v>Work still ongoing</v>
          </cell>
        </row>
        <row r="25">
          <cell r="A25" t="str">
            <v>SY082 - System</v>
          </cell>
          <cell r="B25" t="str">
            <v>All Places</v>
          </cell>
          <cell r="C25" t="str">
            <v>Mental Health Services inc. LD/Autism/CAMHS</v>
          </cell>
          <cell r="D25" t="str">
            <v>1,2,3,5,6</v>
          </cell>
          <cell r="E25" t="str">
            <v>BAF 1.4.1, BAF 1.6.3, BAF 2.9</v>
          </cell>
          <cell r="F25" t="str">
            <v xml:space="preserve">Adult Mental Health (MEED) - There is a risk of increased presentation of eating disorders in adults, across the ICB. . This is due to unmet need and lack of provision in this pathway across the system. Secondly there are issues around the current available services and the capacity of these to meet the needs of patients already known to services (all-age). Lastly, there is an increased need in the adult eating disorder pathway following Covid-19 and an exponential growth in the number of children and young people with eating disorders who are now transitioning to adult services. This is leading to increased acuity in presentations, increased demand on primary care, impact in acute hospital trusts (Medical Emergency in Eating Disorders [MEED] pathways) and increased demand on crisis provision and inpatient beds. </v>
          </cell>
          <cell r="G25">
            <v>3</v>
          </cell>
          <cell r="H25">
            <v>4</v>
          </cell>
          <cell r="I25">
            <v>12</v>
          </cell>
          <cell r="J25" t="str">
            <v>Accountable</v>
          </cell>
          <cell r="K25" t="str">
            <v>1)A partnership SY Eating Disorders programme, managed by the Provider Collaborative, is in place bringing together good practice, raising the profile of the need for improvements of services and collectively reviewing risks/priorities. 
2)There is some commissioned provision with Sheffield Eating Disorders Service (SEDS) provided by SHSC for Sheffield, Barnsley and Rotherham. This is also accessed by some Doncaster patients via patient choice mechanisms.
3)There is a service for low to moderate support commissioned across South Yorkshire with SYEDA.   
4)Support is provided to Acute Trusts from Mental Health Liaison Teams when patients are admitted with an eating disorder. MEED baseline work has been completed including current pathways and self-assessment of compliance.
5)  investment identified to expand services in Barnsley, Doncaster and Rotherham has been confirmed. SHSC will be the lead provider for the service via their SEDs team and recruitment to the expansion posts is currently underway, with staff expected to start in the Autumn 2025. 
6) MEED pathway work being jointly developed by Acute Federation and SY MHLDA Provider Collaborative. Plan to introduce a funded, co-ordinated service and oversight utilising 2025/26 funding. – New update: A paper was tabled at the Joint Committee for Eating Disorders on 11 August 2025 proposing to decommission a service called Stepping Stones that has been a pilot under specialised commissioning and reinvest the funds to implement a part year support proposal of: 
• 2 MEED workers
• 2 PAs of a Consultant
The cost would be £160,870 FYE or £67,055 for 25/26 PYE from November onwards, which is when recruitment could potentially be underway. 
7) An EQIA on decommissioning the Stepping Stones service has been requested and an update is expected at the next meeting of the committee on 8 September 2025
7) Safe decomissioning of adult stepping stones service, with funding reallocated to support the recruitment of an adult MEED worker.</v>
          </cell>
          <cell r="L25" t="str">
            <v>Chris Edwards 
Rotherham Place Director</v>
          </cell>
          <cell r="M25" t="str">
            <v>Claire Smith following public complaints</v>
          </cell>
          <cell r="N25">
            <v>3</v>
          </cell>
          <cell r="O25">
            <v>4</v>
          </cell>
          <cell r="P25">
            <v>12</v>
          </cell>
          <cell r="Q25" t="str">
            <v>05/12/2022 
24/03/2023            
30/03/2023                                               19/04/2023                                         02/05/23                  04/05/2023                16/05/2023                     01/06/2023                    03/07/2023                    06/07/2023               01/08/2023
14/08/2023                 04/09/2023                                     16/10/2023                  01/11/2023
03/01/2024
08/01/2024
17/01/2024
01/02/2024
06/02/2024
01/03/2024
14/03/2024
15/04/2024
22/04/2024
29/07/2024
05/08/2024
16/09/2024
23/09/2024
26/09/2024
30/09/2024
01/11/2024
30/12/2024
03/02/2025
11/03/2025
07/04/2025
15/07/2025
18/08/2025</v>
          </cell>
          <cell r="R25">
            <v>45979</v>
          </cell>
          <cell r="S25" t="str">
            <v>Not overdue</v>
          </cell>
          <cell r="T25" t="str">
            <v>Sarah Boul</v>
          </cell>
          <cell r="U25" t="str">
            <v xml:space="preserve">July 2025
The ICB and all NHS Provider Trusts have agreed to the establishment of the South Yorkshire Eating Disorders Joint Committee (SYEDJC), which has been running in shadow form since April, and has now been approved through all membership Boards. The SYEDJC agreed in July to progress with recruitment to the Barnsley, Doncaster and Rotherham eating disorders service expansion via SEDS (part of SHSC), but acknowledge that this service expansion will not fully address issues with ARFID, MEED or blood test capacity in primary care. These issues remain as a risk. In particular for MEED the proposal updated on in February 2025 to address issues has been paused due to there being no finance to support the proposals. Discussions are ongoing regarding this position. The SYEDJC also holds a risk register on these matters and this is updated monthly at committee meetings. 
September 2025 - An EQIA on decommissioning the Stepping Stones service was presented at the joint committee for eating disorders on 8 September 2025. It was agreed that the adult stepping stones service could be safely decommissioned, and the funding reallocated to support the recruitment of an adult MEED worker. It was not deemed safe to decommission the CYP Stepping Stones service and this will remain in place. </v>
          </cell>
          <cell r="V25" t="str">
            <v>Quarterly</v>
          </cell>
          <cell r="W25" t="str">
            <v>ICB Place Committee</v>
          </cell>
          <cell r="X25" t="str">
            <v>Quality Performance Patient Involvement Experience (QPPIE)</v>
          </cell>
          <cell r="Y25">
            <v>44900</v>
          </cell>
          <cell r="Z25">
            <v>44896</v>
          </cell>
          <cell r="AA25">
            <v>749</v>
          </cell>
          <cell r="AB25" t="str">
            <v>Assessment of the balance of risk to be completed post outcome of discussions with MH Provider Collaborative. 
Sheffield: 07/08/24 - Corporate Risk Team met with WL. Action for IA to review score and provide update in conjunction with Sarah Boul</v>
          </cell>
          <cell r="AC25"/>
          <cell r="AD25"/>
          <cell r="AE25"/>
          <cell r="AF25"/>
          <cell r="AG25"/>
          <cell r="AH25"/>
          <cell r="AI25"/>
          <cell r="AJ25"/>
          <cell r="AK25"/>
          <cell r="AL25"/>
          <cell r="AM25"/>
          <cell r="AN25"/>
          <cell r="AO25"/>
          <cell r="AP25"/>
          <cell r="AQ25"/>
          <cell r="AR25"/>
          <cell r="AS25"/>
          <cell r="AT25"/>
          <cell r="AU25"/>
          <cell r="AV25"/>
          <cell r="AW25"/>
          <cell r="AX25"/>
          <cell r="AY25"/>
          <cell r="AZ25"/>
          <cell r="BA25"/>
          <cell r="BB25"/>
          <cell r="BC25"/>
          <cell r="BD25"/>
          <cell r="BE25"/>
          <cell r="BF25"/>
          <cell r="BG25"/>
          <cell r="BH25"/>
          <cell r="BI25"/>
          <cell r="BJ25"/>
          <cell r="BK25"/>
          <cell r="BL25"/>
          <cell r="BM25"/>
          <cell r="BN25"/>
          <cell r="BO25"/>
          <cell r="BP25"/>
          <cell r="BQ25"/>
          <cell r="BR25"/>
          <cell r="BS25"/>
          <cell r="BT25"/>
          <cell r="BU25"/>
          <cell r="BV25"/>
          <cell r="BW25"/>
          <cell r="BX25"/>
          <cell r="BY25"/>
          <cell r="BZ25"/>
          <cell r="CA25"/>
          <cell r="CB25"/>
          <cell r="CC25"/>
          <cell r="CD25"/>
          <cell r="CE25"/>
          <cell r="CF25"/>
          <cell r="CG25"/>
          <cell r="CH25"/>
          <cell r="CI25"/>
          <cell r="CJ25"/>
          <cell r="CK25"/>
          <cell r="CL25"/>
          <cell r="CM25"/>
          <cell r="CN25"/>
          <cell r="CO25"/>
          <cell r="CP25"/>
          <cell r="CQ25"/>
          <cell r="CR25"/>
          <cell r="CS25"/>
          <cell r="CT25"/>
          <cell r="CU25"/>
          <cell r="CV25"/>
          <cell r="CW25"/>
          <cell r="CX25"/>
          <cell r="CY25"/>
          <cell r="CZ25"/>
          <cell r="DA25"/>
          <cell r="DB25"/>
          <cell r="DC25"/>
          <cell r="DD25"/>
          <cell r="DE25"/>
          <cell r="DF25"/>
          <cell r="DG25"/>
          <cell r="DH25"/>
          <cell r="DI25"/>
          <cell r="DJ25"/>
          <cell r="DK25"/>
          <cell r="DL25"/>
          <cell r="DM25"/>
          <cell r="DN25"/>
          <cell r="DO25"/>
          <cell r="DP25"/>
          <cell r="DQ25"/>
          <cell r="DR25"/>
          <cell r="DS25"/>
          <cell r="DT25"/>
          <cell r="DU25"/>
          <cell r="DV25"/>
          <cell r="DW25"/>
          <cell r="DX25"/>
          <cell r="DY25"/>
          <cell r="DZ25"/>
          <cell r="EA25"/>
          <cell r="EB25"/>
          <cell r="EC25"/>
          <cell r="ED25"/>
          <cell r="EE25"/>
          <cell r="EF25"/>
          <cell r="EG25"/>
          <cell r="EH25"/>
          <cell r="EI25"/>
          <cell r="EJ25"/>
          <cell r="EK25"/>
          <cell r="EL25"/>
          <cell r="EM25"/>
          <cell r="EN25"/>
          <cell r="EO25"/>
          <cell r="EP25"/>
          <cell r="EQ25"/>
          <cell r="ER25"/>
          <cell r="ES25"/>
          <cell r="ET25"/>
          <cell r="EU25"/>
          <cell r="EV25"/>
          <cell r="EW25"/>
          <cell r="EX25"/>
          <cell r="EY25"/>
          <cell r="EZ25"/>
          <cell r="FA25"/>
          <cell r="FB25"/>
          <cell r="FC25"/>
          <cell r="FD25"/>
          <cell r="FE25"/>
          <cell r="FF25"/>
          <cell r="FG25"/>
          <cell r="FH25"/>
          <cell r="FI25"/>
          <cell r="FJ25"/>
          <cell r="FK25"/>
          <cell r="FL25"/>
          <cell r="FM25"/>
          <cell r="FN25"/>
          <cell r="FO25"/>
          <cell r="FP25"/>
          <cell r="FQ25"/>
          <cell r="FR25"/>
          <cell r="FS25"/>
          <cell r="FT25"/>
          <cell r="FU25"/>
          <cell r="FV25"/>
          <cell r="FW25"/>
          <cell r="FX25"/>
          <cell r="FY25"/>
          <cell r="FZ25"/>
          <cell r="GA25"/>
          <cell r="GB25"/>
          <cell r="GC25"/>
          <cell r="GD25"/>
          <cell r="GE25"/>
          <cell r="GF25"/>
          <cell r="GG25"/>
          <cell r="GH25"/>
          <cell r="GI25"/>
          <cell r="GJ25"/>
          <cell r="GK25"/>
          <cell r="GL25"/>
          <cell r="GM25"/>
          <cell r="GN25"/>
          <cell r="GO25"/>
          <cell r="GP25"/>
          <cell r="GQ25"/>
          <cell r="GR25"/>
          <cell r="GS25"/>
          <cell r="GT25"/>
          <cell r="GU25"/>
          <cell r="GV25"/>
          <cell r="GW25"/>
          <cell r="GX25"/>
          <cell r="GY25"/>
          <cell r="GZ25"/>
          <cell r="HA25"/>
          <cell r="HB25"/>
          <cell r="HC25"/>
          <cell r="HD25"/>
          <cell r="HE25"/>
          <cell r="HF25"/>
          <cell r="HG25"/>
          <cell r="HH25"/>
          <cell r="HI25"/>
          <cell r="HJ25"/>
          <cell r="HK25"/>
          <cell r="HL25"/>
          <cell r="HM25"/>
          <cell r="HN25"/>
          <cell r="HO25"/>
          <cell r="HP25"/>
          <cell r="HQ25"/>
          <cell r="HR25"/>
          <cell r="HS25"/>
          <cell r="HT25"/>
          <cell r="HU25"/>
          <cell r="HV25"/>
          <cell r="HW25"/>
          <cell r="HX25"/>
          <cell r="HY25"/>
          <cell r="HZ25"/>
          <cell r="IA25"/>
          <cell r="IB25"/>
          <cell r="IC25"/>
          <cell r="ID25"/>
          <cell r="IE25"/>
          <cell r="IF25"/>
          <cell r="IG25"/>
          <cell r="IH25"/>
          <cell r="II25"/>
          <cell r="IJ25"/>
          <cell r="IK25"/>
          <cell r="IL25"/>
          <cell r="IM25"/>
          <cell r="IN25"/>
          <cell r="IO25"/>
          <cell r="IP25"/>
          <cell r="IQ25"/>
          <cell r="IR25"/>
          <cell r="IS25"/>
          <cell r="IT25"/>
          <cell r="IU25"/>
          <cell r="IV25"/>
          <cell r="IW25"/>
          <cell r="IX25"/>
          <cell r="IY25"/>
          <cell r="IZ25"/>
          <cell r="JA25"/>
          <cell r="JB25"/>
          <cell r="JC25"/>
          <cell r="JD25"/>
          <cell r="JE25"/>
          <cell r="JF25"/>
          <cell r="JG25"/>
          <cell r="JH25"/>
          <cell r="JI25"/>
          <cell r="JJ25"/>
          <cell r="JK25"/>
          <cell r="JL25"/>
          <cell r="JM25"/>
          <cell r="JN25"/>
          <cell r="JO25"/>
          <cell r="JP25"/>
          <cell r="JQ25"/>
          <cell r="JR25"/>
          <cell r="JS25"/>
          <cell r="JT25"/>
          <cell r="JU25"/>
          <cell r="JV25"/>
          <cell r="JW25"/>
          <cell r="JX25"/>
          <cell r="JY25"/>
          <cell r="JZ25"/>
          <cell r="KA25"/>
          <cell r="KB25"/>
          <cell r="KC25"/>
          <cell r="KD25"/>
          <cell r="KE25"/>
          <cell r="KF25"/>
          <cell r="KG25"/>
          <cell r="KH25"/>
          <cell r="KI25"/>
          <cell r="KJ25"/>
          <cell r="KK25"/>
          <cell r="KL25"/>
          <cell r="KM25"/>
          <cell r="KN25"/>
          <cell r="KO25"/>
          <cell r="KP25"/>
          <cell r="KQ25"/>
          <cell r="KR25"/>
          <cell r="KS25"/>
          <cell r="KT25"/>
          <cell r="KU25"/>
          <cell r="KV25"/>
          <cell r="KW25"/>
          <cell r="KX25"/>
          <cell r="KY25"/>
          <cell r="KZ25"/>
          <cell r="LA25"/>
          <cell r="LB25"/>
          <cell r="LC25"/>
          <cell r="LD25"/>
          <cell r="LE25"/>
          <cell r="LF25"/>
          <cell r="LG25"/>
          <cell r="LH25"/>
          <cell r="LI25"/>
          <cell r="LJ25"/>
          <cell r="LK25"/>
          <cell r="LL25"/>
          <cell r="LM25"/>
          <cell r="LN25"/>
          <cell r="LO25"/>
          <cell r="LP25"/>
          <cell r="LQ25"/>
          <cell r="LR25"/>
          <cell r="LS25"/>
          <cell r="LT25"/>
          <cell r="LU25"/>
          <cell r="LV25"/>
          <cell r="LW25"/>
          <cell r="LX25"/>
          <cell r="LY25"/>
          <cell r="LZ25"/>
          <cell r="MA25"/>
          <cell r="MB25"/>
          <cell r="MC25"/>
          <cell r="MD25"/>
          <cell r="ME25"/>
          <cell r="MF25"/>
          <cell r="MG25"/>
          <cell r="MH25"/>
          <cell r="MI25"/>
          <cell r="MJ25"/>
          <cell r="MK25"/>
          <cell r="ML25"/>
          <cell r="MM25"/>
          <cell r="MN25"/>
          <cell r="MO25"/>
          <cell r="MP25"/>
          <cell r="MQ25"/>
          <cell r="MR25"/>
          <cell r="MS25"/>
          <cell r="MT25"/>
          <cell r="MU25"/>
          <cell r="MV25"/>
          <cell r="MW25"/>
          <cell r="MX25"/>
          <cell r="MY25"/>
          <cell r="MZ25"/>
          <cell r="NA25"/>
          <cell r="NB25"/>
          <cell r="NC25"/>
          <cell r="ND25"/>
          <cell r="NE25"/>
          <cell r="NF25"/>
          <cell r="NG25"/>
          <cell r="NH25"/>
          <cell r="NI25"/>
          <cell r="NJ25"/>
          <cell r="NK25"/>
          <cell r="NL25"/>
          <cell r="NM25"/>
          <cell r="NN25"/>
          <cell r="NO25"/>
          <cell r="NP25"/>
          <cell r="NQ25"/>
          <cell r="NR25"/>
          <cell r="NS25"/>
          <cell r="NT25"/>
          <cell r="NU25"/>
          <cell r="NV25"/>
          <cell r="NW25"/>
          <cell r="NX25"/>
          <cell r="NY25"/>
          <cell r="NZ25"/>
          <cell r="OA25"/>
          <cell r="OB25"/>
          <cell r="OC25"/>
          <cell r="OD25"/>
          <cell r="OE25"/>
          <cell r="OF25"/>
          <cell r="OG25"/>
          <cell r="OH25"/>
          <cell r="OI25"/>
          <cell r="OJ25"/>
          <cell r="OK25"/>
          <cell r="OL25"/>
          <cell r="OM25"/>
          <cell r="ON25"/>
          <cell r="OO25"/>
          <cell r="OP25"/>
          <cell r="OQ25"/>
          <cell r="OR25"/>
          <cell r="OS25"/>
          <cell r="OT25"/>
          <cell r="OU25"/>
          <cell r="OV25"/>
          <cell r="OW25"/>
          <cell r="OX25"/>
          <cell r="OY25"/>
          <cell r="OZ25"/>
          <cell r="PA25"/>
          <cell r="PB25"/>
          <cell r="PC25"/>
          <cell r="PD25"/>
          <cell r="PE25"/>
          <cell r="PF25"/>
          <cell r="PG25"/>
          <cell r="PH25"/>
          <cell r="PI25"/>
          <cell r="PJ25"/>
          <cell r="PK25"/>
          <cell r="PL25"/>
          <cell r="PM25"/>
          <cell r="PN25"/>
          <cell r="PO25"/>
          <cell r="PP25"/>
          <cell r="PQ25"/>
          <cell r="PR25"/>
          <cell r="PS25"/>
          <cell r="PT25"/>
          <cell r="PU25"/>
          <cell r="PV25"/>
          <cell r="PW25"/>
          <cell r="PX25"/>
          <cell r="PY25"/>
          <cell r="PZ25"/>
          <cell r="QA25"/>
          <cell r="QB25"/>
          <cell r="QC25"/>
          <cell r="QD25"/>
          <cell r="QE25"/>
          <cell r="QF25"/>
          <cell r="QG25"/>
          <cell r="QH25"/>
          <cell r="QI25"/>
          <cell r="QJ25"/>
          <cell r="QK25"/>
          <cell r="QL25"/>
          <cell r="QM25"/>
          <cell r="QN25"/>
          <cell r="QO25"/>
          <cell r="QP25"/>
          <cell r="QQ25"/>
          <cell r="QR25"/>
          <cell r="QS25"/>
          <cell r="QT25"/>
          <cell r="QU25"/>
          <cell r="QV25"/>
          <cell r="QW25"/>
          <cell r="QX25"/>
          <cell r="QY25"/>
          <cell r="QZ25"/>
          <cell r="RA25"/>
          <cell r="RB25"/>
          <cell r="RC25"/>
          <cell r="RD25"/>
          <cell r="RE25"/>
          <cell r="RF25"/>
          <cell r="RG25"/>
          <cell r="RH25"/>
          <cell r="RI25"/>
          <cell r="RJ25"/>
          <cell r="RK25"/>
          <cell r="RL25"/>
          <cell r="RM25"/>
          <cell r="RN25"/>
          <cell r="RO25"/>
          <cell r="RP25"/>
          <cell r="RQ25"/>
          <cell r="RR25"/>
          <cell r="RS25"/>
          <cell r="RT25"/>
          <cell r="RU25"/>
          <cell r="RV25"/>
          <cell r="RW25"/>
          <cell r="RX25"/>
          <cell r="RY25"/>
          <cell r="RZ25"/>
          <cell r="SA25"/>
          <cell r="SB25"/>
          <cell r="SC25"/>
          <cell r="SD25"/>
          <cell r="SE25"/>
          <cell r="SF25"/>
          <cell r="SG25"/>
          <cell r="SH25"/>
          <cell r="SI25"/>
          <cell r="SJ25"/>
          <cell r="SK25"/>
          <cell r="SL25"/>
          <cell r="SM25"/>
          <cell r="SN25"/>
          <cell r="SO25"/>
          <cell r="SP25"/>
          <cell r="SQ25"/>
          <cell r="SR25"/>
          <cell r="SS25"/>
          <cell r="ST25"/>
          <cell r="SU25"/>
          <cell r="SV25"/>
          <cell r="SW25"/>
          <cell r="SX25"/>
          <cell r="SY25"/>
          <cell r="SZ25"/>
          <cell r="TA25"/>
          <cell r="TB25"/>
          <cell r="TC25"/>
          <cell r="TD25"/>
          <cell r="TE25"/>
          <cell r="TF25"/>
          <cell r="TG25"/>
          <cell r="TH25"/>
          <cell r="TI25"/>
          <cell r="TJ25"/>
          <cell r="TK25"/>
          <cell r="TL25"/>
          <cell r="TM25"/>
          <cell r="TN25"/>
          <cell r="TO25"/>
          <cell r="TP25"/>
          <cell r="TQ25"/>
          <cell r="TR25"/>
          <cell r="TS25"/>
          <cell r="TT25"/>
          <cell r="TU25"/>
          <cell r="TV25"/>
          <cell r="TW25"/>
          <cell r="TX25"/>
          <cell r="TY25"/>
          <cell r="TZ25"/>
          <cell r="UA25"/>
          <cell r="UB25"/>
          <cell r="UC25"/>
          <cell r="UD25"/>
          <cell r="UE25"/>
          <cell r="UF25"/>
          <cell r="UG25"/>
          <cell r="UH25"/>
          <cell r="UI25"/>
          <cell r="UJ25"/>
          <cell r="UK25"/>
          <cell r="UL25"/>
          <cell r="UM25"/>
          <cell r="UN25"/>
          <cell r="UO25"/>
          <cell r="UP25"/>
          <cell r="UQ25"/>
          <cell r="UR25"/>
          <cell r="US25"/>
          <cell r="UT25"/>
          <cell r="UU25"/>
          <cell r="UV25"/>
          <cell r="UW25"/>
          <cell r="UX25"/>
          <cell r="UY25"/>
          <cell r="UZ25"/>
          <cell r="VA25"/>
          <cell r="VB25"/>
          <cell r="VC25"/>
          <cell r="VD25"/>
          <cell r="VE25"/>
          <cell r="VF25"/>
          <cell r="VG25"/>
          <cell r="VH25"/>
          <cell r="VI25"/>
          <cell r="VJ25"/>
          <cell r="VK25"/>
          <cell r="VL25"/>
          <cell r="VM25"/>
          <cell r="VN25"/>
          <cell r="VO25"/>
          <cell r="VP25"/>
          <cell r="VQ25"/>
          <cell r="VR25"/>
          <cell r="VS25"/>
          <cell r="VT25"/>
          <cell r="VU25"/>
          <cell r="VV25"/>
          <cell r="VW25"/>
          <cell r="VX25"/>
          <cell r="VY25"/>
          <cell r="VZ25"/>
          <cell r="WA25"/>
          <cell r="WB25"/>
          <cell r="WC25"/>
          <cell r="WD25"/>
          <cell r="WE25"/>
          <cell r="WF25"/>
          <cell r="WG25"/>
          <cell r="WH25"/>
          <cell r="WI25"/>
          <cell r="WJ25"/>
          <cell r="WK25"/>
          <cell r="WL25"/>
          <cell r="WM25"/>
          <cell r="WN25"/>
          <cell r="WO25"/>
          <cell r="WP25"/>
          <cell r="WQ25"/>
          <cell r="WR25"/>
          <cell r="WS25"/>
          <cell r="WT25"/>
          <cell r="WU25"/>
          <cell r="WV25"/>
          <cell r="WW25"/>
          <cell r="WX25"/>
          <cell r="WY25"/>
          <cell r="WZ25"/>
          <cell r="XA25"/>
          <cell r="XB25"/>
          <cell r="XC25"/>
          <cell r="XD25"/>
          <cell r="XE25"/>
          <cell r="XF25"/>
          <cell r="XG25"/>
          <cell r="XH25"/>
          <cell r="XI25"/>
          <cell r="XJ25"/>
          <cell r="XK25"/>
          <cell r="XL25"/>
          <cell r="XM25"/>
          <cell r="XN25"/>
          <cell r="XO25"/>
          <cell r="XP25"/>
          <cell r="XQ25"/>
          <cell r="XR25"/>
          <cell r="XS25"/>
          <cell r="XT25"/>
          <cell r="XU25"/>
          <cell r="XV25"/>
          <cell r="XW25"/>
          <cell r="XX25"/>
          <cell r="XY25"/>
          <cell r="XZ25"/>
          <cell r="YA25"/>
          <cell r="YB25"/>
          <cell r="YC25"/>
          <cell r="YD25"/>
          <cell r="YE25"/>
          <cell r="YF25"/>
          <cell r="YG25"/>
          <cell r="YH25"/>
          <cell r="YI25"/>
          <cell r="YJ25"/>
          <cell r="YK25"/>
          <cell r="YL25"/>
          <cell r="YM25"/>
          <cell r="YN25"/>
          <cell r="YO25"/>
          <cell r="YP25"/>
          <cell r="YQ25"/>
          <cell r="YR25"/>
          <cell r="YS25"/>
          <cell r="YT25"/>
          <cell r="YU25"/>
          <cell r="YV25"/>
          <cell r="YW25"/>
          <cell r="YX25"/>
          <cell r="YY25"/>
          <cell r="YZ25"/>
          <cell r="ZA25"/>
          <cell r="ZB25"/>
          <cell r="ZC25"/>
          <cell r="ZD25"/>
          <cell r="ZE25"/>
          <cell r="ZF25"/>
          <cell r="ZG25"/>
          <cell r="ZH25"/>
          <cell r="ZI25"/>
          <cell r="ZJ25"/>
          <cell r="ZK25"/>
          <cell r="ZL25"/>
          <cell r="ZM25"/>
          <cell r="ZN25"/>
          <cell r="ZO25"/>
          <cell r="ZP25"/>
          <cell r="ZQ25"/>
          <cell r="ZR25"/>
          <cell r="ZS25"/>
          <cell r="ZT25"/>
          <cell r="ZU25"/>
          <cell r="ZV25"/>
          <cell r="ZW25"/>
          <cell r="ZX25"/>
          <cell r="ZY25"/>
        </row>
        <row r="26">
          <cell r="A26" t="str">
            <v xml:space="preserve">SY091  </v>
          </cell>
          <cell r="B26" t="str">
            <v>ICB</v>
          </cell>
          <cell r="C26" t="str">
            <v>Human Resources</v>
          </cell>
          <cell r="D26" t="str">
            <v>1,2,8</v>
          </cell>
          <cell r="E26" t="str">
            <v>BAF 1.11, BAF 2.1</v>
          </cell>
          <cell r="F26" t="str">
            <v xml:space="preserve">Corporate ICB Capacity - There is a risk of insufficient capacity in the ICB in shared functions and place teams to be able to fulfil the obligations of the ICB
</v>
          </cell>
          <cell r="G26">
            <v>3</v>
          </cell>
          <cell r="H26">
            <v>4</v>
          </cell>
          <cell r="I26">
            <v>12</v>
          </cell>
          <cell r="J26" t="str">
            <v>Accountable</v>
          </cell>
          <cell r="K26" t="str">
            <v>Vacancy management and Organisational Development (OD) work - to increase capacity and support the development and implementation of the new operating model. Number of projects rationalised.</v>
          </cell>
          <cell r="L26" t="str">
            <v>Christine Joy 
Chief People Officer
 Gavin Boyle 
Chief Executive</v>
          </cell>
          <cell r="M26" t="str">
            <v>Previous CCG Risk Management Processes</v>
          </cell>
          <cell r="N26">
            <v>3</v>
          </cell>
          <cell r="O26">
            <v>4</v>
          </cell>
          <cell r="P26">
            <v>12</v>
          </cell>
          <cell r="Q26" t="str">
            <v>05/12/2022                    19/04/2023                     16/05/2023                    06/07/2023             11/09/2023                 11/10/2023                    13/11/2023
15/12/2023
23/12/2024
18/03/2024
28/05/2024
03/06/2024
23/09/2024
23/12/2024
25/03/2025
31/03/2025
30/06/2025
29/09/2025</v>
          </cell>
          <cell r="R26">
            <v>46020</v>
          </cell>
          <cell r="S26" t="str">
            <v>Not overdue</v>
          </cell>
          <cell r="T26" t="str">
            <v>Barnsley: Katy Calvin-Thomas
Doncaster: Anthony Fitzgerald 
Rotherham: Chris Edwards 
Sheffield: Emma Latimer</v>
          </cell>
          <cell r="U26" t="str">
            <v xml:space="preserve">March 2025 - Recruitment to vacancies has been ongoing since February and had a positive impact on capacity. OD work is in place to support the development and implementation of the new operating model. Shared functions and Place teams are working together to ensure the capacity is in the right place.
However tight vacancy management is now back in place since 13th March announcement on required reductions for ICBs </v>
          </cell>
          <cell r="V26" t="str">
            <v>Quarterly</v>
          </cell>
          <cell r="W26" t="str">
            <v>Operational Executive</v>
          </cell>
          <cell r="X26" t="str">
            <v>People Workforce and Culture</v>
          </cell>
          <cell r="Y26">
            <v>44900</v>
          </cell>
          <cell r="Z26">
            <v>44896</v>
          </cell>
          <cell r="AA26">
            <v>749</v>
          </cell>
          <cell r="AB26" t="str">
            <v>March 2025 - 
ICB exec meeting review resourcing regularly
Enhanced recruitment controls will be in place on an ongoing basis</v>
          </cell>
        </row>
        <row r="27">
          <cell r="A27" t="str">
            <v>SY107 - B</v>
          </cell>
          <cell r="B27" t="str">
            <v>All Places</v>
          </cell>
          <cell r="C27" t="str">
            <v>Children and Young People</v>
          </cell>
          <cell r="D27" t="str">
            <v>1,2,3,4,5,6,7,8</v>
          </cell>
          <cell r="E27" t="str">
            <v>BAF 1.1, BAF 1.4.3.1, BAF 1.4.3, BAF 1.6.1, BAF 1.6.3</v>
          </cell>
          <cell r="F27"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7">
            <v>4</v>
          </cell>
          <cell r="H27">
            <v>4</v>
          </cell>
          <cell r="I27">
            <v>16</v>
          </cell>
          <cell r="J27" t="str">
            <v>Responsible</v>
          </cell>
          <cell r="K27" t="str">
            <v xml:space="preserve">1)ICB Place Committees/Leadership - oversight of risk and actions required to mitigate. QPIE meetings and local quality meetings.
2)Place Governance in place for SEND, jointly with LA.
3)Strategic Neurodiversity/ASD Group established in place with Director level representation across Health, Care and Education to lead development of a new strengthened needs led model of support for CYP
4)CYP Improvement Plan in place
</v>
          </cell>
          <cell r="L27" t="str">
            <v xml:space="preserve">Katy Calvin-Thomas
Barnsley Place Director
</v>
          </cell>
          <cell r="M27" t="str">
            <v>OE</v>
          </cell>
          <cell r="N27">
            <v>3</v>
          </cell>
          <cell r="O27">
            <v>4</v>
          </cell>
          <cell r="P27">
            <v>12</v>
          </cell>
          <cell r="Q27" t="str">
            <v>05/08/2024
18/10/2024
11/11/2024
10/02/2025
19/05/2025
30/05/2025
08/09/2025</v>
          </cell>
          <cell r="R27">
            <v>45999</v>
          </cell>
          <cell r="S27" t="str">
            <v>not overdue</v>
          </cell>
          <cell r="T27" t="str">
            <v>Jamie Wike</v>
          </cell>
          <cell r="U27" t="str">
            <v xml:space="preserve">September 2025 - Barnsley: 'All Age Autism Partnership Delivery Group is in place bringing together all partners to deliver the Autism Strategy Delivery Plan and to oversee the delivery of improvements to pathways and waiting times in services included ASD Assessment.  SEND Area Partnership Board is in place with Health representation from providers as well as commissioner  - Work has been undertaken on a Self Evaluation and preparation for future inspection as part of the revised SEND Inspection Framework
Sleep Pathway T&amp;F group is in place with all partners represented to support the development of a clear sleep pathway for C&amp;YP who require support.  This includes early help and community based pathways through to secondary care services and specialist care.
Joint lead for Children's Commissioning is in place working on place priorities across health and care.
New Strategic Group has also been established with Director level representation across partners specifically to lead place work on ASD for CYP and link to the SY work being led jointly by the LA's, ICB and provider collaborative.
</v>
          </cell>
          <cell r="V27" t="str">
            <v>Quarterly</v>
          </cell>
          <cell r="W27" t="str">
            <v>ICB Place Committee</v>
          </cell>
          <cell r="X27" t="str">
            <v>Quality Performance Patient Involvement Experience (QPPIE)</v>
          </cell>
          <cell r="Y27">
            <v>45124</v>
          </cell>
          <cell r="Z27">
            <v>45108</v>
          </cell>
          <cell r="AA27">
            <v>589</v>
          </cell>
          <cell r="AB27" t="str">
            <v>September 2025 - There continues to be significant pressures on ASD Assessment pathways and whilst partnership discussions continue at place, there is not an identified solution to addressing the significant number of CYP on the waiting list and length of waits and there continue to be challenges in relation to workforce but work is ongoing to identify additional capacity to focus on addressing the waits alongside the work to develop a new model and approach.</v>
          </cell>
        </row>
        <row r="28">
          <cell r="A28" t="str">
            <v>SY107 - D</v>
          </cell>
          <cell r="B28" t="str">
            <v>All Places</v>
          </cell>
          <cell r="C28" t="str">
            <v>Children and Young People</v>
          </cell>
          <cell r="D28" t="str">
            <v>1,2,3,4,5,6,7,8</v>
          </cell>
          <cell r="E28" t="str">
            <v>BAF 1.1, BAF 1.4.3.1, BAF 1.4.3, BAF 1.6.1, BAF 1.6.3</v>
          </cell>
          <cell r="F28"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8">
            <v>4</v>
          </cell>
          <cell r="H28">
            <v>4</v>
          </cell>
          <cell r="I28">
            <v>16</v>
          </cell>
          <cell r="J28" t="str">
            <v>Responsible</v>
          </cell>
          <cell r="K28" t="str">
            <v>1)ICB Place Committees/Leadership - oversight of risk and actions required to mitigate. 
2)QPIE meetings
3) ICB operational executive
4)Place Governance in place for SEND, jointly with LA</v>
          </cell>
          <cell r="L28" t="str">
            <v xml:space="preserve">Katy Calvin-Thomas
Barnsley Place Director
</v>
          </cell>
          <cell r="M28" t="str">
            <v>OE</v>
          </cell>
          <cell r="N28">
            <v>3</v>
          </cell>
          <cell r="O28">
            <v>4</v>
          </cell>
          <cell r="P28">
            <v>12</v>
          </cell>
          <cell r="Q28" t="str">
            <v>30/09/2024
16/01/2025
28/04/2025
20/06/2025</v>
          </cell>
          <cell r="R28">
            <v>45920</v>
          </cell>
          <cell r="S28" t="str">
            <v xml:space="preserve">19 </v>
          </cell>
          <cell r="T28" t="str">
            <v>Ailsa Leighton</v>
          </cell>
          <cell r="U28" t="str">
            <v xml:space="preserve">June 2025- the progress of the transfer of neurodiversity services continues to be regularly reviewed with RDASH; and recent contract negotiations have confirmed the focus on children's community services during 25/26
September 2025- the over 5s neurodiversity service has successfully transferred across to RDASH.  Capacity within SALT services is currently being reviewed </v>
          </cell>
          <cell r="V28" t="str">
            <v>Quarterly</v>
          </cell>
          <cell r="W28" t="str">
            <v>ICB Place Committee</v>
          </cell>
          <cell r="X28" t="str">
            <v>Quality Performance Patient Involvement Experience (QPPIE)</v>
          </cell>
          <cell r="Y28">
            <v>45124</v>
          </cell>
          <cell r="Z28">
            <v>45108</v>
          </cell>
          <cell r="AA28">
            <v>589</v>
          </cell>
          <cell r="AB28" t="str">
            <v>14/10/24 - Split risks now applied on spreadsheet</v>
          </cell>
        </row>
        <row r="29">
          <cell r="A29" t="str">
            <v>SY107 - R</v>
          </cell>
          <cell r="B29" t="str">
            <v>All Places</v>
          </cell>
          <cell r="C29" t="str">
            <v>Children and Young People</v>
          </cell>
          <cell r="D29" t="str">
            <v>1,2,3,4,5,6,7,8</v>
          </cell>
          <cell r="E29" t="str">
            <v>BAF 1.1, BAF 1.4.3.1, BAF 1.4.3, BAF 1.6.1, BAF 1.6.3</v>
          </cell>
          <cell r="F29"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29">
            <v>4</v>
          </cell>
          <cell r="H29">
            <v>4</v>
          </cell>
          <cell r="I29">
            <v>16</v>
          </cell>
          <cell r="J29" t="str">
            <v>Responsible</v>
          </cell>
          <cell r="K29" t="str">
            <v>1)ICB Place Committees/Leadership - oversight of risk and actions required to mitigate. 
2)QPIE meetings 
3)ICB operational executive
4)Place Governance in place for SEND, jointly with LA
5) CYP community services review agreed with TRFT July 25</v>
          </cell>
          <cell r="L29" t="str">
            <v xml:space="preserve">Katy Calvin-Thomas
Barnsley Place Director
</v>
          </cell>
          <cell r="M29" t="str">
            <v>OE</v>
          </cell>
          <cell r="N29">
            <v>3</v>
          </cell>
          <cell r="O29">
            <v>4</v>
          </cell>
          <cell r="P29">
            <v>12</v>
          </cell>
          <cell r="Q29" t="str">
            <v>23/09/2024
23/12/2024
02/01/2025
01/04/2025
30/06/2025
06/10/2025</v>
          </cell>
          <cell r="R29">
            <v>46028</v>
          </cell>
          <cell r="S29" t="str">
            <v>not overdue</v>
          </cell>
          <cell r="T29" t="str">
            <v>Claire Smith</v>
          </cell>
          <cell r="U29" t="str">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ell>
          <cell r="V29" t="str">
            <v>Quarterly</v>
          </cell>
          <cell r="W29" t="str">
            <v>ICB Place Committee</v>
          </cell>
          <cell r="X29" t="str">
            <v>Quality Performance Patient Involvement Experience (QPPIE)</v>
          </cell>
          <cell r="Y29">
            <v>45124</v>
          </cell>
          <cell r="Z29">
            <v>45108</v>
          </cell>
          <cell r="AA29">
            <v>589</v>
          </cell>
          <cell r="AB29" t="str">
            <v xml:space="preserve">CQC and OFSTEAD inspection unannounced took place in October we have now had in public the outcome which is extremely positive. Inspectors expected in person week commencing 30th Sept. officers prepared well for this and have complied with all current requests for information, with a level of confidence in our ability to show the good work across our Place. We have also agreed through the SEND exec and Place Exec non recurrent funding  for the CDC neurodevelopment assessments of 0-5 yr olds provided by the Trust. funding agreed March and transferred - increase in resource to support waiting list reduction commenced and being monitored </v>
          </cell>
          <cell r="AC29"/>
          <cell r="AD29"/>
        </row>
        <row r="30">
          <cell r="A30" t="str">
            <v>SY107 - S</v>
          </cell>
          <cell r="B30" t="str">
            <v>All Places</v>
          </cell>
          <cell r="C30" t="str">
            <v>Children and Young People</v>
          </cell>
          <cell r="D30" t="str">
            <v>1,2,3,4,5,6,7,8</v>
          </cell>
          <cell r="E30" t="str">
            <v>BAF 1.1, BAF 1.4.3.1, BAF 1.4.3, BAF 1.6.1, BAF 1.6.3</v>
          </cell>
          <cell r="F30" t="str">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ell>
          <cell r="G30">
            <v>4</v>
          </cell>
          <cell r="H30">
            <v>4</v>
          </cell>
          <cell r="I30">
            <v>16</v>
          </cell>
          <cell r="J30" t="str">
            <v>Responsible</v>
          </cell>
          <cell r="K30" t="str">
            <v>1)ICB Place Committees/Leadership - oversight of risk and actions required to mitigate. 
2)QPIE meetings
3) ICB operational executive
4)Place Governance in place for SEND, jointly with LA</v>
          </cell>
          <cell r="L30" t="str">
            <v xml:space="preserve">Katy Calvin-Thomas
Barnsley Place Director
</v>
          </cell>
          <cell r="M30" t="str">
            <v>OE</v>
          </cell>
          <cell r="N30">
            <v>3</v>
          </cell>
          <cell r="O30">
            <v>4</v>
          </cell>
          <cell r="P30">
            <v>12</v>
          </cell>
          <cell r="Q30" t="str">
            <v>26/09/2024
24/04/2025
16/09/2025</v>
          </cell>
          <cell r="R30">
            <v>46007</v>
          </cell>
          <cell r="S30" t="str">
            <v>not overdue</v>
          </cell>
          <cell r="T30" t="str">
            <v>Ian Atkinson</v>
          </cell>
          <cell r="U30" t="str">
            <v xml:space="preserve">September 2025 - Following the outcome of the Sheffield SEND Inspection conducted by CQC and Ofsted, the findings indicated systematic weakness in the area of SEND. The areas of required improvement include EHCP delivery, meeting the complex needs of individuals and communication. As a consequence of the inspection outcome and Independent Improvement Board has been established and a Priority Impact Action plan agreed, This will be monitored on a monthly basis.  </v>
          </cell>
          <cell r="V30" t="str">
            <v>Quarterly</v>
          </cell>
          <cell r="W30" t="str">
            <v>ICB Place Committee</v>
          </cell>
          <cell r="X30" t="str">
            <v>Quality Performance Patient Involvement Experience (QPPIE)</v>
          </cell>
          <cell r="Y30">
            <v>45124</v>
          </cell>
          <cell r="Z30">
            <v>45108</v>
          </cell>
          <cell r="AA30">
            <v>589</v>
          </cell>
          <cell r="AB30" t="str">
            <v>14/10/2024 - Split risks now in spreadsheet</v>
          </cell>
        </row>
        <row r="31">
          <cell r="A31" t="str">
            <v>SY108</v>
          </cell>
          <cell r="B31" t="str">
            <v>ICB</v>
          </cell>
          <cell r="C31" t="str">
            <v>Infection Control</v>
          </cell>
          <cell r="D31" t="str">
            <v>1,5,6,7,8</v>
          </cell>
          <cell r="E31" t="str">
            <v>1.1.1; 1.2</v>
          </cell>
          <cell r="F31" t="str">
            <v>Infection Prevention and Control - There is a risk that each Place will be over the NHSE set thresholds for case numbers of C Diff due to the increase in numbers both locally and nationally which may  result that the ICB will be over the C Diff threshold set by NHSE.</v>
          </cell>
          <cell r="G31">
            <v>5</v>
          </cell>
          <cell r="H31">
            <v>3</v>
          </cell>
          <cell r="I31">
            <v>15</v>
          </cell>
          <cell r="J31" t="str">
            <v>Accountable</v>
          </cell>
          <cell r="K31" t="str">
            <v>1)Each Trust has their own CDiff improvement / reduction plan which are monitored by NHS England and the ICB 
2)Assurance visits are undertaken by the ICB and NHS England at Partner organisations regarding their HCAI Figures
3)Patient Safety Incident Response Framework (PSIRF) has been implemented across all Trusts 
4) Patient safety workshop planned for the 5 March 2025 organised by the DoN between the ICB Patient Safety / IPC Leads and the Trust Patient Safety Leads. The expected outcomes is that we will have a SY Framework for oversight which articulates the roles / responsibilities of the ICB in relation to PSIRF - Patient Safety and IPC</v>
          </cell>
          <cell r="L31" t="str">
            <v>Cathy Winfield
Chief Nursing Officer</v>
          </cell>
          <cell r="M31" t="str">
            <v>OE</v>
          </cell>
          <cell r="N31">
            <v>4</v>
          </cell>
          <cell r="O31">
            <v>3</v>
          </cell>
          <cell r="P31">
            <v>12</v>
          </cell>
          <cell r="Q31" t="str">
            <v>05/10/2023
26/02/2024
04/06/2024
23/09/2024
06/01/2025
07/01/2025
07/02/2025
14/03/2025
23/04/2025
02/07/2025
08/09/2025</v>
          </cell>
          <cell r="R31">
            <v>45999</v>
          </cell>
          <cell r="S31" t="str">
            <v>Not overdue</v>
          </cell>
          <cell r="T31" t="str">
            <v>Jayne Sivakumar</v>
          </cell>
          <cell r="U31" t="str">
            <v>June 2025 - ICB Patient safety workshop taken place on the 5 March 2025, organised by the DoN for IPC and between the ICB Patient Safety / IPC Leads and the Trust Patient Safety Leads. Work is continuing towards an SY Framework for oversight which articulates the roles / responsibilities of the ICB in relation to PSIRF - Patient Safety and IPC. 
One of the ICB IP&amp;C Practitioners has retired which has reduced the specialist knowledge capacity within the ICB.  Workload and priorities has been reviewed.  
Following the March workshop the Patient Safety Leads/IP&amp;C Practitioners have set up a wider learning from events group (piloting in Sheffield in July) which will then be rolled out across SY with the aim of our provider colleagues picking this up as the ICB moves to its new role as strategic commissioners.
The 2025/26 IPC thresholds have been released which the ICB IP&amp;C Practitioners will review and work with provider IP&amp;C Teams and the ICB data team to ensure performance is articulated to the ICB Board.</v>
          </cell>
          <cell r="V31" t="str">
            <v>Quarterly</v>
          </cell>
          <cell r="W31" t="str">
            <v>Infection Control Leads Group</v>
          </cell>
          <cell r="X31" t="str">
            <v>Quality Performance Patient Involvement Experience (QPPIE)</v>
          </cell>
          <cell r="Y31">
            <v>45124</v>
          </cell>
          <cell r="Z31">
            <v>45108</v>
          </cell>
          <cell r="AA31">
            <v>589</v>
          </cell>
          <cell r="AB31" t="str">
            <v xml:space="preserve">NHSE reviewing the threshold setting process this may impact on the threshold levels and therefore the amount over for next year. there is also the quality and patient safety aspect. Some cases have not actions related to reduction the improvements are around the quality in diagnosing and treating. Collaborative work includes Medicine optimisation teams and working with trusts and primary care so many differing work streams around improvements taking place.  Documentation available: https://www.england.nhs.uk/wp-content/uploads/2021/08/PRN00150-NHS-Standard-Contract-202324-Minimising-Clostridioides-difficile-and-Gram-negative-bloodstream-infect.pdf    </v>
          </cell>
        </row>
        <row r="32">
          <cell r="A32" t="str">
            <v xml:space="preserve">SY113  </v>
          </cell>
          <cell r="B32" t="str">
            <v>ICB</v>
          </cell>
          <cell r="C32" t="str">
            <v>Elective Care</v>
          </cell>
          <cell r="D32" t="str">
            <v>1 4 5 8</v>
          </cell>
          <cell r="E32" t="str">
            <v>BAF 1.6.1, BAF 1.6.3, BAF 2.9, BAF 2.10, BAF 2.12, BAF 2.13, BAF 2.14</v>
          </cell>
          <cell r="F32" t="str">
            <v>Waiting Times - There is a risk of failing to deliver the elective reform targets (referral to treatment (RTT) waiting time targets, and reducing the proportion of the RTT waiting list over 52 weeks to less than 1% of the total) due to high demand for services, workforce shortages, pandemic and industrial action backlogs, which may affect patient access, patient safety and experience, and SY ICB reputation.</v>
          </cell>
          <cell r="G32">
            <v>4</v>
          </cell>
          <cell r="H32">
            <v>5</v>
          </cell>
          <cell r="I32">
            <v>20</v>
          </cell>
          <cell r="J32" t="str">
            <v>Accountable</v>
          </cell>
          <cell r="K32" t="str">
            <v xml:space="preserve">1)Implement South Yorkshire and Bassetlaw Acute Federation (SYBAF) Diagnostic &amp; Elective Recovery Plan 
2)Getting It Right First Time (GIRFT) improvement programme
3)NHSE Quality Improvement support                              
4)Implement the 'choice' agenda for patients at the point of referral
5)Clinical improvement programmes in 6 fragile specialties 
6)Paediatric innovator programme for children's specialties
7)Pathway reform, including referral criteria and Advice and Guidance with Primary &amp; Secondary Care Interface Group 
</v>
          </cell>
          <cell r="L32" t="str">
            <v>Sarah Perkins
Director of Transformation and Delivery</v>
          </cell>
          <cell r="M32" t="str">
            <v>Sarah Bayliss</v>
          </cell>
          <cell r="N32">
            <v>4</v>
          </cell>
          <cell r="O32">
            <v>3</v>
          </cell>
          <cell r="P32">
            <v>12</v>
          </cell>
          <cell r="Q32" t="str">
            <v>18/08/2023    11/09/2023           02/10/2023                            11/10/2023     10/11/2023 
15/12/2023
05/02/2024
18/03/2024
19/04/2024
24/07/2024
28/10/2024
04/11/2024
16/12/2024
20/12/2024
06/03/2025
09/06/2025
19/06/2025
22/09/2025</v>
          </cell>
          <cell r="R32">
            <v>46013</v>
          </cell>
          <cell r="S32" t="str">
            <v>Not overdue</v>
          </cell>
          <cell r="T32" t="str">
            <v xml:space="preserve">Cathy Hassell  (Managing Director
South Yorkshire &amp; Bassetlaw Acute Federation) / Sarah Bayliss </v>
          </cell>
          <cell r="U32" t="str">
            <v>June 2025 - As providers and systems have successfully reduced the volume of patients waiting over 65 weeks, the national focus has shifted to the constitutional standard of referral to treatment within 18 weeks.   All providers are expected to deliver a 5% improvement on the Nov. 2024 baseline by the end of March 2026; this requires 4 of the 5 SYB Trusts to perform above the national target of 65%.  The system is still struggling to recover waiting lists since COVID and industrial action. 
SYBAF Diagnostic and Elective Recovery Plans are in place.  SYB providers are each working to implement OP and theatre improvement plans to increase productivity, supported by SYB collaborative working groups, GIRFT and NHSE Quality Improvement.  SYB mutual aid principles and SOP agreed. 
Elective Oversight Group (EOG) members actively engaged to collaboratively improve RTT performance and reduce the proportion waiting over 52 weeks.  Clinical improvement groups and the Primary &amp; Secondary Care Interface Group are working on pathway reform including referral criteria and Advice and Guidance.  Independent sector including insourcing and outsourcing utilised to supplement NHS capacity.</v>
          </cell>
          <cell r="V32" t="str">
            <v>Quarterly</v>
          </cell>
          <cell r="W32" t="str">
            <v>ICB Place Committee</v>
          </cell>
          <cell r="X32" t="str">
            <v>Quality Performance Patient Involvement Experience (QPPIE)</v>
          </cell>
          <cell r="Y32">
            <v>45156</v>
          </cell>
          <cell r="Z32">
            <v>45139</v>
          </cell>
          <cell r="AA32">
            <v>565</v>
          </cell>
          <cell r="AB32" t="str">
            <v xml:space="preserve">Risk was discussed at the Acute Federation Board meeting which agreed that, given the current context, the post-mitigation score for the elective recovery risk can be raised to 16 (likelihood – 4 x impact x 4).  They were reassured that the mitigation plan was robust but that industrial action had taken its toll, workforce challenges, UEC pressures and cases of high clinical urgency continue to threaten our ability to eliminate 65 week waits.  
</v>
          </cell>
        </row>
        <row r="33">
          <cell r="A33" t="str">
            <v>SY116</v>
          </cell>
          <cell r="B33" t="str">
            <v>All Places</v>
          </cell>
          <cell r="C33" t="str">
            <v>Cancer</v>
          </cell>
          <cell r="D33" t="str">
            <v>1,2,5,6</v>
          </cell>
          <cell r="E33" t="str">
            <v>BAF 1.4.1, BAF 1.4.2, BAF 2.6, BAF 2.14, BAF 2.15, BAF 2.16</v>
          </cell>
          <cell r="F33" t="str">
            <v xml:space="preserve">Cancer Operational Recovery - There is a risk that Oral and Maxillofacial Surgery (OMFS) Consultant pressures for cancer services will lead to an increase and inequity in waiting time leading to potential harm for patients with head and neck cancer. </v>
          </cell>
          <cell r="G33">
            <v>4</v>
          </cell>
          <cell r="H33">
            <v>4</v>
          </cell>
          <cell r="I33">
            <v>16</v>
          </cell>
          <cell r="J33" t="str">
            <v>Accountable</v>
          </cell>
          <cell r="K33" t="str">
            <v xml:space="preserve">1)Discussions ongoing with Doncaster Bassetlaw Hospital Foundation Trust (DBHFT) / Sheffield Teaching Hospitals (STH) to establish solution and ensure equity of waiting times. 
2) Agreement to broaden discussions across all providers and incorporate into the wider Acute Federation review of OMFS services. </v>
          </cell>
          <cell r="L33" t="str">
            <v>Emma Latimer 
Sheffield Place Director / ICB SRO Cancer /  SRO for End of Life and Palliative Care</v>
          </cell>
          <cell r="M33" t="str">
            <v>Cancer Alliance</v>
          </cell>
          <cell r="N33">
            <v>4</v>
          </cell>
          <cell r="O33">
            <v>4</v>
          </cell>
          <cell r="P33">
            <v>16</v>
          </cell>
          <cell r="Q33" t="str">
            <v>05/09/2023               31/10/2023               05/12/2023
16/01/2024
20/05/2024
02/07/2024
05/08/2024
25/09/2024
01/10/2024
13/11/2024
30/12/2024
13/01/2025
04/02/2025
25/03/2025
12/05/2025
17/06/2025
21/07/2025
22/09/2025</v>
          </cell>
          <cell r="R33">
            <v>45952</v>
          </cell>
          <cell r="S33" t="str">
            <v>Not overdue</v>
          </cell>
          <cell r="T33" t="str">
            <v>Julia Jessop, Cancer Alliance Managing Director
Becci Chadburn</v>
          </cell>
          <cell r="U33" t="str">
            <v xml:space="preserve">12.05.2025 Continue to work the with Acute Provider Federation Collaborative regarding OMFS pressures and to aligned focussed efforts including defining the scope to develop options for a regional head and neck diagnostic service. 
22.08.2025 Work on head and neck regional diagnostic service paused due to organisational change. OMFS continues to be a priority for Acute provider federation.  </v>
          </cell>
          <cell r="V33" t="str">
            <v>Monthly</v>
          </cell>
          <cell r="W33" t="str">
            <v>Quality Performance Patient Involvement Experience (QPPIE)</v>
          </cell>
          <cell r="X33" t="str">
            <v>UNDER REVIEW 21.01.25</v>
          </cell>
          <cell r="Y33">
            <v>45174</v>
          </cell>
          <cell r="Z33">
            <v>45170</v>
          </cell>
          <cell r="AA33">
            <v>553</v>
          </cell>
          <cell r="AB33" t="str">
            <v>Work still ongoing</v>
          </cell>
        </row>
        <row r="34">
          <cell r="A34" t="str">
            <v>SY117</v>
          </cell>
          <cell r="B34" t="str">
            <v>All Places</v>
          </cell>
          <cell r="C34" t="str">
            <v>Cancer</v>
          </cell>
          <cell r="D34" t="str">
            <v>1,5,6</v>
          </cell>
          <cell r="E34" t="str">
            <v>BAF 1.4.1, BAF 1.4.2, BAF 2.6, BAF 2.14, BAF 2.15, BAF 2.16</v>
          </cell>
          <cell r="F34" t="str">
            <v xml:space="preserve">Paediatric Radiotherapy - There is a requirement to extend the  mutual aid arrangements for Paediatric Radiotherapy with Leeds Teaching Hospitals (LTH) beyond September 2023 with a lack of confirmed date for repatriation to Sheffield Teaching Hospitals (STH). There is a risk that the paediatric radiotherapy service will not be able to be returned.  
</v>
          </cell>
          <cell r="G34">
            <v>4</v>
          </cell>
          <cell r="H34">
            <v>4</v>
          </cell>
          <cell r="I34">
            <v>16</v>
          </cell>
          <cell r="J34" t="str">
            <v>Accountable</v>
          </cell>
          <cell r="K34" t="str">
            <v>1)NHSE Specialised commissioning leading discussions with LTH, Sheffield Childrens Hospital (SCH) and STH. 
2)Mutual aid arrangements remain in  place whilst a NEY model is developed with specialised commissioners</v>
          </cell>
          <cell r="L34" t="str">
            <v>Emma Latimer 
Sheffield Place Director / ICB SRO Cancer /  SRO for End of Life and Palliative Care</v>
          </cell>
          <cell r="M34" t="str">
            <v>Cancer Alliance</v>
          </cell>
          <cell r="N34">
            <v>4</v>
          </cell>
          <cell r="O34">
            <v>4</v>
          </cell>
          <cell r="P34">
            <v>16</v>
          </cell>
          <cell r="Q34" t="str">
            <v>05/09/2023               31/10/2023               05/12/2023
16/01/2024
20/05/2024
02/07/2024
05/08/2024
25/09/2024
01/10/2024
13/11/2024
30/12/2024
04/02/2025
25/03/2025
12/05/2025
17/06/2025
21/07/2025
22/09/2025</v>
          </cell>
          <cell r="R34">
            <v>45952</v>
          </cell>
          <cell r="S34" t="str">
            <v>Not overdue</v>
          </cell>
          <cell r="T34" t="str">
            <v>Julia Jessop, Cancer Alliance Managing Director
Becci Chadburn</v>
          </cell>
          <cell r="U34" t="str">
            <v xml:space="preserve">12.05.2025 NHSE leading on securing short-term arrangements and looking at a longer term NEY model for sustainability 
22.08.2025 Work continues through NEY specialised screening teams. </v>
          </cell>
          <cell r="V34" t="str">
            <v>Monthly</v>
          </cell>
          <cell r="W34" t="str">
            <v>Quality Performance Patient Involvement Experience (QPPIE)</v>
          </cell>
          <cell r="X34" t="str">
            <v>UNDER REVIEW 21.01.25</v>
          </cell>
          <cell r="Y34">
            <v>45174</v>
          </cell>
          <cell r="Z34">
            <v>45170</v>
          </cell>
          <cell r="AA34">
            <v>553</v>
          </cell>
          <cell r="AB34" t="str">
            <v>Work still ongoing</v>
          </cell>
        </row>
        <row r="35">
          <cell r="A35" t="str">
            <v>SY123</v>
          </cell>
          <cell r="B35" t="str">
            <v>ICB</v>
          </cell>
          <cell r="C35" t="str">
            <v>Complaints</v>
          </cell>
          <cell r="D35" t="str">
            <v>1 5 6 7</v>
          </cell>
          <cell r="E35" t="str">
            <v>BAF 1.1, BAF 1.3</v>
          </cell>
          <cell r="F35" t="str">
            <v xml:space="preserve">Due to the volume of complaints, reduction in staffing, lack of data analysis or other learning from complaints may lead to a reputational, quality and safety risk, possibility of not meeting our oversight requirements and not listening to our public.  </v>
          </cell>
          <cell r="G35">
            <v>5</v>
          </cell>
          <cell r="H35">
            <v>3</v>
          </cell>
          <cell r="I35">
            <v>15</v>
          </cell>
          <cell r="J35" t="str">
            <v>Responsible</v>
          </cell>
          <cell r="K35" t="str">
            <v xml:space="preserve">1)Triage system in place on 'front door' 
2)Complaints staff working across the functions not in silos; in places
3)Complaints management oversight group set up to support complaints function from a quality perspective
4)Weekly complaints team meetings happening. 
5) Clinical review process in place for primary care complaints </v>
          </cell>
          <cell r="L35" t="str">
            <v>Mark Janvier 
Director of Corporate and Governance</v>
          </cell>
          <cell r="M35" t="str">
            <v>Chief Nurses</v>
          </cell>
          <cell r="N35">
            <v>3</v>
          </cell>
          <cell r="O35">
            <v>2</v>
          </cell>
          <cell r="P35">
            <v>6</v>
          </cell>
          <cell r="Q35" t="str">
            <v>18/10/2023
4/12/2023
04/01/2024
31/01/2024
29/02/2024
10/04/2024
22/07/2024
21/10/2024
20/01/2025
24/04/2025
01/08/2025</v>
          </cell>
          <cell r="R35">
            <v>46054</v>
          </cell>
          <cell r="S35" t="str">
            <v>Not overdue</v>
          </cell>
          <cell r="T35" t="str">
            <v>Ruth Nutbrown</v>
          </cell>
          <cell r="U35" t="str">
            <v>April 2025 - Process map of complaints policy in line with QSIR to ensure end-to-end process work is now complete, with action plan being developed,</v>
          </cell>
          <cell r="V35" t="str">
            <v>Six Monthly</v>
          </cell>
          <cell r="W35" t="str">
            <v>Complaints Management Oversight Group</v>
          </cell>
          <cell r="X35" t="str">
            <v>Quality Performance Patient Involvement Experience (QPPIE)</v>
          </cell>
          <cell r="Y35">
            <v>45212</v>
          </cell>
          <cell r="Z35">
            <v>45200</v>
          </cell>
          <cell r="AA35">
            <v>525</v>
          </cell>
          <cell r="AB35" t="str">
            <v>Complaints team is working across the organisation including physical rotation and occupancy through places</v>
          </cell>
        </row>
        <row r="36">
          <cell r="A36" t="str">
            <v>SY124</v>
          </cell>
          <cell r="B36" t="str">
            <v>ICB</v>
          </cell>
          <cell r="C36" t="str">
            <v>Mental Health Services inc. LD/Autism/CAMHS</v>
          </cell>
          <cell r="D36" t="str">
            <v>1,3,5,6</v>
          </cell>
          <cell r="E36" t="str">
            <v>BAF 1.1.1D, BAF 1.1.1B, BAF 1.1.1R, BAF 1.1.1S, BAF 1.4.1, BAF 1.4.2, BAF 1.4.3.1V, BAF 1.4.3.1CYP, BAF  1.4.3.1B. BAF, 1.4.3.1D, BAF 1.4.3.1R, BAF 1.4.3.1S, BAF 2.10, BAF 3.11, BAF 4.4</v>
          </cell>
          <cell r="F36" t="str">
            <v>National Trajectory for Learning Disability and Autism (LDA) Inpatients - There is a risk that the ICB will not meet the national trajectory for 24/25 based on no more than 30 inpatients per 1 million population, this is due to an increased number of admissions across all 4 places and a number of inpatients who are stuck in hospital with no clear discharge plans, this is also resulting in increased out of area placements being required which is having a significant impact on budgets due to the high cost packages involved with the spot purchased placements</v>
          </cell>
          <cell r="G36">
            <v>4</v>
          </cell>
          <cell r="H36">
            <v>4</v>
          </cell>
          <cell r="I36">
            <v>16</v>
          </cell>
          <cell r="J36" t="str">
            <v>Accountable</v>
          </cell>
          <cell r="K36" t="str">
            <v>1)Regular Case Reviews with place and Programme Director to identify and unblock barriers to discharge
2)Expansion of Children and Young People Keyworker Programme – Prevent risk of admission, facilitate discharge promptly
3)Development of Safe Place/Crisis beds as part of the crisis response pathway to prevent admission and placement breakdown
4)Development of a Specialist Autism Team working alongside existing teams on complex cases
5)Links with both MHLDA Provider Collaboratives who are leading on some of the identified priorities which sit under the overarching national LDA programme
6)Expansion of Forensic Outreach Liaison Services
7)Delivery of SY LDA Housing Needs Assessment
8)Implementation of the Care Education Treatment Review and Dynamic Support Register Policy to ensure that regular independent reviews are taking place to enable discharge planning and implement ICB assurance and escalation processes to provide overall assurance that we are meeting the policy requirements</v>
          </cell>
          <cell r="L36" t="str">
            <v>Chris Edwards 
Rotherham Place Director</v>
          </cell>
          <cell r="M36" t="str">
            <v>LDA Programme Risk</v>
          </cell>
          <cell r="N36">
            <v>3</v>
          </cell>
          <cell r="O36">
            <v>4</v>
          </cell>
          <cell r="P36">
            <v>9</v>
          </cell>
          <cell r="Q36" t="str">
            <v>12/12/2023
25/04/2024
15/07/2024
02/08/2024
28/10/2024
23/12/2024
07/02/2025
20/02/2025
07/04/2025
07/07/2025
17/07/2025
06/10/2025</v>
          </cell>
          <cell r="R36">
            <v>46028</v>
          </cell>
          <cell r="S36" t="str">
            <v>Not overdue</v>
          </cell>
          <cell r="T36" t="str">
            <v>Kelly Glover</v>
          </cell>
          <cell r="U36" t="str">
            <v>July 25 - Safe Space site has been identified and offer is awaiting acceptance.  Mobilised all age keyworking service and working with several adult inpatients to facilitate discharge as well as embedding a more preventative approach in the community.</v>
          </cell>
          <cell r="V36" t="str">
            <v>Quarterly</v>
          </cell>
          <cell r="W36" t="str">
            <v>ICB Place Committee</v>
          </cell>
          <cell r="X36" t="str">
            <v>Quality Performance Patient Involvement Experience (QPPIE)</v>
          </cell>
          <cell r="Y36">
            <v>45215</v>
          </cell>
          <cell r="Z36">
            <v>45200</v>
          </cell>
          <cell r="AA36">
            <v>524</v>
          </cell>
          <cell r="AB36" t="str">
            <v>Update 17/7/25 - Not changed the risk ratings as whilst there has been progress with the mitigations, we will not see the benefit until later in the year and next year due to the mobilisation timeframe and the timeframes for discharge pathways being longer.
Update 3/2/25 - Reduced the residual risk likelihood to 3 as there has been an updated trajectory to achieve of 10% less than baseline in April 24, this will be a challenge but is more achievable.  All the same mitigations are in place with additional check ins for planned discharges in Q4 with all four places to ensure any issues/barriers are addressed promptly.</v>
          </cell>
          <cell r="AC36"/>
          <cell r="AD36"/>
        </row>
        <row r="37">
          <cell r="A37" t="str">
            <v>SY127</v>
          </cell>
          <cell r="B37" t="str">
            <v>Doncaster</v>
          </cell>
          <cell r="C37" t="str">
            <v>Children and Young People</v>
          </cell>
          <cell r="D37">
            <v>5</v>
          </cell>
          <cell r="E37" t="str">
            <v xml:space="preserve">BAF 2.12 </v>
          </cell>
          <cell r="F37" t="str">
            <v>Children End of Life Care - There is a risk of children and young people with a life limiting condition or nearing end of life, experiencing difficulties accessing specialist 24/7 symptom control care and 24/7 support to die at home as a result of no formal palliative and end of life care pathway. This has the potential to significantly impact the quality of care provided to children and young people.</v>
          </cell>
          <cell r="G37">
            <v>3</v>
          </cell>
          <cell r="H37">
            <v>4</v>
          </cell>
          <cell r="I37">
            <v>12</v>
          </cell>
          <cell r="J37" t="str">
            <v>CONSULTED</v>
          </cell>
          <cell r="K37" t="str">
            <v>1. Clinical reviews of local services across SY, exploring provision to ascertain greatest risks and identify actions that can be taken to address risk.  
2. Continue to deliver training that focuses on increasing staff ability to anticipate and proactively manage symptom control within hours service available. 
3. Continue to work with specialist services to embed their service offer into Place based services and develop the delivery of  24/7 palliative care.</v>
          </cell>
          <cell r="L37" t="str">
            <v>Emma Latimer 
Sheffield Place Director / ICB SRO Cancer /  SRO for End of Life and Palliative Care</v>
          </cell>
          <cell r="M37" t="str">
            <v>Palliative and End of Life Care Strategic&amp; Transformation Board</v>
          </cell>
          <cell r="N37">
            <v>3</v>
          </cell>
          <cell r="O37">
            <v>2</v>
          </cell>
          <cell r="P37">
            <v>6</v>
          </cell>
          <cell r="Q37" t="str">
            <v>04/01/2024
16/07/2024
04/02/2025
19/02/2025
10/09/2025</v>
          </cell>
          <cell r="R37">
            <v>46091</v>
          </cell>
          <cell r="S37" t="str">
            <v>Not overdue</v>
          </cell>
          <cell r="T37" t="str">
            <v>Kim Bottomley</v>
          </cell>
          <cell r="U37" t="str">
            <v> SY wide CYP model is currently in place, however there are currently challenges with recruitment into medic posts to create a sustainable model. This continues to be assessed; recruitment posts are still out. At Place, a review of current provision of the children's community nursing service has commenced, working collaboratively with Bluebell Wood and CC team to understand current provision and areas for improvements. This will be carried out for 25/26. A SY wide Paediatric Consultant has delivered various training sessions throughout 2024 and will continue to do through 2025. This has been a huge success. The hospice has continued to develop their service offer and SY ICB will continue to work with BBW to raise awareness of their service and increase the uptake of support they are able to offer to our Place based services.</v>
          </cell>
          <cell r="V37" t="str">
            <v>Six Monthly</v>
          </cell>
          <cell r="W37" t="str">
            <v>Palliative and End of Life Care Strategic &amp; Transformation Board</v>
          </cell>
          <cell r="X37" t="str">
            <v>Quality Performance Patient Involvement Experience (QPPIE)</v>
          </cell>
          <cell r="Y37">
            <v>45296</v>
          </cell>
          <cell r="Z37">
            <v>45292</v>
          </cell>
          <cell r="AA37">
            <v>465</v>
          </cell>
          <cell r="AB37" t="str">
            <v xml:space="preserve"> there is no formal PEoLC pathways for children and young people.</v>
          </cell>
        </row>
        <row r="38">
          <cell r="A38" t="str">
            <v>SY130</v>
          </cell>
          <cell r="B38" t="str">
            <v>All Places</v>
          </cell>
          <cell r="C38" t="str">
            <v>Care Home - Individual Placements</v>
          </cell>
          <cell r="D38" t="str">
            <v>2 5 7</v>
          </cell>
          <cell r="E38" t="str">
            <v>BAF 1.1</v>
          </cell>
          <cell r="F38" t="str">
            <v>Care Homes - There is a risk of access to independent care provision outside of acute hospitals i.e. Residential Care Homes / Supported living. This is due to provider capacity and shortage around supported living. Which may result in prolonged length of hospital admission / patients accessing support out-of-area.</v>
          </cell>
          <cell r="G38">
            <v>3</v>
          </cell>
          <cell r="H38">
            <v>3</v>
          </cell>
          <cell r="I38">
            <v>9</v>
          </cell>
          <cell r="J38" t="str">
            <v>Accountable</v>
          </cell>
          <cell r="K38" t="str">
            <v xml:space="preserve">1)Building better relationships with providers
2)Improved capacity within system
3) Better communication with providers - updated with developments within the area
4) Working closely with Local Authority partners
</v>
          </cell>
          <cell r="L38" t="str">
            <v>Cathy Winfield
Chief Nursing Officer</v>
          </cell>
          <cell r="M38" t="str">
            <v>QIPPE</v>
          </cell>
          <cell r="N38">
            <v>3</v>
          </cell>
          <cell r="O38">
            <v>2</v>
          </cell>
          <cell r="P38">
            <v>6</v>
          </cell>
          <cell r="Q38" t="str">
            <v>02/04/2024
29/05/2024
14/08/2024
16/09/2024
07/01/2025
21/07/2025</v>
          </cell>
          <cell r="R38">
            <v>46043</v>
          </cell>
          <cell r="S38" t="str">
            <v>Not overdue</v>
          </cell>
          <cell r="T38" t="str">
            <v>Alun Windle</v>
          </cell>
          <cell r="U38"/>
          <cell r="V38" t="str">
            <v>Six Monthly</v>
          </cell>
          <cell r="W38" t="str">
            <v>System Quality Group</v>
          </cell>
          <cell r="X38" t="str">
            <v>Quality Performance Patient Involvement Experience (QPPIE)</v>
          </cell>
          <cell r="Y38">
            <v>45350</v>
          </cell>
          <cell r="Z38">
            <v>45323</v>
          </cell>
          <cell r="AA38">
            <v>427</v>
          </cell>
          <cell r="AB38" t="str">
            <v>The ability to provide nursing care in South Yorkshire remains challenging currently with minimal provision one of our places and another becoming increasingly challenged</v>
          </cell>
        </row>
        <row r="39">
          <cell r="A39" t="str">
            <v>SY131</v>
          </cell>
          <cell r="B39" t="str">
            <v>ICB</v>
          </cell>
          <cell r="C39" t="str">
            <v>Infection Control</v>
          </cell>
          <cell r="D39" t="str">
            <v> </v>
          </cell>
          <cell r="E39" t="str">
            <v>BAF 1.1.1</v>
          </cell>
          <cell r="F39" t="str">
            <v>Infection Control - There is a risk of inconsistencies within information provided from UK Health Security Agency (UKHSA) and NHS England relating to data around Healthcare Assosciated Infections (HCAI) and Antimicrobial Resistence (AMR). This is due to different individuals throughout the system receiving different information. This may result in the inability to report accurate figures and detail and may impact on the ICB ability to identify decreasing performance of providers in a timely manner. (although we do tend to know in each place this information)</v>
          </cell>
          <cell r="G39">
            <v>5</v>
          </cell>
          <cell r="H39">
            <v>3</v>
          </cell>
          <cell r="I39">
            <v>15</v>
          </cell>
          <cell r="J39" t="str">
            <v xml:space="preserve">Responsible </v>
          </cell>
          <cell r="K39" t="str">
            <v>1)DoN for IPC and AMR lead monthly catch up with NHS England to review national reports to understand the hotspots and areas of concern.
2)The DoN for IPC has a monthly meeting with the ICB IPC leads to discuss and plan how to support those areas of concern
3)The ICB now leads on a SY IPC AMR Steering Group which involves ICB Colleagues, NHS England, UKHSA and Providers
4)The DoN for IPC continues to identify and strengthen links to colleagues across the national, regional and local IPC networks.
5)The IPC thresholds for 2025/26 have been released which will be worked through with providers and the ICB data team to ensure accurate reporting to the ICB Board.</v>
          </cell>
          <cell r="L39" t="str">
            <v>Cathy Winfield
Chief Nursing Officer</v>
          </cell>
          <cell r="M39" t="str">
            <v>QIPPE</v>
          </cell>
          <cell r="N39">
            <v>4</v>
          </cell>
          <cell r="O39">
            <v>3</v>
          </cell>
          <cell r="P39">
            <v>12</v>
          </cell>
          <cell r="Q39" t="str">
            <v>28/03/2024
04/06/2024
02/07/2024
05/08/2024
23/09/2024
30/10/2024
05/12/2024
06/01/2025
07/01/2025
07/02/2025
13/03/2025
23/04/2025
10/06/2025
08/09/2025</v>
          </cell>
          <cell r="R39">
            <v>45999</v>
          </cell>
          <cell r="S39" t="str">
            <v>Not overdue</v>
          </cell>
          <cell r="T39" t="str">
            <v>Jayne Sivakumar</v>
          </cell>
          <cell r="U39" t="str">
            <v>June 2025 - Gradual progress continues to develop the metrics for IPC and HCAI so that they are are accurately recorded for the ICB Board. The IPC and AMR Task and Finish groups are still being currently set up, though may face delays due to capacity.</v>
          </cell>
          <cell r="V39" t="str">
            <v>Quarterly</v>
          </cell>
          <cell r="W39" t="str">
            <v>Infection Control Leads Group</v>
          </cell>
          <cell r="X39" t="str">
            <v>Quality Performance Patient Involvement Experience (QPPIE)</v>
          </cell>
          <cell r="Y39">
            <v>44985</v>
          </cell>
          <cell r="Z39">
            <v>44958</v>
          </cell>
          <cell r="AA39">
            <v>688</v>
          </cell>
          <cell r="AB39" t="str">
            <v>Risk discussed at QPPIE. Ruth Nutbrown queried with Alun Windle for fuller details</v>
          </cell>
        </row>
        <row r="40">
          <cell r="A40" t="str">
            <v>SY134</v>
          </cell>
          <cell r="B40" t="str">
            <v>ICB</v>
          </cell>
          <cell r="C40" t="str">
            <v>Quality</v>
          </cell>
          <cell r="D40" t="str">
            <v>1</v>
          </cell>
          <cell r="E40" t="str">
            <v>BAF 1.1, BAF 1.2</v>
          </cell>
          <cell r="F40" t="str">
            <v xml:space="preserve">There is a risk of the SY ICB CETR Panel Membership failing to meet NHSE Policy Requirements due to local nominations not being put forward which will result in non-compliance with NHSE policy.  </v>
          </cell>
          <cell r="G40">
            <v>4</v>
          </cell>
          <cell r="H40">
            <v>3</v>
          </cell>
          <cell r="I40">
            <v>12</v>
          </cell>
          <cell r="J40" t="str">
            <v>Responsible</v>
          </cell>
          <cell r="K40" t="str">
            <v>SY ICB approach to manage DSR/CETR</v>
          </cell>
          <cell r="L40" t="str">
            <v>Cathy Winfield
Chief Nursing Officer</v>
          </cell>
          <cell r="M40" t="str">
            <v>Raised by Alun Windle, Chief Nurse and chair of SY ICB CETR Assurance &amp; Oversight Panel</v>
          </cell>
          <cell r="N40">
            <v>4</v>
          </cell>
          <cell r="O40">
            <v>3</v>
          </cell>
          <cell r="P40">
            <v>12</v>
          </cell>
          <cell r="Q40" t="str">
            <v>22/08/2024
16/09/2024
31/10/2024
03/02/2025
20/05/2025
21/07/2025
08/09/2025</v>
          </cell>
          <cell r="R40">
            <v>45999</v>
          </cell>
          <cell r="S40" t="str">
            <v>Not overdue</v>
          </cell>
          <cell r="T40" t="str">
            <v>Alun Windle / Anita Winter / Jayne Sivakumar</v>
          </cell>
          <cell r="U40" t="str">
            <v xml:space="preserve">May 2025 -  Development of learning from complaints to take placeWhilst the panels have commenced, further work is required to ensure we have the right membership. We are therefore, looking to identify panel representatives in line with core membership requirements and are asking if partners could nominate appropriate panel members to support 31 August 2025.  </v>
          </cell>
          <cell r="V40" t="str">
            <v>Quarterly</v>
          </cell>
          <cell r="W40" t="str">
            <v>ICS Assurance and Oversight Panel</v>
          </cell>
          <cell r="X40" t="str">
            <v>Quality Performance Patient Involvement Experience (QPPIE)</v>
          </cell>
          <cell r="Y40">
            <v>45526</v>
          </cell>
          <cell r="Z40">
            <v>45505</v>
          </cell>
          <cell r="AA40">
            <v>301</v>
          </cell>
          <cell r="AB40" t="str">
            <v>The ICS Assurance &amp; Oversight Panels overall aim is to coordinate and support activity (and where necessary formal intervention) so that implementation, outcomes and actions of C(E)TRs are targeted where needed.   The panel reviews the escalated C(E)TR report and actions, assure themselves that the person is safe and well, and consider if any further action is needed to support the person’s progress or discharge. The panel will also consider all quality assurance intelligence regarding the commissioner service, such as host commissioner reports and safeguarding information.  
The panel was established in February 2024 but the membership from across the ICS is not fully compliant with policy. 
03/02/25 Work continues to identify appropriate panel represneation.</v>
          </cell>
        </row>
        <row r="41">
          <cell r="A41" t="str">
            <v>SY135</v>
          </cell>
          <cell r="B41" t="str">
            <v>Sheffield</v>
          </cell>
          <cell r="C41" t="str">
            <v>Cancer</v>
          </cell>
          <cell r="D41" t="str">
            <v>1,2,5,6</v>
          </cell>
          <cell r="E41" t="str">
            <v>BAF 1.4.1, BAF 1.4.2, BAF 2.6, BAF 2.14, BAF 2.15, BAF 2.16</v>
          </cell>
          <cell r="F41" t="str">
            <v xml:space="preserve">Cancer Performance - There is a risk that the STHFT 62-day operational performance position will not meet trajectory and impact on the overall ICB performance. </v>
          </cell>
          <cell r="G41">
            <v>5</v>
          </cell>
          <cell r="H41">
            <v>4</v>
          </cell>
          <cell r="I41">
            <v>20</v>
          </cell>
          <cell r="J41" t="str">
            <v>Accountable</v>
          </cell>
          <cell r="K41" t="str">
            <v xml:space="preserve">Assurance regarding harm minimisation processes for long waits ongoing. Work underway as part of strategy to ensure rigthsizing of capacity. </v>
          </cell>
          <cell r="L41" t="str">
            <v>Emma Latimer 
Sheffield Place Director / ICB SRO Cancer /  SRO for End of Life and Palliative Care</v>
          </cell>
          <cell r="M41" t="str">
            <v>Cancer Alliance</v>
          </cell>
          <cell r="N41">
            <v>4</v>
          </cell>
          <cell r="O41">
            <v>4</v>
          </cell>
          <cell r="P41">
            <v>16</v>
          </cell>
          <cell r="Q41" t="str">
            <v>24/10/2024
13/11/2024
30/12/2024
04/02/2025
25/03/2025
12/05/2025
17/06/2025
21/07/2025
22/09/2025</v>
          </cell>
          <cell r="R41">
            <v>45952</v>
          </cell>
          <cell r="S41" t="str">
            <v>not overdue</v>
          </cell>
          <cell r="T41" t="str">
            <v>Julia Jessop, Cancer Alliance Managing Director
Becci Chadburn</v>
          </cell>
          <cell r="U41" t="str">
            <v xml:space="preserve">12.05.2025 62-day trajectory for March 2025 was not met at STHFT. 25/26 trajectories have been agreed with regional and national teams at 65% with a corresponding improvement plan. This remains below the national deliverable but represents a 10% improvement. Progress continues to be monitored through Tier 1 arrangements. 
21.07.2025 - Operational Performance Improvement Plan, which continues to be monitored through the Tier 1 meetings. Additional funding has been made available from the national programme to support Tier 1improvement schemes, this is being worked through with STHFT.
22.08.2025 62-day continues to be challenged with additional schemes funded to support recovery in urology, non surgical oncology and breast services
12.05.2025 62-day trajectory for March 2025 was not met at STHFT. 25/26 trajectories have been agreed with regional and national teams at 65% with a corresponding improvement plan. This remains below the national deliverable but represents a 10% improvement. Progress continues to be monitored through Tier 1 arrangements. 
21.07.2025 - Operational Performance Improvement Plan, which continues to be monitored through the Tier 1 meetings. Additional funding has been made available from the national programme to support Tier 1improvement schemes, this is being worked through with STHFT.
22.08.2025 62-day continues to be challenged with additional schemes funded to support recovery in urology, non surgical oncology and breast services. 
22.09.2025 STHFT have produced an internal plan to support recovery in year following additional challenges.  </v>
          </cell>
          <cell r="V41" t="str">
            <v>Monthly</v>
          </cell>
          <cell r="W41" t="str">
            <v>Quality Performance Patient Involvement Experience (QPPIE)</v>
          </cell>
          <cell r="X41" t="str">
            <v>UNDER REVIEW 21.01.25</v>
          </cell>
          <cell r="Y41">
            <v>45595</v>
          </cell>
          <cell r="Z41">
            <v>45566</v>
          </cell>
          <cell r="AA41">
            <v>252</v>
          </cell>
          <cell r="AB41" t="str">
            <v>New risk added following escalation via Julia Jessop</v>
          </cell>
        </row>
        <row r="42">
          <cell r="A42" t="str">
            <v>SY136</v>
          </cell>
          <cell r="B42" t="str">
            <v>All Places</v>
          </cell>
          <cell r="C42" t="str">
            <v>Infection Control</v>
          </cell>
          <cell r="D42" t="str">
            <v>2, 4, 5, 6, 7, 8</v>
          </cell>
          <cell r="E42"/>
          <cell r="F42" t="str">
            <v xml:space="preserve">There are potential risks arising from Primary Care staff not wearing FFP3 FIT tested masks for high consequence infectious diseases (HCID), due to accessibility constraints, cost implications and training needs which may result in compromised employee safety / Compromised patient safety / Risk of spread of infection / Reputational damage to the GP / ICB (as Commissioner of GP services) / Risk of litigation / Risk of media exposure / Potential prosecution for non-compliance with e.g. The Health and Safety at Work Act 1974
</v>
          </cell>
          <cell r="G42">
            <v>4</v>
          </cell>
          <cell r="H42">
            <v>3</v>
          </cell>
          <cell r="I42">
            <v>12</v>
          </cell>
          <cell r="J42" t="str">
            <v>Responsible</v>
          </cell>
          <cell r="K42" t="str">
            <v xml:space="preserve">1)ICB-lead Gap Analysis of outbreak management - DoN for IPC leading on strengthening SY response if potential case or an outbreak occurs. Next meeting planned for 7 March 2025 (SY Wide outbreak meeting - involving UKHSA, NHS England, Public Health, Health Protection and ICB Colleagues including EPRR Lead)
2)Health Protection Board (HPB) meetings 
3)Place Outbreak Plans
4) Financial responsibility Paper - reporting to where? how often?
5) ICB and Partner communication pathways following communication from NHS E / UKHSA re outbreak
6) IPC Lead monthly meetings
7)IPC Links established within Partner Agencies across the System
8) Outbreak plans and MPox alert cards available within on-call folder
</v>
          </cell>
          <cell r="L42" t="str">
            <v>Cathy Winfield
Chief Nursing Officer</v>
          </cell>
          <cell r="M42" t="str">
            <v>SYICB AMR/IPC Steering Group and then escalated to QIPEE</v>
          </cell>
          <cell r="N42">
            <v>4</v>
          </cell>
          <cell r="O42">
            <v>3</v>
          </cell>
          <cell r="P42">
            <v>12</v>
          </cell>
          <cell r="Q42" t="str">
            <v>16/12/2024
06/01/2025
07/01/2025
07/02/2025
13/03/2025
23/04/2025
10/06/2025
08/09/2025</v>
          </cell>
          <cell r="R42">
            <v>45999</v>
          </cell>
          <cell r="S42" t="str">
            <v>not overdue</v>
          </cell>
          <cell r="T42" t="str">
            <v>Jayne Sivakumar</v>
          </cell>
          <cell r="U42" t="str">
            <v>June 2025 - The SYICB (internal group) has now met with actions to develop the outbreak management framework.  EPRR lead, IP&amp;C leads and the Associate Director of Nursing for Patient Safety and IPC leading on this.</v>
          </cell>
          <cell r="V42" t="str">
            <v>Quarterly</v>
          </cell>
          <cell r="W42" t="str">
            <v xml:space="preserve">SYICB AMR/IPC Steering Group </v>
          </cell>
          <cell r="X42" t="str">
            <v>Quality Performance Patient Involvement Experience (QPPIE)</v>
          </cell>
          <cell r="Y42">
            <v>45642</v>
          </cell>
          <cell r="Z42">
            <v>45627</v>
          </cell>
          <cell r="AA42">
            <v>219</v>
          </cell>
          <cell r="AB42" t="str">
            <v>The UKHSA has issued guidance to Primary Care (PC)/ General Practice (GP) on the Infection Prevention and Control (IPC) measures required within GP settings for High Consequence Infectious Diseases (HCIDs) including Measles and Clade I MPXV (known as Monkey Pox). One of the measures is a specific instruction on the type of Respiratory Personal Protective  Equipment that is to be used for suspected cases, namely that of an FFP3 respirator should be worn by anyone about to enter a room with a suspected patient. In September 2024 NHSE issued action cards in relation to Mpox Clade1 which states that fit  tested FFP3 masks are required for use by clinical staff for any suspected cases. This  applies to all health care services including Primary Care. This applies to all HCIDs in all settings</v>
          </cell>
          <cell r="AC42"/>
          <cell r="AD42"/>
          <cell r="AE42"/>
          <cell r="AF42"/>
          <cell r="AG42"/>
          <cell r="AH42"/>
          <cell r="AI42"/>
          <cell r="AJ42"/>
          <cell r="AK42"/>
          <cell r="AL42"/>
          <cell r="AM42"/>
          <cell r="AN42"/>
          <cell r="AO42"/>
          <cell r="AP42"/>
          <cell r="AQ42"/>
          <cell r="AR42"/>
          <cell r="AS42"/>
          <cell r="AT42"/>
          <cell r="AU42"/>
          <cell r="AV42"/>
          <cell r="AW42"/>
          <cell r="AX42"/>
          <cell r="AY42"/>
          <cell r="AZ42"/>
          <cell r="BA42"/>
          <cell r="BB42"/>
          <cell r="BC42"/>
          <cell r="BD42"/>
          <cell r="BE42"/>
          <cell r="BF42"/>
          <cell r="BG42"/>
          <cell r="BH42"/>
          <cell r="BI42"/>
          <cell r="BJ42"/>
          <cell r="BK42"/>
          <cell r="BL42"/>
          <cell r="BM42"/>
          <cell r="BN42"/>
          <cell r="BO42"/>
          <cell r="BP42"/>
          <cell r="BQ42"/>
          <cell r="BR42"/>
          <cell r="BS42"/>
          <cell r="BT42"/>
          <cell r="BU42"/>
          <cell r="BV42"/>
          <cell r="BW42"/>
          <cell r="BX42"/>
          <cell r="BY42"/>
          <cell r="BZ42"/>
          <cell r="CA42"/>
          <cell r="CB42"/>
          <cell r="CC42"/>
          <cell r="CD42"/>
          <cell r="CE42"/>
          <cell r="CF42"/>
          <cell r="CG42"/>
          <cell r="CH42"/>
          <cell r="CI42"/>
          <cell r="CJ42"/>
          <cell r="CK42"/>
          <cell r="CL42"/>
          <cell r="CM42"/>
          <cell r="CN42"/>
          <cell r="CO42"/>
          <cell r="CP42"/>
          <cell r="CQ42"/>
          <cell r="CR42"/>
          <cell r="CS42"/>
          <cell r="CT42"/>
          <cell r="CU42"/>
          <cell r="CV42"/>
          <cell r="CW42"/>
          <cell r="CX42"/>
          <cell r="CY42"/>
          <cell r="CZ42"/>
          <cell r="DA42"/>
          <cell r="DB42"/>
          <cell r="DC42"/>
          <cell r="DD42"/>
          <cell r="DE42"/>
          <cell r="DF42"/>
          <cell r="DG42"/>
          <cell r="DH42"/>
          <cell r="DI42"/>
          <cell r="DJ42"/>
          <cell r="DK42"/>
          <cell r="DL42"/>
          <cell r="DM42"/>
          <cell r="DN42"/>
          <cell r="DO42"/>
          <cell r="DP42"/>
          <cell r="DQ42"/>
          <cell r="DR42"/>
          <cell r="DS42"/>
          <cell r="DT42"/>
          <cell r="DU42"/>
          <cell r="DV42"/>
          <cell r="DW42"/>
          <cell r="DX42"/>
          <cell r="DY42"/>
          <cell r="DZ42"/>
          <cell r="EA42"/>
          <cell r="EB42"/>
          <cell r="EC42"/>
          <cell r="ED42"/>
          <cell r="EE42"/>
          <cell r="EF42"/>
          <cell r="EG42"/>
          <cell r="EH42"/>
          <cell r="EI42"/>
          <cell r="EJ42"/>
          <cell r="EK42"/>
          <cell r="EL42"/>
          <cell r="EM42"/>
          <cell r="EN42"/>
          <cell r="EO42"/>
          <cell r="EP42"/>
          <cell r="EQ42"/>
          <cell r="ER42"/>
          <cell r="ES42"/>
          <cell r="ET42"/>
          <cell r="EU42"/>
          <cell r="EV42"/>
          <cell r="EW42"/>
          <cell r="EX42"/>
          <cell r="EY42"/>
          <cell r="EZ42"/>
          <cell r="FA42"/>
          <cell r="FB42"/>
          <cell r="FC42"/>
          <cell r="FD42"/>
          <cell r="FE42"/>
          <cell r="FF42"/>
          <cell r="FG42"/>
          <cell r="FH42"/>
          <cell r="FI42"/>
          <cell r="FJ42"/>
          <cell r="FK42"/>
          <cell r="FL42"/>
          <cell r="FM42"/>
          <cell r="FN42"/>
          <cell r="FO42"/>
          <cell r="FP42"/>
          <cell r="FQ42"/>
          <cell r="FR42"/>
          <cell r="FS42"/>
          <cell r="FT42"/>
          <cell r="FU42"/>
          <cell r="FV42"/>
          <cell r="FW42"/>
          <cell r="FX42"/>
          <cell r="FY42"/>
          <cell r="FZ42"/>
          <cell r="GA42"/>
          <cell r="GB42"/>
          <cell r="GC42"/>
          <cell r="GD42"/>
          <cell r="GE42"/>
        </row>
        <row r="43">
          <cell r="A43" t="str">
            <v>SY137</v>
          </cell>
          <cell r="B43" t="str">
            <v>All Places</v>
          </cell>
          <cell r="C43" t="str">
            <v>Digital Transformation</v>
          </cell>
          <cell r="D43" t="str">
            <v>1, 2, 3, 5, 6, 7, 8</v>
          </cell>
          <cell r="E43" t="str">
            <v>BAF 3.1; BAF 3.7; BAF 3.9; BAF 3.10; BAF 4.4;</v>
          </cell>
          <cell r="F43" t="str">
            <v xml:space="preserve">Digital Transformation funding - There is a risk to longer-term funding due to changes in nationally available funding leading to the ICB being responsible for ongoing revenue costs (c £1m) and hence an inability to invest in the record and subsequent impact on health and care delivery.
</v>
          </cell>
          <cell r="G43">
            <v>4</v>
          </cell>
          <cell r="H43">
            <v>3</v>
          </cell>
          <cell r="I43">
            <v>12</v>
          </cell>
          <cell r="J43" t="str">
            <v>Responsible</v>
          </cell>
          <cell r="K43" t="str">
            <v>1)A sustainable financial model will need to be devised to ensure the Shared Care Record (SCR) can continue to improve in step with evolving care requirements.
2) Need for successful bid for funding through NHS England (pending outcome)
3) Notice has been served on the Doncaster Care Record to reduce costs and support funding of the system-wide record.
4) A clear costed plan will need to be developed to better understand financial impacts.</v>
          </cell>
          <cell r="L43" t="str">
            <v>Kieran Baker  
Chief Digital and Information Officer</v>
          </cell>
          <cell r="M43" t="str">
            <v>ICB Digital, Data and Technology Portfolio Update (at ARC on 17.12.24)</v>
          </cell>
          <cell r="N43">
            <v>4</v>
          </cell>
          <cell r="O43">
            <v>3</v>
          </cell>
          <cell r="P43">
            <v>12</v>
          </cell>
          <cell r="Q43" t="str">
            <v>21/01/2025
13/03/2025
07/07/2025</v>
          </cell>
          <cell r="R43">
            <v>45937</v>
          </cell>
          <cell r="S43" t="str">
            <v xml:space="preserve">-9 </v>
          </cell>
          <cell r="T43" t="str">
            <v>Katie Dowson</v>
          </cell>
          <cell r="U43" t="str">
            <v>Funding secured until October 2025 for improvements to local deployments. We are in conversations with national colleagues regarding continuation of central funding.
06/10/25 - a review is underway with the supplier to re-negotiate the partnership agreement and hence reduce costs to the ICB.</v>
          </cell>
          <cell r="V43" t="str">
            <v>Quarterly</v>
          </cell>
          <cell r="W43" t="str">
            <v>Audit and Risk</v>
          </cell>
          <cell r="X43" t="str">
            <v>Finance &amp; Investment Committee</v>
          </cell>
          <cell r="Y43">
            <v>45678</v>
          </cell>
          <cell r="Z43">
            <v>45658</v>
          </cell>
          <cell r="AA43">
            <v>193</v>
          </cell>
          <cell r="AB43"/>
          <cell r="AC43"/>
          <cell r="AD43"/>
          <cell r="AE43"/>
          <cell r="AF43"/>
          <cell r="AG43"/>
          <cell r="AH43"/>
          <cell r="AI43"/>
          <cell r="AJ43"/>
          <cell r="AK43"/>
          <cell r="AL43"/>
          <cell r="AM43"/>
          <cell r="AN43"/>
          <cell r="AO43"/>
          <cell r="AP43"/>
          <cell r="AQ43"/>
          <cell r="AR43"/>
          <cell r="AS43"/>
          <cell r="AT43"/>
          <cell r="AU43"/>
          <cell r="AV43"/>
          <cell r="AW43"/>
          <cell r="AX43"/>
          <cell r="AY43"/>
          <cell r="AZ43"/>
          <cell r="BA43"/>
          <cell r="BB43"/>
          <cell r="BC43"/>
          <cell r="BD43"/>
          <cell r="BE43"/>
          <cell r="BF43"/>
          <cell r="BG43"/>
          <cell r="BH43"/>
          <cell r="BI43"/>
          <cell r="BJ43"/>
          <cell r="BK43"/>
          <cell r="BL43"/>
          <cell r="BM43"/>
          <cell r="BN43"/>
          <cell r="BO43"/>
          <cell r="BP43"/>
          <cell r="BQ43"/>
          <cell r="BR43"/>
          <cell r="BS43"/>
          <cell r="BT43"/>
          <cell r="BU43"/>
          <cell r="BV43"/>
          <cell r="BW43"/>
          <cell r="BX43"/>
          <cell r="BY43"/>
          <cell r="BZ43"/>
          <cell r="CA43"/>
          <cell r="CB43"/>
          <cell r="CC43"/>
          <cell r="CD43"/>
          <cell r="CE43"/>
          <cell r="CF43"/>
          <cell r="CG43"/>
          <cell r="CH43"/>
          <cell r="CI43"/>
          <cell r="CJ43"/>
          <cell r="CK43"/>
          <cell r="CL43"/>
          <cell r="CM43"/>
          <cell r="CN43"/>
          <cell r="CO43"/>
          <cell r="CP43"/>
          <cell r="CQ43"/>
          <cell r="CR43"/>
          <cell r="CS43"/>
          <cell r="CT43"/>
          <cell r="CU43"/>
          <cell r="CV43"/>
          <cell r="CW43"/>
          <cell r="CX43"/>
          <cell r="CY43"/>
          <cell r="CZ43"/>
          <cell r="DA43"/>
          <cell r="DB43"/>
          <cell r="DC43"/>
          <cell r="DD43"/>
          <cell r="DE43"/>
          <cell r="DF43"/>
          <cell r="DG43"/>
          <cell r="DH43"/>
          <cell r="DI43"/>
          <cell r="DJ43"/>
          <cell r="DK43"/>
          <cell r="DL43"/>
          <cell r="DM43"/>
          <cell r="DN43"/>
          <cell r="DO43"/>
          <cell r="DP43"/>
          <cell r="DQ43"/>
          <cell r="DR43"/>
          <cell r="DS43"/>
          <cell r="DT43"/>
          <cell r="DU43"/>
          <cell r="DV43"/>
          <cell r="DW43"/>
          <cell r="DX43"/>
          <cell r="DY43"/>
          <cell r="DZ43"/>
          <cell r="EA43"/>
          <cell r="EB43"/>
          <cell r="EC43"/>
          <cell r="ED43"/>
          <cell r="EE43"/>
          <cell r="EF43"/>
          <cell r="EG43"/>
          <cell r="EH43"/>
          <cell r="EI43"/>
          <cell r="EJ43"/>
          <cell r="EK43"/>
          <cell r="EL43"/>
          <cell r="EM43"/>
          <cell r="EN43"/>
          <cell r="EO43"/>
          <cell r="EP43"/>
          <cell r="EQ43"/>
          <cell r="ER43"/>
          <cell r="ES43"/>
          <cell r="ET43"/>
          <cell r="EU43"/>
          <cell r="EV43"/>
          <cell r="EW43"/>
          <cell r="EX43"/>
          <cell r="EY43"/>
          <cell r="EZ43"/>
          <cell r="FA43"/>
          <cell r="FB43"/>
          <cell r="FC43"/>
          <cell r="FD43"/>
          <cell r="FE43"/>
          <cell r="FF43"/>
          <cell r="FG43"/>
          <cell r="FH43"/>
          <cell r="FI43"/>
          <cell r="FJ43"/>
          <cell r="FK43"/>
          <cell r="FL43"/>
          <cell r="FM43"/>
          <cell r="FN43"/>
          <cell r="FO43"/>
          <cell r="FP43"/>
          <cell r="FQ43"/>
          <cell r="FR43"/>
          <cell r="FS43"/>
          <cell r="FT43"/>
          <cell r="FU43"/>
          <cell r="FV43"/>
          <cell r="FW43"/>
          <cell r="FX43"/>
          <cell r="FY43"/>
          <cell r="FZ43"/>
          <cell r="GA43"/>
          <cell r="GB43"/>
          <cell r="GC43"/>
          <cell r="GD43"/>
          <cell r="GE43"/>
        </row>
        <row r="44">
          <cell r="A44" t="str">
            <v>SY139</v>
          </cell>
          <cell r="B44" t="str">
            <v>ICB</v>
          </cell>
          <cell r="C44" t="str">
            <v>Midwifery</v>
          </cell>
          <cell r="D44" t="str">
            <v>2, 5, 6, 7, 8</v>
          </cell>
          <cell r="E44" t="str">
            <v>BAF 2.8</v>
          </cell>
          <cell r="F44" t="str">
            <v>Maternity IT Systems - There is a risk that Maternity IT systems are unable to deliver various national requirements due to all providers across the LMNS have differing digital platforms, with varying degrees of digital maturity. This may result in reduced outcomes for women and babies contributing to Health Inequalities. Inability of Trusts to respond to reporting requirements</v>
          </cell>
          <cell r="G44">
            <v>4</v>
          </cell>
          <cell r="H44">
            <v>4</v>
          </cell>
          <cell r="I44">
            <v>16</v>
          </cell>
          <cell r="J44" t="str">
            <v>Consulted</v>
          </cell>
          <cell r="K44" t="str">
            <v xml:space="preserve">1)Ongoing work with individual providers to ensure that maternity information systems meet national digital specifications. 
2)Providers able to demonstrate compliance with the Clinical Negligence Scheme for Trusts (CNST) Safety action 1 (MSDS)
3)Solutions in place to facilitate transfer of care records </v>
          </cell>
          <cell r="L44" t="str">
            <v>Cathy Winfield</v>
          </cell>
          <cell r="M44" t="str">
            <v>LMNS Risk Register - R023</v>
          </cell>
          <cell r="N44">
            <v>3</v>
          </cell>
          <cell r="O44">
            <v>3</v>
          </cell>
          <cell r="P44">
            <v>9</v>
          </cell>
          <cell r="Q44" t="str">
            <v>31/03/2025
18/08/2025</v>
          </cell>
          <cell r="R44">
            <v>45979</v>
          </cell>
          <cell r="S44" t="str">
            <v>not overdue</v>
          </cell>
          <cell r="T44" t="str">
            <v>Jodie Deadman</v>
          </cell>
          <cell r="U44" t="str">
            <v xml:space="preserve">August 2025 - LMNS Actions completed with no appetite (currently) from Trusts to implement a stand alone maternity system or standardised EPR. Interoperatability of IT systems remains a risk. Cerner implementation underway at STH. Badgernet implementation BNHFT complete. Challenges remain at TRFT (triplicate entry)
</v>
          </cell>
          <cell r="V44" t="str">
            <v>Quarterly</v>
          </cell>
          <cell r="W44" t="str">
            <v>ICB LMNS Board</v>
          </cell>
          <cell r="X44" t="str">
            <v>Quality Performance Patient Involvement Experience (QPPIE)</v>
          </cell>
          <cell r="Y44">
            <v>45747</v>
          </cell>
          <cell r="Z44">
            <v>45717</v>
          </cell>
          <cell r="AA44">
            <v>144</v>
          </cell>
          <cell r="AB44"/>
          <cell r="AC44"/>
          <cell r="AD44"/>
          <cell r="AE44"/>
          <cell r="AF44"/>
          <cell r="AG44"/>
          <cell r="AH44"/>
          <cell r="AI44"/>
          <cell r="AJ44"/>
          <cell r="AK44"/>
          <cell r="AL44"/>
          <cell r="AM44"/>
          <cell r="AN44"/>
          <cell r="AO44"/>
          <cell r="AP44"/>
          <cell r="AQ44"/>
          <cell r="AR44"/>
          <cell r="AS44"/>
          <cell r="AT44"/>
          <cell r="AU44"/>
          <cell r="AV44"/>
          <cell r="AW44"/>
          <cell r="AX44"/>
          <cell r="AY44"/>
          <cell r="AZ44"/>
          <cell r="BA44"/>
          <cell r="BB44"/>
          <cell r="BC44"/>
          <cell r="BD44"/>
          <cell r="BE44"/>
          <cell r="BF44"/>
          <cell r="BG44"/>
          <cell r="BH44"/>
          <cell r="BI44"/>
          <cell r="BJ44"/>
          <cell r="BK44"/>
          <cell r="BL44"/>
          <cell r="BM44"/>
          <cell r="BN44"/>
          <cell r="BO44"/>
          <cell r="BP44"/>
          <cell r="BQ44"/>
          <cell r="BR44"/>
          <cell r="BS44"/>
          <cell r="BT44"/>
          <cell r="BU44"/>
          <cell r="BV44"/>
          <cell r="BW44"/>
          <cell r="BX44"/>
          <cell r="BY44"/>
          <cell r="BZ44"/>
          <cell r="CA44"/>
          <cell r="CB44"/>
          <cell r="CC44"/>
          <cell r="CD44"/>
          <cell r="CE44"/>
          <cell r="CF44"/>
          <cell r="CG44"/>
          <cell r="CH44"/>
          <cell r="CI44"/>
          <cell r="CJ44"/>
          <cell r="CK44"/>
          <cell r="CL44"/>
          <cell r="CM44"/>
          <cell r="CN44"/>
          <cell r="CO44"/>
          <cell r="CP44"/>
          <cell r="CQ44"/>
          <cell r="CR44"/>
          <cell r="CS44"/>
          <cell r="CT44"/>
          <cell r="CU44"/>
          <cell r="CV44"/>
          <cell r="CW44"/>
          <cell r="CX44"/>
          <cell r="CY44"/>
          <cell r="CZ44"/>
          <cell r="DA44"/>
          <cell r="DB44"/>
          <cell r="DC44"/>
          <cell r="DD44"/>
          <cell r="DE44"/>
          <cell r="DF44"/>
          <cell r="DG44"/>
          <cell r="DH44"/>
          <cell r="DI44"/>
          <cell r="DJ44"/>
          <cell r="DK44"/>
          <cell r="DL44"/>
          <cell r="DM44"/>
          <cell r="DN44"/>
          <cell r="DO44"/>
          <cell r="DP44"/>
          <cell r="DQ44"/>
          <cell r="DR44"/>
          <cell r="DS44"/>
          <cell r="DT44"/>
          <cell r="DU44"/>
          <cell r="DV44"/>
          <cell r="DW44"/>
          <cell r="DX44"/>
          <cell r="DY44"/>
          <cell r="DZ44"/>
          <cell r="EA44"/>
          <cell r="EB44"/>
          <cell r="EC44"/>
          <cell r="ED44"/>
          <cell r="EE44"/>
          <cell r="EF44"/>
          <cell r="EG44"/>
          <cell r="EH44"/>
          <cell r="EI44"/>
          <cell r="EJ44"/>
          <cell r="EK44"/>
          <cell r="EL44"/>
          <cell r="EM44"/>
          <cell r="EN44"/>
          <cell r="EO44"/>
          <cell r="EP44"/>
          <cell r="EQ44"/>
          <cell r="ER44"/>
          <cell r="ES44"/>
          <cell r="ET44"/>
          <cell r="EU44"/>
          <cell r="EV44"/>
          <cell r="EW44"/>
          <cell r="EX44"/>
          <cell r="EY44"/>
          <cell r="EZ44"/>
          <cell r="FA44"/>
          <cell r="FB44"/>
          <cell r="FC44"/>
          <cell r="FD44"/>
          <cell r="FE44"/>
          <cell r="FF44"/>
          <cell r="FG44"/>
          <cell r="FH44"/>
          <cell r="FI44"/>
          <cell r="FJ44"/>
          <cell r="FK44"/>
          <cell r="FL44"/>
          <cell r="FM44"/>
          <cell r="FN44"/>
          <cell r="FO44"/>
          <cell r="FP44"/>
          <cell r="FQ44"/>
          <cell r="FR44"/>
          <cell r="FS44"/>
          <cell r="FT44"/>
          <cell r="FU44"/>
          <cell r="FV44"/>
          <cell r="FW44"/>
          <cell r="FX44"/>
          <cell r="FY44"/>
          <cell r="FZ44"/>
          <cell r="GA44"/>
          <cell r="GB44"/>
          <cell r="GC44"/>
          <cell r="GD44"/>
          <cell r="GE44"/>
        </row>
        <row r="45">
          <cell r="A45" t="str">
            <v>SY140</v>
          </cell>
          <cell r="B45" t="str">
            <v>Barnsley / Rotherham</v>
          </cell>
          <cell r="C45" t="str">
            <v>Midwifery</v>
          </cell>
          <cell r="D45" t="str">
            <v>2, 5, 6, 7, 8</v>
          </cell>
          <cell r="E45" t="str">
            <v>BAF 2.8</v>
          </cell>
          <cell r="F45" t="str">
            <v>Smoking in Pregnancy - There is a risk to delivery of smoking in pregnancy services due to reduced funding from Local Authorities in Rotherham and Barnsley, which may negatively impact on outcomes for women and babies</v>
          </cell>
          <cell r="G45">
            <v>4</v>
          </cell>
          <cell r="H45">
            <v>4</v>
          </cell>
          <cell r="I45">
            <v>16</v>
          </cell>
          <cell r="J45" t="str">
            <v>Consulted</v>
          </cell>
          <cell r="K45" t="str">
            <v xml:space="preserve">1)Escalation of concerns to Barnsley Council
2)Escalation of Concerns to Rotherham Council, with no resolution
3)Escalation through Barnsley and Rotherham Place
</v>
          </cell>
          <cell r="L45" t="str">
            <v>Cathy Winfield</v>
          </cell>
          <cell r="M45" t="str">
            <v>LMNS Risk Register - RO27</v>
          </cell>
          <cell r="N45">
            <v>4</v>
          </cell>
          <cell r="O45">
            <v>4</v>
          </cell>
          <cell r="P45">
            <v>16</v>
          </cell>
          <cell r="Q45" t="str">
            <v>31/03/2025
20/05/2025</v>
          </cell>
          <cell r="R45">
            <v>45828</v>
          </cell>
          <cell r="S45" t="str">
            <v xml:space="preserve">85 </v>
          </cell>
          <cell r="T45" t="str">
            <v>Jodie Deadman</v>
          </cell>
          <cell r="U45" t="str">
            <v>Update required
May 2025 - Funding removed by LA from Rotherham Smoking In Pregnancy (SIP) Programme. No mitigations currently. Potential resolution in funding from Barnsley LA, concerns escalated</v>
          </cell>
          <cell r="V45" t="str">
            <v>Monthly</v>
          </cell>
          <cell r="W45" t="str">
            <v>ICB LMNS Board</v>
          </cell>
          <cell r="X45" t="str">
            <v>Quality Performance Patient Involvement Experience (QPPIE)</v>
          </cell>
          <cell r="Y45">
            <v>45747</v>
          </cell>
          <cell r="Z45">
            <v>45717</v>
          </cell>
          <cell r="AA45">
            <v>144</v>
          </cell>
          <cell r="AB45"/>
          <cell r="AC45"/>
          <cell r="AD45"/>
          <cell r="AE45"/>
          <cell r="AF45"/>
          <cell r="AG45"/>
          <cell r="AH45"/>
          <cell r="AI45"/>
          <cell r="AJ45"/>
          <cell r="AK45"/>
          <cell r="AL45"/>
          <cell r="AM45"/>
          <cell r="AN45"/>
          <cell r="AO45"/>
          <cell r="AP45"/>
          <cell r="AQ45"/>
          <cell r="AR45"/>
          <cell r="AS45"/>
          <cell r="AT45"/>
          <cell r="AU45"/>
          <cell r="AV45"/>
          <cell r="AW45"/>
          <cell r="AX45"/>
          <cell r="AY45"/>
          <cell r="AZ45"/>
          <cell r="BA45"/>
          <cell r="BB45"/>
          <cell r="BC45"/>
          <cell r="BD45"/>
          <cell r="BE45"/>
          <cell r="BF45"/>
          <cell r="BG45"/>
          <cell r="BH45"/>
          <cell r="BI45"/>
          <cell r="BJ45"/>
          <cell r="BK45"/>
          <cell r="BL45"/>
          <cell r="BM45"/>
          <cell r="BN45"/>
          <cell r="BO45"/>
          <cell r="BP45"/>
          <cell r="BQ45"/>
          <cell r="BR45"/>
          <cell r="BS45"/>
          <cell r="BT45"/>
          <cell r="BU45"/>
          <cell r="BV45"/>
          <cell r="BW45"/>
          <cell r="BX45"/>
          <cell r="BY45"/>
          <cell r="BZ45"/>
          <cell r="CA45"/>
          <cell r="CB45"/>
          <cell r="CC45"/>
          <cell r="CD45"/>
          <cell r="CE45"/>
          <cell r="CF45"/>
          <cell r="CG45"/>
          <cell r="CH45"/>
          <cell r="CI45"/>
          <cell r="CJ45"/>
          <cell r="CK45"/>
          <cell r="CL45"/>
          <cell r="CM45"/>
          <cell r="CN45"/>
          <cell r="CO45"/>
          <cell r="CP45"/>
          <cell r="CQ45"/>
          <cell r="CR45"/>
          <cell r="CS45"/>
          <cell r="CT45"/>
          <cell r="CU45"/>
          <cell r="CV45"/>
          <cell r="CW45"/>
          <cell r="CX45"/>
          <cell r="CY45"/>
          <cell r="CZ45"/>
          <cell r="DA45"/>
          <cell r="DB45"/>
          <cell r="DC45"/>
          <cell r="DD45"/>
          <cell r="DE45"/>
          <cell r="DF45"/>
          <cell r="DG45"/>
          <cell r="DH45"/>
          <cell r="DI45"/>
          <cell r="DJ45"/>
          <cell r="DK45"/>
          <cell r="DL45"/>
          <cell r="DM45"/>
          <cell r="DN45"/>
          <cell r="DO45"/>
          <cell r="DP45"/>
          <cell r="DQ45"/>
          <cell r="DR45"/>
          <cell r="DS45"/>
          <cell r="DT45"/>
          <cell r="DU45"/>
          <cell r="DV45"/>
          <cell r="DW45"/>
          <cell r="DX45"/>
          <cell r="DY45"/>
          <cell r="DZ45"/>
          <cell r="EA45"/>
          <cell r="EB45"/>
          <cell r="EC45"/>
          <cell r="ED45"/>
          <cell r="EE45"/>
          <cell r="EF45"/>
          <cell r="EG45"/>
          <cell r="EH45"/>
          <cell r="EI45"/>
          <cell r="EJ45"/>
          <cell r="EK45"/>
          <cell r="EL45"/>
          <cell r="EM45"/>
          <cell r="EN45"/>
          <cell r="EO45"/>
          <cell r="EP45"/>
          <cell r="EQ45"/>
          <cell r="ER45"/>
          <cell r="ES45"/>
          <cell r="ET45"/>
          <cell r="EU45"/>
          <cell r="EV45"/>
          <cell r="EW45"/>
          <cell r="EX45"/>
          <cell r="EY45"/>
          <cell r="EZ45"/>
          <cell r="FA45"/>
          <cell r="FB45"/>
          <cell r="FC45"/>
          <cell r="FD45"/>
          <cell r="FE45"/>
          <cell r="FF45"/>
          <cell r="FG45"/>
          <cell r="FH45"/>
          <cell r="FI45"/>
          <cell r="FJ45"/>
          <cell r="FK45"/>
          <cell r="FL45"/>
          <cell r="FM45"/>
          <cell r="FN45"/>
          <cell r="FO45"/>
          <cell r="FP45"/>
          <cell r="FQ45"/>
          <cell r="FR45"/>
          <cell r="FS45"/>
          <cell r="FT45"/>
          <cell r="FU45"/>
          <cell r="FV45"/>
          <cell r="FW45"/>
          <cell r="FX45"/>
          <cell r="FY45"/>
          <cell r="FZ45"/>
          <cell r="GA45"/>
          <cell r="GB45"/>
          <cell r="GC45"/>
          <cell r="GD45"/>
          <cell r="GE45"/>
        </row>
        <row r="46">
          <cell r="A46" t="str">
            <v>SY141</v>
          </cell>
          <cell r="B46" t="str">
            <v>ICB</v>
          </cell>
          <cell r="C46" t="str">
            <v>Human Resources</v>
          </cell>
          <cell r="D46" t="str">
            <v>2, 3, 4, 5</v>
          </cell>
          <cell r="E46" t="str">
            <v>BAF 2.6</v>
          </cell>
          <cell r="F46" t="str">
            <v>Employee Assistance Programme - There is risk that the ICB will no longer have access to an EAP service beyond March 2026 to include cognitive behavioural therapy (CBT) or eye movement desensitisation and reprocessing (EMDR) and the menopause support line due to closure of the Mental Health Hub by 31 March 2026. This will result in reduction of Mental Health Support to a basic 30 minute phone service counselling session and an increase of sickness absence across the ICB.</v>
          </cell>
          <cell r="G46">
            <v>4</v>
          </cell>
          <cell r="H46">
            <v>4</v>
          </cell>
          <cell r="I46">
            <v>16</v>
          </cell>
          <cell r="J46" t="str">
            <v>Accountable</v>
          </cell>
          <cell r="K46" t="str">
            <v>The ICB still has access to Vivup platform for salary sacrifice which offers free 30 minute counselling by phone only.</v>
          </cell>
          <cell r="L46" t="str">
            <v xml:space="preserve">Christine Joy 
Chief People Officer
</v>
          </cell>
          <cell r="M46" t="str">
            <v>PWC - Risks</v>
          </cell>
          <cell r="N46">
            <v>4</v>
          </cell>
          <cell r="O46">
            <v>3</v>
          </cell>
          <cell r="P46">
            <v>12</v>
          </cell>
          <cell r="Q46" t="str">
            <v>27/05/2025
08/09/2025</v>
          </cell>
          <cell r="R46">
            <v>45999</v>
          </cell>
          <cell r="S46" t="str">
            <v>not overdue</v>
          </cell>
          <cell r="T46" t="str">
            <v>Brigitte Kaviani</v>
          </cell>
          <cell r="U46"/>
          <cell r="V46" t="str">
            <v>Quarterly</v>
          </cell>
          <cell r="W46" t="str">
            <v>Operational Executive</v>
          </cell>
          <cell r="X46" t="str">
            <v>People Workforce and Culture</v>
          </cell>
          <cell r="Y46">
            <v>45804</v>
          </cell>
          <cell r="Z46">
            <v>45778</v>
          </cell>
          <cell r="AA46">
            <v>103</v>
          </cell>
          <cell r="AB46"/>
          <cell r="AC46"/>
          <cell r="AD46"/>
          <cell r="AE46"/>
          <cell r="AF46"/>
          <cell r="AG46"/>
          <cell r="AH46"/>
          <cell r="AI46"/>
          <cell r="AJ46"/>
          <cell r="AK46"/>
          <cell r="AL46"/>
          <cell r="AM46"/>
          <cell r="AN46"/>
          <cell r="AO46"/>
          <cell r="AP46"/>
          <cell r="AQ46"/>
          <cell r="AR46"/>
          <cell r="AS46"/>
          <cell r="AT46"/>
          <cell r="AU46"/>
          <cell r="AV46"/>
          <cell r="AW46"/>
          <cell r="AX46"/>
          <cell r="AY46"/>
          <cell r="AZ46"/>
          <cell r="BA46"/>
          <cell r="BB46"/>
          <cell r="BC46"/>
          <cell r="BD46"/>
          <cell r="BE46"/>
          <cell r="BF46"/>
          <cell r="BG46"/>
          <cell r="BH46"/>
          <cell r="BI46"/>
          <cell r="BJ46"/>
          <cell r="BK46"/>
          <cell r="BL46"/>
          <cell r="BM46"/>
          <cell r="BN46"/>
          <cell r="BO46"/>
          <cell r="BP46"/>
          <cell r="BQ46"/>
          <cell r="BR46"/>
          <cell r="BS46"/>
          <cell r="BT46"/>
          <cell r="BU46"/>
          <cell r="BV46"/>
          <cell r="BW46"/>
          <cell r="BX46"/>
          <cell r="BY46"/>
          <cell r="BZ46"/>
          <cell r="CA46"/>
          <cell r="CB46"/>
          <cell r="CC46"/>
          <cell r="CD46"/>
          <cell r="CE46"/>
          <cell r="CF46"/>
          <cell r="CG46"/>
          <cell r="CH46"/>
          <cell r="CI46"/>
          <cell r="CJ46"/>
          <cell r="CK46"/>
          <cell r="CL46"/>
          <cell r="CM46"/>
          <cell r="CN46"/>
          <cell r="CO46"/>
          <cell r="CP46"/>
          <cell r="CQ46"/>
          <cell r="CR46"/>
          <cell r="CS46"/>
          <cell r="CT46"/>
          <cell r="CU46"/>
          <cell r="CV46"/>
          <cell r="CW46"/>
          <cell r="CX46"/>
          <cell r="CY46"/>
          <cell r="CZ46"/>
          <cell r="DA46"/>
          <cell r="DB46"/>
          <cell r="DC46"/>
          <cell r="DD46"/>
          <cell r="DE46"/>
          <cell r="DF46"/>
          <cell r="DG46"/>
          <cell r="DH46"/>
          <cell r="DI46"/>
          <cell r="DJ46"/>
          <cell r="DK46"/>
          <cell r="DL46"/>
          <cell r="DM46"/>
          <cell r="DN46"/>
          <cell r="DO46"/>
          <cell r="DP46"/>
          <cell r="DQ46"/>
          <cell r="DR46"/>
          <cell r="DS46"/>
          <cell r="DT46"/>
          <cell r="DU46"/>
          <cell r="DV46"/>
          <cell r="DW46"/>
          <cell r="DX46"/>
          <cell r="DY46"/>
          <cell r="DZ46"/>
          <cell r="EA46"/>
          <cell r="EB46"/>
          <cell r="EC46"/>
          <cell r="ED46"/>
          <cell r="EE46"/>
          <cell r="EF46"/>
          <cell r="EG46"/>
          <cell r="EH46"/>
          <cell r="EI46"/>
          <cell r="EJ46"/>
          <cell r="EK46"/>
          <cell r="EL46"/>
          <cell r="EM46"/>
          <cell r="EN46"/>
          <cell r="EO46"/>
          <cell r="EP46"/>
          <cell r="EQ46"/>
          <cell r="ER46"/>
          <cell r="ES46"/>
          <cell r="ET46"/>
          <cell r="EU46"/>
          <cell r="EV46"/>
          <cell r="EW46"/>
          <cell r="EX46"/>
          <cell r="EY46"/>
          <cell r="EZ46"/>
          <cell r="FA46"/>
          <cell r="FB46"/>
          <cell r="FC46"/>
          <cell r="FD46"/>
          <cell r="FE46"/>
          <cell r="FF46"/>
          <cell r="FG46"/>
          <cell r="FH46"/>
          <cell r="FI46"/>
          <cell r="FJ46"/>
          <cell r="FK46"/>
          <cell r="FL46"/>
          <cell r="FM46"/>
          <cell r="FN46"/>
          <cell r="FO46"/>
          <cell r="FP46"/>
          <cell r="FQ46"/>
          <cell r="FR46"/>
          <cell r="FS46"/>
          <cell r="FT46"/>
          <cell r="FU46"/>
          <cell r="FV46"/>
          <cell r="FW46"/>
          <cell r="FX46"/>
          <cell r="FY46"/>
          <cell r="FZ46"/>
          <cell r="GA46"/>
          <cell r="GB46"/>
          <cell r="GC46"/>
          <cell r="GD46"/>
          <cell r="GE46"/>
        </row>
        <row r="47">
          <cell r="A47" t="str">
            <v>SY142</v>
          </cell>
          <cell r="B47" t="str">
            <v>Digital Data and Technology</v>
          </cell>
          <cell r="C47" t="str">
            <v>ICB</v>
          </cell>
          <cell r="D47" t="str">
            <v>2, 3, 5, 6, 7, 8</v>
          </cell>
          <cell r="E47"/>
          <cell r="F47" t="str">
            <v>There is a risk of active telephone lines being ceased due to organisational knowledge of historic telephone lines and the copper switch off which may result in potential loss of service to Lifts, bed monitoring and alarm systems.</v>
          </cell>
          <cell r="G47">
            <v>5</v>
          </cell>
          <cell r="H47">
            <v>3</v>
          </cell>
          <cell r="I47">
            <v>15</v>
          </cell>
          <cell r="J47" t="str">
            <v>Responsible</v>
          </cell>
          <cell r="K47" t="str">
            <v>1)Actively tried to contact each number 
2)Contacted RDaSH for their knowledge
3)Checked directories to see if numbers are listed</v>
          </cell>
          <cell r="L47" t="str">
            <v>Kieran Baker  
Chief Digital and Information Officer</v>
          </cell>
          <cell r="M47" t="str">
            <v>Vodafone informed via email</v>
          </cell>
          <cell r="N47">
            <v>5</v>
          </cell>
          <cell r="O47">
            <v>2</v>
          </cell>
          <cell r="P47">
            <v>10</v>
          </cell>
          <cell r="Q47">
            <v>45875</v>
          </cell>
          <cell r="R47">
            <v>45967</v>
          </cell>
          <cell r="S47" t="str">
            <v>not overdue</v>
          </cell>
          <cell r="T47" t="str">
            <v>Thomas Cragg</v>
          </cell>
          <cell r="U47" t="str">
            <v>06/08/2025 - No updates at this time</v>
          </cell>
          <cell r="V47" t="str">
            <v>Quarterly</v>
          </cell>
          <cell r="W47" t="str">
            <v>DDaT Delivery Oversight Group (DDaT DOG)</v>
          </cell>
          <cell r="X47" t="str">
            <v>Formal Executive Group (FEG)</v>
          </cell>
          <cell r="Y47">
            <v>45869</v>
          </cell>
          <cell r="Z47">
            <v>45870</v>
          </cell>
          <cell r="AA47">
            <v>56</v>
          </cell>
          <cell r="AB47" t="str">
            <v>31/07/2025 - Risk may increase throughout the year, more providers will be switching over. Currently 7 lines identified.</v>
          </cell>
          <cell r="AC47"/>
          <cell r="AD47"/>
          <cell r="AE47"/>
          <cell r="AF47"/>
          <cell r="AG47"/>
          <cell r="AH47"/>
          <cell r="AI47"/>
          <cell r="AJ47"/>
          <cell r="AK47"/>
          <cell r="AL47"/>
          <cell r="AM47"/>
          <cell r="AN47"/>
          <cell r="AO47"/>
          <cell r="AP47"/>
          <cell r="AQ47"/>
          <cell r="AR47"/>
          <cell r="AS47"/>
          <cell r="AT47"/>
          <cell r="AU47"/>
          <cell r="AV47"/>
          <cell r="AW47"/>
          <cell r="AX47"/>
          <cell r="AY47"/>
          <cell r="AZ47"/>
          <cell r="BA47"/>
          <cell r="BB47"/>
          <cell r="BC47"/>
          <cell r="BD47"/>
          <cell r="BE47"/>
          <cell r="BF47"/>
          <cell r="BG47"/>
          <cell r="BH47"/>
          <cell r="BI47"/>
          <cell r="BJ47"/>
          <cell r="BK47"/>
          <cell r="BL47"/>
          <cell r="BM47"/>
          <cell r="BN47"/>
          <cell r="BO47"/>
          <cell r="BP47"/>
          <cell r="BQ47"/>
          <cell r="BR47"/>
          <cell r="BS47"/>
          <cell r="BT47"/>
          <cell r="BU47"/>
          <cell r="BV47"/>
          <cell r="BW47"/>
          <cell r="BX47"/>
          <cell r="BY47"/>
          <cell r="BZ47"/>
          <cell r="CA47"/>
          <cell r="CB47"/>
          <cell r="CC47"/>
          <cell r="CD47"/>
          <cell r="CE47"/>
          <cell r="CF47"/>
          <cell r="CG47"/>
          <cell r="CH47"/>
          <cell r="CI47"/>
          <cell r="CJ47"/>
          <cell r="CK47"/>
          <cell r="CL47"/>
          <cell r="CM47"/>
          <cell r="CN47"/>
          <cell r="CO47"/>
          <cell r="CP47"/>
          <cell r="CQ47"/>
          <cell r="CR47"/>
          <cell r="CS47"/>
          <cell r="CT47"/>
          <cell r="CU47"/>
          <cell r="CV47"/>
          <cell r="CW47"/>
          <cell r="CX47"/>
          <cell r="CY47"/>
          <cell r="CZ47"/>
          <cell r="DA47"/>
          <cell r="DB47"/>
          <cell r="DC47"/>
          <cell r="DD47"/>
          <cell r="DE47"/>
          <cell r="DF47"/>
          <cell r="DG47"/>
          <cell r="DH47"/>
          <cell r="DI47"/>
          <cell r="DJ47"/>
          <cell r="DK47"/>
          <cell r="DL47"/>
          <cell r="DM47"/>
          <cell r="DN47"/>
          <cell r="DO47"/>
          <cell r="DP47"/>
          <cell r="DQ47"/>
          <cell r="DR47"/>
          <cell r="DS47"/>
          <cell r="DT47"/>
          <cell r="DU47"/>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row>
        <row r="48">
          <cell r="A48"/>
          <cell r="B48"/>
          <cell r="C48"/>
          <cell r="D48"/>
          <cell r="E48"/>
          <cell r="F48"/>
          <cell r="G48"/>
          <cell r="H48"/>
          <cell r="I48"/>
          <cell r="J48"/>
          <cell r="K48"/>
          <cell r="L48"/>
          <cell r="M48"/>
          <cell r="N48"/>
          <cell r="O48"/>
          <cell r="P48">
            <v>0</v>
          </cell>
          <cell r="Q48"/>
          <cell r="R48"/>
          <cell r="S48" t="str">
            <v xml:space="preserve">32819 </v>
          </cell>
          <cell r="T48"/>
          <cell r="U48"/>
          <cell r="V48"/>
          <cell r="W48"/>
          <cell r="X48"/>
          <cell r="Y48"/>
          <cell r="Z48"/>
          <cell r="AA48">
            <v>32819</v>
          </cell>
          <cell r="AB48"/>
          <cell r="AC48"/>
          <cell r="AD48"/>
          <cell r="AE48"/>
          <cell r="AF48"/>
          <cell r="AG48"/>
          <cell r="AH48"/>
          <cell r="AI48"/>
          <cell r="AJ48"/>
          <cell r="AK48"/>
          <cell r="AL48"/>
          <cell r="AM48"/>
          <cell r="AN48"/>
          <cell r="AO48"/>
          <cell r="AP48"/>
          <cell r="AQ48"/>
          <cell r="AR48"/>
          <cell r="AS48"/>
          <cell r="AT48"/>
          <cell r="AU48"/>
          <cell r="AV48"/>
          <cell r="AW48"/>
          <cell r="AX48"/>
          <cell r="AY48"/>
          <cell r="AZ48"/>
          <cell r="BA48"/>
          <cell r="BB48"/>
          <cell r="BC48"/>
          <cell r="BD48"/>
          <cell r="BE48"/>
          <cell r="BF48"/>
          <cell r="BG48"/>
          <cell r="BH48"/>
          <cell r="BI48"/>
          <cell r="BJ48"/>
          <cell r="BK48"/>
          <cell r="BL48"/>
          <cell r="BM48"/>
          <cell r="BN48"/>
          <cell r="BO48"/>
          <cell r="BP48"/>
          <cell r="BQ48"/>
          <cell r="BR48"/>
          <cell r="BS48"/>
          <cell r="BT48"/>
          <cell r="BU48"/>
          <cell r="BV48"/>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row>
        <row r="49">
          <cell r="A49"/>
          <cell r="B49"/>
          <cell r="C49"/>
          <cell r="D49"/>
          <cell r="E49"/>
          <cell r="F49"/>
          <cell r="G49"/>
          <cell r="H49"/>
          <cell r="I49"/>
          <cell r="J49"/>
          <cell r="K49"/>
          <cell r="L49"/>
          <cell r="M49"/>
          <cell r="N49"/>
          <cell r="O49"/>
          <cell r="P49">
            <v>0</v>
          </cell>
          <cell r="Q49"/>
          <cell r="R49"/>
          <cell r="S49" t="str">
            <v xml:space="preserve">32819 </v>
          </cell>
          <cell r="T49"/>
          <cell r="U49"/>
          <cell r="V49"/>
          <cell r="W49"/>
          <cell r="X49"/>
          <cell r="Y49"/>
          <cell r="Z49"/>
          <cell r="AA49">
            <v>32819</v>
          </cell>
          <cell r="AB49"/>
          <cell r="AC49"/>
          <cell r="AD49"/>
          <cell r="AE49"/>
          <cell r="AF49"/>
          <cell r="AG49"/>
          <cell r="AH49"/>
          <cell r="AI49"/>
          <cell r="AJ49"/>
          <cell r="AK49"/>
          <cell r="AL49"/>
          <cell r="AM49"/>
          <cell r="AN49"/>
          <cell r="AO49"/>
          <cell r="AP49"/>
          <cell r="AQ49"/>
          <cell r="AR49"/>
          <cell r="AS49"/>
          <cell r="AT49"/>
          <cell r="AU49"/>
          <cell r="AV49"/>
          <cell r="AW49"/>
          <cell r="AX49"/>
          <cell r="AY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row>
        <row r="50">
          <cell r="A50"/>
          <cell r="B50"/>
          <cell r="C50"/>
          <cell r="D50"/>
          <cell r="E50"/>
          <cell r="F50"/>
          <cell r="G50"/>
          <cell r="H50"/>
          <cell r="I50"/>
          <cell r="J50"/>
          <cell r="K50"/>
          <cell r="L50"/>
          <cell r="M50"/>
          <cell r="N50"/>
          <cell r="O50"/>
          <cell r="P50">
            <v>0</v>
          </cell>
          <cell r="Q50"/>
          <cell r="R50"/>
          <cell r="S50" t="str">
            <v xml:space="preserve">32819 </v>
          </cell>
          <cell r="T50"/>
          <cell r="U50"/>
          <cell r="V50"/>
          <cell r="W50"/>
          <cell r="X50"/>
          <cell r="Y50"/>
          <cell r="Z50"/>
          <cell r="AA50">
            <v>32819</v>
          </cell>
          <cell r="AB50"/>
          <cell r="AC50"/>
          <cell r="AD50"/>
          <cell r="AE50"/>
          <cell r="AF50"/>
          <cell r="AG50"/>
          <cell r="AH50"/>
          <cell r="AI50"/>
          <cell r="AJ50"/>
          <cell r="AK50"/>
          <cell r="AL50"/>
          <cell r="AM50"/>
          <cell r="AN50"/>
          <cell r="AO50"/>
          <cell r="AP50"/>
          <cell r="AQ50"/>
          <cell r="AR50"/>
          <cell r="AS50"/>
          <cell r="AT50"/>
          <cell r="AU50"/>
          <cell r="AV50"/>
          <cell r="AW50"/>
          <cell r="AX50"/>
          <cell r="AY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row>
        <row r="51">
          <cell r="A51"/>
          <cell r="B51"/>
          <cell r="C51"/>
          <cell r="D51"/>
          <cell r="E51"/>
          <cell r="F51"/>
          <cell r="G51"/>
          <cell r="H51"/>
          <cell r="I51"/>
          <cell r="J51"/>
          <cell r="K51"/>
          <cell r="L51"/>
          <cell r="M51"/>
          <cell r="N51"/>
          <cell r="O51"/>
          <cell r="P51">
            <v>0</v>
          </cell>
          <cell r="Q51"/>
          <cell r="R51"/>
          <cell r="S51" t="str">
            <v xml:space="preserve">32819 </v>
          </cell>
          <cell r="T51"/>
          <cell r="U51"/>
          <cell r="V51"/>
          <cell r="W51"/>
          <cell r="X51"/>
          <cell r="Y51"/>
          <cell r="Z51"/>
          <cell r="AA51">
            <v>32819</v>
          </cell>
          <cell r="AB51"/>
          <cell r="AC51"/>
          <cell r="AD51"/>
          <cell r="AE51"/>
          <cell r="AF51"/>
          <cell r="AG51"/>
          <cell r="AH51"/>
          <cell r="AI51"/>
          <cell r="AJ51"/>
          <cell r="AK51"/>
          <cell r="AL51"/>
          <cell r="AM51"/>
          <cell r="AN51"/>
          <cell r="AO51"/>
          <cell r="AP51"/>
          <cell r="AQ51"/>
          <cell r="AR51"/>
          <cell r="AS51"/>
          <cell r="AT51"/>
          <cell r="AU51"/>
          <cell r="AV51"/>
          <cell r="AW51"/>
          <cell r="AX51"/>
          <cell r="AY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row>
        <row r="52">
          <cell r="A52"/>
          <cell r="B52"/>
          <cell r="C52"/>
          <cell r="D52"/>
          <cell r="E52"/>
          <cell r="F52"/>
          <cell r="G52"/>
          <cell r="H52"/>
          <cell r="I52"/>
          <cell r="J52"/>
          <cell r="K52"/>
          <cell r="L52"/>
          <cell r="M52"/>
          <cell r="N52"/>
          <cell r="O52"/>
          <cell r="P52">
            <v>0</v>
          </cell>
          <cell r="Q52"/>
          <cell r="R52"/>
          <cell r="S52" t="str">
            <v xml:space="preserve">32819 </v>
          </cell>
          <cell r="T52"/>
          <cell r="U52"/>
          <cell r="V52"/>
          <cell r="W52"/>
          <cell r="X52"/>
          <cell r="Y52"/>
          <cell r="Z52"/>
          <cell r="AA52">
            <v>32819</v>
          </cell>
          <cell r="AB52"/>
          <cell r="AC52"/>
          <cell r="AD52"/>
          <cell r="AE52"/>
          <cell r="AF52"/>
          <cell r="AG52"/>
          <cell r="AH52"/>
          <cell r="AI52"/>
          <cell r="AJ52"/>
          <cell r="AK52"/>
          <cell r="AL52"/>
          <cell r="AM52"/>
          <cell r="AN52"/>
          <cell r="AO52"/>
          <cell r="AP52"/>
          <cell r="AQ52"/>
          <cell r="AR52"/>
          <cell r="AS52"/>
          <cell r="AT52"/>
          <cell r="AU52"/>
          <cell r="AV52"/>
          <cell r="AW52"/>
          <cell r="AX52"/>
          <cell r="AY52"/>
          <cell r="AZ52"/>
          <cell r="BA52"/>
          <cell r="BB52"/>
          <cell r="BC52"/>
          <cell r="BD52"/>
          <cell r="BE52"/>
          <cell r="BF52"/>
          <cell r="BG52"/>
          <cell r="BH52"/>
          <cell r="BI52"/>
          <cell r="BJ52"/>
          <cell r="BK52"/>
          <cell r="BL52"/>
          <cell r="BM52"/>
          <cell r="BN52"/>
          <cell r="BO52"/>
          <cell r="BP52"/>
          <cell r="BQ52"/>
          <cell r="BR52"/>
          <cell r="BS52"/>
          <cell r="BT52"/>
          <cell r="BU52"/>
          <cell r="BV52"/>
          <cell r="BW52"/>
          <cell r="BX52"/>
          <cell r="BY52"/>
          <cell r="BZ52"/>
          <cell r="CA52"/>
          <cell r="CB52"/>
          <cell r="CC52"/>
          <cell r="CD52"/>
          <cell r="CE52"/>
          <cell r="CF52"/>
          <cell r="CG52"/>
          <cell r="CH52"/>
          <cell r="CI52"/>
          <cell r="CJ52"/>
          <cell r="CK52"/>
          <cell r="CL52"/>
          <cell r="CM52"/>
          <cell r="CN52"/>
          <cell r="CO52"/>
          <cell r="CP52"/>
          <cell r="CQ52"/>
          <cell r="CR52"/>
          <cell r="CS52"/>
          <cell r="CT52"/>
          <cell r="CU52"/>
          <cell r="CV52"/>
          <cell r="CW52"/>
          <cell r="CX52"/>
          <cell r="CY52"/>
          <cell r="CZ52"/>
          <cell r="DA52"/>
          <cell r="DB52"/>
          <cell r="DC52"/>
          <cell r="DD52"/>
          <cell r="DE52"/>
          <cell r="DF52"/>
          <cell r="DG52"/>
          <cell r="DH52"/>
          <cell r="DI52"/>
          <cell r="DJ52"/>
          <cell r="DK52"/>
          <cell r="DL52"/>
          <cell r="DM52"/>
          <cell r="DN52"/>
          <cell r="DO52"/>
          <cell r="DP52"/>
          <cell r="DQ52"/>
          <cell r="DR52"/>
          <cell r="DS52"/>
          <cell r="DT52"/>
          <cell r="DU52"/>
          <cell r="DV52"/>
          <cell r="DW52"/>
          <cell r="DX52"/>
          <cell r="DY52"/>
          <cell r="DZ52"/>
          <cell r="EA52"/>
          <cell r="EB52"/>
          <cell r="EC52"/>
          <cell r="ED52"/>
          <cell r="EE52"/>
          <cell r="EF52"/>
          <cell r="EG52"/>
          <cell r="EH52"/>
          <cell r="EI52"/>
          <cell r="EJ52"/>
          <cell r="EK52"/>
          <cell r="EL52"/>
          <cell r="EM52"/>
          <cell r="EN52"/>
          <cell r="EO52"/>
          <cell r="EP52"/>
          <cell r="EQ52"/>
          <cell r="ER52"/>
          <cell r="ES52"/>
          <cell r="ET52"/>
          <cell r="EU52"/>
          <cell r="EV52"/>
          <cell r="EW52"/>
          <cell r="EX52"/>
          <cell r="EY52"/>
          <cell r="EZ52"/>
          <cell r="FA52"/>
          <cell r="FB52"/>
          <cell r="FC52"/>
          <cell r="FD52"/>
          <cell r="FE52"/>
          <cell r="FF52"/>
          <cell r="FG52"/>
          <cell r="FH52"/>
          <cell r="FI52"/>
          <cell r="FJ52"/>
          <cell r="FK52"/>
          <cell r="FL52"/>
          <cell r="FM52"/>
          <cell r="FN52"/>
          <cell r="FO52"/>
          <cell r="FP52"/>
          <cell r="FQ52"/>
          <cell r="FR52"/>
          <cell r="FS52"/>
          <cell r="FT52"/>
          <cell r="FU52"/>
          <cell r="FV52"/>
          <cell r="FW52"/>
          <cell r="FX52"/>
          <cell r="FY52"/>
          <cell r="FZ52"/>
          <cell r="GA52"/>
          <cell r="GB52"/>
          <cell r="GC52"/>
          <cell r="GD52"/>
          <cell r="GE52"/>
        </row>
        <row r="53">
          <cell r="A53"/>
          <cell r="B53"/>
          <cell r="C53"/>
          <cell r="D53"/>
          <cell r="E53"/>
          <cell r="F53"/>
          <cell r="G53"/>
          <cell r="H53"/>
          <cell r="I53"/>
          <cell r="J53"/>
          <cell r="K53"/>
          <cell r="L53"/>
          <cell r="M53"/>
          <cell r="N53"/>
          <cell r="O53"/>
          <cell r="P53">
            <v>0</v>
          </cell>
          <cell r="Q53"/>
          <cell r="R53"/>
          <cell r="S53" t="str">
            <v xml:space="preserve">32819 </v>
          </cell>
          <cell r="T53"/>
          <cell r="U53"/>
          <cell r="V53"/>
          <cell r="W53"/>
          <cell r="X53"/>
          <cell r="Y53"/>
          <cell r="Z53"/>
          <cell r="AA53">
            <v>32819</v>
          </cell>
          <cell r="AB53"/>
          <cell r="AC53"/>
          <cell r="AD53"/>
          <cell r="AE53"/>
          <cell r="AF53"/>
          <cell r="AG53"/>
          <cell r="AH53"/>
          <cell r="AI53"/>
          <cell r="AJ53"/>
          <cell r="AK53"/>
          <cell r="AL53"/>
          <cell r="AM53"/>
          <cell r="AN53"/>
          <cell r="AO53"/>
          <cell r="AP53"/>
          <cell r="AQ53"/>
          <cell r="AR53"/>
          <cell r="AS53"/>
          <cell r="AT53"/>
          <cell r="AU53"/>
          <cell r="AV53"/>
          <cell r="AW53"/>
          <cell r="AX53"/>
          <cell r="AY53"/>
          <cell r="AZ53"/>
          <cell r="BA53"/>
          <cell r="BB53"/>
          <cell r="BC53"/>
          <cell r="BD53"/>
          <cell r="BE53"/>
          <cell r="BF53"/>
          <cell r="BG53"/>
          <cell r="BH53"/>
          <cell r="BI53"/>
          <cell r="BJ53"/>
          <cell r="BK53"/>
          <cell r="BL53"/>
          <cell r="BM53"/>
          <cell r="BN53"/>
          <cell r="BO53"/>
          <cell r="BP53"/>
          <cell r="BQ53"/>
          <cell r="BR53"/>
          <cell r="BS53"/>
          <cell r="BT53"/>
          <cell r="BU53"/>
          <cell r="BV53"/>
          <cell r="BW53"/>
          <cell r="BX53"/>
          <cell r="BY53"/>
          <cell r="BZ53"/>
          <cell r="CA53"/>
          <cell r="CB53"/>
          <cell r="CC53"/>
          <cell r="CD53"/>
          <cell r="CE53"/>
          <cell r="CF53"/>
          <cell r="CG53"/>
          <cell r="CH53"/>
          <cell r="CI53"/>
          <cell r="CJ53"/>
          <cell r="CK53"/>
          <cell r="CL53"/>
          <cell r="CM53"/>
          <cell r="CN53"/>
          <cell r="CO53"/>
          <cell r="CP53"/>
          <cell r="CQ53"/>
          <cell r="CR53"/>
          <cell r="CS53"/>
          <cell r="CT53"/>
          <cell r="CU53"/>
          <cell r="CV53"/>
          <cell r="CW53"/>
          <cell r="CX53"/>
          <cell r="CY53"/>
          <cell r="CZ53"/>
          <cell r="DA53"/>
          <cell r="DB53"/>
          <cell r="DC53"/>
          <cell r="DD53"/>
          <cell r="DE53"/>
          <cell r="DF53"/>
          <cell r="DG53"/>
          <cell r="DH53"/>
          <cell r="DI53"/>
          <cell r="DJ53"/>
          <cell r="DK53"/>
          <cell r="DL53"/>
          <cell r="DM53"/>
          <cell r="DN53"/>
          <cell r="DO53"/>
          <cell r="DP53"/>
          <cell r="DQ53"/>
          <cell r="DR53"/>
          <cell r="DS53"/>
          <cell r="DT53"/>
          <cell r="DU53"/>
          <cell r="DV53"/>
          <cell r="DW53"/>
          <cell r="DX53"/>
          <cell r="DY53"/>
          <cell r="DZ53"/>
          <cell r="EA53"/>
          <cell r="EB53"/>
          <cell r="EC53"/>
          <cell r="ED53"/>
          <cell r="EE53"/>
          <cell r="EF53"/>
          <cell r="EG53"/>
          <cell r="EH53"/>
          <cell r="EI53"/>
          <cell r="EJ53"/>
          <cell r="EK53"/>
          <cell r="EL53"/>
          <cell r="EM53"/>
          <cell r="EN53"/>
          <cell r="EO53"/>
          <cell r="EP53"/>
          <cell r="EQ53"/>
          <cell r="ER53"/>
          <cell r="ES53"/>
          <cell r="ET53"/>
          <cell r="EU53"/>
          <cell r="EV53"/>
          <cell r="EW53"/>
          <cell r="EX53"/>
          <cell r="EY53"/>
          <cell r="EZ53"/>
          <cell r="FA53"/>
          <cell r="FB53"/>
          <cell r="FC53"/>
          <cell r="FD53"/>
          <cell r="FE53"/>
          <cell r="FF53"/>
          <cell r="FG53"/>
          <cell r="FH53"/>
          <cell r="FI53"/>
          <cell r="FJ53"/>
          <cell r="FK53"/>
          <cell r="FL53"/>
          <cell r="FM53"/>
          <cell r="FN53"/>
          <cell r="FO53"/>
          <cell r="FP53"/>
          <cell r="FQ53"/>
          <cell r="FR53"/>
          <cell r="FS53"/>
          <cell r="FT53"/>
          <cell r="FU53"/>
          <cell r="FV53"/>
          <cell r="FW53"/>
          <cell r="FX53"/>
          <cell r="FY53"/>
          <cell r="FZ53"/>
          <cell r="GA53"/>
          <cell r="GB53"/>
          <cell r="GC53"/>
          <cell r="GD53"/>
          <cell r="GE53"/>
        </row>
        <row r="54">
          <cell r="A54"/>
          <cell r="B54"/>
          <cell r="C54"/>
          <cell r="D54"/>
          <cell r="E54"/>
          <cell r="F54"/>
          <cell r="G54"/>
          <cell r="H54"/>
          <cell r="I54"/>
          <cell r="J54"/>
          <cell r="K54"/>
          <cell r="L54"/>
          <cell r="M54"/>
          <cell r="N54"/>
          <cell r="O54"/>
          <cell r="P54">
            <v>0</v>
          </cell>
          <cell r="Q54"/>
          <cell r="R54"/>
          <cell r="S54" t="str">
            <v xml:space="preserve">32819 </v>
          </cell>
          <cell r="T54"/>
          <cell r="U54"/>
          <cell r="V54"/>
          <cell r="W54"/>
          <cell r="X54"/>
          <cell r="Y54"/>
          <cell r="Z54"/>
          <cell r="AA54">
            <v>32819</v>
          </cell>
          <cell r="AB54"/>
          <cell r="AC54"/>
          <cell r="AD54"/>
          <cell r="AE54"/>
          <cell r="AF54"/>
          <cell r="AG54"/>
          <cell r="AH54"/>
          <cell r="AI54"/>
          <cell r="AJ54"/>
          <cell r="AK54"/>
          <cell r="AL54"/>
          <cell r="AM54"/>
          <cell r="AN54"/>
          <cell r="AO54"/>
          <cell r="AP54"/>
          <cell r="AQ54"/>
          <cell r="AR54"/>
          <cell r="AS54"/>
          <cell r="AT54"/>
          <cell r="AU54"/>
          <cell r="AV54"/>
          <cell r="AW54"/>
          <cell r="AX54"/>
          <cell r="AY54"/>
          <cell r="AZ54"/>
          <cell r="BA54"/>
          <cell r="BB54"/>
          <cell r="BC54"/>
          <cell r="BD54"/>
          <cell r="BE54"/>
          <cell r="BF54"/>
          <cell r="BG54"/>
          <cell r="BH54"/>
          <cell r="BI54"/>
          <cell r="BJ54"/>
          <cell r="BK54"/>
          <cell r="BL54"/>
          <cell r="BM54"/>
          <cell r="BN54"/>
          <cell r="BO54"/>
          <cell r="BP54"/>
          <cell r="BQ54"/>
          <cell r="BR54"/>
          <cell r="BS54"/>
          <cell r="BT54"/>
          <cell r="BU54"/>
          <cell r="BV54"/>
          <cell r="BW54"/>
          <cell r="BX54"/>
          <cell r="BY54"/>
          <cell r="BZ54"/>
          <cell r="CA54"/>
          <cell r="CB54"/>
          <cell r="CC54"/>
          <cell r="CD54"/>
          <cell r="CE54"/>
          <cell r="CF54"/>
          <cell r="CG54"/>
          <cell r="CH54"/>
          <cell r="CI54"/>
          <cell r="CJ54"/>
          <cell r="CK54"/>
          <cell r="CL54"/>
          <cell r="CM54"/>
          <cell r="CN54"/>
          <cell r="CO54"/>
          <cell r="CP54"/>
          <cell r="CQ54"/>
          <cell r="CR54"/>
          <cell r="CS54"/>
          <cell r="CT54"/>
          <cell r="CU54"/>
          <cell r="CV54"/>
          <cell r="CW54"/>
          <cell r="CX54"/>
          <cell r="CY54"/>
          <cell r="CZ54"/>
          <cell r="DA54"/>
          <cell r="DB54"/>
          <cell r="DC54"/>
          <cell r="DD54"/>
          <cell r="DE54"/>
          <cell r="DF54"/>
          <cell r="DG54"/>
          <cell r="DH54"/>
          <cell r="DI54"/>
          <cell r="DJ54"/>
          <cell r="DK54"/>
          <cell r="DL54"/>
          <cell r="DM54"/>
          <cell r="DN54"/>
          <cell r="DO54"/>
          <cell r="DP54"/>
          <cell r="DQ54"/>
          <cell r="DR54"/>
          <cell r="DS54"/>
          <cell r="DT54"/>
          <cell r="DU54"/>
          <cell r="DV54"/>
          <cell r="DW54"/>
          <cell r="DX54"/>
          <cell r="DY54"/>
          <cell r="DZ54"/>
          <cell r="EA54"/>
          <cell r="EB54"/>
          <cell r="EC54"/>
          <cell r="ED54"/>
          <cell r="EE54"/>
          <cell r="EF54"/>
          <cell r="EG54"/>
          <cell r="EH54"/>
          <cell r="EI54"/>
          <cell r="EJ54"/>
          <cell r="EK54"/>
          <cell r="EL54"/>
          <cell r="EM54"/>
          <cell r="EN54"/>
          <cell r="EO54"/>
          <cell r="EP54"/>
          <cell r="EQ54"/>
          <cell r="ER54"/>
          <cell r="ES54"/>
          <cell r="ET54"/>
          <cell r="EU54"/>
          <cell r="EV54"/>
          <cell r="EW54"/>
          <cell r="EX54"/>
          <cell r="EY54"/>
          <cell r="EZ54"/>
          <cell r="FA54"/>
          <cell r="FB54"/>
          <cell r="FC54"/>
          <cell r="FD54"/>
          <cell r="FE54"/>
          <cell r="FF54"/>
          <cell r="FG54"/>
          <cell r="FH54"/>
          <cell r="FI54"/>
          <cell r="FJ54"/>
          <cell r="FK54"/>
          <cell r="FL54"/>
          <cell r="FM54"/>
          <cell r="FN54"/>
          <cell r="FO54"/>
          <cell r="FP54"/>
          <cell r="FQ54"/>
          <cell r="FR54"/>
          <cell r="FS54"/>
          <cell r="FT54"/>
          <cell r="FU54"/>
          <cell r="FV54"/>
          <cell r="FW54"/>
          <cell r="FX54"/>
          <cell r="FY54"/>
          <cell r="FZ54"/>
          <cell r="GA54"/>
          <cell r="GB54"/>
          <cell r="GC54"/>
          <cell r="GD54"/>
          <cell r="GE54"/>
        </row>
        <row r="55">
          <cell r="A55"/>
          <cell r="B55"/>
          <cell r="C55"/>
          <cell r="D55"/>
          <cell r="E55"/>
          <cell r="F55"/>
          <cell r="G55"/>
          <cell r="H55"/>
          <cell r="I55"/>
          <cell r="J55"/>
          <cell r="K55"/>
          <cell r="L55"/>
          <cell r="M55"/>
          <cell r="N55"/>
          <cell r="O55"/>
          <cell r="P55">
            <v>0</v>
          </cell>
          <cell r="Q55"/>
          <cell r="R55"/>
          <cell r="S55" t="str">
            <v xml:space="preserve">32819 </v>
          </cell>
          <cell r="T55"/>
          <cell r="U55"/>
          <cell r="V55"/>
          <cell r="W55"/>
          <cell r="X55"/>
          <cell r="Y55"/>
          <cell r="Z55"/>
          <cell r="AA55">
            <v>32819</v>
          </cell>
          <cell r="AB55"/>
          <cell r="AC55"/>
          <cell r="AD55"/>
          <cell r="AE55"/>
          <cell r="AF55"/>
          <cell r="AG55"/>
          <cell r="AH55"/>
          <cell r="AI55"/>
          <cell r="AJ55"/>
          <cell r="AK55"/>
          <cell r="AL55"/>
          <cell r="AM55"/>
          <cell r="AN55"/>
          <cell r="AO55"/>
          <cell r="AP55"/>
          <cell r="AQ55"/>
          <cell r="AR55"/>
          <cell r="AS55"/>
          <cell r="AT55"/>
          <cell r="AU55"/>
          <cell r="AV55"/>
          <cell r="AW55"/>
          <cell r="AX55"/>
          <cell r="AY55"/>
          <cell r="AZ55"/>
          <cell r="BA55"/>
          <cell r="BB55"/>
          <cell r="BC55"/>
          <cell r="BD55"/>
          <cell r="BE55"/>
          <cell r="BF55"/>
          <cell r="BG55"/>
          <cell r="BH55"/>
          <cell r="BI55"/>
          <cell r="BJ55"/>
          <cell r="BK55"/>
          <cell r="BL55"/>
          <cell r="BM55"/>
          <cell r="BN55"/>
          <cell r="BO55"/>
          <cell r="BP55"/>
          <cell r="BQ55"/>
          <cell r="BR55"/>
          <cell r="BS55"/>
          <cell r="BT55"/>
          <cell r="BU55"/>
          <cell r="BV55"/>
          <cell r="BW55"/>
          <cell r="BX55"/>
          <cell r="BY55"/>
          <cell r="BZ55"/>
          <cell r="CA55"/>
          <cell r="CB55"/>
          <cell r="CC55"/>
          <cell r="CD55"/>
          <cell r="CE55"/>
          <cell r="CF55"/>
          <cell r="CG55"/>
          <cell r="CH55"/>
          <cell r="CI55"/>
          <cell r="CJ55"/>
          <cell r="CK55"/>
          <cell r="CL55"/>
          <cell r="CM55"/>
          <cell r="CN55"/>
          <cell r="CO55"/>
          <cell r="CP55"/>
          <cell r="CQ55"/>
          <cell r="CR55"/>
          <cell r="CS55"/>
          <cell r="CT55"/>
          <cell r="CU55"/>
          <cell r="CV55"/>
          <cell r="CW55"/>
          <cell r="CX55"/>
          <cell r="CY55"/>
          <cell r="CZ55"/>
          <cell r="DA55"/>
          <cell r="DB55"/>
          <cell r="DC55"/>
          <cell r="DD55"/>
          <cell r="DE55"/>
          <cell r="DF55"/>
          <cell r="DG55"/>
          <cell r="DH55"/>
          <cell r="DI55"/>
          <cell r="DJ55"/>
          <cell r="DK55"/>
          <cell r="DL55"/>
          <cell r="DM55"/>
          <cell r="DN55"/>
          <cell r="DO55"/>
          <cell r="DP55"/>
          <cell r="DQ55"/>
          <cell r="DR55"/>
          <cell r="DS55"/>
          <cell r="DT55"/>
          <cell r="DU55"/>
          <cell r="DV55"/>
          <cell r="DW55"/>
          <cell r="DX55"/>
          <cell r="DY55"/>
          <cell r="DZ55"/>
          <cell r="EA55"/>
          <cell r="EB55"/>
          <cell r="EC55"/>
          <cell r="ED55"/>
          <cell r="EE55"/>
          <cell r="EF55"/>
          <cell r="EG55"/>
          <cell r="EH55"/>
          <cell r="EI55"/>
          <cell r="EJ55"/>
          <cell r="EK55"/>
          <cell r="EL55"/>
          <cell r="EM55"/>
          <cell r="EN55"/>
          <cell r="EO55"/>
          <cell r="EP55"/>
          <cell r="EQ55"/>
          <cell r="ER55"/>
          <cell r="ES55"/>
          <cell r="ET55"/>
          <cell r="EU55"/>
          <cell r="EV55"/>
          <cell r="EW55"/>
          <cell r="EX55"/>
          <cell r="EY55"/>
          <cell r="EZ55"/>
          <cell r="FA55"/>
          <cell r="FB55"/>
          <cell r="FC55"/>
          <cell r="FD55"/>
          <cell r="FE55"/>
          <cell r="FF55"/>
          <cell r="FG55"/>
          <cell r="FH55"/>
          <cell r="FI55"/>
          <cell r="FJ55"/>
          <cell r="FK55"/>
          <cell r="FL55"/>
          <cell r="FM55"/>
          <cell r="FN55"/>
          <cell r="FO55"/>
          <cell r="FP55"/>
          <cell r="FQ55"/>
          <cell r="FR55"/>
          <cell r="FS55"/>
          <cell r="FT55"/>
          <cell r="FU55"/>
          <cell r="FV55"/>
          <cell r="FW55"/>
          <cell r="FX55"/>
          <cell r="FY55"/>
          <cell r="FZ55"/>
          <cell r="GA55"/>
          <cell r="GB55"/>
          <cell r="GC55"/>
          <cell r="GD55"/>
          <cell r="GE55"/>
        </row>
        <row r="56">
          <cell r="A56"/>
          <cell r="B56"/>
          <cell r="C56"/>
          <cell r="D56"/>
          <cell r="E56"/>
          <cell r="F56"/>
          <cell r="G56"/>
          <cell r="H56"/>
          <cell r="I56"/>
          <cell r="J56"/>
          <cell r="K56"/>
          <cell r="L56"/>
          <cell r="M56"/>
          <cell r="N56"/>
          <cell r="O56"/>
          <cell r="P56">
            <v>0</v>
          </cell>
          <cell r="Q56"/>
          <cell r="R56"/>
          <cell r="S56" t="str">
            <v xml:space="preserve">32819 </v>
          </cell>
          <cell r="T56"/>
          <cell r="U56"/>
          <cell r="V56"/>
          <cell r="W56"/>
          <cell r="X56"/>
          <cell r="Y56"/>
          <cell r="Z56"/>
          <cell r="AA56">
            <v>32819</v>
          </cell>
          <cell r="AB56"/>
          <cell r="AC56"/>
          <cell r="AD56"/>
          <cell r="AE56"/>
          <cell r="AF56"/>
          <cell r="AG56"/>
          <cell r="AH56"/>
          <cell r="AI56"/>
          <cell r="AJ56"/>
          <cell r="AK56"/>
          <cell r="AL56"/>
          <cell r="AM56"/>
          <cell r="AN56"/>
          <cell r="AO56"/>
          <cell r="AP56"/>
          <cell r="AQ56"/>
          <cell r="AR56"/>
          <cell r="AS56"/>
          <cell r="AT56"/>
          <cell r="AU56"/>
          <cell r="AV56"/>
          <cell r="AW56"/>
          <cell r="AX56"/>
          <cell r="AY56"/>
          <cell r="AZ56"/>
          <cell r="BA56"/>
          <cell r="BB56"/>
          <cell r="BC56"/>
          <cell r="BD56"/>
          <cell r="BE56"/>
          <cell r="BF56"/>
          <cell r="BG56"/>
          <cell r="BH56"/>
          <cell r="BI56"/>
          <cell r="BJ56"/>
          <cell r="BK56"/>
          <cell r="BL56"/>
          <cell r="BM56"/>
          <cell r="BN56"/>
          <cell r="BO56"/>
          <cell r="BP56"/>
          <cell r="BQ56"/>
          <cell r="BR56"/>
          <cell r="BS56"/>
          <cell r="BT56"/>
          <cell r="BU56"/>
          <cell r="BV56"/>
          <cell r="BW56"/>
          <cell r="BX56"/>
          <cell r="BY56"/>
          <cell r="BZ56"/>
          <cell r="CA56"/>
          <cell r="CB56"/>
          <cell r="CC56"/>
          <cell r="CD56"/>
          <cell r="CE56"/>
          <cell r="CF56"/>
          <cell r="CG56"/>
          <cell r="CH56"/>
          <cell r="CI56"/>
          <cell r="CJ56"/>
          <cell r="CK56"/>
          <cell r="CL56"/>
          <cell r="CM56"/>
          <cell r="CN56"/>
          <cell r="CO56"/>
          <cell r="CP56"/>
          <cell r="CQ56"/>
          <cell r="CR56"/>
          <cell r="CS56"/>
          <cell r="CT56"/>
          <cell r="CU56"/>
          <cell r="CV56"/>
          <cell r="CW56"/>
          <cell r="CX56"/>
          <cell r="CY56"/>
          <cell r="CZ56"/>
          <cell r="DA56"/>
          <cell r="DB56"/>
          <cell r="DC56"/>
          <cell r="DD56"/>
          <cell r="DE56"/>
          <cell r="DF56"/>
          <cell r="DG56"/>
          <cell r="DH56"/>
          <cell r="DI56"/>
          <cell r="DJ56"/>
          <cell r="DK56"/>
          <cell r="DL56"/>
          <cell r="DM56"/>
          <cell r="DN56"/>
          <cell r="DO56"/>
          <cell r="DP56"/>
          <cell r="DQ56"/>
          <cell r="DR56"/>
          <cell r="DS56"/>
          <cell r="DT56"/>
          <cell r="DU56"/>
          <cell r="DV56"/>
          <cell r="DW56"/>
          <cell r="DX56"/>
          <cell r="DY56"/>
          <cell r="DZ56"/>
          <cell r="EA56"/>
          <cell r="EB56"/>
          <cell r="EC56"/>
          <cell r="ED56"/>
          <cell r="EE56"/>
          <cell r="EF56"/>
          <cell r="EG56"/>
          <cell r="EH56"/>
          <cell r="EI56"/>
          <cell r="EJ56"/>
          <cell r="EK56"/>
          <cell r="EL56"/>
          <cell r="EM56"/>
          <cell r="EN56"/>
          <cell r="EO56"/>
          <cell r="EP56"/>
          <cell r="EQ56"/>
          <cell r="ER56"/>
          <cell r="ES56"/>
          <cell r="ET56"/>
          <cell r="EU56"/>
          <cell r="EV56"/>
          <cell r="EW56"/>
          <cell r="EX56"/>
          <cell r="EY56"/>
          <cell r="EZ56"/>
          <cell r="FA56"/>
          <cell r="FB56"/>
          <cell r="FC56"/>
          <cell r="FD56"/>
          <cell r="FE56"/>
          <cell r="FF56"/>
          <cell r="FG56"/>
          <cell r="FH56"/>
          <cell r="FI56"/>
          <cell r="FJ56"/>
          <cell r="FK56"/>
          <cell r="FL56"/>
          <cell r="FM56"/>
          <cell r="FN56"/>
          <cell r="FO56"/>
          <cell r="FP56"/>
          <cell r="FQ56"/>
          <cell r="FR56"/>
          <cell r="FS56"/>
          <cell r="FT56"/>
          <cell r="FU56"/>
          <cell r="FV56"/>
          <cell r="FW56"/>
          <cell r="FX56"/>
          <cell r="FY56"/>
          <cell r="FZ56"/>
          <cell r="GA56"/>
          <cell r="GB56"/>
          <cell r="GC56"/>
          <cell r="GD56"/>
          <cell r="GE56"/>
        </row>
        <row r="57">
          <cell r="A57"/>
          <cell r="B57"/>
          <cell r="C57"/>
          <cell r="D57"/>
          <cell r="E57"/>
          <cell r="F57"/>
          <cell r="G57"/>
          <cell r="H57"/>
          <cell r="I57"/>
          <cell r="J57"/>
          <cell r="K57"/>
          <cell r="L57"/>
          <cell r="M57"/>
          <cell r="N57"/>
          <cell r="O57"/>
          <cell r="P57">
            <v>0</v>
          </cell>
          <cell r="Q57"/>
          <cell r="R57"/>
          <cell r="S57" t="str">
            <v xml:space="preserve">32819 </v>
          </cell>
          <cell r="T57"/>
          <cell r="U57"/>
          <cell r="V57"/>
          <cell r="W57"/>
          <cell r="X57"/>
          <cell r="Y57"/>
          <cell r="Z57"/>
          <cell r="AA57">
            <v>32819</v>
          </cell>
          <cell r="AB57"/>
          <cell r="AC57"/>
          <cell r="AD57"/>
          <cell r="AE57"/>
          <cell r="AF57"/>
          <cell r="AG57"/>
          <cell r="AH57"/>
          <cell r="AI57"/>
          <cell r="AJ57"/>
          <cell r="AK57"/>
          <cell r="AL57"/>
          <cell r="AM57"/>
          <cell r="AN57"/>
          <cell r="AO57"/>
          <cell r="AP57"/>
          <cell r="AQ57"/>
          <cell r="AR57"/>
          <cell r="AS57"/>
          <cell r="AT57"/>
          <cell r="AU57"/>
          <cell r="AV57"/>
          <cell r="AW57"/>
          <cell r="AX57"/>
          <cell r="AY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row>
        <row r="58">
          <cell r="A58"/>
          <cell r="B58"/>
          <cell r="C58"/>
          <cell r="D58"/>
          <cell r="E58"/>
          <cell r="F58"/>
          <cell r="G58"/>
          <cell r="H58"/>
          <cell r="I58"/>
          <cell r="J58"/>
          <cell r="K58"/>
          <cell r="L58"/>
          <cell r="M58"/>
          <cell r="N58"/>
          <cell r="O58"/>
          <cell r="P58">
            <v>0</v>
          </cell>
          <cell r="Q58"/>
          <cell r="R58"/>
          <cell r="S58" t="str">
            <v xml:space="preserve">32819 </v>
          </cell>
          <cell r="T58"/>
          <cell r="U58"/>
          <cell r="V58"/>
          <cell r="W58"/>
          <cell r="X58"/>
          <cell r="Y58"/>
          <cell r="Z58"/>
          <cell r="AA58">
            <v>32819</v>
          </cell>
          <cell r="AB58"/>
          <cell r="AC58"/>
          <cell r="AD58"/>
          <cell r="AE58"/>
          <cell r="AF58"/>
          <cell r="AG58"/>
          <cell r="AH58"/>
          <cell r="AI58"/>
          <cell r="AJ58"/>
          <cell r="AK58"/>
          <cell r="AL58"/>
          <cell r="AM58"/>
          <cell r="AN58"/>
          <cell r="AO58"/>
          <cell r="AP58"/>
          <cell r="AQ58"/>
          <cell r="AR58"/>
          <cell r="AS58"/>
          <cell r="AT58"/>
          <cell r="AU58"/>
          <cell r="AV58"/>
          <cell r="AW58"/>
          <cell r="AX58"/>
          <cell r="AY58"/>
          <cell r="AZ58"/>
          <cell r="BA58"/>
          <cell r="BB58"/>
          <cell r="BC58"/>
          <cell r="BD58"/>
          <cell r="BE58"/>
          <cell r="BF58"/>
          <cell r="BG58"/>
          <cell r="BH58"/>
          <cell r="BI58"/>
          <cell r="BJ58"/>
          <cell r="BK58"/>
          <cell r="BL58"/>
          <cell r="BM58"/>
          <cell r="BN58"/>
          <cell r="BO58"/>
          <cell r="BP58"/>
          <cell r="BQ58"/>
          <cell r="BR58"/>
          <cell r="BS58"/>
          <cell r="BT58"/>
          <cell r="BU58"/>
          <cell r="BV58"/>
          <cell r="BW58"/>
          <cell r="BX58"/>
          <cell r="BY58"/>
          <cell r="BZ58"/>
          <cell r="CA58"/>
          <cell r="CB58"/>
          <cell r="CC58"/>
          <cell r="CD58"/>
          <cell r="CE58"/>
          <cell r="CF58"/>
          <cell r="CG58"/>
          <cell r="CH58"/>
          <cell r="CI58"/>
          <cell r="CJ58"/>
          <cell r="CK58"/>
          <cell r="CL58"/>
          <cell r="CM58"/>
          <cell r="CN58"/>
          <cell r="CO58"/>
          <cell r="CP58"/>
          <cell r="CQ58"/>
          <cell r="CR58"/>
          <cell r="CS58"/>
          <cell r="CT58"/>
          <cell r="CU58"/>
          <cell r="CV58"/>
          <cell r="CW58"/>
          <cell r="CX58"/>
          <cell r="CY58"/>
          <cell r="CZ58"/>
          <cell r="DA58"/>
          <cell r="DB58"/>
          <cell r="DC58"/>
          <cell r="DD58"/>
          <cell r="DE58"/>
          <cell r="DF58"/>
          <cell r="DG58"/>
          <cell r="DH58"/>
          <cell r="DI58"/>
          <cell r="DJ58"/>
          <cell r="DK58"/>
          <cell r="DL58"/>
          <cell r="DM58"/>
          <cell r="DN58"/>
          <cell r="DO58"/>
          <cell r="DP58"/>
          <cell r="DQ58"/>
          <cell r="DR58"/>
          <cell r="DS58"/>
          <cell r="DT58"/>
          <cell r="DU58"/>
          <cell r="DV58"/>
          <cell r="DW58"/>
          <cell r="DX58"/>
          <cell r="DY58"/>
          <cell r="DZ58"/>
          <cell r="EA58"/>
          <cell r="EB58"/>
          <cell r="EC58"/>
          <cell r="ED58"/>
          <cell r="EE58"/>
          <cell r="EF58"/>
          <cell r="EG58"/>
          <cell r="EH58"/>
          <cell r="EI58"/>
          <cell r="EJ58"/>
          <cell r="EK58"/>
          <cell r="EL58"/>
          <cell r="EM58"/>
          <cell r="EN58"/>
          <cell r="EO58"/>
          <cell r="EP58"/>
          <cell r="EQ58"/>
          <cell r="ER58"/>
          <cell r="ES58"/>
          <cell r="ET58"/>
          <cell r="EU58"/>
          <cell r="EV58"/>
          <cell r="EW58"/>
          <cell r="EX58"/>
          <cell r="EY58"/>
          <cell r="EZ58"/>
          <cell r="FA58"/>
          <cell r="FB58"/>
          <cell r="FC58"/>
          <cell r="FD58"/>
          <cell r="FE58"/>
          <cell r="FF58"/>
          <cell r="FG58"/>
          <cell r="FH58"/>
          <cell r="FI58"/>
          <cell r="FJ58"/>
          <cell r="FK58"/>
          <cell r="FL58"/>
          <cell r="FM58"/>
          <cell r="FN58"/>
          <cell r="FO58"/>
          <cell r="FP58"/>
          <cell r="FQ58"/>
          <cell r="FR58"/>
          <cell r="FS58"/>
          <cell r="FT58"/>
          <cell r="FU58"/>
          <cell r="FV58"/>
          <cell r="FW58"/>
          <cell r="FX58"/>
          <cell r="FY58"/>
          <cell r="FZ58"/>
          <cell r="GA58"/>
          <cell r="GB58"/>
          <cell r="GC58"/>
          <cell r="GD58"/>
          <cell r="GE58"/>
        </row>
        <row r="59">
          <cell r="A59"/>
          <cell r="B59"/>
          <cell r="C59"/>
          <cell r="D59"/>
          <cell r="E59"/>
          <cell r="F59"/>
          <cell r="G59"/>
          <cell r="H59"/>
          <cell r="I59"/>
          <cell r="J59"/>
          <cell r="K59"/>
          <cell r="L59"/>
          <cell r="M59"/>
          <cell r="N59"/>
          <cell r="O59"/>
          <cell r="P59">
            <v>0</v>
          </cell>
          <cell r="Q59"/>
          <cell r="R59"/>
          <cell r="S59" t="str">
            <v xml:space="preserve">32819 </v>
          </cell>
          <cell r="T59"/>
          <cell r="U59"/>
          <cell r="V59"/>
          <cell r="W59"/>
          <cell r="X59"/>
          <cell r="Y59"/>
          <cell r="Z59"/>
          <cell r="AA59">
            <v>32819</v>
          </cell>
          <cell r="AB59"/>
          <cell r="AC59"/>
          <cell r="AD59"/>
          <cell r="AE59"/>
          <cell r="AF59"/>
          <cell r="AG59"/>
          <cell r="AH59"/>
          <cell r="AI59"/>
          <cell r="AJ59"/>
          <cell r="AK59"/>
          <cell r="AL59"/>
          <cell r="AM59"/>
          <cell r="AN59"/>
          <cell r="AO59"/>
          <cell r="AP59"/>
          <cell r="AQ59"/>
          <cell r="AR59"/>
          <cell r="AS59"/>
          <cell r="AT59"/>
          <cell r="AU59"/>
          <cell r="AV59"/>
          <cell r="AW59"/>
          <cell r="AX59"/>
          <cell r="AY59"/>
          <cell r="AZ59"/>
          <cell r="BA59"/>
          <cell r="BB59"/>
          <cell r="BC59"/>
          <cell r="BD59"/>
          <cell r="BE59"/>
          <cell r="BF59"/>
          <cell r="BG59"/>
          <cell r="BH59"/>
          <cell r="BI59"/>
          <cell r="BJ59"/>
          <cell r="BK59"/>
          <cell r="BL59"/>
          <cell r="BM59"/>
          <cell r="BN59"/>
          <cell r="BO59"/>
          <cell r="BP59"/>
          <cell r="BQ59"/>
          <cell r="BR59"/>
          <cell r="BS59"/>
          <cell r="BT59"/>
          <cell r="BU59"/>
          <cell r="BV59"/>
          <cell r="BW59"/>
          <cell r="BX59"/>
          <cell r="BY59"/>
          <cell r="BZ59"/>
          <cell r="CA59"/>
          <cell r="CB59"/>
          <cell r="CC59"/>
          <cell r="CD59"/>
          <cell r="CE59"/>
          <cell r="CF59"/>
          <cell r="CG59"/>
          <cell r="CH59"/>
          <cell r="CI59"/>
          <cell r="CJ59"/>
          <cell r="CK59"/>
          <cell r="CL59"/>
          <cell r="CM59"/>
          <cell r="CN59"/>
          <cell r="CO59"/>
          <cell r="CP59"/>
          <cell r="CQ59"/>
          <cell r="CR59"/>
          <cell r="CS59"/>
          <cell r="CT59"/>
          <cell r="CU59"/>
          <cell r="CV59"/>
          <cell r="CW59"/>
          <cell r="CX59"/>
          <cell r="CY59"/>
          <cell r="CZ59"/>
          <cell r="DA59"/>
          <cell r="DB59"/>
          <cell r="DC59"/>
          <cell r="DD59"/>
          <cell r="DE59"/>
          <cell r="DF59"/>
          <cell r="DG59"/>
          <cell r="DH59"/>
          <cell r="DI59"/>
          <cell r="DJ59"/>
          <cell r="DK59"/>
          <cell r="DL59"/>
          <cell r="DM59"/>
          <cell r="DN59"/>
          <cell r="DO59"/>
          <cell r="DP59"/>
          <cell r="DQ59"/>
          <cell r="DR59"/>
          <cell r="DS59"/>
          <cell r="DT59"/>
          <cell r="DU59"/>
          <cell r="DV59"/>
          <cell r="DW59"/>
          <cell r="DX59"/>
          <cell r="DY59"/>
          <cell r="DZ59"/>
          <cell r="EA59"/>
          <cell r="EB59"/>
          <cell r="EC59"/>
          <cell r="ED59"/>
          <cell r="EE59"/>
          <cell r="EF59"/>
          <cell r="EG59"/>
          <cell r="EH59"/>
          <cell r="EI59"/>
          <cell r="EJ59"/>
          <cell r="EK59"/>
          <cell r="EL59"/>
          <cell r="EM59"/>
          <cell r="EN59"/>
          <cell r="EO59"/>
          <cell r="EP59"/>
          <cell r="EQ59"/>
          <cell r="ER59"/>
          <cell r="ES59"/>
          <cell r="ET59"/>
          <cell r="EU59"/>
          <cell r="EV59"/>
          <cell r="EW59"/>
          <cell r="EX59"/>
          <cell r="EY59"/>
          <cell r="EZ59"/>
          <cell r="FA59"/>
          <cell r="FB59"/>
          <cell r="FC59"/>
          <cell r="FD59"/>
          <cell r="FE59"/>
          <cell r="FF59"/>
          <cell r="FG59"/>
          <cell r="FH59"/>
          <cell r="FI59"/>
          <cell r="FJ59"/>
          <cell r="FK59"/>
          <cell r="FL59"/>
          <cell r="FM59"/>
          <cell r="FN59"/>
          <cell r="FO59"/>
          <cell r="FP59"/>
          <cell r="FQ59"/>
          <cell r="FR59"/>
          <cell r="FS59"/>
          <cell r="FT59"/>
          <cell r="FU59"/>
          <cell r="FV59"/>
          <cell r="FW59"/>
          <cell r="FX59"/>
          <cell r="FY59"/>
          <cell r="FZ59"/>
          <cell r="GA59"/>
          <cell r="GB59"/>
          <cell r="GC59"/>
          <cell r="GD59"/>
          <cell r="GE59"/>
        </row>
        <row r="60">
          <cell r="A60"/>
          <cell r="B60"/>
          <cell r="C60"/>
          <cell r="D60"/>
          <cell r="E60"/>
          <cell r="F60"/>
          <cell r="G60"/>
          <cell r="H60"/>
          <cell r="I60"/>
          <cell r="J60"/>
          <cell r="K60"/>
          <cell r="L60"/>
          <cell r="M60"/>
          <cell r="N60"/>
          <cell r="O60"/>
          <cell r="P60">
            <v>0</v>
          </cell>
          <cell r="Q60"/>
          <cell r="R60"/>
          <cell r="S60" t="str">
            <v xml:space="preserve">32819 </v>
          </cell>
          <cell r="T60"/>
          <cell r="U60"/>
          <cell r="V60"/>
          <cell r="W60"/>
          <cell r="X60"/>
          <cell r="Y60"/>
          <cell r="Z60"/>
          <cell r="AA60">
            <v>32819</v>
          </cell>
          <cell r="AB60"/>
          <cell r="AC60"/>
          <cell r="AD60"/>
          <cell r="AE60"/>
          <cell r="AF60"/>
          <cell r="AG60"/>
          <cell r="AH60"/>
          <cell r="AI60"/>
          <cell r="AJ60"/>
          <cell r="AK60"/>
          <cell r="AL60"/>
          <cell r="AM60"/>
          <cell r="AN60"/>
          <cell r="AO60"/>
          <cell r="AP60"/>
          <cell r="AQ60"/>
          <cell r="AR60"/>
          <cell r="AS60"/>
          <cell r="AT60"/>
          <cell r="AU60"/>
          <cell r="AV60"/>
          <cell r="AW60"/>
          <cell r="AX60"/>
          <cell r="AY60"/>
          <cell r="AZ60"/>
          <cell r="BA60"/>
          <cell r="BB60"/>
          <cell r="BC60"/>
          <cell r="BD60"/>
          <cell r="BE60"/>
          <cell r="BF60"/>
          <cell r="BG60"/>
          <cell r="BH60"/>
          <cell r="BI60"/>
          <cell r="BJ60"/>
          <cell r="BK60"/>
          <cell r="BL60"/>
          <cell r="BM60"/>
          <cell r="BN60"/>
          <cell r="BO60"/>
          <cell r="BP60"/>
          <cell r="BQ60"/>
          <cell r="BR60"/>
          <cell r="BS60"/>
          <cell r="BT60"/>
          <cell r="BU60"/>
          <cell r="BV60"/>
          <cell r="BW60"/>
          <cell r="BX60"/>
          <cell r="BY60"/>
          <cell r="BZ60"/>
          <cell r="CA60"/>
          <cell r="CB60"/>
          <cell r="CC60"/>
          <cell r="CD60"/>
          <cell r="CE60"/>
          <cell r="CF60"/>
          <cell r="CG60"/>
          <cell r="CH60"/>
          <cell r="CI60"/>
          <cell r="CJ60"/>
          <cell r="CK60"/>
          <cell r="CL60"/>
          <cell r="CM60"/>
          <cell r="CN60"/>
          <cell r="CO60"/>
          <cell r="CP60"/>
          <cell r="CQ60"/>
          <cell r="CR60"/>
          <cell r="CS60"/>
          <cell r="CT60"/>
          <cell r="CU60"/>
          <cell r="CV60"/>
          <cell r="CW60"/>
          <cell r="CX60"/>
          <cell r="CY60"/>
          <cell r="CZ60"/>
          <cell r="DA60"/>
          <cell r="DB60"/>
          <cell r="DC60"/>
          <cell r="DD60"/>
          <cell r="DE60"/>
          <cell r="DF60"/>
          <cell r="DG60"/>
          <cell r="DH60"/>
          <cell r="DI60"/>
          <cell r="DJ60"/>
          <cell r="DK60"/>
          <cell r="DL60"/>
          <cell r="DM60"/>
          <cell r="DN60"/>
          <cell r="DO60"/>
          <cell r="DP60"/>
          <cell r="DQ60"/>
          <cell r="DR60"/>
          <cell r="DS60"/>
          <cell r="DT60"/>
          <cell r="DU60"/>
          <cell r="DV60"/>
          <cell r="DW60"/>
          <cell r="DX60"/>
          <cell r="DY60"/>
          <cell r="DZ60"/>
          <cell r="EA60"/>
          <cell r="EB60"/>
          <cell r="EC60"/>
          <cell r="ED60"/>
          <cell r="EE60"/>
          <cell r="EF60"/>
          <cell r="EG60"/>
          <cell r="EH60"/>
          <cell r="EI60"/>
          <cell r="EJ60"/>
          <cell r="EK60"/>
          <cell r="EL60"/>
          <cell r="EM60"/>
          <cell r="EN60"/>
          <cell r="EO60"/>
          <cell r="EP60"/>
          <cell r="EQ60"/>
          <cell r="ER60"/>
          <cell r="ES60"/>
          <cell r="ET60"/>
          <cell r="EU60"/>
          <cell r="EV60"/>
          <cell r="EW60"/>
          <cell r="EX60"/>
          <cell r="EY60"/>
          <cell r="EZ60"/>
          <cell r="FA60"/>
          <cell r="FB60"/>
          <cell r="FC60"/>
          <cell r="FD60"/>
          <cell r="FE60"/>
          <cell r="FF60"/>
          <cell r="FG60"/>
          <cell r="FH60"/>
          <cell r="FI60"/>
          <cell r="FJ60"/>
          <cell r="FK60"/>
          <cell r="FL60"/>
          <cell r="FM60"/>
          <cell r="FN60"/>
          <cell r="FO60"/>
          <cell r="FP60"/>
          <cell r="FQ60"/>
          <cell r="FR60"/>
          <cell r="FS60"/>
          <cell r="FT60"/>
          <cell r="FU60"/>
          <cell r="FV60"/>
          <cell r="FW60"/>
          <cell r="FX60"/>
          <cell r="FY60"/>
          <cell r="FZ60"/>
          <cell r="GA60"/>
          <cell r="GB60"/>
          <cell r="GC60"/>
          <cell r="GD60"/>
          <cell r="GE60"/>
        </row>
        <row r="61">
          <cell r="A61"/>
          <cell r="B61"/>
          <cell r="C61"/>
          <cell r="D61"/>
          <cell r="E61"/>
          <cell r="F61"/>
          <cell r="G61"/>
          <cell r="H61"/>
          <cell r="I61"/>
          <cell r="J61"/>
          <cell r="K61"/>
          <cell r="L61"/>
          <cell r="M61"/>
          <cell r="N61"/>
          <cell r="O61"/>
          <cell r="P61">
            <v>0</v>
          </cell>
          <cell r="Q61"/>
          <cell r="R61"/>
          <cell r="S61" t="str">
            <v xml:space="preserve">32819 </v>
          </cell>
          <cell r="T61"/>
          <cell r="U61"/>
          <cell r="V61"/>
          <cell r="W61"/>
          <cell r="X61"/>
          <cell r="Y61"/>
          <cell r="Z61"/>
          <cell r="AA61">
            <v>32819</v>
          </cell>
          <cell r="AB61"/>
          <cell r="AC61"/>
          <cell r="AD61"/>
          <cell r="AE61"/>
          <cell r="AF61"/>
          <cell r="AG61"/>
          <cell r="AH61"/>
          <cell r="AI61"/>
          <cell r="AJ61"/>
          <cell r="AK61"/>
          <cell r="AL61"/>
          <cell r="AM61"/>
          <cell r="AN61"/>
          <cell r="AO61"/>
          <cell r="AP61"/>
          <cell r="AQ61"/>
          <cell r="AR61"/>
          <cell r="AS61"/>
          <cell r="AT61"/>
          <cell r="AU61"/>
          <cell r="AV61"/>
          <cell r="AW61"/>
          <cell r="AX61"/>
          <cell r="AY61"/>
          <cell r="AZ61"/>
          <cell r="BA61"/>
          <cell r="BB61"/>
          <cell r="BC61"/>
          <cell r="BD61"/>
          <cell r="BE61"/>
          <cell r="BF61"/>
          <cell r="BG61"/>
          <cell r="BH61"/>
          <cell r="BI61"/>
          <cell r="BJ61"/>
          <cell r="BK61"/>
          <cell r="BL61"/>
          <cell r="BM61"/>
          <cell r="BN61"/>
          <cell r="BO61"/>
          <cell r="BP61"/>
          <cell r="BQ61"/>
          <cell r="BR61"/>
          <cell r="BS61"/>
          <cell r="BT61"/>
          <cell r="BU61"/>
          <cell r="BV61"/>
          <cell r="BW61"/>
          <cell r="BX61"/>
          <cell r="BY61"/>
          <cell r="BZ61"/>
          <cell r="CA61"/>
          <cell r="CB61"/>
          <cell r="CC61"/>
          <cell r="CD61"/>
          <cell r="CE61"/>
          <cell r="CF61"/>
          <cell r="CG61"/>
          <cell r="CH61"/>
          <cell r="CI61"/>
          <cell r="CJ61"/>
          <cell r="CK61"/>
          <cell r="CL61"/>
          <cell r="CM61"/>
          <cell r="CN61"/>
          <cell r="CO61"/>
          <cell r="CP61"/>
          <cell r="CQ61"/>
          <cell r="CR61"/>
          <cell r="CS61"/>
          <cell r="CT61"/>
          <cell r="CU61"/>
          <cell r="CV61"/>
          <cell r="CW61"/>
          <cell r="CX61"/>
          <cell r="CY61"/>
          <cell r="CZ61"/>
          <cell r="DA61"/>
          <cell r="DB61"/>
          <cell r="DC61"/>
          <cell r="DD61"/>
          <cell r="DE61"/>
          <cell r="DF61"/>
          <cell r="DG61"/>
          <cell r="DH61"/>
          <cell r="DI61"/>
          <cell r="DJ61"/>
          <cell r="DK61"/>
          <cell r="DL61"/>
          <cell r="DM61"/>
          <cell r="DN61"/>
          <cell r="DO61"/>
          <cell r="DP61"/>
          <cell r="DQ61"/>
          <cell r="DR61"/>
          <cell r="DS61"/>
          <cell r="DT61"/>
          <cell r="DU61"/>
          <cell r="DV61"/>
          <cell r="DW61"/>
          <cell r="DX61"/>
          <cell r="DY61"/>
          <cell r="DZ61"/>
          <cell r="EA61"/>
          <cell r="EB61"/>
          <cell r="EC61"/>
          <cell r="ED61"/>
          <cell r="EE61"/>
          <cell r="EF61"/>
          <cell r="EG61"/>
          <cell r="EH61"/>
          <cell r="EI61"/>
          <cell r="EJ61"/>
          <cell r="EK61"/>
          <cell r="EL61"/>
          <cell r="EM61"/>
          <cell r="EN61"/>
          <cell r="EO61"/>
          <cell r="EP61"/>
          <cell r="EQ61"/>
          <cell r="ER61"/>
          <cell r="ES61"/>
          <cell r="ET61"/>
          <cell r="EU61"/>
          <cell r="EV61"/>
          <cell r="EW61"/>
          <cell r="EX61"/>
          <cell r="EY61"/>
          <cell r="EZ61"/>
          <cell r="FA61"/>
          <cell r="FB61"/>
          <cell r="FC61"/>
          <cell r="FD61"/>
          <cell r="FE61"/>
          <cell r="FF61"/>
          <cell r="FG61"/>
          <cell r="FH61"/>
          <cell r="FI61"/>
          <cell r="FJ61"/>
          <cell r="FK61"/>
          <cell r="FL61"/>
          <cell r="FM61"/>
          <cell r="FN61"/>
          <cell r="FO61"/>
          <cell r="FP61"/>
          <cell r="FQ61"/>
          <cell r="FR61"/>
          <cell r="FS61"/>
          <cell r="FT61"/>
          <cell r="FU61"/>
          <cell r="FV61"/>
          <cell r="FW61"/>
          <cell r="FX61"/>
          <cell r="FY61"/>
          <cell r="FZ61"/>
          <cell r="GA61"/>
          <cell r="GB61"/>
          <cell r="GC61"/>
          <cell r="GD61"/>
          <cell r="GE61"/>
        </row>
        <row r="62">
          <cell r="A62"/>
          <cell r="B62"/>
          <cell r="C62"/>
          <cell r="D62"/>
          <cell r="E62"/>
          <cell r="F62"/>
          <cell r="G62"/>
          <cell r="H62"/>
          <cell r="I62"/>
          <cell r="J62"/>
          <cell r="K62"/>
          <cell r="L62"/>
          <cell r="M62"/>
          <cell r="N62"/>
          <cell r="O62"/>
          <cell r="P62">
            <v>0</v>
          </cell>
          <cell r="Q62"/>
          <cell r="R62"/>
          <cell r="S62" t="str">
            <v xml:space="preserve">32819 </v>
          </cell>
          <cell r="T62"/>
          <cell r="U62"/>
          <cell r="V62"/>
          <cell r="W62"/>
          <cell r="X62"/>
          <cell r="Y62"/>
          <cell r="Z62"/>
          <cell r="AA62">
            <v>32819</v>
          </cell>
          <cell r="AB62"/>
          <cell r="AC62"/>
          <cell r="AD62"/>
          <cell r="AE62"/>
          <cell r="AF62"/>
          <cell r="AG62"/>
          <cell r="AH62"/>
          <cell r="AI62"/>
          <cell r="AJ62"/>
          <cell r="AK62"/>
          <cell r="AL62"/>
          <cell r="AM62"/>
          <cell r="AN62"/>
          <cell r="AO62"/>
          <cell r="AP62"/>
          <cell r="AQ62"/>
          <cell r="AR62"/>
          <cell r="AS62"/>
          <cell r="AT62"/>
          <cell r="AU62"/>
          <cell r="AV62"/>
          <cell r="AW62"/>
          <cell r="AX62"/>
          <cell r="AY62"/>
          <cell r="AZ62"/>
          <cell r="BA62"/>
          <cell r="BB62"/>
          <cell r="BC62"/>
          <cell r="BD62"/>
          <cell r="BE62"/>
          <cell r="BF62"/>
          <cell r="BG62"/>
          <cell r="BH62"/>
          <cell r="BI62"/>
          <cell r="BJ62"/>
          <cell r="BK62"/>
          <cell r="BL62"/>
          <cell r="BM62"/>
          <cell r="BN62"/>
          <cell r="BO62"/>
          <cell r="BP62"/>
          <cell r="BQ62"/>
          <cell r="BR62"/>
          <cell r="BS62"/>
          <cell r="BT62"/>
          <cell r="BU62"/>
          <cell r="BV62"/>
          <cell r="BW62"/>
          <cell r="BX62"/>
          <cell r="BY62"/>
          <cell r="BZ62"/>
          <cell r="CA62"/>
          <cell r="CB62"/>
          <cell r="CC62"/>
          <cell r="CD62"/>
          <cell r="CE62"/>
          <cell r="CF62"/>
          <cell r="CG62"/>
          <cell r="CH62"/>
          <cell r="CI62"/>
          <cell r="CJ62"/>
          <cell r="CK62"/>
          <cell r="CL62"/>
          <cell r="CM62"/>
          <cell r="CN62"/>
          <cell r="CO62"/>
          <cell r="CP62"/>
          <cell r="CQ62"/>
          <cell r="CR62"/>
          <cell r="CS62"/>
          <cell r="CT62"/>
          <cell r="CU62"/>
          <cell r="CV62"/>
          <cell r="CW62"/>
          <cell r="CX62"/>
          <cell r="CY62"/>
          <cell r="CZ62"/>
          <cell r="DA62"/>
          <cell r="DB62"/>
          <cell r="DC62"/>
          <cell r="DD62"/>
          <cell r="DE62"/>
          <cell r="DF62"/>
          <cell r="DG62"/>
          <cell r="DH62"/>
          <cell r="DI62"/>
          <cell r="DJ62"/>
          <cell r="DK62"/>
          <cell r="DL62"/>
          <cell r="DM62"/>
          <cell r="DN62"/>
          <cell r="DO62"/>
          <cell r="DP62"/>
          <cell r="DQ62"/>
          <cell r="DR62"/>
          <cell r="DS62"/>
          <cell r="DT62"/>
          <cell r="DU62"/>
          <cell r="DV62"/>
          <cell r="DW62"/>
          <cell r="DX62"/>
          <cell r="DY62"/>
          <cell r="DZ62"/>
          <cell r="EA62"/>
          <cell r="EB62"/>
          <cell r="EC62"/>
          <cell r="ED62"/>
          <cell r="EE62"/>
          <cell r="EF62"/>
          <cell r="EG62"/>
          <cell r="EH62"/>
          <cell r="EI62"/>
          <cell r="EJ62"/>
          <cell r="EK62"/>
          <cell r="EL62"/>
          <cell r="EM62"/>
          <cell r="EN62"/>
          <cell r="EO62"/>
          <cell r="EP62"/>
          <cell r="EQ62"/>
          <cell r="ER62"/>
          <cell r="ES62"/>
          <cell r="ET62"/>
          <cell r="EU62"/>
          <cell r="EV62"/>
          <cell r="EW62"/>
          <cell r="EX62"/>
          <cell r="EY62"/>
          <cell r="EZ62"/>
          <cell r="FA62"/>
          <cell r="FB62"/>
          <cell r="FC62"/>
          <cell r="FD62"/>
          <cell r="FE62"/>
          <cell r="FF62"/>
          <cell r="FG62"/>
          <cell r="FH62"/>
          <cell r="FI62"/>
          <cell r="FJ62"/>
          <cell r="FK62"/>
          <cell r="FL62"/>
          <cell r="FM62"/>
          <cell r="FN62"/>
          <cell r="FO62"/>
          <cell r="FP62"/>
          <cell r="FQ62"/>
          <cell r="FR62"/>
          <cell r="FS62"/>
          <cell r="FT62"/>
          <cell r="FU62"/>
          <cell r="FV62"/>
          <cell r="FW62"/>
          <cell r="FX62"/>
          <cell r="FY62"/>
          <cell r="FZ62"/>
          <cell r="GA62"/>
          <cell r="GB62"/>
          <cell r="GC62"/>
          <cell r="GD62"/>
          <cell r="GE62"/>
        </row>
        <row r="63">
          <cell r="A63"/>
          <cell r="B63"/>
          <cell r="C63"/>
          <cell r="D63"/>
          <cell r="E63"/>
          <cell r="F63"/>
          <cell r="G63"/>
          <cell r="H63"/>
          <cell r="I63"/>
          <cell r="J63"/>
          <cell r="K63"/>
          <cell r="L63"/>
          <cell r="M63"/>
          <cell r="N63"/>
          <cell r="O63"/>
          <cell r="P63">
            <v>0</v>
          </cell>
          <cell r="Q63"/>
          <cell r="R63"/>
          <cell r="S63" t="str">
            <v xml:space="preserve">32819 </v>
          </cell>
          <cell r="T63"/>
          <cell r="U63"/>
          <cell r="V63"/>
          <cell r="W63"/>
          <cell r="X63"/>
          <cell r="Y63"/>
          <cell r="Z63"/>
          <cell r="AA63">
            <v>32819</v>
          </cell>
          <cell r="AB63"/>
          <cell r="AC63"/>
          <cell r="AD63"/>
          <cell r="AE63"/>
          <cell r="AF63"/>
          <cell r="AG63"/>
          <cell r="AH63"/>
          <cell r="AI63"/>
          <cell r="AJ63"/>
          <cell r="AK63"/>
          <cell r="AL63"/>
          <cell r="AM63"/>
          <cell r="AN63"/>
          <cell r="AO63"/>
          <cell r="AP63"/>
          <cell r="AQ63"/>
          <cell r="AR63"/>
          <cell r="AS63"/>
          <cell r="AT63"/>
          <cell r="AU63"/>
          <cell r="AV63"/>
          <cell r="AW63"/>
          <cell r="AX63"/>
          <cell r="AY63"/>
          <cell r="AZ63"/>
          <cell r="BA63"/>
          <cell r="BB63"/>
          <cell r="BC63"/>
          <cell r="BD63"/>
          <cell r="BE63"/>
          <cell r="BF63"/>
          <cell r="BG63"/>
          <cell r="BH63"/>
          <cell r="BI63"/>
          <cell r="BJ63"/>
          <cell r="BK63"/>
          <cell r="BL63"/>
          <cell r="BM63"/>
          <cell r="BN63"/>
          <cell r="BO63"/>
          <cell r="BP63"/>
          <cell r="BQ63"/>
          <cell r="BR63"/>
          <cell r="BS63"/>
          <cell r="BT63"/>
          <cell r="BU63"/>
          <cell r="BV63"/>
          <cell r="BW63"/>
          <cell r="BX63"/>
          <cell r="BY63"/>
          <cell r="BZ63"/>
          <cell r="CA63"/>
          <cell r="CB63"/>
          <cell r="CC63"/>
          <cell r="CD63"/>
          <cell r="CE63"/>
          <cell r="CF63"/>
          <cell r="CG63"/>
          <cell r="CH63"/>
          <cell r="CI63"/>
          <cell r="CJ63"/>
          <cell r="CK63"/>
          <cell r="CL63"/>
          <cell r="CM63"/>
          <cell r="CN63"/>
          <cell r="CO63"/>
          <cell r="CP63"/>
          <cell r="CQ63"/>
          <cell r="CR63"/>
          <cell r="CS63"/>
          <cell r="CT63"/>
          <cell r="CU63"/>
          <cell r="CV63"/>
          <cell r="CW63"/>
          <cell r="CX63"/>
          <cell r="CY63"/>
          <cell r="CZ63"/>
          <cell r="DA63"/>
          <cell r="DB63"/>
          <cell r="DC63"/>
          <cell r="DD63"/>
          <cell r="DE63"/>
          <cell r="DF63"/>
          <cell r="DG63"/>
          <cell r="DH63"/>
          <cell r="DI63"/>
          <cell r="DJ63"/>
          <cell r="DK63"/>
          <cell r="DL63"/>
          <cell r="DM63"/>
          <cell r="DN63"/>
          <cell r="DO63"/>
          <cell r="DP63"/>
          <cell r="DQ63"/>
          <cell r="DR63"/>
          <cell r="DS63"/>
          <cell r="DT63"/>
          <cell r="DU63"/>
          <cell r="DV63"/>
          <cell r="DW63"/>
          <cell r="DX63"/>
          <cell r="DY63"/>
          <cell r="DZ63"/>
          <cell r="EA63"/>
          <cell r="EB63"/>
          <cell r="EC63"/>
          <cell r="ED63"/>
          <cell r="EE63"/>
          <cell r="EF63"/>
          <cell r="EG63"/>
          <cell r="EH63"/>
          <cell r="EI63"/>
          <cell r="EJ63"/>
          <cell r="EK63"/>
          <cell r="EL63"/>
          <cell r="EM63"/>
          <cell r="EN63"/>
          <cell r="EO63"/>
          <cell r="EP63"/>
          <cell r="EQ63"/>
          <cell r="ER63"/>
          <cell r="ES63"/>
          <cell r="ET63"/>
          <cell r="EU63"/>
          <cell r="EV63"/>
          <cell r="EW63"/>
          <cell r="EX63"/>
          <cell r="EY63"/>
          <cell r="EZ63"/>
          <cell r="FA63"/>
          <cell r="FB63"/>
          <cell r="FC63"/>
          <cell r="FD63"/>
          <cell r="FE63"/>
          <cell r="FF63"/>
          <cell r="FG63"/>
          <cell r="FH63"/>
          <cell r="FI63"/>
          <cell r="FJ63"/>
          <cell r="FK63"/>
          <cell r="FL63"/>
          <cell r="FM63"/>
          <cell r="FN63"/>
          <cell r="FO63"/>
          <cell r="FP63"/>
          <cell r="FQ63"/>
          <cell r="FR63"/>
          <cell r="FS63"/>
          <cell r="FT63"/>
          <cell r="FU63"/>
          <cell r="FV63"/>
          <cell r="FW63"/>
          <cell r="FX63"/>
          <cell r="FY63"/>
          <cell r="FZ63"/>
          <cell r="GA63"/>
          <cell r="GB63"/>
          <cell r="GC63"/>
          <cell r="GD63"/>
          <cell r="GE63"/>
        </row>
        <row r="64">
          <cell r="A64"/>
          <cell r="B64"/>
          <cell r="C64"/>
          <cell r="D64"/>
          <cell r="E64"/>
          <cell r="F64"/>
          <cell r="G64"/>
          <cell r="H64"/>
          <cell r="I64"/>
          <cell r="J64"/>
          <cell r="K64"/>
          <cell r="L64"/>
          <cell r="M64"/>
          <cell r="N64"/>
          <cell r="O64"/>
          <cell r="P64">
            <v>0</v>
          </cell>
          <cell r="Q64"/>
          <cell r="R64"/>
          <cell r="S64" t="str">
            <v xml:space="preserve">32819 </v>
          </cell>
          <cell r="T64"/>
          <cell r="U64"/>
          <cell r="V64"/>
          <cell r="W64"/>
          <cell r="X64"/>
          <cell r="Y64"/>
          <cell r="Z64"/>
          <cell r="AA64">
            <v>32819</v>
          </cell>
          <cell r="AB64"/>
          <cell r="AC64"/>
          <cell r="AD64"/>
          <cell r="AE64"/>
          <cell r="AF64"/>
          <cell r="AG64"/>
          <cell r="AH64"/>
          <cell r="AI64"/>
          <cell r="AJ64"/>
          <cell r="AK64"/>
          <cell r="AL64"/>
          <cell r="AM64"/>
          <cell r="AN64"/>
          <cell r="AO64"/>
          <cell r="AP64"/>
          <cell r="AQ64"/>
          <cell r="AR64"/>
          <cell r="AS64"/>
          <cell r="AT64"/>
          <cell r="AU64"/>
          <cell r="AV64"/>
          <cell r="AW64"/>
          <cell r="AX64"/>
          <cell r="AY64"/>
          <cell r="AZ64"/>
          <cell r="BA64"/>
          <cell r="BB64"/>
          <cell r="BC64"/>
          <cell r="BD64"/>
          <cell r="BE64"/>
          <cell r="BF64"/>
          <cell r="BG64"/>
          <cell r="BH64"/>
          <cell r="BI64"/>
          <cell r="BJ64"/>
          <cell r="BK64"/>
          <cell r="BL64"/>
          <cell r="BM64"/>
          <cell r="BN64"/>
          <cell r="BO64"/>
          <cell r="BP64"/>
          <cell r="BQ64"/>
          <cell r="BR64"/>
          <cell r="BS64"/>
          <cell r="BT64"/>
          <cell r="BU64"/>
          <cell r="BV64"/>
          <cell r="BW64"/>
          <cell r="BX64"/>
          <cell r="BY64"/>
          <cell r="BZ64"/>
          <cell r="CA64"/>
          <cell r="CB64"/>
          <cell r="CC64"/>
          <cell r="CD64"/>
          <cell r="CE64"/>
          <cell r="CF64"/>
          <cell r="CG64"/>
          <cell r="CH64"/>
          <cell r="CI64"/>
          <cell r="CJ64"/>
          <cell r="CK64"/>
          <cell r="CL64"/>
          <cell r="CM64"/>
          <cell r="CN64"/>
          <cell r="CO64"/>
          <cell r="CP64"/>
          <cell r="CQ64"/>
          <cell r="CR64"/>
          <cell r="CS64"/>
          <cell r="CT64"/>
          <cell r="CU64"/>
          <cell r="CV64"/>
          <cell r="CW64"/>
          <cell r="CX64"/>
          <cell r="CY64"/>
          <cell r="CZ64"/>
          <cell r="DA64"/>
          <cell r="DB64"/>
          <cell r="DC64"/>
          <cell r="DD64"/>
          <cell r="DE64"/>
          <cell r="DF64"/>
          <cell r="DG64"/>
          <cell r="DH64"/>
          <cell r="DI64"/>
          <cell r="DJ64"/>
          <cell r="DK64"/>
          <cell r="DL64"/>
          <cell r="DM64"/>
          <cell r="DN64"/>
          <cell r="DO64"/>
          <cell r="DP64"/>
          <cell r="DQ64"/>
          <cell r="DR64"/>
          <cell r="DS64"/>
          <cell r="DT64"/>
          <cell r="DU64"/>
          <cell r="DV64"/>
          <cell r="DW64"/>
          <cell r="DX64"/>
          <cell r="DY64"/>
          <cell r="DZ64"/>
          <cell r="EA64"/>
          <cell r="EB64"/>
          <cell r="EC64"/>
          <cell r="ED64"/>
          <cell r="EE64"/>
          <cell r="EF64"/>
          <cell r="EG64"/>
          <cell r="EH64"/>
          <cell r="EI64"/>
          <cell r="EJ64"/>
          <cell r="EK64"/>
          <cell r="EL64"/>
          <cell r="EM64"/>
          <cell r="EN64"/>
          <cell r="EO64"/>
          <cell r="EP64"/>
          <cell r="EQ64"/>
          <cell r="ER64"/>
          <cell r="ES64"/>
          <cell r="ET64"/>
          <cell r="EU64"/>
          <cell r="EV64"/>
          <cell r="EW64"/>
          <cell r="EX64"/>
          <cell r="EY64"/>
          <cell r="EZ64"/>
          <cell r="FA64"/>
          <cell r="FB64"/>
          <cell r="FC64"/>
          <cell r="FD64"/>
          <cell r="FE64"/>
          <cell r="FF64"/>
          <cell r="FG64"/>
          <cell r="FH64"/>
          <cell r="FI64"/>
          <cell r="FJ64"/>
          <cell r="FK64"/>
          <cell r="FL64"/>
          <cell r="FM64"/>
          <cell r="FN64"/>
          <cell r="FO64"/>
          <cell r="FP64"/>
          <cell r="FQ64"/>
          <cell r="FR64"/>
          <cell r="FS64"/>
          <cell r="FT64"/>
          <cell r="FU64"/>
          <cell r="FV64"/>
          <cell r="FW64"/>
          <cell r="FX64"/>
          <cell r="FY64"/>
          <cell r="FZ64"/>
          <cell r="GA64"/>
          <cell r="GB64"/>
          <cell r="GC64"/>
          <cell r="GD64"/>
          <cell r="GE64"/>
        </row>
        <row r="65">
          <cell r="A65"/>
          <cell r="B65"/>
          <cell r="C65"/>
          <cell r="D65"/>
          <cell r="E65"/>
          <cell r="F65"/>
          <cell r="G65"/>
          <cell r="H65"/>
          <cell r="I65"/>
          <cell r="J65"/>
          <cell r="K65"/>
          <cell r="L65"/>
          <cell r="M65"/>
          <cell r="N65"/>
          <cell r="O65"/>
          <cell r="P65">
            <v>0</v>
          </cell>
          <cell r="Q65"/>
          <cell r="R65"/>
          <cell r="S65" t="str">
            <v xml:space="preserve">32819 </v>
          </cell>
          <cell r="T65"/>
          <cell r="U65"/>
          <cell r="V65"/>
          <cell r="W65"/>
          <cell r="X65"/>
          <cell r="Y65"/>
          <cell r="Z65"/>
          <cell r="AA65">
            <v>32819</v>
          </cell>
          <cell r="AB65"/>
          <cell r="AC65"/>
          <cell r="AD65"/>
          <cell r="AE65"/>
          <cell r="AF65"/>
          <cell r="AG65"/>
          <cell r="AH65"/>
          <cell r="AI65"/>
          <cell r="AJ65"/>
          <cell r="AK65"/>
          <cell r="AL65"/>
          <cell r="AM65"/>
          <cell r="AN65"/>
          <cell r="AO65"/>
          <cell r="AP65"/>
          <cell r="AQ65"/>
          <cell r="AR65"/>
          <cell r="AS65"/>
          <cell r="AT65"/>
          <cell r="AU65"/>
          <cell r="AV65"/>
          <cell r="AW65"/>
          <cell r="AX65"/>
          <cell r="AY65"/>
          <cell r="AZ65"/>
          <cell r="BA65"/>
          <cell r="BB65"/>
          <cell r="BC65"/>
          <cell r="BD65"/>
          <cell r="BE65"/>
          <cell r="BF65"/>
          <cell r="BG65"/>
          <cell r="BH65"/>
          <cell r="BI65"/>
          <cell r="BJ65"/>
          <cell r="BK65"/>
          <cell r="BL65"/>
          <cell r="BM65"/>
          <cell r="BN65"/>
          <cell r="BO65"/>
          <cell r="BP65"/>
          <cell r="BQ65"/>
          <cell r="BR65"/>
          <cell r="BS65"/>
          <cell r="BT65"/>
          <cell r="BU65"/>
          <cell r="BV65"/>
          <cell r="BW65"/>
          <cell r="BX65"/>
          <cell r="BY65"/>
          <cell r="BZ65"/>
          <cell r="CA65"/>
          <cell r="CB65"/>
          <cell r="CC65"/>
          <cell r="CD65"/>
          <cell r="CE65"/>
          <cell r="CF65"/>
          <cell r="CG65"/>
          <cell r="CH65"/>
          <cell r="CI65"/>
          <cell r="CJ65"/>
          <cell r="CK65"/>
          <cell r="CL65"/>
          <cell r="CM65"/>
          <cell r="CN65"/>
          <cell r="CO65"/>
          <cell r="CP65"/>
          <cell r="CQ65"/>
          <cell r="CR65"/>
          <cell r="CS65"/>
          <cell r="CT65"/>
          <cell r="CU65"/>
          <cell r="CV65"/>
          <cell r="CW65"/>
          <cell r="CX65"/>
          <cell r="CY65"/>
          <cell r="CZ65"/>
          <cell r="DA65"/>
          <cell r="DB65"/>
          <cell r="DC65"/>
          <cell r="DD65"/>
          <cell r="DE65"/>
          <cell r="DF65"/>
          <cell r="DG65"/>
          <cell r="DH65"/>
          <cell r="DI65"/>
          <cell r="DJ65"/>
          <cell r="DK65"/>
          <cell r="DL65"/>
          <cell r="DM65"/>
          <cell r="DN65"/>
          <cell r="DO65"/>
          <cell r="DP65"/>
          <cell r="DQ65"/>
          <cell r="DR65"/>
          <cell r="DS65"/>
          <cell r="DT65"/>
          <cell r="DU65"/>
          <cell r="DV65"/>
          <cell r="DW65"/>
          <cell r="DX65"/>
          <cell r="DY65"/>
          <cell r="DZ65"/>
          <cell r="EA65"/>
          <cell r="EB65"/>
          <cell r="EC65"/>
          <cell r="ED65"/>
          <cell r="EE65"/>
          <cell r="EF65"/>
          <cell r="EG65"/>
          <cell r="EH65"/>
          <cell r="EI65"/>
          <cell r="EJ65"/>
          <cell r="EK65"/>
          <cell r="EL65"/>
          <cell r="EM65"/>
          <cell r="EN65"/>
          <cell r="EO65"/>
          <cell r="EP65"/>
          <cell r="EQ65"/>
          <cell r="ER65"/>
          <cell r="ES65"/>
          <cell r="ET65"/>
          <cell r="EU65"/>
          <cell r="EV65"/>
          <cell r="EW65"/>
          <cell r="EX65"/>
          <cell r="EY65"/>
          <cell r="EZ65"/>
          <cell r="FA65"/>
          <cell r="FB65"/>
          <cell r="FC65"/>
          <cell r="FD65"/>
          <cell r="FE65"/>
          <cell r="FF65"/>
          <cell r="FG65"/>
          <cell r="FH65"/>
          <cell r="FI65"/>
          <cell r="FJ65"/>
          <cell r="FK65"/>
          <cell r="FL65"/>
          <cell r="FM65"/>
          <cell r="FN65"/>
          <cell r="FO65"/>
          <cell r="FP65"/>
          <cell r="FQ65"/>
          <cell r="FR65"/>
          <cell r="FS65"/>
          <cell r="FT65"/>
          <cell r="FU65"/>
          <cell r="FV65"/>
          <cell r="FW65"/>
          <cell r="FX65"/>
          <cell r="FY65"/>
          <cell r="FZ65"/>
          <cell r="GA65"/>
          <cell r="GB65"/>
          <cell r="GC65"/>
          <cell r="GD65"/>
          <cell r="GE65"/>
        </row>
        <row r="66">
          <cell r="A66"/>
          <cell r="B66"/>
          <cell r="C66"/>
          <cell r="D66"/>
          <cell r="E66"/>
          <cell r="F66"/>
          <cell r="G66"/>
          <cell r="H66"/>
          <cell r="I66"/>
          <cell r="J66"/>
          <cell r="K66"/>
          <cell r="L66"/>
          <cell r="M66"/>
          <cell r="N66"/>
          <cell r="O66"/>
          <cell r="P66">
            <v>0</v>
          </cell>
          <cell r="Q66"/>
          <cell r="R66"/>
          <cell r="S66" t="str">
            <v xml:space="preserve">32819 </v>
          </cell>
          <cell r="T66"/>
          <cell r="U66"/>
          <cell r="V66"/>
          <cell r="W66"/>
          <cell r="X66"/>
          <cell r="Y66"/>
          <cell r="Z66"/>
          <cell r="AA66">
            <v>32819</v>
          </cell>
          <cell r="AB66"/>
          <cell r="AC66"/>
          <cell r="AD66"/>
          <cell r="AE66"/>
          <cell r="AF66"/>
          <cell r="AG66"/>
          <cell r="AH66"/>
          <cell r="AI66"/>
          <cell r="AJ66"/>
          <cell r="AK66"/>
          <cell r="AL66"/>
          <cell r="AM66"/>
          <cell r="AN66"/>
          <cell r="AO66"/>
          <cell r="AP66"/>
          <cell r="AQ66"/>
          <cell r="AR66"/>
          <cell r="AS66"/>
          <cell r="AT66"/>
          <cell r="AU66"/>
          <cell r="AV66"/>
          <cell r="AW66"/>
          <cell r="AX66"/>
          <cell r="AY66"/>
          <cell r="AZ66"/>
          <cell r="BA66"/>
          <cell r="BB66"/>
          <cell r="BC66"/>
          <cell r="BD66"/>
          <cell r="BE66"/>
          <cell r="BF66"/>
          <cell r="BG66"/>
          <cell r="BH66"/>
          <cell r="BI66"/>
          <cell r="BJ66"/>
          <cell r="BK66"/>
          <cell r="BL66"/>
          <cell r="BM66"/>
          <cell r="BN66"/>
          <cell r="BO66"/>
          <cell r="BP66"/>
          <cell r="BQ66"/>
          <cell r="BR66"/>
          <cell r="BS66"/>
          <cell r="BT66"/>
          <cell r="BU66"/>
          <cell r="BV66"/>
          <cell r="BW66"/>
          <cell r="BX66"/>
          <cell r="BY66"/>
          <cell r="BZ66"/>
          <cell r="CA66"/>
          <cell r="CB66"/>
          <cell r="CC66"/>
          <cell r="CD66"/>
          <cell r="CE66"/>
          <cell r="CF66"/>
          <cell r="CG66"/>
          <cell r="CH66"/>
          <cell r="CI66"/>
          <cell r="CJ66"/>
          <cell r="CK66"/>
          <cell r="CL66"/>
          <cell r="CM66"/>
          <cell r="CN66"/>
          <cell r="CO66"/>
          <cell r="CP66"/>
          <cell r="CQ66"/>
          <cell r="CR66"/>
          <cell r="CS66"/>
          <cell r="CT66"/>
          <cell r="CU66"/>
          <cell r="CV66"/>
          <cell r="CW66"/>
          <cell r="CX66"/>
          <cell r="CY66"/>
          <cell r="CZ66"/>
          <cell r="DA66"/>
          <cell r="DB66"/>
          <cell r="DC66"/>
          <cell r="DD66"/>
          <cell r="DE66"/>
          <cell r="DF66"/>
          <cell r="DG66"/>
          <cell r="DH66"/>
          <cell r="DI66"/>
          <cell r="DJ66"/>
          <cell r="DK66"/>
          <cell r="DL66"/>
          <cell r="DM66"/>
          <cell r="DN66"/>
          <cell r="DO66"/>
          <cell r="DP66"/>
          <cell r="DQ66"/>
          <cell r="DR66"/>
          <cell r="DS66"/>
          <cell r="DT66"/>
          <cell r="DU66"/>
          <cell r="DV66"/>
          <cell r="DW66"/>
          <cell r="DX66"/>
          <cell r="DY66"/>
          <cell r="DZ66"/>
          <cell r="EA66"/>
          <cell r="EB66"/>
          <cell r="EC66"/>
          <cell r="ED66"/>
          <cell r="EE66"/>
          <cell r="EF66"/>
          <cell r="EG66"/>
          <cell r="EH66"/>
          <cell r="EI66"/>
          <cell r="EJ66"/>
          <cell r="EK66"/>
          <cell r="EL66"/>
          <cell r="EM66"/>
          <cell r="EN66"/>
          <cell r="EO66"/>
          <cell r="EP66"/>
          <cell r="EQ66"/>
          <cell r="ER66"/>
          <cell r="ES66"/>
          <cell r="ET66"/>
          <cell r="EU66"/>
          <cell r="EV66"/>
          <cell r="EW66"/>
          <cell r="EX66"/>
          <cell r="EY66"/>
          <cell r="EZ66"/>
          <cell r="FA66"/>
          <cell r="FB66"/>
          <cell r="FC66"/>
          <cell r="FD66"/>
          <cell r="FE66"/>
          <cell r="FF66"/>
          <cell r="FG66"/>
          <cell r="FH66"/>
          <cell r="FI66"/>
          <cell r="FJ66"/>
          <cell r="FK66"/>
          <cell r="FL66"/>
          <cell r="FM66"/>
          <cell r="FN66"/>
          <cell r="FO66"/>
          <cell r="FP66"/>
          <cell r="FQ66"/>
          <cell r="FR66"/>
          <cell r="FS66"/>
          <cell r="FT66"/>
          <cell r="FU66"/>
          <cell r="FV66"/>
          <cell r="FW66"/>
          <cell r="FX66"/>
          <cell r="FY66"/>
          <cell r="FZ66"/>
          <cell r="GA66"/>
          <cell r="GB66"/>
          <cell r="GC66"/>
          <cell r="GD66"/>
          <cell r="GE66"/>
        </row>
        <row r="67">
          <cell r="A67"/>
          <cell r="B67"/>
          <cell r="C67"/>
          <cell r="D67"/>
          <cell r="E67"/>
          <cell r="F67"/>
          <cell r="G67"/>
          <cell r="H67"/>
          <cell r="I67"/>
          <cell r="J67"/>
          <cell r="K67"/>
          <cell r="L67"/>
          <cell r="M67"/>
          <cell r="N67"/>
          <cell r="O67"/>
          <cell r="P67">
            <v>0</v>
          </cell>
          <cell r="Q67"/>
          <cell r="R67"/>
          <cell r="S67" t="str">
            <v xml:space="preserve">32819 </v>
          </cell>
          <cell r="T67"/>
          <cell r="U67"/>
          <cell r="V67"/>
          <cell r="W67"/>
          <cell r="X67"/>
          <cell r="Y67"/>
          <cell r="Z67"/>
          <cell r="AA67">
            <v>32819</v>
          </cell>
          <cell r="AB67"/>
          <cell r="AC67"/>
          <cell r="AD67"/>
          <cell r="AE67"/>
          <cell r="AF67"/>
          <cell r="AG67"/>
          <cell r="AH67"/>
          <cell r="AI67"/>
          <cell r="AJ67"/>
          <cell r="AK67"/>
          <cell r="AL67"/>
          <cell r="AM67"/>
          <cell r="AN67"/>
          <cell r="AO67"/>
          <cell r="AP67"/>
          <cell r="AQ67"/>
          <cell r="AR67"/>
          <cell r="AS67"/>
          <cell r="AT67"/>
          <cell r="AU67"/>
          <cell r="AV67"/>
          <cell r="AW67"/>
          <cell r="AX67"/>
          <cell r="AY67"/>
          <cell r="AZ67"/>
          <cell r="BA67"/>
          <cell r="BB67"/>
          <cell r="BC67"/>
          <cell r="BD67"/>
          <cell r="BE67"/>
          <cell r="BF67"/>
          <cell r="BG67"/>
          <cell r="BH67"/>
          <cell r="BI67"/>
          <cell r="BJ67"/>
          <cell r="BK67"/>
          <cell r="BL67"/>
          <cell r="BM67"/>
          <cell r="BN67"/>
          <cell r="BO67"/>
          <cell r="BP67"/>
          <cell r="BQ67"/>
          <cell r="BR67"/>
          <cell r="BS67"/>
          <cell r="BT67"/>
          <cell r="BU67"/>
          <cell r="BV67"/>
          <cell r="BW67"/>
          <cell r="BX67"/>
          <cell r="BY67"/>
          <cell r="BZ67"/>
          <cell r="CA67"/>
          <cell r="CB67"/>
          <cell r="CC67"/>
          <cell r="CD67"/>
          <cell r="CE67"/>
          <cell r="CF67"/>
          <cell r="CG67"/>
          <cell r="CH67"/>
          <cell r="CI67"/>
          <cell r="CJ67"/>
          <cell r="CK67"/>
          <cell r="CL67"/>
          <cell r="CM67"/>
          <cell r="CN67"/>
          <cell r="CO67"/>
          <cell r="CP67"/>
          <cell r="CQ67"/>
          <cell r="CR67"/>
          <cell r="CS67"/>
          <cell r="CT67"/>
          <cell r="CU67"/>
          <cell r="CV67"/>
          <cell r="CW67"/>
          <cell r="CX67"/>
          <cell r="CY67"/>
          <cell r="CZ67"/>
          <cell r="DA67"/>
          <cell r="DB67"/>
          <cell r="DC67"/>
          <cell r="DD67"/>
          <cell r="DE67"/>
          <cell r="DF67"/>
          <cell r="DG67"/>
          <cell r="DH67"/>
          <cell r="DI67"/>
          <cell r="DJ67"/>
          <cell r="DK67"/>
          <cell r="DL67"/>
          <cell r="DM67"/>
          <cell r="DN67"/>
          <cell r="DO67"/>
          <cell r="DP67"/>
          <cell r="DQ67"/>
          <cell r="DR67"/>
          <cell r="DS67"/>
          <cell r="DT67"/>
          <cell r="DU67"/>
          <cell r="DV67"/>
          <cell r="DW67"/>
          <cell r="DX67"/>
          <cell r="DY67"/>
          <cell r="DZ67"/>
          <cell r="EA67"/>
          <cell r="EB67"/>
          <cell r="EC67"/>
          <cell r="ED67"/>
          <cell r="EE67"/>
          <cell r="EF67"/>
          <cell r="EG67"/>
          <cell r="EH67"/>
          <cell r="EI67"/>
          <cell r="EJ67"/>
          <cell r="EK67"/>
          <cell r="EL67"/>
          <cell r="EM67"/>
          <cell r="EN67"/>
          <cell r="EO67"/>
          <cell r="EP67"/>
          <cell r="EQ67"/>
          <cell r="ER67"/>
          <cell r="ES67"/>
          <cell r="ET67"/>
          <cell r="EU67"/>
          <cell r="EV67"/>
          <cell r="EW67"/>
          <cell r="EX67"/>
          <cell r="EY67"/>
          <cell r="EZ67"/>
          <cell r="FA67"/>
          <cell r="FB67"/>
          <cell r="FC67"/>
          <cell r="FD67"/>
          <cell r="FE67"/>
          <cell r="FF67"/>
          <cell r="FG67"/>
          <cell r="FH67"/>
          <cell r="FI67"/>
          <cell r="FJ67"/>
          <cell r="FK67"/>
          <cell r="FL67"/>
          <cell r="FM67"/>
          <cell r="FN67"/>
          <cell r="FO67"/>
          <cell r="FP67"/>
          <cell r="FQ67"/>
          <cell r="FR67"/>
          <cell r="FS67"/>
          <cell r="FT67"/>
          <cell r="FU67"/>
          <cell r="FV67"/>
          <cell r="FW67"/>
          <cell r="FX67"/>
          <cell r="FY67"/>
          <cell r="FZ67"/>
          <cell r="GA67"/>
          <cell r="GB67"/>
          <cell r="GC67"/>
          <cell r="GD67"/>
          <cell r="GE67"/>
        </row>
        <row r="68">
          <cell r="A68"/>
          <cell r="B68"/>
          <cell r="C68"/>
          <cell r="D68"/>
          <cell r="E68"/>
          <cell r="F68"/>
          <cell r="G68"/>
          <cell r="H68"/>
          <cell r="I68"/>
          <cell r="J68"/>
          <cell r="K68"/>
          <cell r="L68"/>
          <cell r="M68"/>
          <cell r="N68"/>
          <cell r="O68"/>
          <cell r="P68">
            <v>0</v>
          </cell>
          <cell r="Q68"/>
          <cell r="R68"/>
          <cell r="S68" t="str">
            <v xml:space="preserve">32819 </v>
          </cell>
          <cell r="T68"/>
          <cell r="U68"/>
          <cell r="V68"/>
          <cell r="W68"/>
          <cell r="X68"/>
          <cell r="Y68"/>
          <cell r="Z68"/>
          <cell r="AA68">
            <v>32819</v>
          </cell>
          <cell r="AB68"/>
          <cell r="AC68"/>
          <cell r="AD68"/>
          <cell r="AE68"/>
          <cell r="AF68"/>
          <cell r="AG68"/>
          <cell r="AH68"/>
          <cell r="AI68"/>
          <cell r="AJ68"/>
          <cell r="AK68"/>
          <cell r="AL68"/>
          <cell r="AM68"/>
          <cell r="AN68"/>
          <cell r="AO68"/>
          <cell r="AP68"/>
          <cell r="AQ68"/>
          <cell r="AR68"/>
          <cell r="AS68"/>
          <cell r="AT68"/>
          <cell r="AU68"/>
          <cell r="AV68"/>
          <cell r="AW68"/>
          <cell r="AX68"/>
          <cell r="AY68"/>
          <cell r="AZ68"/>
          <cell r="BA68"/>
          <cell r="BB68"/>
          <cell r="BC68"/>
          <cell r="BD68"/>
          <cell r="BE68"/>
          <cell r="BF68"/>
          <cell r="BG68"/>
          <cell r="BH68"/>
          <cell r="BI68"/>
          <cell r="BJ68"/>
          <cell r="BK68"/>
          <cell r="BL68"/>
          <cell r="BM68"/>
          <cell r="BN68"/>
          <cell r="BO68"/>
          <cell r="BP68"/>
          <cell r="BQ68"/>
          <cell r="BR68"/>
          <cell r="BS68"/>
          <cell r="BT68"/>
          <cell r="BU68"/>
          <cell r="BV68"/>
          <cell r="BW68"/>
          <cell r="BX68"/>
          <cell r="BY68"/>
          <cell r="BZ68"/>
          <cell r="CA68"/>
          <cell r="CB68"/>
          <cell r="CC68"/>
          <cell r="CD68"/>
          <cell r="CE68"/>
          <cell r="CF68"/>
          <cell r="CG68"/>
          <cell r="CH68"/>
          <cell r="CI68"/>
          <cell r="CJ68"/>
          <cell r="CK68"/>
          <cell r="CL68"/>
          <cell r="CM68"/>
          <cell r="CN68"/>
          <cell r="CO68"/>
          <cell r="CP68"/>
          <cell r="CQ68"/>
          <cell r="CR68"/>
          <cell r="CS68"/>
          <cell r="CT68"/>
          <cell r="CU68"/>
          <cell r="CV68"/>
          <cell r="CW68"/>
          <cell r="CX68"/>
          <cell r="CY68"/>
          <cell r="CZ68"/>
          <cell r="DA68"/>
          <cell r="DB68"/>
          <cell r="DC68"/>
          <cell r="DD68"/>
          <cell r="DE68"/>
          <cell r="DF68"/>
          <cell r="DG68"/>
          <cell r="DH68"/>
          <cell r="DI68"/>
          <cell r="DJ68"/>
          <cell r="DK68"/>
          <cell r="DL68"/>
          <cell r="DM68"/>
          <cell r="DN68"/>
          <cell r="DO68"/>
          <cell r="DP68"/>
          <cell r="DQ68"/>
          <cell r="DR68"/>
          <cell r="DS68"/>
          <cell r="DT68"/>
          <cell r="DU68"/>
          <cell r="DV68"/>
          <cell r="DW68"/>
          <cell r="DX68"/>
          <cell r="DY68"/>
          <cell r="DZ68"/>
          <cell r="EA68"/>
          <cell r="EB68"/>
          <cell r="EC68"/>
          <cell r="ED68"/>
          <cell r="EE68"/>
          <cell r="EF68"/>
          <cell r="EG68"/>
          <cell r="EH68"/>
          <cell r="EI68"/>
          <cell r="EJ68"/>
          <cell r="EK68"/>
          <cell r="EL68"/>
          <cell r="EM68"/>
          <cell r="EN68"/>
          <cell r="EO68"/>
          <cell r="EP68"/>
          <cell r="EQ68"/>
          <cell r="ER68"/>
          <cell r="ES68"/>
          <cell r="ET68"/>
          <cell r="EU68"/>
          <cell r="EV68"/>
          <cell r="EW68"/>
          <cell r="EX68"/>
          <cell r="EY68"/>
          <cell r="EZ68"/>
          <cell r="FA68"/>
          <cell r="FB68"/>
          <cell r="FC68"/>
          <cell r="FD68"/>
          <cell r="FE68"/>
          <cell r="FF68"/>
          <cell r="FG68"/>
          <cell r="FH68"/>
          <cell r="FI68"/>
          <cell r="FJ68"/>
          <cell r="FK68"/>
          <cell r="FL68"/>
          <cell r="FM68"/>
          <cell r="FN68"/>
          <cell r="FO68"/>
          <cell r="FP68"/>
          <cell r="FQ68"/>
          <cell r="FR68"/>
          <cell r="FS68"/>
          <cell r="FT68"/>
          <cell r="FU68"/>
          <cell r="FV68"/>
          <cell r="FW68"/>
          <cell r="FX68"/>
          <cell r="FY68"/>
          <cell r="FZ68"/>
          <cell r="GA68"/>
          <cell r="GB68"/>
          <cell r="GC68"/>
          <cell r="GD68"/>
          <cell r="GE68"/>
        </row>
        <row r="69">
          <cell r="A69"/>
          <cell r="B69"/>
          <cell r="C69"/>
          <cell r="D69"/>
          <cell r="E69"/>
          <cell r="F69"/>
          <cell r="G69"/>
          <cell r="H69"/>
          <cell r="I69"/>
          <cell r="J69"/>
          <cell r="K69"/>
          <cell r="L69"/>
          <cell r="M69"/>
          <cell r="N69"/>
          <cell r="O69"/>
          <cell r="P69">
            <v>0</v>
          </cell>
          <cell r="Q69"/>
          <cell r="R69"/>
          <cell r="S69" t="str">
            <v xml:space="preserve">32819 </v>
          </cell>
          <cell r="T69"/>
          <cell r="U69"/>
          <cell r="V69"/>
          <cell r="W69"/>
          <cell r="X69"/>
          <cell r="Y69"/>
          <cell r="Z69"/>
          <cell r="AA69">
            <v>32819</v>
          </cell>
          <cell r="AB69"/>
          <cell r="AC69"/>
          <cell r="AD69"/>
          <cell r="AE69"/>
          <cell r="AF69"/>
          <cell r="AG69"/>
          <cell r="AH69"/>
          <cell r="AI69"/>
          <cell r="AJ69"/>
          <cell r="AK69"/>
          <cell r="AL69"/>
          <cell r="AM69"/>
          <cell r="AN69"/>
          <cell r="AO69"/>
          <cell r="AP69"/>
          <cell r="AQ69"/>
          <cell r="AR69"/>
          <cell r="AS69"/>
          <cell r="AT69"/>
          <cell r="AU69"/>
          <cell r="AV69"/>
          <cell r="AW69"/>
          <cell r="AX69"/>
          <cell r="AY69"/>
          <cell r="AZ69"/>
          <cell r="BA69"/>
          <cell r="BB69"/>
          <cell r="BC69"/>
          <cell r="BD69"/>
          <cell r="BE69"/>
          <cell r="BF69"/>
          <cell r="BG69"/>
          <cell r="BH69"/>
          <cell r="BI69"/>
          <cell r="BJ69"/>
          <cell r="BK69"/>
          <cell r="BL69"/>
          <cell r="BM69"/>
          <cell r="BN69"/>
          <cell r="BO69"/>
          <cell r="BP69"/>
          <cell r="BQ69"/>
          <cell r="BR69"/>
          <cell r="BS69"/>
          <cell r="BT69"/>
          <cell r="BU69"/>
          <cell r="BV69"/>
          <cell r="BW69"/>
          <cell r="BX69"/>
          <cell r="BY69"/>
          <cell r="BZ69"/>
          <cell r="CA69"/>
          <cell r="CB69"/>
          <cell r="CC69"/>
          <cell r="CD69"/>
          <cell r="CE69"/>
          <cell r="CF69"/>
          <cell r="CG69"/>
          <cell r="CH69"/>
          <cell r="CI69"/>
          <cell r="CJ69"/>
          <cell r="CK69"/>
          <cell r="CL69"/>
          <cell r="CM69"/>
          <cell r="CN69"/>
          <cell r="CO69"/>
          <cell r="CP69"/>
          <cell r="CQ69"/>
          <cell r="CR69"/>
          <cell r="CS69"/>
          <cell r="CT69"/>
          <cell r="CU69"/>
          <cell r="CV69"/>
          <cell r="CW69"/>
          <cell r="CX69"/>
          <cell r="CY69"/>
          <cell r="CZ69"/>
          <cell r="DA69"/>
          <cell r="DB69"/>
          <cell r="DC69"/>
          <cell r="DD69"/>
          <cell r="DE69"/>
          <cell r="DF69"/>
          <cell r="DG69"/>
          <cell r="DH69"/>
          <cell r="DI69"/>
          <cell r="DJ69"/>
          <cell r="DK69"/>
          <cell r="DL69"/>
          <cell r="DM69"/>
          <cell r="DN69"/>
          <cell r="DO69"/>
          <cell r="DP69"/>
          <cell r="DQ69"/>
          <cell r="DR69"/>
          <cell r="DS69"/>
          <cell r="DT69"/>
          <cell r="DU69"/>
          <cell r="DV69"/>
          <cell r="DW69"/>
          <cell r="DX69"/>
          <cell r="DY69"/>
          <cell r="DZ69"/>
          <cell r="EA69"/>
          <cell r="EB69"/>
          <cell r="EC69"/>
          <cell r="ED69"/>
          <cell r="EE69"/>
          <cell r="EF69"/>
          <cell r="EG69"/>
          <cell r="EH69"/>
          <cell r="EI69"/>
          <cell r="EJ69"/>
          <cell r="EK69"/>
          <cell r="EL69"/>
          <cell r="EM69"/>
          <cell r="EN69"/>
          <cell r="EO69"/>
          <cell r="EP69"/>
          <cell r="EQ69"/>
          <cell r="ER69"/>
          <cell r="ES69"/>
          <cell r="ET69"/>
          <cell r="EU69"/>
          <cell r="EV69"/>
          <cell r="EW69"/>
          <cell r="EX69"/>
          <cell r="EY69"/>
          <cell r="EZ69"/>
          <cell r="FA69"/>
          <cell r="FB69"/>
          <cell r="FC69"/>
          <cell r="FD69"/>
          <cell r="FE69"/>
          <cell r="FF69"/>
          <cell r="FG69"/>
          <cell r="FH69"/>
          <cell r="FI69"/>
          <cell r="FJ69"/>
          <cell r="FK69"/>
          <cell r="FL69"/>
          <cell r="FM69"/>
          <cell r="FN69"/>
          <cell r="FO69"/>
          <cell r="FP69"/>
          <cell r="FQ69"/>
          <cell r="FR69"/>
          <cell r="FS69"/>
          <cell r="FT69"/>
          <cell r="FU69"/>
          <cell r="FV69"/>
          <cell r="FW69"/>
          <cell r="FX69"/>
          <cell r="FY69"/>
          <cell r="FZ69"/>
          <cell r="GA69"/>
          <cell r="GB69"/>
          <cell r="GC69"/>
          <cell r="GD69"/>
          <cell r="GE69"/>
        </row>
        <row r="70">
          <cell r="A70"/>
          <cell r="B70"/>
          <cell r="C70"/>
          <cell r="D70"/>
          <cell r="E70"/>
          <cell r="F70"/>
          <cell r="G70"/>
          <cell r="H70"/>
          <cell r="I70"/>
          <cell r="J70"/>
          <cell r="K70"/>
          <cell r="L70"/>
          <cell r="M70"/>
          <cell r="N70"/>
          <cell r="O70"/>
          <cell r="P70">
            <v>0</v>
          </cell>
          <cell r="Q70"/>
          <cell r="R70"/>
          <cell r="S70" t="str">
            <v xml:space="preserve">32819 </v>
          </cell>
          <cell r="T70"/>
          <cell r="U70"/>
          <cell r="V70"/>
          <cell r="W70"/>
          <cell r="X70"/>
          <cell r="Y70"/>
          <cell r="Z70"/>
          <cell r="AA70">
            <v>32819</v>
          </cell>
          <cell r="AB70"/>
          <cell r="AC70"/>
          <cell r="AD70"/>
          <cell r="AE70"/>
          <cell r="AF70"/>
          <cell r="AG70"/>
          <cell r="AH70"/>
          <cell r="AI70"/>
          <cell r="AJ70"/>
          <cell r="AK70"/>
          <cell r="AL70"/>
          <cell r="AM70"/>
          <cell r="AN70"/>
          <cell r="AO70"/>
          <cell r="AP70"/>
          <cell r="AQ70"/>
          <cell r="AR70"/>
          <cell r="AS70"/>
          <cell r="AT70"/>
          <cell r="AU70"/>
          <cell r="AV70"/>
          <cell r="AW70"/>
          <cell r="AX70"/>
          <cell r="AY70"/>
          <cell r="AZ70"/>
          <cell r="BA70"/>
          <cell r="BB70"/>
          <cell r="BC70"/>
          <cell r="BD70"/>
          <cell r="BE70"/>
          <cell r="BF70"/>
          <cell r="BG70"/>
          <cell r="BH70"/>
          <cell r="BI70"/>
          <cell r="BJ70"/>
          <cell r="BK70"/>
          <cell r="BL70"/>
          <cell r="BM70"/>
          <cell r="BN70"/>
          <cell r="BO70"/>
          <cell r="BP70"/>
          <cell r="BQ70"/>
          <cell r="BR70"/>
          <cell r="BS70"/>
          <cell r="BT70"/>
          <cell r="BU70"/>
          <cell r="BV70"/>
          <cell r="BW70"/>
          <cell r="BX70"/>
          <cell r="BY70"/>
          <cell r="BZ70"/>
          <cell r="CA70"/>
          <cell r="CB70"/>
          <cell r="CC70"/>
          <cell r="CD70"/>
          <cell r="CE70"/>
          <cell r="CF70"/>
          <cell r="CG70"/>
          <cell r="CH70"/>
          <cell r="CI70"/>
          <cell r="CJ70"/>
          <cell r="CK70"/>
          <cell r="CL70"/>
          <cell r="CM70"/>
          <cell r="CN70"/>
          <cell r="CO70"/>
          <cell r="CP70"/>
          <cell r="CQ70"/>
          <cell r="CR70"/>
          <cell r="CS70"/>
          <cell r="CT70"/>
          <cell r="CU70"/>
          <cell r="CV70"/>
          <cell r="CW70"/>
          <cell r="CX70"/>
          <cell r="CY70"/>
          <cell r="CZ70"/>
          <cell r="DA70"/>
          <cell r="DB70"/>
          <cell r="DC70"/>
          <cell r="DD70"/>
          <cell r="DE70"/>
          <cell r="DF70"/>
          <cell r="DG70"/>
          <cell r="DH70"/>
          <cell r="DI70"/>
          <cell r="DJ70"/>
          <cell r="DK70"/>
          <cell r="DL70"/>
          <cell r="DM70"/>
          <cell r="DN70"/>
          <cell r="DO70"/>
          <cell r="DP70"/>
          <cell r="DQ70"/>
          <cell r="DR70"/>
          <cell r="DS70"/>
          <cell r="DT70"/>
          <cell r="DU70"/>
          <cell r="DV70"/>
          <cell r="DW70"/>
          <cell r="DX70"/>
          <cell r="DY70"/>
          <cell r="DZ70"/>
          <cell r="EA70"/>
          <cell r="EB70"/>
          <cell r="EC70"/>
          <cell r="ED70"/>
          <cell r="EE70"/>
          <cell r="EF70"/>
          <cell r="EG70"/>
          <cell r="EH70"/>
          <cell r="EI70"/>
          <cell r="EJ70"/>
          <cell r="EK70"/>
          <cell r="EL70"/>
          <cell r="EM70"/>
          <cell r="EN70"/>
          <cell r="EO70"/>
          <cell r="EP70"/>
          <cell r="EQ70"/>
          <cell r="ER70"/>
          <cell r="ES70"/>
          <cell r="ET70"/>
          <cell r="EU70"/>
          <cell r="EV70"/>
          <cell r="EW70"/>
          <cell r="EX70"/>
          <cell r="EY70"/>
          <cell r="EZ70"/>
          <cell r="FA70"/>
          <cell r="FB70"/>
          <cell r="FC70"/>
          <cell r="FD70"/>
          <cell r="FE70"/>
          <cell r="FF70"/>
          <cell r="FG70"/>
          <cell r="FH70"/>
          <cell r="FI70"/>
          <cell r="FJ70"/>
          <cell r="FK70"/>
          <cell r="FL70"/>
          <cell r="FM70"/>
          <cell r="FN70"/>
          <cell r="FO70"/>
          <cell r="FP70"/>
          <cell r="FQ70"/>
          <cell r="FR70"/>
          <cell r="FS70"/>
          <cell r="FT70"/>
          <cell r="FU70"/>
          <cell r="FV70"/>
          <cell r="FW70"/>
          <cell r="FX70"/>
          <cell r="FY70"/>
          <cell r="FZ70"/>
          <cell r="GA70"/>
          <cell r="GB70"/>
          <cell r="GC70"/>
          <cell r="GD70"/>
          <cell r="GE70"/>
        </row>
        <row r="71">
          <cell r="A71"/>
          <cell r="B71"/>
          <cell r="C71"/>
          <cell r="D71"/>
          <cell r="E71"/>
          <cell r="F71"/>
          <cell r="G71"/>
          <cell r="H71"/>
          <cell r="I71"/>
          <cell r="J71"/>
          <cell r="K71"/>
          <cell r="L71"/>
          <cell r="M71"/>
          <cell r="N71"/>
          <cell r="O71"/>
          <cell r="P71">
            <v>0</v>
          </cell>
          <cell r="Q71"/>
          <cell r="R71"/>
          <cell r="S71" t="str">
            <v xml:space="preserve">32819 </v>
          </cell>
          <cell r="T71"/>
          <cell r="U71"/>
          <cell r="V71"/>
          <cell r="W71"/>
          <cell r="X71"/>
          <cell r="Y71"/>
          <cell r="Z71"/>
          <cell r="AA71">
            <v>32819</v>
          </cell>
          <cell r="AB71"/>
          <cell r="AC71"/>
          <cell r="AD71"/>
          <cell r="AE71"/>
          <cell r="AF71"/>
          <cell r="AG71"/>
          <cell r="AH71"/>
          <cell r="AI71"/>
          <cell r="AJ71"/>
          <cell r="AK71"/>
          <cell r="AL71"/>
          <cell r="AM71"/>
          <cell r="AN71"/>
          <cell r="AO71"/>
          <cell r="AP71"/>
          <cell r="AQ71"/>
          <cell r="AR71"/>
          <cell r="AS71"/>
          <cell r="AT71"/>
          <cell r="AU71"/>
          <cell r="AV71"/>
          <cell r="AW71"/>
          <cell r="AX71"/>
          <cell r="AY71"/>
          <cell r="AZ71"/>
          <cell r="BA71"/>
          <cell r="BB71"/>
          <cell r="BC71"/>
          <cell r="BD71"/>
          <cell r="BE71"/>
          <cell r="BF71"/>
          <cell r="BG71"/>
          <cell r="BH71"/>
          <cell r="BI71"/>
          <cell r="BJ71"/>
          <cell r="BK71"/>
          <cell r="BL71"/>
          <cell r="BM71"/>
          <cell r="BN71"/>
          <cell r="BO71"/>
          <cell r="BP71"/>
          <cell r="BQ71"/>
          <cell r="BR71"/>
          <cell r="BS71"/>
          <cell r="BT71"/>
          <cell r="BU71"/>
          <cell r="BV71"/>
          <cell r="BW71"/>
          <cell r="BX71"/>
          <cell r="BY71"/>
          <cell r="BZ71"/>
          <cell r="CA71"/>
          <cell r="CB71"/>
          <cell r="CC71"/>
          <cell r="CD71"/>
          <cell r="CE71"/>
          <cell r="CF71"/>
          <cell r="CG71"/>
          <cell r="CH71"/>
          <cell r="CI71"/>
          <cell r="CJ71"/>
          <cell r="CK71"/>
          <cell r="CL71"/>
          <cell r="CM71"/>
          <cell r="CN71"/>
          <cell r="CO71"/>
          <cell r="CP71"/>
          <cell r="CQ71"/>
          <cell r="CR71"/>
          <cell r="CS71"/>
          <cell r="CT71"/>
          <cell r="CU71"/>
          <cell r="CV71"/>
          <cell r="CW71"/>
          <cell r="CX71"/>
          <cell r="CY71"/>
          <cell r="CZ71"/>
          <cell r="DA71"/>
          <cell r="DB71"/>
          <cell r="DC71"/>
          <cell r="DD71"/>
          <cell r="DE71"/>
          <cell r="DF71"/>
          <cell r="DG71"/>
          <cell r="DH71"/>
          <cell r="DI71"/>
          <cell r="DJ71"/>
          <cell r="DK71"/>
          <cell r="DL71"/>
          <cell r="DM71"/>
          <cell r="DN71"/>
          <cell r="DO71"/>
          <cell r="DP71"/>
          <cell r="DQ71"/>
          <cell r="DR71"/>
          <cell r="DS71"/>
          <cell r="DT71"/>
          <cell r="DU71"/>
          <cell r="DV71"/>
          <cell r="DW71"/>
          <cell r="DX71"/>
          <cell r="DY71"/>
          <cell r="DZ71"/>
          <cell r="EA71"/>
          <cell r="EB71"/>
          <cell r="EC71"/>
          <cell r="ED71"/>
          <cell r="EE71"/>
          <cell r="EF71"/>
          <cell r="EG71"/>
          <cell r="EH71"/>
          <cell r="EI71"/>
          <cell r="EJ71"/>
          <cell r="EK71"/>
          <cell r="EL71"/>
          <cell r="EM71"/>
          <cell r="EN71"/>
          <cell r="EO71"/>
          <cell r="EP71"/>
          <cell r="EQ71"/>
          <cell r="ER71"/>
          <cell r="ES71"/>
          <cell r="ET71"/>
          <cell r="EU71"/>
          <cell r="EV71"/>
          <cell r="EW71"/>
          <cell r="EX71"/>
          <cell r="EY71"/>
          <cell r="EZ71"/>
          <cell r="FA71"/>
          <cell r="FB71"/>
          <cell r="FC71"/>
          <cell r="FD71"/>
          <cell r="FE71"/>
          <cell r="FF71"/>
          <cell r="FG71"/>
          <cell r="FH71"/>
          <cell r="FI71"/>
          <cell r="FJ71"/>
          <cell r="FK71"/>
          <cell r="FL71"/>
          <cell r="FM71"/>
          <cell r="FN71"/>
          <cell r="FO71"/>
          <cell r="FP71"/>
          <cell r="FQ71"/>
          <cell r="FR71"/>
          <cell r="FS71"/>
          <cell r="FT71"/>
          <cell r="FU71"/>
          <cell r="FV71"/>
          <cell r="FW71"/>
          <cell r="FX71"/>
          <cell r="FY71"/>
          <cell r="FZ71"/>
          <cell r="GA71"/>
          <cell r="GB71"/>
          <cell r="GC71"/>
          <cell r="GD71"/>
          <cell r="GE71"/>
        </row>
        <row r="72">
          <cell r="A72"/>
          <cell r="B72"/>
          <cell r="C72"/>
          <cell r="D72"/>
          <cell r="E72"/>
          <cell r="F72"/>
          <cell r="G72"/>
          <cell r="H72"/>
          <cell r="I72"/>
          <cell r="J72"/>
          <cell r="K72"/>
          <cell r="L72"/>
          <cell r="M72"/>
          <cell r="N72"/>
          <cell r="O72"/>
          <cell r="P72">
            <v>0</v>
          </cell>
          <cell r="Q72"/>
          <cell r="R72"/>
          <cell r="S72" t="str">
            <v xml:space="preserve">32819 </v>
          </cell>
          <cell r="T72"/>
          <cell r="U72"/>
          <cell r="V72"/>
          <cell r="W72"/>
          <cell r="X72"/>
          <cell r="Y72"/>
          <cell r="Z72"/>
          <cell r="AA72">
            <v>32819</v>
          </cell>
          <cell r="AB72"/>
          <cell r="AC72"/>
          <cell r="AD72"/>
          <cell r="AE72"/>
          <cell r="AF72"/>
          <cell r="AG72"/>
          <cell r="AH72"/>
          <cell r="AI72"/>
          <cell r="AJ72"/>
          <cell r="AK72"/>
          <cell r="AL72"/>
          <cell r="AM72"/>
          <cell r="AN72"/>
          <cell r="AO72"/>
          <cell r="AP72"/>
          <cell r="AQ72"/>
          <cell r="AR72"/>
          <cell r="AS72"/>
          <cell r="AT72"/>
          <cell r="AU72"/>
          <cell r="AV72"/>
          <cell r="AW72"/>
          <cell r="AX72"/>
          <cell r="AY72"/>
          <cell r="AZ72"/>
          <cell r="BA72"/>
          <cell r="BB72"/>
          <cell r="BC72"/>
          <cell r="BD72"/>
          <cell r="BE72"/>
          <cell r="BF72"/>
          <cell r="BG72"/>
          <cell r="BH72"/>
          <cell r="BI72"/>
          <cell r="BJ72"/>
          <cell r="BK72"/>
          <cell r="BL72"/>
          <cell r="BM72"/>
          <cell r="BN72"/>
          <cell r="BO72"/>
          <cell r="BP72"/>
          <cell r="BQ72"/>
          <cell r="BR72"/>
          <cell r="BS72"/>
          <cell r="BT72"/>
          <cell r="BU72"/>
          <cell r="BV72"/>
          <cell r="BW72"/>
          <cell r="BX72"/>
          <cell r="BY72"/>
          <cell r="BZ72"/>
          <cell r="CA72"/>
          <cell r="CB72"/>
          <cell r="CC72"/>
          <cell r="CD72"/>
          <cell r="CE72"/>
          <cell r="CF72"/>
          <cell r="CG72"/>
          <cell r="CH72"/>
          <cell r="CI72"/>
          <cell r="CJ72"/>
          <cell r="CK72"/>
          <cell r="CL72"/>
          <cell r="CM72"/>
          <cell r="CN72"/>
          <cell r="CO72"/>
          <cell r="CP72"/>
          <cell r="CQ72"/>
          <cell r="CR72"/>
          <cell r="CS72"/>
          <cell r="CT72"/>
          <cell r="CU72"/>
          <cell r="CV72"/>
          <cell r="CW72"/>
          <cell r="CX72"/>
          <cell r="CY72"/>
          <cell r="CZ72"/>
          <cell r="DA72"/>
          <cell r="DB72"/>
          <cell r="DC72"/>
          <cell r="DD72"/>
          <cell r="DE72"/>
          <cell r="DF72"/>
          <cell r="DG72"/>
          <cell r="DH72"/>
          <cell r="DI72"/>
          <cell r="DJ72"/>
          <cell r="DK72"/>
          <cell r="DL72"/>
          <cell r="DM72"/>
          <cell r="DN72"/>
          <cell r="DO72"/>
          <cell r="DP72"/>
          <cell r="DQ72"/>
          <cell r="DR72"/>
          <cell r="DS72"/>
          <cell r="DT72"/>
          <cell r="DU72"/>
          <cell r="DV72"/>
          <cell r="DW72"/>
          <cell r="DX72"/>
          <cell r="DY72"/>
          <cell r="DZ72"/>
          <cell r="EA72"/>
          <cell r="EB72"/>
          <cell r="EC72"/>
          <cell r="ED72"/>
          <cell r="EE72"/>
          <cell r="EF72"/>
          <cell r="EG72"/>
          <cell r="EH72"/>
          <cell r="EI72"/>
          <cell r="EJ72"/>
          <cell r="EK72"/>
          <cell r="EL72"/>
          <cell r="EM72"/>
          <cell r="EN72"/>
          <cell r="EO72"/>
          <cell r="EP72"/>
          <cell r="EQ72"/>
          <cell r="ER72"/>
          <cell r="ES72"/>
          <cell r="ET72"/>
          <cell r="EU72"/>
          <cell r="EV72"/>
          <cell r="EW72"/>
          <cell r="EX72"/>
          <cell r="EY72"/>
          <cell r="EZ72"/>
          <cell r="FA72"/>
          <cell r="FB72"/>
          <cell r="FC72"/>
          <cell r="FD72"/>
          <cell r="FE72"/>
          <cell r="FF72"/>
          <cell r="FG72"/>
          <cell r="FH72"/>
          <cell r="FI72"/>
          <cell r="FJ72"/>
          <cell r="FK72"/>
          <cell r="FL72"/>
          <cell r="FM72"/>
          <cell r="FN72"/>
          <cell r="FO72"/>
          <cell r="FP72"/>
          <cell r="FQ72"/>
          <cell r="FR72"/>
          <cell r="FS72"/>
          <cell r="FT72"/>
          <cell r="FU72"/>
          <cell r="FV72"/>
          <cell r="FW72"/>
          <cell r="FX72"/>
          <cell r="FY72"/>
          <cell r="FZ72"/>
          <cell r="GA72"/>
          <cell r="GB72"/>
          <cell r="GC72"/>
          <cell r="GD72"/>
          <cell r="GE72"/>
        </row>
        <row r="73">
          <cell r="A73"/>
          <cell r="B73"/>
          <cell r="C73"/>
          <cell r="D73"/>
          <cell r="E73"/>
          <cell r="F73"/>
          <cell r="G73"/>
          <cell r="H73"/>
          <cell r="I73"/>
          <cell r="J73"/>
          <cell r="K73"/>
          <cell r="L73"/>
          <cell r="M73"/>
          <cell r="N73"/>
          <cell r="O73"/>
          <cell r="P73">
            <v>0</v>
          </cell>
          <cell r="Q73"/>
          <cell r="R73"/>
          <cell r="S73" t="str">
            <v xml:space="preserve">32819 </v>
          </cell>
          <cell r="T73"/>
          <cell r="U73"/>
          <cell r="V73"/>
          <cell r="W73"/>
          <cell r="X73"/>
          <cell r="Y73"/>
          <cell r="Z73"/>
          <cell r="AA73">
            <v>32819</v>
          </cell>
          <cell r="AB73"/>
          <cell r="AC73"/>
          <cell r="AD73"/>
          <cell r="AE73"/>
          <cell r="AF73"/>
          <cell r="AG73"/>
          <cell r="AH73"/>
          <cell r="AI73"/>
          <cell r="AJ73"/>
          <cell r="AK73"/>
          <cell r="AL73"/>
          <cell r="AM73"/>
          <cell r="AN73"/>
          <cell r="AO73"/>
          <cell r="AP73"/>
          <cell r="AQ73"/>
          <cell r="AR73"/>
          <cell r="AS73"/>
          <cell r="AT73"/>
          <cell r="AU73"/>
          <cell r="AV73"/>
          <cell r="AW73"/>
          <cell r="AX73"/>
          <cell r="AY73"/>
          <cell r="AZ73"/>
          <cell r="BA73"/>
          <cell r="BB73"/>
          <cell r="BC73"/>
          <cell r="BD73"/>
          <cell r="BE73"/>
          <cell r="BF73"/>
          <cell r="BG73"/>
          <cell r="BH73"/>
          <cell r="BI73"/>
          <cell r="BJ73"/>
          <cell r="BK73"/>
          <cell r="BL73"/>
          <cell r="BM73"/>
          <cell r="BN73"/>
          <cell r="BO73"/>
          <cell r="BP73"/>
          <cell r="BQ73"/>
          <cell r="BR73"/>
          <cell r="BS73"/>
          <cell r="BT73"/>
          <cell r="BU73"/>
          <cell r="BV73"/>
          <cell r="BW73"/>
          <cell r="BX73"/>
          <cell r="BY73"/>
          <cell r="BZ73"/>
          <cell r="CA73"/>
          <cell r="CB73"/>
          <cell r="CC73"/>
          <cell r="CD73"/>
          <cell r="CE73"/>
          <cell r="CF73"/>
          <cell r="CG73"/>
          <cell r="CH73"/>
          <cell r="CI73"/>
          <cell r="CJ73"/>
          <cell r="CK73"/>
          <cell r="CL73"/>
          <cell r="CM73"/>
          <cell r="CN73"/>
          <cell r="CO73"/>
          <cell r="CP73"/>
          <cell r="CQ73"/>
          <cell r="CR73"/>
          <cell r="CS73"/>
          <cell r="CT73"/>
          <cell r="CU73"/>
          <cell r="CV73"/>
          <cell r="CW73"/>
          <cell r="CX73"/>
          <cell r="CY73"/>
          <cell r="CZ73"/>
          <cell r="DA73"/>
          <cell r="DB73"/>
          <cell r="DC73"/>
          <cell r="DD73"/>
          <cell r="DE73"/>
          <cell r="DF73"/>
          <cell r="DG73"/>
          <cell r="DH73"/>
          <cell r="DI73"/>
          <cell r="DJ73"/>
          <cell r="DK73"/>
          <cell r="DL73"/>
          <cell r="DM73"/>
          <cell r="DN73"/>
          <cell r="DO73"/>
          <cell r="DP73"/>
          <cell r="DQ73"/>
          <cell r="DR73"/>
          <cell r="DS73"/>
          <cell r="DT73"/>
          <cell r="DU73"/>
          <cell r="DV73"/>
          <cell r="DW73"/>
          <cell r="DX73"/>
          <cell r="DY73"/>
          <cell r="DZ73"/>
          <cell r="EA73"/>
          <cell r="EB73"/>
          <cell r="EC73"/>
          <cell r="ED73"/>
          <cell r="EE73"/>
          <cell r="EF73"/>
          <cell r="EG73"/>
          <cell r="EH73"/>
          <cell r="EI73"/>
          <cell r="EJ73"/>
          <cell r="EK73"/>
          <cell r="EL73"/>
          <cell r="EM73"/>
          <cell r="EN73"/>
          <cell r="EO73"/>
          <cell r="EP73"/>
          <cell r="EQ73"/>
          <cell r="ER73"/>
          <cell r="ES73"/>
          <cell r="ET73"/>
          <cell r="EU73"/>
          <cell r="EV73"/>
          <cell r="EW73"/>
          <cell r="EX73"/>
          <cell r="EY73"/>
          <cell r="EZ73"/>
          <cell r="FA73"/>
          <cell r="FB73"/>
          <cell r="FC73"/>
          <cell r="FD73"/>
          <cell r="FE73"/>
          <cell r="FF73"/>
          <cell r="FG73"/>
          <cell r="FH73"/>
          <cell r="FI73"/>
          <cell r="FJ73"/>
          <cell r="FK73"/>
          <cell r="FL73"/>
          <cell r="FM73"/>
          <cell r="FN73"/>
          <cell r="FO73"/>
          <cell r="FP73"/>
          <cell r="FQ73"/>
          <cell r="FR73"/>
          <cell r="FS73"/>
          <cell r="FT73"/>
          <cell r="FU73"/>
          <cell r="FV73"/>
          <cell r="FW73"/>
          <cell r="FX73"/>
          <cell r="FY73"/>
          <cell r="FZ73"/>
          <cell r="GA73"/>
          <cell r="GB73"/>
          <cell r="GC73"/>
          <cell r="GD73"/>
          <cell r="GE73"/>
        </row>
        <row r="74">
          <cell r="A74"/>
          <cell r="B74"/>
          <cell r="C74"/>
          <cell r="D74"/>
          <cell r="E74"/>
          <cell r="F74"/>
          <cell r="G74"/>
          <cell r="H74"/>
          <cell r="I74"/>
          <cell r="J74"/>
          <cell r="K74"/>
          <cell r="L74"/>
          <cell r="M74"/>
          <cell r="N74"/>
          <cell r="O74"/>
          <cell r="P74">
            <v>0</v>
          </cell>
          <cell r="Q74"/>
          <cell r="R74"/>
          <cell r="S74" t="str">
            <v xml:space="preserve">32819 </v>
          </cell>
          <cell r="T74"/>
          <cell r="U74"/>
          <cell r="V74"/>
          <cell r="W74"/>
          <cell r="X74"/>
          <cell r="Y74"/>
          <cell r="Z74"/>
          <cell r="AA74">
            <v>32819</v>
          </cell>
          <cell r="AB74"/>
          <cell r="AC74"/>
          <cell r="AD74"/>
          <cell r="AE74"/>
          <cell r="AF74"/>
          <cell r="AG74"/>
          <cell r="AH74"/>
          <cell r="AI74"/>
          <cell r="AJ74"/>
          <cell r="AK74"/>
          <cell r="AL74"/>
          <cell r="AM74"/>
          <cell r="AN74"/>
          <cell r="AO74"/>
          <cell r="AP74"/>
          <cell r="AQ74"/>
          <cell r="AR74"/>
          <cell r="AS74"/>
          <cell r="AT74"/>
          <cell r="AU74"/>
          <cell r="AV74"/>
          <cell r="AW74"/>
          <cell r="AX74"/>
          <cell r="AY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row>
        <row r="75">
          <cell r="A75"/>
          <cell r="B75"/>
          <cell r="C75"/>
          <cell r="D75"/>
          <cell r="E75"/>
          <cell r="F75"/>
          <cell r="G75"/>
          <cell r="H75"/>
          <cell r="I75"/>
          <cell r="J75"/>
          <cell r="K75"/>
          <cell r="L75"/>
          <cell r="M75"/>
          <cell r="N75"/>
          <cell r="O75"/>
          <cell r="P75">
            <v>0</v>
          </cell>
          <cell r="Q75"/>
          <cell r="R75"/>
          <cell r="S75" t="str">
            <v xml:space="preserve">32819 </v>
          </cell>
          <cell r="T75"/>
          <cell r="U75"/>
          <cell r="V75"/>
          <cell r="W75"/>
          <cell r="X75"/>
          <cell r="Y75"/>
          <cell r="Z75"/>
          <cell r="AA75">
            <v>32819</v>
          </cell>
          <cell r="AB75"/>
          <cell r="AC75"/>
          <cell r="AD75"/>
          <cell r="AE75"/>
          <cell r="AF75"/>
          <cell r="AG75"/>
          <cell r="AH75"/>
          <cell r="AI75"/>
          <cell r="AJ75"/>
          <cell r="AK75"/>
          <cell r="AL75"/>
          <cell r="AM75"/>
          <cell r="AN75"/>
          <cell r="AO75"/>
          <cell r="AP75"/>
          <cell r="AQ75"/>
          <cell r="AR75"/>
          <cell r="AS75"/>
          <cell r="AT75"/>
          <cell r="AU75"/>
          <cell r="AV75"/>
          <cell r="AW75"/>
          <cell r="AX75"/>
          <cell r="AY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row>
        <row r="76">
          <cell r="A76"/>
          <cell r="B76"/>
          <cell r="C76"/>
          <cell r="D76"/>
          <cell r="E76"/>
          <cell r="F76"/>
          <cell r="G76"/>
          <cell r="H76"/>
          <cell r="I76"/>
          <cell r="J76"/>
          <cell r="K76"/>
          <cell r="L76"/>
          <cell r="M76"/>
          <cell r="N76"/>
          <cell r="O76"/>
          <cell r="P76">
            <v>0</v>
          </cell>
          <cell r="Q76"/>
          <cell r="R76"/>
          <cell r="S76" t="str">
            <v xml:space="preserve">32819 </v>
          </cell>
          <cell r="T76"/>
          <cell r="U76"/>
          <cell r="V76"/>
          <cell r="W76"/>
          <cell r="X76"/>
          <cell r="Y76"/>
          <cell r="Z76"/>
          <cell r="AA76">
            <v>32819</v>
          </cell>
          <cell r="AB76"/>
          <cell r="AC76"/>
          <cell r="AD76"/>
          <cell r="AE76"/>
          <cell r="AF76"/>
          <cell r="AG76"/>
          <cell r="AH76"/>
          <cell r="AI76"/>
          <cell r="AJ76"/>
          <cell r="AK76"/>
          <cell r="AL76"/>
          <cell r="AM76"/>
          <cell r="AN76"/>
          <cell r="AO76"/>
          <cell r="AP76"/>
          <cell r="AQ76"/>
          <cell r="AR76"/>
          <cell r="AS76"/>
          <cell r="AT76"/>
          <cell r="AU76"/>
          <cell r="AV76"/>
          <cell r="AW76"/>
          <cell r="AX76"/>
          <cell r="AY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row>
        <row r="77">
          <cell r="A77"/>
          <cell r="B77"/>
          <cell r="C77"/>
          <cell r="D77"/>
          <cell r="E77"/>
          <cell r="F77"/>
          <cell r="G77"/>
          <cell r="H77"/>
          <cell r="I77"/>
          <cell r="J77"/>
          <cell r="K77"/>
          <cell r="L77"/>
          <cell r="M77"/>
          <cell r="N77"/>
          <cell r="O77"/>
          <cell r="P77">
            <v>0</v>
          </cell>
          <cell r="Q77"/>
          <cell r="R77"/>
          <cell r="S77" t="str">
            <v xml:space="preserve">32819 </v>
          </cell>
          <cell r="T77"/>
          <cell r="U77"/>
          <cell r="V77"/>
          <cell r="W77"/>
          <cell r="X77"/>
          <cell r="Y77"/>
          <cell r="Z77"/>
          <cell r="AA77">
            <v>32819</v>
          </cell>
          <cell r="AB77"/>
          <cell r="AC77"/>
          <cell r="AD77"/>
          <cell r="AE77"/>
          <cell r="AF77"/>
          <cell r="AG77"/>
          <cell r="AH77"/>
          <cell r="AI77"/>
          <cell r="AJ77"/>
          <cell r="AK77"/>
          <cell r="AL77"/>
          <cell r="AM77"/>
          <cell r="AN77"/>
          <cell r="AO77"/>
          <cell r="AP77"/>
          <cell r="AQ77"/>
          <cell r="AR77"/>
          <cell r="AS77"/>
          <cell r="AT77"/>
          <cell r="AU77"/>
          <cell r="AV77"/>
          <cell r="AW77"/>
          <cell r="AX77"/>
          <cell r="AY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row>
        <row r="78">
          <cell r="A78"/>
          <cell r="B78"/>
          <cell r="C78"/>
          <cell r="D78"/>
          <cell r="E78"/>
          <cell r="F78"/>
          <cell r="G78"/>
          <cell r="H78"/>
          <cell r="I78"/>
          <cell r="J78"/>
          <cell r="K78"/>
          <cell r="L78"/>
          <cell r="M78"/>
          <cell r="N78"/>
          <cell r="O78"/>
          <cell r="P78">
            <v>0</v>
          </cell>
          <cell r="Q78"/>
          <cell r="R78"/>
          <cell r="S78" t="str">
            <v xml:space="preserve">32819 </v>
          </cell>
          <cell r="T78"/>
          <cell r="U78"/>
          <cell r="V78"/>
          <cell r="W78"/>
          <cell r="X78"/>
          <cell r="Y78"/>
          <cell r="Z78"/>
          <cell r="AA78">
            <v>32819</v>
          </cell>
          <cell r="AB78"/>
          <cell r="AC78"/>
          <cell r="AD78"/>
          <cell r="AE78"/>
          <cell r="AF78"/>
          <cell r="AG78"/>
          <cell r="AH78"/>
          <cell r="AI78"/>
          <cell r="AJ78"/>
          <cell r="AK78"/>
          <cell r="AL78"/>
          <cell r="AM78"/>
          <cell r="AN78"/>
          <cell r="AO78"/>
          <cell r="AP78"/>
          <cell r="AQ78"/>
          <cell r="AR78"/>
          <cell r="AS78"/>
          <cell r="AT78"/>
          <cell r="AU78"/>
          <cell r="AV78"/>
          <cell r="AW78"/>
          <cell r="AX78"/>
          <cell r="AY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row>
        <row r="79">
          <cell r="A79"/>
          <cell r="B79"/>
          <cell r="C79"/>
          <cell r="D79"/>
          <cell r="E79"/>
          <cell r="F79"/>
          <cell r="G79"/>
          <cell r="H79"/>
          <cell r="I79"/>
          <cell r="J79"/>
          <cell r="K79"/>
          <cell r="L79"/>
          <cell r="M79"/>
          <cell r="N79"/>
          <cell r="O79"/>
          <cell r="P79">
            <v>0</v>
          </cell>
          <cell r="Q79"/>
          <cell r="R79"/>
          <cell r="S79" t="str">
            <v xml:space="preserve">32819 </v>
          </cell>
          <cell r="T79"/>
          <cell r="U79"/>
          <cell r="V79"/>
          <cell r="W79"/>
          <cell r="X79"/>
          <cell r="Y79"/>
          <cell r="Z79"/>
          <cell r="AA79">
            <v>32819</v>
          </cell>
          <cell r="AB79"/>
          <cell r="AC79"/>
          <cell r="AD79"/>
          <cell r="AE79"/>
          <cell r="AF79"/>
          <cell r="AG79"/>
          <cell r="AH79"/>
          <cell r="AI79"/>
          <cell r="AJ79"/>
          <cell r="AK79"/>
          <cell r="AL79"/>
          <cell r="AM79"/>
          <cell r="AN79"/>
          <cell r="AO79"/>
          <cell r="AP79"/>
          <cell r="AQ79"/>
          <cell r="AR79"/>
          <cell r="AS79"/>
          <cell r="AT79"/>
          <cell r="AU79"/>
          <cell r="AV79"/>
          <cell r="AW79"/>
          <cell r="AX79"/>
          <cell r="AY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row>
        <row r="80">
          <cell r="A80"/>
          <cell r="B80"/>
          <cell r="C80"/>
          <cell r="D80"/>
          <cell r="E80"/>
          <cell r="F80"/>
          <cell r="G80"/>
          <cell r="H80"/>
          <cell r="I80"/>
          <cell r="J80"/>
          <cell r="K80"/>
          <cell r="L80"/>
          <cell r="M80"/>
          <cell r="N80"/>
          <cell r="O80"/>
          <cell r="P80">
            <v>0</v>
          </cell>
          <cell r="Q80"/>
          <cell r="R80"/>
          <cell r="S80" t="str">
            <v xml:space="preserve">32819 </v>
          </cell>
          <cell r="T80"/>
          <cell r="U80"/>
          <cell r="V80"/>
          <cell r="W80"/>
          <cell r="X80"/>
          <cell r="Y80"/>
          <cell r="Z80"/>
          <cell r="AA80">
            <v>32819</v>
          </cell>
          <cell r="AB80"/>
          <cell r="AC80"/>
          <cell r="AD80"/>
          <cell r="AE80"/>
          <cell r="AF80"/>
          <cell r="AG80"/>
          <cell r="AH80"/>
          <cell r="AI80"/>
          <cell r="AJ80"/>
          <cell r="AK80"/>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row>
        <row r="81">
          <cell r="A81"/>
          <cell r="B81"/>
          <cell r="C81"/>
          <cell r="D81"/>
          <cell r="E81"/>
          <cell r="F81"/>
          <cell r="G81"/>
          <cell r="H81"/>
          <cell r="I81"/>
          <cell r="J81"/>
          <cell r="K81"/>
          <cell r="L81"/>
          <cell r="M81"/>
          <cell r="N81"/>
          <cell r="O81"/>
          <cell r="P81">
            <v>0</v>
          </cell>
          <cell r="Q81"/>
          <cell r="R81"/>
          <cell r="S81" t="str">
            <v xml:space="preserve">32819 </v>
          </cell>
          <cell r="T81"/>
          <cell r="U81"/>
          <cell r="V81"/>
          <cell r="W81"/>
          <cell r="X81"/>
          <cell r="Y81"/>
          <cell r="Z81"/>
          <cell r="AA81">
            <v>32819</v>
          </cell>
          <cell r="AB81"/>
          <cell r="AC81"/>
          <cell r="AD81"/>
          <cell r="AE81"/>
          <cell r="AF81"/>
          <cell r="AG81"/>
          <cell r="AH81"/>
          <cell r="AI81"/>
          <cell r="AJ81"/>
          <cell r="AK81"/>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row>
        <row r="82">
          <cell r="A82"/>
          <cell r="B82"/>
          <cell r="C82"/>
          <cell r="D82"/>
          <cell r="E82"/>
          <cell r="F82"/>
          <cell r="G82"/>
          <cell r="H82"/>
          <cell r="I82"/>
          <cell r="J82"/>
          <cell r="K82"/>
          <cell r="L82"/>
          <cell r="M82"/>
          <cell r="N82"/>
          <cell r="O82"/>
          <cell r="P82">
            <v>0</v>
          </cell>
          <cell r="Q82"/>
          <cell r="R82"/>
          <cell r="S82" t="str">
            <v xml:space="preserve">32819 </v>
          </cell>
          <cell r="T82"/>
          <cell r="U82"/>
          <cell r="V82"/>
          <cell r="W82"/>
          <cell r="X82"/>
          <cell r="Y82"/>
          <cell r="Z82"/>
          <cell r="AA82">
            <v>32819</v>
          </cell>
          <cell r="AB82"/>
          <cell r="AC82"/>
          <cell r="AD82"/>
          <cell r="AE82"/>
          <cell r="AF82"/>
          <cell r="AG82"/>
          <cell r="AH82"/>
          <cell r="AI82"/>
          <cell r="AJ82"/>
          <cell r="AK82"/>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row>
        <row r="83">
          <cell r="A83"/>
          <cell r="B83"/>
          <cell r="C83"/>
          <cell r="D83"/>
          <cell r="E83"/>
          <cell r="F83"/>
          <cell r="G83"/>
          <cell r="H83"/>
          <cell r="I83"/>
          <cell r="J83"/>
          <cell r="K83"/>
          <cell r="L83"/>
          <cell r="M83"/>
          <cell r="N83"/>
          <cell r="O83"/>
          <cell r="P83">
            <v>0</v>
          </cell>
          <cell r="Q83"/>
          <cell r="R83"/>
          <cell r="S83" t="str">
            <v xml:space="preserve">32819 </v>
          </cell>
          <cell r="T83"/>
          <cell r="U83"/>
          <cell r="V83"/>
          <cell r="W83"/>
          <cell r="X83"/>
          <cell r="Y83"/>
          <cell r="Z83"/>
          <cell r="AA83">
            <v>32819</v>
          </cell>
          <cell r="AB83"/>
          <cell r="AC83"/>
          <cell r="AD83"/>
          <cell r="AE83"/>
          <cell r="AF83"/>
          <cell r="AG83"/>
          <cell r="AH83"/>
          <cell r="AI83"/>
          <cell r="AJ83"/>
          <cell r="AK83"/>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row>
        <row r="84">
          <cell r="A84"/>
          <cell r="B84"/>
          <cell r="C84"/>
          <cell r="D84"/>
          <cell r="E84"/>
          <cell r="F84"/>
          <cell r="G84"/>
          <cell r="H84"/>
          <cell r="I84"/>
          <cell r="J84"/>
          <cell r="K84"/>
          <cell r="L84"/>
          <cell r="M84"/>
          <cell r="N84"/>
          <cell r="O84"/>
          <cell r="P84">
            <v>0</v>
          </cell>
          <cell r="Q84"/>
          <cell r="R84"/>
          <cell r="S84" t="str">
            <v xml:space="preserve">32819 </v>
          </cell>
          <cell r="T84"/>
          <cell r="U84"/>
          <cell r="V84"/>
          <cell r="W84"/>
          <cell r="X84"/>
          <cell r="Y84"/>
          <cell r="Z84"/>
          <cell r="AA84">
            <v>32819</v>
          </cell>
          <cell r="AB84"/>
          <cell r="AC84"/>
          <cell r="AD84"/>
          <cell r="AE84"/>
          <cell r="AF84"/>
          <cell r="AG84"/>
          <cell r="AH84"/>
          <cell r="AI84"/>
          <cell r="AJ84"/>
          <cell r="AK84"/>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cell r="BL84"/>
          <cell r="BM84"/>
          <cell r="BN84"/>
          <cell r="BO84"/>
          <cell r="BP84"/>
          <cell r="BQ84"/>
          <cell r="BR84"/>
          <cell r="BS84"/>
          <cell r="BT84"/>
          <cell r="BU84"/>
          <cell r="BV84"/>
          <cell r="BW84"/>
          <cell r="BX84"/>
          <cell r="BY84"/>
          <cell r="BZ84"/>
          <cell r="CA84"/>
          <cell r="CB84"/>
          <cell r="CC84"/>
          <cell r="CD84"/>
          <cell r="CE84"/>
          <cell r="CF84"/>
          <cell r="CG84"/>
          <cell r="CH84"/>
          <cell r="CI84"/>
          <cell r="CJ84"/>
          <cell r="CK84"/>
          <cell r="CL84"/>
          <cell r="CM84"/>
          <cell r="CN84"/>
          <cell r="CO84"/>
          <cell r="CP84"/>
          <cell r="CQ84"/>
          <cell r="CR84"/>
          <cell r="CS84"/>
          <cell r="CT84"/>
          <cell r="CU84"/>
          <cell r="CV84"/>
          <cell r="CW84"/>
          <cell r="CX84"/>
          <cell r="CY84"/>
          <cell r="CZ84"/>
          <cell r="DA84"/>
          <cell r="DB84"/>
          <cell r="DC84"/>
          <cell r="DD84"/>
          <cell r="DE84"/>
          <cell r="DF84"/>
          <cell r="DG84"/>
          <cell r="DH84"/>
          <cell r="DI84"/>
          <cell r="DJ84"/>
          <cell r="DK84"/>
          <cell r="DL84"/>
          <cell r="DM84"/>
          <cell r="DN84"/>
          <cell r="DO84"/>
          <cell r="DP84"/>
          <cell r="DQ84"/>
          <cell r="DR84"/>
          <cell r="DS84"/>
          <cell r="DT84"/>
          <cell r="DU84"/>
          <cell r="DV84"/>
          <cell r="DW84"/>
          <cell r="DX84"/>
          <cell r="DY84"/>
          <cell r="DZ84"/>
          <cell r="EA84"/>
          <cell r="EB84"/>
          <cell r="EC84"/>
          <cell r="ED84"/>
          <cell r="EE84"/>
          <cell r="EF84"/>
          <cell r="EG84"/>
          <cell r="EH84"/>
          <cell r="EI84"/>
          <cell r="EJ84"/>
          <cell r="EK84"/>
          <cell r="EL84"/>
          <cell r="EM84"/>
          <cell r="EN84"/>
          <cell r="EO84"/>
          <cell r="EP84"/>
          <cell r="EQ84"/>
          <cell r="ER84"/>
          <cell r="ES84"/>
          <cell r="ET84"/>
          <cell r="EU84"/>
          <cell r="EV84"/>
          <cell r="EW84"/>
          <cell r="EX84"/>
          <cell r="EY84"/>
          <cell r="EZ84"/>
          <cell r="FA84"/>
          <cell r="FB84"/>
          <cell r="FC84"/>
          <cell r="FD84"/>
          <cell r="FE84"/>
          <cell r="FF84"/>
          <cell r="FG84"/>
          <cell r="FH84"/>
          <cell r="FI84"/>
          <cell r="FJ84"/>
          <cell r="FK84"/>
          <cell r="FL84"/>
          <cell r="FM84"/>
          <cell r="FN84"/>
          <cell r="FO84"/>
          <cell r="FP84"/>
          <cell r="FQ84"/>
          <cell r="FR84"/>
          <cell r="FS84"/>
          <cell r="FT84"/>
          <cell r="FU84"/>
          <cell r="FV84"/>
          <cell r="FW84"/>
          <cell r="FX84"/>
          <cell r="FY84"/>
          <cell r="FZ84"/>
          <cell r="GA84"/>
          <cell r="GB84"/>
          <cell r="GC84"/>
          <cell r="GD84"/>
          <cell r="GE84"/>
        </row>
        <row r="85">
          <cell r="A85"/>
          <cell r="B85"/>
          <cell r="C85"/>
          <cell r="D85"/>
          <cell r="E85"/>
          <cell r="F85"/>
          <cell r="G85"/>
          <cell r="H85"/>
          <cell r="I85"/>
          <cell r="J85"/>
          <cell r="K85"/>
          <cell r="L85"/>
          <cell r="M85"/>
          <cell r="N85"/>
          <cell r="O85"/>
          <cell r="P85">
            <v>0</v>
          </cell>
          <cell r="Q85"/>
          <cell r="R85"/>
          <cell r="S85" t="str">
            <v xml:space="preserve">32819 </v>
          </cell>
          <cell r="T85"/>
          <cell r="U85"/>
          <cell r="V85"/>
          <cell r="W85"/>
          <cell r="X85"/>
          <cell r="Y85"/>
          <cell r="Z85"/>
          <cell r="AA85">
            <v>32819</v>
          </cell>
          <cell r="AB85"/>
          <cell r="AC85"/>
          <cell r="AD85"/>
          <cell r="AE85"/>
          <cell r="AF85"/>
          <cell r="AG85"/>
          <cell r="AH85"/>
          <cell r="AI85"/>
          <cell r="AJ85"/>
          <cell r="AK85"/>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cell r="BL85"/>
          <cell r="BM85"/>
          <cell r="BN85"/>
          <cell r="BO85"/>
          <cell r="BP85"/>
          <cell r="BQ85"/>
          <cell r="BR85"/>
          <cell r="BS85"/>
          <cell r="BT85"/>
          <cell r="BU85"/>
          <cell r="BV85"/>
          <cell r="BW85"/>
          <cell r="BX85"/>
          <cell r="BY85"/>
          <cell r="BZ85"/>
          <cell r="CA85"/>
          <cell r="CB85"/>
          <cell r="CC85"/>
          <cell r="CD85"/>
          <cell r="CE85"/>
          <cell r="CF85"/>
          <cell r="CG85"/>
          <cell r="CH85"/>
          <cell r="CI85"/>
          <cell r="CJ85"/>
          <cell r="CK85"/>
          <cell r="CL85"/>
          <cell r="CM85"/>
          <cell r="CN85"/>
          <cell r="CO85"/>
          <cell r="CP85"/>
          <cell r="CQ85"/>
          <cell r="CR85"/>
          <cell r="CS85"/>
          <cell r="CT85"/>
          <cell r="CU85"/>
          <cell r="CV85"/>
          <cell r="CW85"/>
          <cell r="CX85"/>
          <cell r="CY85"/>
          <cell r="CZ85"/>
          <cell r="DA85"/>
          <cell r="DB85"/>
          <cell r="DC85"/>
          <cell r="DD85"/>
          <cell r="DE85"/>
          <cell r="DF85"/>
          <cell r="DG85"/>
          <cell r="DH85"/>
          <cell r="DI85"/>
          <cell r="DJ85"/>
          <cell r="DK85"/>
          <cell r="DL85"/>
          <cell r="DM85"/>
          <cell r="DN85"/>
          <cell r="DO85"/>
          <cell r="DP85"/>
          <cell r="DQ85"/>
          <cell r="DR85"/>
          <cell r="DS85"/>
          <cell r="DT85"/>
          <cell r="DU85"/>
          <cell r="DV85"/>
          <cell r="DW85"/>
          <cell r="DX85"/>
          <cell r="DY85"/>
          <cell r="DZ85"/>
          <cell r="EA85"/>
          <cell r="EB85"/>
          <cell r="EC85"/>
          <cell r="ED85"/>
          <cell r="EE85"/>
          <cell r="EF85"/>
          <cell r="EG85"/>
          <cell r="EH85"/>
          <cell r="EI85"/>
          <cell r="EJ85"/>
          <cell r="EK85"/>
          <cell r="EL85"/>
          <cell r="EM85"/>
          <cell r="EN85"/>
          <cell r="EO85"/>
          <cell r="EP85"/>
          <cell r="EQ85"/>
          <cell r="ER85"/>
          <cell r="ES85"/>
          <cell r="ET85"/>
          <cell r="EU85"/>
          <cell r="EV85"/>
          <cell r="EW85"/>
          <cell r="EX85"/>
          <cell r="EY85"/>
          <cell r="EZ85"/>
          <cell r="FA85"/>
          <cell r="FB85"/>
          <cell r="FC85"/>
          <cell r="FD85"/>
          <cell r="FE85"/>
          <cell r="FF85"/>
          <cell r="FG85"/>
          <cell r="FH85"/>
          <cell r="FI85"/>
          <cell r="FJ85"/>
          <cell r="FK85"/>
          <cell r="FL85"/>
          <cell r="FM85"/>
          <cell r="FN85"/>
          <cell r="FO85"/>
          <cell r="FP85"/>
          <cell r="FQ85"/>
          <cell r="FR85"/>
          <cell r="FS85"/>
          <cell r="FT85"/>
          <cell r="FU85"/>
          <cell r="FV85"/>
          <cell r="FW85"/>
          <cell r="FX85"/>
          <cell r="FY85"/>
          <cell r="FZ85"/>
          <cell r="GA85"/>
          <cell r="GB85"/>
          <cell r="GC85"/>
          <cell r="GD85"/>
          <cell r="GE85"/>
        </row>
        <row r="86">
          <cell r="A86"/>
          <cell r="B86"/>
          <cell r="C86"/>
          <cell r="D86"/>
          <cell r="E86"/>
          <cell r="F86"/>
          <cell r="G86"/>
          <cell r="H86"/>
          <cell r="I86"/>
          <cell r="J86"/>
          <cell r="K86"/>
          <cell r="L86"/>
          <cell r="M86"/>
          <cell r="N86"/>
          <cell r="O86"/>
          <cell r="P86">
            <v>0</v>
          </cell>
          <cell r="Q86"/>
          <cell r="R86"/>
          <cell r="S86" t="str">
            <v xml:space="preserve">32819 </v>
          </cell>
          <cell r="T86"/>
          <cell r="U86"/>
          <cell r="V86"/>
          <cell r="W86"/>
          <cell r="X86"/>
          <cell r="Y86"/>
          <cell r="Z86"/>
          <cell r="AA86">
            <v>32819</v>
          </cell>
          <cell r="AB86"/>
          <cell r="AC86"/>
          <cell r="AD86"/>
          <cell r="AE86"/>
          <cell r="AF86"/>
          <cell r="AG86"/>
          <cell r="AH86"/>
          <cell r="AI86"/>
          <cell r="AJ86"/>
          <cell r="AK86"/>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cell r="BL86"/>
          <cell r="BM86"/>
          <cell r="BN86"/>
          <cell r="BO86"/>
          <cell r="BP86"/>
          <cell r="BQ86"/>
          <cell r="BR86"/>
          <cell r="BS86"/>
          <cell r="BT86"/>
          <cell r="BU86"/>
          <cell r="BV86"/>
          <cell r="BW86"/>
          <cell r="BX86"/>
          <cell r="BY86"/>
          <cell r="BZ86"/>
          <cell r="CA86"/>
          <cell r="CB86"/>
          <cell r="CC86"/>
          <cell r="CD86"/>
          <cell r="CE86"/>
          <cell r="CF86"/>
          <cell r="CG86"/>
          <cell r="CH86"/>
          <cell r="CI86"/>
          <cell r="CJ86"/>
          <cell r="CK86"/>
          <cell r="CL86"/>
          <cell r="CM86"/>
          <cell r="CN86"/>
          <cell r="CO86"/>
          <cell r="CP86"/>
          <cell r="CQ86"/>
          <cell r="CR86"/>
          <cell r="CS86"/>
          <cell r="CT86"/>
          <cell r="CU86"/>
          <cell r="CV86"/>
          <cell r="CW86"/>
          <cell r="CX86"/>
          <cell r="CY86"/>
          <cell r="CZ86"/>
          <cell r="DA86"/>
          <cell r="DB86"/>
          <cell r="DC86"/>
          <cell r="DD86"/>
          <cell r="DE86"/>
          <cell r="DF86"/>
          <cell r="DG86"/>
          <cell r="DH86"/>
          <cell r="DI86"/>
          <cell r="DJ86"/>
          <cell r="DK86"/>
          <cell r="DL86"/>
          <cell r="DM86"/>
          <cell r="DN86"/>
          <cell r="DO86"/>
          <cell r="DP86"/>
          <cell r="DQ86"/>
          <cell r="DR86"/>
          <cell r="DS86"/>
          <cell r="DT86"/>
          <cell r="DU86"/>
          <cell r="DV86"/>
          <cell r="DW86"/>
          <cell r="DX86"/>
          <cell r="DY86"/>
          <cell r="DZ86"/>
          <cell r="EA86"/>
          <cell r="EB86"/>
          <cell r="EC86"/>
          <cell r="ED86"/>
          <cell r="EE86"/>
          <cell r="EF86"/>
          <cell r="EG86"/>
          <cell r="EH86"/>
          <cell r="EI86"/>
          <cell r="EJ86"/>
          <cell r="EK86"/>
          <cell r="EL86"/>
          <cell r="EM86"/>
          <cell r="EN86"/>
          <cell r="EO86"/>
          <cell r="EP86"/>
          <cell r="EQ86"/>
          <cell r="ER86"/>
          <cell r="ES86"/>
          <cell r="ET86"/>
          <cell r="EU86"/>
          <cell r="EV86"/>
          <cell r="EW86"/>
          <cell r="EX86"/>
          <cell r="EY86"/>
          <cell r="EZ86"/>
          <cell r="FA86"/>
          <cell r="FB86"/>
          <cell r="FC86"/>
          <cell r="FD86"/>
          <cell r="FE86"/>
          <cell r="FF86"/>
          <cell r="FG86"/>
          <cell r="FH86"/>
          <cell r="FI86"/>
          <cell r="FJ86"/>
          <cell r="FK86"/>
          <cell r="FL86"/>
          <cell r="FM86"/>
          <cell r="FN86"/>
          <cell r="FO86"/>
          <cell r="FP86"/>
          <cell r="FQ86"/>
          <cell r="FR86"/>
          <cell r="FS86"/>
          <cell r="FT86"/>
          <cell r="FU86"/>
          <cell r="FV86"/>
          <cell r="FW86"/>
          <cell r="FX86"/>
          <cell r="FY86"/>
          <cell r="FZ86"/>
          <cell r="GA86"/>
          <cell r="GB86"/>
          <cell r="GC86"/>
          <cell r="GD86"/>
          <cell r="GE86"/>
        </row>
        <row r="87">
          <cell r="A87"/>
          <cell r="B87"/>
          <cell r="C87"/>
          <cell r="D87"/>
          <cell r="E87"/>
          <cell r="F87"/>
          <cell r="G87"/>
          <cell r="H87"/>
          <cell r="I87"/>
          <cell r="J87"/>
          <cell r="K87"/>
          <cell r="L87"/>
          <cell r="M87"/>
          <cell r="N87"/>
          <cell r="O87"/>
          <cell r="P87">
            <v>0</v>
          </cell>
          <cell r="Q87"/>
          <cell r="R87"/>
          <cell r="S87" t="str">
            <v xml:space="preserve">32819 </v>
          </cell>
          <cell r="T87"/>
          <cell r="U87"/>
          <cell r="V87"/>
          <cell r="W87"/>
          <cell r="X87"/>
          <cell r="Y87"/>
          <cell r="Z87"/>
          <cell r="AA87">
            <v>32819</v>
          </cell>
          <cell r="AB87"/>
          <cell r="AC87"/>
          <cell r="AD87"/>
          <cell r="AE87"/>
          <cell r="AF87"/>
          <cell r="AG87"/>
          <cell r="AH87"/>
          <cell r="AI87"/>
          <cell r="AJ87"/>
          <cell r="AK87"/>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cell r="BL87"/>
          <cell r="BM87"/>
          <cell r="BN87"/>
          <cell r="BO87"/>
          <cell r="BP87"/>
          <cell r="BQ87"/>
          <cell r="BR87"/>
          <cell r="BS87"/>
          <cell r="BT87"/>
          <cell r="BU87"/>
          <cell r="BV87"/>
          <cell r="BW87"/>
          <cell r="BX87"/>
          <cell r="BY87"/>
          <cell r="BZ87"/>
          <cell r="CA87"/>
          <cell r="CB87"/>
          <cell r="CC87"/>
          <cell r="CD87"/>
          <cell r="CE87"/>
          <cell r="CF87"/>
          <cell r="CG87"/>
          <cell r="CH87"/>
          <cell r="CI87"/>
          <cell r="CJ87"/>
          <cell r="CK87"/>
          <cell r="CL87"/>
          <cell r="CM87"/>
          <cell r="CN87"/>
          <cell r="CO87"/>
          <cell r="CP87"/>
          <cell r="CQ87"/>
          <cell r="CR87"/>
          <cell r="CS87"/>
          <cell r="CT87"/>
          <cell r="CU87"/>
          <cell r="CV87"/>
          <cell r="CW87"/>
          <cell r="CX87"/>
          <cell r="CY87"/>
          <cell r="CZ87"/>
          <cell r="DA87"/>
          <cell r="DB87"/>
          <cell r="DC87"/>
          <cell r="DD87"/>
          <cell r="DE87"/>
          <cell r="DF87"/>
          <cell r="DG87"/>
          <cell r="DH87"/>
          <cell r="DI87"/>
          <cell r="DJ87"/>
          <cell r="DK87"/>
          <cell r="DL87"/>
          <cell r="DM87"/>
          <cell r="DN87"/>
          <cell r="DO87"/>
          <cell r="DP87"/>
          <cell r="DQ87"/>
          <cell r="DR87"/>
          <cell r="DS87"/>
          <cell r="DT87"/>
          <cell r="DU87"/>
          <cell r="DV87"/>
          <cell r="DW87"/>
          <cell r="DX87"/>
          <cell r="DY87"/>
          <cell r="DZ87"/>
          <cell r="EA87"/>
          <cell r="EB87"/>
          <cell r="EC87"/>
          <cell r="ED87"/>
          <cell r="EE87"/>
          <cell r="EF87"/>
          <cell r="EG87"/>
          <cell r="EH87"/>
          <cell r="EI87"/>
          <cell r="EJ87"/>
          <cell r="EK87"/>
          <cell r="EL87"/>
          <cell r="EM87"/>
          <cell r="EN87"/>
          <cell r="EO87"/>
          <cell r="EP87"/>
          <cell r="EQ87"/>
          <cell r="ER87"/>
          <cell r="ES87"/>
          <cell r="ET87"/>
          <cell r="EU87"/>
          <cell r="EV87"/>
          <cell r="EW87"/>
          <cell r="EX87"/>
          <cell r="EY87"/>
          <cell r="EZ87"/>
          <cell r="FA87"/>
          <cell r="FB87"/>
          <cell r="FC87"/>
          <cell r="FD87"/>
          <cell r="FE87"/>
          <cell r="FF87"/>
          <cell r="FG87"/>
          <cell r="FH87"/>
          <cell r="FI87"/>
          <cell r="FJ87"/>
          <cell r="FK87"/>
          <cell r="FL87"/>
          <cell r="FM87"/>
          <cell r="FN87"/>
          <cell r="FO87"/>
          <cell r="FP87"/>
          <cell r="FQ87"/>
          <cell r="FR87"/>
          <cell r="FS87"/>
          <cell r="FT87"/>
          <cell r="FU87"/>
          <cell r="FV87"/>
          <cell r="FW87"/>
          <cell r="FX87"/>
          <cell r="FY87"/>
          <cell r="FZ87"/>
          <cell r="GA87"/>
          <cell r="GB87"/>
          <cell r="GC87"/>
          <cell r="GD87"/>
          <cell r="GE87"/>
        </row>
        <row r="88">
          <cell r="A88"/>
          <cell r="B88"/>
          <cell r="C88"/>
          <cell r="D88"/>
          <cell r="E88"/>
          <cell r="F88"/>
          <cell r="G88"/>
          <cell r="H88"/>
          <cell r="I88"/>
          <cell r="J88"/>
          <cell r="K88"/>
          <cell r="L88"/>
          <cell r="M88"/>
          <cell r="N88"/>
          <cell r="O88"/>
          <cell r="P88">
            <v>0</v>
          </cell>
          <cell r="Q88"/>
          <cell r="R88"/>
          <cell r="S88" t="str">
            <v xml:space="preserve">32819 </v>
          </cell>
          <cell r="T88"/>
          <cell r="U88"/>
          <cell r="V88"/>
          <cell r="W88"/>
          <cell r="X88"/>
          <cell r="Y88"/>
          <cell r="Z88"/>
          <cell r="AA88">
            <v>32819</v>
          </cell>
          <cell r="AB88"/>
          <cell r="AC88"/>
          <cell r="AD88"/>
          <cell r="AE88"/>
          <cell r="AF88"/>
          <cell r="AG88"/>
          <cell r="AH88"/>
          <cell r="AI88"/>
          <cell r="AJ88"/>
          <cell r="AK88"/>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cell r="BL88"/>
          <cell r="BM88"/>
          <cell r="BN88"/>
          <cell r="BO88"/>
          <cell r="BP88"/>
          <cell r="BQ88"/>
          <cell r="BR88"/>
          <cell r="BS88"/>
          <cell r="BT88"/>
          <cell r="BU88"/>
          <cell r="BV88"/>
          <cell r="BW88"/>
          <cell r="BX88"/>
          <cell r="BY88"/>
          <cell r="BZ88"/>
          <cell r="CA88"/>
          <cell r="CB88"/>
          <cell r="CC88"/>
          <cell r="CD88"/>
          <cell r="CE88"/>
          <cell r="CF88"/>
          <cell r="CG88"/>
          <cell r="CH88"/>
          <cell r="CI88"/>
          <cell r="CJ88"/>
          <cell r="CK88"/>
          <cell r="CL88"/>
          <cell r="CM88"/>
          <cell r="CN88"/>
          <cell r="CO88"/>
          <cell r="CP88"/>
          <cell r="CQ88"/>
          <cell r="CR88"/>
          <cell r="CS88"/>
          <cell r="CT88"/>
          <cell r="CU88"/>
          <cell r="CV88"/>
          <cell r="CW88"/>
          <cell r="CX88"/>
          <cell r="CY88"/>
          <cell r="CZ88"/>
          <cell r="DA88"/>
          <cell r="DB88"/>
          <cell r="DC88"/>
          <cell r="DD88"/>
          <cell r="DE88"/>
          <cell r="DF88"/>
          <cell r="DG88"/>
          <cell r="DH88"/>
          <cell r="DI88"/>
          <cell r="DJ88"/>
          <cell r="DK88"/>
          <cell r="DL88"/>
          <cell r="DM88"/>
          <cell r="DN88"/>
          <cell r="DO88"/>
          <cell r="DP88"/>
          <cell r="DQ88"/>
          <cell r="DR88"/>
          <cell r="DS88"/>
          <cell r="DT88"/>
          <cell r="DU88"/>
          <cell r="DV88"/>
          <cell r="DW88"/>
          <cell r="DX88"/>
          <cell r="DY88"/>
          <cell r="DZ88"/>
          <cell r="EA88"/>
          <cell r="EB88"/>
          <cell r="EC88"/>
          <cell r="ED88"/>
          <cell r="EE88"/>
          <cell r="EF88"/>
          <cell r="EG88"/>
          <cell r="EH88"/>
          <cell r="EI88"/>
          <cell r="EJ88"/>
          <cell r="EK88"/>
          <cell r="EL88"/>
          <cell r="EM88"/>
          <cell r="EN88"/>
          <cell r="EO88"/>
          <cell r="EP88"/>
          <cell r="EQ88"/>
          <cell r="ER88"/>
          <cell r="ES88"/>
          <cell r="ET88"/>
          <cell r="EU88"/>
          <cell r="EV88"/>
          <cell r="EW88"/>
          <cell r="EX88"/>
          <cell r="EY88"/>
          <cell r="EZ88"/>
          <cell r="FA88"/>
          <cell r="FB88"/>
          <cell r="FC88"/>
          <cell r="FD88"/>
          <cell r="FE88"/>
          <cell r="FF88"/>
          <cell r="FG88"/>
          <cell r="FH88"/>
          <cell r="FI88"/>
          <cell r="FJ88"/>
          <cell r="FK88"/>
          <cell r="FL88"/>
          <cell r="FM88"/>
          <cell r="FN88"/>
          <cell r="FO88"/>
          <cell r="FP88"/>
          <cell r="FQ88"/>
          <cell r="FR88"/>
          <cell r="FS88"/>
          <cell r="FT88"/>
          <cell r="FU88"/>
          <cell r="FV88"/>
          <cell r="FW88"/>
          <cell r="FX88"/>
          <cell r="FY88"/>
          <cell r="FZ88"/>
          <cell r="GA88"/>
          <cell r="GB88"/>
          <cell r="GC88"/>
          <cell r="GD88"/>
          <cell r="GE88"/>
        </row>
        <row r="89">
          <cell r="A89"/>
          <cell r="B89"/>
          <cell r="C89"/>
          <cell r="D89"/>
          <cell r="E89"/>
          <cell r="F89"/>
          <cell r="G89"/>
          <cell r="H89"/>
          <cell r="I89"/>
          <cell r="J89"/>
          <cell r="K89"/>
          <cell r="L89"/>
          <cell r="M89"/>
          <cell r="N89"/>
          <cell r="O89"/>
          <cell r="P89">
            <v>0</v>
          </cell>
          <cell r="Q89"/>
          <cell r="R89"/>
          <cell r="S89" t="str">
            <v xml:space="preserve">32819 </v>
          </cell>
          <cell r="T89"/>
          <cell r="U89"/>
          <cell r="V89"/>
          <cell r="W89"/>
          <cell r="X89"/>
          <cell r="Y89"/>
          <cell r="Z89"/>
          <cell r="AA89">
            <v>32819</v>
          </cell>
          <cell r="AB89"/>
          <cell r="AC89"/>
          <cell r="AD89"/>
          <cell r="AE89"/>
          <cell r="AF89"/>
          <cell r="AG89"/>
          <cell r="AH89"/>
          <cell r="AI89"/>
          <cell r="AJ89"/>
          <cell r="AK89"/>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cell r="BL89"/>
          <cell r="BM89"/>
          <cell r="BN89"/>
          <cell r="BO89"/>
          <cell r="BP89"/>
          <cell r="BQ89"/>
          <cell r="BR89"/>
          <cell r="BS89"/>
          <cell r="BT89"/>
          <cell r="BU89"/>
          <cell r="BV89"/>
          <cell r="BW89"/>
          <cell r="BX89"/>
          <cell r="BY89"/>
          <cell r="BZ89"/>
          <cell r="CA89"/>
          <cell r="CB89"/>
          <cell r="CC89"/>
          <cell r="CD89"/>
          <cell r="CE89"/>
          <cell r="CF89"/>
          <cell r="CG89"/>
          <cell r="CH89"/>
          <cell r="CI89"/>
          <cell r="CJ89"/>
          <cell r="CK89"/>
          <cell r="CL89"/>
          <cell r="CM89"/>
          <cell r="CN89"/>
          <cell r="CO89"/>
          <cell r="CP89"/>
          <cell r="CQ89"/>
          <cell r="CR89"/>
          <cell r="CS89"/>
          <cell r="CT89"/>
          <cell r="CU89"/>
          <cell r="CV89"/>
          <cell r="CW89"/>
          <cell r="CX89"/>
          <cell r="CY89"/>
          <cell r="CZ89"/>
          <cell r="DA89"/>
          <cell r="DB89"/>
          <cell r="DC89"/>
          <cell r="DD89"/>
          <cell r="DE89"/>
          <cell r="DF89"/>
          <cell r="DG89"/>
          <cell r="DH89"/>
          <cell r="DI89"/>
          <cell r="DJ89"/>
          <cell r="DK89"/>
          <cell r="DL89"/>
          <cell r="DM89"/>
          <cell r="DN89"/>
          <cell r="DO89"/>
          <cell r="DP89"/>
          <cell r="DQ89"/>
          <cell r="DR89"/>
          <cell r="DS89"/>
          <cell r="DT89"/>
          <cell r="DU89"/>
          <cell r="DV89"/>
          <cell r="DW89"/>
          <cell r="DX89"/>
          <cell r="DY89"/>
          <cell r="DZ89"/>
          <cell r="EA89"/>
          <cell r="EB89"/>
          <cell r="EC89"/>
          <cell r="ED89"/>
          <cell r="EE89"/>
          <cell r="EF89"/>
          <cell r="EG89"/>
          <cell r="EH89"/>
          <cell r="EI89"/>
          <cell r="EJ89"/>
          <cell r="EK89"/>
          <cell r="EL89"/>
          <cell r="EM89"/>
          <cell r="EN89"/>
          <cell r="EO89"/>
          <cell r="EP89"/>
          <cell r="EQ89"/>
          <cell r="ER89"/>
          <cell r="ES89"/>
          <cell r="ET89"/>
          <cell r="EU89"/>
          <cell r="EV89"/>
          <cell r="EW89"/>
          <cell r="EX89"/>
          <cell r="EY89"/>
          <cell r="EZ89"/>
          <cell r="FA89"/>
          <cell r="FB89"/>
          <cell r="FC89"/>
          <cell r="FD89"/>
          <cell r="FE89"/>
          <cell r="FF89"/>
          <cell r="FG89"/>
          <cell r="FH89"/>
          <cell r="FI89"/>
          <cell r="FJ89"/>
          <cell r="FK89"/>
          <cell r="FL89"/>
          <cell r="FM89"/>
          <cell r="FN89"/>
          <cell r="FO89"/>
          <cell r="FP89"/>
          <cell r="FQ89"/>
          <cell r="FR89"/>
          <cell r="FS89"/>
          <cell r="FT89"/>
          <cell r="FU89"/>
          <cell r="FV89"/>
          <cell r="FW89"/>
          <cell r="FX89"/>
          <cell r="FY89"/>
          <cell r="FZ89"/>
          <cell r="GA89"/>
          <cell r="GB89"/>
          <cell r="GC89"/>
          <cell r="GD89"/>
          <cell r="GE89"/>
        </row>
        <row r="90">
          <cell r="A90"/>
          <cell r="B90"/>
          <cell r="C90"/>
          <cell r="D90"/>
          <cell r="E90"/>
          <cell r="F90"/>
          <cell r="G90"/>
          <cell r="H90"/>
          <cell r="I90"/>
          <cell r="J90"/>
          <cell r="K90"/>
          <cell r="L90"/>
          <cell r="M90"/>
          <cell r="N90"/>
          <cell r="O90"/>
          <cell r="P90">
            <v>0</v>
          </cell>
          <cell r="Q90"/>
          <cell r="R90"/>
          <cell r="S90" t="str">
            <v xml:space="preserve">32819 </v>
          </cell>
          <cell r="T90"/>
          <cell r="U90"/>
          <cell r="V90"/>
          <cell r="W90"/>
          <cell r="X90"/>
          <cell r="Y90"/>
          <cell r="Z90"/>
          <cell r="AA90">
            <v>32819</v>
          </cell>
          <cell r="AB90"/>
          <cell r="AC90"/>
          <cell r="AD90"/>
          <cell r="AE90"/>
          <cell r="AF90"/>
          <cell r="AG90"/>
          <cell r="AH90"/>
          <cell r="AI90"/>
          <cell r="AJ90"/>
          <cell r="AK90"/>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cell r="BL90"/>
          <cell r="BM90"/>
          <cell r="BN90"/>
          <cell r="BO90"/>
          <cell r="BP90"/>
          <cell r="BQ90"/>
          <cell r="BR90"/>
          <cell r="BS90"/>
          <cell r="BT90"/>
          <cell r="BU90"/>
          <cell r="BV90"/>
          <cell r="BW90"/>
          <cell r="BX90"/>
          <cell r="BY90"/>
          <cell r="BZ90"/>
          <cell r="CA90"/>
          <cell r="CB90"/>
          <cell r="CC90"/>
          <cell r="CD90"/>
          <cell r="CE90"/>
          <cell r="CF90"/>
          <cell r="CG90"/>
          <cell r="CH90"/>
          <cell r="CI90"/>
          <cell r="CJ90"/>
          <cell r="CK90"/>
          <cell r="CL90"/>
          <cell r="CM90"/>
          <cell r="CN90"/>
          <cell r="CO90"/>
          <cell r="CP90"/>
          <cell r="CQ90"/>
          <cell r="CR90"/>
          <cell r="CS90"/>
          <cell r="CT90"/>
          <cell r="CU90"/>
          <cell r="CV90"/>
          <cell r="CW90"/>
          <cell r="CX90"/>
          <cell r="CY90"/>
          <cell r="CZ90"/>
          <cell r="DA90"/>
          <cell r="DB90"/>
          <cell r="DC90"/>
          <cell r="DD90"/>
          <cell r="DE90"/>
          <cell r="DF90"/>
          <cell r="DG90"/>
          <cell r="DH90"/>
          <cell r="DI90"/>
          <cell r="DJ90"/>
          <cell r="DK90"/>
          <cell r="DL90"/>
          <cell r="DM90"/>
          <cell r="DN90"/>
          <cell r="DO90"/>
          <cell r="DP90"/>
          <cell r="DQ90"/>
          <cell r="DR90"/>
          <cell r="DS90"/>
          <cell r="DT90"/>
          <cell r="DU90"/>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row>
        <row r="91">
          <cell r="A91"/>
          <cell r="B91"/>
          <cell r="C91"/>
          <cell r="D91"/>
          <cell r="E91"/>
          <cell r="F91"/>
          <cell r="G91"/>
          <cell r="H91"/>
          <cell r="I91"/>
          <cell r="J91"/>
          <cell r="K91"/>
          <cell r="L91"/>
          <cell r="M91"/>
          <cell r="N91"/>
          <cell r="O91"/>
          <cell r="P91">
            <v>0</v>
          </cell>
          <cell r="Q91"/>
          <cell r="R91"/>
          <cell r="S91" t="str">
            <v xml:space="preserve">32819 </v>
          </cell>
          <cell r="T91"/>
          <cell r="U91"/>
          <cell r="V91"/>
          <cell r="W91"/>
          <cell r="X91"/>
          <cell r="Y91"/>
          <cell r="Z91"/>
          <cell r="AA91">
            <v>32819</v>
          </cell>
          <cell r="AB91"/>
          <cell r="AC91"/>
          <cell r="AD91"/>
          <cell r="AE91"/>
          <cell r="AF91"/>
          <cell r="AG91"/>
          <cell r="AH91"/>
          <cell r="AI91"/>
          <cell r="AJ91"/>
          <cell r="AK91"/>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cell r="BL91"/>
          <cell r="BM91"/>
          <cell r="BN91"/>
          <cell r="BO91"/>
          <cell r="BP91"/>
          <cell r="BQ91"/>
          <cell r="BR91"/>
          <cell r="BS91"/>
          <cell r="BT91"/>
          <cell r="BU91"/>
          <cell r="BV91"/>
          <cell r="BW91"/>
          <cell r="BX91"/>
          <cell r="BY91"/>
          <cell r="BZ91"/>
          <cell r="CA91"/>
          <cell r="CB91"/>
          <cell r="CC91"/>
          <cell r="CD91"/>
          <cell r="CE91"/>
          <cell r="CF91"/>
          <cell r="CG91"/>
          <cell r="CH91"/>
          <cell r="CI91"/>
          <cell r="CJ91"/>
          <cell r="CK91"/>
          <cell r="CL91"/>
          <cell r="CM91"/>
          <cell r="CN91"/>
          <cell r="CO91"/>
          <cell r="CP91"/>
          <cell r="CQ91"/>
          <cell r="CR91"/>
          <cell r="CS91"/>
          <cell r="CT91"/>
          <cell r="CU91"/>
          <cell r="CV91"/>
          <cell r="CW91"/>
          <cell r="CX91"/>
          <cell r="CY91"/>
          <cell r="CZ91"/>
          <cell r="DA91"/>
          <cell r="DB91"/>
          <cell r="DC91"/>
          <cell r="DD91"/>
          <cell r="DE91"/>
          <cell r="DF91"/>
          <cell r="DG91"/>
          <cell r="DH91"/>
          <cell r="DI91"/>
          <cell r="DJ91"/>
          <cell r="DK91"/>
          <cell r="DL91"/>
          <cell r="DM91"/>
          <cell r="DN91"/>
          <cell r="DO91"/>
          <cell r="DP91"/>
          <cell r="DQ91"/>
          <cell r="DR91"/>
          <cell r="DS91"/>
          <cell r="DT91"/>
          <cell r="DU91"/>
          <cell r="DV91"/>
          <cell r="DW91"/>
          <cell r="DX91"/>
          <cell r="DY91"/>
          <cell r="DZ91"/>
          <cell r="EA91"/>
          <cell r="EB91"/>
          <cell r="EC91"/>
          <cell r="ED91"/>
          <cell r="EE91"/>
          <cell r="EF91"/>
          <cell r="EG91"/>
          <cell r="EH91"/>
          <cell r="EI91"/>
          <cell r="EJ91"/>
          <cell r="EK91"/>
          <cell r="EL91"/>
          <cell r="EM91"/>
          <cell r="EN91"/>
          <cell r="EO91"/>
          <cell r="EP91"/>
          <cell r="EQ91"/>
          <cell r="ER91"/>
          <cell r="ES91"/>
          <cell r="ET91"/>
          <cell r="EU91"/>
          <cell r="EV91"/>
          <cell r="EW91"/>
          <cell r="EX91"/>
          <cell r="EY91"/>
          <cell r="EZ91"/>
          <cell r="FA91"/>
          <cell r="FB91"/>
          <cell r="FC91"/>
          <cell r="FD91"/>
          <cell r="FE91"/>
          <cell r="FF91"/>
          <cell r="FG91"/>
          <cell r="FH91"/>
          <cell r="FI91"/>
          <cell r="FJ91"/>
          <cell r="FK91"/>
          <cell r="FL91"/>
          <cell r="FM91"/>
          <cell r="FN91"/>
          <cell r="FO91"/>
          <cell r="FP91"/>
          <cell r="FQ91"/>
          <cell r="FR91"/>
          <cell r="FS91"/>
          <cell r="FT91"/>
          <cell r="FU91"/>
          <cell r="FV91"/>
          <cell r="FW91"/>
          <cell r="FX91"/>
          <cell r="FY91"/>
          <cell r="FZ91"/>
          <cell r="GA91"/>
          <cell r="GB91"/>
          <cell r="GC91"/>
          <cell r="GD91"/>
          <cell r="GE91"/>
        </row>
        <row r="92">
          <cell r="A92"/>
          <cell r="B92"/>
          <cell r="C92"/>
          <cell r="D92"/>
          <cell r="E92"/>
          <cell r="F92"/>
          <cell r="G92"/>
          <cell r="H92"/>
          <cell r="I92"/>
          <cell r="J92"/>
          <cell r="K92"/>
          <cell r="L92"/>
          <cell r="M92"/>
          <cell r="N92"/>
          <cell r="O92"/>
          <cell r="P92">
            <v>0</v>
          </cell>
          <cell r="Q92"/>
          <cell r="R92"/>
          <cell r="S92" t="str">
            <v xml:space="preserve">32819 </v>
          </cell>
          <cell r="T92"/>
          <cell r="U92"/>
          <cell r="V92"/>
          <cell r="W92"/>
          <cell r="X92"/>
          <cell r="Y92"/>
          <cell r="Z92"/>
          <cell r="AA92">
            <v>32819</v>
          </cell>
          <cell r="AB92"/>
          <cell r="AC92"/>
          <cell r="AD92"/>
          <cell r="AE92"/>
          <cell r="AF92"/>
          <cell r="AG92"/>
          <cell r="AH92"/>
          <cell r="AI92"/>
          <cell r="AJ92"/>
          <cell r="AK92"/>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cell r="BL92"/>
          <cell r="BM92"/>
          <cell r="BN92"/>
          <cell r="BO92"/>
          <cell r="BP92"/>
          <cell r="BQ92"/>
          <cell r="BR92"/>
          <cell r="BS92"/>
          <cell r="BT92"/>
          <cell r="BU92"/>
          <cell r="BV92"/>
          <cell r="BW92"/>
          <cell r="BX92"/>
          <cell r="BY92"/>
          <cell r="BZ92"/>
          <cell r="CA92"/>
          <cell r="CB92"/>
          <cell r="CC92"/>
          <cell r="CD92"/>
          <cell r="CE92"/>
          <cell r="CF92"/>
          <cell r="CG92"/>
          <cell r="CH92"/>
          <cell r="CI92"/>
          <cell r="CJ92"/>
          <cell r="CK92"/>
          <cell r="CL92"/>
          <cell r="CM92"/>
          <cell r="CN92"/>
          <cell r="CO92"/>
          <cell r="CP92"/>
          <cell r="CQ92"/>
          <cell r="CR92"/>
          <cell r="CS92"/>
          <cell r="CT92"/>
          <cell r="CU92"/>
          <cell r="CV92"/>
          <cell r="CW92"/>
          <cell r="CX92"/>
          <cell r="CY92"/>
          <cell r="CZ92"/>
          <cell r="DA92"/>
          <cell r="DB92"/>
          <cell r="DC92"/>
          <cell r="DD92"/>
          <cell r="DE92"/>
          <cell r="DF92"/>
          <cell r="DG92"/>
          <cell r="DH92"/>
          <cell r="DI92"/>
          <cell r="DJ92"/>
          <cell r="DK92"/>
          <cell r="DL92"/>
          <cell r="DM92"/>
          <cell r="DN92"/>
          <cell r="DO92"/>
          <cell r="DP92"/>
          <cell r="DQ92"/>
          <cell r="DR92"/>
          <cell r="DS92"/>
          <cell r="DT92"/>
          <cell r="DU92"/>
          <cell r="DV92"/>
          <cell r="DW92"/>
          <cell r="DX92"/>
          <cell r="DY92"/>
          <cell r="DZ92"/>
          <cell r="EA92"/>
          <cell r="EB92"/>
          <cell r="EC92"/>
          <cell r="ED92"/>
          <cell r="EE92"/>
          <cell r="EF92"/>
          <cell r="EG92"/>
          <cell r="EH92"/>
          <cell r="EI92"/>
          <cell r="EJ92"/>
          <cell r="EK92"/>
          <cell r="EL92"/>
          <cell r="EM92"/>
          <cell r="EN92"/>
          <cell r="EO92"/>
          <cell r="EP92"/>
          <cell r="EQ92"/>
          <cell r="ER92"/>
          <cell r="ES92"/>
          <cell r="ET92"/>
          <cell r="EU92"/>
          <cell r="EV92"/>
          <cell r="EW92"/>
          <cell r="EX92"/>
          <cell r="EY92"/>
          <cell r="EZ92"/>
          <cell r="FA92"/>
          <cell r="FB92"/>
          <cell r="FC92"/>
          <cell r="FD92"/>
          <cell r="FE92"/>
          <cell r="FF92"/>
          <cell r="FG92"/>
          <cell r="FH92"/>
          <cell r="FI92"/>
          <cell r="FJ92"/>
          <cell r="FK92"/>
          <cell r="FL92"/>
          <cell r="FM92"/>
          <cell r="FN92"/>
          <cell r="FO92"/>
          <cell r="FP92"/>
          <cell r="FQ92"/>
          <cell r="FR92"/>
          <cell r="FS92"/>
          <cell r="FT92"/>
          <cell r="FU92"/>
          <cell r="FV92"/>
          <cell r="FW92"/>
          <cell r="FX92"/>
          <cell r="FY92"/>
          <cell r="FZ92"/>
          <cell r="GA92"/>
          <cell r="GB92"/>
          <cell r="GC92"/>
          <cell r="GD92"/>
          <cell r="GE92"/>
        </row>
        <row r="93">
          <cell r="A93"/>
          <cell r="B93"/>
          <cell r="C93"/>
          <cell r="D93"/>
          <cell r="E93"/>
          <cell r="F93"/>
          <cell r="G93"/>
          <cell r="H93"/>
          <cell r="I93"/>
          <cell r="J93"/>
          <cell r="K93"/>
          <cell r="L93"/>
          <cell r="M93"/>
          <cell r="N93"/>
          <cell r="O93"/>
          <cell r="P93">
            <v>0</v>
          </cell>
          <cell r="Q93"/>
          <cell r="R93"/>
          <cell r="S93" t="str">
            <v xml:space="preserve">32819 </v>
          </cell>
          <cell r="T93"/>
          <cell r="U93"/>
          <cell r="V93"/>
          <cell r="W93"/>
          <cell r="X93"/>
          <cell r="Y93"/>
          <cell r="Z93"/>
          <cell r="AA93">
            <v>32819</v>
          </cell>
          <cell r="AB93"/>
          <cell r="AC93"/>
          <cell r="AD93"/>
          <cell r="AE93"/>
          <cell r="AF93"/>
          <cell r="AG93"/>
          <cell r="AH93"/>
          <cell r="AI93"/>
          <cell r="AJ93"/>
          <cell r="AK93"/>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cell r="BL93"/>
          <cell r="BM93"/>
          <cell r="BN93"/>
          <cell r="BO93"/>
          <cell r="BP93"/>
          <cell r="BQ93"/>
          <cell r="BR93"/>
          <cell r="BS93"/>
          <cell r="BT93"/>
          <cell r="BU93"/>
          <cell r="BV93"/>
          <cell r="BW93"/>
          <cell r="BX93"/>
          <cell r="BY93"/>
          <cell r="BZ93"/>
          <cell r="CA93"/>
          <cell r="CB93"/>
          <cell r="CC93"/>
          <cell r="CD93"/>
          <cell r="CE93"/>
          <cell r="CF93"/>
          <cell r="CG93"/>
          <cell r="CH93"/>
          <cell r="CI93"/>
          <cell r="CJ93"/>
          <cell r="CK93"/>
          <cell r="CL93"/>
          <cell r="CM93"/>
          <cell r="CN93"/>
          <cell r="CO93"/>
          <cell r="CP93"/>
          <cell r="CQ93"/>
          <cell r="CR93"/>
          <cell r="CS93"/>
          <cell r="CT93"/>
          <cell r="CU93"/>
          <cell r="CV93"/>
          <cell r="CW93"/>
          <cell r="CX93"/>
          <cell r="CY93"/>
          <cell r="CZ93"/>
          <cell r="DA93"/>
          <cell r="DB93"/>
          <cell r="DC93"/>
          <cell r="DD93"/>
          <cell r="DE93"/>
          <cell r="DF93"/>
          <cell r="DG93"/>
          <cell r="DH93"/>
          <cell r="DI93"/>
          <cell r="DJ93"/>
          <cell r="DK93"/>
          <cell r="DL93"/>
          <cell r="DM93"/>
          <cell r="DN93"/>
          <cell r="DO93"/>
          <cell r="DP93"/>
          <cell r="DQ93"/>
          <cell r="DR93"/>
          <cell r="DS93"/>
          <cell r="DT93"/>
          <cell r="DU93"/>
          <cell r="DV93"/>
          <cell r="DW93"/>
          <cell r="DX93"/>
          <cell r="DY93"/>
          <cell r="DZ93"/>
          <cell r="EA93"/>
          <cell r="EB93"/>
          <cell r="EC93"/>
          <cell r="ED93"/>
          <cell r="EE93"/>
          <cell r="EF93"/>
          <cell r="EG93"/>
          <cell r="EH93"/>
          <cell r="EI93"/>
          <cell r="EJ93"/>
          <cell r="EK93"/>
          <cell r="EL93"/>
          <cell r="EM93"/>
          <cell r="EN93"/>
          <cell r="EO93"/>
          <cell r="EP93"/>
          <cell r="EQ93"/>
          <cell r="ER93"/>
          <cell r="ES93"/>
          <cell r="ET93"/>
          <cell r="EU93"/>
          <cell r="EV93"/>
          <cell r="EW93"/>
          <cell r="EX93"/>
          <cell r="EY93"/>
          <cell r="EZ93"/>
          <cell r="FA93"/>
          <cell r="FB93"/>
          <cell r="FC93"/>
          <cell r="FD93"/>
          <cell r="FE93"/>
          <cell r="FF93"/>
          <cell r="FG93"/>
          <cell r="FH93"/>
          <cell r="FI93"/>
          <cell r="FJ93"/>
          <cell r="FK93"/>
          <cell r="FL93"/>
          <cell r="FM93"/>
          <cell r="FN93"/>
          <cell r="FO93"/>
          <cell r="FP93"/>
          <cell r="FQ93"/>
          <cell r="FR93"/>
          <cell r="FS93"/>
          <cell r="FT93"/>
          <cell r="FU93"/>
          <cell r="FV93"/>
          <cell r="FW93"/>
          <cell r="FX93"/>
          <cell r="FY93"/>
          <cell r="FZ93"/>
          <cell r="GA93"/>
          <cell r="GB93"/>
          <cell r="GC93"/>
          <cell r="GD93"/>
          <cell r="GE93"/>
        </row>
        <row r="94">
          <cell r="A94"/>
          <cell r="B94"/>
          <cell r="C94"/>
          <cell r="D94"/>
          <cell r="E94"/>
          <cell r="F94"/>
          <cell r="G94"/>
          <cell r="H94"/>
          <cell r="I94"/>
          <cell r="J94"/>
          <cell r="K94"/>
          <cell r="L94"/>
          <cell r="M94"/>
          <cell r="N94"/>
          <cell r="O94"/>
          <cell r="P94">
            <v>0</v>
          </cell>
          <cell r="Q94"/>
          <cell r="R94"/>
          <cell r="S94" t="str">
            <v xml:space="preserve">32819 </v>
          </cell>
          <cell r="T94"/>
          <cell r="U94"/>
          <cell r="V94"/>
          <cell r="W94"/>
          <cell r="X94"/>
          <cell r="Y94"/>
          <cell r="Z94"/>
          <cell r="AA94">
            <v>32819</v>
          </cell>
          <cell r="AB94"/>
          <cell r="AC94"/>
          <cell r="AD94"/>
          <cell r="AE94"/>
          <cell r="AF94"/>
          <cell r="AG94"/>
          <cell r="AH94"/>
          <cell r="AI94"/>
          <cell r="AJ94"/>
          <cell r="AK94"/>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cell r="BL94"/>
          <cell r="BM94"/>
          <cell r="BN94"/>
          <cell r="BO94"/>
          <cell r="BP94"/>
          <cell r="BQ94"/>
          <cell r="BR94"/>
          <cell r="BS94"/>
          <cell r="BT94"/>
          <cell r="BU94"/>
          <cell r="BV94"/>
          <cell r="BW94"/>
          <cell r="BX94"/>
          <cell r="BY94"/>
          <cell r="BZ94"/>
          <cell r="CA94"/>
          <cell r="CB94"/>
          <cell r="CC94"/>
          <cell r="CD94"/>
          <cell r="CE94"/>
          <cell r="CF94"/>
          <cell r="CG94"/>
          <cell r="CH94"/>
          <cell r="CI94"/>
          <cell r="CJ94"/>
          <cell r="CK94"/>
          <cell r="CL94"/>
          <cell r="CM94"/>
          <cell r="CN94"/>
          <cell r="CO94"/>
          <cell r="CP94"/>
          <cell r="CQ94"/>
          <cell r="CR94"/>
          <cell r="CS94"/>
          <cell r="CT94"/>
          <cell r="CU94"/>
          <cell r="CV94"/>
          <cell r="CW94"/>
          <cell r="CX94"/>
          <cell r="CY94"/>
          <cell r="CZ94"/>
          <cell r="DA94"/>
          <cell r="DB94"/>
          <cell r="DC94"/>
          <cell r="DD94"/>
          <cell r="DE94"/>
          <cell r="DF94"/>
          <cell r="DG94"/>
          <cell r="DH94"/>
          <cell r="DI94"/>
          <cell r="DJ94"/>
          <cell r="DK94"/>
          <cell r="DL94"/>
          <cell r="DM94"/>
          <cell r="DN94"/>
          <cell r="DO94"/>
          <cell r="DP94"/>
          <cell r="DQ94"/>
          <cell r="DR94"/>
          <cell r="DS94"/>
          <cell r="DT94"/>
          <cell r="DU94"/>
          <cell r="DV94"/>
          <cell r="DW94"/>
          <cell r="DX94"/>
          <cell r="DY94"/>
          <cell r="DZ94"/>
          <cell r="EA94"/>
          <cell r="EB94"/>
          <cell r="EC94"/>
          <cell r="ED94"/>
          <cell r="EE94"/>
          <cell r="EF94"/>
          <cell r="EG94"/>
          <cell r="EH94"/>
          <cell r="EI94"/>
          <cell r="EJ94"/>
          <cell r="EK94"/>
          <cell r="EL94"/>
          <cell r="EM94"/>
          <cell r="EN94"/>
          <cell r="EO94"/>
          <cell r="EP94"/>
          <cell r="EQ94"/>
          <cell r="ER94"/>
          <cell r="ES94"/>
          <cell r="ET94"/>
          <cell r="EU94"/>
          <cell r="EV94"/>
          <cell r="EW94"/>
          <cell r="EX94"/>
          <cell r="EY94"/>
          <cell r="EZ94"/>
          <cell r="FA94"/>
          <cell r="FB94"/>
          <cell r="FC94"/>
          <cell r="FD94"/>
          <cell r="FE94"/>
          <cell r="FF94"/>
          <cell r="FG94"/>
          <cell r="FH94"/>
          <cell r="FI94"/>
          <cell r="FJ94"/>
          <cell r="FK94"/>
          <cell r="FL94"/>
          <cell r="FM94"/>
          <cell r="FN94"/>
          <cell r="FO94"/>
          <cell r="FP94"/>
          <cell r="FQ94"/>
          <cell r="FR94"/>
          <cell r="FS94"/>
          <cell r="FT94"/>
          <cell r="FU94"/>
          <cell r="FV94"/>
          <cell r="FW94"/>
          <cell r="FX94"/>
          <cell r="FY94"/>
          <cell r="FZ94"/>
          <cell r="GA94"/>
          <cell r="GB94"/>
          <cell r="GC94"/>
          <cell r="GD94"/>
          <cell r="GE94"/>
        </row>
        <row r="95">
          <cell r="A95"/>
          <cell r="B95"/>
          <cell r="C95"/>
          <cell r="D95"/>
          <cell r="E95"/>
          <cell r="F95"/>
          <cell r="G95"/>
          <cell r="H95"/>
          <cell r="I95"/>
          <cell r="J95"/>
          <cell r="K95"/>
          <cell r="L95"/>
          <cell r="M95"/>
          <cell r="N95"/>
          <cell r="O95"/>
          <cell r="P95">
            <v>0</v>
          </cell>
          <cell r="Q95"/>
          <cell r="R95"/>
          <cell r="S95" t="str">
            <v xml:space="preserve">32819 </v>
          </cell>
          <cell r="T95"/>
          <cell r="U95"/>
          <cell r="V95"/>
          <cell r="W95"/>
          <cell r="X95"/>
          <cell r="Y95"/>
          <cell r="Z95"/>
          <cell r="AA95">
            <v>32819</v>
          </cell>
          <cell r="AB95"/>
          <cell r="AC95"/>
          <cell r="AD95"/>
          <cell r="AE95"/>
          <cell r="AF95"/>
          <cell r="AG95"/>
          <cell r="AH95"/>
          <cell r="AI95"/>
          <cell r="AJ95"/>
          <cell r="AK95"/>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cell r="BL95"/>
          <cell r="BM95"/>
          <cell r="BN95"/>
          <cell r="BO95"/>
          <cell r="BP95"/>
          <cell r="BQ95"/>
          <cell r="BR95"/>
          <cell r="BS95"/>
          <cell r="BT95"/>
          <cell r="BU95"/>
          <cell r="BV95"/>
          <cell r="BW95"/>
          <cell r="BX95"/>
          <cell r="BY95"/>
          <cell r="BZ95"/>
          <cell r="CA95"/>
          <cell r="CB95"/>
          <cell r="CC95"/>
          <cell r="CD95"/>
          <cell r="CE95"/>
          <cell r="CF95"/>
          <cell r="CG95"/>
          <cell r="CH95"/>
          <cell r="CI95"/>
          <cell r="CJ95"/>
          <cell r="CK95"/>
          <cell r="CL95"/>
          <cell r="CM95"/>
          <cell r="CN95"/>
          <cell r="CO95"/>
          <cell r="CP95"/>
          <cell r="CQ95"/>
          <cell r="CR95"/>
          <cell r="CS95"/>
          <cell r="CT95"/>
          <cell r="CU95"/>
          <cell r="CV95"/>
          <cell r="CW95"/>
          <cell r="CX95"/>
          <cell r="CY95"/>
          <cell r="CZ95"/>
          <cell r="DA95"/>
          <cell r="DB95"/>
          <cell r="DC95"/>
          <cell r="DD95"/>
          <cell r="DE95"/>
          <cell r="DF95"/>
          <cell r="DG95"/>
          <cell r="DH95"/>
          <cell r="DI95"/>
          <cell r="DJ95"/>
          <cell r="DK95"/>
          <cell r="DL95"/>
          <cell r="DM95"/>
          <cell r="DN95"/>
          <cell r="DO95"/>
          <cell r="DP95"/>
          <cell r="DQ95"/>
          <cell r="DR95"/>
          <cell r="DS95"/>
          <cell r="DT95"/>
          <cell r="DU95"/>
          <cell r="DV95"/>
          <cell r="DW95"/>
          <cell r="DX95"/>
          <cell r="DY95"/>
          <cell r="DZ95"/>
          <cell r="EA95"/>
          <cell r="EB95"/>
          <cell r="EC95"/>
          <cell r="ED95"/>
          <cell r="EE95"/>
          <cell r="EF95"/>
          <cell r="EG95"/>
          <cell r="EH95"/>
          <cell r="EI95"/>
          <cell r="EJ95"/>
          <cell r="EK95"/>
          <cell r="EL95"/>
          <cell r="EM95"/>
          <cell r="EN95"/>
          <cell r="EO95"/>
          <cell r="EP95"/>
          <cell r="EQ95"/>
          <cell r="ER95"/>
          <cell r="ES95"/>
          <cell r="ET95"/>
          <cell r="EU95"/>
          <cell r="EV95"/>
          <cell r="EW95"/>
          <cell r="EX95"/>
          <cell r="EY95"/>
          <cell r="EZ95"/>
          <cell r="FA95"/>
          <cell r="FB95"/>
          <cell r="FC95"/>
          <cell r="FD95"/>
          <cell r="FE95"/>
          <cell r="FF95"/>
          <cell r="FG95"/>
          <cell r="FH95"/>
          <cell r="FI95"/>
          <cell r="FJ95"/>
          <cell r="FK95"/>
          <cell r="FL95"/>
          <cell r="FM95"/>
          <cell r="FN95"/>
          <cell r="FO95"/>
          <cell r="FP95"/>
          <cell r="FQ95"/>
          <cell r="FR95"/>
          <cell r="FS95"/>
          <cell r="FT95"/>
          <cell r="FU95"/>
          <cell r="FV95"/>
          <cell r="FW95"/>
          <cell r="FX95"/>
          <cell r="FY95"/>
          <cell r="FZ95"/>
          <cell r="GA95"/>
          <cell r="GB95"/>
          <cell r="GC95"/>
          <cell r="GD95"/>
          <cell r="GE95"/>
        </row>
        <row r="96">
          <cell r="A96"/>
          <cell r="B96"/>
          <cell r="C96"/>
          <cell r="D96"/>
          <cell r="E96"/>
          <cell r="F96"/>
          <cell r="G96"/>
          <cell r="H96"/>
          <cell r="I96"/>
          <cell r="J96"/>
          <cell r="K96"/>
          <cell r="L96"/>
          <cell r="M96"/>
          <cell r="N96"/>
          <cell r="O96"/>
          <cell r="P96">
            <v>0</v>
          </cell>
          <cell r="Q96"/>
          <cell r="R96"/>
          <cell r="S96" t="str">
            <v xml:space="preserve">32819 </v>
          </cell>
          <cell r="T96"/>
          <cell r="U96"/>
          <cell r="V96"/>
          <cell r="W96"/>
          <cell r="X96"/>
          <cell r="Y96"/>
          <cell r="Z96"/>
          <cell r="AA96">
            <v>32819</v>
          </cell>
          <cell r="AB96"/>
          <cell r="AC96"/>
          <cell r="AD96"/>
          <cell r="AE96"/>
          <cell r="AF96"/>
          <cell r="AG96"/>
          <cell r="AH96"/>
          <cell r="AI96"/>
          <cell r="AJ96"/>
          <cell r="AK96"/>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cell r="BL96"/>
          <cell r="BM96"/>
          <cell r="BN96"/>
          <cell r="BO96"/>
          <cell r="BP96"/>
          <cell r="BQ96"/>
          <cell r="BR96"/>
          <cell r="BS96"/>
          <cell r="BT96"/>
          <cell r="BU96"/>
          <cell r="BV96"/>
          <cell r="BW96"/>
          <cell r="BX96"/>
          <cell r="BY96"/>
          <cell r="BZ96"/>
          <cell r="CA96"/>
          <cell r="CB96"/>
          <cell r="CC96"/>
          <cell r="CD96"/>
          <cell r="CE96"/>
          <cell r="CF96"/>
          <cell r="CG96"/>
          <cell r="CH96"/>
          <cell r="CI96"/>
          <cell r="CJ96"/>
          <cell r="CK96"/>
          <cell r="CL96"/>
          <cell r="CM96"/>
          <cell r="CN96"/>
          <cell r="CO96"/>
          <cell r="CP96"/>
          <cell r="CQ96"/>
          <cell r="CR96"/>
          <cell r="CS96"/>
          <cell r="CT96"/>
          <cell r="CU96"/>
          <cell r="CV96"/>
          <cell r="CW96"/>
          <cell r="CX96"/>
          <cell r="CY96"/>
          <cell r="CZ96"/>
          <cell r="DA96"/>
          <cell r="DB96"/>
          <cell r="DC96"/>
          <cell r="DD96"/>
          <cell r="DE96"/>
          <cell r="DF96"/>
          <cell r="DG96"/>
          <cell r="DH96"/>
          <cell r="DI96"/>
          <cell r="DJ96"/>
          <cell r="DK96"/>
          <cell r="DL96"/>
          <cell r="DM96"/>
          <cell r="DN96"/>
          <cell r="DO96"/>
          <cell r="DP96"/>
          <cell r="DQ96"/>
          <cell r="DR96"/>
          <cell r="DS96"/>
          <cell r="DT96"/>
          <cell r="DU96"/>
          <cell r="DV96"/>
          <cell r="DW96"/>
          <cell r="DX96"/>
          <cell r="DY96"/>
          <cell r="DZ96"/>
          <cell r="EA96"/>
          <cell r="EB96"/>
          <cell r="EC96"/>
          <cell r="ED96"/>
          <cell r="EE96"/>
          <cell r="EF96"/>
          <cell r="EG96"/>
          <cell r="EH96"/>
          <cell r="EI96"/>
          <cell r="EJ96"/>
          <cell r="EK96"/>
          <cell r="EL96"/>
          <cell r="EM96"/>
          <cell r="EN96"/>
          <cell r="EO96"/>
          <cell r="EP96"/>
          <cell r="EQ96"/>
          <cell r="ER96"/>
          <cell r="ES96"/>
          <cell r="ET96"/>
          <cell r="EU96"/>
          <cell r="EV96"/>
          <cell r="EW96"/>
          <cell r="EX96"/>
          <cell r="EY96"/>
          <cell r="EZ96"/>
          <cell r="FA96"/>
          <cell r="FB96"/>
          <cell r="FC96"/>
          <cell r="FD96"/>
          <cell r="FE96"/>
          <cell r="FF96"/>
          <cell r="FG96"/>
          <cell r="FH96"/>
          <cell r="FI96"/>
          <cell r="FJ96"/>
          <cell r="FK96"/>
          <cell r="FL96"/>
          <cell r="FM96"/>
          <cell r="FN96"/>
          <cell r="FO96"/>
          <cell r="FP96"/>
          <cell r="FQ96"/>
          <cell r="FR96"/>
          <cell r="FS96"/>
          <cell r="FT96"/>
          <cell r="FU96"/>
          <cell r="FV96"/>
          <cell r="FW96"/>
          <cell r="FX96"/>
          <cell r="FY96"/>
          <cell r="FZ96"/>
          <cell r="GA96"/>
          <cell r="GB96"/>
          <cell r="GC96"/>
          <cell r="GD96"/>
          <cell r="GE96"/>
        </row>
        <row r="97">
          <cell r="A97"/>
          <cell r="B97"/>
          <cell r="C97"/>
          <cell r="D97"/>
          <cell r="E97"/>
          <cell r="F97"/>
          <cell r="G97"/>
          <cell r="H97"/>
          <cell r="I97"/>
          <cell r="J97"/>
          <cell r="K97"/>
          <cell r="L97"/>
          <cell r="M97"/>
          <cell r="N97"/>
          <cell r="O97"/>
          <cell r="P97">
            <v>0</v>
          </cell>
          <cell r="Q97"/>
          <cell r="R97"/>
          <cell r="S97" t="str">
            <v xml:space="preserve">32819 </v>
          </cell>
          <cell r="T97"/>
          <cell r="U97"/>
          <cell r="V97"/>
          <cell r="W97"/>
          <cell r="X97"/>
          <cell r="Y97"/>
          <cell r="Z97"/>
          <cell r="AA97">
            <v>32819</v>
          </cell>
          <cell r="AB97"/>
          <cell r="AC97"/>
          <cell r="AD97"/>
          <cell r="AE97"/>
          <cell r="AF97"/>
          <cell r="AG97"/>
          <cell r="AH97"/>
          <cell r="AI97"/>
          <cell r="AJ97"/>
          <cell r="AK97"/>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cell r="BL97"/>
          <cell r="BM97"/>
          <cell r="BN97"/>
          <cell r="BO97"/>
          <cell r="BP97"/>
          <cell r="BQ97"/>
          <cell r="BR97"/>
          <cell r="BS97"/>
          <cell r="BT97"/>
          <cell r="BU97"/>
          <cell r="BV97"/>
          <cell r="BW97"/>
          <cell r="BX97"/>
          <cell r="BY97"/>
          <cell r="BZ97"/>
          <cell r="CA97"/>
          <cell r="CB97"/>
          <cell r="CC97"/>
          <cell r="CD97"/>
          <cell r="CE97"/>
          <cell r="CF97"/>
          <cell r="CG97"/>
          <cell r="CH97"/>
          <cell r="CI97"/>
          <cell r="CJ97"/>
          <cell r="CK97"/>
          <cell r="CL97"/>
          <cell r="CM97"/>
          <cell r="CN97"/>
          <cell r="CO97"/>
          <cell r="CP97"/>
          <cell r="CQ97"/>
          <cell r="CR97"/>
          <cell r="CS97"/>
          <cell r="CT97"/>
          <cell r="CU97"/>
          <cell r="CV97"/>
          <cell r="CW97"/>
          <cell r="CX97"/>
          <cell r="CY97"/>
          <cell r="CZ97"/>
          <cell r="DA97"/>
          <cell r="DB97"/>
          <cell r="DC97"/>
          <cell r="DD97"/>
          <cell r="DE97"/>
          <cell r="DF97"/>
          <cell r="DG97"/>
          <cell r="DH97"/>
          <cell r="DI97"/>
          <cell r="DJ97"/>
          <cell r="DK97"/>
          <cell r="DL97"/>
          <cell r="DM97"/>
          <cell r="DN97"/>
          <cell r="DO97"/>
          <cell r="DP97"/>
          <cell r="DQ97"/>
          <cell r="DR97"/>
          <cell r="DS97"/>
          <cell r="DT97"/>
          <cell r="DU97"/>
          <cell r="DV97"/>
          <cell r="DW97"/>
          <cell r="DX97"/>
          <cell r="DY97"/>
          <cell r="DZ97"/>
          <cell r="EA97"/>
          <cell r="EB97"/>
          <cell r="EC97"/>
          <cell r="ED97"/>
          <cell r="EE97"/>
          <cell r="EF97"/>
          <cell r="EG97"/>
          <cell r="EH97"/>
          <cell r="EI97"/>
          <cell r="EJ97"/>
          <cell r="EK97"/>
          <cell r="EL97"/>
          <cell r="EM97"/>
          <cell r="EN97"/>
          <cell r="EO97"/>
          <cell r="EP97"/>
          <cell r="EQ97"/>
          <cell r="ER97"/>
          <cell r="ES97"/>
          <cell r="ET97"/>
          <cell r="EU97"/>
          <cell r="EV97"/>
          <cell r="EW97"/>
          <cell r="EX97"/>
          <cell r="EY97"/>
          <cell r="EZ97"/>
          <cell r="FA97"/>
          <cell r="FB97"/>
          <cell r="FC97"/>
          <cell r="FD97"/>
          <cell r="FE97"/>
          <cell r="FF97"/>
          <cell r="FG97"/>
          <cell r="FH97"/>
          <cell r="FI97"/>
          <cell r="FJ97"/>
          <cell r="FK97"/>
          <cell r="FL97"/>
          <cell r="FM97"/>
          <cell r="FN97"/>
          <cell r="FO97"/>
          <cell r="FP97"/>
          <cell r="FQ97"/>
          <cell r="FR97"/>
          <cell r="FS97"/>
          <cell r="FT97"/>
          <cell r="FU97"/>
          <cell r="FV97"/>
          <cell r="FW97"/>
          <cell r="FX97"/>
          <cell r="FY97"/>
          <cell r="FZ97"/>
          <cell r="GA97"/>
          <cell r="GB97"/>
          <cell r="GC97"/>
          <cell r="GD97"/>
          <cell r="GE97"/>
        </row>
        <row r="98">
          <cell r="A98"/>
          <cell r="B98"/>
          <cell r="C98"/>
          <cell r="D98"/>
          <cell r="E98"/>
          <cell r="F98"/>
          <cell r="G98"/>
          <cell r="H98"/>
          <cell r="I98"/>
          <cell r="J98"/>
          <cell r="K98"/>
          <cell r="L98"/>
          <cell r="M98"/>
          <cell r="N98"/>
          <cell r="O98"/>
          <cell r="P98">
            <v>0</v>
          </cell>
          <cell r="Q98"/>
          <cell r="R98"/>
          <cell r="S98" t="str">
            <v xml:space="preserve">32819 </v>
          </cell>
          <cell r="T98"/>
          <cell r="U98"/>
          <cell r="V98"/>
          <cell r="W98"/>
          <cell r="X98"/>
          <cell r="Y98"/>
          <cell r="Z98"/>
          <cell r="AA98">
            <v>32819</v>
          </cell>
          <cell r="AB98"/>
          <cell r="AC98"/>
          <cell r="AD98"/>
          <cell r="AE98"/>
          <cell r="AF98"/>
          <cell r="AG98"/>
          <cell r="AH98"/>
          <cell r="AI98"/>
          <cell r="AJ98"/>
          <cell r="AK98"/>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cell r="BL98"/>
          <cell r="BM98"/>
          <cell r="BN98"/>
          <cell r="BO98"/>
          <cell r="BP98"/>
          <cell r="BQ98"/>
          <cell r="BR98"/>
          <cell r="BS98"/>
          <cell r="BT98"/>
          <cell r="BU98"/>
          <cell r="BV98"/>
          <cell r="BW98"/>
          <cell r="BX98"/>
          <cell r="BY98"/>
          <cell r="BZ98"/>
          <cell r="CA98"/>
          <cell r="CB98"/>
          <cell r="CC98"/>
          <cell r="CD98"/>
          <cell r="CE98"/>
          <cell r="CF98"/>
          <cell r="CG98"/>
          <cell r="CH98"/>
          <cell r="CI98"/>
          <cell r="CJ98"/>
          <cell r="CK98"/>
          <cell r="CL98"/>
          <cell r="CM98"/>
          <cell r="CN98"/>
          <cell r="CO98"/>
          <cell r="CP98"/>
          <cell r="CQ98"/>
          <cell r="CR98"/>
          <cell r="CS98"/>
          <cell r="CT98"/>
          <cell r="CU98"/>
          <cell r="CV98"/>
          <cell r="CW98"/>
          <cell r="CX98"/>
          <cell r="CY98"/>
          <cell r="CZ98"/>
          <cell r="DA98"/>
          <cell r="DB98"/>
          <cell r="DC98"/>
          <cell r="DD98"/>
          <cell r="DE98"/>
          <cell r="DF98"/>
          <cell r="DG98"/>
          <cell r="DH98"/>
          <cell r="DI98"/>
          <cell r="DJ98"/>
          <cell r="DK98"/>
          <cell r="DL98"/>
          <cell r="DM98"/>
          <cell r="DN98"/>
          <cell r="DO98"/>
          <cell r="DP98"/>
          <cell r="DQ98"/>
          <cell r="DR98"/>
          <cell r="DS98"/>
          <cell r="DT98"/>
          <cell r="DU98"/>
          <cell r="DV98"/>
          <cell r="DW98"/>
          <cell r="DX98"/>
          <cell r="DY98"/>
          <cell r="DZ98"/>
          <cell r="EA98"/>
          <cell r="EB98"/>
          <cell r="EC98"/>
          <cell r="ED98"/>
          <cell r="EE98"/>
          <cell r="EF98"/>
          <cell r="EG98"/>
          <cell r="EH98"/>
          <cell r="EI98"/>
          <cell r="EJ98"/>
          <cell r="EK98"/>
          <cell r="EL98"/>
          <cell r="EM98"/>
          <cell r="EN98"/>
          <cell r="EO98"/>
          <cell r="EP98"/>
          <cell r="EQ98"/>
          <cell r="ER98"/>
          <cell r="ES98"/>
          <cell r="ET98"/>
          <cell r="EU98"/>
          <cell r="EV98"/>
          <cell r="EW98"/>
          <cell r="EX98"/>
          <cell r="EY98"/>
          <cell r="EZ98"/>
          <cell r="FA98"/>
          <cell r="FB98"/>
          <cell r="FC98"/>
          <cell r="FD98"/>
          <cell r="FE98"/>
          <cell r="FF98"/>
          <cell r="FG98"/>
          <cell r="FH98"/>
          <cell r="FI98"/>
          <cell r="FJ98"/>
          <cell r="FK98"/>
          <cell r="FL98"/>
          <cell r="FM98"/>
          <cell r="FN98"/>
          <cell r="FO98"/>
          <cell r="FP98"/>
          <cell r="FQ98"/>
          <cell r="FR98"/>
          <cell r="FS98"/>
          <cell r="FT98"/>
          <cell r="FU98"/>
          <cell r="FV98"/>
          <cell r="FW98"/>
          <cell r="FX98"/>
          <cell r="FY98"/>
          <cell r="FZ98"/>
          <cell r="GA98"/>
          <cell r="GB98"/>
          <cell r="GC98"/>
          <cell r="GD98"/>
          <cell r="GE98"/>
        </row>
        <row r="99">
          <cell r="A99"/>
          <cell r="B99"/>
          <cell r="C99"/>
          <cell r="D99"/>
          <cell r="E99"/>
          <cell r="F99"/>
          <cell r="G99"/>
          <cell r="H99"/>
          <cell r="I99"/>
          <cell r="J99"/>
          <cell r="K99"/>
          <cell r="L99"/>
          <cell r="M99"/>
          <cell r="N99"/>
          <cell r="O99"/>
          <cell r="P99">
            <v>0</v>
          </cell>
          <cell r="Q99"/>
          <cell r="R99"/>
          <cell r="S99" t="str">
            <v xml:space="preserve">32819 </v>
          </cell>
          <cell r="T99"/>
          <cell r="U99"/>
          <cell r="V99"/>
          <cell r="W99"/>
          <cell r="X99"/>
          <cell r="Y99"/>
          <cell r="Z99"/>
          <cell r="AA99">
            <v>32819</v>
          </cell>
          <cell r="AB99"/>
          <cell r="AC99"/>
          <cell r="AD99"/>
          <cell r="AE99"/>
          <cell r="AF99"/>
          <cell r="AG99"/>
          <cell r="AH99"/>
          <cell r="AI99"/>
          <cell r="AJ99"/>
          <cell r="AK99"/>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cell r="BL99"/>
          <cell r="BM99"/>
          <cell r="BN99"/>
          <cell r="BO99"/>
          <cell r="BP99"/>
          <cell r="BQ99"/>
          <cell r="BR99"/>
          <cell r="BS99"/>
          <cell r="BT99"/>
          <cell r="BU99"/>
          <cell r="BV99"/>
          <cell r="BW99"/>
          <cell r="BX99"/>
          <cell r="BY99"/>
          <cell r="BZ99"/>
          <cell r="CA99"/>
          <cell r="CB99"/>
          <cell r="CC99"/>
          <cell r="CD99"/>
          <cell r="CE99"/>
          <cell r="CF99"/>
          <cell r="CG99"/>
          <cell r="CH99"/>
          <cell r="CI99"/>
          <cell r="CJ99"/>
          <cell r="CK99"/>
          <cell r="CL99"/>
          <cell r="CM99"/>
          <cell r="CN99"/>
          <cell r="CO99"/>
          <cell r="CP99"/>
          <cell r="CQ99"/>
          <cell r="CR99"/>
          <cell r="CS99"/>
          <cell r="CT99"/>
          <cell r="CU99"/>
          <cell r="CV99"/>
          <cell r="CW99"/>
          <cell r="CX99"/>
          <cell r="CY99"/>
          <cell r="CZ99"/>
          <cell r="DA99"/>
          <cell r="DB99"/>
          <cell r="DC99"/>
          <cell r="DD99"/>
          <cell r="DE99"/>
          <cell r="DF99"/>
          <cell r="DG99"/>
          <cell r="DH99"/>
          <cell r="DI99"/>
          <cell r="DJ99"/>
          <cell r="DK99"/>
          <cell r="DL99"/>
          <cell r="DM99"/>
          <cell r="DN99"/>
          <cell r="DO99"/>
          <cell r="DP99"/>
          <cell r="DQ99"/>
          <cell r="DR99"/>
          <cell r="DS99"/>
          <cell r="DT99"/>
          <cell r="DU99"/>
          <cell r="DV99"/>
          <cell r="DW99"/>
          <cell r="DX99"/>
          <cell r="DY99"/>
          <cell r="DZ99"/>
          <cell r="EA99"/>
          <cell r="EB99"/>
          <cell r="EC99"/>
          <cell r="ED99"/>
          <cell r="EE99"/>
          <cell r="EF99"/>
          <cell r="EG99"/>
          <cell r="EH99"/>
          <cell r="EI99"/>
          <cell r="EJ99"/>
          <cell r="EK99"/>
          <cell r="EL99"/>
          <cell r="EM99"/>
          <cell r="EN99"/>
          <cell r="EO99"/>
          <cell r="EP99"/>
          <cell r="EQ99"/>
          <cell r="ER99"/>
          <cell r="ES99"/>
          <cell r="ET99"/>
          <cell r="EU99"/>
          <cell r="EV99"/>
          <cell r="EW99"/>
          <cell r="EX99"/>
          <cell r="EY99"/>
          <cell r="EZ99"/>
          <cell r="FA99"/>
          <cell r="FB99"/>
          <cell r="FC99"/>
          <cell r="FD99"/>
          <cell r="FE99"/>
          <cell r="FF99"/>
          <cell r="FG99"/>
          <cell r="FH99"/>
          <cell r="FI99"/>
          <cell r="FJ99"/>
          <cell r="FK99"/>
          <cell r="FL99"/>
          <cell r="FM99"/>
          <cell r="FN99"/>
          <cell r="FO99"/>
          <cell r="FP99"/>
          <cell r="FQ99"/>
          <cell r="FR99"/>
          <cell r="FS99"/>
          <cell r="FT99"/>
          <cell r="FU99"/>
          <cell r="FV99"/>
          <cell r="FW99"/>
          <cell r="FX99"/>
          <cell r="FY99"/>
          <cell r="FZ99"/>
          <cell r="GA99"/>
          <cell r="GB99"/>
          <cell r="GC99"/>
          <cell r="GD99"/>
          <cell r="GE99"/>
        </row>
        <row r="100">
          <cell r="A100"/>
          <cell r="B100"/>
          <cell r="C100"/>
          <cell r="D100"/>
          <cell r="E100"/>
          <cell r="F100"/>
          <cell r="G100"/>
          <cell r="H100"/>
          <cell r="I100"/>
          <cell r="J100"/>
          <cell r="K100"/>
          <cell r="L100"/>
          <cell r="M100"/>
          <cell r="N100"/>
          <cell r="O100"/>
          <cell r="P100">
            <v>0</v>
          </cell>
          <cell r="Q100"/>
          <cell r="R100"/>
          <cell r="S100" t="str">
            <v xml:space="preserve">32819 </v>
          </cell>
          <cell r="T100"/>
          <cell r="U100"/>
          <cell r="V100"/>
          <cell r="W100"/>
          <cell r="X100"/>
          <cell r="Y100"/>
          <cell r="Z100"/>
          <cell r="AA100">
            <v>32819</v>
          </cell>
          <cell r="AB100"/>
          <cell r="AC100"/>
          <cell r="AD100"/>
          <cell r="AE100"/>
          <cell r="AF100"/>
          <cell r="AG100"/>
          <cell r="AH100"/>
          <cell r="AI100"/>
          <cell r="AJ100"/>
          <cell r="AK100"/>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cell r="BL100"/>
          <cell r="BM100"/>
          <cell r="BN100"/>
          <cell r="BO100"/>
          <cell r="BP100"/>
          <cell r="BQ100"/>
          <cell r="BR100"/>
          <cell r="BS100"/>
          <cell r="BT100"/>
          <cell r="BU100"/>
          <cell r="BV100"/>
          <cell r="BW100"/>
          <cell r="BX100"/>
          <cell r="BY100"/>
          <cell r="BZ100"/>
          <cell r="CA100"/>
          <cell r="CB100"/>
          <cell r="CC100"/>
          <cell r="CD100"/>
          <cell r="CE100"/>
          <cell r="CF100"/>
          <cell r="CG100"/>
          <cell r="CH100"/>
          <cell r="CI100"/>
          <cell r="CJ100"/>
          <cell r="CK100"/>
          <cell r="CL100"/>
          <cell r="CM100"/>
          <cell r="CN100"/>
          <cell r="CO100"/>
          <cell r="CP100"/>
          <cell r="CQ100"/>
          <cell r="CR100"/>
          <cell r="CS100"/>
          <cell r="CT100"/>
          <cell r="CU100"/>
          <cell r="CV100"/>
          <cell r="CW100"/>
          <cell r="CX100"/>
          <cell r="CY100"/>
          <cell r="CZ100"/>
          <cell r="DA100"/>
          <cell r="DB100"/>
          <cell r="DC100"/>
          <cell r="DD100"/>
          <cell r="DE100"/>
          <cell r="DF100"/>
          <cell r="DG100"/>
          <cell r="DH100"/>
          <cell r="DI100"/>
          <cell r="DJ100"/>
          <cell r="DK100"/>
          <cell r="DL100"/>
          <cell r="DM100"/>
          <cell r="DN100"/>
          <cell r="DO100"/>
          <cell r="DP100"/>
          <cell r="DQ100"/>
          <cell r="DR100"/>
          <cell r="DS100"/>
          <cell r="DT100"/>
          <cell r="DU100"/>
          <cell r="DV100"/>
          <cell r="DW100"/>
          <cell r="DX100"/>
          <cell r="DY100"/>
          <cell r="DZ100"/>
          <cell r="EA100"/>
          <cell r="EB100"/>
          <cell r="EC100"/>
          <cell r="ED100"/>
          <cell r="EE100"/>
          <cell r="EF100"/>
          <cell r="EG100"/>
          <cell r="EH100"/>
          <cell r="EI100"/>
          <cell r="EJ100"/>
          <cell r="EK100"/>
          <cell r="EL100"/>
          <cell r="EM100"/>
          <cell r="EN100"/>
          <cell r="EO100"/>
          <cell r="EP100"/>
          <cell r="EQ100"/>
          <cell r="ER100"/>
          <cell r="ES100"/>
          <cell r="ET100"/>
          <cell r="EU100"/>
          <cell r="EV100"/>
          <cell r="EW100"/>
          <cell r="EX100"/>
          <cell r="EY100"/>
          <cell r="EZ100"/>
          <cell r="FA100"/>
          <cell r="FB100"/>
          <cell r="FC100"/>
          <cell r="FD100"/>
          <cell r="FE100"/>
          <cell r="FF100"/>
          <cell r="FG100"/>
          <cell r="FH100"/>
          <cell r="FI100"/>
          <cell r="FJ100"/>
          <cell r="FK100"/>
          <cell r="FL100"/>
          <cell r="FM100"/>
          <cell r="FN100"/>
          <cell r="FO100"/>
          <cell r="FP100"/>
          <cell r="FQ100"/>
          <cell r="FR100"/>
          <cell r="FS100"/>
          <cell r="FT100"/>
          <cell r="FU100"/>
          <cell r="FV100"/>
          <cell r="FW100"/>
          <cell r="FX100"/>
          <cell r="FY100"/>
          <cell r="FZ100"/>
          <cell r="GA100"/>
          <cell r="GB100"/>
          <cell r="GC100"/>
          <cell r="GD100"/>
          <cell r="GE100"/>
        </row>
        <row r="101">
          <cell r="A101"/>
          <cell r="B101"/>
          <cell r="C101"/>
          <cell r="D101"/>
          <cell r="E101"/>
          <cell r="F101"/>
          <cell r="G101"/>
          <cell r="H101"/>
          <cell r="I101"/>
          <cell r="J101"/>
          <cell r="K101"/>
          <cell r="L101"/>
          <cell r="M101"/>
          <cell r="N101"/>
          <cell r="O101"/>
          <cell r="P101">
            <v>0</v>
          </cell>
          <cell r="Q101"/>
          <cell r="R101"/>
          <cell r="S101" t="str">
            <v xml:space="preserve">32819 </v>
          </cell>
          <cell r="T101"/>
          <cell r="U101"/>
          <cell r="V101"/>
          <cell r="W101"/>
          <cell r="X101"/>
          <cell r="Y101"/>
          <cell r="Z101"/>
          <cell r="AA101">
            <v>32819</v>
          </cell>
          <cell r="AB101"/>
          <cell r="AC101"/>
          <cell r="AD101"/>
          <cell r="AE101"/>
          <cell r="AF101"/>
          <cell r="AG101"/>
          <cell r="AH101"/>
          <cell r="AI101"/>
          <cell r="AJ101"/>
          <cell r="AK101"/>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cell r="BL101"/>
          <cell r="BM101"/>
          <cell r="BN101"/>
          <cell r="BO101"/>
          <cell r="BP101"/>
          <cell r="BQ101"/>
          <cell r="BR101"/>
          <cell r="BS101"/>
          <cell r="BT101"/>
          <cell r="BU101"/>
          <cell r="BV101"/>
          <cell r="BW101"/>
          <cell r="BX101"/>
          <cell r="BY101"/>
          <cell r="BZ101"/>
          <cell r="CA101"/>
          <cell r="CB101"/>
          <cell r="CC101"/>
          <cell r="CD101"/>
          <cell r="CE101"/>
          <cell r="CF101"/>
          <cell r="CG101"/>
          <cell r="CH101"/>
          <cell r="CI101"/>
          <cell r="CJ101"/>
          <cell r="CK101"/>
          <cell r="CL101"/>
          <cell r="CM101"/>
          <cell r="CN101"/>
          <cell r="CO101"/>
          <cell r="CP101"/>
          <cell r="CQ101"/>
          <cell r="CR101"/>
          <cell r="CS101"/>
          <cell r="CT101"/>
          <cell r="CU101"/>
          <cell r="CV101"/>
          <cell r="CW101"/>
          <cell r="CX101"/>
          <cell r="CY101"/>
          <cell r="CZ101"/>
          <cell r="DA101"/>
          <cell r="DB101"/>
          <cell r="DC101"/>
          <cell r="DD101"/>
          <cell r="DE101"/>
          <cell r="DF101"/>
          <cell r="DG101"/>
          <cell r="DH101"/>
          <cell r="DI101"/>
          <cell r="DJ101"/>
          <cell r="DK101"/>
          <cell r="DL101"/>
          <cell r="DM101"/>
          <cell r="DN101"/>
          <cell r="DO101"/>
          <cell r="DP101"/>
          <cell r="DQ101"/>
          <cell r="DR101"/>
          <cell r="DS101"/>
          <cell r="DT101"/>
          <cell r="DU101"/>
          <cell r="DV101"/>
          <cell r="DW101"/>
          <cell r="DX101"/>
          <cell r="DY101"/>
          <cell r="DZ101"/>
          <cell r="EA101"/>
          <cell r="EB101"/>
          <cell r="EC101"/>
          <cell r="ED101"/>
          <cell r="EE101"/>
          <cell r="EF101"/>
          <cell r="EG101"/>
          <cell r="EH101"/>
          <cell r="EI101"/>
          <cell r="EJ101"/>
          <cell r="EK101"/>
          <cell r="EL101"/>
          <cell r="EM101"/>
          <cell r="EN101"/>
          <cell r="EO101"/>
          <cell r="EP101"/>
          <cell r="EQ101"/>
          <cell r="ER101"/>
          <cell r="ES101"/>
          <cell r="ET101"/>
          <cell r="EU101"/>
          <cell r="EV101"/>
          <cell r="EW101"/>
          <cell r="EX101"/>
          <cell r="EY101"/>
          <cell r="EZ101"/>
          <cell r="FA101"/>
          <cell r="FB101"/>
          <cell r="FC101"/>
          <cell r="FD101"/>
          <cell r="FE101"/>
          <cell r="FF101"/>
          <cell r="FG101"/>
          <cell r="FH101"/>
          <cell r="FI101"/>
          <cell r="FJ101"/>
          <cell r="FK101"/>
          <cell r="FL101"/>
          <cell r="FM101"/>
          <cell r="FN101"/>
          <cell r="FO101"/>
          <cell r="FP101"/>
          <cell r="FQ101"/>
          <cell r="FR101"/>
          <cell r="FS101"/>
          <cell r="FT101"/>
          <cell r="FU101"/>
          <cell r="FV101"/>
          <cell r="FW101"/>
          <cell r="FX101"/>
          <cell r="FY101"/>
          <cell r="FZ101"/>
          <cell r="GA101"/>
          <cell r="GB101"/>
          <cell r="GC101"/>
          <cell r="GD101"/>
          <cell r="GE101"/>
        </row>
        <row r="102">
          <cell r="A102"/>
          <cell r="B102"/>
          <cell r="C102"/>
          <cell r="D102"/>
          <cell r="E102"/>
          <cell r="F102"/>
          <cell r="G102"/>
          <cell r="H102"/>
          <cell r="I102"/>
          <cell r="J102"/>
          <cell r="K102"/>
          <cell r="L102"/>
          <cell r="M102"/>
          <cell r="N102"/>
          <cell r="O102"/>
          <cell r="P102">
            <v>0</v>
          </cell>
          <cell r="Q102"/>
          <cell r="R102"/>
          <cell r="S102" t="str">
            <v xml:space="preserve">32819 </v>
          </cell>
          <cell r="T102"/>
          <cell r="U102"/>
          <cell r="V102"/>
          <cell r="W102"/>
          <cell r="X102"/>
          <cell r="Y102"/>
          <cell r="Z102"/>
          <cell r="AA102">
            <v>32819</v>
          </cell>
          <cell r="AB102"/>
          <cell r="AC102"/>
          <cell r="AD102"/>
          <cell r="AE102"/>
          <cell r="AF102"/>
          <cell r="AG102"/>
          <cell r="AH102"/>
          <cell r="AI102"/>
          <cell r="AJ102"/>
          <cell r="AK102"/>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cell r="BL102"/>
          <cell r="BM102"/>
          <cell r="BN102"/>
          <cell r="BO102"/>
          <cell r="BP102"/>
          <cell r="BQ102"/>
          <cell r="BR102"/>
          <cell r="BS102"/>
          <cell r="BT102"/>
          <cell r="BU102"/>
          <cell r="BV102"/>
          <cell r="BW102"/>
          <cell r="BX102"/>
          <cell r="BY102"/>
          <cell r="BZ102"/>
          <cell r="CA102"/>
          <cell r="CB102"/>
          <cell r="CC102"/>
          <cell r="CD102"/>
          <cell r="CE102"/>
          <cell r="CF102"/>
          <cell r="CG102"/>
          <cell r="CH102"/>
          <cell r="CI102"/>
          <cell r="CJ102"/>
          <cell r="CK102"/>
          <cell r="CL102"/>
          <cell r="CM102"/>
          <cell r="CN102"/>
          <cell r="CO102"/>
          <cell r="CP102"/>
          <cell r="CQ102"/>
          <cell r="CR102"/>
          <cell r="CS102"/>
          <cell r="CT102"/>
          <cell r="CU102"/>
          <cell r="CV102"/>
          <cell r="CW102"/>
          <cell r="CX102"/>
          <cell r="CY102"/>
          <cell r="CZ102"/>
          <cell r="DA102"/>
          <cell r="DB102"/>
          <cell r="DC102"/>
          <cell r="DD102"/>
          <cell r="DE102"/>
          <cell r="DF102"/>
          <cell r="DG102"/>
          <cell r="DH102"/>
          <cell r="DI102"/>
          <cell r="DJ102"/>
          <cell r="DK102"/>
          <cell r="DL102"/>
          <cell r="DM102"/>
          <cell r="DN102"/>
          <cell r="DO102"/>
          <cell r="DP102"/>
          <cell r="DQ102"/>
          <cell r="DR102"/>
          <cell r="DS102"/>
          <cell r="DT102"/>
          <cell r="DU102"/>
          <cell r="DV102"/>
          <cell r="DW102"/>
          <cell r="DX102"/>
          <cell r="DY102"/>
          <cell r="DZ102"/>
          <cell r="EA102"/>
          <cell r="EB102"/>
          <cell r="EC102"/>
          <cell r="ED102"/>
          <cell r="EE102"/>
          <cell r="EF102"/>
          <cell r="EG102"/>
          <cell r="EH102"/>
          <cell r="EI102"/>
          <cell r="EJ102"/>
          <cell r="EK102"/>
          <cell r="EL102"/>
          <cell r="EM102"/>
          <cell r="EN102"/>
          <cell r="EO102"/>
          <cell r="EP102"/>
          <cell r="EQ102"/>
          <cell r="ER102"/>
          <cell r="ES102"/>
          <cell r="ET102"/>
          <cell r="EU102"/>
          <cell r="EV102"/>
          <cell r="EW102"/>
          <cell r="EX102"/>
          <cell r="EY102"/>
          <cell r="EZ102"/>
          <cell r="FA102"/>
          <cell r="FB102"/>
          <cell r="FC102"/>
          <cell r="FD102"/>
          <cell r="FE102"/>
          <cell r="FF102"/>
          <cell r="FG102"/>
          <cell r="FH102"/>
          <cell r="FI102"/>
          <cell r="FJ102"/>
          <cell r="FK102"/>
          <cell r="FL102"/>
          <cell r="FM102"/>
          <cell r="FN102"/>
          <cell r="FO102"/>
          <cell r="FP102"/>
          <cell r="FQ102"/>
          <cell r="FR102"/>
          <cell r="FS102"/>
          <cell r="FT102"/>
          <cell r="FU102"/>
          <cell r="FV102"/>
          <cell r="FW102"/>
          <cell r="FX102"/>
          <cell r="FY102"/>
          <cell r="FZ102"/>
          <cell r="GA102"/>
          <cell r="GB102"/>
          <cell r="GC102"/>
          <cell r="GD102"/>
          <cell r="GE102"/>
        </row>
        <row r="103">
          <cell r="A103"/>
          <cell r="B103"/>
          <cell r="C103"/>
          <cell r="D103"/>
          <cell r="E103"/>
          <cell r="F103"/>
          <cell r="G103"/>
          <cell r="H103"/>
          <cell r="I103"/>
          <cell r="J103"/>
          <cell r="K103"/>
          <cell r="L103"/>
          <cell r="M103"/>
          <cell r="N103"/>
          <cell r="O103"/>
          <cell r="P103">
            <v>0</v>
          </cell>
          <cell r="Q103"/>
          <cell r="R103"/>
          <cell r="S103" t="str">
            <v xml:space="preserve">32819 </v>
          </cell>
          <cell r="T103"/>
          <cell r="U103"/>
          <cell r="V103"/>
          <cell r="W103"/>
          <cell r="X103"/>
          <cell r="Y103"/>
          <cell r="Z103"/>
          <cell r="AA103">
            <v>32819</v>
          </cell>
          <cell r="AB103"/>
          <cell r="AC103"/>
          <cell r="AD103"/>
          <cell r="AE103"/>
          <cell r="AF103"/>
          <cell r="AG103"/>
          <cell r="AH103"/>
          <cell r="AI103"/>
          <cell r="AJ103"/>
          <cell r="AK103"/>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cell r="BL103"/>
          <cell r="BM103"/>
          <cell r="BN103"/>
          <cell r="BO103"/>
          <cell r="BP103"/>
          <cell r="BQ103"/>
          <cell r="BR103"/>
          <cell r="BS103"/>
          <cell r="BT103"/>
          <cell r="BU103"/>
          <cell r="BV103"/>
          <cell r="BW103"/>
          <cell r="BX103"/>
          <cell r="BY103"/>
          <cell r="BZ103"/>
          <cell r="CA103"/>
          <cell r="CB103"/>
          <cell r="CC103"/>
          <cell r="CD103"/>
          <cell r="CE103"/>
          <cell r="CF103"/>
          <cell r="CG103"/>
          <cell r="CH103"/>
          <cell r="CI103"/>
          <cell r="CJ103"/>
          <cell r="CK103"/>
          <cell r="CL103"/>
          <cell r="CM103"/>
          <cell r="CN103"/>
          <cell r="CO103"/>
          <cell r="CP103"/>
          <cell r="CQ103"/>
          <cell r="CR103"/>
          <cell r="CS103"/>
          <cell r="CT103"/>
          <cell r="CU103"/>
          <cell r="CV103"/>
          <cell r="CW103"/>
          <cell r="CX103"/>
          <cell r="CY103"/>
          <cell r="CZ103"/>
          <cell r="DA103"/>
          <cell r="DB103"/>
          <cell r="DC103"/>
          <cell r="DD103"/>
          <cell r="DE103"/>
          <cell r="DF103"/>
          <cell r="DG103"/>
          <cell r="DH103"/>
          <cell r="DI103"/>
          <cell r="DJ103"/>
          <cell r="DK103"/>
          <cell r="DL103"/>
          <cell r="DM103"/>
          <cell r="DN103"/>
          <cell r="DO103"/>
          <cell r="DP103"/>
          <cell r="DQ103"/>
          <cell r="DR103"/>
          <cell r="DS103"/>
          <cell r="DT103"/>
          <cell r="DU103"/>
          <cell r="DV103"/>
          <cell r="DW103"/>
          <cell r="DX103"/>
          <cell r="DY103"/>
          <cell r="DZ103"/>
          <cell r="EA103"/>
          <cell r="EB103"/>
          <cell r="EC103"/>
          <cell r="ED103"/>
          <cell r="EE103"/>
          <cell r="EF103"/>
          <cell r="EG103"/>
          <cell r="EH103"/>
          <cell r="EI103"/>
          <cell r="EJ103"/>
          <cell r="EK103"/>
          <cell r="EL103"/>
          <cell r="EM103"/>
          <cell r="EN103"/>
          <cell r="EO103"/>
          <cell r="EP103"/>
          <cell r="EQ103"/>
          <cell r="ER103"/>
          <cell r="ES103"/>
          <cell r="ET103"/>
          <cell r="EU103"/>
          <cell r="EV103"/>
          <cell r="EW103"/>
          <cell r="EX103"/>
          <cell r="EY103"/>
          <cell r="EZ103"/>
          <cell r="FA103"/>
          <cell r="FB103"/>
          <cell r="FC103"/>
          <cell r="FD103"/>
          <cell r="FE103"/>
          <cell r="FF103"/>
          <cell r="FG103"/>
          <cell r="FH103"/>
          <cell r="FI103"/>
          <cell r="FJ103"/>
          <cell r="FK103"/>
          <cell r="FL103"/>
          <cell r="FM103"/>
          <cell r="FN103"/>
          <cell r="FO103"/>
          <cell r="FP103"/>
          <cell r="FQ103"/>
          <cell r="FR103"/>
          <cell r="FS103"/>
          <cell r="FT103"/>
          <cell r="FU103"/>
          <cell r="FV103"/>
          <cell r="FW103"/>
          <cell r="FX103"/>
          <cell r="FY103"/>
          <cell r="FZ103"/>
          <cell r="GA103"/>
          <cell r="GB103"/>
          <cell r="GC103"/>
          <cell r="GD103"/>
          <cell r="GE103"/>
        </row>
        <row r="104">
          <cell r="A104"/>
          <cell r="B104"/>
          <cell r="C104"/>
          <cell r="D104"/>
          <cell r="E104"/>
          <cell r="F104"/>
          <cell r="G104"/>
          <cell r="H104"/>
          <cell r="I104"/>
          <cell r="J104"/>
          <cell r="K104"/>
          <cell r="L104"/>
          <cell r="M104"/>
          <cell r="N104"/>
          <cell r="O104"/>
          <cell r="P104">
            <v>0</v>
          </cell>
          <cell r="Q104"/>
          <cell r="R104"/>
          <cell r="S104" t="str">
            <v xml:space="preserve">32819 </v>
          </cell>
          <cell r="T104"/>
          <cell r="U104"/>
          <cell r="V104"/>
          <cell r="W104"/>
          <cell r="X104"/>
          <cell r="Y104"/>
          <cell r="Z104"/>
          <cell r="AA104">
            <v>32819</v>
          </cell>
          <cell r="AB104"/>
          <cell r="AC104"/>
          <cell r="AD104"/>
          <cell r="AE104"/>
          <cell r="AF104"/>
          <cell r="AG104"/>
          <cell r="AH104"/>
          <cell r="AI104"/>
          <cell r="AJ104"/>
          <cell r="AK104"/>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cell r="BL104"/>
          <cell r="BM104"/>
          <cell r="BN104"/>
          <cell r="BO104"/>
          <cell r="BP104"/>
          <cell r="BQ104"/>
          <cell r="BR104"/>
          <cell r="BS104"/>
          <cell r="BT104"/>
          <cell r="BU104"/>
          <cell r="BV104"/>
          <cell r="BW104"/>
          <cell r="BX104"/>
          <cell r="BY104"/>
          <cell r="BZ104"/>
          <cell r="CA104"/>
          <cell r="CB104"/>
          <cell r="CC104"/>
          <cell r="CD104"/>
          <cell r="CE104"/>
          <cell r="CF104"/>
          <cell r="CG104"/>
          <cell r="CH104"/>
          <cell r="CI104"/>
          <cell r="CJ104"/>
          <cell r="CK104"/>
          <cell r="CL104"/>
          <cell r="CM104"/>
          <cell r="CN104"/>
          <cell r="CO104"/>
          <cell r="CP104"/>
          <cell r="CQ104"/>
          <cell r="CR104"/>
          <cell r="CS104"/>
          <cell r="CT104"/>
          <cell r="CU104"/>
          <cell r="CV104"/>
          <cell r="CW104"/>
          <cell r="CX104"/>
          <cell r="CY104"/>
          <cell r="CZ104"/>
          <cell r="DA104"/>
          <cell r="DB104"/>
          <cell r="DC104"/>
          <cell r="DD104"/>
          <cell r="DE104"/>
          <cell r="DF104"/>
          <cell r="DG104"/>
          <cell r="DH104"/>
          <cell r="DI104"/>
          <cell r="DJ104"/>
          <cell r="DK104"/>
          <cell r="DL104"/>
          <cell r="DM104"/>
          <cell r="DN104"/>
          <cell r="DO104"/>
          <cell r="DP104"/>
          <cell r="DQ104"/>
          <cell r="DR104"/>
          <cell r="DS104"/>
          <cell r="DT104"/>
          <cell r="DU104"/>
          <cell r="DV104"/>
          <cell r="DW104"/>
          <cell r="DX104"/>
          <cell r="DY104"/>
          <cell r="DZ104"/>
          <cell r="EA104"/>
          <cell r="EB104"/>
          <cell r="EC104"/>
          <cell r="ED104"/>
          <cell r="EE104"/>
          <cell r="EF104"/>
          <cell r="EG104"/>
          <cell r="EH104"/>
          <cell r="EI104"/>
          <cell r="EJ104"/>
          <cell r="EK104"/>
          <cell r="EL104"/>
          <cell r="EM104"/>
          <cell r="EN104"/>
          <cell r="EO104"/>
          <cell r="EP104"/>
          <cell r="EQ104"/>
          <cell r="ER104"/>
          <cell r="ES104"/>
          <cell r="ET104"/>
          <cell r="EU104"/>
          <cell r="EV104"/>
          <cell r="EW104"/>
          <cell r="EX104"/>
          <cell r="EY104"/>
          <cell r="EZ104"/>
          <cell r="FA104"/>
          <cell r="FB104"/>
          <cell r="FC104"/>
          <cell r="FD104"/>
          <cell r="FE104"/>
          <cell r="FF104"/>
          <cell r="FG104"/>
          <cell r="FH104"/>
          <cell r="FI104"/>
          <cell r="FJ104"/>
          <cell r="FK104"/>
          <cell r="FL104"/>
          <cell r="FM104"/>
          <cell r="FN104"/>
          <cell r="FO104"/>
          <cell r="FP104"/>
          <cell r="FQ104"/>
          <cell r="FR104"/>
          <cell r="FS104"/>
          <cell r="FT104"/>
          <cell r="FU104"/>
          <cell r="FV104"/>
          <cell r="FW104"/>
          <cell r="FX104"/>
          <cell r="FY104"/>
          <cell r="FZ104"/>
          <cell r="GA104"/>
          <cell r="GB104"/>
          <cell r="GC104"/>
          <cell r="GD104"/>
          <cell r="GE104"/>
        </row>
        <row r="105">
          <cell r="A105"/>
          <cell r="B105"/>
          <cell r="C105"/>
          <cell r="D105"/>
          <cell r="E105"/>
          <cell r="F105"/>
          <cell r="G105"/>
          <cell r="H105"/>
          <cell r="I105"/>
          <cell r="J105"/>
          <cell r="K105"/>
          <cell r="L105"/>
          <cell r="M105"/>
          <cell r="N105"/>
          <cell r="O105"/>
          <cell r="P105">
            <v>0</v>
          </cell>
          <cell r="Q105"/>
          <cell r="R105"/>
          <cell r="S105" t="str">
            <v xml:space="preserve">32819 </v>
          </cell>
          <cell r="T105"/>
          <cell r="U105"/>
          <cell r="V105"/>
          <cell r="W105"/>
          <cell r="X105"/>
          <cell r="Y105"/>
          <cell r="Z105"/>
          <cell r="AA105">
            <v>32819</v>
          </cell>
          <cell r="AB105"/>
          <cell r="AC105"/>
          <cell r="AD105"/>
          <cell r="AE105"/>
          <cell r="AF105"/>
          <cell r="AG105"/>
          <cell r="AH105"/>
          <cell r="AI105"/>
          <cell r="AJ105"/>
          <cell r="AK105"/>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cell r="BL105"/>
          <cell r="BM105"/>
          <cell r="BN105"/>
          <cell r="BO105"/>
          <cell r="BP105"/>
          <cell r="BQ105"/>
          <cell r="BR105"/>
          <cell r="BS105"/>
          <cell r="BT105"/>
          <cell r="BU105"/>
          <cell r="BV105"/>
          <cell r="BW105"/>
          <cell r="BX105"/>
          <cell r="BY105"/>
          <cell r="BZ105"/>
          <cell r="CA105"/>
          <cell r="CB105"/>
          <cell r="CC105"/>
          <cell r="CD105"/>
          <cell r="CE105"/>
          <cell r="CF105"/>
          <cell r="CG105"/>
          <cell r="CH105"/>
          <cell r="CI105"/>
          <cell r="CJ105"/>
          <cell r="CK105"/>
          <cell r="CL105"/>
          <cell r="CM105"/>
          <cell r="CN105"/>
          <cell r="CO105"/>
          <cell r="CP105"/>
          <cell r="CQ105"/>
          <cell r="CR105"/>
          <cell r="CS105"/>
          <cell r="CT105"/>
          <cell r="CU105"/>
          <cell r="CV105"/>
          <cell r="CW105"/>
          <cell r="CX105"/>
          <cell r="CY105"/>
          <cell r="CZ105"/>
          <cell r="DA105"/>
          <cell r="DB105"/>
          <cell r="DC105"/>
          <cell r="DD105"/>
          <cell r="DE105"/>
          <cell r="DF105"/>
          <cell r="DG105"/>
          <cell r="DH105"/>
          <cell r="DI105"/>
          <cell r="DJ105"/>
          <cell r="DK105"/>
          <cell r="DL105"/>
          <cell r="DM105"/>
          <cell r="DN105"/>
          <cell r="DO105"/>
          <cell r="DP105"/>
          <cell r="DQ105"/>
          <cell r="DR105"/>
          <cell r="DS105"/>
          <cell r="DT105"/>
          <cell r="DU105"/>
          <cell r="DV105"/>
          <cell r="DW105"/>
          <cell r="DX105"/>
          <cell r="DY105"/>
          <cell r="DZ105"/>
          <cell r="EA105"/>
          <cell r="EB105"/>
          <cell r="EC105"/>
          <cell r="ED105"/>
          <cell r="EE105"/>
          <cell r="EF105"/>
          <cell r="EG105"/>
          <cell r="EH105"/>
          <cell r="EI105"/>
          <cell r="EJ105"/>
          <cell r="EK105"/>
          <cell r="EL105"/>
          <cell r="EM105"/>
          <cell r="EN105"/>
          <cell r="EO105"/>
          <cell r="EP105"/>
          <cell r="EQ105"/>
          <cell r="ER105"/>
          <cell r="ES105"/>
          <cell r="ET105"/>
          <cell r="EU105"/>
          <cell r="EV105"/>
          <cell r="EW105"/>
          <cell r="EX105"/>
          <cell r="EY105"/>
          <cell r="EZ105"/>
          <cell r="FA105"/>
          <cell r="FB105"/>
          <cell r="FC105"/>
          <cell r="FD105"/>
          <cell r="FE105"/>
          <cell r="FF105"/>
          <cell r="FG105"/>
          <cell r="FH105"/>
          <cell r="FI105"/>
          <cell r="FJ105"/>
          <cell r="FK105"/>
          <cell r="FL105"/>
          <cell r="FM105"/>
          <cell r="FN105"/>
          <cell r="FO105"/>
          <cell r="FP105"/>
          <cell r="FQ105"/>
          <cell r="FR105"/>
          <cell r="FS105"/>
          <cell r="FT105"/>
          <cell r="FU105"/>
          <cell r="FV105"/>
          <cell r="FW105"/>
          <cell r="FX105"/>
          <cell r="FY105"/>
          <cell r="FZ105"/>
          <cell r="GA105"/>
          <cell r="GB105"/>
          <cell r="GC105"/>
          <cell r="GD105"/>
          <cell r="GE105"/>
        </row>
        <row r="106">
          <cell r="A106"/>
          <cell r="B106"/>
          <cell r="C106"/>
          <cell r="D106"/>
          <cell r="E106"/>
          <cell r="F106"/>
          <cell r="G106"/>
          <cell r="H106"/>
          <cell r="I106"/>
          <cell r="J106"/>
          <cell r="K106"/>
          <cell r="L106"/>
          <cell r="M106"/>
          <cell r="N106"/>
          <cell r="O106"/>
          <cell r="P106">
            <v>0</v>
          </cell>
          <cell r="Q106"/>
          <cell r="R106"/>
          <cell r="S106" t="str">
            <v xml:space="preserve">32819 </v>
          </cell>
          <cell r="T106"/>
          <cell r="U106"/>
          <cell r="V106"/>
          <cell r="W106"/>
          <cell r="X106"/>
          <cell r="Y106"/>
          <cell r="Z106"/>
          <cell r="AA106">
            <v>32819</v>
          </cell>
          <cell r="AB106"/>
          <cell r="AC106"/>
          <cell r="AD106"/>
          <cell r="AE106"/>
          <cell r="AF106"/>
          <cell r="AG106"/>
          <cell r="AH106"/>
          <cell r="AI106"/>
          <cell r="AJ106"/>
          <cell r="AK106"/>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cell r="EI106"/>
          <cell r="EJ106"/>
          <cell r="EK106"/>
          <cell r="EL106"/>
          <cell r="EM106"/>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row>
        <row r="107">
          <cell r="A107"/>
          <cell r="B107"/>
          <cell r="C107"/>
          <cell r="D107"/>
          <cell r="E107"/>
          <cell r="F107"/>
          <cell r="G107"/>
          <cell r="H107"/>
          <cell r="I107"/>
          <cell r="J107"/>
          <cell r="K107"/>
          <cell r="L107"/>
          <cell r="M107"/>
          <cell r="N107"/>
          <cell r="O107"/>
          <cell r="P107">
            <v>0</v>
          </cell>
          <cell r="Q107"/>
          <cell r="R107"/>
          <cell r="S107" t="str">
            <v xml:space="preserve">32819 </v>
          </cell>
          <cell r="T107"/>
          <cell r="U107"/>
          <cell r="V107"/>
          <cell r="W107"/>
          <cell r="X107"/>
          <cell r="Y107"/>
          <cell r="Z107"/>
          <cell r="AA107">
            <v>32819</v>
          </cell>
          <cell r="AB107"/>
          <cell r="AC107"/>
          <cell r="AD107"/>
          <cell r="AE107"/>
          <cell r="AF107"/>
          <cell r="AG107"/>
          <cell r="AH107"/>
          <cell r="AI107"/>
          <cell r="AJ107"/>
          <cell r="AK107"/>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cell r="EI107"/>
          <cell r="EJ107"/>
          <cell r="EK107"/>
          <cell r="EL107"/>
          <cell r="EM107"/>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row>
        <row r="108">
          <cell r="A108"/>
          <cell r="B108"/>
          <cell r="C108"/>
          <cell r="D108"/>
          <cell r="E108"/>
          <cell r="F108"/>
          <cell r="G108"/>
          <cell r="H108"/>
          <cell r="I108"/>
          <cell r="J108"/>
          <cell r="K108"/>
          <cell r="L108"/>
          <cell r="M108"/>
          <cell r="N108"/>
          <cell r="O108"/>
          <cell r="P108">
            <v>0</v>
          </cell>
          <cell r="Q108"/>
          <cell r="R108"/>
          <cell r="S108" t="str">
            <v xml:space="preserve">32819 </v>
          </cell>
          <cell r="T108"/>
          <cell r="U108"/>
          <cell r="V108"/>
          <cell r="W108"/>
          <cell r="X108"/>
          <cell r="Y108"/>
          <cell r="Z108"/>
          <cell r="AA108">
            <v>32819</v>
          </cell>
          <cell r="AB108"/>
          <cell r="AC108"/>
          <cell r="AD108"/>
          <cell r="AE108"/>
          <cell r="AF108"/>
          <cell r="AG108"/>
          <cell r="AH108"/>
          <cell r="AI108"/>
          <cell r="AJ108"/>
          <cell r="AK108"/>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cell r="EI108"/>
          <cell r="EJ108"/>
          <cell r="EK108"/>
          <cell r="EL108"/>
          <cell r="EM108"/>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row>
        <row r="109">
          <cell r="A109"/>
          <cell r="B109"/>
          <cell r="C109"/>
          <cell r="D109"/>
          <cell r="E109"/>
          <cell r="F109"/>
          <cell r="G109"/>
          <cell r="H109"/>
          <cell r="I109"/>
          <cell r="J109"/>
          <cell r="K109"/>
          <cell r="L109"/>
          <cell r="M109"/>
          <cell r="N109"/>
          <cell r="O109"/>
          <cell r="P109">
            <v>0</v>
          </cell>
          <cell r="Q109"/>
          <cell r="R109"/>
          <cell r="S109" t="str">
            <v xml:space="preserve">32819 </v>
          </cell>
          <cell r="T109"/>
          <cell r="U109"/>
          <cell r="V109"/>
          <cell r="W109"/>
          <cell r="X109"/>
          <cell r="Y109"/>
          <cell r="Z109"/>
          <cell r="AA109">
            <v>32819</v>
          </cell>
          <cell r="AB109"/>
          <cell r="AC109"/>
          <cell r="AD109"/>
          <cell r="AE109"/>
          <cell r="AF109"/>
          <cell r="AG109"/>
          <cell r="AH109"/>
          <cell r="AI109"/>
          <cell r="AJ109"/>
          <cell r="AK109"/>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cell r="BL109"/>
          <cell r="BM109"/>
          <cell r="BN109"/>
          <cell r="BO109"/>
          <cell r="BP109"/>
          <cell r="BQ109"/>
          <cell r="BR109"/>
          <cell r="BS109"/>
          <cell r="BT109"/>
          <cell r="BU109"/>
          <cell r="BV109"/>
          <cell r="BW109"/>
          <cell r="BX109"/>
          <cell r="BY109"/>
          <cell r="BZ109"/>
          <cell r="CA109"/>
          <cell r="CB109"/>
          <cell r="CC109"/>
          <cell r="CD109"/>
          <cell r="CE109"/>
          <cell r="CF109"/>
          <cell r="CG109"/>
          <cell r="CH109"/>
          <cell r="CI109"/>
          <cell r="CJ109"/>
          <cell r="CK109"/>
          <cell r="CL109"/>
          <cell r="CM109"/>
          <cell r="CN109"/>
          <cell r="CO109"/>
          <cell r="CP109"/>
          <cell r="CQ109"/>
          <cell r="CR109"/>
          <cell r="CS109"/>
          <cell r="CT109"/>
          <cell r="CU109"/>
          <cell r="CV109"/>
          <cell r="CW109"/>
          <cell r="CX109"/>
          <cell r="CY109"/>
          <cell r="CZ109"/>
          <cell r="DA109"/>
          <cell r="DB109"/>
          <cell r="DC109"/>
          <cell r="DD109"/>
          <cell r="DE109"/>
          <cell r="DF109"/>
          <cell r="DG109"/>
          <cell r="DH109"/>
          <cell r="DI109"/>
          <cell r="DJ109"/>
          <cell r="DK109"/>
          <cell r="DL109"/>
          <cell r="DM109"/>
          <cell r="DN109"/>
          <cell r="DO109"/>
          <cell r="DP109"/>
          <cell r="DQ109"/>
          <cell r="DR109"/>
          <cell r="DS109"/>
          <cell r="DT109"/>
          <cell r="DU109"/>
          <cell r="DV109"/>
          <cell r="DW109"/>
          <cell r="DX109"/>
          <cell r="DY109"/>
          <cell r="DZ109"/>
          <cell r="EA109"/>
          <cell r="EB109"/>
          <cell r="EC109"/>
          <cell r="ED109"/>
          <cell r="EE109"/>
          <cell r="EF109"/>
          <cell r="EG109"/>
          <cell r="EH109"/>
          <cell r="EI109"/>
          <cell r="EJ109"/>
          <cell r="EK109"/>
          <cell r="EL109"/>
          <cell r="EM109"/>
          <cell r="EN109"/>
          <cell r="EO109"/>
          <cell r="EP109"/>
          <cell r="EQ109"/>
          <cell r="ER109"/>
          <cell r="ES109"/>
          <cell r="ET109"/>
          <cell r="EU109"/>
          <cell r="EV109"/>
          <cell r="EW109"/>
          <cell r="EX109"/>
          <cell r="EY109"/>
          <cell r="EZ109"/>
          <cell r="FA109"/>
          <cell r="FB109"/>
          <cell r="FC109"/>
          <cell r="FD109"/>
          <cell r="FE109"/>
          <cell r="FF109"/>
          <cell r="FG109"/>
          <cell r="FH109"/>
          <cell r="FI109"/>
          <cell r="FJ109"/>
          <cell r="FK109"/>
          <cell r="FL109"/>
          <cell r="FM109"/>
          <cell r="FN109"/>
          <cell r="FO109"/>
          <cell r="FP109"/>
          <cell r="FQ109"/>
          <cell r="FR109"/>
          <cell r="FS109"/>
          <cell r="FT109"/>
          <cell r="FU109"/>
          <cell r="FV109"/>
          <cell r="FW109"/>
          <cell r="FX109"/>
          <cell r="FY109"/>
          <cell r="FZ109"/>
          <cell r="GA109"/>
          <cell r="GB109"/>
          <cell r="GC109"/>
          <cell r="GD109"/>
          <cell r="GE109"/>
        </row>
        <row r="110">
          <cell r="A110"/>
          <cell r="B110"/>
          <cell r="C110"/>
          <cell r="D110"/>
          <cell r="E110"/>
          <cell r="F110"/>
          <cell r="G110"/>
          <cell r="H110"/>
          <cell r="I110"/>
          <cell r="J110"/>
          <cell r="K110"/>
          <cell r="L110"/>
          <cell r="M110"/>
          <cell r="N110"/>
          <cell r="O110"/>
          <cell r="P110">
            <v>0</v>
          </cell>
          <cell r="Q110"/>
          <cell r="R110"/>
          <cell r="S110" t="str">
            <v xml:space="preserve">32819 </v>
          </cell>
          <cell r="T110"/>
          <cell r="U110"/>
          <cell r="V110"/>
          <cell r="W110"/>
          <cell r="X110"/>
          <cell r="Y110"/>
          <cell r="Z110"/>
          <cell r="AA110">
            <v>32819</v>
          </cell>
          <cell r="AB110"/>
          <cell r="AC110"/>
          <cell r="AD110"/>
          <cell r="AE110"/>
          <cell r="AF110"/>
          <cell r="AG110"/>
          <cell r="AH110"/>
          <cell r="AI110"/>
          <cell r="AJ110"/>
          <cell r="AK110"/>
          <cell r="AL110"/>
          <cell r="AM110"/>
          <cell r="AN110"/>
          <cell r="AO110"/>
          <cell r="AP110"/>
          <cell r="AQ110"/>
          <cell r="AR110"/>
          <cell r="AS110"/>
          <cell r="AT110"/>
          <cell r="AU110"/>
          <cell r="AV110"/>
          <cell r="AW110"/>
          <cell r="AX110"/>
          <cell r="AY110"/>
          <cell r="AZ110"/>
          <cell r="BA110"/>
          <cell r="BB110"/>
          <cell r="BC110"/>
          <cell r="BD110"/>
          <cell r="BE110"/>
          <cell r="BF110"/>
          <cell r="BG110"/>
          <cell r="BH110"/>
          <cell r="BI110"/>
          <cell r="BJ110"/>
          <cell r="BK110"/>
          <cell r="BL110"/>
          <cell r="BM110"/>
          <cell r="BN110"/>
          <cell r="BO110"/>
          <cell r="BP110"/>
          <cell r="BQ110"/>
          <cell r="BR110"/>
          <cell r="BS110"/>
          <cell r="BT110"/>
          <cell r="BU110"/>
          <cell r="BV110"/>
          <cell r="BW110"/>
          <cell r="BX110"/>
          <cell r="BY110"/>
          <cell r="BZ110"/>
          <cell r="CA110"/>
          <cell r="CB110"/>
          <cell r="CC110"/>
          <cell r="CD110"/>
          <cell r="CE110"/>
          <cell r="CF110"/>
          <cell r="CG110"/>
          <cell r="CH110"/>
          <cell r="CI110"/>
          <cell r="CJ110"/>
          <cell r="CK110"/>
          <cell r="CL110"/>
          <cell r="CM110"/>
          <cell r="CN110"/>
          <cell r="CO110"/>
          <cell r="CP110"/>
          <cell r="CQ110"/>
          <cell r="CR110"/>
          <cell r="CS110"/>
          <cell r="CT110"/>
          <cell r="CU110"/>
          <cell r="CV110"/>
          <cell r="CW110"/>
          <cell r="CX110"/>
          <cell r="CY110"/>
          <cell r="CZ110"/>
          <cell r="DA110"/>
          <cell r="DB110"/>
          <cell r="DC110"/>
          <cell r="DD110"/>
          <cell r="DE110"/>
          <cell r="DF110"/>
          <cell r="DG110"/>
          <cell r="DH110"/>
          <cell r="DI110"/>
          <cell r="DJ110"/>
          <cell r="DK110"/>
          <cell r="DL110"/>
          <cell r="DM110"/>
          <cell r="DN110"/>
          <cell r="DO110"/>
          <cell r="DP110"/>
          <cell r="DQ110"/>
          <cell r="DR110"/>
          <cell r="DS110"/>
          <cell r="DT110"/>
          <cell r="DU110"/>
          <cell r="DV110"/>
          <cell r="DW110"/>
          <cell r="DX110"/>
          <cell r="DY110"/>
          <cell r="DZ110"/>
          <cell r="EA110"/>
          <cell r="EB110"/>
          <cell r="EC110"/>
          <cell r="ED110"/>
          <cell r="EE110"/>
          <cell r="EF110"/>
          <cell r="EG110"/>
          <cell r="EH110"/>
          <cell r="EI110"/>
          <cell r="EJ110"/>
          <cell r="EK110"/>
          <cell r="EL110"/>
          <cell r="EM110"/>
          <cell r="EN110"/>
          <cell r="EO110"/>
          <cell r="EP110"/>
          <cell r="EQ110"/>
          <cell r="ER110"/>
          <cell r="ES110"/>
          <cell r="ET110"/>
          <cell r="EU110"/>
          <cell r="EV110"/>
          <cell r="EW110"/>
          <cell r="EX110"/>
          <cell r="EY110"/>
          <cell r="EZ110"/>
          <cell r="FA110"/>
          <cell r="FB110"/>
          <cell r="FC110"/>
          <cell r="FD110"/>
          <cell r="FE110"/>
          <cell r="FF110"/>
          <cell r="FG110"/>
          <cell r="FH110"/>
          <cell r="FI110"/>
          <cell r="FJ110"/>
          <cell r="FK110"/>
          <cell r="FL110"/>
          <cell r="FM110"/>
          <cell r="FN110"/>
          <cell r="FO110"/>
          <cell r="FP110"/>
          <cell r="FQ110"/>
          <cell r="FR110"/>
          <cell r="FS110"/>
          <cell r="FT110"/>
          <cell r="FU110"/>
          <cell r="FV110"/>
          <cell r="FW110"/>
          <cell r="FX110"/>
          <cell r="FY110"/>
          <cell r="FZ110"/>
          <cell r="GA110"/>
          <cell r="GB110"/>
          <cell r="GC110"/>
          <cell r="GD110"/>
          <cell r="GE110"/>
        </row>
        <row r="111">
          <cell r="A111"/>
          <cell r="B111"/>
          <cell r="C111"/>
          <cell r="D111"/>
          <cell r="E111"/>
          <cell r="F111"/>
          <cell r="G111"/>
          <cell r="H111"/>
          <cell r="I111"/>
          <cell r="J111"/>
          <cell r="K111"/>
          <cell r="L111"/>
          <cell r="M111"/>
          <cell r="N111"/>
          <cell r="O111"/>
          <cell r="P111">
            <v>0</v>
          </cell>
          <cell r="Q111"/>
          <cell r="R111"/>
          <cell r="S111" t="str">
            <v xml:space="preserve">32819 </v>
          </cell>
          <cell r="T111"/>
          <cell r="U111"/>
          <cell r="V111"/>
          <cell r="W111"/>
          <cell r="X111"/>
          <cell r="Y111"/>
          <cell r="Z111"/>
          <cell r="AA111">
            <v>32819</v>
          </cell>
          <cell r="AB111"/>
          <cell r="AC111"/>
          <cell r="AD111"/>
          <cell r="AE111"/>
          <cell r="AF111"/>
          <cell r="AG111"/>
          <cell r="AH111"/>
          <cell r="AI111"/>
          <cell r="AJ111"/>
          <cell r="AK111"/>
          <cell r="AL111"/>
          <cell r="AM111"/>
          <cell r="AN111"/>
          <cell r="AO111"/>
          <cell r="AP111"/>
          <cell r="AQ111"/>
          <cell r="AR111"/>
          <cell r="AS111"/>
          <cell r="AT111"/>
          <cell r="AU111"/>
          <cell r="AV111"/>
          <cell r="AW111"/>
          <cell r="AX111"/>
          <cell r="AY111"/>
          <cell r="AZ111"/>
          <cell r="BA111"/>
          <cell r="BB111"/>
          <cell r="BC111"/>
          <cell r="BD111"/>
          <cell r="BE111"/>
          <cell r="BF111"/>
          <cell r="BG111"/>
          <cell r="BH111"/>
          <cell r="BI111"/>
          <cell r="BJ111"/>
          <cell r="BK111"/>
          <cell r="BL111"/>
          <cell r="BM111"/>
          <cell r="BN111"/>
          <cell r="BO111"/>
          <cell r="BP111"/>
          <cell r="BQ111"/>
          <cell r="BR111"/>
          <cell r="BS111"/>
          <cell r="BT111"/>
          <cell r="BU111"/>
          <cell r="BV111"/>
          <cell r="BW111"/>
          <cell r="BX111"/>
          <cell r="BY111"/>
          <cell r="BZ111"/>
          <cell r="CA111"/>
          <cell r="CB111"/>
          <cell r="CC111"/>
          <cell r="CD111"/>
          <cell r="CE111"/>
          <cell r="CF111"/>
          <cell r="CG111"/>
          <cell r="CH111"/>
          <cell r="CI111"/>
          <cell r="CJ111"/>
          <cell r="CK111"/>
          <cell r="CL111"/>
          <cell r="CM111"/>
          <cell r="CN111"/>
          <cell r="CO111"/>
          <cell r="CP111"/>
          <cell r="CQ111"/>
          <cell r="CR111"/>
          <cell r="CS111"/>
          <cell r="CT111"/>
          <cell r="CU111"/>
          <cell r="CV111"/>
          <cell r="CW111"/>
          <cell r="CX111"/>
          <cell r="CY111"/>
          <cell r="CZ111"/>
          <cell r="DA111"/>
          <cell r="DB111"/>
          <cell r="DC111"/>
          <cell r="DD111"/>
          <cell r="DE111"/>
          <cell r="DF111"/>
          <cell r="DG111"/>
          <cell r="DH111"/>
          <cell r="DI111"/>
          <cell r="DJ111"/>
          <cell r="DK111"/>
          <cell r="DL111"/>
          <cell r="DM111"/>
          <cell r="DN111"/>
          <cell r="DO111"/>
          <cell r="DP111"/>
          <cell r="DQ111"/>
          <cell r="DR111"/>
          <cell r="DS111"/>
          <cell r="DT111"/>
          <cell r="DU111"/>
          <cell r="DV111"/>
          <cell r="DW111"/>
          <cell r="DX111"/>
          <cell r="DY111"/>
          <cell r="DZ111"/>
          <cell r="EA111"/>
          <cell r="EB111"/>
          <cell r="EC111"/>
          <cell r="ED111"/>
          <cell r="EE111"/>
          <cell r="EF111"/>
          <cell r="EG111"/>
          <cell r="EH111"/>
          <cell r="EI111"/>
          <cell r="EJ111"/>
          <cell r="EK111"/>
          <cell r="EL111"/>
          <cell r="EM111"/>
          <cell r="EN111"/>
          <cell r="EO111"/>
          <cell r="EP111"/>
          <cell r="EQ111"/>
          <cell r="ER111"/>
          <cell r="ES111"/>
          <cell r="ET111"/>
          <cell r="EU111"/>
          <cell r="EV111"/>
          <cell r="EW111"/>
          <cell r="EX111"/>
          <cell r="EY111"/>
          <cell r="EZ111"/>
          <cell r="FA111"/>
          <cell r="FB111"/>
          <cell r="FC111"/>
          <cell r="FD111"/>
          <cell r="FE111"/>
          <cell r="FF111"/>
          <cell r="FG111"/>
          <cell r="FH111"/>
          <cell r="FI111"/>
          <cell r="FJ111"/>
          <cell r="FK111"/>
          <cell r="FL111"/>
          <cell r="FM111"/>
          <cell r="FN111"/>
          <cell r="FO111"/>
          <cell r="FP111"/>
          <cell r="FQ111"/>
          <cell r="FR111"/>
          <cell r="FS111"/>
          <cell r="FT111"/>
          <cell r="FU111"/>
          <cell r="FV111"/>
          <cell r="FW111"/>
          <cell r="FX111"/>
          <cell r="FY111"/>
          <cell r="FZ111"/>
          <cell r="GA111"/>
          <cell r="GB111"/>
          <cell r="GC111"/>
          <cell r="GD111"/>
          <cell r="GE111"/>
        </row>
        <row r="112">
          <cell r="A112"/>
          <cell r="B112"/>
          <cell r="C112"/>
          <cell r="D112"/>
          <cell r="E112"/>
          <cell r="F112"/>
          <cell r="G112"/>
          <cell r="H112"/>
          <cell r="I112"/>
          <cell r="J112"/>
          <cell r="K112"/>
          <cell r="L112"/>
          <cell r="M112"/>
          <cell r="N112"/>
          <cell r="O112"/>
          <cell r="P112">
            <v>0</v>
          </cell>
          <cell r="Q112"/>
          <cell r="R112"/>
          <cell r="S112" t="str">
            <v xml:space="preserve">32819 </v>
          </cell>
          <cell r="T112"/>
          <cell r="U112"/>
          <cell r="V112"/>
          <cell r="W112"/>
          <cell r="X112"/>
          <cell r="Y112"/>
          <cell r="Z112"/>
          <cell r="AA112">
            <v>32819</v>
          </cell>
          <cell r="AB112"/>
          <cell r="AC112"/>
          <cell r="AD112"/>
          <cell r="AE112"/>
          <cell r="AF112"/>
          <cell r="AG112"/>
          <cell r="AH112"/>
          <cell r="AI112"/>
          <cell r="AJ112"/>
          <cell r="AK112"/>
          <cell r="AL112"/>
          <cell r="AM112"/>
          <cell r="AN112"/>
          <cell r="AO112"/>
          <cell r="AP112"/>
          <cell r="AQ112"/>
          <cell r="AR112"/>
          <cell r="AS112"/>
          <cell r="AT112"/>
          <cell r="AU112"/>
          <cell r="AV112"/>
          <cell r="AW112"/>
          <cell r="AX112"/>
          <cell r="AY112"/>
          <cell r="AZ112"/>
          <cell r="BA112"/>
          <cell r="BB112"/>
          <cell r="BC112"/>
          <cell r="BD112"/>
          <cell r="BE112"/>
          <cell r="BF112"/>
          <cell r="BG112"/>
          <cell r="BH112"/>
          <cell r="BI112"/>
          <cell r="BJ112"/>
          <cell r="BK112"/>
          <cell r="BL112"/>
          <cell r="BM112"/>
          <cell r="BN112"/>
          <cell r="BO112"/>
          <cell r="BP112"/>
          <cell r="BQ112"/>
          <cell r="BR112"/>
          <cell r="BS112"/>
          <cell r="BT112"/>
          <cell r="BU112"/>
          <cell r="BV112"/>
          <cell r="BW112"/>
          <cell r="BX112"/>
          <cell r="BY112"/>
          <cell r="BZ112"/>
          <cell r="CA112"/>
          <cell r="CB112"/>
          <cell r="CC112"/>
          <cell r="CD112"/>
          <cell r="CE112"/>
          <cell r="CF112"/>
          <cell r="CG112"/>
          <cell r="CH112"/>
          <cell r="CI112"/>
          <cell r="CJ112"/>
          <cell r="CK112"/>
          <cell r="CL112"/>
          <cell r="CM112"/>
          <cell r="CN112"/>
          <cell r="CO112"/>
          <cell r="CP112"/>
          <cell r="CQ112"/>
          <cell r="CR112"/>
          <cell r="CS112"/>
          <cell r="CT112"/>
          <cell r="CU112"/>
          <cell r="CV112"/>
          <cell r="CW112"/>
          <cell r="CX112"/>
          <cell r="CY112"/>
          <cell r="CZ112"/>
          <cell r="DA112"/>
          <cell r="DB112"/>
          <cell r="DC112"/>
          <cell r="DD112"/>
          <cell r="DE112"/>
          <cell r="DF112"/>
          <cell r="DG112"/>
          <cell r="DH112"/>
          <cell r="DI112"/>
          <cell r="DJ112"/>
          <cell r="DK112"/>
          <cell r="DL112"/>
          <cell r="DM112"/>
          <cell r="DN112"/>
          <cell r="DO112"/>
          <cell r="DP112"/>
          <cell r="DQ112"/>
          <cell r="DR112"/>
          <cell r="DS112"/>
          <cell r="DT112"/>
          <cell r="DU112"/>
          <cell r="DV112"/>
          <cell r="DW112"/>
          <cell r="DX112"/>
          <cell r="DY112"/>
          <cell r="DZ112"/>
          <cell r="EA112"/>
          <cell r="EB112"/>
          <cell r="EC112"/>
          <cell r="ED112"/>
          <cell r="EE112"/>
          <cell r="EF112"/>
          <cell r="EG112"/>
          <cell r="EH112"/>
          <cell r="EI112"/>
          <cell r="EJ112"/>
          <cell r="EK112"/>
          <cell r="EL112"/>
          <cell r="EM112"/>
          <cell r="EN112"/>
          <cell r="EO112"/>
          <cell r="EP112"/>
          <cell r="EQ112"/>
          <cell r="ER112"/>
          <cell r="ES112"/>
          <cell r="ET112"/>
          <cell r="EU112"/>
          <cell r="EV112"/>
          <cell r="EW112"/>
          <cell r="EX112"/>
          <cell r="EY112"/>
          <cell r="EZ112"/>
          <cell r="FA112"/>
          <cell r="FB112"/>
          <cell r="FC112"/>
          <cell r="FD112"/>
          <cell r="FE112"/>
          <cell r="FF112"/>
          <cell r="FG112"/>
          <cell r="FH112"/>
          <cell r="FI112"/>
          <cell r="FJ112"/>
          <cell r="FK112"/>
          <cell r="FL112"/>
          <cell r="FM112"/>
          <cell r="FN112"/>
          <cell r="FO112"/>
          <cell r="FP112"/>
          <cell r="FQ112"/>
          <cell r="FR112"/>
          <cell r="FS112"/>
          <cell r="FT112"/>
          <cell r="FU112"/>
          <cell r="FV112"/>
          <cell r="FW112"/>
          <cell r="FX112"/>
          <cell r="FY112"/>
          <cell r="FZ112"/>
          <cell r="GA112"/>
          <cell r="GB112"/>
          <cell r="GC112"/>
          <cell r="GD112"/>
          <cell r="GE112"/>
        </row>
        <row r="113">
          <cell r="A113"/>
          <cell r="B113"/>
          <cell r="C113"/>
          <cell r="D113"/>
          <cell r="E113"/>
          <cell r="F113"/>
          <cell r="G113"/>
          <cell r="H113"/>
          <cell r="I113"/>
          <cell r="J113"/>
          <cell r="K113"/>
          <cell r="L113"/>
          <cell r="M113"/>
          <cell r="N113"/>
          <cell r="O113"/>
          <cell r="P113">
            <v>0</v>
          </cell>
          <cell r="Q113"/>
          <cell r="R113"/>
          <cell r="S113" t="str">
            <v xml:space="preserve">32819 </v>
          </cell>
          <cell r="T113"/>
          <cell r="U113"/>
          <cell r="V113"/>
          <cell r="W113"/>
          <cell r="X113"/>
          <cell r="Y113"/>
          <cell r="Z113"/>
          <cell r="AA113">
            <v>32819</v>
          </cell>
          <cell r="AB113"/>
          <cell r="AC113"/>
          <cell r="AD113"/>
          <cell r="AE113"/>
          <cell r="AF113"/>
          <cell r="AG113"/>
          <cell r="AH113"/>
          <cell r="AI113"/>
          <cell r="AJ113"/>
          <cell r="AK113"/>
          <cell r="AL113"/>
          <cell r="AM113"/>
          <cell r="AN113"/>
          <cell r="AO113"/>
          <cell r="AP113"/>
          <cell r="AQ113"/>
          <cell r="AR113"/>
          <cell r="AS113"/>
          <cell r="AT113"/>
          <cell r="AU113"/>
          <cell r="AV113"/>
          <cell r="AW113"/>
          <cell r="AX113"/>
          <cell r="AY113"/>
          <cell r="AZ113"/>
          <cell r="BA113"/>
          <cell r="BB113"/>
          <cell r="BC113"/>
          <cell r="BD113"/>
          <cell r="BE113"/>
          <cell r="BF113"/>
          <cell r="BG113"/>
          <cell r="BH113"/>
          <cell r="BI113"/>
          <cell r="BJ113"/>
          <cell r="BK113"/>
          <cell r="BL113"/>
          <cell r="BM113"/>
          <cell r="BN113"/>
          <cell r="BO113"/>
          <cell r="BP113"/>
          <cell r="BQ113"/>
          <cell r="BR113"/>
          <cell r="BS113"/>
          <cell r="BT113"/>
          <cell r="BU113"/>
          <cell r="BV113"/>
          <cell r="BW113"/>
          <cell r="BX113"/>
          <cell r="BY113"/>
          <cell r="BZ113"/>
          <cell r="CA113"/>
          <cell r="CB113"/>
          <cell r="CC113"/>
          <cell r="CD113"/>
          <cell r="CE113"/>
          <cell r="CF113"/>
          <cell r="CG113"/>
          <cell r="CH113"/>
          <cell r="CI113"/>
          <cell r="CJ113"/>
          <cell r="CK113"/>
          <cell r="CL113"/>
          <cell r="CM113"/>
          <cell r="CN113"/>
          <cell r="CO113"/>
          <cell r="CP113"/>
          <cell r="CQ113"/>
          <cell r="CR113"/>
          <cell r="CS113"/>
          <cell r="CT113"/>
          <cell r="CU113"/>
          <cell r="CV113"/>
          <cell r="CW113"/>
          <cell r="CX113"/>
          <cell r="CY113"/>
          <cell r="CZ113"/>
          <cell r="DA113"/>
          <cell r="DB113"/>
          <cell r="DC113"/>
          <cell r="DD113"/>
          <cell r="DE113"/>
          <cell r="DF113"/>
          <cell r="DG113"/>
          <cell r="DH113"/>
          <cell r="DI113"/>
          <cell r="DJ113"/>
          <cell r="DK113"/>
          <cell r="DL113"/>
          <cell r="DM113"/>
          <cell r="DN113"/>
          <cell r="DO113"/>
          <cell r="DP113"/>
          <cell r="DQ113"/>
          <cell r="DR113"/>
          <cell r="DS113"/>
          <cell r="DT113"/>
          <cell r="DU113"/>
          <cell r="DV113"/>
          <cell r="DW113"/>
          <cell r="DX113"/>
          <cell r="DY113"/>
          <cell r="DZ113"/>
          <cell r="EA113"/>
          <cell r="EB113"/>
          <cell r="EC113"/>
          <cell r="ED113"/>
          <cell r="EE113"/>
          <cell r="EF113"/>
          <cell r="EG113"/>
          <cell r="EH113"/>
          <cell r="EI113"/>
          <cell r="EJ113"/>
          <cell r="EK113"/>
          <cell r="EL113"/>
          <cell r="EM113"/>
          <cell r="EN113"/>
          <cell r="EO113"/>
          <cell r="EP113"/>
          <cell r="EQ113"/>
          <cell r="ER113"/>
          <cell r="ES113"/>
          <cell r="ET113"/>
          <cell r="EU113"/>
          <cell r="EV113"/>
          <cell r="EW113"/>
          <cell r="EX113"/>
          <cell r="EY113"/>
          <cell r="EZ113"/>
          <cell r="FA113"/>
          <cell r="FB113"/>
          <cell r="FC113"/>
          <cell r="FD113"/>
          <cell r="FE113"/>
          <cell r="FF113"/>
          <cell r="FG113"/>
          <cell r="FH113"/>
          <cell r="FI113"/>
          <cell r="FJ113"/>
          <cell r="FK113"/>
          <cell r="FL113"/>
          <cell r="FM113"/>
          <cell r="FN113"/>
          <cell r="FO113"/>
          <cell r="FP113"/>
          <cell r="FQ113"/>
          <cell r="FR113"/>
          <cell r="FS113"/>
          <cell r="FT113"/>
          <cell r="FU113"/>
          <cell r="FV113"/>
          <cell r="FW113"/>
          <cell r="FX113"/>
          <cell r="FY113"/>
          <cell r="FZ113"/>
          <cell r="GA113"/>
          <cell r="GB113"/>
          <cell r="GC113"/>
          <cell r="GD113"/>
          <cell r="GE113"/>
        </row>
        <row r="114">
          <cell r="A114"/>
          <cell r="B114"/>
          <cell r="C114"/>
          <cell r="D114"/>
          <cell r="E114"/>
          <cell r="F114"/>
          <cell r="G114"/>
          <cell r="H114"/>
          <cell r="I114"/>
          <cell r="J114"/>
          <cell r="K114"/>
          <cell r="L114"/>
          <cell r="M114"/>
          <cell r="N114"/>
          <cell r="O114"/>
          <cell r="P114">
            <v>0</v>
          </cell>
          <cell r="Q114"/>
          <cell r="R114"/>
          <cell r="S114" t="str">
            <v xml:space="preserve">32819 </v>
          </cell>
          <cell r="T114"/>
          <cell r="U114"/>
          <cell r="V114"/>
          <cell r="W114"/>
          <cell r="X114"/>
          <cell r="Y114"/>
          <cell r="Z114"/>
          <cell r="AA114">
            <v>32819</v>
          </cell>
          <cell r="AB114"/>
          <cell r="AC114"/>
          <cell r="AD114"/>
          <cell r="AE114"/>
          <cell r="AF114"/>
          <cell r="AG114"/>
          <cell r="AH114"/>
          <cell r="AI114"/>
          <cell r="AJ114"/>
          <cell r="AK114"/>
          <cell r="AL114"/>
          <cell r="AM114"/>
          <cell r="AN114"/>
          <cell r="AO114"/>
          <cell r="AP114"/>
          <cell r="AQ114"/>
          <cell r="AR114"/>
          <cell r="AS114"/>
          <cell r="AT114"/>
          <cell r="AU114"/>
          <cell r="AV114"/>
          <cell r="AW114"/>
          <cell r="AX114"/>
          <cell r="AY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cell r="EJ114"/>
          <cell r="EK114"/>
          <cell r="EL114"/>
          <cell r="EM114"/>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row>
        <row r="115">
          <cell r="A115"/>
          <cell r="B115"/>
          <cell r="C115"/>
          <cell r="D115"/>
          <cell r="E115"/>
          <cell r="F115"/>
          <cell r="G115"/>
          <cell r="H115"/>
          <cell r="I115"/>
          <cell r="J115"/>
          <cell r="K115"/>
          <cell r="L115"/>
          <cell r="M115"/>
          <cell r="N115"/>
          <cell r="O115"/>
          <cell r="P115">
            <v>0</v>
          </cell>
          <cell r="Q115"/>
          <cell r="R115"/>
          <cell r="S115" t="str">
            <v xml:space="preserve">32819 </v>
          </cell>
          <cell r="T115"/>
          <cell r="U115"/>
          <cell r="V115"/>
          <cell r="W115"/>
          <cell r="X115"/>
          <cell r="Y115"/>
          <cell r="Z115"/>
          <cell r="AA115">
            <v>32819</v>
          </cell>
          <cell r="AB115"/>
          <cell r="AC115"/>
          <cell r="AD115"/>
          <cell r="AE115"/>
          <cell r="AF115"/>
          <cell r="AG115"/>
          <cell r="AH115"/>
          <cell r="AI115"/>
          <cell r="AJ115"/>
          <cell r="AK115"/>
          <cell r="AL115"/>
          <cell r="AM115"/>
          <cell r="AN115"/>
          <cell r="AO115"/>
          <cell r="AP115"/>
          <cell r="AQ115"/>
          <cell r="AR115"/>
          <cell r="AS115"/>
          <cell r="AT115"/>
          <cell r="AU115"/>
          <cell r="AV115"/>
          <cell r="AW115"/>
          <cell r="AX115"/>
          <cell r="AY115"/>
          <cell r="AZ115"/>
          <cell r="BA115"/>
          <cell r="BB115"/>
          <cell r="BC115"/>
          <cell r="BD115"/>
          <cell r="BE115"/>
          <cell r="BF115"/>
          <cell r="BG115"/>
          <cell r="BH115"/>
          <cell r="BI115"/>
          <cell r="BJ115"/>
          <cell r="BK115"/>
          <cell r="BL115"/>
          <cell r="BM115"/>
          <cell r="BN115"/>
          <cell r="BO115"/>
          <cell r="BP115"/>
          <cell r="BQ115"/>
          <cell r="BR115"/>
          <cell r="BS115"/>
          <cell r="BT115"/>
          <cell r="BU115"/>
          <cell r="BV115"/>
          <cell r="BW115"/>
          <cell r="BX115"/>
          <cell r="BY115"/>
          <cell r="BZ115"/>
          <cell r="CA115"/>
          <cell r="CB115"/>
          <cell r="CC115"/>
          <cell r="CD115"/>
          <cell r="CE115"/>
          <cell r="CF115"/>
          <cell r="CG115"/>
          <cell r="CH115"/>
          <cell r="CI115"/>
          <cell r="CJ115"/>
          <cell r="CK115"/>
          <cell r="CL115"/>
          <cell r="CM115"/>
          <cell r="CN115"/>
          <cell r="CO115"/>
          <cell r="CP115"/>
          <cell r="CQ115"/>
          <cell r="CR115"/>
          <cell r="CS115"/>
          <cell r="CT115"/>
          <cell r="CU115"/>
          <cell r="CV115"/>
          <cell r="CW115"/>
          <cell r="CX115"/>
          <cell r="CY115"/>
          <cell r="CZ115"/>
          <cell r="DA115"/>
          <cell r="DB115"/>
          <cell r="DC115"/>
          <cell r="DD115"/>
          <cell r="DE115"/>
          <cell r="DF115"/>
          <cell r="DG115"/>
          <cell r="DH115"/>
          <cell r="DI115"/>
          <cell r="DJ115"/>
          <cell r="DK115"/>
          <cell r="DL115"/>
          <cell r="DM115"/>
          <cell r="DN115"/>
          <cell r="DO115"/>
          <cell r="DP115"/>
          <cell r="DQ115"/>
          <cell r="DR115"/>
          <cell r="DS115"/>
          <cell r="DT115"/>
          <cell r="DU115"/>
          <cell r="DV115"/>
          <cell r="DW115"/>
          <cell r="DX115"/>
          <cell r="DY115"/>
          <cell r="DZ115"/>
          <cell r="EA115"/>
          <cell r="EB115"/>
          <cell r="EC115"/>
          <cell r="ED115"/>
          <cell r="EE115"/>
          <cell r="EF115"/>
          <cell r="EG115"/>
          <cell r="EH115"/>
          <cell r="EI115"/>
          <cell r="EJ115"/>
          <cell r="EK115"/>
          <cell r="EL115"/>
          <cell r="EM115"/>
          <cell r="EN115"/>
          <cell r="EO115"/>
          <cell r="EP115"/>
          <cell r="EQ115"/>
          <cell r="ER115"/>
          <cell r="ES115"/>
          <cell r="ET115"/>
          <cell r="EU115"/>
          <cell r="EV115"/>
          <cell r="EW115"/>
          <cell r="EX115"/>
          <cell r="EY115"/>
          <cell r="EZ115"/>
          <cell r="FA115"/>
          <cell r="FB115"/>
          <cell r="FC115"/>
          <cell r="FD115"/>
          <cell r="FE115"/>
          <cell r="FF115"/>
          <cell r="FG115"/>
          <cell r="FH115"/>
          <cell r="FI115"/>
          <cell r="FJ115"/>
          <cell r="FK115"/>
          <cell r="FL115"/>
          <cell r="FM115"/>
          <cell r="FN115"/>
          <cell r="FO115"/>
          <cell r="FP115"/>
          <cell r="FQ115"/>
          <cell r="FR115"/>
          <cell r="FS115"/>
          <cell r="FT115"/>
          <cell r="FU115"/>
          <cell r="FV115"/>
          <cell r="FW115"/>
          <cell r="FX115"/>
          <cell r="FY115"/>
          <cell r="FZ115"/>
          <cell r="GA115"/>
          <cell r="GB115"/>
          <cell r="GC115"/>
          <cell r="GD115"/>
          <cell r="GE115"/>
        </row>
        <row r="116">
          <cell r="A116"/>
          <cell r="B116"/>
          <cell r="C116"/>
          <cell r="D116"/>
          <cell r="E116"/>
          <cell r="F116"/>
          <cell r="G116"/>
          <cell r="H116"/>
          <cell r="I116"/>
          <cell r="J116"/>
          <cell r="K116"/>
          <cell r="L116"/>
          <cell r="M116"/>
          <cell r="N116"/>
          <cell r="O116"/>
          <cell r="P116">
            <v>0</v>
          </cell>
          <cell r="Q116"/>
          <cell r="R116"/>
          <cell r="S116" t="str">
            <v xml:space="preserve">32819 </v>
          </cell>
          <cell r="T116"/>
          <cell r="U116"/>
          <cell r="V116"/>
          <cell r="W116"/>
          <cell r="X116"/>
          <cell r="Y116"/>
          <cell r="Z116"/>
          <cell r="AA116">
            <v>32819</v>
          </cell>
          <cell r="AB116"/>
          <cell r="AC116"/>
          <cell r="AD116"/>
          <cell r="AE116"/>
          <cell r="AF116"/>
          <cell r="AG116"/>
          <cell r="AH116"/>
          <cell r="AI116"/>
          <cell r="AJ116"/>
          <cell r="AK116"/>
          <cell r="AL116"/>
          <cell r="AM116"/>
          <cell r="AN116"/>
          <cell r="AO116"/>
          <cell r="AP116"/>
          <cell r="AQ116"/>
          <cell r="AR116"/>
          <cell r="AS116"/>
          <cell r="AT116"/>
          <cell r="AU116"/>
          <cell r="AV116"/>
          <cell r="AW116"/>
          <cell r="AX116"/>
          <cell r="AY116"/>
          <cell r="AZ116"/>
          <cell r="BA116"/>
          <cell r="BB116"/>
          <cell r="BC116"/>
          <cell r="BD116"/>
          <cell r="BE116"/>
          <cell r="BF116"/>
          <cell r="BG116"/>
          <cell r="BH116"/>
          <cell r="BI116"/>
          <cell r="BJ116"/>
          <cell r="BK116"/>
          <cell r="BL116"/>
          <cell r="BM116"/>
          <cell r="BN116"/>
          <cell r="BO116"/>
          <cell r="BP116"/>
          <cell r="BQ116"/>
          <cell r="BR116"/>
          <cell r="BS116"/>
          <cell r="BT116"/>
          <cell r="BU116"/>
          <cell r="BV116"/>
          <cell r="BW116"/>
          <cell r="BX116"/>
          <cell r="BY116"/>
          <cell r="BZ116"/>
          <cell r="CA116"/>
          <cell r="CB116"/>
          <cell r="CC116"/>
          <cell r="CD116"/>
          <cell r="CE116"/>
          <cell r="CF116"/>
          <cell r="CG116"/>
          <cell r="CH116"/>
          <cell r="CI116"/>
          <cell r="CJ116"/>
          <cell r="CK116"/>
          <cell r="CL116"/>
          <cell r="CM116"/>
          <cell r="CN116"/>
          <cell r="CO116"/>
          <cell r="CP116"/>
          <cell r="CQ116"/>
          <cell r="CR116"/>
          <cell r="CS116"/>
          <cell r="CT116"/>
          <cell r="CU116"/>
          <cell r="CV116"/>
          <cell r="CW116"/>
          <cell r="CX116"/>
          <cell r="CY116"/>
          <cell r="CZ116"/>
          <cell r="DA116"/>
          <cell r="DB116"/>
          <cell r="DC116"/>
          <cell r="DD116"/>
          <cell r="DE116"/>
          <cell r="DF116"/>
          <cell r="DG116"/>
          <cell r="DH116"/>
          <cell r="DI116"/>
          <cell r="DJ116"/>
          <cell r="DK116"/>
          <cell r="DL116"/>
          <cell r="DM116"/>
          <cell r="DN116"/>
          <cell r="DO116"/>
          <cell r="DP116"/>
          <cell r="DQ116"/>
          <cell r="DR116"/>
          <cell r="DS116"/>
          <cell r="DT116"/>
          <cell r="DU116"/>
          <cell r="DV116"/>
          <cell r="DW116"/>
          <cell r="DX116"/>
          <cell r="DY116"/>
          <cell r="DZ116"/>
          <cell r="EA116"/>
          <cell r="EB116"/>
          <cell r="EC116"/>
          <cell r="ED116"/>
          <cell r="EE116"/>
          <cell r="EF116"/>
          <cell r="EG116"/>
          <cell r="EH116"/>
          <cell r="EI116"/>
          <cell r="EJ116"/>
          <cell r="EK116"/>
          <cell r="EL116"/>
          <cell r="EM116"/>
          <cell r="EN116"/>
          <cell r="EO116"/>
          <cell r="EP116"/>
          <cell r="EQ116"/>
          <cell r="ER116"/>
          <cell r="ES116"/>
          <cell r="ET116"/>
          <cell r="EU116"/>
          <cell r="EV116"/>
          <cell r="EW116"/>
          <cell r="EX116"/>
          <cell r="EY116"/>
          <cell r="EZ116"/>
          <cell r="FA116"/>
          <cell r="FB116"/>
          <cell r="FC116"/>
          <cell r="FD116"/>
          <cell r="FE116"/>
          <cell r="FF116"/>
          <cell r="FG116"/>
          <cell r="FH116"/>
          <cell r="FI116"/>
          <cell r="FJ116"/>
          <cell r="FK116"/>
          <cell r="FL116"/>
          <cell r="FM116"/>
          <cell r="FN116"/>
          <cell r="FO116"/>
          <cell r="FP116"/>
          <cell r="FQ116"/>
          <cell r="FR116"/>
          <cell r="FS116"/>
          <cell r="FT116"/>
          <cell r="FU116"/>
          <cell r="FV116"/>
          <cell r="FW116"/>
          <cell r="FX116"/>
          <cell r="FY116"/>
          <cell r="FZ116"/>
          <cell r="GA116"/>
          <cell r="GB116"/>
          <cell r="GC116"/>
          <cell r="GD116"/>
          <cell r="GE116"/>
        </row>
        <row r="117">
          <cell r="A117"/>
          <cell r="B117"/>
          <cell r="C117"/>
          <cell r="D117"/>
          <cell r="E117"/>
          <cell r="F117"/>
          <cell r="G117"/>
          <cell r="H117"/>
          <cell r="I117"/>
          <cell r="J117"/>
          <cell r="K117"/>
          <cell r="L117"/>
          <cell r="M117"/>
          <cell r="N117"/>
          <cell r="O117"/>
          <cell r="P117">
            <v>0</v>
          </cell>
          <cell r="Q117"/>
          <cell r="R117"/>
          <cell r="S117" t="str">
            <v xml:space="preserve">32819 </v>
          </cell>
          <cell r="T117"/>
          <cell r="U117"/>
          <cell r="V117"/>
          <cell r="W117"/>
          <cell r="X117"/>
          <cell r="Y117"/>
          <cell r="Z117"/>
          <cell r="AA117">
            <v>32819</v>
          </cell>
          <cell r="AB117"/>
          <cell r="AC117"/>
          <cell r="AD117"/>
          <cell r="AE117"/>
          <cell r="AF117"/>
          <cell r="AG117"/>
          <cell r="AH117"/>
          <cell r="AI117"/>
          <cell r="AJ117"/>
          <cell r="AK117"/>
          <cell r="AL117"/>
          <cell r="AM117"/>
          <cell r="AN117"/>
          <cell r="AO117"/>
          <cell r="AP117"/>
          <cell r="AQ117"/>
          <cell r="AR117"/>
          <cell r="AS117"/>
          <cell r="AT117"/>
          <cell r="AU117"/>
          <cell r="AV117"/>
          <cell r="AW117"/>
          <cell r="AX117"/>
          <cell r="AY117"/>
          <cell r="AZ117"/>
          <cell r="BA117"/>
          <cell r="BB117"/>
          <cell r="BC117"/>
          <cell r="BD117"/>
          <cell r="BE117"/>
          <cell r="BF117"/>
          <cell r="BG117"/>
          <cell r="BH117"/>
          <cell r="BI117"/>
          <cell r="BJ117"/>
          <cell r="BK117"/>
          <cell r="BL117"/>
          <cell r="BM117"/>
          <cell r="BN117"/>
          <cell r="BO117"/>
          <cell r="BP117"/>
          <cell r="BQ117"/>
          <cell r="BR117"/>
          <cell r="BS117"/>
          <cell r="BT117"/>
          <cell r="BU117"/>
          <cell r="BV117"/>
          <cell r="BW117"/>
          <cell r="BX117"/>
          <cell r="BY117"/>
          <cell r="BZ117"/>
          <cell r="CA117"/>
          <cell r="CB117"/>
          <cell r="CC117"/>
          <cell r="CD117"/>
          <cell r="CE117"/>
          <cell r="CF117"/>
          <cell r="CG117"/>
          <cell r="CH117"/>
          <cell r="CI117"/>
          <cell r="CJ117"/>
          <cell r="CK117"/>
          <cell r="CL117"/>
          <cell r="CM117"/>
          <cell r="CN117"/>
          <cell r="CO117"/>
          <cell r="CP117"/>
          <cell r="CQ117"/>
          <cell r="CR117"/>
          <cell r="CS117"/>
          <cell r="CT117"/>
          <cell r="CU117"/>
          <cell r="CV117"/>
          <cell r="CW117"/>
          <cell r="CX117"/>
          <cell r="CY117"/>
          <cell r="CZ117"/>
          <cell r="DA117"/>
          <cell r="DB117"/>
          <cell r="DC117"/>
          <cell r="DD117"/>
          <cell r="DE117"/>
          <cell r="DF117"/>
          <cell r="DG117"/>
          <cell r="DH117"/>
          <cell r="DI117"/>
          <cell r="DJ117"/>
          <cell r="DK117"/>
          <cell r="DL117"/>
          <cell r="DM117"/>
          <cell r="DN117"/>
          <cell r="DO117"/>
          <cell r="DP117"/>
          <cell r="DQ117"/>
          <cell r="DR117"/>
          <cell r="DS117"/>
          <cell r="DT117"/>
          <cell r="DU117"/>
          <cell r="DV117"/>
          <cell r="DW117"/>
          <cell r="DX117"/>
          <cell r="DY117"/>
          <cell r="DZ117"/>
          <cell r="EA117"/>
          <cell r="EB117"/>
          <cell r="EC117"/>
          <cell r="ED117"/>
          <cell r="EE117"/>
          <cell r="EF117"/>
          <cell r="EG117"/>
          <cell r="EH117"/>
          <cell r="EI117"/>
          <cell r="EJ117"/>
          <cell r="EK117"/>
          <cell r="EL117"/>
          <cell r="EM117"/>
          <cell r="EN117"/>
          <cell r="EO117"/>
          <cell r="EP117"/>
          <cell r="EQ117"/>
          <cell r="ER117"/>
          <cell r="ES117"/>
          <cell r="ET117"/>
          <cell r="EU117"/>
          <cell r="EV117"/>
          <cell r="EW117"/>
          <cell r="EX117"/>
          <cell r="EY117"/>
          <cell r="EZ117"/>
          <cell r="FA117"/>
          <cell r="FB117"/>
          <cell r="FC117"/>
          <cell r="FD117"/>
          <cell r="FE117"/>
          <cell r="FF117"/>
          <cell r="FG117"/>
          <cell r="FH117"/>
          <cell r="FI117"/>
          <cell r="FJ117"/>
          <cell r="FK117"/>
          <cell r="FL117"/>
          <cell r="FM117"/>
          <cell r="FN117"/>
          <cell r="FO117"/>
          <cell r="FP117"/>
          <cell r="FQ117"/>
          <cell r="FR117"/>
          <cell r="FS117"/>
          <cell r="FT117"/>
          <cell r="FU117"/>
          <cell r="FV117"/>
          <cell r="FW117"/>
          <cell r="FX117"/>
          <cell r="FY117"/>
          <cell r="FZ117"/>
          <cell r="GA117"/>
          <cell r="GB117"/>
          <cell r="GC117"/>
          <cell r="GD117"/>
          <cell r="GE117"/>
        </row>
        <row r="118">
          <cell r="A118"/>
          <cell r="B118"/>
          <cell r="C118"/>
          <cell r="D118"/>
          <cell r="E118"/>
          <cell r="F118"/>
          <cell r="G118"/>
          <cell r="H118"/>
          <cell r="I118"/>
          <cell r="J118"/>
          <cell r="K118"/>
          <cell r="L118"/>
          <cell r="M118"/>
          <cell r="N118"/>
          <cell r="O118"/>
          <cell r="P118">
            <v>0</v>
          </cell>
          <cell r="Q118"/>
          <cell r="R118"/>
          <cell r="S118" t="str">
            <v xml:space="preserve">32819 </v>
          </cell>
          <cell r="T118"/>
          <cell r="U118"/>
          <cell r="V118"/>
          <cell r="W118"/>
          <cell r="X118"/>
          <cell r="Y118"/>
          <cell r="Z118"/>
          <cell r="AA118">
            <v>32819</v>
          </cell>
          <cell r="AB118"/>
          <cell r="AC118"/>
          <cell r="AD118"/>
          <cell r="AE118"/>
          <cell r="AF118"/>
          <cell r="AG118"/>
          <cell r="AH118"/>
          <cell r="AI118"/>
          <cell r="AJ118"/>
          <cell r="AK118"/>
          <cell r="AL118"/>
          <cell r="AM118"/>
          <cell r="AN118"/>
          <cell r="AO118"/>
          <cell r="AP118"/>
          <cell r="AQ118"/>
          <cell r="AR118"/>
          <cell r="AS118"/>
          <cell r="AT118"/>
          <cell r="AU118"/>
          <cell r="AV118"/>
          <cell r="AW118"/>
          <cell r="AX118"/>
          <cell r="AY118"/>
          <cell r="AZ118"/>
          <cell r="BA118"/>
          <cell r="BB118"/>
          <cell r="BC118"/>
          <cell r="BD118"/>
          <cell r="BE118"/>
          <cell r="BF118"/>
          <cell r="BG118"/>
          <cell r="BH118"/>
          <cell r="BI118"/>
          <cell r="BJ118"/>
          <cell r="BK118"/>
          <cell r="BL118"/>
          <cell r="BM118"/>
          <cell r="BN118"/>
          <cell r="BO118"/>
          <cell r="BP118"/>
          <cell r="BQ118"/>
          <cell r="BR118"/>
          <cell r="BS118"/>
          <cell r="BT118"/>
          <cell r="BU118"/>
          <cell r="BV118"/>
          <cell r="BW118"/>
          <cell r="BX118"/>
          <cell r="BY118"/>
          <cell r="BZ118"/>
          <cell r="CA118"/>
          <cell r="CB118"/>
          <cell r="CC118"/>
          <cell r="CD118"/>
          <cell r="CE118"/>
          <cell r="CF118"/>
          <cell r="CG118"/>
          <cell r="CH118"/>
          <cell r="CI118"/>
          <cell r="CJ118"/>
          <cell r="CK118"/>
          <cell r="CL118"/>
          <cell r="CM118"/>
          <cell r="CN118"/>
          <cell r="CO118"/>
          <cell r="CP118"/>
          <cell r="CQ118"/>
          <cell r="CR118"/>
          <cell r="CS118"/>
          <cell r="CT118"/>
          <cell r="CU118"/>
          <cell r="CV118"/>
          <cell r="CW118"/>
          <cell r="CX118"/>
          <cell r="CY118"/>
          <cell r="CZ118"/>
          <cell r="DA118"/>
          <cell r="DB118"/>
          <cell r="DC118"/>
          <cell r="DD118"/>
          <cell r="DE118"/>
          <cell r="DF118"/>
          <cell r="DG118"/>
          <cell r="DH118"/>
          <cell r="DI118"/>
          <cell r="DJ118"/>
          <cell r="DK118"/>
          <cell r="DL118"/>
          <cell r="DM118"/>
          <cell r="DN118"/>
          <cell r="DO118"/>
          <cell r="DP118"/>
          <cell r="DQ118"/>
          <cell r="DR118"/>
          <cell r="DS118"/>
          <cell r="DT118"/>
          <cell r="DU118"/>
          <cell r="DV118"/>
          <cell r="DW118"/>
          <cell r="DX118"/>
          <cell r="DY118"/>
          <cell r="DZ118"/>
          <cell r="EA118"/>
          <cell r="EB118"/>
          <cell r="EC118"/>
          <cell r="ED118"/>
          <cell r="EE118"/>
          <cell r="EF118"/>
          <cell r="EG118"/>
          <cell r="EH118"/>
          <cell r="EI118"/>
          <cell r="EJ118"/>
          <cell r="EK118"/>
          <cell r="EL118"/>
          <cell r="EM118"/>
          <cell r="EN118"/>
          <cell r="EO118"/>
          <cell r="EP118"/>
          <cell r="EQ118"/>
          <cell r="ER118"/>
          <cell r="ES118"/>
          <cell r="ET118"/>
          <cell r="EU118"/>
          <cell r="EV118"/>
          <cell r="EW118"/>
          <cell r="EX118"/>
          <cell r="EY118"/>
          <cell r="EZ118"/>
          <cell r="FA118"/>
          <cell r="FB118"/>
          <cell r="FC118"/>
          <cell r="FD118"/>
          <cell r="FE118"/>
          <cell r="FF118"/>
          <cell r="FG118"/>
          <cell r="FH118"/>
          <cell r="FI118"/>
          <cell r="FJ118"/>
          <cell r="FK118"/>
          <cell r="FL118"/>
          <cell r="FM118"/>
          <cell r="FN118"/>
          <cell r="FO118"/>
          <cell r="FP118"/>
          <cell r="FQ118"/>
          <cell r="FR118"/>
          <cell r="FS118"/>
          <cell r="FT118"/>
          <cell r="FU118"/>
          <cell r="FV118"/>
          <cell r="FW118"/>
          <cell r="FX118"/>
          <cell r="FY118"/>
          <cell r="FZ118"/>
          <cell r="GA118"/>
          <cell r="GB118"/>
          <cell r="GC118"/>
          <cell r="GD118"/>
          <cell r="GE118"/>
        </row>
        <row r="119">
          <cell r="A119"/>
          <cell r="B119"/>
          <cell r="C119"/>
          <cell r="D119"/>
          <cell r="E119"/>
          <cell r="F119"/>
          <cell r="G119"/>
          <cell r="H119"/>
          <cell r="I119"/>
          <cell r="J119"/>
          <cell r="K119"/>
          <cell r="L119"/>
          <cell r="M119"/>
          <cell r="N119"/>
          <cell r="O119"/>
          <cell r="P119">
            <v>0</v>
          </cell>
          <cell r="Q119"/>
          <cell r="R119"/>
          <cell r="S119" t="str">
            <v xml:space="preserve">32819 </v>
          </cell>
          <cell r="T119"/>
          <cell r="U119"/>
          <cell r="V119"/>
          <cell r="W119"/>
          <cell r="X119"/>
          <cell r="Y119"/>
          <cell r="Z119"/>
          <cell r="AA119">
            <v>32819</v>
          </cell>
          <cell r="AB119"/>
          <cell r="AC119"/>
          <cell r="AD119"/>
          <cell r="AE119"/>
          <cell r="AF119"/>
          <cell r="AG119"/>
          <cell r="AH119"/>
          <cell r="AI119"/>
          <cell r="AJ119"/>
          <cell r="AK119"/>
          <cell r="AL119"/>
          <cell r="AM119"/>
          <cell r="AN119"/>
          <cell r="AO119"/>
          <cell r="AP119"/>
          <cell r="AQ119"/>
          <cell r="AR119"/>
          <cell r="AS119"/>
          <cell r="AT119"/>
          <cell r="AU119"/>
          <cell r="AV119"/>
          <cell r="AW119"/>
          <cell r="AX119"/>
          <cell r="AY119"/>
          <cell r="AZ119"/>
          <cell r="BA119"/>
          <cell r="BB119"/>
          <cell r="BC119"/>
          <cell r="BD119"/>
          <cell r="BE119"/>
          <cell r="BF119"/>
          <cell r="BG119"/>
          <cell r="BH119"/>
          <cell r="BI119"/>
          <cell r="BJ119"/>
          <cell r="BK119"/>
          <cell r="BL119"/>
          <cell r="BM119"/>
          <cell r="BN119"/>
          <cell r="BO119"/>
          <cell r="BP119"/>
          <cell r="BQ119"/>
          <cell r="BR119"/>
          <cell r="BS119"/>
          <cell r="BT119"/>
          <cell r="BU119"/>
          <cell r="BV119"/>
          <cell r="BW119"/>
          <cell r="BX119"/>
          <cell r="BY119"/>
          <cell r="BZ119"/>
          <cell r="CA119"/>
          <cell r="CB119"/>
          <cell r="CC119"/>
          <cell r="CD119"/>
          <cell r="CE119"/>
          <cell r="CF119"/>
          <cell r="CG119"/>
          <cell r="CH119"/>
          <cell r="CI119"/>
          <cell r="CJ119"/>
          <cell r="CK119"/>
          <cell r="CL119"/>
          <cell r="CM119"/>
          <cell r="CN119"/>
          <cell r="CO119"/>
          <cell r="CP119"/>
          <cell r="CQ119"/>
          <cell r="CR119"/>
          <cell r="CS119"/>
          <cell r="CT119"/>
          <cell r="CU119"/>
          <cell r="CV119"/>
          <cell r="CW119"/>
          <cell r="CX119"/>
          <cell r="CY119"/>
          <cell r="CZ119"/>
          <cell r="DA119"/>
          <cell r="DB119"/>
          <cell r="DC119"/>
          <cell r="DD119"/>
          <cell r="DE119"/>
          <cell r="DF119"/>
          <cell r="DG119"/>
          <cell r="DH119"/>
          <cell r="DI119"/>
          <cell r="DJ119"/>
          <cell r="DK119"/>
          <cell r="DL119"/>
          <cell r="DM119"/>
          <cell r="DN119"/>
          <cell r="DO119"/>
          <cell r="DP119"/>
          <cell r="DQ119"/>
          <cell r="DR119"/>
          <cell r="DS119"/>
          <cell r="DT119"/>
          <cell r="DU119"/>
          <cell r="DV119"/>
          <cell r="DW119"/>
          <cell r="DX119"/>
          <cell r="DY119"/>
          <cell r="DZ119"/>
          <cell r="EA119"/>
          <cell r="EB119"/>
          <cell r="EC119"/>
          <cell r="ED119"/>
          <cell r="EE119"/>
          <cell r="EF119"/>
          <cell r="EG119"/>
          <cell r="EH119"/>
          <cell r="EI119"/>
          <cell r="EJ119"/>
          <cell r="EK119"/>
          <cell r="EL119"/>
          <cell r="EM119"/>
          <cell r="EN119"/>
          <cell r="EO119"/>
          <cell r="EP119"/>
          <cell r="EQ119"/>
          <cell r="ER119"/>
          <cell r="ES119"/>
          <cell r="ET119"/>
          <cell r="EU119"/>
          <cell r="EV119"/>
          <cell r="EW119"/>
          <cell r="EX119"/>
          <cell r="EY119"/>
          <cell r="EZ119"/>
          <cell r="FA119"/>
          <cell r="FB119"/>
          <cell r="FC119"/>
          <cell r="FD119"/>
          <cell r="FE119"/>
          <cell r="FF119"/>
          <cell r="FG119"/>
          <cell r="FH119"/>
          <cell r="FI119"/>
          <cell r="FJ119"/>
          <cell r="FK119"/>
          <cell r="FL119"/>
          <cell r="FM119"/>
          <cell r="FN119"/>
          <cell r="FO119"/>
          <cell r="FP119"/>
          <cell r="FQ119"/>
          <cell r="FR119"/>
          <cell r="FS119"/>
          <cell r="FT119"/>
          <cell r="FU119"/>
          <cell r="FV119"/>
          <cell r="FW119"/>
          <cell r="FX119"/>
          <cell r="FY119"/>
          <cell r="FZ119"/>
          <cell r="GA119"/>
          <cell r="GB119"/>
          <cell r="GC119"/>
          <cell r="GD119"/>
          <cell r="GE119"/>
        </row>
        <row r="120">
          <cell r="A120"/>
          <cell r="B120"/>
          <cell r="C120"/>
          <cell r="D120"/>
          <cell r="E120"/>
          <cell r="F120"/>
          <cell r="G120"/>
          <cell r="H120"/>
          <cell r="I120"/>
          <cell r="J120"/>
          <cell r="K120"/>
          <cell r="L120"/>
          <cell r="M120"/>
          <cell r="N120"/>
          <cell r="O120"/>
          <cell r="P120">
            <v>0</v>
          </cell>
          <cell r="Q120"/>
          <cell r="R120"/>
          <cell r="S120" t="str">
            <v xml:space="preserve">32819 </v>
          </cell>
          <cell r="T120"/>
          <cell r="U120"/>
          <cell r="V120"/>
          <cell r="W120"/>
          <cell r="X120"/>
          <cell r="Y120"/>
          <cell r="Z120"/>
          <cell r="AA120">
            <v>32819</v>
          </cell>
          <cell r="AB120"/>
          <cell r="AC120"/>
          <cell r="AD120"/>
          <cell r="AE120"/>
          <cell r="AF120"/>
          <cell r="AG120"/>
          <cell r="AH120"/>
          <cell r="AI120"/>
          <cell r="AJ120"/>
          <cell r="AK120"/>
          <cell r="AL120"/>
          <cell r="AM120"/>
          <cell r="AN120"/>
          <cell r="AO120"/>
          <cell r="AP120"/>
          <cell r="AQ120"/>
          <cell r="AR120"/>
          <cell r="AS120"/>
          <cell r="AT120"/>
          <cell r="AU120"/>
          <cell r="AV120"/>
          <cell r="AW120"/>
          <cell r="AX120"/>
          <cell r="AY120"/>
          <cell r="AZ120"/>
          <cell r="BA120"/>
          <cell r="BB120"/>
          <cell r="BC120"/>
          <cell r="BD120"/>
          <cell r="BE120"/>
          <cell r="BF120"/>
          <cell r="BG120"/>
          <cell r="BH120"/>
          <cell r="BI120"/>
          <cell r="BJ120"/>
          <cell r="BK120"/>
          <cell r="BL120"/>
          <cell r="BM120"/>
          <cell r="BN120"/>
          <cell r="BO120"/>
          <cell r="BP120"/>
          <cell r="BQ120"/>
          <cell r="BR120"/>
          <cell r="BS120"/>
          <cell r="BT120"/>
          <cell r="BU120"/>
          <cell r="BV120"/>
          <cell r="BW120"/>
          <cell r="BX120"/>
          <cell r="BY120"/>
          <cell r="BZ120"/>
          <cell r="CA120"/>
          <cell r="CB120"/>
          <cell r="CC120"/>
          <cell r="CD120"/>
          <cell r="CE120"/>
          <cell r="CF120"/>
          <cell r="CG120"/>
          <cell r="CH120"/>
          <cell r="CI120"/>
          <cell r="CJ120"/>
          <cell r="CK120"/>
          <cell r="CL120"/>
          <cell r="CM120"/>
          <cell r="CN120"/>
          <cell r="CO120"/>
          <cell r="CP120"/>
          <cell r="CQ120"/>
          <cell r="CR120"/>
          <cell r="CS120"/>
          <cell r="CT120"/>
          <cell r="CU120"/>
          <cell r="CV120"/>
          <cell r="CW120"/>
          <cell r="CX120"/>
          <cell r="CY120"/>
          <cell r="CZ120"/>
          <cell r="DA120"/>
          <cell r="DB120"/>
          <cell r="DC120"/>
          <cell r="DD120"/>
          <cell r="DE120"/>
          <cell r="DF120"/>
          <cell r="DG120"/>
          <cell r="DH120"/>
          <cell r="DI120"/>
          <cell r="DJ120"/>
          <cell r="DK120"/>
          <cell r="DL120"/>
          <cell r="DM120"/>
          <cell r="DN120"/>
          <cell r="DO120"/>
          <cell r="DP120"/>
          <cell r="DQ120"/>
          <cell r="DR120"/>
          <cell r="DS120"/>
          <cell r="DT120"/>
          <cell r="DU120"/>
          <cell r="DV120"/>
          <cell r="DW120"/>
          <cell r="DX120"/>
          <cell r="DY120"/>
          <cell r="DZ120"/>
          <cell r="EA120"/>
          <cell r="EB120"/>
          <cell r="EC120"/>
          <cell r="ED120"/>
          <cell r="EE120"/>
          <cell r="EF120"/>
          <cell r="EG120"/>
          <cell r="EH120"/>
          <cell r="EI120"/>
          <cell r="EJ120"/>
          <cell r="EK120"/>
          <cell r="EL120"/>
          <cell r="EM120"/>
          <cell r="EN120"/>
          <cell r="EO120"/>
          <cell r="EP120"/>
          <cell r="EQ120"/>
          <cell r="ER120"/>
          <cell r="ES120"/>
          <cell r="ET120"/>
          <cell r="EU120"/>
          <cell r="EV120"/>
          <cell r="EW120"/>
          <cell r="EX120"/>
          <cell r="EY120"/>
          <cell r="EZ120"/>
          <cell r="FA120"/>
          <cell r="FB120"/>
          <cell r="FC120"/>
          <cell r="FD120"/>
          <cell r="FE120"/>
          <cell r="FF120"/>
          <cell r="FG120"/>
          <cell r="FH120"/>
          <cell r="FI120"/>
          <cell r="FJ120"/>
          <cell r="FK120"/>
          <cell r="FL120"/>
          <cell r="FM120"/>
          <cell r="FN120"/>
          <cell r="FO120"/>
          <cell r="FP120"/>
          <cell r="FQ120"/>
          <cell r="FR120"/>
          <cell r="FS120"/>
          <cell r="FT120"/>
          <cell r="FU120"/>
          <cell r="FV120"/>
          <cell r="FW120"/>
          <cell r="FX120"/>
          <cell r="FY120"/>
          <cell r="FZ120"/>
          <cell r="GA120"/>
          <cell r="GB120"/>
          <cell r="GC120"/>
          <cell r="GD120"/>
          <cell r="GE120"/>
        </row>
        <row r="121">
          <cell r="A121"/>
          <cell r="B121"/>
          <cell r="C121"/>
          <cell r="D121"/>
          <cell r="E121"/>
          <cell r="F121"/>
          <cell r="G121"/>
          <cell r="H121"/>
          <cell r="I121"/>
          <cell r="J121"/>
          <cell r="K121"/>
          <cell r="L121"/>
          <cell r="M121"/>
          <cell r="N121"/>
          <cell r="O121"/>
          <cell r="P121">
            <v>0</v>
          </cell>
          <cell r="Q121"/>
          <cell r="R121"/>
          <cell r="S121" t="str">
            <v xml:space="preserve">32819 </v>
          </cell>
          <cell r="T121"/>
          <cell r="U121"/>
          <cell r="V121"/>
          <cell r="W121"/>
          <cell r="X121"/>
          <cell r="Y121"/>
          <cell r="Z121"/>
          <cell r="AA121">
            <v>32819</v>
          </cell>
          <cell r="AB121"/>
          <cell r="AC121"/>
          <cell r="AD121"/>
          <cell r="AE121"/>
          <cell r="AF121"/>
          <cell r="AG121"/>
          <cell r="AH121"/>
          <cell r="AI121"/>
          <cell r="AJ121"/>
          <cell r="AK121"/>
          <cell r="AL121"/>
          <cell r="AM121"/>
          <cell r="AN121"/>
          <cell r="AO121"/>
          <cell r="AP121"/>
          <cell r="AQ121"/>
          <cell r="AR121"/>
          <cell r="AS121"/>
          <cell r="AT121"/>
          <cell r="AU121"/>
          <cell r="AV121"/>
          <cell r="AW121"/>
          <cell r="AX121"/>
          <cell r="AY121"/>
          <cell r="AZ121"/>
          <cell r="BA121"/>
          <cell r="BB121"/>
          <cell r="BC121"/>
          <cell r="BD121"/>
          <cell r="BE121"/>
          <cell r="BF121"/>
          <cell r="BG121"/>
          <cell r="BH121"/>
          <cell r="BI121"/>
          <cell r="BJ121"/>
          <cell r="BK121"/>
          <cell r="BL121"/>
          <cell r="BM121"/>
          <cell r="BN121"/>
          <cell r="BO121"/>
          <cell r="BP121"/>
          <cell r="BQ121"/>
          <cell r="BR121"/>
          <cell r="BS121"/>
          <cell r="BT121"/>
          <cell r="BU121"/>
          <cell r="BV121"/>
          <cell r="BW121"/>
          <cell r="BX121"/>
          <cell r="BY121"/>
          <cell r="BZ121"/>
          <cell r="CA121"/>
          <cell r="CB121"/>
          <cell r="CC121"/>
          <cell r="CD121"/>
          <cell r="CE121"/>
          <cell r="CF121"/>
          <cell r="CG121"/>
          <cell r="CH121"/>
          <cell r="CI121"/>
          <cell r="CJ121"/>
          <cell r="CK121"/>
          <cell r="CL121"/>
          <cell r="CM121"/>
          <cell r="CN121"/>
          <cell r="CO121"/>
          <cell r="CP121"/>
          <cell r="CQ121"/>
          <cell r="CR121"/>
          <cell r="CS121"/>
          <cell r="CT121"/>
          <cell r="CU121"/>
          <cell r="CV121"/>
          <cell r="CW121"/>
          <cell r="CX121"/>
          <cell r="CY121"/>
          <cell r="CZ121"/>
          <cell r="DA121"/>
          <cell r="DB121"/>
          <cell r="DC121"/>
          <cell r="DD121"/>
          <cell r="DE121"/>
          <cell r="DF121"/>
          <cell r="DG121"/>
          <cell r="DH121"/>
          <cell r="DI121"/>
          <cell r="DJ121"/>
          <cell r="DK121"/>
          <cell r="DL121"/>
          <cell r="DM121"/>
          <cell r="DN121"/>
          <cell r="DO121"/>
          <cell r="DP121"/>
          <cell r="DQ121"/>
          <cell r="DR121"/>
          <cell r="DS121"/>
          <cell r="DT121"/>
          <cell r="DU121"/>
          <cell r="DV121"/>
          <cell r="DW121"/>
          <cell r="DX121"/>
          <cell r="DY121"/>
          <cell r="DZ121"/>
          <cell r="EA121"/>
          <cell r="EB121"/>
          <cell r="EC121"/>
          <cell r="ED121"/>
          <cell r="EE121"/>
          <cell r="EF121"/>
          <cell r="EG121"/>
          <cell r="EH121"/>
          <cell r="EI121"/>
          <cell r="EJ121"/>
          <cell r="EK121"/>
          <cell r="EL121"/>
          <cell r="EM121"/>
          <cell r="EN121"/>
          <cell r="EO121"/>
          <cell r="EP121"/>
          <cell r="EQ121"/>
          <cell r="ER121"/>
          <cell r="ES121"/>
          <cell r="ET121"/>
          <cell r="EU121"/>
          <cell r="EV121"/>
          <cell r="EW121"/>
          <cell r="EX121"/>
          <cell r="EY121"/>
          <cell r="EZ121"/>
          <cell r="FA121"/>
          <cell r="FB121"/>
          <cell r="FC121"/>
          <cell r="FD121"/>
          <cell r="FE121"/>
          <cell r="FF121"/>
          <cell r="FG121"/>
          <cell r="FH121"/>
          <cell r="FI121"/>
          <cell r="FJ121"/>
          <cell r="FK121"/>
          <cell r="FL121"/>
          <cell r="FM121"/>
          <cell r="FN121"/>
          <cell r="FO121"/>
          <cell r="FP121"/>
          <cell r="FQ121"/>
          <cell r="FR121"/>
          <cell r="FS121"/>
          <cell r="FT121"/>
          <cell r="FU121"/>
          <cell r="FV121"/>
          <cell r="FW121"/>
          <cell r="FX121"/>
          <cell r="FY121"/>
          <cell r="FZ121"/>
          <cell r="GA121"/>
          <cell r="GB121"/>
          <cell r="GC121"/>
          <cell r="GD121"/>
          <cell r="GE121"/>
        </row>
        <row r="122">
          <cell r="A122"/>
          <cell r="B122"/>
          <cell r="C122"/>
          <cell r="D122"/>
          <cell r="E122"/>
          <cell r="F122"/>
          <cell r="G122"/>
          <cell r="H122"/>
          <cell r="I122"/>
          <cell r="J122"/>
          <cell r="K122"/>
          <cell r="L122"/>
          <cell r="M122"/>
          <cell r="N122"/>
          <cell r="O122"/>
          <cell r="P122">
            <v>0</v>
          </cell>
          <cell r="Q122"/>
          <cell r="R122"/>
          <cell r="S122" t="str">
            <v xml:space="preserve">32819 </v>
          </cell>
          <cell r="T122"/>
          <cell r="U122"/>
          <cell r="V122"/>
          <cell r="W122"/>
          <cell r="X122"/>
          <cell r="Y122"/>
          <cell r="Z122"/>
          <cell r="AA122">
            <v>32819</v>
          </cell>
          <cell r="AB122"/>
          <cell r="AC122"/>
          <cell r="AD122"/>
          <cell r="AE122"/>
          <cell r="AF122"/>
          <cell r="AG122"/>
          <cell r="AH122"/>
          <cell r="AI122"/>
          <cell r="AJ122"/>
          <cell r="AK122"/>
          <cell r="AL122"/>
          <cell r="AM122"/>
          <cell r="AN122"/>
          <cell r="AO122"/>
          <cell r="AP122"/>
          <cell r="AQ122"/>
          <cell r="AR122"/>
          <cell r="AS122"/>
          <cell r="AT122"/>
          <cell r="AU122"/>
          <cell r="AV122"/>
          <cell r="AW122"/>
          <cell r="AX122"/>
          <cell r="AY122"/>
          <cell r="AZ122"/>
          <cell r="BA122"/>
          <cell r="BB122"/>
          <cell r="BC122"/>
          <cell r="BD122"/>
          <cell r="BE122"/>
          <cell r="BF122"/>
          <cell r="BG122"/>
          <cell r="BH122"/>
          <cell r="BI122"/>
          <cell r="BJ122"/>
          <cell r="BK122"/>
          <cell r="BL122"/>
          <cell r="BM122"/>
          <cell r="BN122"/>
          <cell r="BO122"/>
          <cell r="BP122"/>
          <cell r="BQ122"/>
          <cell r="BR122"/>
          <cell r="BS122"/>
          <cell r="BT122"/>
          <cell r="BU122"/>
          <cell r="BV122"/>
          <cell r="BW122"/>
          <cell r="BX122"/>
          <cell r="BY122"/>
          <cell r="BZ122"/>
          <cell r="CA122"/>
          <cell r="CB122"/>
          <cell r="CC122"/>
          <cell r="CD122"/>
          <cell r="CE122"/>
          <cell r="CF122"/>
          <cell r="CG122"/>
          <cell r="CH122"/>
          <cell r="CI122"/>
          <cell r="CJ122"/>
          <cell r="CK122"/>
          <cell r="CL122"/>
          <cell r="CM122"/>
          <cell r="CN122"/>
          <cell r="CO122"/>
          <cell r="CP122"/>
          <cell r="CQ122"/>
          <cell r="CR122"/>
          <cell r="CS122"/>
          <cell r="CT122"/>
          <cell r="CU122"/>
          <cell r="CV122"/>
          <cell r="CW122"/>
          <cell r="CX122"/>
          <cell r="CY122"/>
          <cell r="CZ122"/>
          <cell r="DA122"/>
          <cell r="DB122"/>
          <cell r="DC122"/>
          <cell r="DD122"/>
          <cell r="DE122"/>
          <cell r="DF122"/>
          <cell r="DG122"/>
          <cell r="DH122"/>
          <cell r="DI122"/>
          <cell r="DJ122"/>
          <cell r="DK122"/>
          <cell r="DL122"/>
          <cell r="DM122"/>
          <cell r="DN122"/>
          <cell r="DO122"/>
          <cell r="DP122"/>
          <cell r="DQ122"/>
          <cell r="DR122"/>
          <cell r="DS122"/>
          <cell r="DT122"/>
          <cell r="DU122"/>
          <cell r="DV122"/>
          <cell r="DW122"/>
          <cell r="DX122"/>
          <cell r="DY122"/>
          <cell r="DZ122"/>
          <cell r="EA122"/>
          <cell r="EB122"/>
          <cell r="EC122"/>
          <cell r="ED122"/>
          <cell r="EE122"/>
          <cell r="EF122"/>
          <cell r="EG122"/>
          <cell r="EH122"/>
          <cell r="EI122"/>
          <cell r="EJ122"/>
          <cell r="EK122"/>
          <cell r="EL122"/>
          <cell r="EM122"/>
          <cell r="EN122"/>
          <cell r="EO122"/>
          <cell r="EP122"/>
          <cell r="EQ122"/>
          <cell r="ER122"/>
          <cell r="ES122"/>
          <cell r="ET122"/>
          <cell r="EU122"/>
          <cell r="EV122"/>
          <cell r="EW122"/>
          <cell r="EX122"/>
          <cell r="EY122"/>
          <cell r="EZ122"/>
          <cell r="FA122"/>
          <cell r="FB122"/>
          <cell r="FC122"/>
          <cell r="FD122"/>
          <cell r="FE122"/>
          <cell r="FF122"/>
          <cell r="FG122"/>
          <cell r="FH122"/>
          <cell r="FI122"/>
          <cell r="FJ122"/>
          <cell r="FK122"/>
          <cell r="FL122"/>
          <cell r="FM122"/>
          <cell r="FN122"/>
          <cell r="FO122"/>
          <cell r="FP122"/>
          <cell r="FQ122"/>
          <cell r="FR122"/>
          <cell r="FS122"/>
          <cell r="FT122"/>
          <cell r="FU122"/>
          <cell r="FV122"/>
          <cell r="FW122"/>
          <cell r="FX122"/>
          <cell r="FY122"/>
          <cell r="FZ122"/>
          <cell r="GA122"/>
          <cell r="GB122"/>
          <cell r="GC122"/>
          <cell r="GD122"/>
          <cell r="GE122"/>
        </row>
        <row r="123">
          <cell r="A123"/>
          <cell r="B123"/>
          <cell r="C123"/>
          <cell r="D123"/>
          <cell r="E123"/>
          <cell r="F123"/>
          <cell r="G123"/>
          <cell r="H123"/>
          <cell r="I123"/>
          <cell r="J123"/>
          <cell r="K123"/>
          <cell r="L123"/>
          <cell r="M123"/>
          <cell r="N123"/>
          <cell r="O123"/>
          <cell r="P123">
            <v>0</v>
          </cell>
          <cell r="Q123"/>
          <cell r="R123"/>
          <cell r="S123" t="str">
            <v xml:space="preserve">32819 </v>
          </cell>
          <cell r="T123"/>
          <cell r="U123"/>
          <cell r="V123"/>
          <cell r="W123"/>
          <cell r="X123"/>
          <cell r="Y123"/>
          <cell r="Z123"/>
          <cell r="AA123">
            <v>32819</v>
          </cell>
          <cell r="AB123"/>
          <cell r="AC123"/>
          <cell r="AD123"/>
          <cell r="AE123"/>
          <cell r="AF123"/>
          <cell r="AG123"/>
          <cell r="AH123"/>
          <cell r="AI123"/>
          <cell r="AJ123"/>
          <cell r="AK123"/>
          <cell r="AL123"/>
          <cell r="AM123"/>
          <cell r="AN123"/>
          <cell r="AO123"/>
          <cell r="AP123"/>
          <cell r="AQ123"/>
          <cell r="AR123"/>
          <cell r="AS123"/>
          <cell r="AT123"/>
          <cell r="AU123"/>
          <cell r="AV123"/>
          <cell r="AW123"/>
          <cell r="AX123"/>
          <cell r="AY123"/>
          <cell r="AZ123"/>
          <cell r="BA123"/>
          <cell r="BB123"/>
          <cell r="BC123"/>
          <cell r="BD123"/>
          <cell r="BE123"/>
          <cell r="BF123"/>
          <cell r="BG123"/>
          <cell r="BH123"/>
          <cell r="BI123"/>
          <cell r="BJ123"/>
          <cell r="BK123"/>
          <cell r="BL123"/>
          <cell r="BM123"/>
          <cell r="BN123"/>
          <cell r="BO123"/>
          <cell r="BP123"/>
          <cell r="BQ123"/>
          <cell r="BR123"/>
          <cell r="BS123"/>
          <cell r="BT123"/>
          <cell r="BU123"/>
          <cell r="BV123"/>
          <cell r="BW123"/>
          <cell r="BX123"/>
          <cell r="BY123"/>
          <cell r="BZ123"/>
          <cell r="CA123"/>
          <cell r="CB123"/>
          <cell r="CC123"/>
          <cell r="CD123"/>
          <cell r="CE123"/>
          <cell r="CF123"/>
          <cell r="CG123"/>
          <cell r="CH123"/>
          <cell r="CI123"/>
          <cell r="CJ123"/>
          <cell r="CK123"/>
          <cell r="CL123"/>
          <cell r="CM123"/>
          <cell r="CN123"/>
          <cell r="CO123"/>
          <cell r="CP123"/>
          <cell r="CQ123"/>
          <cell r="CR123"/>
          <cell r="CS123"/>
          <cell r="CT123"/>
          <cell r="CU123"/>
          <cell r="CV123"/>
          <cell r="CW123"/>
          <cell r="CX123"/>
          <cell r="CY123"/>
          <cell r="CZ123"/>
          <cell r="DA123"/>
          <cell r="DB123"/>
          <cell r="DC123"/>
          <cell r="DD123"/>
          <cell r="DE123"/>
          <cell r="DF123"/>
          <cell r="DG123"/>
          <cell r="DH123"/>
          <cell r="DI123"/>
          <cell r="DJ123"/>
          <cell r="DK123"/>
          <cell r="DL123"/>
          <cell r="DM123"/>
          <cell r="DN123"/>
          <cell r="DO123"/>
          <cell r="DP123"/>
          <cell r="DQ123"/>
          <cell r="DR123"/>
          <cell r="DS123"/>
          <cell r="DT123"/>
          <cell r="DU123"/>
          <cell r="DV123"/>
          <cell r="DW123"/>
          <cell r="DX123"/>
          <cell r="DY123"/>
          <cell r="DZ123"/>
          <cell r="EA123"/>
          <cell r="EB123"/>
          <cell r="EC123"/>
          <cell r="ED123"/>
          <cell r="EE123"/>
          <cell r="EF123"/>
          <cell r="EG123"/>
          <cell r="EH123"/>
          <cell r="EI123"/>
          <cell r="EJ123"/>
          <cell r="EK123"/>
          <cell r="EL123"/>
          <cell r="EM123"/>
          <cell r="EN123"/>
          <cell r="EO123"/>
          <cell r="EP123"/>
          <cell r="EQ123"/>
          <cell r="ER123"/>
          <cell r="ES123"/>
          <cell r="ET123"/>
          <cell r="EU123"/>
          <cell r="EV123"/>
          <cell r="EW123"/>
          <cell r="EX123"/>
          <cell r="EY123"/>
          <cell r="EZ123"/>
          <cell r="FA123"/>
          <cell r="FB123"/>
          <cell r="FC123"/>
          <cell r="FD123"/>
          <cell r="FE123"/>
          <cell r="FF123"/>
          <cell r="FG123"/>
          <cell r="FH123"/>
          <cell r="FI123"/>
          <cell r="FJ123"/>
          <cell r="FK123"/>
          <cell r="FL123"/>
          <cell r="FM123"/>
          <cell r="FN123"/>
          <cell r="FO123"/>
          <cell r="FP123"/>
          <cell r="FQ123"/>
          <cell r="FR123"/>
          <cell r="FS123"/>
          <cell r="FT123"/>
          <cell r="FU123"/>
          <cell r="FV123"/>
          <cell r="FW123"/>
          <cell r="FX123"/>
          <cell r="FY123"/>
          <cell r="FZ123"/>
          <cell r="GA123"/>
          <cell r="GB123"/>
          <cell r="GC123"/>
          <cell r="GD123"/>
          <cell r="GE123"/>
        </row>
        <row r="124">
          <cell r="A124"/>
          <cell r="B124"/>
          <cell r="C124"/>
          <cell r="D124"/>
          <cell r="E124"/>
          <cell r="F124"/>
          <cell r="G124"/>
          <cell r="H124"/>
          <cell r="I124"/>
          <cell r="J124"/>
          <cell r="K124"/>
          <cell r="L124"/>
          <cell r="M124"/>
          <cell r="N124"/>
          <cell r="O124"/>
          <cell r="P124">
            <v>0</v>
          </cell>
          <cell r="Q124"/>
          <cell r="R124"/>
          <cell r="S124" t="str">
            <v xml:space="preserve">32819 </v>
          </cell>
          <cell r="T124"/>
          <cell r="U124"/>
          <cell r="V124"/>
          <cell r="W124"/>
          <cell r="X124"/>
          <cell r="Y124"/>
          <cell r="Z124"/>
          <cell r="AA124">
            <v>32819</v>
          </cell>
          <cell r="AB124"/>
          <cell r="AC124"/>
          <cell r="AD124"/>
          <cell r="AE124"/>
          <cell r="AF124"/>
          <cell r="AG124"/>
          <cell r="AH124"/>
          <cell r="AI124"/>
          <cell r="AJ124"/>
          <cell r="AK124"/>
          <cell r="AL124"/>
          <cell r="AM124"/>
          <cell r="AN124"/>
          <cell r="AO124"/>
          <cell r="AP124"/>
          <cell r="AQ124"/>
          <cell r="AR124"/>
          <cell r="AS124"/>
          <cell r="AT124"/>
          <cell r="AU124"/>
          <cell r="AV124"/>
          <cell r="AW124"/>
          <cell r="AX124"/>
          <cell r="AY124"/>
          <cell r="AZ124"/>
          <cell r="BA124"/>
          <cell r="BB124"/>
          <cell r="BC124"/>
          <cell r="BD124"/>
          <cell r="BE124"/>
          <cell r="BF124"/>
          <cell r="BG124"/>
          <cell r="BH124"/>
          <cell r="BI124"/>
          <cell r="BJ124"/>
          <cell r="BK124"/>
          <cell r="BL124"/>
          <cell r="BM124"/>
          <cell r="BN124"/>
          <cell r="BO124"/>
          <cell r="BP124"/>
          <cell r="BQ124"/>
          <cell r="BR124"/>
          <cell r="BS124"/>
          <cell r="BT124"/>
          <cell r="BU124"/>
          <cell r="BV124"/>
          <cell r="BW124"/>
          <cell r="BX124"/>
          <cell r="BY124"/>
          <cell r="BZ124"/>
          <cell r="CA124"/>
          <cell r="CB124"/>
          <cell r="CC124"/>
          <cell r="CD124"/>
          <cell r="CE124"/>
          <cell r="CF124"/>
          <cell r="CG124"/>
          <cell r="CH124"/>
          <cell r="CI124"/>
          <cell r="CJ124"/>
          <cell r="CK124"/>
          <cell r="CL124"/>
          <cell r="CM124"/>
          <cell r="CN124"/>
          <cell r="CO124"/>
          <cell r="CP124"/>
          <cell r="CQ124"/>
          <cell r="CR124"/>
          <cell r="CS124"/>
          <cell r="CT124"/>
          <cell r="CU124"/>
          <cell r="CV124"/>
          <cell r="CW124"/>
          <cell r="CX124"/>
          <cell r="CY124"/>
          <cell r="CZ124"/>
          <cell r="DA124"/>
          <cell r="DB124"/>
          <cell r="DC124"/>
          <cell r="DD124"/>
          <cell r="DE124"/>
          <cell r="DF124"/>
          <cell r="DG124"/>
          <cell r="DH124"/>
          <cell r="DI124"/>
          <cell r="DJ124"/>
          <cell r="DK124"/>
          <cell r="DL124"/>
          <cell r="DM124"/>
          <cell r="DN124"/>
          <cell r="DO124"/>
          <cell r="DP124"/>
          <cell r="DQ124"/>
          <cell r="DR124"/>
          <cell r="DS124"/>
          <cell r="DT124"/>
          <cell r="DU124"/>
          <cell r="DV124"/>
          <cell r="DW124"/>
          <cell r="DX124"/>
          <cell r="DY124"/>
          <cell r="DZ124"/>
          <cell r="EA124"/>
          <cell r="EB124"/>
          <cell r="EC124"/>
          <cell r="ED124"/>
          <cell r="EE124"/>
          <cell r="EF124"/>
          <cell r="EG124"/>
          <cell r="EH124"/>
          <cell r="EI124"/>
          <cell r="EJ124"/>
          <cell r="EK124"/>
          <cell r="EL124"/>
          <cell r="EM124"/>
          <cell r="EN124"/>
          <cell r="EO124"/>
          <cell r="EP124"/>
          <cell r="EQ124"/>
          <cell r="ER124"/>
          <cell r="ES124"/>
          <cell r="ET124"/>
          <cell r="EU124"/>
          <cell r="EV124"/>
          <cell r="EW124"/>
          <cell r="EX124"/>
          <cell r="EY124"/>
          <cell r="EZ124"/>
          <cell r="FA124"/>
          <cell r="FB124"/>
          <cell r="FC124"/>
          <cell r="FD124"/>
          <cell r="FE124"/>
          <cell r="FF124"/>
          <cell r="FG124"/>
          <cell r="FH124"/>
          <cell r="FI124"/>
          <cell r="FJ124"/>
          <cell r="FK124"/>
          <cell r="FL124"/>
          <cell r="FM124"/>
          <cell r="FN124"/>
          <cell r="FO124"/>
          <cell r="FP124"/>
          <cell r="FQ124"/>
          <cell r="FR124"/>
          <cell r="FS124"/>
          <cell r="FT124"/>
          <cell r="FU124"/>
          <cell r="FV124"/>
          <cell r="FW124"/>
          <cell r="FX124"/>
          <cell r="FY124"/>
          <cell r="FZ124"/>
          <cell r="GA124"/>
          <cell r="GB124"/>
          <cell r="GC124"/>
          <cell r="GD124"/>
          <cell r="GE124"/>
        </row>
        <row r="125">
          <cell r="A125"/>
          <cell r="B125"/>
          <cell r="C125"/>
          <cell r="D125"/>
          <cell r="E125"/>
          <cell r="F125"/>
          <cell r="G125"/>
          <cell r="H125"/>
          <cell r="I125"/>
          <cell r="J125"/>
          <cell r="K125"/>
          <cell r="L125"/>
          <cell r="M125"/>
          <cell r="N125"/>
          <cell r="O125"/>
          <cell r="P125">
            <v>0</v>
          </cell>
          <cell r="Q125"/>
          <cell r="R125"/>
          <cell r="S125" t="str">
            <v xml:space="preserve">32819 </v>
          </cell>
          <cell r="T125"/>
          <cell r="U125"/>
          <cell r="V125"/>
          <cell r="W125"/>
          <cell r="X125"/>
          <cell r="Y125"/>
          <cell r="Z125"/>
          <cell r="AA125">
            <v>32819</v>
          </cell>
          <cell r="AB125"/>
          <cell r="AC125"/>
          <cell r="AD125"/>
          <cell r="AE125"/>
          <cell r="AF125"/>
          <cell r="AG125"/>
          <cell r="AH125"/>
          <cell r="AI125"/>
          <cell r="AJ125"/>
          <cell r="AK125"/>
          <cell r="AL125"/>
          <cell r="AM125"/>
          <cell r="AN125"/>
          <cell r="AO125"/>
          <cell r="AP125"/>
          <cell r="AQ125"/>
          <cell r="AR125"/>
          <cell r="AS125"/>
          <cell r="AT125"/>
          <cell r="AU125"/>
          <cell r="AV125"/>
          <cell r="AW125"/>
          <cell r="AX125"/>
          <cell r="AY125"/>
          <cell r="AZ125"/>
          <cell r="BA125"/>
          <cell r="BB125"/>
          <cell r="BC125"/>
          <cell r="BD125"/>
          <cell r="BE125"/>
          <cell r="BF125"/>
          <cell r="BG125"/>
          <cell r="BH125"/>
          <cell r="BI125"/>
          <cell r="BJ125"/>
          <cell r="BK125"/>
          <cell r="BL125"/>
          <cell r="BM125"/>
          <cell r="BN125"/>
          <cell r="BO125"/>
          <cell r="BP125"/>
          <cell r="BQ125"/>
          <cell r="BR125"/>
          <cell r="BS125"/>
          <cell r="BT125"/>
          <cell r="BU125"/>
          <cell r="BV125"/>
          <cell r="BW125"/>
          <cell r="BX125"/>
          <cell r="BY125"/>
          <cell r="BZ125"/>
          <cell r="CA125"/>
          <cell r="CB125"/>
          <cell r="CC125"/>
          <cell r="CD125"/>
          <cell r="CE125"/>
          <cell r="CF125"/>
          <cell r="CG125"/>
          <cell r="CH125"/>
          <cell r="CI125"/>
          <cell r="CJ125"/>
          <cell r="CK125"/>
          <cell r="CL125"/>
          <cell r="CM125"/>
          <cell r="CN125"/>
          <cell r="CO125"/>
          <cell r="CP125"/>
          <cell r="CQ125"/>
          <cell r="CR125"/>
          <cell r="CS125"/>
          <cell r="CT125"/>
          <cell r="CU125"/>
          <cell r="CV125"/>
          <cell r="CW125"/>
          <cell r="CX125"/>
          <cell r="CY125"/>
          <cell r="CZ125"/>
          <cell r="DA125"/>
          <cell r="DB125"/>
          <cell r="DC125"/>
          <cell r="DD125"/>
          <cell r="DE125"/>
          <cell r="DF125"/>
          <cell r="DG125"/>
          <cell r="DH125"/>
          <cell r="DI125"/>
          <cell r="DJ125"/>
          <cell r="DK125"/>
          <cell r="DL125"/>
          <cell r="DM125"/>
          <cell r="DN125"/>
          <cell r="DO125"/>
          <cell r="DP125"/>
          <cell r="DQ125"/>
          <cell r="DR125"/>
          <cell r="DS125"/>
          <cell r="DT125"/>
          <cell r="DU125"/>
          <cell r="DV125"/>
          <cell r="DW125"/>
          <cell r="DX125"/>
          <cell r="DY125"/>
          <cell r="DZ125"/>
          <cell r="EA125"/>
          <cell r="EB125"/>
          <cell r="EC125"/>
          <cell r="ED125"/>
          <cell r="EE125"/>
          <cell r="EF125"/>
          <cell r="EG125"/>
          <cell r="EH125"/>
          <cell r="EI125"/>
          <cell r="EJ125"/>
          <cell r="EK125"/>
          <cell r="EL125"/>
          <cell r="EM125"/>
          <cell r="EN125"/>
          <cell r="EO125"/>
          <cell r="EP125"/>
          <cell r="EQ125"/>
          <cell r="ER125"/>
          <cell r="ES125"/>
          <cell r="ET125"/>
          <cell r="EU125"/>
          <cell r="EV125"/>
          <cell r="EW125"/>
          <cell r="EX125"/>
          <cell r="EY125"/>
          <cell r="EZ125"/>
          <cell r="FA125"/>
          <cell r="FB125"/>
          <cell r="FC125"/>
          <cell r="FD125"/>
          <cell r="FE125"/>
          <cell r="FF125"/>
          <cell r="FG125"/>
          <cell r="FH125"/>
          <cell r="FI125"/>
          <cell r="FJ125"/>
          <cell r="FK125"/>
          <cell r="FL125"/>
          <cell r="FM125"/>
          <cell r="FN125"/>
          <cell r="FO125"/>
          <cell r="FP125"/>
          <cell r="FQ125"/>
          <cell r="FR125"/>
          <cell r="FS125"/>
          <cell r="FT125"/>
          <cell r="FU125"/>
          <cell r="FV125"/>
          <cell r="FW125"/>
          <cell r="FX125"/>
          <cell r="FY125"/>
          <cell r="FZ125"/>
          <cell r="GA125"/>
          <cell r="GB125"/>
          <cell r="GC125"/>
          <cell r="GD125"/>
          <cell r="GE125"/>
        </row>
        <row r="126">
          <cell r="A126"/>
          <cell r="B126"/>
          <cell r="C126"/>
          <cell r="D126"/>
          <cell r="E126"/>
          <cell r="F126"/>
          <cell r="G126"/>
          <cell r="H126"/>
          <cell r="I126"/>
          <cell r="J126"/>
          <cell r="K126"/>
          <cell r="L126"/>
          <cell r="M126"/>
          <cell r="N126"/>
          <cell r="O126"/>
          <cell r="P126">
            <v>0</v>
          </cell>
          <cell r="Q126"/>
          <cell r="R126"/>
          <cell r="S126" t="str">
            <v xml:space="preserve">32819 </v>
          </cell>
          <cell r="T126"/>
          <cell r="U126"/>
          <cell r="V126"/>
          <cell r="W126"/>
          <cell r="X126"/>
          <cell r="Y126"/>
          <cell r="Z126"/>
          <cell r="AA126">
            <v>32819</v>
          </cell>
          <cell r="AB126"/>
          <cell r="AC126"/>
          <cell r="AD126"/>
          <cell r="AE126"/>
          <cell r="AF126"/>
          <cell r="AG126"/>
          <cell r="AH126"/>
          <cell r="AI126"/>
          <cell r="AJ126"/>
          <cell r="AK126"/>
          <cell r="AL126"/>
          <cell r="AM126"/>
          <cell r="AN126"/>
          <cell r="AO126"/>
          <cell r="AP126"/>
          <cell r="AQ126"/>
          <cell r="AR126"/>
          <cell r="AS126"/>
          <cell r="AT126"/>
          <cell r="AU126"/>
          <cell r="AV126"/>
          <cell r="AW126"/>
          <cell r="AX126"/>
          <cell r="AY126"/>
          <cell r="AZ126"/>
          <cell r="BA126"/>
          <cell r="BB126"/>
          <cell r="BC126"/>
          <cell r="BD126"/>
          <cell r="BE126"/>
          <cell r="BF126"/>
          <cell r="BG126"/>
          <cell r="BH126"/>
          <cell r="BI126"/>
          <cell r="BJ126"/>
          <cell r="BK126"/>
          <cell r="BL126"/>
          <cell r="BM126"/>
          <cell r="BN126"/>
          <cell r="BO126"/>
          <cell r="BP126"/>
          <cell r="BQ126"/>
          <cell r="BR126"/>
          <cell r="BS126"/>
          <cell r="BT126"/>
          <cell r="BU126"/>
          <cell r="BV126"/>
          <cell r="BW126"/>
          <cell r="BX126"/>
          <cell r="BY126"/>
          <cell r="BZ126"/>
          <cell r="CA126"/>
          <cell r="CB126"/>
          <cell r="CC126"/>
          <cell r="CD126"/>
          <cell r="CE126"/>
          <cell r="CF126"/>
          <cell r="CG126"/>
          <cell r="CH126"/>
          <cell r="CI126"/>
          <cell r="CJ126"/>
          <cell r="CK126"/>
          <cell r="CL126"/>
          <cell r="CM126"/>
          <cell r="CN126"/>
          <cell r="CO126"/>
          <cell r="CP126"/>
          <cell r="CQ126"/>
          <cell r="CR126"/>
          <cell r="CS126"/>
          <cell r="CT126"/>
          <cell r="CU126"/>
          <cell r="CV126"/>
          <cell r="CW126"/>
          <cell r="CX126"/>
          <cell r="CY126"/>
          <cell r="CZ126"/>
          <cell r="DA126"/>
          <cell r="DB126"/>
          <cell r="DC126"/>
          <cell r="DD126"/>
          <cell r="DE126"/>
          <cell r="DF126"/>
          <cell r="DG126"/>
          <cell r="DH126"/>
          <cell r="DI126"/>
          <cell r="DJ126"/>
          <cell r="DK126"/>
          <cell r="DL126"/>
          <cell r="DM126"/>
          <cell r="DN126"/>
          <cell r="DO126"/>
          <cell r="DP126"/>
          <cell r="DQ126"/>
          <cell r="DR126"/>
          <cell r="DS126"/>
          <cell r="DT126"/>
          <cell r="DU126"/>
          <cell r="DV126"/>
          <cell r="DW126"/>
          <cell r="DX126"/>
          <cell r="DY126"/>
          <cell r="DZ126"/>
          <cell r="EA126"/>
          <cell r="EB126"/>
          <cell r="EC126"/>
          <cell r="ED126"/>
          <cell r="EE126"/>
          <cell r="EF126"/>
          <cell r="EG126"/>
          <cell r="EH126"/>
          <cell r="EI126"/>
          <cell r="EJ126"/>
          <cell r="EK126"/>
          <cell r="EL126"/>
          <cell r="EM126"/>
          <cell r="EN126"/>
          <cell r="EO126"/>
          <cell r="EP126"/>
          <cell r="EQ126"/>
          <cell r="ER126"/>
          <cell r="ES126"/>
          <cell r="ET126"/>
          <cell r="EU126"/>
          <cell r="EV126"/>
          <cell r="EW126"/>
          <cell r="EX126"/>
          <cell r="EY126"/>
          <cell r="EZ126"/>
          <cell r="FA126"/>
          <cell r="FB126"/>
          <cell r="FC126"/>
          <cell r="FD126"/>
          <cell r="FE126"/>
          <cell r="FF126"/>
          <cell r="FG126"/>
          <cell r="FH126"/>
          <cell r="FI126"/>
          <cell r="FJ126"/>
          <cell r="FK126"/>
          <cell r="FL126"/>
          <cell r="FM126"/>
          <cell r="FN126"/>
          <cell r="FO126"/>
          <cell r="FP126"/>
          <cell r="FQ126"/>
          <cell r="FR126"/>
          <cell r="FS126"/>
          <cell r="FT126"/>
          <cell r="FU126"/>
          <cell r="FV126"/>
          <cell r="FW126"/>
          <cell r="FX126"/>
          <cell r="FY126"/>
          <cell r="FZ126"/>
          <cell r="GA126"/>
          <cell r="GB126"/>
          <cell r="GC126"/>
          <cell r="GD126"/>
          <cell r="GE126"/>
        </row>
        <row r="127">
          <cell r="A127"/>
          <cell r="B127"/>
          <cell r="C127"/>
          <cell r="D127"/>
          <cell r="E127"/>
          <cell r="F127"/>
          <cell r="G127"/>
          <cell r="H127"/>
          <cell r="I127"/>
          <cell r="J127"/>
          <cell r="K127"/>
          <cell r="L127"/>
          <cell r="M127"/>
          <cell r="N127"/>
          <cell r="O127"/>
          <cell r="P127">
            <v>0</v>
          </cell>
          <cell r="Q127"/>
          <cell r="R127"/>
          <cell r="S127" t="str">
            <v xml:space="preserve">32819 </v>
          </cell>
          <cell r="T127"/>
          <cell r="U127"/>
          <cell r="V127"/>
          <cell r="W127"/>
          <cell r="X127"/>
          <cell r="Y127"/>
          <cell r="Z127"/>
          <cell r="AA127">
            <v>32819</v>
          </cell>
          <cell r="AB127"/>
          <cell r="AC127"/>
          <cell r="AD127"/>
          <cell r="AE127"/>
          <cell r="AF127"/>
          <cell r="AG127"/>
          <cell r="AH127"/>
          <cell r="AI127"/>
          <cell r="AJ127"/>
          <cell r="AK127"/>
          <cell r="AL127"/>
          <cell r="AM127"/>
          <cell r="AN127"/>
          <cell r="AO127"/>
          <cell r="AP127"/>
          <cell r="AQ127"/>
          <cell r="AR127"/>
          <cell r="AS127"/>
          <cell r="AT127"/>
          <cell r="AU127"/>
          <cell r="AV127"/>
          <cell r="AW127"/>
          <cell r="AX127"/>
          <cell r="AY127"/>
          <cell r="AZ127"/>
          <cell r="BA127"/>
          <cell r="BB127"/>
          <cell r="BC127"/>
          <cell r="BD127"/>
          <cell r="BE127"/>
          <cell r="BF127"/>
          <cell r="BG127"/>
          <cell r="BH127"/>
          <cell r="BI127"/>
          <cell r="BJ127"/>
          <cell r="BK127"/>
          <cell r="BL127"/>
          <cell r="BM127"/>
          <cell r="BN127"/>
          <cell r="BO127"/>
          <cell r="BP127"/>
          <cell r="BQ127"/>
          <cell r="BR127"/>
          <cell r="BS127"/>
          <cell r="BT127"/>
          <cell r="BU127"/>
          <cell r="BV127"/>
          <cell r="BW127"/>
          <cell r="BX127"/>
          <cell r="BY127"/>
          <cell r="BZ127"/>
          <cell r="CA127"/>
          <cell r="CB127"/>
          <cell r="CC127"/>
          <cell r="CD127"/>
          <cell r="CE127"/>
          <cell r="CF127"/>
          <cell r="CG127"/>
          <cell r="CH127"/>
          <cell r="CI127"/>
          <cell r="CJ127"/>
          <cell r="CK127"/>
          <cell r="CL127"/>
          <cell r="CM127"/>
          <cell r="CN127"/>
          <cell r="CO127"/>
          <cell r="CP127"/>
          <cell r="CQ127"/>
          <cell r="CR127"/>
          <cell r="CS127"/>
          <cell r="CT127"/>
          <cell r="CU127"/>
          <cell r="CV127"/>
          <cell r="CW127"/>
          <cell r="CX127"/>
          <cell r="CY127"/>
          <cell r="CZ127"/>
          <cell r="DA127"/>
          <cell r="DB127"/>
          <cell r="DC127"/>
          <cell r="DD127"/>
          <cell r="DE127"/>
          <cell r="DF127"/>
          <cell r="DG127"/>
          <cell r="DH127"/>
          <cell r="DI127"/>
          <cell r="DJ127"/>
          <cell r="DK127"/>
          <cell r="DL127"/>
          <cell r="DM127"/>
          <cell r="DN127"/>
          <cell r="DO127"/>
          <cell r="DP127"/>
          <cell r="DQ127"/>
          <cell r="DR127"/>
          <cell r="DS127"/>
          <cell r="DT127"/>
          <cell r="DU127"/>
          <cell r="DV127"/>
          <cell r="DW127"/>
          <cell r="DX127"/>
          <cell r="DY127"/>
          <cell r="DZ127"/>
          <cell r="EA127"/>
          <cell r="EB127"/>
          <cell r="EC127"/>
          <cell r="ED127"/>
          <cell r="EE127"/>
          <cell r="EF127"/>
          <cell r="EG127"/>
          <cell r="EH127"/>
          <cell r="EI127"/>
          <cell r="EJ127"/>
          <cell r="EK127"/>
          <cell r="EL127"/>
          <cell r="EM127"/>
          <cell r="EN127"/>
          <cell r="EO127"/>
          <cell r="EP127"/>
          <cell r="EQ127"/>
          <cell r="ER127"/>
          <cell r="ES127"/>
          <cell r="ET127"/>
          <cell r="EU127"/>
          <cell r="EV127"/>
          <cell r="EW127"/>
          <cell r="EX127"/>
          <cell r="EY127"/>
          <cell r="EZ127"/>
          <cell r="FA127"/>
          <cell r="FB127"/>
          <cell r="FC127"/>
          <cell r="FD127"/>
          <cell r="FE127"/>
          <cell r="FF127"/>
          <cell r="FG127"/>
          <cell r="FH127"/>
          <cell r="FI127"/>
          <cell r="FJ127"/>
          <cell r="FK127"/>
          <cell r="FL127"/>
          <cell r="FM127"/>
          <cell r="FN127"/>
          <cell r="FO127"/>
          <cell r="FP127"/>
          <cell r="FQ127"/>
          <cell r="FR127"/>
          <cell r="FS127"/>
          <cell r="FT127"/>
          <cell r="FU127"/>
          <cell r="FV127"/>
          <cell r="FW127"/>
          <cell r="FX127"/>
          <cell r="FY127"/>
          <cell r="FZ127"/>
          <cell r="GA127"/>
          <cell r="GB127"/>
          <cell r="GC127"/>
          <cell r="GD127"/>
          <cell r="GE127"/>
        </row>
        <row r="128">
          <cell r="A128"/>
          <cell r="B128"/>
          <cell r="C128"/>
          <cell r="D128"/>
          <cell r="E128"/>
          <cell r="F128"/>
          <cell r="G128"/>
          <cell r="H128"/>
          <cell r="I128"/>
          <cell r="J128"/>
          <cell r="K128"/>
          <cell r="L128"/>
          <cell r="M128"/>
          <cell r="N128"/>
          <cell r="O128"/>
          <cell r="P128">
            <v>0</v>
          </cell>
          <cell r="Q128"/>
          <cell r="R128"/>
          <cell r="S128" t="str">
            <v xml:space="preserve">32819 </v>
          </cell>
          <cell r="T128"/>
          <cell r="U128"/>
          <cell r="V128"/>
          <cell r="W128"/>
          <cell r="X128"/>
          <cell r="Y128"/>
          <cell r="Z128"/>
          <cell r="AA128">
            <v>32819</v>
          </cell>
          <cell r="AB128"/>
          <cell r="AC128"/>
          <cell r="AD128"/>
          <cell r="AE128"/>
          <cell r="AF128"/>
          <cell r="AG128"/>
          <cell r="AH128"/>
          <cell r="AI128"/>
          <cell r="AJ128"/>
          <cell r="AK128"/>
          <cell r="AL128"/>
          <cell r="AM128"/>
          <cell r="AN128"/>
          <cell r="AO128"/>
          <cell r="AP128"/>
          <cell r="AQ128"/>
          <cell r="AR128"/>
          <cell r="AS128"/>
          <cell r="AT128"/>
          <cell r="AU128"/>
          <cell r="AV128"/>
          <cell r="AW128"/>
          <cell r="AX128"/>
          <cell r="AY128"/>
          <cell r="AZ128"/>
          <cell r="BA128"/>
          <cell r="BB128"/>
          <cell r="BC128"/>
          <cell r="BD128"/>
          <cell r="BE128"/>
          <cell r="BF128"/>
          <cell r="BG128"/>
          <cell r="BH128"/>
          <cell r="BI128"/>
          <cell r="BJ128"/>
          <cell r="BK128"/>
          <cell r="BL128"/>
          <cell r="BM128"/>
          <cell r="BN128"/>
          <cell r="BO128"/>
          <cell r="BP128"/>
          <cell r="BQ128"/>
          <cell r="BR128"/>
          <cell r="BS128"/>
          <cell r="BT128"/>
          <cell r="BU128"/>
          <cell r="BV128"/>
          <cell r="BW128"/>
          <cell r="BX128"/>
          <cell r="BY128"/>
          <cell r="BZ128"/>
          <cell r="CA128"/>
          <cell r="CB128"/>
          <cell r="CC128"/>
          <cell r="CD128"/>
          <cell r="CE128"/>
          <cell r="CF128"/>
          <cell r="CG128"/>
          <cell r="CH128"/>
          <cell r="CI128"/>
          <cell r="CJ128"/>
          <cell r="CK128"/>
          <cell r="CL128"/>
          <cell r="CM128"/>
          <cell r="CN128"/>
          <cell r="CO128"/>
          <cell r="CP128"/>
          <cell r="CQ128"/>
          <cell r="CR128"/>
          <cell r="CS128"/>
          <cell r="CT128"/>
          <cell r="CU128"/>
          <cell r="CV128"/>
          <cell r="CW128"/>
          <cell r="CX128"/>
          <cell r="CY128"/>
          <cell r="CZ128"/>
          <cell r="DA128"/>
          <cell r="DB128"/>
          <cell r="DC128"/>
          <cell r="DD128"/>
          <cell r="DE128"/>
          <cell r="DF128"/>
          <cell r="DG128"/>
          <cell r="DH128"/>
          <cell r="DI128"/>
          <cell r="DJ128"/>
          <cell r="DK128"/>
          <cell r="DL128"/>
          <cell r="DM128"/>
          <cell r="DN128"/>
          <cell r="DO128"/>
          <cell r="DP128"/>
          <cell r="DQ128"/>
          <cell r="DR128"/>
          <cell r="DS128"/>
          <cell r="DT128"/>
          <cell r="DU128"/>
          <cell r="DV128"/>
          <cell r="DW128"/>
          <cell r="DX128"/>
          <cell r="DY128"/>
          <cell r="DZ128"/>
          <cell r="EA128"/>
          <cell r="EB128"/>
          <cell r="EC128"/>
          <cell r="ED128"/>
          <cell r="EE128"/>
          <cell r="EF128"/>
          <cell r="EG128"/>
          <cell r="EH128"/>
          <cell r="EI128"/>
          <cell r="EJ128"/>
          <cell r="EK128"/>
          <cell r="EL128"/>
          <cell r="EM128"/>
          <cell r="EN128"/>
          <cell r="EO128"/>
          <cell r="EP128"/>
          <cell r="EQ128"/>
          <cell r="ER128"/>
          <cell r="ES128"/>
          <cell r="ET128"/>
          <cell r="EU128"/>
          <cell r="EV128"/>
          <cell r="EW128"/>
          <cell r="EX128"/>
          <cell r="EY128"/>
          <cell r="EZ128"/>
          <cell r="FA128"/>
          <cell r="FB128"/>
          <cell r="FC128"/>
          <cell r="FD128"/>
          <cell r="FE128"/>
          <cell r="FF128"/>
          <cell r="FG128"/>
          <cell r="FH128"/>
          <cell r="FI128"/>
          <cell r="FJ128"/>
          <cell r="FK128"/>
          <cell r="FL128"/>
          <cell r="FM128"/>
          <cell r="FN128"/>
          <cell r="FO128"/>
          <cell r="FP128"/>
          <cell r="FQ128"/>
          <cell r="FR128"/>
          <cell r="FS128"/>
          <cell r="FT128"/>
          <cell r="FU128"/>
          <cell r="FV128"/>
          <cell r="FW128"/>
          <cell r="FX128"/>
          <cell r="FY128"/>
          <cell r="FZ128"/>
          <cell r="GA128"/>
          <cell r="GB128"/>
          <cell r="GC128"/>
          <cell r="GD128"/>
          <cell r="GE128"/>
        </row>
        <row r="129">
          <cell r="A129"/>
          <cell r="B129"/>
          <cell r="C129"/>
          <cell r="D129"/>
          <cell r="E129"/>
          <cell r="F129"/>
          <cell r="G129"/>
          <cell r="H129"/>
          <cell r="I129"/>
          <cell r="J129"/>
          <cell r="K129"/>
          <cell r="L129"/>
          <cell r="M129"/>
          <cell r="N129"/>
          <cell r="O129"/>
          <cell r="P129">
            <v>0</v>
          </cell>
          <cell r="Q129"/>
          <cell r="R129"/>
          <cell r="S129" t="str">
            <v xml:space="preserve">32819 </v>
          </cell>
          <cell r="T129"/>
          <cell r="U129"/>
          <cell r="V129"/>
          <cell r="W129"/>
          <cell r="X129"/>
          <cell r="Y129"/>
          <cell r="Z129"/>
          <cell r="AA129">
            <v>32819</v>
          </cell>
          <cell r="AB129"/>
          <cell r="AC129"/>
          <cell r="AD129"/>
          <cell r="AE129"/>
          <cell r="AF129"/>
          <cell r="AG129"/>
          <cell r="AH129"/>
          <cell r="AI129"/>
          <cell r="AJ129"/>
          <cell r="AK129"/>
          <cell r="AL129"/>
          <cell r="AM129"/>
          <cell r="AN129"/>
          <cell r="AO129"/>
          <cell r="AP129"/>
          <cell r="AQ129"/>
          <cell r="AR129"/>
          <cell r="AS129"/>
          <cell r="AT129"/>
          <cell r="AU129"/>
          <cell r="AV129"/>
          <cell r="AW129"/>
          <cell r="AX129"/>
          <cell r="AY129"/>
          <cell r="AZ129"/>
          <cell r="BA129"/>
          <cell r="BB129"/>
          <cell r="BC129"/>
          <cell r="BD129"/>
          <cell r="BE129"/>
          <cell r="BF129"/>
          <cell r="BG129"/>
          <cell r="BH129"/>
          <cell r="BI129"/>
          <cell r="BJ129"/>
          <cell r="BK129"/>
          <cell r="BL129"/>
          <cell r="BM129"/>
          <cell r="BN129"/>
          <cell r="BO129"/>
          <cell r="BP129"/>
          <cell r="BQ129"/>
          <cell r="BR129"/>
          <cell r="BS129"/>
          <cell r="BT129"/>
          <cell r="BU129"/>
          <cell r="BV129"/>
          <cell r="BW129"/>
          <cell r="BX129"/>
          <cell r="BY129"/>
          <cell r="BZ129"/>
          <cell r="CA129"/>
          <cell r="CB129"/>
          <cell r="CC129"/>
          <cell r="CD129"/>
          <cell r="CE129"/>
          <cell r="CF129"/>
          <cell r="CG129"/>
          <cell r="CH129"/>
          <cell r="CI129"/>
          <cell r="CJ129"/>
          <cell r="CK129"/>
          <cell r="CL129"/>
          <cell r="CM129"/>
          <cell r="CN129"/>
          <cell r="CO129"/>
          <cell r="CP129"/>
          <cell r="CQ129"/>
          <cell r="CR129"/>
          <cell r="CS129"/>
          <cell r="CT129"/>
          <cell r="CU129"/>
          <cell r="CV129"/>
          <cell r="CW129"/>
          <cell r="CX129"/>
          <cell r="CY129"/>
          <cell r="CZ129"/>
          <cell r="DA129"/>
          <cell r="DB129"/>
          <cell r="DC129"/>
          <cell r="DD129"/>
          <cell r="DE129"/>
          <cell r="DF129"/>
          <cell r="DG129"/>
          <cell r="DH129"/>
          <cell r="DI129"/>
          <cell r="DJ129"/>
          <cell r="DK129"/>
          <cell r="DL129"/>
          <cell r="DM129"/>
          <cell r="DN129"/>
          <cell r="DO129"/>
          <cell r="DP129"/>
          <cell r="DQ129"/>
          <cell r="DR129"/>
          <cell r="DS129"/>
          <cell r="DT129"/>
          <cell r="DU129"/>
          <cell r="DV129"/>
          <cell r="DW129"/>
          <cell r="DX129"/>
          <cell r="DY129"/>
          <cell r="DZ129"/>
          <cell r="EA129"/>
          <cell r="EB129"/>
          <cell r="EC129"/>
          <cell r="ED129"/>
          <cell r="EE129"/>
          <cell r="EF129"/>
          <cell r="EG129"/>
          <cell r="EH129"/>
          <cell r="EI129"/>
          <cell r="EJ129"/>
          <cell r="EK129"/>
          <cell r="EL129"/>
          <cell r="EM129"/>
          <cell r="EN129"/>
          <cell r="EO129"/>
          <cell r="EP129"/>
          <cell r="EQ129"/>
          <cell r="ER129"/>
          <cell r="ES129"/>
          <cell r="ET129"/>
          <cell r="EU129"/>
          <cell r="EV129"/>
          <cell r="EW129"/>
          <cell r="EX129"/>
          <cell r="EY129"/>
          <cell r="EZ129"/>
          <cell r="FA129"/>
          <cell r="FB129"/>
          <cell r="FC129"/>
          <cell r="FD129"/>
          <cell r="FE129"/>
          <cell r="FF129"/>
          <cell r="FG129"/>
          <cell r="FH129"/>
          <cell r="FI129"/>
          <cell r="FJ129"/>
          <cell r="FK129"/>
          <cell r="FL129"/>
          <cell r="FM129"/>
          <cell r="FN129"/>
          <cell r="FO129"/>
          <cell r="FP129"/>
          <cell r="FQ129"/>
          <cell r="FR129"/>
          <cell r="FS129"/>
          <cell r="FT129"/>
          <cell r="FU129"/>
          <cell r="FV129"/>
          <cell r="FW129"/>
          <cell r="FX129"/>
          <cell r="FY129"/>
          <cell r="FZ129"/>
          <cell r="GA129"/>
          <cell r="GB129"/>
          <cell r="GC129"/>
          <cell r="GD129"/>
          <cell r="GE129"/>
        </row>
        <row r="130">
          <cell r="A130"/>
          <cell r="B130"/>
          <cell r="C130"/>
          <cell r="D130"/>
          <cell r="E130"/>
          <cell r="F130"/>
          <cell r="G130"/>
          <cell r="H130"/>
          <cell r="I130"/>
          <cell r="J130"/>
          <cell r="K130"/>
          <cell r="L130"/>
          <cell r="M130"/>
          <cell r="N130"/>
          <cell r="O130"/>
          <cell r="P130">
            <v>0</v>
          </cell>
          <cell r="Q130"/>
          <cell r="R130"/>
          <cell r="S130" t="str">
            <v xml:space="preserve">32819 </v>
          </cell>
          <cell r="T130"/>
          <cell r="U130"/>
          <cell r="V130"/>
          <cell r="W130"/>
          <cell r="X130"/>
          <cell r="Y130"/>
          <cell r="Z130"/>
          <cell r="AA130">
            <v>32819</v>
          </cell>
          <cell r="AB130"/>
          <cell r="AC130"/>
          <cell r="AD130"/>
          <cell r="AE130"/>
          <cell r="AF130"/>
          <cell r="AG130"/>
          <cell r="AH130"/>
          <cell r="AI130"/>
          <cell r="AJ130"/>
          <cell r="AK130"/>
          <cell r="AL130"/>
          <cell r="AM130"/>
          <cell r="AN130"/>
          <cell r="AO130"/>
          <cell r="AP130"/>
          <cell r="AQ130"/>
          <cell r="AR130"/>
          <cell r="AS130"/>
          <cell r="AT130"/>
          <cell r="AU130"/>
          <cell r="AV130"/>
          <cell r="AW130"/>
          <cell r="AX130"/>
          <cell r="AY130"/>
          <cell r="AZ130"/>
          <cell r="BA130"/>
          <cell r="BB130"/>
          <cell r="BC130"/>
          <cell r="BD130"/>
          <cell r="BE130"/>
          <cell r="BF130"/>
          <cell r="BG130"/>
          <cell r="BH130"/>
          <cell r="BI130"/>
          <cell r="BJ130"/>
          <cell r="BK130"/>
          <cell r="BL130"/>
          <cell r="BM130"/>
          <cell r="BN130"/>
          <cell r="BO130"/>
          <cell r="BP130"/>
          <cell r="BQ130"/>
          <cell r="BR130"/>
          <cell r="BS130"/>
          <cell r="BT130"/>
          <cell r="BU130"/>
          <cell r="BV130"/>
          <cell r="BW130"/>
          <cell r="BX130"/>
          <cell r="BY130"/>
          <cell r="BZ130"/>
          <cell r="CA130"/>
          <cell r="CB130"/>
          <cell r="CC130"/>
          <cell r="CD130"/>
          <cell r="CE130"/>
          <cell r="CF130"/>
          <cell r="CG130"/>
          <cell r="CH130"/>
          <cell r="CI130"/>
          <cell r="CJ130"/>
          <cell r="CK130"/>
          <cell r="CL130"/>
          <cell r="CM130"/>
          <cell r="CN130"/>
          <cell r="CO130"/>
          <cell r="CP130"/>
          <cell r="CQ130"/>
          <cell r="CR130"/>
          <cell r="CS130"/>
          <cell r="CT130"/>
          <cell r="CU130"/>
          <cell r="CV130"/>
          <cell r="CW130"/>
          <cell r="CX130"/>
          <cell r="CY130"/>
          <cell r="CZ130"/>
          <cell r="DA130"/>
          <cell r="DB130"/>
          <cell r="DC130"/>
          <cell r="DD130"/>
          <cell r="DE130"/>
          <cell r="DF130"/>
          <cell r="DG130"/>
          <cell r="DH130"/>
          <cell r="DI130"/>
          <cell r="DJ130"/>
          <cell r="DK130"/>
          <cell r="DL130"/>
          <cell r="DM130"/>
          <cell r="DN130"/>
          <cell r="DO130"/>
          <cell r="DP130"/>
          <cell r="DQ130"/>
          <cell r="DR130"/>
          <cell r="DS130"/>
          <cell r="DT130"/>
          <cell r="DU130"/>
          <cell r="DV130"/>
          <cell r="DW130"/>
          <cell r="DX130"/>
          <cell r="DY130"/>
          <cell r="DZ130"/>
          <cell r="EA130"/>
          <cell r="EB130"/>
          <cell r="EC130"/>
          <cell r="ED130"/>
          <cell r="EE130"/>
          <cell r="EF130"/>
          <cell r="EG130"/>
          <cell r="EH130"/>
          <cell r="EI130"/>
          <cell r="EJ130"/>
          <cell r="EK130"/>
          <cell r="EL130"/>
          <cell r="EM130"/>
          <cell r="EN130"/>
          <cell r="EO130"/>
          <cell r="EP130"/>
          <cell r="EQ130"/>
          <cell r="ER130"/>
          <cell r="ES130"/>
          <cell r="ET130"/>
          <cell r="EU130"/>
          <cell r="EV130"/>
          <cell r="EW130"/>
          <cell r="EX130"/>
          <cell r="EY130"/>
          <cell r="EZ130"/>
          <cell r="FA130"/>
          <cell r="FB130"/>
          <cell r="FC130"/>
          <cell r="FD130"/>
          <cell r="FE130"/>
          <cell r="FF130"/>
          <cell r="FG130"/>
          <cell r="FH130"/>
          <cell r="FI130"/>
          <cell r="FJ130"/>
          <cell r="FK130"/>
          <cell r="FL130"/>
          <cell r="FM130"/>
          <cell r="FN130"/>
          <cell r="FO130"/>
          <cell r="FP130"/>
          <cell r="FQ130"/>
          <cell r="FR130"/>
          <cell r="FS130"/>
          <cell r="FT130"/>
          <cell r="FU130"/>
          <cell r="FV130"/>
          <cell r="FW130"/>
          <cell r="FX130"/>
          <cell r="FY130"/>
          <cell r="FZ130"/>
          <cell r="GA130"/>
          <cell r="GB130"/>
          <cell r="GC130"/>
          <cell r="GD130"/>
          <cell r="GE130"/>
        </row>
        <row r="131">
          <cell r="A131"/>
          <cell r="B131"/>
          <cell r="C131"/>
          <cell r="D131"/>
          <cell r="E131"/>
          <cell r="F131"/>
          <cell r="G131"/>
          <cell r="H131"/>
          <cell r="I131"/>
          <cell r="J131"/>
          <cell r="K131"/>
          <cell r="L131"/>
          <cell r="M131"/>
          <cell r="N131"/>
          <cell r="O131"/>
          <cell r="P131">
            <v>0</v>
          </cell>
          <cell r="Q131"/>
          <cell r="R131"/>
          <cell r="S131" t="str">
            <v xml:space="preserve">32819 </v>
          </cell>
          <cell r="T131"/>
          <cell r="U131"/>
          <cell r="V131"/>
          <cell r="W131"/>
          <cell r="X131"/>
          <cell r="Y131"/>
          <cell r="Z131"/>
          <cell r="AA131">
            <v>32819</v>
          </cell>
          <cell r="AB131"/>
          <cell r="AC131"/>
          <cell r="AD131"/>
          <cell r="AE131"/>
          <cell r="AF131"/>
          <cell r="AG131"/>
          <cell r="AH131"/>
          <cell r="AI131"/>
          <cell r="AJ131"/>
          <cell r="AK131"/>
          <cell r="AL131"/>
          <cell r="AM131"/>
          <cell r="AN131"/>
          <cell r="AO131"/>
          <cell r="AP131"/>
          <cell r="AQ131"/>
          <cell r="AR131"/>
          <cell r="AS131"/>
          <cell r="AT131"/>
          <cell r="AU131"/>
          <cell r="AV131"/>
          <cell r="AW131"/>
          <cell r="AX131"/>
          <cell r="AY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cell r="EJ131"/>
          <cell r="EK131"/>
          <cell r="EL131"/>
          <cell r="EM131"/>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row>
        <row r="132">
          <cell r="A132"/>
          <cell r="B132"/>
          <cell r="C132"/>
          <cell r="D132"/>
          <cell r="E132"/>
          <cell r="F132"/>
          <cell r="G132"/>
          <cell r="H132"/>
          <cell r="I132"/>
          <cell r="J132"/>
          <cell r="K132"/>
          <cell r="L132"/>
          <cell r="M132"/>
          <cell r="N132"/>
          <cell r="O132"/>
          <cell r="P132">
            <v>0</v>
          </cell>
          <cell r="Q132"/>
          <cell r="R132"/>
          <cell r="S132" t="str">
            <v xml:space="preserve">32819 </v>
          </cell>
          <cell r="T132"/>
          <cell r="U132"/>
          <cell r="V132"/>
          <cell r="W132"/>
          <cell r="X132"/>
          <cell r="Y132"/>
          <cell r="Z132"/>
          <cell r="AA132">
            <v>32819</v>
          </cell>
          <cell r="AB132"/>
          <cell r="AC132"/>
          <cell r="AD132"/>
          <cell r="AE132"/>
          <cell r="AF132"/>
          <cell r="AG132"/>
          <cell r="AH132"/>
          <cell r="AI132"/>
          <cell r="AJ132"/>
          <cell r="AK132"/>
          <cell r="AL132"/>
          <cell r="AM132"/>
          <cell r="AN132"/>
          <cell r="AO132"/>
          <cell r="AP132"/>
          <cell r="AQ132"/>
          <cell r="AR132"/>
          <cell r="AS132"/>
          <cell r="AT132"/>
          <cell r="AU132"/>
          <cell r="AV132"/>
          <cell r="AW132"/>
          <cell r="AX132"/>
          <cell r="AY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cell r="EJ132"/>
          <cell r="EK132"/>
          <cell r="EL132"/>
          <cell r="EM132"/>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row>
        <row r="133">
          <cell r="A133"/>
          <cell r="B133"/>
          <cell r="C133"/>
          <cell r="D133"/>
          <cell r="E133"/>
          <cell r="F133"/>
          <cell r="G133"/>
          <cell r="H133"/>
          <cell r="I133"/>
          <cell r="J133"/>
          <cell r="K133"/>
          <cell r="L133"/>
          <cell r="M133"/>
          <cell r="N133"/>
          <cell r="O133"/>
          <cell r="P133">
            <v>0</v>
          </cell>
          <cell r="Q133"/>
          <cell r="R133"/>
          <cell r="S133" t="str">
            <v xml:space="preserve">32819 </v>
          </cell>
          <cell r="T133"/>
          <cell r="U133"/>
          <cell r="V133"/>
          <cell r="W133"/>
          <cell r="X133"/>
          <cell r="Y133"/>
          <cell r="Z133"/>
          <cell r="AA133">
            <v>32819</v>
          </cell>
          <cell r="AB133"/>
          <cell r="AC133"/>
          <cell r="AD133"/>
          <cell r="AE133"/>
          <cell r="AF133"/>
          <cell r="AG133"/>
          <cell r="AH133"/>
          <cell r="AI133"/>
          <cell r="AJ133"/>
          <cell r="AK133"/>
          <cell r="AL133"/>
          <cell r="AM133"/>
          <cell r="AN133"/>
          <cell r="AO133"/>
          <cell r="AP133"/>
          <cell r="AQ133"/>
          <cell r="AR133"/>
          <cell r="AS133"/>
          <cell r="AT133"/>
          <cell r="AU133"/>
          <cell r="AV133"/>
          <cell r="AW133"/>
          <cell r="AX133"/>
          <cell r="AY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cell r="EJ133"/>
          <cell r="EK133"/>
          <cell r="EL133"/>
          <cell r="EM133"/>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row>
        <row r="134">
          <cell r="A134"/>
          <cell r="B134"/>
          <cell r="C134"/>
          <cell r="D134"/>
          <cell r="E134"/>
          <cell r="F134"/>
          <cell r="G134"/>
          <cell r="H134"/>
          <cell r="I134"/>
          <cell r="J134"/>
          <cell r="K134"/>
          <cell r="L134"/>
          <cell r="M134"/>
          <cell r="N134"/>
          <cell r="O134"/>
          <cell r="P134">
            <v>0</v>
          </cell>
          <cell r="Q134"/>
          <cell r="R134"/>
          <cell r="S134" t="str">
            <v xml:space="preserve">32819 </v>
          </cell>
          <cell r="T134"/>
          <cell r="U134"/>
          <cell r="V134"/>
          <cell r="W134"/>
          <cell r="X134"/>
          <cell r="Y134"/>
          <cell r="Z134"/>
          <cell r="AA134">
            <v>32819</v>
          </cell>
          <cell r="AB134"/>
          <cell r="AC134"/>
          <cell r="AD134"/>
          <cell r="AE134"/>
          <cell r="AF134"/>
          <cell r="AG134"/>
          <cell r="AH134"/>
          <cell r="AI134"/>
          <cell r="AJ134"/>
          <cell r="AK134"/>
          <cell r="AL134"/>
          <cell r="AM134"/>
          <cell r="AN134"/>
          <cell r="AO134"/>
          <cell r="AP134"/>
          <cell r="AQ134"/>
          <cell r="AR134"/>
          <cell r="AS134"/>
          <cell r="AT134"/>
          <cell r="AU134"/>
          <cell r="AV134"/>
          <cell r="AW134"/>
          <cell r="AX134"/>
          <cell r="AY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cell r="EJ134"/>
          <cell r="EK134"/>
          <cell r="EL134"/>
          <cell r="EM134"/>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row>
        <row r="135">
          <cell r="A135"/>
          <cell r="B135"/>
          <cell r="C135"/>
          <cell r="D135"/>
          <cell r="E135"/>
          <cell r="F135"/>
          <cell r="G135"/>
          <cell r="H135"/>
          <cell r="I135"/>
          <cell r="J135"/>
          <cell r="K135"/>
          <cell r="L135"/>
          <cell r="M135"/>
          <cell r="N135"/>
          <cell r="O135"/>
          <cell r="P135">
            <v>0</v>
          </cell>
          <cell r="Q135"/>
          <cell r="R135"/>
          <cell r="S135" t="str">
            <v xml:space="preserve">32819 </v>
          </cell>
          <cell r="T135"/>
          <cell r="U135"/>
          <cell r="V135"/>
          <cell r="W135"/>
          <cell r="X135"/>
          <cell r="Y135"/>
          <cell r="Z135"/>
          <cell r="AA135">
            <v>32819</v>
          </cell>
          <cell r="AB135"/>
          <cell r="AC135"/>
          <cell r="AD135"/>
          <cell r="AE135"/>
          <cell r="AF135"/>
          <cell r="AG135"/>
          <cell r="AH135"/>
          <cell r="AI135"/>
          <cell r="AJ135"/>
          <cell r="AK135"/>
          <cell r="AL135"/>
          <cell r="AM135"/>
          <cell r="AN135"/>
          <cell r="AO135"/>
          <cell r="AP135"/>
          <cell r="AQ135"/>
          <cell r="AR135"/>
          <cell r="AS135"/>
          <cell r="AT135"/>
          <cell r="AU135"/>
          <cell r="AV135"/>
          <cell r="AW135"/>
          <cell r="AX135"/>
          <cell r="AY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cell r="EJ135"/>
          <cell r="EK135"/>
          <cell r="EL135"/>
          <cell r="EM135"/>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row>
        <row r="136">
          <cell r="A136"/>
          <cell r="B136"/>
          <cell r="C136"/>
          <cell r="D136"/>
          <cell r="E136"/>
          <cell r="F136"/>
          <cell r="G136"/>
          <cell r="H136"/>
          <cell r="I136"/>
          <cell r="J136"/>
          <cell r="K136"/>
          <cell r="L136"/>
          <cell r="M136"/>
          <cell r="N136"/>
          <cell r="O136"/>
          <cell r="P136">
            <v>0</v>
          </cell>
          <cell r="Q136"/>
          <cell r="R136"/>
          <cell r="S136" t="str">
            <v xml:space="preserve">32819 </v>
          </cell>
          <cell r="T136"/>
          <cell r="U136"/>
          <cell r="V136"/>
          <cell r="W136"/>
          <cell r="X136"/>
          <cell r="Y136"/>
          <cell r="Z136"/>
          <cell r="AA136">
            <v>32819</v>
          </cell>
          <cell r="AB136"/>
          <cell r="AC136"/>
          <cell r="AD136"/>
          <cell r="AE136"/>
          <cell r="AF136"/>
          <cell r="AG136"/>
          <cell r="AH136"/>
          <cell r="AI136"/>
          <cell r="AJ136"/>
          <cell r="AK136"/>
          <cell r="AL136"/>
          <cell r="AM136"/>
          <cell r="AN136"/>
          <cell r="AO136"/>
          <cell r="AP136"/>
          <cell r="AQ136"/>
          <cell r="AR136"/>
          <cell r="AS136"/>
          <cell r="AT136"/>
          <cell r="AU136"/>
          <cell r="AV136"/>
          <cell r="AW136"/>
          <cell r="AX136"/>
          <cell r="AY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cell r="EJ136"/>
          <cell r="EK136"/>
          <cell r="EL136"/>
          <cell r="EM136"/>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row>
        <row r="137">
          <cell r="A137"/>
          <cell r="B137"/>
          <cell r="C137"/>
          <cell r="D137"/>
          <cell r="E137"/>
          <cell r="F137"/>
          <cell r="G137"/>
          <cell r="H137"/>
          <cell r="I137"/>
          <cell r="J137"/>
          <cell r="K137"/>
          <cell r="L137"/>
          <cell r="M137"/>
          <cell r="N137"/>
          <cell r="O137"/>
          <cell r="P137">
            <v>0</v>
          </cell>
          <cell r="Q137"/>
          <cell r="R137"/>
          <cell r="S137" t="str">
            <v xml:space="preserve">32819 </v>
          </cell>
          <cell r="T137"/>
          <cell r="U137"/>
          <cell r="V137"/>
          <cell r="W137"/>
          <cell r="X137"/>
          <cell r="Y137"/>
          <cell r="Z137"/>
          <cell r="AA137">
            <v>32819</v>
          </cell>
          <cell r="AB137"/>
          <cell r="AC137"/>
          <cell r="AD137"/>
          <cell r="AE137"/>
          <cell r="AF137"/>
          <cell r="AG137"/>
          <cell r="AH137"/>
          <cell r="AI137"/>
          <cell r="AJ137"/>
          <cell r="AK137"/>
          <cell r="AL137"/>
          <cell r="AM137"/>
          <cell r="AN137"/>
          <cell r="AO137"/>
          <cell r="AP137"/>
          <cell r="AQ137"/>
          <cell r="AR137"/>
          <cell r="AS137"/>
          <cell r="AT137"/>
          <cell r="AU137"/>
          <cell r="AV137"/>
          <cell r="AW137"/>
          <cell r="AX137"/>
          <cell r="AY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cell r="EJ137"/>
          <cell r="EK137"/>
          <cell r="EL137"/>
          <cell r="EM137"/>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row>
        <row r="138">
          <cell r="A138"/>
          <cell r="B138"/>
          <cell r="C138"/>
          <cell r="D138"/>
          <cell r="E138"/>
          <cell r="F138"/>
          <cell r="G138"/>
          <cell r="H138"/>
          <cell r="I138"/>
          <cell r="J138"/>
          <cell r="K138"/>
          <cell r="L138"/>
          <cell r="M138"/>
          <cell r="N138"/>
          <cell r="O138"/>
          <cell r="P138">
            <v>0</v>
          </cell>
          <cell r="Q138"/>
          <cell r="R138"/>
          <cell r="S138" t="str">
            <v xml:space="preserve">32819 </v>
          </cell>
          <cell r="T138"/>
          <cell r="U138"/>
          <cell r="V138"/>
          <cell r="W138"/>
          <cell r="X138"/>
          <cell r="Y138"/>
          <cell r="Z138"/>
          <cell r="AA138">
            <v>32819</v>
          </cell>
          <cell r="AB138"/>
          <cell r="AC138"/>
          <cell r="AD138"/>
          <cell r="AE138"/>
          <cell r="AF138"/>
          <cell r="AG138"/>
          <cell r="AH138"/>
          <cell r="AI138"/>
          <cell r="AJ138"/>
          <cell r="AK138"/>
          <cell r="AL138"/>
          <cell r="AM138"/>
          <cell r="AN138"/>
          <cell r="AO138"/>
          <cell r="AP138"/>
          <cell r="AQ138"/>
          <cell r="AR138"/>
          <cell r="AS138"/>
          <cell r="AT138"/>
          <cell r="AU138"/>
          <cell r="AV138"/>
          <cell r="AW138"/>
          <cell r="AX138"/>
          <cell r="AY138"/>
          <cell r="AZ138"/>
          <cell r="BA138"/>
          <cell r="BB138"/>
          <cell r="BC138"/>
          <cell r="BD138"/>
          <cell r="BE138"/>
          <cell r="BF138"/>
          <cell r="BG138"/>
          <cell r="BH138"/>
          <cell r="BI138"/>
          <cell r="BJ138"/>
          <cell r="BK138"/>
          <cell r="BL138"/>
          <cell r="BM138"/>
          <cell r="BN138"/>
          <cell r="BO138"/>
          <cell r="BP138"/>
          <cell r="BQ138"/>
          <cell r="BR138"/>
          <cell r="BS138"/>
          <cell r="BT138"/>
          <cell r="BU138"/>
          <cell r="BV138"/>
          <cell r="BW138"/>
          <cell r="BX138"/>
          <cell r="BY138"/>
          <cell r="BZ138"/>
          <cell r="CA138"/>
          <cell r="CB138"/>
          <cell r="CC138"/>
          <cell r="CD138"/>
          <cell r="CE138"/>
          <cell r="CF138"/>
          <cell r="CG138"/>
          <cell r="CH138"/>
          <cell r="CI138"/>
          <cell r="CJ138"/>
          <cell r="CK138"/>
          <cell r="CL138"/>
          <cell r="CM138"/>
          <cell r="CN138"/>
          <cell r="CO138"/>
          <cell r="CP138"/>
          <cell r="CQ138"/>
          <cell r="CR138"/>
          <cell r="CS138"/>
          <cell r="CT138"/>
          <cell r="CU138"/>
          <cell r="CV138"/>
          <cell r="CW138"/>
          <cell r="CX138"/>
          <cell r="CY138"/>
          <cell r="CZ138"/>
          <cell r="DA138"/>
          <cell r="DB138"/>
          <cell r="DC138"/>
          <cell r="DD138"/>
          <cell r="DE138"/>
          <cell r="DF138"/>
          <cell r="DG138"/>
          <cell r="DH138"/>
          <cell r="DI138"/>
          <cell r="DJ138"/>
          <cell r="DK138"/>
          <cell r="DL138"/>
          <cell r="DM138"/>
          <cell r="DN138"/>
          <cell r="DO138"/>
          <cell r="DP138"/>
          <cell r="DQ138"/>
          <cell r="DR138"/>
          <cell r="DS138"/>
          <cell r="DT138"/>
          <cell r="DU138"/>
          <cell r="DV138"/>
          <cell r="DW138"/>
          <cell r="DX138"/>
          <cell r="DY138"/>
          <cell r="DZ138"/>
          <cell r="EA138"/>
          <cell r="EB138"/>
          <cell r="EC138"/>
          <cell r="ED138"/>
          <cell r="EE138"/>
          <cell r="EF138"/>
          <cell r="EG138"/>
          <cell r="EH138"/>
          <cell r="EI138"/>
          <cell r="EJ138"/>
          <cell r="EK138"/>
          <cell r="EL138"/>
          <cell r="EM138"/>
          <cell r="EN138"/>
          <cell r="EO138"/>
          <cell r="EP138"/>
          <cell r="EQ138"/>
          <cell r="ER138"/>
          <cell r="ES138"/>
          <cell r="ET138"/>
          <cell r="EU138"/>
          <cell r="EV138"/>
          <cell r="EW138"/>
          <cell r="EX138"/>
          <cell r="EY138"/>
          <cell r="EZ138"/>
          <cell r="FA138"/>
          <cell r="FB138"/>
          <cell r="FC138"/>
          <cell r="FD138"/>
          <cell r="FE138"/>
          <cell r="FF138"/>
          <cell r="FG138"/>
          <cell r="FH138"/>
          <cell r="FI138"/>
          <cell r="FJ138"/>
          <cell r="FK138"/>
          <cell r="FL138"/>
          <cell r="FM138"/>
          <cell r="FN138"/>
          <cell r="FO138"/>
          <cell r="FP138"/>
          <cell r="FQ138"/>
          <cell r="FR138"/>
          <cell r="FS138"/>
          <cell r="FT138"/>
          <cell r="FU138"/>
          <cell r="FV138"/>
          <cell r="FW138"/>
          <cell r="FX138"/>
          <cell r="FY138"/>
          <cell r="FZ138"/>
          <cell r="GA138"/>
          <cell r="GB138"/>
          <cell r="GC138"/>
          <cell r="GD138"/>
          <cell r="GE138"/>
        </row>
        <row r="139">
          <cell r="A139"/>
          <cell r="B139"/>
          <cell r="C139"/>
          <cell r="D139"/>
          <cell r="E139"/>
          <cell r="F139"/>
          <cell r="G139"/>
          <cell r="H139"/>
          <cell r="I139"/>
          <cell r="J139"/>
          <cell r="K139"/>
          <cell r="L139"/>
          <cell r="M139"/>
          <cell r="N139"/>
          <cell r="O139"/>
          <cell r="P139">
            <v>0</v>
          </cell>
          <cell r="Q139"/>
          <cell r="R139"/>
          <cell r="S139" t="str">
            <v xml:space="preserve">32819 </v>
          </cell>
          <cell r="T139"/>
          <cell r="U139"/>
          <cell r="V139"/>
          <cell r="W139"/>
          <cell r="X139"/>
          <cell r="Y139"/>
          <cell r="Z139"/>
          <cell r="AA139">
            <v>32819</v>
          </cell>
          <cell r="AB139"/>
          <cell r="AC139"/>
          <cell r="AD139"/>
          <cell r="AE139"/>
          <cell r="AF139"/>
          <cell r="AG139"/>
          <cell r="AH139"/>
          <cell r="AI139"/>
          <cell r="AJ139"/>
          <cell r="AK139"/>
          <cell r="AL139"/>
          <cell r="AM139"/>
          <cell r="AN139"/>
          <cell r="AO139"/>
          <cell r="AP139"/>
          <cell r="AQ139"/>
          <cell r="AR139"/>
          <cell r="AS139"/>
          <cell r="AT139"/>
          <cell r="AU139"/>
          <cell r="AV139"/>
          <cell r="AW139"/>
          <cell r="AX139"/>
          <cell r="AY139"/>
          <cell r="AZ139"/>
          <cell r="BA139"/>
          <cell r="BB139"/>
          <cell r="BC139"/>
          <cell r="BD139"/>
          <cell r="BE139"/>
          <cell r="BF139"/>
          <cell r="BG139"/>
          <cell r="BH139"/>
          <cell r="BI139"/>
          <cell r="BJ139"/>
          <cell r="BK139"/>
          <cell r="BL139"/>
          <cell r="BM139"/>
          <cell r="BN139"/>
          <cell r="BO139"/>
          <cell r="BP139"/>
          <cell r="BQ139"/>
          <cell r="BR139"/>
          <cell r="BS139"/>
          <cell r="BT139"/>
          <cell r="BU139"/>
          <cell r="BV139"/>
          <cell r="BW139"/>
          <cell r="BX139"/>
          <cell r="BY139"/>
          <cell r="BZ139"/>
          <cell r="CA139"/>
          <cell r="CB139"/>
          <cell r="CC139"/>
          <cell r="CD139"/>
          <cell r="CE139"/>
          <cell r="CF139"/>
          <cell r="CG139"/>
          <cell r="CH139"/>
          <cell r="CI139"/>
          <cell r="CJ139"/>
          <cell r="CK139"/>
          <cell r="CL139"/>
          <cell r="CM139"/>
          <cell r="CN139"/>
          <cell r="CO139"/>
          <cell r="CP139"/>
          <cell r="CQ139"/>
          <cell r="CR139"/>
          <cell r="CS139"/>
          <cell r="CT139"/>
          <cell r="CU139"/>
          <cell r="CV139"/>
          <cell r="CW139"/>
          <cell r="CX139"/>
          <cell r="CY139"/>
          <cell r="CZ139"/>
          <cell r="DA139"/>
          <cell r="DB139"/>
          <cell r="DC139"/>
          <cell r="DD139"/>
          <cell r="DE139"/>
          <cell r="DF139"/>
          <cell r="DG139"/>
          <cell r="DH139"/>
          <cell r="DI139"/>
          <cell r="DJ139"/>
          <cell r="DK139"/>
          <cell r="DL139"/>
          <cell r="DM139"/>
          <cell r="DN139"/>
          <cell r="DO139"/>
          <cell r="DP139"/>
          <cell r="DQ139"/>
          <cell r="DR139"/>
          <cell r="DS139"/>
          <cell r="DT139"/>
          <cell r="DU139"/>
          <cell r="DV139"/>
          <cell r="DW139"/>
          <cell r="DX139"/>
          <cell r="DY139"/>
          <cell r="DZ139"/>
          <cell r="EA139"/>
          <cell r="EB139"/>
          <cell r="EC139"/>
          <cell r="ED139"/>
          <cell r="EE139"/>
          <cell r="EF139"/>
          <cell r="EG139"/>
          <cell r="EH139"/>
          <cell r="EI139"/>
          <cell r="EJ139"/>
          <cell r="EK139"/>
          <cell r="EL139"/>
          <cell r="EM139"/>
          <cell r="EN139"/>
          <cell r="EO139"/>
          <cell r="EP139"/>
          <cell r="EQ139"/>
          <cell r="ER139"/>
          <cell r="ES139"/>
          <cell r="ET139"/>
          <cell r="EU139"/>
          <cell r="EV139"/>
          <cell r="EW139"/>
          <cell r="EX139"/>
          <cell r="EY139"/>
          <cell r="EZ139"/>
          <cell r="FA139"/>
          <cell r="FB139"/>
          <cell r="FC139"/>
          <cell r="FD139"/>
          <cell r="FE139"/>
          <cell r="FF139"/>
          <cell r="FG139"/>
          <cell r="FH139"/>
          <cell r="FI139"/>
          <cell r="FJ139"/>
          <cell r="FK139"/>
          <cell r="FL139"/>
          <cell r="FM139"/>
          <cell r="FN139"/>
          <cell r="FO139"/>
          <cell r="FP139"/>
          <cell r="FQ139"/>
          <cell r="FR139"/>
          <cell r="FS139"/>
          <cell r="FT139"/>
          <cell r="FU139"/>
          <cell r="FV139"/>
          <cell r="FW139"/>
          <cell r="FX139"/>
          <cell r="FY139"/>
          <cell r="FZ139"/>
          <cell r="GA139"/>
          <cell r="GB139"/>
          <cell r="GC139"/>
          <cell r="GD139"/>
          <cell r="GE139"/>
        </row>
        <row r="140">
          <cell r="A140"/>
          <cell r="B140"/>
          <cell r="C140"/>
          <cell r="D140"/>
          <cell r="E140"/>
          <cell r="F140"/>
          <cell r="G140"/>
          <cell r="H140"/>
          <cell r="I140"/>
          <cell r="J140"/>
          <cell r="K140"/>
          <cell r="L140"/>
          <cell r="M140"/>
          <cell r="N140"/>
          <cell r="O140"/>
          <cell r="P140">
            <v>0</v>
          </cell>
          <cell r="Q140"/>
          <cell r="R140"/>
          <cell r="S140" t="str">
            <v xml:space="preserve">32819 </v>
          </cell>
          <cell r="T140"/>
          <cell r="U140"/>
          <cell r="V140"/>
          <cell r="W140"/>
          <cell r="X140"/>
          <cell r="Y140"/>
          <cell r="Z140"/>
          <cell r="AA140">
            <v>32819</v>
          </cell>
          <cell r="AB140"/>
          <cell r="AC140"/>
          <cell r="AD140"/>
          <cell r="AE140"/>
          <cell r="AF140"/>
          <cell r="AG140"/>
          <cell r="AH140"/>
          <cell r="AI140"/>
          <cell r="AJ140"/>
          <cell r="AK140"/>
          <cell r="AL140"/>
          <cell r="AM140"/>
          <cell r="AN140"/>
          <cell r="AO140"/>
          <cell r="AP140"/>
          <cell r="AQ140"/>
          <cell r="AR140"/>
          <cell r="AS140"/>
          <cell r="AT140"/>
          <cell r="AU140"/>
          <cell r="AV140"/>
          <cell r="AW140"/>
          <cell r="AX140"/>
          <cell r="AY140"/>
          <cell r="AZ140"/>
          <cell r="BA140"/>
          <cell r="BB140"/>
          <cell r="BC140"/>
          <cell r="BD140"/>
          <cell r="BE140"/>
          <cell r="BF140"/>
          <cell r="BG140"/>
          <cell r="BH140"/>
          <cell r="BI140"/>
          <cell r="BJ140"/>
          <cell r="BK140"/>
          <cell r="BL140"/>
          <cell r="BM140"/>
          <cell r="BN140"/>
          <cell r="BO140"/>
          <cell r="BP140"/>
          <cell r="BQ140"/>
          <cell r="BR140"/>
          <cell r="BS140"/>
          <cell r="BT140"/>
          <cell r="BU140"/>
          <cell r="BV140"/>
          <cell r="BW140"/>
          <cell r="BX140"/>
          <cell r="BY140"/>
          <cell r="BZ140"/>
          <cell r="CA140"/>
          <cell r="CB140"/>
          <cell r="CC140"/>
          <cell r="CD140"/>
          <cell r="CE140"/>
          <cell r="CF140"/>
          <cell r="CG140"/>
          <cell r="CH140"/>
          <cell r="CI140"/>
          <cell r="CJ140"/>
          <cell r="CK140"/>
          <cell r="CL140"/>
          <cell r="CM140"/>
          <cell r="CN140"/>
          <cell r="CO140"/>
          <cell r="CP140"/>
          <cell r="CQ140"/>
          <cell r="CR140"/>
          <cell r="CS140"/>
          <cell r="CT140"/>
          <cell r="CU140"/>
          <cell r="CV140"/>
          <cell r="CW140"/>
          <cell r="CX140"/>
          <cell r="CY140"/>
          <cell r="CZ140"/>
          <cell r="DA140"/>
          <cell r="DB140"/>
          <cell r="DC140"/>
          <cell r="DD140"/>
          <cell r="DE140"/>
          <cell r="DF140"/>
          <cell r="DG140"/>
          <cell r="DH140"/>
          <cell r="DI140"/>
          <cell r="DJ140"/>
          <cell r="DK140"/>
          <cell r="DL140"/>
          <cell r="DM140"/>
          <cell r="DN140"/>
          <cell r="DO140"/>
          <cell r="DP140"/>
          <cell r="DQ140"/>
          <cell r="DR140"/>
          <cell r="DS140"/>
          <cell r="DT140"/>
          <cell r="DU140"/>
          <cell r="DV140"/>
          <cell r="DW140"/>
          <cell r="DX140"/>
          <cell r="DY140"/>
          <cell r="DZ140"/>
          <cell r="EA140"/>
          <cell r="EB140"/>
          <cell r="EC140"/>
          <cell r="ED140"/>
          <cell r="EE140"/>
          <cell r="EF140"/>
          <cell r="EG140"/>
          <cell r="EH140"/>
          <cell r="EI140"/>
          <cell r="EJ140"/>
          <cell r="EK140"/>
          <cell r="EL140"/>
          <cell r="EM140"/>
          <cell r="EN140"/>
          <cell r="EO140"/>
          <cell r="EP140"/>
          <cell r="EQ140"/>
          <cell r="ER140"/>
          <cell r="ES140"/>
          <cell r="ET140"/>
          <cell r="EU140"/>
          <cell r="EV140"/>
          <cell r="EW140"/>
          <cell r="EX140"/>
          <cell r="EY140"/>
          <cell r="EZ140"/>
          <cell r="FA140"/>
          <cell r="FB140"/>
          <cell r="FC140"/>
          <cell r="FD140"/>
          <cell r="FE140"/>
          <cell r="FF140"/>
          <cell r="FG140"/>
          <cell r="FH140"/>
          <cell r="FI140"/>
          <cell r="FJ140"/>
          <cell r="FK140"/>
          <cell r="FL140"/>
          <cell r="FM140"/>
          <cell r="FN140"/>
          <cell r="FO140"/>
          <cell r="FP140"/>
          <cell r="FQ140"/>
          <cell r="FR140"/>
          <cell r="FS140"/>
          <cell r="FT140"/>
          <cell r="FU140"/>
          <cell r="FV140"/>
          <cell r="FW140"/>
          <cell r="FX140"/>
          <cell r="FY140"/>
          <cell r="FZ140"/>
          <cell r="GA140"/>
          <cell r="GB140"/>
          <cell r="GC140"/>
          <cell r="GD140"/>
          <cell r="GE140"/>
        </row>
        <row r="141">
          <cell r="A141"/>
          <cell r="B141"/>
          <cell r="C141"/>
          <cell r="D141"/>
          <cell r="E141"/>
          <cell r="F141"/>
          <cell r="G141"/>
          <cell r="H141"/>
          <cell r="I141"/>
          <cell r="J141"/>
          <cell r="K141"/>
          <cell r="L141"/>
          <cell r="M141"/>
          <cell r="N141"/>
          <cell r="O141"/>
          <cell r="P141">
            <v>0</v>
          </cell>
          <cell r="Q141"/>
          <cell r="R141"/>
          <cell r="S141" t="str">
            <v xml:space="preserve">32819 </v>
          </cell>
          <cell r="T141"/>
          <cell r="U141"/>
          <cell r="V141"/>
          <cell r="W141"/>
          <cell r="X141"/>
          <cell r="Y141"/>
          <cell r="Z141"/>
          <cell r="AA141">
            <v>32819</v>
          </cell>
          <cell r="AB141"/>
          <cell r="AC141"/>
          <cell r="AD141"/>
          <cell r="AE141"/>
          <cell r="AF141"/>
          <cell r="AG141"/>
          <cell r="AH141"/>
          <cell r="AI141"/>
          <cell r="AJ141"/>
          <cell r="AK141"/>
          <cell r="AL141"/>
          <cell r="AM141"/>
          <cell r="AN141"/>
          <cell r="AO141"/>
          <cell r="AP141"/>
          <cell r="AQ141"/>
          <cell r="AR141"/>
          <cell r="AS141"/>
          <cell r="AT141"/>
          <cell r="AU141"/>
          <cell r="AV141"/>
          <cell r="AW141"/>
          <cell r="AX141"/>
          <cell r="AY141"/>
          <cell r="AZ141"/>
          <cell r="BA141"/>
          <cell r="BB141"/>
          <cell r="BC141"/>
          <cell r="BD141"/>
          <cell r="BE141"/>
          <cell r="BF141"/>
          <cell r="BG141"/>
          <cell r="BH141"/>
          <cell r="BI141"/>
          <cell r="BJ141"/>
          <cell r="BK141"/>
          <cell r="BL141"/>
          <cell r="BM141"/>
          <cell r="BN141"/>
          <cell r="BO141"/>
          <cell r="BP141"/>
          <cell r="BQ141"/>
          <cell r="BR141"/>
          <cell r="BS141"/>
          <cell r="BT141"/>
          <cell r="BU141"/>
          <cell r="BV141"/>
          <cell r="BW141"/>
          <cell r="BX141"/>
          <cell r="BY141"/>
          <cell r="BZ141"/>
          <cell r="CA141"/>
          <cell r="CB141"/>
          <cell r="CC141"/>
          <cell r="CD141"/>
          <cell r="CE141"/>
          <cell r="CF141"/>
          <cell r="CG141"/>
          <cell r="CH141"/>
          <cell r="CI141"/>
          <cell r="CJ141"/>
          <cell r="CK141"/>
          <cell r="CL141"/>
          <cell r="CM141"/>
          <cell r="CN141"/>
          <cell r="CO141"/>
          <cell r="CP141"/>
          <cell r="CQ141"/>
          <cell r="CR141"/>
          <cell r="CS141"/>
          <cell r="CT141"/>
          <cell r="CU141"/>
          <cell r="CV141"/>
          <cell r="CW141"/>
          <cell r="CX141"/>
          <cell r="CY141"/>
          <cell r="CZ141"/>
          <cell r="DA141"/>
          <cell r="DB141"/>
          <cell r="DC141"/>
          <cell r="DD141"/>
          <cell r="DE141"/>
          <cell r="DF141"/>
          <cell r="DG141"/>
          <cell r="DH141"/>
          <cell r="DI141"/>
          <cell r="DJ141"/>
          <cell r="DK141"/>
          <cell r="DL141"/>
          <cell r="DM141"/>
          <cell r="DN141"/>
          <cell r="DO141"/>
          <cell r="DP141"/>
          <cell r="DQ141"/>
          <cell r="DR141"/>
          <cell r="DS141"/>
          <cell r="DT141"/>
          <cell r="DU141"/>
          <cell r="DV141"/>
          <cell r="DW141"/>
          <cell r="DX141"/>
          <cell r="DY141"/>
          <cell r="DZ141"/>
          <cell r="EA141"/>
          <cell r="EB141"/>
          <cell r="EC141"/>
          <cell r="ED141"/>
          <cell r="EE141"/>
          <cell r="EF141"/>
          <cell r="EG141"/>
          <cell r="EH141"/>
          <cell r="EI141"/>
          <cell r="EJ141"/>
          <cell r="EK141"/>
          <cell r="EL141"/>
          <cell r="EM141"/>
          <cell r="EN141"/>
          <cell r="EO141"/>
          <cell r="EP141"/>
          <cell r="EQ141"/>
          <cell r="ER141"/>
          <cell r="ES141"/>
          <cell r="ET141"/>
          <cell r="EU141"/>
          <cell r="EV141"/>
          <cell r="EW141"/>
          <cell r="EX141"/>
          <cell r="EY141"/>
          <cell r="EZ141"/>
          <cell r="FA141"/>
          <cell r="FB141"/>
          <cell r="FC141"/>
          <cell r="FD141"/>
          <cell r="FE141"/>
          <cell r="FF141"/>
          <cell r="FG141"/>
          <cell r="FH141"/>
          <cell r="FI141"/>
          <cell r="FJ141"/>
          <cell r="FK141"/>
          <cell r="FL141"/>
          <cell r="FM141"/>
          <cell r="FN141"/>
          <cell r="FO141"/>
          <cell r="FP141"/>
          <cell r="FQ141"/>
          <cell r="FR141"/>
          <cell r="FS141"/>
          <cell r="FT141"/>
          <cell r="FU141"/>
          <cell r="FV141"/>
          <cell r="FW141"/>
          <cell r="FX141"/>
          <cell r="FY141"/>
          <cell r="FZ141"/>
          <cell r="GA141"/>
          <cell r="GB141"/>
          <cell r="GC141"/>
          <cell r="GD141"/>
          <cell r="GE141"/>
        </row>
        <row r="142">
          <cell r="A142"/>
          <cell r="B142"/>
          <cell r="C142"/>
          <cell r="D142"/>
          <cell r="E142"/>
          <cell r="F142"/>
          <cell r="G142"/>
          <cell r="H142"/>
          <cell r="I142"/>
          <cell r="J142"/>
          <cell r="K142"/>
          <cell r="L142"/>
          <cell r="M142"/>
          <cell r="N142"/>
          <cell r="O142"/>
          <cell r="P142">
            <v>0</v>
          </cell>
          <cell r="Q142"/>
          <cell r="R142"/>
          <cell r="S142" t="str">
            <v xml:space="preserve">32819 </v>
          </cell>
          <cell r="T142"/>
          <cell r="U142"/>
          <cell r="V142"/>
          <cell r="W142"/>
          <cell r="X142"/>
          <cell r="Y142"/>
          <cell r="Z142"/>
          <cell r="AA142">
            <v>32819</v>
          </cell>
          <cell r="AB142"/>
          <cell r="AC142"/>
          <cell r="AD142"/>
          <cell r="AE142"/>
          <cell r="AF142"/>
          <cell r="AG142"/>
          <cell r="AH142"/>
          <cell r="AI142"/>
          <cell r="AJ142"/>
          <cell r="AK142"/>
          <cell r="AL142"/>
          <cell r="AM142"/>
          <cell r="AN142"/>
          <cell r="AO142"/>
          <cell r="AP142"/>
          <cell r="AQ142"/>
          <cell r="AR142"/>
          <cell r="AS142"/>
          <cell r="AT142"/>
          <cell r="AU142"/>
          <cell r="AV142"/>
          <cell r="AW142"/>
          <cell r="AX142"/>
          <cell r="AY142"/>
          <cell r="AZ142"/>
          <cell r="BA142"/>
          <cell r="BB142"/>
          <cell r="BC142"/>
          <cell r="BD142"/>
          <cell r="BE142"/>
          <cell r="BF142"/>
          <cell r="BG142"/>
          <cell r="BH142"/>
          <cell r="BI142"/>
          <cell r="BJ142"/>
          <cell r="BK142"/>
          <cell r="BL142"/>
          <cell r="BM142"/>
          <cell r="BN142"/>
          <cell r="BO142"/>
          <cell r="BP142"/>
          <cell r="BQ142"/>
          <cell r="BR142"/>
          <cell r="BS142"/>
          <cell r="BT142"/>
          <cell r="BU142"/>
          <cell r="BV142"/>
          <cell r="BW142"/>
          <cell r="BX142"/>
          <cell r="BY142"/>
          <cell r="BZ142"/>
          <cell r="CA142"/>
          <cell r="CB142"/>
          <cell r="CC142"/>
          <cell r="CD142"/>
          <cell r="CE142"/>
          <cell r="CF142"/>
          <cell r="CG142"/>
          <cell r="CH142"/>
          <cell r="CI142"/>
          <cell r="CJ142"/>
          <cell r="CK142"/>
          <cell r="CL142"/>
          <cell r="CM142"/>
          <cell r="CN142"/>
          <cell r="CO142"/>
          <cell r="CP142"/>
          <cell r="CQ142"/>
          <cell r="CR142"/>
          <cell r="CS142"/>
          <cell r="CT142"/>
          <cell r="CU142"/>
          <cell r="CV142"/>
          <cell r="CW142"/>
          <cell r="CX142"/>
          <cell r="CY142"/>
          <cell r="CZ142"/>
          <cell r="DA142"/>
          <cell r="DB142"/>
          <cell r="DC142"/>
          <cell r="DD142"/>
          <cell r="DE142"/>
          <cell r="DF142"/>
          <cell r="DG142"/>
          <cell r="DH142"/>
          <cell r="DI142"/>
          <cell r="DJ142"/>
          <cell r="DK142"/>
          <cell r="DL142"/>
          <cell r="DM142"/>
          <cell r="DN142"/>
          <cell r="DO142"/>
          <cell r="DP142"/>
          <cell r="DQ142"/>
          <cell r="DR142"/>
          <cell r="DS142"/>
          <cell r="DT142"/>
          <cell r="DU142"/>
          <cell r="DV142"/>
          <cell r="DW142"/>
          <cell r="DX142"/>
          <cell r="DY142"/>
          <cell r="DZ142"/>
          <cell r="EA142"/>
          <cell r="EB142"/>
          <cell r="EC142"/>
          <cell r="ED142"/>
          <cell r="EE142"/>
          <cell r="EF142"/>
          <cell r="EG142"/>
          <cell r="EH142"/>
          <cell r="EI142"/>
          <cell r="EJ142"/>
          <cell r="EK142"/>
          <cell r="EL142"/>
          <cell r="EM142"/>
          <cell r="EN142"/>
          <cell r="EO142"/>
          <cell r="EP142"/>
          <cell r="EQ142"/>
          <cell r="ER142"/>
          <cell r="ES142"/>
          <cell r="ET142"/>
          <cell r="EU142"/>
          <cell r="EV142"/>
          <cell r="EW142"/>
          <cell r="EX142"/>
          <cell r="EY142"/>
          <cell r="EZ142"/>
          <cell r="FA142"/>
          <cell r="FB142"/>
          <cell r="FC142"/>
          <cell r="FD142"/>
          <cell r="FE142"/>
          <cell r="FF142"/>
          <cell r="FG142"/>
          <cell r="FH142"/>
          <cell r="FI142"/>
          <cell r="FJ142"/>
          <cell r="FK142"/>
          <cell r="FL142"/>
          <cell r="FM142"/>
          <cell r="FN142"/>
          <cell r="FO142"/>
          <cell r="FP142"/>
          <cell r="FQ142"/>
          <cell r="FR142"/>
          <cell r="FS142"/>
          <cell r="FT142"/>
          <cell r="FU142"/>
          <cell r="FV142"/>
          <cell r="FW142"/>
          <cell r="FX142"/>
          <cell r="FY142"/>
          <cell r="FZ142"/>
          <cell r="GA142"/>
          <cell r="GB142"/>
          <cell r="GC142"/>
          <cell r="GD142"/>
          <cell r="GE142"/>
        </row>
        <row r="143">
          <cell r="A143"/>
          <cell r="B143"/>
          <cell r="C143"/>
          <cell r="D143"/>
          <cell r="E143"/>
          <cell r="F143"/>
          <cell r="G143"/>
          <cell r="H143"/>
          <cell r="I143"/>
          <cell r="J143"/>
          <cell r="K143"/>
          <cell r="L143"/>
          <cell r="M143"/>
          <cell r="N143"/>
          <cell r="O143"/>
          <cell r="P143">
            <v>0</v>
          </cell>
          <cell r="Q143"/>
          <cell r="R143"/>
          <cell r="S143" t="str">
            <v xml:space="preserve">32819 </v>
          </cell>
          <cell r="T143"/>
          <cell r="U143"/>
          <cell r="V143"/>
          <cell r="W143"/>
          <cell r="X143"/>
          <cell r="Y143"/>
          <cell r="Z143"/>
          <cell r="AA143">
            <v>32819</v>
          </cell>
          <cell r="AB143"/>
          <cell r="AC143"/>
          <cell r="AD143"/>
          <cell r="AE143"/>
          <cell r="AF143"/>
          <cell r="AG143"/>
          <cell r="AH143"/>
          <cell r="AI143"/>
          <cell r="AJ143"/>
          <cell r="AK143"/>
          <cell r="AL143"/>
          <cell r="AM143"/>
          <cell r="AN143"/>
          <cell r="AO143"/>
          <cell r="AP143"/>
          <cell r="AQ143"/>
          <cell r="AR143"/>
          <cell r="AS143"/>
          <cell r="AT143"/>
          <cell r="AU143"/>
          <cell r="AV143"/>
          <cell r="AW143"/>
          <cell r="AX143"/>
          <cell r="AY143"/>
          <cell r="AZ143"/>
          <cell r="BA143"/>
          <cell r="BB143"/>
          <cell r="BC143"/>
          <cell r="BD143"/>
          <cell r="BE143"/>
          <cell r="BF143"/>
          <cell r="BG143"/>
          <cell r="BH143"/>
          <cell r="BI143"/>
          <cell r="BJ143"/>
          <cell r="BK143"/>
          <cell r="BL143"/>
          <cell r="BM143"/>
          <cell r="BN143"/>
          <cell r="BO143"/>
          <cell r="BP143"/>
          <cell r="BQ143"/>
          <cell r="BR143"/>
          <cell r="BS143"/>
          <cell r="BT143"/>
          <cell r="BU143"/>
          <cell r="BV143"/>
          <cell r="BW143"/>
          <cell r="BX143"/>
          <cell r="BY143"/>
          <cell r="BZ143"/>
          <cell r="CA143"/>
          <cell r="CB143"/>
          <cell r="CC143"/>
          <cell r="CD143"/>
          <cell r="CE143"/>
          <cell r="CF143"/>
          <cell r="CG143"/>
          <cell r="CH143"/>
          <cell r="CI143"/>
          <cell r="CJ143"/>
          <cell r="CK143"/>
          <cell r="CL143"/>
          <cell r="CM143"/>
          <cell r="CN143"/>
          <cell r="CO143"/>
          <cell r="CP143"/>
          <cell r="CQ143"/>
          <cell r="CR143"/>
          <cell r="CS143"/>
          <cell r="CT143"/>
          <cell r="CU143"/>
          <cell r="CV143"/>
          <cell r="CW143"/>
          <cell r="CX143"/>
          <cell r="CY143"/>
          <cell r="CZ143"/>
          <cell r="DA143"/>
          <cell r="DB143"/>
          <cell r="DC143"/>
          <cell r="DD143"/>
          <cell r="DE143"/>
          <cell r="DF143"/>
          <cell r="DG143"/>
          <cell r="DH143"/>
          <cell r="DI143"/>
          <cell r="DJ143"/>
          <cell r="DK143"/>
          <cell r="DL143"/>
          <cell r="DM143"/>
          <cell r="DN143"/>
          <cell r="DO143"/>
          <cell r="DP143"/>
          <cell r="DQ143"/>
          <cell r="DR143"/>
          <cell r="DS143"/>
          <cell r="DT143"/>
          <cell r="DU143"/>
          <cell r="DV143"/>
          <cell r="DW143"/>
          <cell r="DX143"/>
          <cell r="DY143"/>
          <cell r="DZ143"/>
          <cell r="EA143"/>
          <cell r="EB143"/>
          <cell r="EC143"/>
          <cell r="ED143"/>
          <cell r="EE143"/>
          <cell r="EF143"/>
          <cell r="EG143"/>
          <cell r="EH143"/>
          <cell r="EI143"/>
          <cell r="EJ143"/>
          <cell r="EK143"/>
          <cell r="EL143"/>
          <cell r="EM143"/>
          <cell r="EN143"/>
          <cell r="EO143"/>
          <cell r="EP143"/>
          <cell r="EQ143"/>
          <cell r="ER143"/>
          <cell r="ES143"/>
          <cell r="ET143"/>
          <cell r="EU143"/>
          <cell r="EV143"/>
          <cell r="EW143"/>
          <cell r="EX143"/>
          <cell r="EY143"/>
          <cell r="EZ143"/>
          <cell r="FA143"/>
          <cell r="FB143"/>
          <cell r="FC143"/>
          <cell r="FD143"/>
          <cell r="FE143"/>
          <cell r="FF143"/>
          <cell r="FG143"/>
          <cell r="FH143"/>
          <cell r="FI143"/>
          <cell r="FJ143"/>
          <cell r="FK143"/>
          <cell r="FL143"/>
          <cell r="FM143"/>
          <cell r="FN143"/>
          <cell r="FO143"/>
          <cell r="FP143"/>
          <cell r="FQ143"/>
          <cell r="FR143"/>
          <cell r="FS143"/>
          <cell r="FT143"/>
          <cell r="FU143"/>
          <cell r="FV143"/>
          <cell r="FW143"/>
          <cell r="FX143"/>
          <cell r="FY143"/>
          <cell r="FZ143"/>
          <cell r="GA143"/>
          <cell r="GB143"/>
          <cell r="GC143"/>
          <cell r="GD143"/>
          <cell r="GE143"/>
        </row>
        <row r="144">
          <cell r="A144"/>
          <cell r="B144"/>
          <cell r="C144"/>
          <cell r="D144"/>
          <cell r="E144"/>
          <cell r="F144"/>
          <cell r="G144"/>
          <cell r="H144"/>
          <cell r="I144"/>
          <cell r="J144"/>
          <cell r="K144"/>
          <cell r="L144"/>
          <cell r="M144"/>
          <cell r="N144"/>
          <cell r="O144"/>
          <cell r="P144">
            <v>0</v>
          </cell>
          <cell r="Q144"/>
          <cell r="R144"/>
          <cell r="S144" t="str">
            <v xml:space="preserve">32819 </v>
          </cell>
          <cell r="T144"/>
          <cell r="U144"/>
          <cell r="V144"/>
          <cell r="W144"/>
          <cell r="X144"/>
          <cell r="Y144"/>
          <cell r="Z144"/>
          <cell r="AA144">
            <v>32819</v>
          </cell>
          <cell r="AB144"/>
          <cell r="AC144"/>
          <cell r="AD144"/>
          <cell r="AE144"/>
          <cell r="AF144"/>
          <cell r="AG144"/>
          <cell r="AH144"/>
          <cell r="AI144"/>
          <cell r="AJ144"/>
          <cell r="AK144"/>
          <cell r="AL144"/>
          <cell r="AM144"/>
          <cell r="AN144"/>
          <cell r="AO144"/>
          <cell r="AP144"/>
          <cell r="AQ144"/>
          <cell r="AR144"/>
          <cell r="AS144"/>
          <cell r="AT144"/>
          <cell r="AU144"/>
          <cell r="AV144"/>
          <cell r="AW144"/>
          <cell r="AX144"/>
          <cell r="AY144"/>
          <cell r="AZ144"/>
          <cell r="BA144"/>
          <cell r="BB144"/>
          <cell r="BC144"/>
          <cell r="BD144"/>
          <cell r="BE144"/>
          <cell r="BF144"/>
          <cell r="BG144"/>
          <cell r="BH144"/>
          <cell r="BI144"/>
          <cell r="BJ144"/>
          <cell r="BK144"/>
          <cell r="BL144"/>
          <cell r="BM144"/>
          <cell r="BN144"/>
          <cell r="BO144"/>
          <cell r="BP144"/>
          <cell r="BQ144"/>
          <cell r="BR144"/>
          <cell r="BS144"/>
          <cell r="BT144"/>
          <cell r="BU144"/>
          <cell r="BV144"/>
          <cell r="BW144"/>
          <cell r="BX144"/>
          <cell r="BY144"/>
          <cell r="BZ144"/>
          <cell r="CA144"/>
          <cell r="CB144"/>
          <cell r="CC144"/>
          <cell r="CD144"/>
          <cell r="CE144"/>
          <cell r="CF144"/>
          <cell r="CG144"/>
          <cell r="CH144"/>
          <cell r="CI144"/>
          <cell r="CJ144"/>
          <cell r="CK144"/>
          <cell r="CL144"/>
          <cell r="CM144"/>
          <cell r="CN144"/>
          <cell r="CO144"/>
          <cell r="CP144"/>
          <cell r="CQ144"/>
          <cell r="CR144"/>
          <cell r="CS144"/>
          <cell r="CT144"/>
          <cell r="CU144"/>
          <cell r="CV144"/>
          <cell r="CW144"/>
          <cell r="CX144"/>
          <cell r="CY144"/>
          <cell r="CZ144"/>
          <cell r="DA144"/>
          <cell r="DB144"/>
          <cell r="DC144"/>
          <cell r="DD144"/>
          <cell r="DE144"/>
          <cell r="DF144"/>
          <cell r="DG144"/>
          <cell r="DH144"/>
          <cell r="DI144"/>
          <cell r="DJ144"/>
          <cell r="DK144"/>
          <cell r="DL144"/>
          <cell r="DM144"/>
          <cell r="DN144"/>
          <cell r="DO144"/>
          <cell r="DP144"/>
          <cell r="DQ144"/>
          <cell r="DR144"/>
          <cell r="DS144"/>
          <cell r="DT144"/>
          <cell r="DU144"/>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row>
        <row r="145">
          <cell r="A145"/>
          <cell r="B145"/>
          <cell r="C145"/>
          <cell r="D145"/>
          <cell r="E145"/>
          <cell r="F145"/>
          <cell r="G145"/>
          <cell r="H145"/>
          <cell r="I145"/>
          <cell r="J145"/>
          <cell r="K145"/>
          <cell r="L145"/>
          <cell r="M145"/>
          <cell r="N145"/>
          <cell r="O145"/>
          <cell r="P145">
            <v>0</v>
          </cell>
          <cell r="Q145"/>
          <cell r="R145"/>
          <cell r="S145" t="str">
            <v xml:space="preserve">32819 </v>
          </cell>
          <cell r="T145"/>
          <cell r="U145"/>
          <cell r="V145"/>
          <cell r="W145"/>
          <cell r="X145"/>
          <cell r="Y145"/>
          <cell r="Z145"/>
          <cell r="AA145">
            <v>32819</v>
          </cell>
          <cell r="AB145"/>
          <cell r="AC145"/>
          <cell r="AD145"/>
          <cell r="AE145"/>
          <cell r="AF145"/>
          <cell r="AG145"/>
          <cell r="AH145"/>
          <cell r="AI145"/>
          <cell r="AJ145"/>
          <cell r="AK145"/>
          <cell r="AL145"/>
          <cell r="AM145"/>
          <cell r="AN145"/>
          <cell r="AO145"/>
          <cell r="AP145"/>
          <cell r="AQ145"/>
          <cell r="AR145"/>
          <cell r="AS145"/>
          <cell r="AT145"/>
          <cell r="AU145"/>
          <cell r="AV145"/>
          <cell r="AW145"/>
          <cell r="AX145"/>
          <cell r="AY145"/>
          <cell r="AZ145"/>
          <cell r="BA145"/>
          <cell r="BB145"/>
          <cell r="BC145"/>
          <cell r="BD145"/>
          <cell r="BE145"/>
          <cell r="BF145"/>
          <cell r="BG145"/>
          <cell r="BH145"/>
          <cell r="BI145"/>
          <cell r="BJ145"/>
          <cell r="BK145"/>
          <cell r="BL145"/>
          <cell r="BM145"/>
          <cell r="BN145"/>
          <cell r="BO145"/>
          <cell r="BP145"/>
          <cell r="BQ145"/>
          <cell r="BR145"/>
          <cell r="BS145"/>
          <cell r="BT145"/>
          <cell r="BU145"/>
          <cell r="BV145"/>
          <cell r="BW145"/>
          <cell r="BX145"/>
          <cell r="BY145"/>
          <cell r="BZ145"/>
          <cell r="CA145"/>
          <cell r="CB145"/>
          <cell r="CC145"/>
          <cell r="CD145"/>
          <cell r="CE145"/>
          <cell r="CF145"/>
          <cell r="CG145"/>
          <cell r="CH145"/>
          <cell r="CI145"/>
          <cell r="CJ145"/>
          <cell r="CK145"/>
          <cell r="CL145"/>
          <cell r="CM145"/>
          <cell r="CN145"/>
          <cell r="CO145"/>
          <cell r="CP145"/>
          <cell r="CQ145"/>
          <cell r="CR145"/>
          <cell r="CS145"/>
          <cell r="CT145"/>
          <cell r="CU145"/>
          <cell r="CV145"/>
          <cell r="CW145"/>
          <cell r="CX145"/>
          <cell r="CY145"/>
          <cell r="CZ145"/>
          <cell r="DA145"/>
          <cell r="DB145"/>
          <cell r="DC145"/>
          <cell r="DD145"/>
          <cell r="DE145"/>
          <cell r="DF145"/>
          <cell r="DG145"/>
          <cell r="DH145"/>
          <cell r="DI145"/>
          <cell r="DJ145"/>
          <cell r="DK145"/>
          <cell r="DL145"/>
          <cell r="DM145"/>
          <cell r="DN145"/>
          <cell r="DO145"/>
          <cell r="DP145"/>
          <cell r="DQ145"/>
          <cell r="DR145"/>
          <cell r="DS145"/>
          <cell r="DT145"/>
          <cell r="DU145"/>
          <cell r="DV145"/>
          <cell r="DW145"/>
          <cell r="DX145"/>
          <cell r="DY145"/>
          <cell r="DZ145"/>
          <cell r="EA145"/>
          <cell r="EB145"/>
          <cell r="EC145"/>
          <cell r="ED145"/>
          <cell r="EE145"/>
          <cell r="EF145"/>
          <cell r="EG145"/>
          <cell r="EH145"/>
          <cell r="EI145"/>
          <cell r="EJ145"/>
          <cell r="EK145"/>
          <cell r="EL145"/>
          <cell r="EM145"/>
          <cell r="EN145"/>
          <cell r="EO145"/>
          <cell r="EP145"/>
          <cell r="EQ145"/>
          <cell r="ER145"/>
          <cell r="ES145"/>
          <cell r="ET145"/>
          <cell r="EU145"/>
          <cell r="EV145"/>
          <cell r="EW145"/>
          <cell r="EX145"/>
          <cell r="EY145"/>
          <cell r="EZ145"/>
          <cell r="FA145"/>
          <cell r="FB145"/>
          <cell r="FC145"/>
          <cell r="FD145"/>
          <cell r="FE145"/>
          <cell r="FF145"/>
          <cell r="FG145"/>
          <cell r="FH145"/>
          <cell r="FI145"/>
          <cell r="FJ145"/>
          <cell r="FK145"/>
          <cell r="FL145"/>
          <cell r="FM145"/>
          <cell r="FN145"/>
          <cell r="FO145"/>
          <cell r="FP145"/>
          <cell r="FQ145"/>
          <cell r="FR145"/>
          <cell r="FS145"/>
          <cell r="FT145"/>
          <cell r="FU145"/>
          <cell r="FV145"/>
          <cell r="FW145"/>
          <cell r="FX145"/>
          <cell r="FY145"/>
          <cell r="FZ145"/>
          <cell r="GA145"/>
          <cell r="GB145"/>
          <cell r="GC145"/>
          <cell r="GD145"/>
          <cell r="GE145"/>
        </row>
        <row r="146">
          <cell r="A146"/>
          <cell r="B146"/>
          <cell r="C146"/>
          <cell r="D146"/>
          <cell r="E146"/>
          <cell r="F146"/>
          <cell r="G146"/>
          <cell r="H146"/>
          <cell r="I146"/>
          <cell r="J146"/>
          <cell r="K146"/>
          <cell r="L146"/>
          <cell r="M146"/>
          <cell r="N146"/>
          <cell r="O146"/>
          <cell r="P146">
            <v>0</v>
          </cell>
          <cell r="Q146"/>
          <cell r="R146"/>
          <cell r="S146" t="str">
            <v xml:space="preserve">32819 </v>
          </cell>
          <cell r="T146"/>
          <cell r="U146"/>
          <cell r="V146"/>
          <cell r="W146"/>
          <cell r="X146"/>
          <cell r="Y146"/>
          <cell r="Z146"/>
          <cell r="AA146">
            <v>32819</v>
          </cell>
          <cell r="AB146"/>
          <cell r="AC146"/>
          <cell r="AD146"/>
          <cell r="AE146"/>
          <cell r="AF146"/>
          <cell r="AG146"/>
          <cell r="AH146"/>
          <cell r="AI146"/>
          <cell r="AJ146"/>
          <cell r="AK146"/>
          <cell r="AL146"/>
          <cell r="AM146"/>
          <cell r="AN146"/>
          <cell r="AO146"/>
          <cell r="AP146"/>
          <cell r="AQ146"/>
          <cell r="AR146"/>
          <cell r="AS146"/>
          <cell r="AT146"/>
          <cell r="AU146"/>
          <cell r="AV146"/>
          <cell r="AW146"/>
          <cell r="AX146"/>
          <cell r="AY146"/>
          <cell r="AZ146"/>
          <cell r="BA146"/>
          <cell r="BB146"/>
          <cell r="BC146"/>
          <cell r="BD146"/>
          <cell r="BE146"/>
          <cell r="BF146"/>
          <cell r="BG146"/>
          <cell r="BH146"/>
          <cell r="BI146"/>
          <cell r="BJ146"/>
          <cell r="BK146"/>
          <cell r="BL146"/>
          <cell r="BM146"/>
          <cell r="BN146"/>
          <cell r="BO146"/>
          <cell r="BP146"/>
          <cell r="BQ146"/>
          <cell r="BR146"/>
          <cell r="BS146"/>
          <cell r="BT146"/>
          <cell r="BU146"/>
          <cell r="BV146"/>
          <cell r="BW146"/>
          <cell r="BX146"/>
          <cell r="BY146"/>
          <cell r="BZ146"/>
          <cell r="CA146"/>
          <cell r="CB146"/>
          <cell r="CC146"/>
          <cell r="CD146"/>
          <cell r="CE146"/>
          <cell r="CF146"/>
          <cell r="CG146"/>
          <cell r="CH146"/>
          <cell r="CI146"/>
          <cell r="CJ146"/>
          <cell r="CK146"/>
          <cell r="CL146"/>
          <cell r="CM146"/>
          <cell r="CN146"/>
          <cell r="CO146"/>
          <cell r="CP146"/>
          <cell r="CQ146"/>
          <cell r="CR146"/>
          <cell r="CS146"/>
          <cell r="CT146"/>
          <cell r="CU146"/>
          <cell r="CV146"/>
          <cell r="CW146"/>
          <cell r="CX146"/>
          <cell r="CY146"/>
          <cell r="CZ146"/>
          <cell r="DA146"/>
          <cell r="DB146"/>
          <cell r="DC146"/>
          <cell r="DD146"/>
          <cell r="DE146"/>
          <cell r="DF146"/>
          <cell r="DG146"/>
          <cell r="DH146"/>
          <cell r="DI146"/>
          <cell r="DJ146"/>
          <cell r="DK146"/>
          <cell r="DL146"/>
          <cell r="DM146"/>
          <cell r="DN146"/>
          <cell r="DO146"/>
          <cell r="DP146"/>
          <cell r="DQ146"/>
          <cell r="DR146"/>
          <cell r="DS146"/>
          <cell r="DT146"/>
          <cell r="DU146"/>
          <cell r="DV146"/>
          <cell r="DW146"/>
          <cell r="DX146"/>
          <cell r="DY146"/>
          <cell r="DZ146"/>
          <cell r="EA146"/>
          <cell r="EB146"/>
          <cell r="EC146"/>
          <cell r="ED146"/>
          <cell r="EE146"/>
          <cell r="EF146"/>
          <cell r="EG146"/>
          <cell r="EH146"/>
          <cell r="EI146"/>
          <cell r="EJ146"/>
          <cell r="EK146"/>
          <cell r="EL146"/>
          <cell r="EM146"/>
          <cell r="EN146"/>
          <cell r="EO146"/>
          <cell r="EP146"/>
          <cell r="EQ146"/>
          <cell r="ER146"/>
          <cell r="ES146"/>
          <cell r="ET146"/>
          <cell r="EU146"/>
          <cell r="EV146"/>
          <cell r="EW146"/>
          <cell r="EX146"/>
          <cell r="EY146"/>
          <cell r="EZ146"/>
          <cell r="FA146"/>
          <cell r="FB146"/>
          <cell r="FC146"/>
          <cell r="FD146"/>
          <cell r="FE146"/>
          <cell r="FF146"/>
          <cell r="FG146"/>
          <cell r="FH146"/>
          <cell r="FI146"/>
          <cell r="FJ146"/>
          <cell r="FK146"/>
          <cell r="FL146"/>
          <cell r="FM146"/>
          <cell r="FN146"/>
          <cell r="FO146"/>
          <cell r="FP146"/>
          <cell r="FQ146"/>
          <cell r="FR146"/>
          <cell r="FS146"/>
          <cell r="FT146"/>
          <cell r="FU146"/>
          <cell r="FV146"/>
          <cell r="FW146"/>
          <cell r="FX146"/>
          <cell r="FY146"/>
          <cell r="FZ146"/>
          <cell r="GA146"/>
          <cell r="GB146"/>
          <cell r="GC146"/>
          <cell r="GD146"/>
          <cell r="GE146"/>
        </row>
        <row r="147">
          <cell r="A147"/>
          <cell r="B147"/>
          <cell r="C147"/>
          <cell r="D147"/>
          <cell r="E147"/>
          <cell r="F147"/>
          <cell r="G147"/>
          <cell r="H147"/>
          <cell r="I147"/>
          <cell r="J147"/>
          <cell r="K147"/>
          <cell r="L147"/>
          <cell r="M147"/>
          <cell r="N147"/>
          <cell r="O147"/>
          <cell r="P147">
            <v>0</v>
          </cell>
          <cell r="Q147"/>
          <cell r="R147"/>
          <cell r="S147" t="str">
            <v xml:space="preserve">32819 </v>
          </cell>
          <cell r="T147"/>
          <cell r="U147"/>
          <cell r="V147"/>
          <cell r="W147"/>
          <cell r="X147"/>
          <cell r="Y147"/>
          <cell r="Z147"/>
          <cell r="AA147">
            <v>32819</v>
          </cell>
          <cell r="AB147"/>
          <cell r="AC147"/>
          <cell r="AD147"/>
          <cell r="AE147"/>
          <cell r="AF147"/>
          <cell r="AG147"/>
          <cell r="AH147"/>
          <cell r="AI147"/>
          <cell r="AJ147"/>
          <cell r="AK147"/>
          <cell r="AL147"/>
          <cell r="AM147"/>
          <cell r="AN147"/>
          <cell r="AO147"/>
          <cell r="AP147"/>
          <cell r="AQ147"/>
          <cell r="AR147"/>
          <cell r="AS147"/>
          <cell r="AT147"/>
          <cell r="AU147"/>
          <cell r="AV147"/>
          <cell r="AW147"/>
          <cell r="AX147"/>
          <cell r="AY147"/>
          <cell r="AZ147"/>
          <cell r="BA147"/>
          <cell r="BB147"/>
          <cell r="BC147"/>
          <cell r="BD147"/>
          <cell r="BE147"/>
          <cell r="BF147"/>
          <cell r="BG147"/>
          <cell r="BH147"/>
          <cell r="BI147"/>
          <cell r="BJ147"/>
          <cell r="BK147"/>
          <cell r="BL147"/>
          <cell r="BM147"/>
          <cell r="BN147"/>
          <cell r="BO147"/>
          <cell r="BP147"/>
          <cell r="BQ147"/>
          <cell r="BR147"/>
          <cell r="BS147"/>
          <cell r="BT147"/>
          <cell r="BU147"/>
          <cell r="BV147"/>
          <cell r="BW147"/>
          <cell r="BX147"/>
          <cell r="BY147"/>
          <cell r="BZ147"/>
          <cell r="CA147"/>
          <cell r="CB147"/>
          <cell r="CC147"/>
          <cell r="CD147"/>
          <cell r="CE147"/>
          <cell r="CF147"/>
          <cell r="CG147"/>
          <cell r="CH147"/>
          <cell r="CI147"/>
          <cell r="CJ147"/>
          <cell r="CK147"/>
          <cell r="CL147"/>
          <cell r="CM147"/>
          <cell r="CN147"/>
          <cell r="CO147"/>
          <cell r="CP147"/>
          <cell r="CQ147"/>
          <cell r="CR147"/>
          <cell r="CS147"/>
          <cell r="CT147"/>
          <cell r="CU147"/>
          <cell r="CV147"/>
          <cell r="CW147"/>
          <cell r="CX147"/>
          <cell r="CY147"/>
          <cell r="CZ147"/>
          <cell r="DA147"/>
          <cell r="DB147"/>
          <cell r="DC147"/>
          <cell r="DD147"/>
          <cell r="DE147"/>
          <cell r="DF147"/>
          <cell r="DG147"/>
          <cell r="DH147"/>
          <cell r="DI147"/>
          <cell r="DJ147"/>
          <cell r="DK147"/>
          <cell r="DL147"/>
          <cell r="DM147"/>
          <cell r="DN147"/>
          <cell r="DO147"/>
          <cell r="DP147"/>
          <cell r="DQ147"/>
          <cell r="DR147"/>
          <cell r="DS147"/>
          <cell r="DT147"/>
          <cell r="DU147"/>
          <cell r="DV147"/>
          <cell r="DW147"/>
          <cell r="DX147"/>
          <cell r="DY147"/>
          <cell r="DZ147"/>
          <cell r="EA147"/>
          <cell r="EB147"/>
          <cell r="EC147"/>
          <cell r="ED147"/>
          <cell r="EE147"/>
          <cell r="EF147"/>
          <cell r="EG147"/>
          <cell r="EH147"/>
          <cell r="EI147"/>
          <cell r="EJ147"/>
          <cell r="EK147"/>
          <cell r="EL147"/>
          <cell r="EM147"/>
          <cell r="EN147"/>
          <cell r="EO147"/>
          <cell r="EP147"/>
          <cell r="EQ147"/>
          <cell r="ER147"/>
          <cell r="ES147"/>
          <cell r="ET147"/>
          <cell r="EU147"/>
          <cell r="EV147"/>
          <cell r="EW147"/>
          <cell r="EX147"/>
          <cell r="EY147"/>
          <cell r="EZ147"/>
          <cell r="FA147"/>
          <cell r="FB147"/>
          <cell r="FC147"/>
          <cell r="FD147"/>
          <cell r="FE147"/>
          <cell r="FF147"/>
          <cell r="FG147"/>
          <cell r="FH147"/>
          <cell r="FI147"/>
          <cell r="FJ147"/>
          <cell r="FK147"/>
          <cell r="FL147"/>
          <cell r="FM147"/>
          <cell r="FN147"/>
          <cell r="FO147"/>
          <cell r="FP147"/>
          <cell r="FQ147"/>
          <cell r="FR147"/>
          <cell r="FS147"/>
          <cell r="FT147"/>
          <cell r="FU147"/>
          <cell r="FV147"/>
          <cell r="FW147"/>
          <cell r="FX147"/>
          <cell r="FY147"/>
          <cell r="FZ147"/>
          <cell r="GA147"/>
          <cell r="GB147"/>
          <cell r="GC147"/>
          <cell r="GD147"/>
          <cell r="GE147"/>
        </row>
        <row r="148">
          <cell r="A148"/>
          <cell r="B148"/>
          <cell r="C148"/>
          <cell r="D148"/>
          <cell r="E148"/>
          <cell r="F148"/>
          <cell r="G148"/>
          <cell r="H148"/>
          <cell r="I148"/>
          <cell r="J148"/>
          <cell r="K148"/>
          <cell r="L148"/>
          <cell r="M148"/>
          <cell r="N148"/>
          <cell r="O148"/>
          <cell r="P148">
            <v>0</v>
          </cell>
          <cell r="Q148"/>
          <cell r="R148"/>
          <cell r="S148" t="str">
            <v xml:space="preserve">32819 </v>
          </cell>
          <cell r="T148"/>
          <cell r="U148"/>
          <cell r="V148"/>
          <cell r="W148"/>
          <cell r="X148"/>
          <cell r="Y148"/>
          <cell r="Z148"/>
          <cell r="AA148">
            <v>32819</v>
          </cell>
          <cell r="AB148"/>
          <cell r="AC148"/>
          <cell r="AD148"/>
          <cell r="AE148"/>
          <cell r="AF148"/>
          <cell r="AG148"/>
          <cell r="AH148"/>
          <cell r="AI148"/>
          <cell r="AJ148"/>
          <cell r="AK148"/>
          <cell r="AL148"/>
          <cell r="AM148"/>
          <cell r="AN148"/>
          <cell r="AO148"/>
          <cell r="AP148"/>
          <cell r="AQ148"/>
          <cell r="AR148"/>
          <cell r="AS148"/>
          <cell r="AT148"/>
          <cell r="AU148"/>
          <cell r="AV148"/>
          <cell r="AW148"/>
          <cell r="AX148"/>
          <cell r="AY148"/>
          <cell r="AZ148"/>
          <cell r="BA148"/>
          <cell r="BB148"/>
          <cell r="BC148"/>
          <cell r="BD148"/>
          <cell r="BE148"/>
          <cell r="BF148"/>
          <cell r="BG148"/>
          <cell r="BH148"/>
          <cell r="BI148"/>
          <cell r="BJ148"/>
          <cell r="BK148"/>
          <cell r="BL148"/>
          <cell r="BM148"/>
          <cell r="BN148"/>
          <cell r="BO148"/>
          <cell r="BP148"/>
          <cell r="BQ148"/>
          <cell r="BR148"/>
          <cell r="BS148"/>
          <cell r="BT148"/>
          <cell r="BU148"/>
          <cell r="BV148"/>
          <cell r="BW148"/>
          <cell r="BX148"/>
          <cell r="BY148"/>
          <cell r="BZ148"/>
          <cell r="CA148"/>
          <cell r="CB148"/>
          <cell r="CC148"/>
          <cell r="CD148"/>
          <cell r="CE148"/>
          <cell r="CF148"/>
          <cell r="CG148"/>
          <cell r="CH148"/>
          <cell r="CI148"/>
          <cell r="CJ148"/>
          <cell r="CK148"/>
          <cell r="CL148"/>
          <cell r="CM148"/>
          <cell r="CN148"/>
          <cell r="CO148"/>
          <cell r="CP148"/>
          <cell r="CQ148"/>
          <cell r="CR148"/>
          <cell r="CS148"/>
          <cell r="CT148"/>
          <cell r="CU148"/>
          <cell r="CV148"/>
          <cell r="CW148"/>
          <cell r="CX148"/>
          <cell r="CY148"/>
          <cell r="CZ148"/>
          <cell r="DA148"/>
          <cell r="DB148"/>
          <cell r="DC148"/>
          <cell r="DD148"/>
          <cell r="DE148"/>
          <cell r="DF148"/>
          <cell r="DG148"/>
          <cell r="DH148"/>
          <cell r="DI148"/>
          <cell r="DJ148"/>
          <cell r="DK148"/>
          <cell r="DL148"/>
          <cell r="DM148"/>
          <cell r="DN148"/>
          <cell r="DO148"/>
          <cell r="DP148"/>
          <cell r="DQ148"/>
          <cell r="DR148"/>
          <cell r="DS148"/>
          <cell r="DT148"/>
          <cell r="DU148"/>
          <cell r="DV148"/>
          <cell r="DW148"/>
          <cell r="DX148"/>
          <cell r="DY148"/>
          <cell r="DZ148"/>
          <cell r="EA148"/>
          <cell r="EB148"/>
          <cell r="EC148"/>
          <cell r="ED148"/>
          <cell r="EE148"/>
          <cell r="EF148"/>
          <cell r="EG148"/>
          <cell r="EH148"/>
          <cell r="EI148"/>
          <cell r="EJ148"/>
          <cell r="EK148"/>
          <cell r="EL148"/>
          <cell r="EM148"/>
          <cell r="EN148"/>
          <cell r="EO148"/>
          <cell r="EP148"/>
          <cell r="EQ148"/>
          <cell r="ER148"/>
          <cell r="ES148"/>
          <cell r="ET148"/>
          <cell r="EU148"/>
          <cell r="EV148"/>
          <cell r="EW148"/>
          <cell r="EX148"/>
          <cell r="EY148"/>
          <cell r="EZ148"/>
          <cell r="FA148"/>
          <cell r="FB148"/>
          <cell r="FC148"/>
          <cell r="FD148"/>
          <cell r="FE148"/>
          <cell r="FF148"/>
          <cell r="FG148"/>
          <cell r="FH148"/>
          <cell r="FI148"/>
          <cell r="FJ148"/>
          <cell r="FK148"/>
          <cell r="FL148"/>
          <cell r="FM148"/>
          <cell r="FN148"/>
          <cell r="FO148"/>
          <cell r="FP148"/>
          <cell r="FQ148"/>
          <cell r="FR148"/>
          <cell r="FS148"/>
          <cell r="FT148"/>
          <cell r="FU148"/>
          <cell r="FV148"/>
          <cell r="FW148"/>
          <cell r="FX148"/>
          <cell r="FY148"/>
          <cell r="FZ148"/>
          <cell r="GA148"/>
          <cell r="GB148"/>
          <cell r="GC148"/>
          <cell r="GD148"/>
          <cell r="GE148"/>
        </row>
        <row r="149">
          <cell r="A149"/>
          <cell r="B149"/>
          <cell r="C149"/>
          <cell r="D149"/>
          <cell r="E149"/>
          <cell r="F149"/>
          <cell r="G149"/>
          <cell r="H149"/>
          <cell r="I149"/>
          <cell r="J149"/>
          <cell r="K149"/>
          <cell r="L149"/>
          <cell r="M149"/>
          <cell r="N149"/>
          <cell r="O149"/>
          <cell r="P149">
            <v>0</v>
          </cell>
          <cell r="Q149"/>
          <cell r="R149"/>
          <cell r="S149" t="str">
            <v xml:space="preserve">32819 </v>
          </cell>
          <cell r="T149"/>
          <cell r="U149"/>
          <cell r="V149"/>
          <cell r="W149"/>
          <cell r="X149"/>
          <cell r="Y149"/>
          <cell r="Z149"/>
          <cell r="AA149">
            <v>32819</v>
          </cell>
          <cell r="AB149"/>
          <cell r="AC149"/>
          <cell r="AD149"/>
          <cell r="AE149"/>
          <cell r="AF149"/>
          <cell r="AG149"/>
          <cell r="AH149"/>
          <cell r="AI149"/>
          <cell r="AJ149"/>
          <cell r="AK149"/>
          <cell r="AL149"/>
          <cell r="AM149"/>
          <cell r="AN149"/>
          <cell r="AO149"/>
          <cell r="AP149"/>
          <cell r="AQ149"/>
          <cell r="AR149"/>
          <cell r="AS149"/>
          <cell r="AT149"/>
          <cell r="AU149"/>
          <cell r="AV149"/>
          <cell r="AW149"/>
          <cell r="AX149"/>
          <cell r="AY149"/>
          <cell r="AZ149"/>
          <cell r="BA149"/>
          <cell r="BB149"/>
          <cell r="BC149"/>
          <cell r="BD149"/>
          <cell r="BE149"/>
          <cell r="BF149"/>
          <cell r="BG149"/>
          <cell r="BH149"/>
          <cell r="BI149"/>
          <cell r="BJ149"/>
          <cell r="BK149"/>
          <cell r="BL149"/>
          <cell r="BM149"/>
          <cell r="BN149"/>
          <cell r="BO149"/>
          <cell r="BP149"/>
          <cell r="BQ149"/>
          <cell r="BR149"/>
          <cell r="BS149"/>
          <cell r="BT149"/>
          <cell r="BU149"/>
          <cell r="BV149"/>
          <cell r="BW149"/>
          <cell r="BX149"/>
          <cell r="BY149"/>
          <cell r="BZ149"/>
          <cell r="CA149"/>
          <cell r="CB149"/>
          <cell r="CC149"/>
          <cell r="CD149"/>
          <cell r="CE149"/>
          <cell r="CF149"/>
          <cell r="CG149"/>
          <cell r="CH149"/>
          <cell r="CI149"/>
          <cell r="CJ149"/>
          <cell r="CK149"/>
          <cell r="CL149"/>
          <cell r="CM149"/>
          <cell r="CN149"/>
          <cell r="CO149"/>
          <cell r="CP149"/>
          <cell r="CQ149"/>
          <cell r="CR149"/>
          <cell r="CS149"/>
          <cell r="CT149"/>
          <cell r="CU149"/>
          <cell r="CV149"/>
          <cell r="CW149"/>
          <cell r="CX149"/>
          <cell r="CY149"/>
          <cell r="CZ149"/>
          <cell r="DA149"/>
          <cell r="DB149"/>
          <cell r="DC149"/>
          <cell r="DD149"/>
          <cell r="DE149"/>
          <cell r="DF149"/>
          <cell r="DG149"/>
          <cell r="DH149"/>
          <cell r="DI149"/>
          <cell r="DJ149"/>
          <cell r="DK149"/>
          <cell r="DL149"/>
          <cell r="DM149"/>
          <cell r="DN149"/>
          <cell r="DO149"/>
          <cell r="DP149"/>
          <cell r="DQ149"/>
          <cell r="DR149"/>
          <cell r="DS149"/>
          <cell r="DT149"/>
          <cell r="DU149"/>
          <cell r="DV149"/>
          <cell r="DW149"/>
          <cell r="DX149"/>
          <cell r="DY149"/>
          <cell r="DZ149"/>
          <cell r="EA149"/>
          <cell r="EB149"/>
          <cell r="EC149"/>
          <cell r="ED149"/>
          <cell r="EE149"/>
          <cell r="EF149"/>
          <cell r="EG149"/>
          <cell r="EH149"/>
          <cell r="EI149"/>
          <cell r="EJ149"/>
          <cell r="EK149"/>
          <cell r="EL149"/>
          <cell r="EM149"/>
          <cell r="EN149"/>
          <cell r="EO149"/>
          <cell r="EP149"/>
          <cell r="EQ149"/>
          <cell r="ER149"/>
          <cell r="ES149"/>
          <cell r="ET149"/>
          <cell r="EU149"/>
          <cell r="EV149"/>
          <cell r="EW149"/>
          <cell r="EX149"/>
          <cell r="EY149"/>
          <cell r="EZ149"/>
          <cell r="FA149"/>
          <cell r="FB149"/>
          <cell r="FC149"/>
          <cell r="FD149"/>
          <cell r="FE149"/>
          <cell r="FF149"/>
          <cell r="FG149"/>
          <cell r="FH149"/>
          <cell r="FI149"/>
          <cell r="FJ149"/>
          <cell r="FK149"/>
          <cell r="FL149"/>
          <cell r="FM149"/>
          <cell r="FN149"/>
          <cell r="FO149"/>
          <cell r="FP149"/>
          <cell r="FQ149"/>
          <cell r="FR149"/>
          <cell r="FS149"/>
          <cell r="FT149"/>
          <cell r="FU149"/>
          <cell r="FV149"/>
          <cell r="FW149"/>
          <cell r="FX149"/>
          <cell r="FY149"/>
          <cell r="FZ149"/>
          <cell r="GA149"/>
          <cell r="GB149"/>
          <cell r="GC149"/>
          <cell r="GD149"/>
          <cell r="GE149"/>
        </row>
        <row r="150">
          <cell r="A150"/>
          <cell r="B150"/>
          <cell r="C150"/>
          <cell r="D150"/>
          <cell r="E150"/>
          <cell r="F150"/>
          <cell r="G150"/>
          <cell r="H150"/>
          <cell r="I150"/>
          <cell r="J150"/>
          <cell r="K150"/>
          <cell r="L150"/>
          <cell r="M150"/>
          <cell r="N150"/>
          <cell r="O150"/>
          <cell r="P150">
            <v>0</v>
          </cell>
          <cell r="Q150"/>
          <cell r="R150"/>
          <cell r="S150" t="str">
            <v xml:space="preserve">32819 </v>
          </cell>
          <cell r="T150"/>
          <cell r="U150"/>
          <cell r="V150"/>
          <cell r="W150"/>
          <cell r="X150"/>
          <cell r="Y150"/>
          <cell r="Z150"/>
          <cell r="AA150">
            <v>32819</v>
          </cell>
          <cell r="AB150"/>
          <cell r="AC150"/>
          <cell r="AD150"/>
          <cell r="AE150"/>
          <cell r="AF150"/>
          <cell r="AG150"/>
          <cell r="AH150"/>
          <cell r="AI150"/>
          <cell r="AJ150"/>
          <cell r="AK150"/>
          <cell r="AL150"/>
          <cell r="AM150"/>
          <cell r="AN150"/>
          <cell r="AO150"/>
          <cell r="AP150"/>
          <cell r="AQ150"/>
          <cell r="AR150"/>
          <cell r="AS150"/>
          <cell r="AT150"/>
          <cell r="AU150"/>
          <cell r="AV150"/>
          <cell r="AW150"/>
          <cell r="AX150"/>
          <cell r="AY150"/>
          <cell r="AZ150"/>
          <cell r="BA150"/>
          <cell r="BB150"/>
          <cell r="BC150"/>
          <cell r="BD150"/>
          <cell r="BE150"/>
          <cell r="BF150"/>
          <cell r="BG150"/>
          <cell r="BH150"/>
          <cell r="BI150"/>
          <cell r="BJ150"/>
          <cell r="BK150"/>
          <cell r="BL150"/>
          <cell r="BM150"/>
          <cell r="BN150"/>
          <cell r="BO150"/>
          <cell r="BP150"/>
          <cell r="BQ150"/>
          <cell r="BR150"/>
          <cell r="BS150"/>
          <cell r="BT150"/>
          <cell r="BU150"/>
          <cell r="BV150"/>
          <cell r="BW150"/>
          <cell r="BX150"/>
          <cell r="BY150"/>
          <cell r="BZ150"/>
          <cell r="CA150"/>
          <cell r="CB150"/>
          <cell r="CC150"/>
          <cell r="CD150"/>
          <cell r="CE150"/>
          <cell r="CF150"/>
          <cell r="CG150"/>
          <cell r="CH150"/>
          <cell r="CI150"/>
          <cell r="CJ150"/>
          <cell r="CK150"/>
          <cell r="CL150"/>
          <cell r="CM150"/>
          <cell r="CN150"/>
          <cell r="CO150"/>
          <cell r="CP150"/>
          <cell r="CQ150"/>
          <cell r="CR150"/>
          <cell r="CS150"/>
          <cell r="CT150"/>
          <cell r="CU150"/>
          <cell r="CV150"/>
          <cell r="CW150"/>
          <cell r="CX150"/>
          <cell r="CY150"/>
          <cell r="CZ150"/>
          <cell r="DA150"/>
          <cell r="DB150"/>
          <cell r="DC150"/>
          <cell r="DD150"/>
          <cell r="DE150"/>
          <cell r="DF150"/>
          <cell r="DG150"/>
          <cell r="DH150"/>
          <cell r="DI150"/>
          <cell r="DJ150"/>
          <cell r="DK150"/>
          <cell r="DL150"/>
          <cell r="DM150"/>
          <cell r="DN150"/>
          <cell r="DO150"/>
          <cell r="DP150"/>
          <cell r="DQ150"/>
          <cell r="DR150"/>
          <cell r="DS150"/>
          <cell r="DT150"/>
          <cell r="DU150"/>
          <cell r="DV150"/>
          <cell r="DW150"/>
          <cell r="DX150"/>
          <cell r="DY150"/>
          <cell r="DZ150"/>
          <cell r="EA150"/>
          <cell r="EB150"/>
          <cell r="EC150"/>
          <cell r="ED150"/>
          <cell r="EE150"/>
          <cell r="EF150"/>
          <cell r="EG150"/>
          <cell r="EH150"/>
          <cell r="EI150"/>
          <cell r="EJ150"/>
          <cell r="EK150"/>
          <cell r="EL150"/>
          <cell r="EM150"/>
          <cell r="EN150"/>
          <cell r="EO150"/>
          <cell r="EP150"/>
          <cell r="EQ150"/>
          <cell r="ER150"/>
          <cell r="ES150"/>
          <cell r="ET150"/>
          <cell r="EU150"/>
          <cell r="EV150"/>
          <cell r="EW150"/>
          <cell r="EX150"/>
          <cell r="EY150"/>
          <cell r="EZ150"/>
          <cell r="FA150"/>
          <cell r="FB150"/>
          <cell r="FC150"/>
          <cell r="FD150"/>
          <cell r="FE150"/>
          <cell r="FF150"/>
          <cell r="FG150"/>
          <cell r="FH150"/>
          <cell r="FI150"/>
          <cell r="FJ150"/>
          <cell r="FK150"/>
          <cell r="FL150"/>
          <cell r="FM150"/>
          <cell r="FN150"/>
          <cell r="FO150"/>
          <cell r="FP150"/>
          <cell r="FQ150"/>
          <cell r="FR150"/>
          <cell r="FS150"/>
          <cell r="FT150"/>
          <cell r="FU150"/>
          <cell r="FV150"/>
          <cell r="FW150"/>
          <cell r="FX150"/>
          <cell r="FY150"/>
          <cell r="FZ150"/>
          <cell r="GA150"/>
          <cell r="GB150"/>
          <cell r="GC150"/>
          <cell r="GD150"/>
          <cell r="GE150"/>
        </row>
        <row r="151">
          <cell r="A151"/>
          <cell r="B151"/>
          <cell r="C151"/>
          <cell r="D151"/>
          <cell r="E151"/>
          <cell r="F151"/>
          <cell r="G151"/>
          <cell r="H151"/>
          <cell r="I151"/>
          <cell r="J151"/>
          <cell r="K151"/>
          <cell r="L151"/>
          <cell r="M151"/>
          <cell r="N151"/>
          <cell r="O151"/>
          <cell r="P151">
            <v>0</v>
          </cell>
          <cell r="Q151"/>
          <cell r="R151"/>
          <cell r="S151" t="str">
            <v xml:space="preserve">32819 </v>
          </cell>
          <cell r="T151"/>
          <cell r="U151"/>
          <cell r="V151"/>
          <cell r="W151"/>
          <cell r="X151"/>
          <cell r="Y151"/>
          <cell r="Z151"/>
          <cell r="AA151">
            <v>32819</v>
          </cell>
          <cell r="AB151"/>
          <cell r="AC151"/>
          <cell r="AD151"/>
          <cell r="AE151"/>
          <cell r="AF151"/>
          <cell r="AG151"/>
          <cell r="AH151"/>
          <cell r="AI151"/>
          <cell r="AJ151"/>
          <cell r="AK151"/>
          <cell r="AL151"/>
          <cell r="AM151"/>
          <cell r="AN151"/>
          <cell r="AO151"/>
          <cell r="AP151"/>
          <cell r="AQ151"/>
          <cell r="AR151"/>
          <cell r="AS151"/>
          <cell r="AT151"/>
          <cell r="AU151"/>
          <cell r="AV151"/>
          <cell r="AW151"/>
          <cell r="AX151"/>
          <cell r="AY151"/>
          <cell r="AZ151"/>
          <cell r="BA151"/>
          <cell r="BB151"/>
          <cell r="BC151"/>
          <cell r="BD151"/>
          <cell r="BE151"/>
          <cell r="BF151"/>
          <cell r="BG151"/>
          <cell r="BH151"/>
          <cell r="BI151"/>
          <cell r="BJ151"/>
          <cell r="BK151"/>
          <cell r="BL151"/>
          <cell r="BM151"/>
          <cell r="BN151"/>
          <cell r="BO151"/>
          <cell r="BP151"/>
          <cell r="BQ151"/>
          <cell r="BR151"/>
          <cell r="BS151"/>
          <cell r="BT151"/>
          <cell r="BU151"/>
          <cell r="BV151"/>
          <cell r="BW151"/>
          <cell r="BX151"/>
          <cell r="BY151"/>
          <cell r="BZ151"/>
          <cell r="CA151"/>
          <cell r="CB151"/>
          <cell r="CC151"/>
          <cell r="CD151"/>
          <cell r="CE151"/>
          <cell r="CF151"/>
          <cell r="CG151"/>
          <cell r="CH151"/>
          <cell r="CI151"/>
          <cell r="CJ151"/>
          <cell r="CK151"/>
          <cell r="CL151"/>
          <cell r="CM151"/>
          <cell r="CN151"/>
          <cell r="CO151"/>
          <cell r="CP151"/>
          <cell r="CQ151"/>
          <cell r="CR151"/>
          <cell r="CS151"/>
          <cell r="CT151"/>
          <cell r="CU151"/>
          <cell r="CV151"/>
          <cell r="CW151"/>
          <cell r="CX151"/>
          <cell r="CY151"/>
          <cell r="CZ151"/>
          <cell r="DA151"/>
          <cell r="DB151"/>
          <cell r="DC151"/>
          <cell r="DD151"/>
          <cell r="DE151"/>
          <cell r="DF151"/>
          <cell r="DG151"/>
          <cell r="DH151"/>
          <cell r="DI151"/>
          <cell r="DJ151"/>
          <cell r="DK151"/>
          <cell r="DL151"/>
          <cell r="DM151"/>
          <cell r="DN151"/>
          <cell r="DO151"/>
          <cell r="DP151"/>
          <cell r="DQ151"/>
          <cell r="DR151"/>
          <cell r="DS151"/>
          <cell r="DT151"/>
          <cell r="DU151"/>
          <cell r="DV151"/>
          <cell r="DW151"/>
          <cell r="DX151"/>
          <cell r="DY151"/>
          <cell r="DZ151"/>
          <cell r="EA151"/>
          <cell r="EB151"/>
          <cell r="EC151"/>
          <cell r="ED151"/>
          <cell r="EE151"/>
          <cell r="EF151"/>
          <cell r="EG151"/>
          <cell r="EH151"/>
          <cell r="EI151"/>
          <cell r="EJ151"/>
          <cell r="EK151"/>
          <cell r="EL151"/>
          <cell r="EM151"/>
          <cell r="EN151"/>
          <cell r="EO151"/>
          <cell r="EP151"/>
          <cell r="EQ151"/>
          <cell r="ER151"/>
          <cell r="ES151"/>
          <cell r="ET151"/>
          <cell r="EU151"/>
          <cell r="EV151"/>
          <cell r="EW151"/>
          <cell r="EX151"/>
          <cell r="EY151"/>
          <cell r="EZ151"/>
          <cell r="FA151"/>
          <cell r="FB151"/>
          <cell r="FC151"/>
          <cell r="FD151"/>
          <cell r="FE151"/>
          <cell r="FF151"/>
          <cell r="FG151"/>
          <cell r="FH151"/>
          <cell r="FI151"/>
          <cell r="FJ151"/>
          <cell r="FK151"/>
          <cell r="FL151"/>
          <cell r="FM151"/>
          <cell r="FN151"/>
          <cell r="FO151"/>
          <cell r="FP151"/>
          <cell r="FQ151"/>
          <cell r="FR151"/>
          <cell r="FS151"/>
          <cell r="FT151"/>
          <cell r="FU151"/>
          <cell r="FV151"/>
          <cell r="FW151"/>
          <cell r="FX151"/>
          <cell r="FY151"/>
          <cell r="FZ151"/>
          <cell r="GA151"/>
          <cell r="GB151"/>
          <cell r="GC151"/>
          <cell r="GD151"/>
          <cell r="GE151"/>
        </row>
        <row r="152">
          <cell r="A152"/>
          <cell r="B152"/>
          <cell r="C152"/>
          <cell r="D152"/>
          <cell r="E152"/>
          <cell r="F152"/>
          <cell r="G152"/>
          <cell r="H152"/>
          <cell r="I152"/>
          <cell r="J152"/>
          <cell r="K152"/>
          <cell r="L152"/>
          <cell r="M152"/>
          <cell r="N152"/>
          <cell r="O152"/>
          <cell r="P152">
            <v>0</v>
          </cell>
          <cell r="Q152"/>
          <cell r="R152"/>
          <cell r="S152" t="str">
            <v xml:space="preserve">32819 </v>
          </cell>
          <cell r="T152"/>
          <cell r="U152"/>
          <cell r="V152"/>
          <cell r="W152"/>
          <cell r="X152"/>
          <cell r="Y152"/>
          <cell r="Z152"/>
          <cell r="AA152">
            <v>32819</v>
          </cell>
          <cell r="AB152"/>
          <cell r="AC152"/>
          <cell r="AD152"/>
          <cell r="AE152"/>
          <cell r="AF152"/>
          <cell r="AG152"/>
          <cell r="AH152"/>
          <cell r="AI152"/>
          <cell r="AJ152"/>
          <cell r="AK152"/>
          <cell r="AL152"/>
          <cell r="AM152"/>
          <cell r="AN152"/>
          <cell r="AO152"/>
          <cell r="AP152"/>
          <cell r="AQ152"/>
          <cell r="AR152"/>
          <cell r="AS152"/>
          <cell r="AT152"/>
          <cell r="AU152"/>
          <cell r="AV152"/>
          <cell r="AW152"/>
          <cell r="AX152"/>
          <cell r="AY152"/>
          <cell r="AZ152"/>
          <cell r="BA152"/>
          <cell r="BB152"/>
          <cell r="BC152"/>
          <cell r="BD152"/>
          <cell r="BE152"/>
          <cell r="BF152"/>
          <cell r="BG152"/>
          <cell r="BH152"/>
          <cell r="BI152"/>
          <cell r="BJ152"/>
          <cell r="BK152"/>
          <cell r="BL152"/>
          <cell r="BM152"/>
          <cell r="BN152"/>
          <cell r="BO152"/>
          <cell r="BP152"/>
          <cell r="BQ152"/>
          <cell r="BR152"/>
          <cell r="BS152"/>
          <cell r="BT152"/>
          <cell r="BU152"/>
          <cell r="BV152"/>
          <cell r="BW152"/>
          <cell r="BX152"/>
          <cell r="BY152"/>
          <cell r="BZ152"/>
          <cell r="CA152"/>
          <cell r="CB152"/>
          <cell r="CC152"/>
          <cell r="CD152"/>
          <cell r="CE152"/>
          <cell r="CF152"/>
          <cell r="CG152"/>
          <cell r="CH152"/>
          <cell r="CI152"/>
          <cell r="CJ152"/>
          <cell r="CK152"/>
          <cell r="CL152"/>
          <cell r="CM152"/>
          <cell r="CN152"/>
          <cell r="CO152"/>
          <cell r="CP152"/>
          <cell r="CQ152"/>
          <cell r="CR152"/>
          <cell r="CS152"/>
          <cell r="CT152"/>
          <cell r="CU152"/>
          <cell r="CV152"/>
          <cell r="CW152"/>
          <cell r="CX152"/>
          <cell r="CY152"/>
          <cell r="CZ152"/>
          <cell r="DA152"/>
          <cell r="DB152"/>
          <cell r="DC152"/>
          <cell r="DD152"/>
          <cell r="DE152"/>
          <cell r="DF152"/>
          <cell r="DG152"/>
          <cell r="DH152"/>
          <cell r="DI152"/>
          <cell r="DJ152"/>
          <cell r="DK152"/>
          <cell r="DL152"/>
          <cell r="DM152"/>
          <cell r="DN152"/>
          <cell r="DO152"/>
          <cell r="DP152"/>
          <cell r="DQ152"/>
          <cell r="DR152"/>
          <cell r="DS152"/>
          <cell r="DT152"/>
          <cell r="DU152"/>
          <cell r="DV152"/>
          <cell r="DW152"/>
          <cell r="DX152"/>
          <cell r="DY152"/>
          <cell r="DZ152"/>
          <cell r="EA152"/>
          <cell r="EB152"/>
          <cell r="EC152"/>
          <cell r="ED152"/>
          <cell r="EE152"/>
          <cell r="EF152"/>
          <cell r="EG152"/>
          <cell r="EH152"/>
          <cell r="EI152"/>
          <cell r="EJ152"/>
          <cell r="EK152"/>
          <cell r="EL152"/>
          <cell r="EM152"/>
          <cell r="EN152"/>
          <cell r="EO152"/>
          <cell r="EP152"/>
          <cell r="EQ152"/>
          <cell r="ER152"/>
          <cell r="ES152"/>
          <cell r="ET152"/>
          <cell r="EU152"/>
          <cell r="EV152"/>
          <cell r="EW152"/>
          <cell r="EX152"/>
          <cell r="EY152"/>
          <cell r="EZ152"/>
          <cell r="FA152"/>
          <cell r="FB152"/>
          <cell r="FC152"/>
          <cell r="FD152"/>
          <cell r="FE152"/>
          <cell r="FF152"/>
          <cell r="FG152"/>
          <cell r="FH152"/>
          <cell r="FI152"/>
          <cell r="FJ152"/>
          <cell r="FK152"/>
          <cell r="FL152"/>
          <cell r="FM152"/>
          <cell r="FN152"/>
          <cell r="FO152"/>
          <cell r="FP152"/>
          <cell r="FQ152"/>
          <cell r="FR152"/>
          <cell r="FS152"/>
          <cell r="FT152"/>
          <cell r="FU152"/>
          <cell r="FV152"/>
          <cell r="FW152"/>
          <cell r="FX152"/>
          <cell r="FY152"/>
          <cell r="FZ152"/>
          <cell r="GA152"/>
          <cell r="GB152"/>
          <cell r="GC152"/>
          <cell r="GD152"/>
          <cell r="GE152"/>
        </row>
        <row r="153">
          <cell r="A153"/>
          <cell r="B153"/>
          <cell r="C153"/>
          <cell r="D153"/>
          <cell r="E153"/>
          <cell r="F153"/>
          <cell r="G153"/>
          <cell r="H153"/>
          <cell r="I153"/>
          <cell r="J153"/>
          <cell r="K153"/>
          <cell r="L153"/>
          <cell r="M153"/>
          <cell r="N153"/>
          <cell r="O153"/>
          <cell r="P153">
            <v>0</v>
          </cell>
          <cell r="Q153"/>
          <cell r="R153"/>
          <cell r="S153" t="str">
            <v xml:space="preserve">32819 </v>
          </cell>
          <cell r="T153"/>
          <cell r="U153"/>
          <cell r="V153"/>
          <cell r="W153"/>
          <cell r="X153"/>
          <cell r="Y153"/>
          <cell r="Z153"/>
          <cell r="AA153">
            <v>32819</v>
          </cell>
          <cell r="AB153"/>
          <cell r="AC153"/>
          <cell r="AD153"/>
          <cell r="AE153"/>
          <cell r="AF153"/>
          <cell r="AG153"/>
          <cell r="AH153"/>
          <cell r="AI153"/>
          <cell r="AJ153"/>
          <cell r="AK153"/>
          <cell r="AL153"/>
          <cell r="AM153"/>
          <cell r="AN153"/>
          <cell r="AO153"/>
          <cell r="AP153"/>
          <cell r="AQ153"/>
          <cell r="AR153"/>
          <cell r="AS153"/>
          <cell r="AT153"/>
          <cell r="AU153"/>
          <cell r="AV153"/>
          <cell r="AW153"/>
          <cell r="AX153"/>
          <cell r="AY153"/>
          <cell r="AZ153"/>
          <cell r="BA153"/>
          <cell r="BB153"/>
          <cell r="BC153"/>
          <cell r="BD153"/>
          <cell r="BE153"/>
          <cell r="BF153"/>
          <cell r="BG153"/>
          <cell r="BH153"/>
          <cell r="BI153"/>
          <cell r="BJ153"/>
          <cell r="BK153"/>
          <cell r="BL153"/>
          <cell r="BM153"/>
          <cell r="BN153"/>
          <cell r="BO153"/>
          <cell r="BP153"/>
          <cell r="BQ153"/>
          <cell r="BR153"/>
          <cell r="BS153"/>
          <cell r="BT153"/>
          <cell r="BU153"/>
          <cell r="BV153"/>
          <cell r="BW153"/>
          <cell r="BX153"/>
          <cell r="BY153"/>
          <cell r="BZ153"/>
          <cell r="CA153"/>
          <cell r="CB153"/>
          <cell r="CC153"/>
          <cell r="CD153"/>
          <cell r="CE153"/>
          <cell r="CF153"/>
          <cell r="CG153"/>
          <cell r="CH153"/>
          <cell r="CI153"/>
          <cell r="CJ153"/>
          <cell r="CK153"/>
          <cell r="CL153"/>
          <cell r="CM153"/>
          <cell r="CN153"/>
          <cell r="CO153"/>
          <cell r="CP153"/>
          <cell r="CQ153"/>
          <cell r="CR153"/>
          <cell r="CS153"/>
          <cell r="CT153"/>
          <cell r="CU153"/>
          <cell r="CV153"/>
          <cell r="CW153"/>
          <cell r="CX153"/>
          <cell r="CY153"/>
          <cell r="CZ153"/>
          <cell r="DA153"/>
          <cell r="DB153"/>
          <cell r="DC153"/>
          <cell r="DD153"/>
          <cell r="DE153"/>
          <cell r="DF153"/>
          <cell r="DG153"/>
          <cell r="DH153"/>
          <cell r="DI153"/>
          <cell r="DJ153"/>
          <cell r="DK153"/>
          <cell r="DL153"/>
          <cell r="DM153"/>
          <cell r="DN153"/>
          <cell r="DO153"/>
          <cell r="DP153"/>
          <cell r="DQ153"/>
          <cell r="DR153"/>
          <cell r="DS153"/>
          <cell r="DT153"/>
          <cell r="DU153"/>
          <cell r="DV153"/>
          <cell r="DW153"/>
          <cell r="DX153"/>
          <cell r="DY153"/>
          <cell r="DZ153"/>
          <cell r="EA153"/>
          <cell r="EB153"/>
          <cell r="EC153"/>
          <cell r="ED153"/>
          <cell r="EE153"/>
          <cell r="EF153"/>
          <cell r="EG153"/>
          <cell r="EH153"/>
          <cell r="EI153"/>
          <cell r="EJ153"/>
          <cell r="EK153"/>
          <cell r="EL153"/>
          <cell r="EM153"/>
          <cell r="EN153"/>
          <cell r="EO153"/>
          <cell r="EP153"/>
          <cell r="EQ153"/>
          <cell r="ER153"/>
          <cell r="ES153"/>
          <cell r="ET153"/>
          <cell r="EU153"/>
          <cell r="EV153"/>
          <cell r="EW153"/>
          <cell r="EX153"/>
          <cell r="EY153"/>
          <cell r="EZ153"/>
          <cell r="FA153"/>
          <cell r="FB153"/>
          <cell r="FC153"/>
          <cell r="FD153"/>
          <cell r="FE153"/>
          <cell r="FF153"/>
          <cell r="FG153"/>
          <cell r="FH153"/>
          <cell r="FI153"/>
          <cell r="FJ153"/>
          <cell r="FK153"/>
          <cell r="FL153"/>
          <cell r="FM153"/>
          <cell r="FN153"/>
          <cell r="FO153"/>
          <cell r="FP153"/>
          <cell r="FQ153"/>
          <cell r="FR153"/>
          <cell r="FS153"/>
          <cell r="FT153"/>
          <cell r="FU153"/>
          <cell r="FV153"/>
          <cell r="FW153"/>
          <cell r="FX153"/>
          <cell r="FY153"/>
          <cell r="FZ153"/>
          <cell r="GA153"/>
          <cell r="GB153"/>
          <cell r="GC153"/>
          <cell r="GD153"/>
          <cell r="GE153"/>
        </row>
        <row r="154">
          <cell r="A154"/>
          <cell r="B154"/>
          <cell r="C154"/>
          <cell r="D154"/>
          <cell r="E154"/>
          <cell r="F154"/>
          <cell r="G154"/>
          <cell r="H154"/>
          <cell r="I154"/>
          <cell r="J154"/>
          <cell r="K154"/>
          <cell r="L154"/>
          <cell r="M154"/>
          <cell r="N154"/>
          <cell r="O154"/>
          <cell r="P154">
            <v>0</v>
          </cell>
          <cell r="Q154"/>
          <cell r="R154"/>
          <cell r="S154" t="str">
            <v xml:space="preserve">32819 </v>
          </cell>
          <cell r="T154"/>
          <cell r="U154"/>
          <cell r="V154"/>
          <cell r="W154"/>
          <cell r="X154"/>
          <cell r="Y154"/>
          <cell r="Z154"/>
          <cell r="AA154">
            <v>32819</v>
          </cell>
          <cell r="AB154"/>
          <cell r="AC154"/>
          <cell r="AD154"/>
          <cell r="AE154"/>
          <cell r="AF154"/>
          <cell r="AG154"/>
          <cell r="AH154"/>
          <cell r="AI154"/>
          <cell r="AJ154"/>
          <cell r="AK154"/>
          <cell r="AL154"/>
          <cell r="AM154"/>
          <cell r="AN154"/>
          <cell r="AO154"/>
          <cell r="AP154"/>
          <cell r="AQ154"/>
          <cell r="AR154"/>
          <cell r="AS154"/>
          <cell r="AT154"/>
          <cell r="AU154"/>
          <cell r="AV154"/>
          <cell r="AW154"/>
          <cell r="AX154"/>
          <cell r="AY154"/>
          <cell r="AZ154"/>
          <cell r="BA154"/>
          <cell r="BB154"/>
          <cell r="BC154"/>
          <cell r="BD154"/>
          <cell r="BE154"/>
          <cell r="BF154"/>
          <cell r="BG154"/>
          <cell r="BH154"/>
          <cell r="BI154"/>
          <cell r="BJ154"/>
          <cell r="BK154"/>
          <cell r="BL154"/>
          <cell r="BM154"/>
          <cell r="BN154"/>
          <cell r="BO154"/>
          <cell r="BP154"/>
          <cell r="BQ154"/>
          <cell r="BR154"/>
          <cell r="BS154"/>
          <cell r="BT154"/>
          <cell r="BU154"/>
          <cell r="BV154"/>
          <cell r="BW154"/>
          <cell r="BX154"/>
          <cell r="BY154"/>
          <cell r="BZ154"/>
          <cell r="CA154"/>
          <cell r="CB154"/>
          <cell r="CC154"/>
          <cell r="CD154"/>
          <cell r="CE154"/>
          <cell r="CF154"/>
          <cell r="CG154"/>
          <cell r="CH154"/>
          <cell r="CI154"/>
          <cell r="CJ154"/>
          <cell r="CK154"/>
          <cell r="CL154"/>
          <cell r="CM154"/>
          <cell r="CN154"/>
          <cell r="CO154"/>
          <cell r="CP154"/>
          <cell r="CQ154"/>
          <cell r="CR154"/>
          <cell r="CS154"/>
          <cell r="CT154"/>
          <cell r="CU154"/>
          <cell r="CV154"/>
          <cell r="CW154"/>
          <cell r="CX154"/>
          <cell r="CY154"/>
          <cell r="CZ154"/>
          <cell r="DA154"/>
          <cell r="DB154"/>
          <cell r="DC154"/>
          <cell r="DD154"/>
          <cell r="DE154"/>
          <cell r="DF154"/>
          <cell r="DG154"/>
          <cell r="DH154"/>
          <cell r="DI154"/>
          <cell r="DJ154"/>
          <cell r="DK154"/>
          <cell r="DL154"/>
          <cell r="DM154"/>
          <cell r="DN154"/>
          <cell r="DO154"/>
          <cell r="DP154"/>
          <cell r="DQ154"/>
          <cell r="DR154"/>
          <cell r="DS154"/>
          <cell r="DT154"/>
          <cell r="DU154"/>
          <cell r="DV154"/>
          <cell r="DW154"/>
          <cell r="DX154"/>
          <cell r="DY154"/>
          <cell r="DZ154"/>
          <cell r="EA154"/>
          <cell r="EB154"/>
          <cell r="EC154"/>
          <cell r="ED154"/>
          <cell r="EE154"/>
          <cell r="EF154"/>
          <cell r="EG154"/>
          <cell r="EH154"/>
          <cell r="EI154"/>
          <cell r="EJ154"/>
          <cell r="EK154"/>
          <cell r="EL154"/>
          <cell r="EM154"/>
          <cell r="EN154"/>
          <cell r="EO154"/>
          <cell r="EP154"/>
          <cell r="EQ154"/>
          <cell r="ER154"/>
          <cell r="ES154"/>
          <cell r="ET154"/>
          <cell r="EU154"/>
          <cell r="EV154"/>
          <cell r="EW154"/>
          <cell r="EX154"/>
          <cell r="EY154"/>
          <cell r="EZ154"/>
          <cell r="FA154"/>
          <cell r="FB154"/>
          <cell r="FC154"/>
          <cell r="FD154"/>
          <cell r="FE154"/>
          <cell r="FF154"/>
          <cell r="FG154"/>
          <cell r="FH154"/>
          <cell r="FI154"/>
          <cell r="FJ154"/>
          <cell r="FK154"/>
          <cell r="FL154"/>
          <cell r="FM154"/>
          <cell r="FN154"/>
          <cell r="FO154"/>
          <cell r="FP154"/>
          <cell r="FQ154"/>
          <cell r="FR154"/>
          <cell r="FS154"/>
          <cell r="FT154"/>
          <cell r="FU154"/>
          <cell r="FV154"/>
          <cell r="FW154"/>
          <cell r="FX154"/>
          <cell r="FY154"/>
          <cell r="FZ154"/>
          <cell r="GA154"/>
          <cell r="GB154"/>
          <cell r="GC154"/>
          <cell r="GD154"/>
          <cell r="GE154"/>
        </row>
        <row r="155">
          <cell r="A155"/>
          <cell r="B155"/>
          <cell r="C155"/>
          <cell r="D155"/>
          <cell r="E155"/>
          <cell r="F155"/>
          <cell r="G155"/>
          <cell r="H155"/>
          <cell r="I155"/>
          <cell r="J155"/>
          <cell r="K155"/>
          <cell r="L155"/>
          <cell r="M155"/>
          <cell r="N155"/>
          <cell r="O155"/>
          <cell r="P155">
            <v>0</v>
          </cell>
          <cell r="Q155"/>
          <cell r="R155"/>
          <cell r="S155" t="str">
            <v xml:space="preserve">32819 </v>
          </cell>
          <cell r="T155"/>
          <cell r="U155"/>
          <cell r="V155"/>
          <cell r="W155"/>
          <cell r="X155"/>
          <cell r="Y155"/>
          <cell r="Z155"/>
          <cell r="AA155">
            <v>32819</v>
          </cell>
          <cell r="AB155"/>
          <cell r="AC155"/>
          <cell r="AD155"/>
          <cell r="AE155"/>
          <cell r="AF155"/>
          <cell r="AG155"/>
          <cell r="AH155"/>
          <cell r="AI155"/>
          <cell r="AJ155"/>
          <cell r="AK155"/>
          <cell r="AL155"/>
          <cell r="AM155"/>
          <cell r="AN155"/>
          <cell r="AO155"/>
          <cell r="AP155"/>
          <cell r="AQ155"/>
          <cell r="AR155"/>
          <cell r="AS155"/>
          <cell r="AT155"/>
          <cell r="AU155"/>
          <cell r="AV155"/>
          <cell r="AW155"/>
          <cell r="AX155"/>
          <cell r="AY155"/>
          <cell r="AZ155"/>
          <cell r="BA155"/>
          <cell r="BB155"/>
          <cell r="BC155"/>
          <cell r="BD155"/>
          <cell r="BE155"/>
          <cell r="BF155"/>
          <cell r="BG155"/>
          <cell r="BH155"/>
          <cell r="BI155"/>
          <cell r="BJ155"/>
          <cell r="BK155"/>
          <cell r="BL155"/>
          <cell r="BM155"/>
          <cell r="BN155"/>
          <cell r="BO155"/>
          <cell r="BP155"/>
          <cell r="BQ155"/>
          <cell r="BR155"/>
          <cell r="BS155"/>
          <cell r="BT155"/>
          <cell r="BU155"/>
          <cell r="BV155"/>
          <cell r="BW155"/>
          <cell r="BX155"/>
          <cell r="BY155"/>
          <cell r="BZ155"/>
          <cell r="CA155"/>
          <cell r="CB155"/>
          <cell r="CC155"/>
          <cell r="CD155"/>
          <cell r="CE155"/>
          <cell r="CF155"/>
          <cell r="CG155"/>
          <cell r="CH155"/>
          <cell r="CI155"/>
          <cell r="CJ155"/>
          <cell r="CK155"/>
          <cell r="CL155"/>
          <cell r="CM155"/>
          <cell r="CN155"/>
          <cell r="CO155"/>
          <cell r="CP155"/>
          <cell r="CQ155"/>
          <cell r="CR155"/>
          <cell r="CS155"/>
          <cell r="CT155"/>
          <cell r="CU155"/>
          <cell r="CV155"/>
          <cell r="CW155"/>
          <cell r="CX155"/>
          <cell r="CY155"/>
          <cell r="CZ155"/>
          <cell r="DA155"/>
          <cell r="DB155"/>
          <cell r="DC155"/>
          <cell r="DD155"/>
          <cell r="DE155"/>
          <cell r="DF155"/>
          <cell r="DG155"/>
          <cell r="DH155"/>
          <cell r="DI155"/>
          <cell r="DJ155"/>
          <cell r="DK155"/>
          <cell r="DL155"/>
          <cell r="DM155"/>
          <cell r="DN155"/>
          <cell r="DO155"/>
          <cell r="DP155"/>
          <cell r="DQ155"/>
          <cell r="DR155"/>
          <cell r="DS155"/>
          <cell r="DT155"/>
          <cell r="DU155"/>
          <cell r="DV155"/>
          <cell r="DW155"/>
          <cell r="DX155"/>
          <cell r="DY155"/>
          <cell r="DZ155"/>
          <cell r="EA155"/>
          <cell r="EB155"/>
          <cell r="EC155"/>
          <cell r="ED155"/>
          <cell r="EE155"/>
          <cell r="EF155"/>
          <cell r="EG155"/>
          <cell r="EH155"/>
          <cell r="EI155"/>
          <cell r="EJ155"/>
          <cell r="EK155"/>
          <cell r="EL155"/>
          <cell r="EM155"/>
          <cell r="EN155"/>
          <cell r="EO155"/>
          <cell r="EP155"/>
          <cell r="EQ155"/>
          <cell r="ER155"/>
          <cell r="ES155"/>
          <cell r="ET155"/>
          <cell r="EU155"/>
          <cell r="EV155"/>
          <cell r="EW155"/>
          <cell r="EX155"/>
          <cell r="EY155"/>
          <cell r="EZ155"/>
          <cell r="FA155"/>
          <cell r="FB155"/>
          <cell r="FC155"/>
          <cell r="FD155"/>
          <cell r="FE155"/>
          <cell r="FF155"/>
          <cell r="FG155"/>
          <cell r="FH155"/>
          <cell r="FI155"/>
          <cell r="FJ155"/>
          <cell r="FK155"/>
          <cell r="FL155"/>
          <cell r="FM155"/>
          <cell r="FN155"/>
          <cell r="FO155"/>
          <cell r="FP155"/>
          <cell r="FQ155"/>
          <cell r="FR155"/>
          <cell r="FS155"/>
          <cell r="FT155"/>
          <cell r="FU155"/>
          <cell r="FV155"/>
          <cell r="FW155"/>
          <cell r="FX155"/>
          <cell r="FY155"/>
          <cell r="FZ155"/>
          <cell r="GA155"/>
          <cell r="GB155"/>
          <cell r="GC155"/>
          <cell r="GD155"/>
          <cell r="GE155"/>
        </row>
        <row r="156">
          <cell r="A156"/>
          <cell r="B156"/>
          <cell r="C156"/>
          <cell r="D156"/>
          <cell r="E156"/>
          <cell r="F156"/>
          <cell r="G156"/>
          <cell r="H156"/>
          <cell r="I156"/>
          <cell r="J156"/>
          <cell r="K156"/>
          <cell r="L156"/>
          <cell r="M156"/>
          <cell r="N156"/>
          <cell r="O156"/>
          <cell r="P156">
            <v>0</v>
          </cell>
          <cell r="Q156"/>
          <cell r="R156"/>
          <cell r="S156" t="str">
            <v xml:space="preserve">32819 </v>
          </cell>
          <cell r="T156"/>
          <cell r="U156"/>
          <cell r="V156"/>
          <cell r="W156"/>
          <cell r="X156"/>
          <cell r="Y156"/>
          <cell r="Z156"/>
          <cell r="AA156">
            <v>32819</v>
          </cell>
          <cell r="AB156"/>
          <cell r="AC156"/>
          <cell r="AD156"/>
          <cell r="AE156"/>
          <cell r="AF156"/>
          <cell r="AG156"/>
          <cell r="AH156"/>
          <cell r="AI156"/>
          <cell r="AJ156"/>
          <cell r="AK156"/>
          <cell r="AL156"/>
          <cell r="AM156"/>
          <cell r="AN156"/>
          <cell r="AO156"/>
          <cell r="AP156"/>
          <cell r="AQ156"/>
          <cell r="AR156"/>
          <cell r="AS156"/>
          <cell r="AT156"/>
          <cell r="AU156"/>
          <cell r="AV156"/>
          <cell r="AW156"/>
          <cell r="AX156"/>
          <cell r="AY156"/>
          <cell r="AZ156"/>
          <cell r="BA156"/>
          <cell r="BB156"/>
          <cell r="BC156"/>
          <cell r="BD156"/>
          <cell r="BE156"/>
          <cell r="BF156"/>
          <cell r="BG156"/>
          <cell r="BH156"/>
          <cell r="BI156"/>
          <cell r="BJ156"/>
          <cell r="BK156"/>
          <cell r="BL156"/>
          <cell r="BM156"/>
          <cell r="BN156"/>
          <cell r="BO156"/>
          <cell r="BP156"/>
          <cell r="BQ156"/>
          <cell r="BR156"/>
          <cell r="BS156"/>
          <cell r="BT156"/>
          <cell r="BU156"/>
          <cell r="BV156"/>
          <cell r="BW156"/>
          <cell r="BX156"/>
          <cell r="BY156"/>
          <cell r="BZ156"/>
          <cell r="CA156"/>
          <cell r="CB156"/>
          <cell r="CC156"/>
          <cell r="CD156"/>
          <cell r="CE156"/>
          <cell r="CF156"/>
          <cell r="CG156"/>
          <cell r="CH156"/>
          <cell r="CI156"/>
          <cell r="CJ156"/>
          <cell r="CK156"/>
          <cell r="CL156"/>
          <cell r="CM156"/>
          <cell r="CN156"/>
          <cell r="CO156"/>
          <cell r="CP156"/>
          <cell r="CQ156"/>
          <cell r="CR156"/>
          <cell r="CS156"/>
          <cell r="CT156"/>
          <cell r="CU156"/>
          <cell r="CV156"/>
          <cell r="CW156"/>
          <cell r="CX156"/>
          <cell r="CY156"/>
          <cell r="CZ156"/>
          <cell r="DA156"/>
          <cell r="DB156"/>
          <cell r="DC156"/>
          <cell r="DD156"/>
          <cell r="DE156"/>
          <cell r="DF156"/>
          <cell r="DG156"/>
          <cell r="DH156"/>
          <cell r="DI156"/>
          <cell r="DJ156"/>
          <cell r="DK156"/>
          <cell r="DL156"/>
          <cell r="DM156"/>
          <cell r="DN156"/>
          <cell r="DO156"/>
          <cell r="DP156"/>
          <cell r="DQ156"/>
          <cell r="DR156"/>
          <cell r="DS156"/>
          <cell r="DT156"/>
          <cell r="DU156"/>
          <cell r="DV156"/>
          <cell r="DW156"/>
          <cell r="DX156"/>
          <cell r="DY156"/>
          <cell r="DZ156"/>
          <cell r="EA156"/>
          <cell r="EB156"/>
          <cell r="EC156"/>
          <cell r="ED156"/>
          <cell r="EE156"/>
          <cell r="EF156"/>
          <cell r="EG156"/>
          <cell r="EH156"/>
          <cell r="EI156"/>
          <cell r="EJ156"/>
          <cell r="EK156"/>
          <cell r="EL156"/>
          <cell r="EM156"/>
          <cell r="EN156"/>
          <cell r="EO156"/>
          <cell r="EP156"/>
          <cell r="EQ156"/>
          <cell r="ER156"/>
          <cell r="ES156"/>
          <cell r="ET156"/>
          <cell r="EU156"/>
          <cell r="EV156"/>
          <cell r="EW156"/>
          <cell r="EX156"/>
          <cell r="EY156"/>
          <cell r="EZ156"/>
          <cell r="FA156"/>
          <cell r="FB156"/>
          <cell r="FC156"/>
          <cell r="FD156"/>
          <cell r="FE156"/>
          <cell r="FF156"/>
          <cell r="FG156"/>
          <cell r="FH156"/>
          <cell r="FI156"/>
          <cell r="FJ156"/>
          <cell r="FK156"/>
          <cell r="FL156"/>
          <cell r="FM156"/>
          <cell r="FN156"/>
          <cell r="FO156"/>
          <cell r="FP156"/>
          <cell r="FQ156"/>
          <cell r="FR156"/>
          <cell r="FS156"/>
          <cell r="FT156"/>
          <cell r="FU156"/>
          <cell r="FV156"/>
          <cell r="FW156"/>
          <cell r="FX156"/>
          <cell r="FY156"/>
          <cell r="FZ156"/>
          <cell r="GA156"/>
          <cell r="GB156"/>
          <cell r="GC156"/>
          <cell r="GD156"/>
          <cell r="GE156"/>
        </row>
        <row r="157">
          <cell r="A157"/>
          <cell r="B157"/>
          <cell r="C157"/>
          <cell r="D157"/>
          <cell r="E157"/>
          <cell r="F157"/>
          <cell r="G157"/>
          <cell r="H157"/>
          <cell r="I157"/>
          <cell r="J157"/>
          <cell r="K157"/>
          <cell r="L157"/>
          <cell r="M157"/>
          <cell r="N157"/>
          <cell r="O157"/>
          <cell r="P157">
            <v>0</v>
          </cell>
          <cell r="Q157"/>
          <cell r="R157"/>
          <cell r="S157" t="str">
            <v xml:space="preserve">32819 </v>
          </cell>
          <cell r="T157"/>
          <cell r="U157"/>
          <cell r="V157"/>
          <cell r="W157"/>
          <cell r="X157"/>
          <cell r="Y157"/>
          <cell r="Z157"/>
          <cell r="AA157">
            <v>32819</v>
          </cell>
          <cell r="AB157"/>
          <cell r="AC157"/>
          <cell r="AD157"/>
          <cell r="AE157"/>
          <cell r="AF157"/>
          <cell r="AG157"/>
          <cell r="AH157"/>
          <cell r="AI157"/>
          <cell r="AJ157"/>
          <cell r="AK157"/>
          <cell r="AL157"/>
          <cell r="AM157"/>
          <cell r="AN157"/>
          <cell r="AO157"/>
          <cell r="AP157"/>
          <cell r="AQ157"/>
          <cell r="AR157"/>
          <cell r="AS157"/>
          <cell r="AT157"/>
          <cell r="AU157"/>
          <cell r="AV157"/>
          <cell r="AW157"/>
          <cell r="AX157"/>
          <cell r="AY157"/>
          <cell r="AZ157"/>
          <cell r="BA157"/>
          <cell r="BB157"/>
          <cell r="BC157"/>
          <cell r="BD157"/>
          <cell r="BE157"/>
          <cell r="BF157"/>
          <cell r="BG157"/>
          <cell r="BH157"/>
          <cell r="BI157"/>
          <cell r="BJ157"/>
          <cell r="BK157"/>
          <cell r="BL157"/>
          <cell r="BM157"/>
          <cell r="BN157"/>
          <cell r="BO157"/>
          <cell r="BP157"/>
          <cell r="BQ157"/>
          <cell r="BR157"/>
          <cell r="BS157"/>
          <cell r="BT157"/>
          <cell r="BU157"/>
          <cell r="BV157"/>
          <cell r="BW157"/>
          <cell r="BX157"/>
          <cell r="BY157"/>
          <cell r="BZ157"/>
          <cell r="CA157"/>
          <cell r="CB157"/>
          <cell r="CC157"/>
          <cell r="CD157"/>
          <cell r="CE157"/>
          <cell r="CF157"/>
          <cell r="CG157"/>
          <cell r="CH157"/>
          <cell r="CI157"/>
          <cell r="CJ157"/>
          <cell r="CK157"/>
          <cell r="CL157"/>
          <cell r="CM157"/>
          <cell r="CN157"/>
          <cell r="CO157"/>
          <cell r="CP157"/>
          <cell r="CQ157"/>
          <cell r="CR157"/>
          <cell r="CS157"/>
          <cell r="CT157"/>
          <cell r="CU157"/>
          <cell r="CV157"/>
          <cell r="CW157"/>
          <cell r="CX157"/>
          <cell r="CY157"/>
          <cell r="CZ157"/>
          <cell r="DA157"/>
          <cell r="DB157"/>
          <cell r="DC157"/>
          <cell r="DD157"/>
          <cell r="DE157"/>
          <cell r="DF157"/>
          <cell r="DG157"/>
          <cell r="DH157"/>
          <cell r="DI157"/>
          <cell r="DJ157"/>
          <cell r="DK157"/>
          <cell r="DL157"/>
          <cell r="DM157"/>
          <cell r="DN157"/>
          <cell r="DO157"/>
          <cell r="DP157"/>
          <cell r="DQ157"/>
          <cell r="DR157"/>
          <cell r="DS157"/>
          <cell r="DT157"/>
          <cell r="DU157"/>
          <cell r="DV157"/>
          <cell r="DW157"/>
          <cell r="DX157"/>
          <cell r="DY157"/>
          <cell r="DZ157"/>
          <cell r="EA157"/>
          <cell r="EB157"/>
          <cell r="EC157"/>
          <cell r="ED157"/>
          <cell r="EE157"/>
          <cell r="EF157"/>
          <cell r="EG157"/>
          <cell r="EH157"/>
          <cell r="EI157"/>
          <cell r="EJ157"/>
          <cell r="EK157"/>
          <cell r="EL157"/>
          <cell r="EM157"/>
          <cell r="EN157"/>
          <cell r="EO157"/>
          <cell r="EP157"/>
          <cell r="EQ157"/>
          <cell r="ER157"/>
          <cell r="ES157"/>
          <cell r="ET157"/>
          <cell r="EU157"/>
          <cell r="EV157"/>
          <cell r="EW157"/>
          <cell r="EX157"/>
          <cell r="EY157"/>
          <cell r="EZ157"/>
          <cell r="FA157"/>
          <cell r="FB157"/>
          <cell r="FC157"/>
          <cell r="FD157"/>
          <cell r="FE157"/>
          <cell r="FF157"/>
          <cell r="FG157"/>
          <cell r="FH157"/>
          <cell r="FI157"/>
          <cell r="FJ157"/>
          <cell r="FK157"/>
          <cell r="FL157"/>
          <cell r="FM157"/>
          <cell r="FN157"/>
          <cell r="FO157"/>
          <cell r="FP157"/>
          <cell r="FQ157"/>
          <cell r="FR157"/>
          <cell r="FS157"/>
          <cell r="FT157"/>
          <cell r="FU157"/>
          <cell r="FV157"/>
          <cell r="FW157"/>
          <cell r="FX157"/>
          <cell r="FY157"/>
          <cell r="FZ157"/>
          <cell r="GA157"/>
          <cell r="GB157"/>
          <cell r="GC157"/>
          <cell r="GD157"/>
          <cell r="GE157"/>
        </row>
        <row r="158">
          <cell r="A158"/>
          <cell r="B158"/>
          <cell r="C158"/>
          <cell r="D158"/>
          <cell r="E158"/>
          <cell r="F158"/>
          <cell r="G158"/>
          <cell r="H158"/>
          <cell r="I158"/>
          <cell r="J158"/>
          <cell r="K158"/>
          <cell r="L158"/>
          <cell r="M158"/>
          <cell r="N158"/>
          <cell r="O158"/>
          <cell r="P158">
            <v>0</v>
          </cell>
          <cell r="Q158"/>
          <cell r="R158"/>
          <cell r="S158" t="str">
            <v xml:space="preserve">32819 </v>
          </cell>
          <cell r="T158"/>
          <cell r="U158"/>
          <cell r="V158"/>
          <cell r="W158"/>
          <cell r="X158"/>
          <cell r="Y158"/>
          <cell r="Z158"/>
          <cell r="AA158">
            <v>32819</v>
          </cell>
          <cell r="AB158"/>
          <cell r="AC158"/>
          <cell r="AD158"/>
          <cell r="AE158"/>
          <cell r="AF158"/>
          <cell r="AG158"/>
          <cell r="AH158"/>
          <cell r="AI158"/>
          <cell r="AJ158"/>
          <cell r="AK158"/>
          <cell r="AL158"/>
          <cell r="AM158"/>
          <cell r="AN158"/>
          <cell r="AO158"/>
          <cell r="AP158"/>
          <cell r="AQ158"/>
          <cell r="AR158"/>
          <cell r="AS158"/>
          <cell r="AT158"/>
          <cell r="AU158"/>
          <cell r="AV158"/>
          <cell r="AW158"/>
          <cell r="AX158"/>
          <cell r="AY158"/>
          <cell r="AZ158"/>
          <cell r="BA158"/>
          <cell r="BB158"/>
          <cell r="BC158"/>
          <cell r="BD158"/>
          <cell r="BE158"/>
          <cell r="BF158"/>
          <cell r="BG158"/>
          <cell r="BH158"/>
          <cell r="BI158"/>
          <cell r="BJ158"/>
          <cell r="BK158"/>
          <cell r="BL158"/>
          <cell r="BM158"/>
          <cell r="BN158"/>
          <cell r="BO158"/>
          <cell r="BP158"/>
          <cell r="BQ158"/>
          <cell r="BR158"/>
          <cell r="BS158"/>
          <cell r="BT158"/>
          <cell r="BU158"/>
          <cell r="BV158"/>
          <cell r="BW158"/>
          <cell r="BX158"/>
          <cell r="BY158"/>
          <cell r="BZ158"/>
          <cell r="CA158"/>
          <cell r="CB158"/>
          <cell r="CC158"/>
          <cell r="CD158"/>
          <cell r="CE158"/>
          <cell r="CF158"/>
          <cell r="CG158"/>
          <cell r="CH158"/>
          <cell r="CI158"/>
          <cell r="CJ158"/>
          <cell r="CK158"/>
          <cell r="CL158"/>
          <cell r="CM158"/>
          <cell r="CN158"/>
          <cell r="CO158"/>
          <cell r="CP158"/>
          <cell r="CQ158"/>
          <cell r="CR158"/>
          <cell r="CS158"/>
          <cell r="CT158"/>
          <cell r="CU158"/>
          <cell r="CV158"/>
          <cell r="CW158"/>
          <cell r="CX158"/>
          <cell r="CY158"/>
          <cell r="CZ158"/>
          <cell r="DA158"/>
          <cell r="DB158"/>
          <cell r="DC158"/>
          <cell r="DD158"/>
          <cell r="DE158"/>
          <cell r="DF158"/>
          <cell r="DG158"/>
          <cell r="DH158"/>
          <cell r="DI158"/>
          <cell r="DJ158"/>
          <cell r="DK158"/>
          <cell r="DL158"/>
          <cell r="DM158"/>
          <cell r="DN158"/>
          <cell r="DO158"/>
          <cell r="DP158"/>
          <cell r="DQ158"/>
          <cell r="DR158"/>
          <cell r="DS158"/>
          <cell r="DT158"/>
          <cell r="DU158"/>
          <cell r="DV158"/>
          <cell r="DW158"/>
          <cell r="DX158"/>
          <cell r="DY158"/>
          <cell r="DZ158"/>
          <cell r="EA158"/>
          <cell r="EB158"/>
          <cell r="EC158"/>
          <cell r="ED158"/>
          <cell r="EE158"/>
          <cell r="EF158"/>
          <cell r="EG158"/>
          <cell r="EH158"/>
          <cell r="EI158"/>
          <cell r="EJ158"/>
          <cell r="EK158"/>
          <cell r="EL158"/>
          <cell r="EM158"/>
          <cell r="EN158"/>
          <cell r="EO158"/>
          <cell r="EP158"/>
          <cell r="EQ158"/>
          <cell r="ER158"/>
          <cell r="ES158"/>
          <cell r="ET158"/>
          <cell r="EU158"/>
          <cell r="EV158"/>
          <cell r="EW158"/>
          <cell r="EX158"/>
          <cell r="EY158"/>
          <cell r="EZ158"/>
          <cell r="FA158"/>
          <cell r="FB158"/>
          <cell r="FC158"/>
          <cell r="FD158"/>
          <cell r="FE158"/>
          <cell r="FF158"/>
          <cell r="FG158"/>
          <cell r="FH158"/>
          <cell r="FI158"/>
          <cell r="FJ158"/>
          <cell r="FK158"/>
          <cell r="FL158"/>
          <cell r="FM158"/>
          <cell r="FN158"/>
          <cell r="FO158"/>
          <cell r="FP158"/>
          <cell r="FQ158"/>
          <cell r="FR158"/>
          <cell r="FS158"/>
          <cell r="FT158"/>
          <cell r="FU158"/>
          <cell r="FV158"/>
          <cell r="FW158"/>
          <cell r="FX158"/>
          <cell r="FY158"/>
          <cell r="FZ158"/>
          <cell r="GA158"/>
          <cell r="GB158"/>
          <cell r="GC158"/>
          <cell r="GD158"/>
          <cell r="GE158"/>
        </row>
        <row r="159">
          <cell r="A159"/>
          <cell r="B159"/>
          <cell r="C159"/>
          <cell r="D159"/>
          <cell r="E159"/>
          <cell r="F159"/>
          <cell r="G159"/>
          <cell r="H159"/>
          <cell r="I159"/>
          <cell r="J159"/>
          <cell r="K159"/>
          <cell r="L159"/>
          <cell r="M159"/>
          <cell r="N159"/>
          <cell r="O159"/>
          <cell r="P159">
            <v>0</v>
          </cell>
          <cell r="Q159"/>
          <cell r="R159"/>
          <cell r="S159" t="str">
            <v xml:space="preserve">32819 </v>
          </cell>
          <cell r="T159"/>
          <cell r="U159"/>
          <cell r="V159"/>
          <cell r="W159"/>
          <cell r="X159"/>
          <cell r="Y159"/>
          <cell r="Z159"/>
          <cell r="AA159">
            <v>32819</v>
          </cell>
          <cell r="AB159"/>
          <cell r="AC159"/>
          <cell r="AD159"/>
          <cell r="AE159"/>
          <cell r="AF159"/>
          <cell r="AG159"/>
          <cell r="AH159"/>
          <cell r="AI159"/>
          <cell r="AJ159"/>
          <cell r="AK159"/>
          <cell r="AL159"/>
          <cell r="AM159"/>
          <cell r="AN159"/>
          <cell r="AO159"/>
          <cell r="AP159"/>
          <cell r="AQ159"/>
          <cell r="AR159"/>
          <cell r="AS159"/>
          <cell r="AT159"/>
          <cell r="AU159"/>
          <cell r="AV159"/>
          <cell r="AW159"/>
          <cell r="AX159"/>
          <cell r="AY159"/>
          <cell r="AZ159"/>
          <cell r="BA159"/>
          <cell r="BB159"/>
          <cell r="BC159"/>
          <cell r="BD159"/>
          <cell r="BE159"/>
          <cell r="BF159"/>
          <cell r="BG159"/>
          <cell r="BH159"/>
          <cell r="BI159"/>
          <cell r="BJ159"/>
          <cell r="BK159"/>
          <cell r="BL159"/>
          <cell r="BM159"/>
          <cell r="BN159"/>
          <cell r="BO159"/>
          <cell r="BP159"/>
          <cell r="BQ159"/>
          <cell r="BR159"/>
          <cell r="BS159"/>
          <cell r="BT159"/>
          <cell r="BU159"/>
          <cell r="BV159"/>
          <cell r="BW159"/>
          <cell r="BX159"/>
          <cell r="BY159"/>
          <cell r="BZ159"/>
          <cell r="CA159"/>
          <cell r="CB159"/>
          <cell r="CC159"/>
          <cell r="CD159"/>
          <cell r="CE159"/>
          <cell r="CF159"/>
          <cell r="CG159"/>
          <cell r="CH159"/>
          <cell r="CI159"/>
          <cell r="CJ159"/>
          <cell r="CK159"/>
          <cell r="CL159"/>
          <cell r="CM159"/>
          <cell r="CN159"/>
          <cell r="CO159"/>
          <cell r="CP159"/>
          <cell r="CQ159"/>
          <cell r="CR159"/>
          <cell r="CS159"/>
          <cell r="CT159"/>
          <cell r="CU159"/>
          <cell r="CV159"/>
          <cell r="CW159"/>
          <cell r="CX159"/>
          <cell r="CY159"/>
          <cell r="CZ159"/>
          <cell r="DA159"/>
          <cell r="DB159"/>
          <cell r="DC159"/>
          <cell r="DD159"/>
          <cell r="DE159"/>
          <cell r="DF159"/>
          <cell r="DG159"/>
          <cell r="DH159"/>
          <cell r="DI159"/>
          <cell r="DJ159"/>
          <cell r="DK159"/>
          <cell r="DL159"/>
          <cell r="DM159"/>
          <cell r="DN159"/>
          <cell r="DO159"/>
          <cell r="DP159"/>
          <cell r="DQ159"/>
          <cell r="DR159"/>
          <cell r="DS159"/>
          <cell r="DT159"/>
          <cell r="DU159"/>
          <cell r="DV159"/>
          <cell r="DW159"/>
          <cell r="DX159"/>
          <cell r="DY159"/>
          <cell r="DZ159"/>
          <cell r="EA159"/>
          <cell r="EB159"/>
          <cell r="EC159"/>
          <cell r="ED159"/>
          <cell r="EE159"/>
          <cell r="EF159"/>
          <cell r="EG159"/>
          <cell r="EH159"/>
          <cell r="EI159"/>
          <cell r="EJ159"/>
          <cell r="EK159"/>
          <cell r="EL159"/>
          <cell r="EM159"/>
          <cell r="EN159"/>
          <cell r="EO159"/>
          <cell r="EP159"/>
          <cell r="EQ159"/>
          <cell r="ER159"/>
          <cell r="ES159"/>
          <cell r="ET159"/>
          <cell r="EU159"/>
          <cell r="EV159"/>
          <cell r="EW159"/>
          <cell r="EX159"/>
          <cell r="EY159"/>
          <cell r="EZ159"/>
          <cell r="FA159"/>
          <cell r="FB159"/>
          <cell r="FC159"/>
          <cell r="FD159"/>
          <cell r="FE159"/>
          <cell r="FF159"/>
          <cell r="FG159"/>
          <cell r="FH159"/>
          <cell r="FI159"/>
          <cell r="FJ159"/>
          <cell r="FK159"/>
          <cell r="FL159"/>
          <cell r="FM159"/>
          <cell r="FN159"/>
          <cell r="FO159"/>
          <cell r="FP159"/>
          <cell r="FQ159"/>
          <cell r="FR159"/>
          <cell r="FS159"/>
          <cell r="FT159"/>
          <cell r="FU159"/>
          <cell r="FV159"/>
          <cell r="FW159"/>
          <cell r="FX159"/>
          <cell r="FY159"/>
          <cell r="FZ159"/>
          <cell r="GA159"/>
          <cell r="GB159"/>
          <cell r="GC159"/>
          <cell r="GD159"/>
          <cell r="GE159"/>
        </row>
        <row r="160">
          <cell r="A160"/>
          <cell r="B160"/>
          <cell r="C160"/>
          <cell r="D160"/>
          <cell r="E160"/>
          <cell r="F160"/>
          <cell r="G160"/>
          <cell r="H160"/>
          <cell r="I160"/>
          <cell r="J160"/>
          <cell r="K160"/>
          <cell r="L160"/>
          <cell r="M160"/>
          <cell r="N160"/>
          <cell r="O160"/>
          <cell r="P160">
            <v>0</v>
          </cell>
          <cell r="Q160"/>
          <cell r="R160"/>
          <cell r="S160" t="str">
            <v xml:space="preserve">32819 </v>
          </cell>
          <cell r="T160"/>
          <cell r="U160"/>
          <cell r="V160"/>
          <cell r="W160"/>
          <cell r="X160"/>
          <cell r="Y160"/>
          <cell r="Z160"/>
          <cell r="AA160">
            <v>32819</v>
          </cell>
          <cell r="AB160"/>
          <cell r="AC160"/>
          <cell r="AD160"/>
          <cell r="AE160"/>
          <cell r="AF160"/>
          <cell r="AG160"/>
          <cell r="AH160"/>
          <cell r="AI160"/>
          <cell r="AJ160"/>
          <cell r="AK160"/>
          <cell r="AL160"/>
          <cell r="AM160"/>
          <cell r="AN160"/>
          <cell r="AO160"/>
          <cell r="AP160"/>
          <cell r="AQ160"/>
          <cell r="AR160"/>
          <cell r="AS160"/>
          <cell r="AT160"/>
          <cell r="AU160"/>
          <cell r="AV160"/>
          <cell r="AW160"/>
          <cell r="AX160"/>
          <cell r="AY160"/>
          <cell r="AZ160"/>
          <cell r="BA160"/>
          <cell r="BB160"/>
          <cell r="BC160"/>
          <cell r="BD160"/>
          <cell r="BE160"/>
          <cell r="BF160"/>
          <cell r="BG160"/>
          <cell r="BH160"/>
          <cell r="BI160"/>
          <cell r="BJ160"/>
          <cell r="BK160"/>
          <cell r="BL160"/>
          <cell r="BM160"/>
          <cell r="BN160"/>
          <cell r="BO160"/>
          <cell r="BP160"/>
          <cell r="BQ160"/>
          <cell r="BR160"/>
          <cell r="BS160"/>
          <cell r="BT160"/>
          <cell r="BU160"/>
          <cell r="BV160"/>
          <cell r="BW160"/>
          <cell r="BX160"/>
          <cell r="BY160"/>
          <cell r="BZ160"/>
          <cell r="CA160"/>
          <cell r="CB160"/>
          <cell r="CC160"/>
          <cell r="CD160"/>
          <cell r="CE160"/>
          <cell r="CF160"/>
          <cell r="CG160"/>
          <cell r="CH160"/>
          <cell r="CI160"/>
          <cell r="CJ160"/>
          <cell r="CK160"/>
          <cell r="CL160"/>
          <cell r="CM160"/>
          <cell r="CN160"/>
          <cell r="CO160"/>
          <cell r="CP160"/>
          <cell r="CQ160"/>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cell r="EI160"/>
          <cell r="EJ160"/>
          <cell r="EK160"/>
          <cell r="EL160"/>
          <cell r="EM160"/>
          <cell r="EN160"/>
          <cell r="EO160"/>
          <cell r="EP160"/>
          <cell r="EQ160"/>
          <cell r="ER160"/>
          <cell r="ES160"/>
          <cell r="ET160"/>
          <cell r="EU160"/>
          <cell r="EV160"/>
          <cell r="EW160"/>
          <cell r="EX160"/>
          <cell r="EY160"/>
          <cell r="EZ160"/>
          <cell r="FA160"/>
          <cell r="FB160"/>
          <cell r="FC160"/>
          <cell r="FD160"/>
          <cell r="FE160"/>
          <cell r="FF160"/>
          <cell r="FG160"/>
          <cell r="FH160"/>
          <cell r="FI160"/>
          <cell r="FJ160"/>
          <cell r="FK160"/>
          <cell r="FL160"/>
          <cell r="FM160"/>
          <cell r="FN160"/>
          <cell r="FO160"/>
          <cell r="FP160"/>
          <cell r="FQ160"/>
          <cell r="FR160"/>
          <cell r="FS160"/>
          <cell r="FT160"/>
          <cell r="FU160"/>
          <cell r="FV160"/>
          <cell r="FW160"/>
          <cell r="FX160"/>
          <cell r="FY160"/>
          <cell r="FZ160"/>
          <cell r="GA160"/>
          <cell r="GB160"/>
          <cell r="GC160"/>
          <cell r="GD160"/>
          <cell r="GE160"/>
        </row>
        <row r="161">
          <cell r="A161"/>
          <cell r="B161"/>
          <cell r="C161"/>
          <cell r="D161"/>
          <cell r="E161"/>
          <cell r="F161"/>
          <cell r="G161"/>
          <cell r="H161"/>
          <cell r="I161"/>
          <cell r="J161"/>
          <cell r="K161"/>
          <cell r="L161"/>
          <cell r="M161"/>
          <cell r="N161"/>
          <cell r="O161"/>
          <cell r="P161">
            <v>0</v>
          </cell>
          <cell r="Q161"/>
          <cell r="R161"/>
          <cell r="S161" t="str">
            <v xml:space="preserve">32819 </v>
          </cell>
          <cell r="T161"/>
          <cell r="U161"/>
          <cell r="V161"/>
          <cell r="W161"/>
          <cell r="X161"/>
          <cell r="Y161"/>
          <cell r="Z161"/>
          <cell r="AA161">
            <v>32819</v>
          </cell>
          <cell r="AB161"/>
          <cell r="AC161"/>
          <cell r="AD161"/>
          <cell r="AE161"/>
          <cell r="AF161"/>
          <cell r="AG161"/>
          <cell r="AH161"/>
          <cell r="AI161"/>
          <cell r="AJ161"/>
          <cell r="AK161"/>
          <cell r="AL161"/>
          <cell r="AM161"/>
          <cell r="AN161"/>
          <cell r="AO161"/>
          <cell r="AP161"/>
          <cell r="AQ161"/>
          <cell r="AR161"/>
          <cell r="AS161"/>
          <cell r="AT161"/>
          <cell r="AU161"/>
          <cell r="AV161"/>
          <cell r="AW161"/>
          <cell r="AX161"/>
          <cell r="AY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cell r="BW161"/>
          <cell r="BX161"/>
          <cell r="BY161"/>
          <cell r="BZ161"/>
          <cell r="CA161"/>
          <cell r="CB161"/>
          <cell r="CC161"/>
          <cell r="CD161"/>
          <cell r="CE161"/>
          <cell r="CF161"/>
          <cell r="CG161"/>
          <cell r="CH161"/>
          <cell r="CI161"/>
          <cell r="CJ161"/>
          <cell r="CK161"/>
          <cell r="CL161"/>
          <cell r="CM161"/>
          <cell r="CN161"/>
          <cell r="CO161"/>
          <cell r="CP161"/>
          <cell r="CQ161"/>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cell r="EI161"/>
          <cell r="EJ161"/>
          <cell r="EK161"/>
          <cell r="EL161"/>
          <cell r="EM161"/>
          <cell r="EN161"/>
          <cell r="EO161"/>
          <cell r="EP161"/>
          <cell r="EQ161"/>
          <cell r="ER161"/>
          <cell r="ES161"/>
          <cell r="ET161"/>
          <cell r="EU161"/>
          <cell r="EV161"/>
          <cell r="EW161"/>
          <cell r="EX161"/>
          <cell r="EY161"/>
          <cell r="EZ161"/>
          <cell r="FA161"/>
          <cell r="FB161"/>
          <cell r="FC161"/>
          <cell r="FD161"/>
          <cell r="FE161"/>
          <cell r="FF161"/>
          <cell r="FG161"/>
          <cell r="FH161"/>
          <cell r="FI161"/>
          <cell r="FJ161"/>
          <cell r="FK161"/>
          <cell r="FL161"/>
          <cell r="FM161"/>
          <cell r="FN161"/>
          <cell r="FO161"/>
          <cell r="FP161"/>
          <cell r="FQ161"/>
          <cell r="FR161"/>
          <cell r="FS161"/>
          <cell r="FT161"/>
          <cell r="FU161"/>
          <cell r="FV161"/>
          <cell r="FW161"/>
          <cell r="FX161"/>
          <cell r="FY161"/>
          <cell r="FZ161"/>
          <cell r="GA161"/>
          <cell r="GB161"/>
          <cell r="GC161"/>
          <cell r="GD161"/>
          <cell r="GE161"/>
        </row>
        <row r="162">
          <cell r="A162"/>
          <cell r="B162"/>
          <cell r="C162"/>
          <cell r="D162"/>
          <cell r="E162"/>
          <cell r="F162"/>
          <cell r="G162"/>
          <cell r="H162"/>
          <cell r="I162"/>
          <cell r="J162"/>
          <cell r="K162"/>
          <cell r="L162"/>
          <cell r="M162"/>
          <cell r="N162"/>
          <cell r="O162"/>
          <cell r="P162">
            <v>0</v>
          </cell>
          <cell r="Q162"/>
          <cell r="R162"/>
          <cell r="S162" t="str">
            <v xml:space="preserve">32819 </v>
          </cell>
          <cell r="T162"/>
          <cell r="U162"/>
          <cell r="V162"/>
          <cell r="W162"/>
          <cell r="X162"/>
          <cell r="Y162"/>
          <cell r="Z162"/>
          <cell r="AA162">
            <v>32819</v>
          </cell>
          <cell r="AB162"/>
          <cell r="AC162"/>
          <cell r="AD162"/>
          <cell r="AE162"/>
          <cell r="AF162"/>
          <cell r="AG162"/>
          <cell r="AH162"/>
          <cell r="AI162"/>
          <cell r="AJ162"/>
          <cell r="AK162"/>
          <cell r="AL162"/>
          <cell r="AM162"/>
          <cell r="AN162"/>
          <cell r="AO162"/>
          <cell r="AP162"/>
          <cell r="AQ162"/>
          <cell r="AR162"/>
          <cell r="AS162"/>
          <cell r="AT162"/>
          <cell r="AU162"/>
          <cell r="AV162"/>
          <cell r="AW162"/>
          <cell r="AX162"/>
          <cell r="AY162"/>
          <cell r="AZ162"/>
          <cell r="BA162"/>
          <cell r="BB162"/>
          <cell r="BC162"/>
          <cell r="BD162"/>
          <cell r="BE162"/>
          <cell r="BF162"/>
          <cell r="BG162"/>
          <cell r="BH162"/>
          <cell r="BI162"/>
          <cell r="BJ162"/>
          <cell r="BK162"/>
          <cell r="BL162"/>
          <cell r="BM162"/>
          <cell r="BN162"/>
          <cell r="BO162"/>
          <cell r="BP162"/>
          <cell r="BQ162"/>
          <cell r="BR162"/>
          <cell r="BS162"/>
          <cell r="BT162"/>
          <cell r="BU162"/>
          <cell r="BV162"/>
          <cell r="BW162"/>
          <cell r="BX162"/>
          <cell r="BY162"/>
          <cell r="BZ162"/>
          <cell r="CA162"/>
          <cell r="CB162"/>
          <cell r="CC162"/>
          <cell r="CD162"/>
          <cell r="CE162"/>
          <cell r="CF162"/>
          <cell r="CG162"/>
          <cell r="CH162"/>
          <cell r="CI162"/>
          <cell r="CJ162"/>
          <cell r="CK162"/>
          <cell r="CL162"/>
          <cell r="CM162"/>
          <cell r="CN162"/>
          <cell r="CO162"/>
          <cell r="CP162"/>
          <cell r="CQ162"/>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cell r="EI162"/>
          <cell r="EJ162"/>
          <cell r="EK162"/>
          <cell r="EL162"/>
          <cell r="EM162"/>
          <cell r="EN162"/>
          <cell r="EO162"/>
          <cell r="EP162"/>
          <cell r="EQ162"/>
          <cell r="ER162"/>
          <cell r="ES162"/>
          <cell r="ET162"/>
          <cell r="EU162"/>
          <cell r="EV162"/>
          <cell r="EW162"/>
          <cell r="EX162"/>
          <cell r="EY162"/>
          <cell r="EZ162"/>
          <cell r="FA162"/>
          <cell r="FB162"/>
          <cell r="FC162"/>
          <cell r="FD162"/>
          <cell r="FE162"/>
          <cell r="FF162"/>
          <cell r="FG162"/>
          <cell r="FH162"/>
          <cell r="FI162"/>
          <cell r="FJ162"/>
          <cell r="FK162"/>
          <cell r="FL162"/>
          <cell r="FM162"/>
          <cell r="FN162"/>
          <cell r="FO162"/>
          <cell r="FP162"/>
          <cell r="FQ162"/>
          <cell r="FR162"/>
          <cell r="FS162"/>
          <cell r="FT162"/>
          <cell r="FU162"/>
          <cell r="FV162"/>
          <cell r="FW162"/>
          <cell r="FX162"/>
          <cell r="FY162"/>
          <cell r="FZ162"/>
          <cell r="GA162"/>
          <cell r="GB162"/>
          <cell r="GC162"/>
          <cell r="GD162"/>
          <cell r="GE162"/>
        </row>
        <row r="163">
          <cell r="A163"/>
          <cell r="B163"/>
          <cell r="C163"/>
          <cell r="D163"/>
          <cell r="E163"/>
          <cell r="F163"/>
          <cell r="G163"/>
          <cell r="H163"/>
          <cell r="I163"/>
          <cell r="J163"/>
          <cell r="K163"/>
          <cell r="L163"/>
          <cell r="M163"/>
          <cell r="N163"/>
          <cell r="O163"/>
          <cell r="P163">
            <v>0</v>
          </cell>
          <cell r="Q163"/>
          <cell r="R163"/>
          <cell r="S163" t="str">
            <v xml:space="preserve">32819 </v>
          </cell>
          <cell r="T163"/>
          <cell r="U163"/>
          <cell r="V163"/>
          <cell r="W163"/>
          <cell r="X163"/>
          <cell r="Y163"/>
          <cell r="Z163"/>
          <cell r="AA163">
            <v>32819</v>
          </cell>
          <cell r="AB163"/>
          <cell r="AC163"/>
          <cell r="AD163"/>
          <cell r="AE163"/>
          <cell r="AF163"/>
          <cell r="AG163"/>
          <cell r="AH163"/>
          <cell r="AI163"/>
          <cell r="AJ163"/>
          <cell r="AK163"/>
          <cell r="AL163"/>
          <cell r="AM163"/>
          <cell r="AN163"/>
          <cell r="AO163"/>
          <cell r="AP163"/>
          <cell r="AQ163"/>
          <cell r="AR163"/>
          <cell r="AS163"/>
          <cell r="AT163"/>
          <cell r="AU163"/>
          <cell r="AV163"/>
          <cell r="AW163"/>
          <cell r="AX163"/>
          <cell r="AY163"/>
          <cell r="AZ163"/>
          <cell r="BA163"/>
          <cell r="BB163"/>
          <cell r="BC163"/>
          <cell r="BD163"/>
          <cell r="BE163"/>
          <cell r="BF163"/>
          <cell r="BG163"/>
          <cell r="BH163"/>
          <cell r="BI163"/>
          <cell r="BJ163"/>
          <cell r="BK163"/>
          <cell r="BL163"/>
          <cell r="BM163"/>
          <cell r="BN163"/>
          <cell r="BO163"/>
          <cell r="BP163"/>
          <cell r="BQ163"/>
          <cell r="BR163"/>
          <cell r="BS163"/>
          <cell r="BT163"/>
          <cell r="BU163"/>
          <cell r="BV163"/>
          <cell r="BW163"/>
          <cell r="BX163"/>
          <cell r="BY163"/>
          <cell r="BZ163"/>
          <cell r="CA163"/>
          <cell r="CB163"/>
          <cell r="CC163"/>
          <cell r="CD163"/>
          <cell r="CE163"/>
          <cell r="CF163"/>
          <cell r="CG163"/>
          <cell r="CH163"/>
          <cell r="CI163"/>
          <cell r="CJ163"/>
          <cell r="CK163"/>
          <cell r="CL163"/>
          <cell r="CM163"/>
          <cell r="CN163"/>
          <cell r="CO163"/>
          <cell r="CP163"/>
          <cell r="CQ163"/>
          <cell r="CR163"/>
          <cell r="CS163"/>
          <cell r="CT163"/>
          <cell r="CU163"/>
          <cell r="CV163"/>
          <cell r="CW163"/>
          <cell r="CX163"/>
          <cell r="CY163"/>
          <cell r="CZ163"/>
          <cell r="DA163"/>
          <cell r="DB163"/>
          <cell r="DC163"/>
          <cell r="DD163"/>
          <cell r="DE163"/>
          <cell r="DF163"/>
          <cell r="DG163"/>
          <cell r="DH163"/>
          <cell r="DI163"/>
          <cell r="DJ163"/>
          <cell r="DK163"/>
          <cell r="DL163"/>
          <cell r="DM163"/>
          <cell r="DN163"/>
          <cell r="DO163"/>
          <cell r="DP163"/>
          <cell r="DQ163"/>
          <cell r="DR163"/>
          <cell r="DS163"/>
          <cell r="DT163"/>
          <cell r="DU163"/>
          <cell r="DV163"/>
          <cell r="DW163"/>
          <cell r="DX163"/>
          <cell r="DY163"/>
          <cell r="DZ163"/>
          <cell r="EA163"/>
          <cell r="EB163"/>
          <cell r="EC163"/>
          <cell r="ED163"/>
          <cell r="EE163"/>
          <cell r="EF163"/>
          <cell r="EG163"/>
          <cell r="EH163"/>
          <cell r="EI163"/>
          <cell r="EJ163"/>
          <cell r="EK163"/>
          <cell r="EL163"/>
          <cell r="EM163"/>
          <cell r="EN163"/>
          <cell r="EO163"/>
          <cell r="EP163"/>
          <cell r="EQ163"/>
          <cell r="ER163"/>
          <cell r="ES163"/>
          <cell r="ET163"/>
          <cell r="EU163"/>
          <cell r="EV163"/>
          <cell r="EW163"/>
          <cell r="EX163"/>
          <cell r="EY163"/>
          <cell r="EZ163"/>
          <cell r="FA163"/>
          <cell r="FB163"/>
          <cell r="FC163"/>
          <cell r="FD163"/>
          <cell r="FE163"/>
          <cell r="FF163"/>
          <cell r="FG163"/>
          <cell r="FH163"/>
          <cell r="FI163"/>
          <cell r="FJ163"/>
          <cell r="FK163"/>
          <cell r="FL163"/>
          <cell r="FM163"/>
          <cell r="FN163"/>
          <cell r="FO163"/>
          <cell r="FP163"/>
          <cell r="FQ163"/>
          <cell r="FR163"/>
          <cell r="FS163"/>
          <cell r="FT163"/>
          <cell r="FU163"/>
          <cell r="FV163"/>
          <cell r="FW163"/>
          <cell r="FX163"/>
          <cell r="FY163"/>
          <cell r="FZ163"/>
          <cell r="GA163"/>
          <cell r="GB163"/>
          <cell r="GC163"/>
          <cell r="GD163"/>
          <cell r="GE163"/>
        </row>
        <row r="164">
          <cell r="A164"/>
          <cell r="B164"/>
          <cell r="C164"/>
          <cell r="D164"/>
          <cell r="E164"/>
          <cell r="F164"/>
          <cell r="G164"/>
          <cell r="H164"/>
          <cell r="I164"/>
          <cell r="J164"/>
          <cell r="K164"/>
          <cell r="L164"/>
          <cell r="M164"/>
          <cell r="N164"/>
          <cell r="O164"/>
          <cell r="P164">
            <v>0</v>
          </cell>
          <cell r="Q164"/>
          <cell r="R164"/>
          <cell r="S164" t="str">
            <v xml:space="preserve">32819 </v>
          </cell>
          <cell r="T164"/>
          <cell r="U164"/>
          <cell r="V164"/>
          <cell r="W164"/>
          <cell r="X164"/>
          <cell r="Y164"/>
          <cell r="Z164"/>
          <cell r="AA164">
            <v>32819</v>
          </cell>
          <cell r="AB164"/>
          <cell r="AC164"/>
          <cell r="AD164"/>
          <cell r="AE164"/>
          <cell r="AF164"/>
          <cell r="AG164"/>
          <cell r="AH164"/>
          <cell r="AI164"/>
          <cell r="AJ164"/>
          <cell r="AK164"/>
          <cell r="AL164"/>
          <cell r="AM164"/>
          <cell r="AN164"/>
          <cell r="AO164"/>
          <cell r="AP164"/>
          <cell r="AQ164"/>
          <cell r="AR164"/>
          <cell r="AS164"/>
          <cell r="AT164"/>
          <cell r="AU164"/>
          <cell r="AV164"/>
          <cell r="AW164"/>
          <cell r="AX164"/>
          <cell r="AY164"/>
          <cell r="AZ164"/>
          <cell r="BA164"/>
          <cell r="BB164"/>
          <cell r="BC164"/>
          <cell r="BD164"/>
          <cell r="BE164"/>
          <cell r="BF164"/>
          <cell r="BG164"/>
          <cell r="BH164"/>
          <cell r="BI164"/>
          <cell r="BJ164"/>
          <cell r="BK164"/>
          <cell r="BL164"/>
          <cell r="BM164"/>
          <cell r="BN164"/>
          <cell r="BO164"/>
          <cell r="BP164"/>
          <cell r="BQ164"/>
          <cell r="BR164"/>
          <cell r="BS164"/>
          <cell r="BT164"/>
          <cell r="BU164"/>
          <cell r="BV164"/>
          <cell r="BW164"/>
          <cell r="BX164"/>
          <cell r="BY164"/>
          <cell r="BZ164"/>
          <cell r="CA164"/>
          <cell r="CB164"/>
          <cell r="CC164"/>
          <cell r="CD164"/>
          <cell r="CE164"/>
          <cell r="CF164"/>
          <cell r="CG164"/>
          <cell r="CH164"/>
          <cell r="CI164"/>
          <cell r="CJ164"/>
          <cell r="CK164"/>
          <cell r="CL164"/>
          <cell r="CM164"/>
          <cell r="CN164"/>
          <cell r="CO164"/>
          <cell r="CP164"/>
          <cell r="CQ164"/>
          <cell r="CR164"/>
          <cell r="CS164"/>
          <cell r="CT164"/>
          <cell r="CU164"/>
          <cell r="CV164"/>
          <cell r="CW164"/>
          <cell r="CX164"/>
          <cell r="CY164"/>
          <cell r="CZ164"/>
          <cell r="DA164"/>
          <cell r="DB164"/>
          <cell r="DC164"/>
          <cell r="DD164"/>
          <cell r="DE164"/>
          <cell r="DF164"/>
          <cell r="DG164"/>
          <cell r="DH164"/>
          <cell r="DI164"/>
          <cell r="DJ164"/>
          <cell r="DK164"/>
          <cell r="DL164"/>
          <cell r="DM164"/>
          <cell r="DN164"/>
          <cell r="DO164"/>
          <cell r="DP164"/>
          <cell r="DQ164"/>
          <cell r="DR164"/>
          <cell r="DS164"/>
          <cell r="DT164"/>
          <cell r="DU164"/>
          <cell r="DV164"/>
          <cell r="DW164"/>
          <cell r="DX164"/>
          <cell r="DY164"/>
          <cell r="DZ164"/>
          <cell r="EA164"/>
          <cell r="EB164"/>
          <cell r="EC164"/>
          <cell r="ED164"/>
          <cell r="EE164"/>
          <cell r="EF164"/>
          <cell r="EG164"/>
          <cell r="EH164"/>
          <cell r="EI164"/>
          <cell r="EJ164"/>
          <cell r="EK164"/>
          <cell r="EL164"/>
          <cell r="EM164"/>
          <cell r="EN164"/>
          <cell r="EO164"/>
          <cell r="EP164"/>
          <cell r="EQ164"/>
          <cell r="ER164"/>
          <cell r="ES164"/>
          <cell r="ET164"/>
          <cell r="EU164"/>
          <cell r="EV164"/>
          <cell r="EW164"/>
          <cell r="EX164"/>
          <cell r="EY164"/>
          <cell r="EZ164"/>
          <cell r="FA164"/>
          <cell r="FB164"/>
          <cell r="FC164"/>
          <cell r="FD164"/>
          <cell r="FE164"/>
          <cell r="FF164"/>
          <cell r="FG164"/>
          <cell r="FH164"/>
          <cell r="FI164"/>
          <cell r="FJ164"/>
          <cell r="FK164"/>
          <cell r="FL164"/>
          <cell r="FM164"/>
          <cell r="FN164"/>
          <cell r="FO164"/>
          <cell r="FP164"/>
          <cell r="FQ164"/>
          <cell r="FR164"/>
          <cell r="FS164"/>
          <cell r="FT164"/>
          <cell r="FU164"/>
          <cell r="FV164"/>
          <cell r="FW164"/>
          <cell r="FX164"/>
          <cell r="FY164"/>
          <cell r="FZ164"/>
          <cell r="GA164"/>
          <cell r="GB164"/>
          <cell r="GC164"/>
          <cell r="GD164"/>
          <cell r="GE164"/>
        </row>
        <row r="165">
          <cell r="A165"/>
          <cell r="B165"/>
          <cell r="C165"/>
          <cell r="D165"/>
          <cell r="E165"/>
          <cell r="F165"/>
          <cell r="G165"/>
          <cell r="H165"/>
          <cell r="I165"/>
          <cell r="J165"/>
          <cell r="K165"/>
          <cell r="L165"/>
          <cell r="M165"/>
          <cell r="N165"/>
          <cell r="O165"/>
          <cell r="P165">
            <v>0</v>
          </cell>
          <cell r="Q165"/>
          <cell r="R165"/>
          <cell r="S165" t="str">
            <v xml:space="preserve">32819 </v>
          </cell>
          <cell r="T165"/>
          <cell r="U165"/>
          <cell r="V165"/>
          <cell r="W165"/>
          <cell r="X165"/>
          <cell r="Y165"/>
          <cell r="Z165"/>
          <cell r="AA165">
            <v>32819</v>
          </cell>
          <cell r="AB165"/>
          <cell r="AC165"/>
          <cell r="AD165"/>
          <cell r="AE165"/>
          <cell r="AF165"/>
          <cell r="AG165"/>
          <cell r="AH165"/>
          <cell r="AI165"/>
          <cell r="AJ165"/>
          <cell r="AK165"/>
          <cell r="AL165"/>
          <cell r="AM165"/>
          <cell r="AN165"/>
          <cell r="AO165"/>
          <cell r="AP165"/>
          <cell r="AQ165"/>
          <cell r="AR165"/>
          <cell r="AS165"/>
          <cell r="AT165"/>
          <cell r="AU165"/>
          <cell r="AV165"/>
          <cell r="AW165"/>
          <cell r="AX165"/>
          <cell r="AY165"/>
          <cell r="AZ165"/>
          <cell r="BA165"/>
          <cell r="BB165"/>
          <cell r="BC165"/>
          <cell r="BD165"/>
          <cell r="BE165"/>
          <cell r="BF165"/>
          <cell r="BG165"/>
          <cell r="BH165"/>
          <cell r="BI165"/>
          <cell r="BJ165"/>
          <cell r="BK165"/>
          <cell r="BL165"/>
          <cell r="BM165"/>
          <cell r="BN165"/>
          <cell r="BO165"/>
          <cell r="BP165"/>
          <cell r="BQ165"/>
          <cell r="BR165"/>
          <cell r="BS165"/>
          <cell r="BT165"/>
          <cell r="BU165"/>
          <cell r="BV165"/>
          <cell r="BW165"/>
          <cell r="BX165"/>
          <cell r="BY165"/>
          <cell r="BZ165"/>
          <cell r="CA165"/>
          <cell r="CB165"/>
          <cell r="CC165"/>
          <cell r="CD165"/>
          <cell r="CE165"/>
          <cell r="CF165"/>
          <cell r="CG165"/>
          <cell r="CH165"/>
          <cell r="CI165"/>
          <cell r="CJ165"/>
          <cell r="CK165"/>
          <cell r="CL165"/>
          <cell r="CM165"/>
          <cell r="CN165"/>
          <cell r="CO165"/>
          <cell r="CP165"/>
          <cell r="CQ165"/>
          <cell r="CR165"/>
          <cell r="CS165"/>
          <cell r="CT165"/>
          <cell r="CU165"/>
          <cell r="CV165"/>
          <cell r="CW165"/>
          <cell r="CX165"/>
          <cell r="CY165"/>
          <cell r="CZ165"/>
          <cell r="DA165"/>
          <cell r="DB165"/>
          <cell r="DC165"/>
          <cell r="DD165"/>
          <cell r="DE165"/>
          <cell r="DF165"/>
          <cell r="DG165"/>
          <cell r="DH165"/>
          <cell r="DI165"/>
          <cell r="DJ165"/>
          <cell r="DK165"/>
          <cell r="DL165"/>
          <cell r="DM165"/>
          <cell r="DN165"/>
          <cell r="DO165"/>
          <cell r="DP165"/>
          <cell r="DQ165"/>
          <cell r="DR165"/>
          <cell r="DS165"/>
          <cell r="DT165"/>
          <cell r="DU165"/>
          <cell r="DV165"/>
          <cell r="DW165"/>
          <cell r="DX165"/>
          <cell r="DY165"/>
          <cell r="DZ165"/>
          <cell r="EA165"/>
          <cell r="EB165"/>
          <cell r="EC165"/>
          <cell r="ED165"/>
          <cell r="EE165"/>
          <cell r="EF165"/>
          <cell r="EG165"/>
          <cell r="EH165"/>
          <cell r="EI165"/>
          <cell r="EJ165"/>
          <cell r="EK165"/>
          <cell r="EL165"/>
          <cell r="EM165"/>
          <cell r="EN165"/>
          <cell r="EO165"/>
          <cell r="EP165"/>
          <cell r="EQ165"/>
          <cell r="ER165"/>
          <cell r="ES165"/>
          <cell r="ET165"/>
          <cell r="EU165"/>
          <cell r="EV165"/>
          <cell r="EW165"/>
          <cell r="EX165"/>
          <cell r="EY165"/>
          <cell r="EZ165"/>
          <cell r="FA165"/>
          <cell r="FB165"/>
          <cell r="FC165"/>
          <cell r="FD165"/>
          <cell r="FE165"/>
          <cell r="FF165"/>
          <cell r="FG165"/>
          <cell r="FH165"/>
          <cell r="FI165"/>
          <cell r="FJ165"/>
          <cell r="FK165"/>
          <cell r="FL165"/>
          <cell r="FM165"/>
          <cell r="FN165"/>
          <cell r="FO165"/>
          <cell r="FP165"/>
          <cell r="FQ165"/>
          <cell r="FR165"/>
          <cell r="FS165"/>
          <cell r="FT165"/>
          <cell r="FU165"/>
          <cell r="FV165"/>
          <cell r="FW165"/>
          <cell r="FX165"/>
          <cell r="FY165"/>
          <cell r="FZ165"/>
          <cell r="GA165"/>
          <cell r="GB165"/>
          <cell r="GC165"/>
          <cell r="GD165"/>
          <cell r="GE165"/>
        </row>
        <row r="166">
          <cell r="A166"/>
          <cell r="B166"/>
          <cell r="C166"/>
          <cell r="D166"/>
          <cell r="E166"/>
          <cell r="F166"/>
          <cell r="G166"/>
          <cell r="H166"/>
          <cell r="I166"/>
          <cell r="J166"/>
          <cell r="K166"/>
          <cell r="L166"/>
          <cell r="M166"/>
          <cell r="N166"/>
          <cell r="O166"/>
          <cell r="P166">
            <v>0</v>
          </cell>
          <cell r="Q166"/>
          <cell r="R166"/>
          <cell r="S166" t="str">
            <v xml:space="preserve">32819 </v>
          </cell>
          <cell r="T166"/>
          <cell r="U166"/>
          <cell r="V166"/>
          <cell r="W166"/>
          <cell r="X166"/>
          <cell r="Y166"/>
          <cell r="Z166"/>
          <cell r="AA166">
            <v>32819</v>
          </cell>
          <cell r="AB166"/>
          <cell r="AC166"/>
          <cell r="AD166"/>
          <cell r="AE166"/>
          <cell r="AF166"/>
          <cell r="AG166"/>
          <cell r="AH166"/>
          <cell r="AI166"/>
          <cell r="AJ166"/>
          <cell r="AK166"/>
          <cell r="AL166"/>
          <cell r="AM166"/>
          <cell r="AN166"/>
          <cell r="AO166"/>
          <cell r="AP166"/>
          <cell r="AQ166"/>
          <cell r="AR166"/>
          <cell r="AS166"/>
          <cell r="AT166"/>
          <cell r="AU166"/>
          <cell r="AV166"/>
          <cell r="AW166"/>
          <cell r="AX166"/>
          <cell r="AY166"/>
          <cell r="AZ166"/>
          <cell r="BA166"/>
          <cell r="BB166"/>
          <cell r="BC166"/>
          <cell r="BD166"/>
          <cell r="BE166"/>
          <cell r="BF166"/>
          <cell r="BG166"/>
          <cell r="BH166"/>
          <cell r="BI166"/>
          <cell r="BJ166"/>
          <cell r="BK166"/>
          <cell r="BL166"/>
          <cell r="BM166"/>
          <cell r="BN166"/>
          <cell r="BO166"/>
          <cell r="BP166"/>
          <cell r="BQ166"/>
          <cell r="BR166"/>
          <cell r="BS166"/>
          <cell r="BT166"/>
          <cell r="BU166"/>
          <cell r="BV166"/>
          <cell r="BW166"/>
          <cell r="BX166"/>
          <cell r="BY166"/>
          <cell r="BZ166"/>
          <cell r="CA166"/>
          <cell r="CB166"/>
          <cell r="CC166"/>
          <cell r="CD166"/>
          <cell r="CE166"/>
          <cell r="CF166"/>
          <cell r="CG166"/>
          <cell r="CH166"/>
          <cell r="CI166"/>
          <cell r="CJ166"/>
          <cell r="CK166"/>
          <cell r="CL166"/>
          <cell r="CM166"/>
          <cell r="CN166"/>
          <cell r="CO166"/>
          <cell r="CP166"/>
          <cell r="CQ166"/>
          <cell r="CR166"/>
          <cell r="CS166"/>
          <cell r="CT166"/>
          <cell r="CU166"/>
          <cell r="CV166"/>
          <cell r="CW166"/>
          <cell r="CX166"/>
          <cell r="CY166"/>
          <cell r="CZ166"/>
          <cell r="DA166"/>
          <cell r="DB166"/>
          <cell r="DC166"/>
          <cell r="DD166"/>
          <cell r="DE166"/>
          <cell r="DF166"/>
          <cell r="DG166"/>
          <cell r="DH166"/>
          <cell r="DI166"/>
          <cell r="DJ166"/>
          <cell r="DK166"/>
          <cell r="DL166"/>
          <cell r="DM166"/>
          <cell r="DN166"/>
          <cell r="DO166"/>
          <cell r="DP166"/>
          <cell r="DQ166"/>
          <cell r="DR166"/>
          <cell r="DS166"/>
          <cell r="DT166"/>
          <cell r="DU166"/>
          <cell r="DV166"/>
          <cell r="DW166"/>
          <cell r="DX166"/>
          <cell r="DY166"/>
          <cell r="DZ166"/>
          <cell r="EA166"/>
          <cell r="EB166"/>
          <cell r="EC166"/>
          <cell r="ED166"/>
          <cell r="EE166"/>
          <cell r="EF166"/>
          <cell r="EG166"/>
          <cell r="EH166"/>
          <cell r="EI166"/>
          <cell r="EJ166"/>
          <cell r="EK166"/>
          <cell r="EL166"/>
          <cell r="EM166"/>
          <cell r="EN166"/>
          <cell r="EO166"/>
          <cell r="EP166"/>
          <cell r="EQ166"/>
          <cell r="ER166"/>
          <cell r="ES166"/>
          <cell r="ET166"/>
          <cell r="EU166"/>
          <cell r="EV166"/>
          <cell r="EW166"/>
          <cell r="EX166"/>
          <cell r="EY166"/>
          <cell r="EZ166"/>
          <cell r="FA166"/>
          <cell r="FB166"/>
          <cell r="FC166"/>
          <cell r="FD166"/>
          <cell r="FE166"/>
          <cell r="FF166"/>
          <cell r="FG166"/>
          <cell r="FH166"/>
          <cell r="FI166"/>
          <cell r="FJ166"/>
          <cell r="FK166"/>
          <cell r="FL166"/>
          <cell r="FM166"/>
          <cell r="FN166"/>
          <cell r="FO166"/>
          <cell r="FP166"/>
          <cell r="FQ166"/>
          <cell r="FR166"/>
          <cell r="FS166"/>
          <cell r="FT166"/>
          <cell r="FU166"/>
          <cell r="FV166"/>
          <cell r="FW166"/>
          <cell r="FX166"/>
          <cell r="FY166"/>
          <cell r="FZ166"/>
          <cell r="GA166"/>
          <cell r="GB166"/>
          <cell r="GC166"/>
          <cell r="GD166"/>
          <cell r="GE166"/>
        </row>
        <row r="167">
          <cell r="A167"/>
          <cell r="B167"/>
          <cell r="C167"/>
          <cell r="D167"/>
          <cell r="E167"/>
          <cell r="F167"/>
          <cell r="G167"/>
          <cell r="H167"/>
          <cell r="I167"/>
          <cell r="J167"/>
          <cell r="K167"/>
          <cell r="L167"/>
          <cell r="M167"/>
          <cell r="N167"/>
          <cell r="O167"/>
          <cell r="P167">
            <v>0</v>
          </cell>
          <cell r="Q167"/>
          <cell r="R167"/>
          <cell r="S167" t="str">
            <v xml:space="preserve">32819 </v>
          </cell>
          <cell r="T167"/>
          <cell r="U167"/>
          <cell r="V167"/>
          <cell r="W167"/>
          <cell r="X167"/>
          <cell r="Y167"/>
          <cell r="Z167"/>
          <cell r="AA167">
            <v>32819</v>
          </cell>
          <cell r="AB167"/>
          <cell r="AC167"/>
          <cell r="AD167"/>
          <cell r="AE167"/>
          <cell r="AF167"/>
          <cell r="AG167"/>
          <cell r="AH167"/>
          <cell r="AI167"/>
          <cell r="AJ167"/>
          <cell r="AK167"/>
          <cell r="AL167"/>
          <cell r="AM167"/>
          <cell r="AN167"/>
          <cell r="AO167"/>
          <cell r="AP167"/>
          <cell r="AQ167"/>
          <cell r="AR167"/>
          <cell r="AS167"/>
          <cell r="AT167"/>
          <cell r="AU167"/>
          <cell r="AV167"/>
          <cell r="AW167"/>
          <cell r="AX167"/>
          <cell r="AY167"/>
          <cell r="AZ167"/>
          <cell r="BA167"/>
          <cell r="BB167"/>
          <cell r="BC167"/>
          <cell r="BD167"/>
          <cell r="BE167"/>
          <cell r="BF167"/>
          <cell r="BG167"/>
          <cell r="BH167"/>
          <cell r="BI167"/>
          <cell r="BJ167"/>
          <cell r="BK167"/>
          <cell r="BL167"/>
          <cell r="BM167"/>
          <cell r="BN167"/>
          <cell r="BO167"/>
          <cell r="BP167"/>
          <cell r="BQ167"/>
          <cell r="BR167"/>
          <cell r="BS167"/>
          <cell r="BT167"/>
          <cell r="BU167"/>
          <cell r="BV167"/>
          <cell r="BW167"/>
          <cell r="BX167"/>
          <cell r="BY167"/>
          <cell r="BZ167"/>
          <cell r="CA167"/>
          <cell r="CB167"/>
          <cell r="CC167"/>
          <cell r="CD167"/>
          <cell r="CE167"/>
          <cell r="CF167"/>
          <cell r="CG167"/>
          <cell r="CH167"/>
          <cell r="CI167"/>
          <cell r="CJ167"/>
          <cell r="CK167"/>
          <cell r="CL167"/>
          <cell r="CM167"/>
          <cell r="CN167"/>
          <cell r="CO167"/>
          <cell r="CP167"/>
          <cell r="CQ167"/>
          <cell r="CR167"/>
          <cell r="CS167"/>
          <cell r="CT167"/>
          <cell r="CU167"/>
          <cell r="CV167"/>
          <cell r="CW167"/>
          <cell r="CX167"/>
          <cell r="CY167"/>
          <cell r="CZ167"/>
          <cell r="DA167"/>
          <cell r="DB167"/>
          <cell r="DC167"/>
          <cell r="DD167"/>
          <cell r="DE167"/>
          <cell r="DF167"/>
          <cell r="DG167"/>
          <cell r="DH167"/>
          <cell r="DI167"/>
          <cell r="DJ167"/>
          <cell r="DK167"/>
          <cell r="DL167"/>
          <cell r="DM167"/>
          <cell r="DN167"/>
          <cell r="DO167"/>
          <cell r="DP167"/>
          <cell r="DQ167"/>
          <cell r="DR167"/>
          <cell r="DS167"/>
          <cell r="DT167"/>
          <cell r="DU167"/>
          <cell r="DV167"/>
          <cell r="DW167"/>
          <cell r="DX167"/>
          <cell r="DY167"/>
          <cell r="DZ167"/>
          <cell r="EA167"/>
          <cell r="EB167"/>
          <cell r="EC167"/>
          <cell r="ED167"/>
          <cell r="EE167"/>
          <cell r="EF167"/>
          <cell r="EG167"/>
          <cell r="EH167"/>
          <cell r="EI167"/>
          <cell r="EJ167"/>
          <cell r="EK167"/>
          <cell r="EL167"/>
          <cell r="EM167"/>
          <cell r="EN167"/>
          <cell r="EO167"/>
          <cell r="EP167"/>
          <cell r="EQ167"/>
          <cell r="ER167"/>
          <cell r="ES167"/>
          <cell r="ET167"/>
          <cell r="EU167"/>
          <cell r="EV167"/>
          <cell r="EW167"/>
          <cell r="EX167"/>
          <cell r="EY167"/>
          <cell r="EZ167"/>
          <cell r="FA167"/>
          <cell r="FB167"/>
          <cell r="FC167"/>
          <cell r="FD167"/>
          <cell r="FE167"/>
          <cell r="FF167"/>
          <cell r="FG167"/>
          <cell r="FH167"/>
          <cell r="FI167"/>
          <cell r="FJ167"/>
          <cell r="FK167"/>
          <cell r="FL167"/>
          <cell r="FM167"/>
          <cell r="FN167"/>
          <cell r="FO167"/>
          <cell r="FP167"/>
          <cell r="FQ167"/>
          <cell r="FR167"/>
          <cell r="FS167"/>
          <cell r="FT167"/>
          <cell r="FU167"/>
          <cell r="FV167"/>
          <cell r="FW167"/>
          <cell r="FX167"/>
          <cell r="FY167"/>
          <cell r="FZ167"/>
          <cell r="GA167"/>
          <cell r="GB167"/>
          <cell r="GC167"/>
          <cell r="GD167"/>
          <cell r="GE167"/>
        </row>
        <row r="168">
          <cell r="A168"/>
          <cell r="B168"/>
          <cell r="C168"/>
          <cell r="D168"/>
          <cell r="E168"/>
          <cell r="F168"/>
          <cell r="G168"/>
          <cell r="H168"/>
          <cell r="I168"/>
          <cell r="J168"/>
          <cell r="K168"/>
          <cell r="L168"/>
          <cell r="M168"/>
          <cell r="N168"/>
          <cell r="O168"/>
          <cell r="P168">
            <v>0</v>
          </cell>
          <cell r="Q168"/>
          <cell r="R168"/>
          <cell r="S168" t="str">
            <v xml:space="preserve">32819 </v>
          </cell>
          <cell r="T168"/>
          <cell r="U168"/>
          <cell r="V168"/>
          <cell r="W168"/>
          <cell r="X168"/>
          <cell r="Y168"/>
          <cell r="Z168"/>
          <cell r="AA168">
            <v>32819</v>
          </cell>
          <cell r="AB168"/>
          <cell r="AC168"/>
          <cell r="AD168"/>
          <cell r="AE168"/>
          <cell r="AF168"/>
          <cell r="AG168"/>
          <cell r="AH168"/>
          <cell r="AI168"/>
          <cell r="AJ168"/>
          <cell r="AK168"/>
          <cell r="AL168"/>
          <cell r="AM168"/>
          <cell r="AN168"/>
          <cell r="AO168"/>
          <cell r="AP168"/>
          <cell r="AQ168"/>
          <cell r="AR168"/>
          <cell r="AS168"/>
          <cell r="AT168"/>
          <cell r="AU168"/>
          <cell r="AV168"/>
          <cell r="AW168"/>
          <cell r="AX168"/>
          <cell r="AY168"/>
          <cell r="AZ168"/>
          <cell r="BA168"/>
          <cell r="BB168"/>
          <cell r="BC168"/>
          <cell r="BD168"/>
          <cell r="BE168"/>
          <cell r="BF168"/>
          <cell r="BG168"/>
          <cell r="BH168"/>
          <cell r="BI168"/>
          <cell r="BJ168"/>
          <cell r="BK168"/>
          <cell r="BL168"/>
          <cell r="BM168"/>
          <cell r="BN168"/>
          <cell r="BO168"/>
          <cell r="BP168"/>
          <cell r="BQ168"/>
          <cell r="BR168"/>
          <cell r="BS168"/>
          <cell r="BT168"/>
          <cell r="BU168"/>
          <cell r="BV168"/>
          <cell r="BW168"/>
          <cell r="BX168"/>
          <cell r="BY168"/>
          <cell r="BZ168"/>
          <cell r="CA168"/>
          <cell r="CB168"/>
          <cell r="CC168"/>
          <cell r="CD168"/>
          <cell r="CE168"/>
          <cell r="CF168"/>
          <cell r="CG168"/>
          <cell r="CH168"/>
          <cell r="CI168"/>
          <cell r="CJ168"/>
          <cell r="CK168"/>
          <cell r="CL168"/>
          <cell r="CM168"/>
          <cell r="CN168"/>
          <cell r="CO168"/>
          <cell r="CP168"/>
          <cell r="CQ168"/>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cell r="EI168"/>
          <cell r="EJ168"/>
          <cell r="EK168"/>
          <cell r="EL168"/>
          <cell r="EM168"/>
          <cell r="EN168"/>
          <cell r="EO168"/>
          <cell r="EP168"/>
          <cell r="EQ168"/>
          <cell r="ER168"/>
          <cell r="ES168"/>
          <cell r="ET168"/>
          <cell r="EU168"/>
          <cell r="EV168"/>
          <cell r="EW168"/>
          <cell r="EX168"/>
          <cell r="EY168"/>
          <cell r="EZ168"/>
          <cell r="FA168"/>
          <cell r="FB168"/>
          <cell r="FC168"/>
          <cell r="FD168"/>
          <cell r="FE168"/>
          <cell r="FF168"/>
          <cell r="FG168"/>
          <cell r="FH168"/>
          <cell r="FI168"/>
          <cell r="FJ168"/>
          <cell r="FK168"/>
          <cell r="FL168"/>
          <cell r="FM168"/>
          <cell r="FN168"/>
          <cell r="FO168"/>
          <cell r="FP168"/>
          <cell r="FQ168"/>
          <cell r="FR168"/>
          <cell r="FS168"/>
          <cell r="FT168"/>
          <cell r="FU168"/>
          <cell r="FV168"/>
          <cell r="FW168"/>
          <cell r="FX168"/>
          <cell r="FY168"/>
          <cell r="FZ168"/>
          <cell r="GA168"/>
          <cell r="GB168"/>
          <cell r="GC168"/>
          <cell r="GD168"/>
          <cell r="GE168"/>
        </row>
        <row r="169">
          <cell r="A169"/>
          <cell r="B169"/>
          <cell r="C169"/>
          <cell r="D169"/>
          <cell r="E169"/>
          <cell r="F169"/>
          <cell r="G169"/>
          <cell r="H169"/>
          <cell r="I169"/>
          <cell r="J169"/>
          <cell r="K169"/>
          <cell r="L169"/>
          <cell r="M169"/>
          <cell r="N169"/>
          <cell r="O169"/>
          <cell r="P169">
            <v>0</v>
          </cell>
          <cell r="Q169"/>
          <cell r="R169"/>
          <cell r="S169" t="str">
            <v xml:space="preserve">32819 </v>
          </cell>
          <cell r="T169"/>
          <cell r="U169"/>
          <cell r="V169"/>
          <cell r="W169"/>
          <cell r="X169"/>
          <cell r="Y169"/>
          <cell r="Z169"/>
          <cell r="AA169">
            <v>32819</v>
          </cell>
          <cell r="AB169"/>
          <cell r="AC169"/>
          <cell r="AD169"/>
          <cell r="AE169"/>
          <cell r="AF169"/>
          <cell r="AG169"/>
          <cell r="AH169"/>
          <cell r="AI169"/>
          <cell r="AJ169"/>
          <cell r="AK169"/>
          <cell r="AL169"/>
          <cell r="AM169"/>
          <cell r="AN169"/>
          <cell r="AO169"/>
          <cell r="AP169"/>
          <cell r="AQ169"/>
          <cell r="AR169"/>
          <cell r="AS169"/>
          <cell r="AT169"/>
          <cell r="AU169"/>
          <cell r="AV169"/>
          <cell r="AW169"/>
          <cell r="AX169"/>
          <cell r="AY169"/>
          <cell r="AZ169"/>
          <cell r="BA169"/>
          <cell r="BB169"/>
          <cell r="BC169"/>
          <cell r="BD169"/>
          <cell r="BE169"/>
          <cell r="BF169"/>
          <cell r="BG169"/>
          <cell r="BH169"/>
          <cell r="BI169"/>
          <cell r="BJ169"/>
          <cell r="BK169"/>
          <cell r="BL169"/>
          <cell r="BM169"/>
          <cell r="BN169"/>
          <cell r="BO169"/>
          <cell r="BP169"/>
          <cell r="BQ169"/>
          <cell r="BR169"/>
          <cell r="BS169"/>
          <cell r="BT169"/>
          <cell r="BU169"/>
          <cell r="BV169"/>
          <cell r="BW169"/>
          <cell r="BX169"/>
          <cell r="BY169"/>
          <cell r="BZ169"/>
          <cell r="CA169"/>
          <cell r="CB169"/>
          <cell r="CC169"/>
          <cell r="CD169"/>
          <cell r="CE169"/>
          <cell r="CF169"/>
          <cell r="CG169"/>
          <cell r="CH169"/>
          <cell r="CI169"/>
          <cell r="CJ169"/>
          <cell r="CK169"/>
          <cell r="CL169"/>
          <cell r="CM169"/>
          <cell r="CN169"/>
          <cell r="CO169"/>
          <cell r="CP169"/>
          <cell r="CQ169"/>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cell r="EJ169"/>
          <cell r="EK169"/>
          <cell r="EL169"/>
          <cell r="EM169"/>
          <cell r="EN169"/>
          <cell r="EO169"/>
          <cell r="EP169"/>
          <cell r="EQ169"/>
          <cell r="ER169"/>
          <cell r="ES169"/>
          <cell r="ET169"/>
          <cell r="EU169"/>
          <cell r="EV169"/>
          <cell r="EW169"/>
          <cell r="EX169"/>
          <cell r="EY169"/>
          <cell r="EZ169"/>
          <cell r="FA169"/>
          <cell r="FB169"/>
          <cell r="FC169"/>
          <cell r="FD169"/>
          <cell r="FE169"/>
          <cell r="FF169"/>
          <cell r="FG169"/>
          <cell r="FH169"/>
          <cell r="FI169"/>
          <cell r="FJ169"/>
          <cell r="FK169"/>
          <cell r="FL169"/>
          <cell r="FM169"/>
          <cell r="FN169"/>
          <cell r="FO169"/>
          <cell r="FP169"/>
          <cell r="FQ169"/>
          <cell r="FR169"/>
          <cell r="FS169"/>
          <cell r="FT169"/>
          <cell r="FU169"/>
          <cell r="FV169"/>
          <cell r="FW169"/>
          <cell r="FX169"/>
          <cell r="FY169"/>
          <cell r="FZ169"/>
          <cell r="GA169"/>
          <cell r="GB169"/>
          <cell r="GC169"/>
          <cell r="GD169"/>
          <cell r="GE169"/>
        </row>
        <row r="170">
          <cell r="A170"/>
          <cell r="B170"/>
          <cell r="C170"/>
          <cell r="D170"/>
          <cell r="E170"/>
          <cell r="F170"/>
          <cell r="G170"/>
          <cell r="H170"/>
          <cell r="I170"/>
          <cell r="J170"/>
          <cell r="K170"/>
          <cell r="L170"/>
          <cell r="M170"/>
          <cell r="N170"/>
          <cell r="O170"/>
          <cell r="P170">
            <v>0</v>
          </cell>
          <cell r="Q170"/>
          <cell r="R170"/>
          <cell r="S170" t="str">
            <v xml:space="preserve">32819 </v>
          </cell>
          <cell r="T170"/>
          <cell r="U170"/>
          <cell r="V170"/>
          <cell r="W170"/>
          <cell r="X170"/>
          <cell r="Y170"/>
          <cell r="Z170"/>
          <cell r="AA170">
            <v>32819</v>
          </cell>
          <cell r="AB170"/>
          <cell r="AC170"/>
          <cell r="AD170"/>
          <cell r="AE170"/>
          <cell r="AF170"/>
          <cell r="AG170"/>
          <cell r="AH170"/>
          <cell r="AI170"/>
          <cell r="AJ170"/>
          <cell r="AK170"/>
          <cell r="AL170"/>
          <cell r="AM170"/>
          <cell r="AN170"/>
          <cell r="AO170"/>
          <cell r="AP170"/>
          <cell r="AQ170"/>
          <cell r="AR170"/>
          <cell r="AS170"/>
          <cell r="AT170"/>
          <cell r="AU170"/>
          <cell r="AV170"/>
          <cell r="AW170"/>
          <cell r="AX170"/>
          <cell r="AY170"/>
          <cell r="AZ170"/>
          <cell r="BA170"/>
          <cell r="BB170"/>
          <cell r="BC170"/>
          <cell r="BD170"/>
          <cell r="BE170"/>
          <cell r="BF170"/>
          <cell r="BG170"/>
          <cell r="BH170"/>
          <cell r="BI170"/>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cell r="EW170"/>
          <cell r="EX170"/>
          <cell r="EY170"/>
          <cell r="EZ170"/>
          <cell r="FA170"/>
          <cell r="FB170"/>
          <cell r="FC170"/>
          <cell r="FD170"/>
          <cell r="FE170"/>
          <cell r="FF170"/>
          <cell r="FG170"/>
          <cell r="FH170"/>
          <cell r="FI170"/>
          <cell r="FJ170"/>
          <cell r="FK170"/>
          <cell r="FL170"/>
          <cell r="FM170"/>
          <cell r="FN170"/>
          <cell r="FO170"/>
          <cell r="FP170"/>
          <cell r="FQ170"/>
          <cell r="FR170"/>
          <cell r="FS170"/>
          <cell r="FT170"/>
          <cell r="FU170"/>
          <cell r="FV170"/>
          <cell r="FW170"/>
          <cell r="FX170"/>
          <cell r="FY170"/>
          <cell r="FZ170"/>
          <cell r="GA170"/>
          <cell r="GB170"/>
          <cell r="GC170"/>
          <cell r="GD170"/>
          <cell r="GE170"/>
        </row>
        <row r="171">
          <cell r="A171"/>
          <cell r="B171"/>
          <cell r="C171"/>
          <cell r="D171"/>
          <cell r="E171"/>
          <cell r="F171"/>
          <cell r="G171"/>
          <cell r="H171"/>
          <cell r="I171"/>
          <cell r="J171"/>
          <cell r="K171"/>
          <cell r="L171"/>
          <cell r="M171"/>
          <cell r="N171"/>
          <cell r="O171"/>
          <cell r="P171">
            <v>0</v>
          </cell>
          <cell r="Q171"/>
          <cell r="R171"/>
          <cell r="S171" t="str">
            <v xml:space="preserve">32819 </v>
          </cell>
          <cell r="T171"/>
          <cell r="U171"/>
          <cell r="V171"/>
          <cell r="W171"/>
          <cell r="X171"/>
          <cell r="Y171"/>
          <cell r="Z171"/>
          <cell r="AA171">
            <v>32819</v>
          </cell>
          <cell r="AB171"/>
          <cell r="AC171"/>
          <cell r="AD171"/>
          <cell r="AE171"/>
          <cell r="AF171"/>
          <cell r="AG171"/>
          <cell r="AH171"/>
          <cell r="AI171"/>
          <cell r="AJ171"/>
          <cell r="AK171"/>
          <cell r="AL171"/>
          <cell r="AM171"/>
          <cell r="AN171"/>
          <cell r="AO171"/>
          <cell r="AP171"/>
          <cell r="AQ171"/>
          <cell r="AR171"/>
          <cell r="AS171"/>
          <cell r="AT171"/>
          <cell r="AU171"/>
          <cell r="AV171"/>
          <cell r="AW171"/>
          <cell r="AX171"/>
          <cell r="AY171"/>
          <cell r="AZ171"/>
          <cell r="BA171"/>
          <cell r="BB171"/>
          <cell r="BC171"/>
          <cell r="BD171"/>
          <cell r="BE171"/>
          <cell r="BF171"/>
          <cell r="BG171"/>
          <cell r="BH171"/>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cell r="EX171"/>
          <cell r="EY171"/>
          <cell r="EZ171"/>
          <cell r="FA171"/>
          <cell r="FB171"/>
          <cell r="FC171"/>
          <cell r="FD171"/>
          <cell r="FE171"/>
          <cell r="FF171"/>
          <cell r="FG171"/>
          <cell r="FH171"/>
          <cell r="FI171"/>
          <cell r="FJ171"/>
          <cell r="FK171"/>
          <cell r="FL171"/>
          <cell r="FM171"/>
          <cell r="FN171"/>
          <cell r="FO171"/>
          <cell r="FP171"/>
          <cell r="FQ171"/>
          <cell r="FR171"/>
          <cell r="FS171"/>
          <cell r="FT171"/>
          <cell r="FU171"/>
          <cell r="FV171"/>
          <cell r="FW171"/>
          <cell r="FX171"/>
          <cell r="FY171"/>
          <cell r="FZ171"/>
          <cell r="GA171"/>
          <cell r="GB171"/>
          <cell r="GC171"/>
          <cell r="GD171"/>
          <cell r="GE171"/>
        </row>
        <row r="172">
          <cell r="A172"/>
          <cell r="B172"/>
          <cell r="C172"/>
          <cell r="D172"/>
          <cell r="E172"/>
          <cell r="F172"/>
          <cell r="G172"/>
          <cell r="H172"/>
          <cell r="I172"/>
          <cell r="J172"/>
          <cell r="K172"/>
          <cell r="L172"/>
          <cell r="M172"/>
          <cell r="N172"/>
          <cell r="O172"/>
          <cell r="P172">
            <v>0</v>
          </cell>
          <cell r="Q172"/>
          <cell r="R172"/>
          <cell r="S172" t="str">
            <v xml:space="preserve">32819 </v>
          </cell>
          <cell r="T172"/>
          <cell r="U172"/>
          <cell r="V172"/>
          <cell r="W172"/>
          <cell r="X172"/>
          <cell r="Y172"/>
          <cell r="Z172"/>
          <cell r="AA172">
            <v>32819</v>
          </cell>
          <cell r="AB172"/>
          <cell r="AC172"/>
          <cell r="AD172"/>
          <cell r="AE172"/>
          <cell r="AF172"/>
          <cell r="AG172"/>
          <cell r="AH172"/>
          <cell r="AI172"/>
          <cell r="AJ172"/>
          <cell r="AK172"/>
          <cell r="AL172"/>
          <cell r="AM172"/>
          <cell r="AN172"/>
          <cell r="AO172"/>
          <cell r="AP172"/>
          <cell r="AQ172"/>
          <cell r="AR172"/>
          <cell r="AS172"/>
          <cell r="AT172"/>
          <cell r="AU172"/>
          <cell r="AV172"/>
          <cell r="AW172"/>
          <cell r="AX172"/>
          <cell r="AY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cell r="EX172"/>
          <cell r="EY172"/>
          <cell r="EZ172"/>
          <cell r="FA172"/>
          <cell r="FB172"/>
          <cell r="FC172"/>
          <cell r="FD172"/>
          <cell r="FE172"/>
          <cell r="FF172"/>
          <cell r="FG172"/>
          <cell r="FH172"/>
          <cell r="FI172"/>
          <cell r="FJ172"/>
          <cell r="FK172"/>
          <cell r="FL172"/>
          <cell r="FM172"/>
          <cell r="FN172"/>
          <cell r="FO172"/>
          <cell r="FP172"/>
          <cell r="FQ172"/>
          <cell r="FR172"/>
          <cell r="FS172"/>
          <cell r="FT172"/>
          <cell r="FU172"/>
          <cell r="FV172"/>
          <cell r="FW172"/>
          <cell r="FX172"/>
          <cell r="FY172"/>
          <cell r="FZ172"/>
          <cell r="GA172"/>
          <cell r="GB172"/>
          <cell r="GC172"/>
          <cell r="GD172"/>
          <cell r="GE172"/>
        </row>
        <row r="173">
          <cell r="A173"/>
          <cell r="B173"/>
          <cell r="C173"/>
          <cell r="D173"/>
          <cell r="E173"/>
          <cell r="F173"/>
          <cell r="G173"/>
          <cell r="H173"/>
          <cell r="I173"/>
          <cell r="J173"/>
          <cell r="K173"/>
          <cell r="L173"/>
          <cell r="M173"/>
          <cell r="N173"/>
          <cell r="O173"/>
          <cell r="P173">
            <v>0</v>
          </cell>
          <cell r="Q173"/>
          <cell r="R173"/>
          <cell r="S173" t="str">
            <v xml:space="preserve">32819 </v>
          </cell>
          <cell r="T173"/>
          <cell r="U173"/>
          <cell r="V173"/>
          <cell r="W173"/>
          <cell r="X173"/>
          <cell r="Y173"/>
          <cell r="Z173"/>
          <cell r="AA173">
            <v>32819</v>
          </cell>
          <cell r="AB173"/>
          <cell r="AC173"/>
          <cell r="AD173"/>
          <cell r="AE173"/>
          <cell r="AF173"/>
          <cell r="AG173"/>
          <cell r="AH173"/>
          <cell r="AI173"/>
          <cell r="AJ173"/>
          <cell r="AK173"/>
          <cell r="AL173"/>
          <cell r="AM173"/>
          <cell r="AN173"/>
          <cell r="AO173"/>
          <cell r="AP173"/>
          <cell r="AQ173"/>
          <cell r="AR173"/>
          <cell r="AS173"/>
          <cell r="AT173"/>
          <cell r="AU173"/>
          <cell r="AV173"/>
          <cell r="AW173"/>
          <cell r="AX173"/>
          <cell r="AY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cell r="CE173"/>
          <cell r="CF173"/>
          <cell r="CG173"/>
          <cell r="CH173"/>
          <cell r="CI173"/>
          <cell r="CJ173"/>
          <cell r="CK173"/>
          <cell r="CL173"/>
          <cell r="CM173"/>
          <cell r="CN173"/>
          <cell r="CO173"/>
          <cell r="CP173"/>
          <cell r="CQ173"/>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cell r="EI173"/>
          <cell r="EJ173"/>
          <cell r="EK173"/>
          <cell r="EL173"/>
          <cell r="EM173"/>
          <cell r="EN173"/>
          <cell r="EO173"/>
          <cell r="EP173"/>
          <cell r="EQ173"/>
          <cell r="ER173"/>
          <cell r="ES173"/>
          <cell r="ET173"/>
          <cell r="EU173"/>
          <cell r="EV173"/>
          <cell r="EW173"/>
          <cell r="EX173"/>
          <cell r="EY173"/>
          <cell r="EZ173"/>
          <cell r="FA173"/>
          <cell r="FB173"/>
          <cell r="FC173"/>
          <cell r="FD173"/>
          <cell r="FE173"/>
          <cell r="FF173"/>
          <cell r="FG173"/>
          <cell r="FH173"/>
          <cell r="FI173"/>
          <cell r="FJ173"/>
          <cell r="FK173"/>
          <cell r="FL173"/>
          <cell r="FM173"/>
          <cell r="FN173"/>
          <cell r="FO173"/>
          <cell r="FP173"/>
          <cell r="FQ173"/>
          <cell r="FR173"/>
          <cell r="FS173"/>
          <cell r="FT173"/>
          <cell r="FU173"/>
          <cell r="FV173"/>
          <cell r="FW173"/>
          <cell r="FX173"/>
          <cell r="FY173"/>
          <cell r="FZ173"/>
          <cell r="GA173"/>
          <cell r="GB173"/>
          <cell r="GC173"/>
          <cell r="GD173"/>
          <cell r="GE173"/>
        </row>
        <row r="174">
          <cell r="A174"/>
          <cell r="B174"/>
          <cell r="C174"/>
          <cell r="D174"/>
          <cell r="E174"/>
          <cell r="F174"/>
          <cell r="G174"/>
          <cell r="H174"/>
          <cell r="I174"/>
          <cell r="J174"/>
          <cell r="K174"/>
          <cell r="L174"/>
          <cell r="M174"/>
          <cell r="N174"/>
          <cell r="O174"/>
          <cell r="P174">
            <v>0</v>
          </cell>
          <cell r="Q174"/>
          <cell r="R174"/>
          <cell r="S174" t="str">
            <v xml:space="preserve">32819 </v>
          </cell>
          <cell r="T174"/>
          <cell r="U174"/>
          <cell r="V174"/>
          <cell r="W174"/>
          <cell r="X174"/>
          <cell r="Y174"/>
          <cell r="Z174"/>
          <cell r="AA174">
            <v>32819</v>
          </cell>
          <cell r="AB174"/>
          <cell r="AC174"/>
          <cell r="AD174"/>
          <cell r="AE174"/>
          <cell r="AF174"/>
          <cell r="AG174"/>
          <cell r="AH174"/>
          <cell r="AI174"/>
          <cell r="AJ174"/>
          <cell r="AK174"/>
          <cell r="AL174"/>
          <cell r="AM174"/>
          <cell r="AN174"/>
          <cell r="AO174"/>
          <cell r="AP174"/>
          <cell r="AQ174"/>
          <cell r="AR174"/>
          <cell r="AS174"/>
          <cell r="AT174"/>
          <cell r="AU174"/>
          <cell r="AV174"/>
          <cell r="AW174"/>
          <cell r="AX174"/>
          <cell r="AY174"/>
          <cell r="AZ174"/>
          <cell r="BA174"/>
          <cell r="BB174"/>
          <cell r="BC174"/>
          <cell r="BD174"/>
          <cell r="BE174"/>
          <cell r="BF174"/>
          <cell r="BG174"/>
          <cell r="BH174"/>
          <cell r="BI174"/>
          <cell r="BJ174"/>
          <cell r="BK174"/>
          <cell r="BL174"/>
          <cell r="BM174"/>
          <cell r="BN174"/>
          <cell r="BO174"/>
          <cell r="BP174"/>
          <cell r="BQ174"/>
          <cell r="BR174"/>
          <cell r="BS174"/>
          <cell r="BT174"/>
          <cell r="BU174"/>
          <cell r="BV174"/>
          <cell r="BW174"/>
          <cell r="BX174"/>
          <cell r="BY174"/>
          <cell r="BZ174"/>
          <cell r="CA174"/>
          <cell r="CB174"/>
          <cell r="CC174"/>
          <cell r="CD174"/>
          <cell r="CE174"/>
          <cell r="CF174"/>
          <cell r="CG174"/>
          <cell r="CH174"/>
          <cell r="CI174"/>
          <cell r="CJ174"/>
          <cell r="CK174"/>
          <cell r="CL174"/>
          <cell r="CM174"/>
          <cell r="CN174"/>
          <cell r="CO174"/>
          <cell r="CP174"/>
          <cell r="CQ174"/>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cell r="EI174"/>
          <cell r="EJ174"/>
          <cell r="EK174"/>
          <cell r="EL174"/>
          <cell r="EM174"/>
          <cell r="EN174"/>
          <cell r="EO174"/>
          <cell r="EP174"/>
          <cell r="EQ174"/>
          <cell r="ER174"/>
          <cell r="ES174"/>
          <cell r="ET174"/>
          <cell r="EU174"/>
          <cell r="EV174"/>
          <cell r="EW174"/>
          <cell r="EX174"/>
          <cell r="EY174"/>
          <cell r="EZ174"/>
          <cell r="FA174"/>
          <cell r="FB174"/>
          <cell r="FC174"/>
          <cell r="FD174"/>
          <cell r="FE174"/>
          <cell r="FF174"/>
          <cell r="FG174"/>
          <cell r="FH174"/>
          <cell r="FI174"/>
          <cell r="FJ174"/>
          <cell r="FK174"/>
          <cell r="FL174"/>
          <cell r="FM174"/>
          <cell r="FN174"/>
          <cell r="FO174"/>
          <cell r="FP174"/>
          <cell r="FQ174"/>
          <cell r="FR174"/>
          <cell r="FS174"/>
          <cell r="FT174"/>
          <cell r="FU174"/>
          <cell r="FV174"/>
          <cell r="FW174"/>
          <cell r="FX174"/>
          <cell r="FY174"/>
          <cell r="FZ174"/>
          <cell r="GA174"/>
          <cell r="GB174"/>
          <cell r="GC174"/>
          <cell r="GD174"/>
          <cell r="GE174"/>
        </row>
        <row r="175">
          <cell r="A175"/>
          <cell r="B175"/>
          <cell r="C175"/>
          <cell r="D175"/>
          <cell r="E175"/>
          <cell r="F175"/>
          <cell r="G175"/>
          <cell r="H175"/>
          <cell r="I175"/>
          <cell r="J175"/>
          <cell r="K175"/>
          <cell r="L175"/>
          <cell r="M175"/>
          <cell r="N175"/>
          <cell r="O175"/>
          <cell r="P175">
            <v>0</v>
          </cell>
          <cell r="Q175"/>
          <cell r="R175"/>
          <cell r="S175" t="str">
            <v xml:space="preserve">32819 </v>
          </cell>
          <cell r="T175"/>
          <cell r="U175"/>
          <cell r="V175"/>
          <cell r="W175"/>
          <cell r="X175"/>
          <cell r="Y175"/>
          <cell r="Z175"/>
          <cell r="AA175">
            <v>32819</v>
          </cell>
          <cell r="AB175"/>
          <cell r="AC175"/>
          <cell r="AD175"/>
          <cell r="AE175"/>
          <cell r="AF175"/>
          <cell r="AG175"/>
          <cell r="AH175"/>
          <cell r="AI175"/>
          <cell r="AJ175"/>
          <cell r="AK175"/>
          <cell r="AL175"/>
          <cell r="AM175"/>
          <cell r="AN175"/>
          <cell r="AO175"/>
          <cell r="AP175"/>
          <cell r="AQ175"/>
          <cell r="AR175"/>
          <cell r="AS175"/>
          <cell r="AT175"/>
          <cell r="AU175"/>
          <cell r="AV175"/>
          <cell r="AW175"/>
          <cell r="AX175"/>
          <cell r="AY175"/>
          <cell r="AZ175"/>
          <cell r="BA175"/>
          <cell r="BB175"/>
          <cell r="BC175"/>
          <cell r="BD175"/>
          <cell r="BE175"/>
          <cell r="BF175"/>
          <cell r="BG175"/>
          <cell r="BH175"/>
          <cell r="BI175"/>
          <cell r="BJ175"/>
          <cell r="BK175"/>
          <cell r="BL175"/>
          <cell r="BM175"/>
          <cell r="BN175"/>
          <cell r="BO175"/>
          <cell r="BP175"/>
          <cell r="BQ175"/>
          <cell r="BR175"/>
          <cell r="BS175"/>
          <cell r="BT175"/>
          <cell r="BU175"/>
          <cell r="BV175"/>
          <cell r="BW175"/>
          <cell r="BX175"/>
          <cell r="BY175"/>
          <cell r="BZ175"/>
          <cell r="CA175"/>
          <cell r="CB175"/>
          <cell r="CC175"/>
          <cell r="CD175"/>
          <cell r="CE175"/>
          <cell r="CF175"/>
          <cell r="CG175"/>
          <cell r="CH175"/>
          <cell r="CI175"/>
          <cell r="CJ175"/>
          <cell r="CK175"/>
          <cell r="CL175"/>
          <cell r="CM175"/>
          <cell r="CN175"/>
          <cell r="CO175"/>
          <cell r="CP175"/>
          <cell r="CQ175"/>
          <cell r="CR175"/>
          <cell r="CS175"/>
          <cell r="CT175"/>
          <cell r="CU175"/>
          <cell r="CV175"/>
          <cell r="CW175"/>
          <cell r="CX175"/>
          <cell r="CY175"/>
          <cell r="CZ175"/>
          <cell r="DA175"/>
          <cell r="DB175"/>
          <cell r="DC175"/>
          <cell r="DD175"/>
          <cell r="DE175"/>
          <cell r="DF175"/>
          <cell r="DG175"/>
          <cell r="DH175"/>
          <cell r="DI175"/>
          <cell r="DJ175"/>
          <cell r="DK175"/>
          <cell r="DL175"/>
          <cell r="DM175"/>
          <cell r="DN175"/>
          <cell r="DO175"/>
          <cell r="DP175"/>
          <cell r="DQ175"/>
          <cell r="DR175"/>
          <cell r="DS175"/>
          <cell r="DT175"/>
          <cell r="DU175"/>
          <cell r="DV175"/>
          <cell r="DW175"/>
          <cell r="DX175"/>
          <cell r="DY175"/>
          <cell r="DZ175"/>
          <cell r="EA175"/>
          <cell r="EB175"/>
          <cell r="EC175"/>
          <cell r="ED175"/>
          <cell r="EE175"/>
          <cell r="EF175"/>
          <cell r="EG175"/>
          <cell r="EH175"/>
          <cell r="EI175"/>
          <cell r="EJ175"/>
          <cell r="EK175"/>
          <cell r="EL175"/>
          <cell r="EM175"/>
          <cell r="EN175"/>
          <cell r="EO175"/>
          <cell r="EP175"/>
          <cell r="EQ175"/>
          <cell r="ER175"/>
          <cell r="ES175"/>
          <cell r="ET175"/>
          <cell r="EU175"/>
          <cell r="EV175"/>
          <cell r="EW175"/>
          <cell r="EX175"/>
          <cell r="EY175"/>
          <cell r="EZ175"/>
          <cell r="FA175"/>
          <cell r="FB175"/>
          <cell r="FC175"/>
          <cell r="FD175"/>
          <cell r="FE175"/>
          <cell r="FF175"/>
          <cell r="FG175"/>
          <cell r="FH175"/>
          <cell r="FI175"/>
          <cell r="FJ175"/>
          <cell r="FK175"/>
          <cell r="FL175"/>
          <cell r="FM175"/>
          <cell r="FN175"/>
          <cell r="FO175"/>
          <cell r="FP175"/>
          <cell r="FQ175"/>
          <cell r="FR175"/>
          <cell r="FS175"/>
          <cell r="FT175"/>
          <cell r="FU175"/>
          <cell r="FV175"/>
          <cell r="FW175"/>
          <cell r="FX175"/>
          <cell r="FY175"/>
          <cell r="FZ175"/>
          <cell r="GA175"/>
          <cell r="GB175"/>
          <cell r="GC175"/>
          <cell r="GD175"/>
          <cell r="GE175"/>
        </row>
        <row r="176">
          <cell r="A176"/>
          <cell r="B176"/>
          <cell r="C176"/>
          <cell r="D176"/>
          <cell r="E176"/>
          <cell r="F176"/>
          <cell r="G176"/>
          <cell r="H176"/>
          <cell r="I176"/>
          <cell r="J176"/>
          <cell r="K176"/>
          <cell r="L176"/>
          <cell r="M176"/>
          <cell r="N176"/>
          <cell r="O176"/>
          <cell r="P176">
            <v>0</v>
          </cell>
          <cell r="Q176"/>
          <cell r="R176"/>
          <cell r="S176" t="str">
            <v xml:space="preserve">32819 </v>
          </cell>
          <cell r="T176"/>
          <cell r="U176"/>
          <cell r="V176"/>
          <cell r="W176"/>
          <cell r="X176"/>
          <cell r="Y176"/>
          <cell r="Z176"/>
          <cell r="AA176">
            <v>32819</v>
          </cell>
          <cell r="AB176"/>
          <cell r="AC176"/>
          <cell r="AD176"/>
          <cell r="AE176"/>
          <cell r="AF176"/>
          <cell r="AG176"/>
          <cell r="AH176"/>
          <cell r="AI176"/>
          <cell r="AJ176"/>
          <cell r="AK176"/>
          <cell r="AL176"/>
          <cell r="AM176"/>
          <cell r="AN176"/>
          <cell r="AO176"/>
          <cell r="AP176"/>
          <cell r="AQ176"/>
          <cell r="AR176"/>
          <cell r="AS176"/>
          <cell r="AT176"/>
          <cell r="AU176"/>
          <cell r="AV176"/>
          <cell r="AW176"/>
          <cell r="AX176"/>
          <cell r="AY176"/>
          <cell r="AZ176"/>
          <cell r="BA176"/>
          <cell r="BB176"/>
          <cell r="BC176"/>
          <cell r="BD176"/>
          <cell r="BE176"/>
          <cell r="BF176"/>
          <cell r="BG176"/>
          <cell r="BH176"/>
          <cell r="BI176"/>
          <cell r="BJ176"/>
          <cell r="BK176"/>
          <cell r="BL176"/>
          <cell r="BM176"/>
          <cell r="BN176"/>
          <cell r="BO176"/>
          <cell r="BP176"/>
          <cell r="BQ176"/>
          <cell r="BR176"/>
          <cell r="BS176"/>
          <cell r="BT176"/>
          <cell r="BU176"/>
          <cell r="BV176"/>
          <cell r="BW176"/>
          <cell r="BX176"/>
          <cell r="BY176"/>
          <cell r="BZ176"/>
          <cell r="CA176"/>
          <cell r="CB176"/>
          <cell r="CC176"/>
          <cell r="CD176"/>
          <cell r="CE176"/>
          <cell r="CF176"/>
          <cell r="CG176"/>
          <cell r="CH176"/>
          <cell r="CI176"/>
          <cell r="CJ176"/>
          <cell r="CK176"/>
          <cell r="CL176"/>
          <cell r="CM176"/>
          <cell r="CN176"/>
          <cell r="CO176"/>
          <cell r="CP176"/>
          <cell r="CQ176"/>
          <cell r="CR176"/>
          <cell r="CS176"/>
          <cell r="CT176"/>
          <cell r="CU176"/>
          <cell r="CV176"/>
          <cell r="CW176"/>
          <cell r="CX176"/>
          <cell r="CY176"/>
          <cell r="CZ176"/>
          <cell r="DA176"/>
          <cell r="DB176"/>
          <cell r="DC176"/>
          <cell r="DD176"/>
          <cell r="DE176"/>
          <cell r="DF176"/>
          <cell r="DG176"/>
          <cell r="DH176"/>
          <cell r="DI176"/>
          <cell r="DJ176"/>
          <cell r="DK176"/>
          <cell r="DL176"/>
          <cell r="DM176"/>
          <cell r="DN176"/>
          <cell r="DO176"/>
          <cell r="DP176"/>
          <cell r="DQ176"/>
          <cell r="DR176"/>
          <cell r="DS176"/>
          <cell r="DT176"/>
          <cell r="DU176"/>
          <cell r="DV176"/>
          <cell r="DW176"/>
          <cell r="DX176"/>
          <cell r="DY176"/>
          <cell r="DZ176"/>
          <cell r="EA176"/>
          <cell r="EB176"/>
          <cell r="EC176"/>
          <cell r="ED176"/>
          <cell r="EE176"/>
          <cell r="EF176"/>
          <cell r="EG176"/>
          <cell r="EH176"/>
          <cell r="EI176"/>
          <cell r="EJ176"/>
          <cell r="EK176"/>
          <cell r="EL176"/>
          <cell r="EM176"/>
          <cell r="EN176"/>
          <cell r="EO176"/>
          <cell r="EP176"/>
          <cell r="EQ176"/>
          <cell r="ER176"/>
          <cell r="ES176"/>
          <cell r="ET176"/>
          <cell r="EU176"/>
          <cell r="EV176"/>
          <cell r="EW176"/>
          <cell r="EX176"/>
          <cell r="EY176"/>
          <cell r="EZ176"/>
          <cell r="FA176"/>
          <cell r="FB176"/>
          <cell r="FC176"/>
          <cell r="FD176"/>
          <cell r="FE176"/>
          <cell r="FF176"/>
          <cell r="FG176"/>
          <cell r="FH176"/>
          <cell r="FI176"/>
          <cell r="FJ176"/>
          <cell r="FK176"/>
          <cell r="FL176"/>
          <cell r="FM176"/>
          <cell r="FN176"/>
          <cell r="FO176"/>
          <cell r="FP176"/>
          <cell r="FQ176"/>
          <cell r="FR176"/>
          <cell r="FS176"/>
          <cell r="FT176"/>
          <cell r="FU176"/>
          <cell r="FV176"/>
          <cell r="FW176"/>
          <cell r="FX176"/>
          <cell r="FY176"/>
          <cell r="FZ176"/>
          <cell r="GA176"/>
          <cell r="GB176"/>
          <cell r="GC176"/>
          <cell r="GD176"/>
          <cell r="GE176"/>
        </row>
        <row r="177">
          <cell r="A177"/>
          <cell r="B177"/>
          <cell r="C177"/>
          <cell r="D177"/>
          <cell r="E177"/>
          <cell r="F177"/>
          <cell r="G177"/>
          <cell r="H177"/>
          <cell r="I177"/>
          <cell r="J177"/>
          <cell r="K177"/>
          <cell r="L177"/>
          <cell r="M177"/>
          <cell r="N177"/>
          <cell r="O177"/>
          <cell r="P177">
            <v>0</v>
          </cell>
          <cell r="Q177"/>
          <cell r="R177"/>
          <cell r="S177" t="str">
            <v xml:space="preserve">32819 </v>
          </cell>
          <cell r="T177"/>
          <cell r="U177"/>
          <cell r="V177"/>
          <cell r="W177"/>
          <cell r="X177"/>
          <cell r="Y177"/>
          <cell r="Z177"/>
          <cell r="AA177">
            <v>32819</v>
          </cell>
          <cell r="AB177"/>
          <cell r="AC177"/>
          <cell r="AD177"/>
          <cell r="AE177"/>
          <cell r="AF177"/>
          <cell r="AG177"/>
          <cell r="AH177"/>
          <cell r="AI177"/>
          <cell r="AJ177"/>
          <cell r="AK177"/>
          <cell r="AL177"/>
          <cell r="AM177"/>
          <cell r="AN177"/>
          <cell r="AO177"/>
          <cell r="AP177"/>
          <cell r="AQ177"/>
          <cell r="AR177"/>
          <cell r="AS177"/>
          <cell r="AT177"/>
          <cell r="AU177"/>
          <cell r="AV177"/>
          <cell r="AW177"/>
          <cell r="AX177"/>
          <cell r="AY177"/>
          <cell r="AZ177"/>
          <cell r="BA177"/>
          <cell r="BB177"/>
          <cell r="BC177"/>
          <cell r="BD177"/>
          <cell r="BE177"/>
          <cell r="BF177"/>
          <cell r="BG177"/>
          <cell r="BH177"/>
          <cell r="BI177"/>
          <cell r="BJ177"/>
          <cell r="BK177"/>
          <cell r="BL177"/>
          <cell r="BM177"/>
          <cell r="BN177"/>
          <cell r="BO177"/>
          <cell r="BP177"/>
          <cell r="BQ177"/>
          <cell r="BR177"/>
          <cell r="BS177"/>
          <cell r="BT177"/>
          <cell r="BU177"/>
          <cell r="BV177"/>
          <cell r="BW177"/>
          <cell r="BX177"/>
          <cell r="BY177"/>
          <cell r="BZ177"/>
          <cell r="CA177"/>
          <cell r="CB177"/>
          <cell r="CC177"/>
          <cell r="CD177"/>
          <cell r="CE177"/>
          <cell r="CF177"/>
          <cell r="CG177"/>
          <cell r="CH177"/>
          <cell r="CI177"/>
          <cell r="CJ177"/>
          <cell r="CK177"/>
          <cell r="CL177"/>
          <cell r="CM177"/>
          <cell r="CN177"/>
          <cell r="CO177"/>
          <cell r="CP177"/>
          <cell r="CQ177"/>
          <cell r="CR177"/>
          <cell r="CS177"/>
          <cell r="CT177"/>
          <cell r="CU177"/>
          <cell r="CV177"/>
          <cell r="CW177"/>
          <cell r="CX177"/>
          <cell r="CY177"/>
          <cell r="CZ177"/>
          <cell r="DA177"/>
          <cell r="DB177"/>
          <cell r="DC177"/>
          <cell r="DD177"/>
          <cell r="DE177"/>
          <cell r="DF177"/>
          <cell r="DG177"/>
          <cell r="DH177"/>
          <cell r="DI177"/>
          <cell r="DJ177"/>
          <cell r="DK177"/>
          <cell r="DL177"/>
          <cell r="DM177"/>
          <cell r="DN177"/>
          <cell r="DO177"/>
          <cell r="DP177"/>
          <cell r="DQ177"/>
          <cell r="DR177"/>
          <cell r="DS177"/>
          <cell r="DT177"/>
          <cell r="DU177"/>
          <cell r="DV177"/>
          <cell r="DW177"/>
          <cell r="DX177"/>
          <cell r="DY177"/>
          <cell r="DZ177"/>
          <cell r="EA177"/>
          <cell r="EB177"/>
          <cell r="EC177"/>
          <cell r="ED177"/>
          <cell r="EE177"/>
          <cell r="EF177"/>
          <cell r="EG177"/>
          <cell r="EH177"/>
          <cell r="EI177"/>
          <cell r="EJ177"/>
          <cell r="EK177"/>
          <cell r="EL177"/>
          <cell r="EM177"/>
          <cell r="EN177"/>
          <cell r="EO177"/>
          <cell r="EP177"/>
          <cell r="EQ177"/>
          <cell r="ER177"/>
          <cell r="ES177"/>
          <cell r="ET177"/>
          <cell r="EU177"/>
          <cell r="EV177"/>
          <cell r="EW177"/>
          <cell r="EX177"/>
          <cell r="EY177"/>
          <cell r="EZ177"/>
          <cell r="FA177"/>
          <cell r="FB177"/>
          <cell r="FC177"/>
          <cell r="FD177"/>
          <cell r="FE177"/>
          <cell r="FF177"/>
          <cell r="FG177"/>
          <cell r="FH177"/>
          <cell r="FI177"/>
          <cell r="FJ177"/>
          <cell r="FK177"/>
          <cell r="FL177"/>
          <cell r="FM177"/>
          <cell r="FN177"/>
          <cell r="FO177"/>
          <cell r="FP177"/>
          <cell r="FQ177"/>
          <cell r="FR177"/>
          <cell r="FS177"/>
          <cell r="FT177"/>
          <cell r="FU177"/>
          <cell r="FV177"/>
          <cell r="FW177"/>
          <cell r="FX177"/>
          <cell r="FY177"/>
          <cell r="FZ177"/>
          <cell r="GA177"/>
          <cell r="GB177"/>
          <cell r="GC177"/>
          <cell r="GD177"/>
          <cell r="GE177"/>
        </row>
        <row r="178">
          <cell r="A178"/>
          <cell r="B178"/>
          <cell r="C178"/>
          <cell r="D178"/>
          <cell r="E178"/>
          <cell r="F178"/>
          <cell r="G178"/>
          <cell r="H178"/>
          <cell r="I178"/>
          <cell r="J178"/>
          <cell r="K178"/>
          <cell r="L178"/>
          <cell r="M178"/>
          <cell r="N178"/>
          <cell r="O178"/>
          <cell r="P178">
            <v>0</v>
          </cell>
          <cell r="Q178"/>
          <cell r="R178"/>
          <cell r="S178" t="str">
            <v xml:space="preserve">32819 </v>
          </cell>
          <cell r="T178"/>
          <cell r="U178"/>
          <cell r="V178"/>
          <cell r="W178"/>
          <cell r="X178"/>
          <cell r="Y178"/>
          <cell r="Z178"/>
          <cell r="AA178">
            <v>32819</v>
          </cell>
          <cell r="AB178"/>
          <cell r="AC178"/>
          <cell r="AD178"/>
          <cell r="AE178"/>
          <cell r="AF178"/>
          <cell r="AG178"/>
          <cell r="AH178"/>
          <cell r="AI178"/>
          <cell r="AJ178"/>
          <cell r="AK178"/>
          <cell r="AL178"/>
          <cell r="AM178"/>
          <cell r="AN178"/>
          <cell r="AO178"/>
          <cell r="AP178"/>
          <cell r="AQ178"/>
          <cell r="AR178"/>
          <cell r="AS178"/>
          <cell r="AT178"/>
          <cell r="AU178"/>
          <cell r="AV178"/>
          <cell r="AW178"/>
          <cell r="AX178"/>
          <cell r="AY178"/>
          <cell r="AZ178"/>
          <cell r="BA178"/>
          <cell r="BB178"/>
          <cell r="BC178"/>
          <cell r="BD178"/>
          <cell r="BE178"/>
          <cell r="BF178"/>
          <cell r="BG178"/>
          <cell r="BH178"/>
          <cell r="BI178"/>
          <cell r="BJ178"/>
          <cell r="BK178"/>
          <cell r="BL178"/>
          <cell r="BM178"/>
          <cell r="BN178"/>
          <cell r="BO178"/>
          <cell r="BP178"/>
          <cell r="BQ178"/>
          <cell r="BR178"/>
          <cell r="BS178"/>
          <cell r="BT178"/>
          <cell r="BU178"/>
          <cell r="BV178"/>
          <cell r="BW178"/>
          <cell r="BX178"/>
          <cell r="BY178"/>
          <cell r="BZ178"/>
          <cell r="CA178"/>
          <cell r="CB178"/>
          <cell r="CC178"/>
          <cell r="CD178"/>
          <cell r="CE178"/>
          <cell r="CF178"/>
          <cell r="CG178"/>
          <cell r="CH178"/>
          <cell r="CI178"/>
          <cell r="CJ178"/>
          <cell r="CK178"/>
          <cell r="CL178"/>
          <cell r="CM178"/>
          <cell r="CN178"/>
          <cell r="CO178"/>
          <cell r="CP178"/>
          <cell r="CQ178"/>
          <cell r="CR178"/>
          <cell r="CS178"/>
          <cell r="CT178"/>
          <cell r="CU178"/>
          <cell r="CV178"/>
          <cell r="CW178"/>
          <cell r="CX178"/>
          <cell r="CY178"/>
          <cell r="CZ178"/>
          <cell r="DA178"/>
          <cell r="DB178"/>
          <cell r="DC178"/>
          <cell r="DD178"/>
          <cell r="DE178"/>
          <cell r="DF178"/>
          <cell r="DG178"/>
          <cell r="DH178"/>
          <cell r="DI178"/>
          <cell r="DJ178"/>
          <cell r="DK178"/>
          <cell r="DL178"/>
          <cell r="DM178"/>
          <cell r="DN178"/>
          <cell r="DO178"/>
          <cell r="DP178"/>
          <cell r="DQ178"/>
          <cell r="DR178"/>
          <cell r="DS178"/>
          <cell r="DT178"/>
          <cell r="DU178"/>
          <cell r="DV178"/>
          <cell r="DW178"/>
          <cell r="DX178"/>
          <cell r="DY178"/>
          <cell r="DZ178"/>
          <cell r="EA178"/>
          <cell r="EB178"/>
          <cell r="EC178"/>
          <cell r="ED178"/>
          <cell r="EE178"/>
          <cell r="EF178"/>
          <cell r="EG178"/>
          <cell r="EH178"/>
          <cell r="EI178"/>
          <cell r="EJ178"/>
          <cell r="EK178"/>
          <cell r="EL178"/>
          <cell r="EM178"/>
          <cell r="EN178"/>
          <cell r="EO178"/>
          <cell r="EP178"/>
          <cell r="EQ178"/>
          <cell r="ER178"/>
          <cell r="ES178"/>
          <cell r="ET178"/>
          <cell r="EU178"/>
          <cell r="EV178"/>
          <cell r="EW178"/>
          <cell r="EX178"/>
          <cell r="EY178"/>
          <cell r="EZ178"/>
          <cell r="FA178"/>
          <cell r="FB178"/>
          <cell r="FC178"/>
          <cell r="FD178"/>
          <cell r="FE178"/>
          <cell r="FF178"/>
          <cell r="FG178"/>
          <cell r="FH178"/>
          <cell r="FI178"/>
          <cell r="FJ178"/>
          <cell r="FK178"/>
          <cell r="FL178"/>
          <cell r="FM178"/>
          <cell r="FN178"/>
          <cell r="FO178"/>
          <cell r="FP178"/>
          <cell r="FQ178"/>
          <cell r="FR178"/>
          <cell r="FS178"/>
          <cell r="FT178"/>
          <cell r="FU178"/>
          <cell r="FV178"/>
          <cell r="FW178"/>
          <cell r="FX178"/>
          <cell r="FY178"/>
          <cell r="FZ178"/>
          <cell r="GA178"/>
          <cell r="GB178"/>
          <cell r="GC178"/>
          <cell r="GD178"/>
          <cell r="GE178"/>
        </row>
        <row r="179">
          <cell r="A179"/>
          <cell r="B179"/>
          <cell r="C179"/>
          <cell r="D179"/>
          <cell r="E179"/>
          <cell r="F179"/>
          <cell r="G179"/>
          <cell r="H179"/>
          <cell r="I179"/>
          <cell r="J179"/>
          <cell r="K179"/>
          <cell r="L179"/>
          <cell r="M179"/>
          <cell r="N179"/>
          <cell r="O179"/>
          <cell r="P179">
            <v>0</v>
          </cell>
          <cell r="Q179"/>
          <cell r="R179"/>
          <cell r="S179" t="str">
            <v xml:space="preserve">32819 </v>
          </cell>
          <cell r="T179"/>
          <cell r="U179"/>
          <cell r="V179"/>
          <cell r="W179"/>
          <cell r="X179"/>
          <cell r="Y179"/>
          <cell r="Z179"/>
          <cell r="AA179">
            <v>32819</v>
          </cell>
          <cell r="AB179"/>
          <cell r="AC179"/>
          <cell r="AD179"/>
          <cell r="AE179"/>
          <cell r="AF179"/>
          <cell r="AG179"/>
          <cell r="AH179"/>
          <cell r="AI179"/>
          <cell r="AJ179"/>
          <cell r="AK179"/>
          <cell r="AL179"/>
          <cell r="AM179"/>
          <cell r="AN179"/>
          <cell r="AO179"/>
          <cell r="AP179"/>
          <cell r="AQ179"/>
          <cell r="AR179"/>
          <cell r="AS179"/>
          <cell r="AT179"/>
          <cell r="AU179"/>
          <cell r="AV179"/>
          <cell r="AW179"/>
          <cell r="AX179"/>
          <cell r="AY179"/>
          <cell r="AZ179"/>
          <cell r="BA179"/>
          <cell r="BB179"/>
          <cell r="BC179"/>
          <cell r="BD179"/>
          <cell r="BE179"/>
          <cell r="BF179"/>
          <cell r="BG179"/>
          <cell r="BH179"/>
          <cell r="BI179"/>
          <cell r="BJ179"/>
          <cell r="BK179"/>
          <cell r="BL179"/>
          <cell r="BM179"/>
          <cell r="BN179"/>
          <cell r="BO179"/>
          <cell r="BP179"/>
          <cell r="BQ179"/>
          <cell r="BR179"/>
          <cell r="BS179"/>
          <cell r="BT179"/>
          <cell r="BU179"/>
          <cell r="BV179"/>
          <cell r="BW179"/>
          <cell r="BX179"/>
          <cell r="BY179"/>
          <cell r="BZ179"/>
          <cell r="CA179"/>
          <cell r="CB179"/>
          <cell r="CC179"/>
          <cell r="CD179"/>
          <cell r="CE179"/>
          <cell r="CF179"/>
          <cell r="CG179"/>
          <cell r="CH179"/>
          <cell r="CI179"/>
          <cell r="CJ179"/>
          <cell r="CK179"/>
          <cell r="CL179"/>
          <cell r="CM179"/>
          <cell r="CN179"/>
          <cell r="CO179"/>
          <cell r="CP179"/>
          <cell r="CQ179"/>
          <cell r="CR179"/>
          <cell r="CS179"/>
          <cell r="CT179"/>
          <cell r="CU179"/>
          <cell r="CV179"/>
          <cell r="CW179"/>
          <cell r="CX179"/>
          <cell r="CY179"/>
          <cell r="CZ179"/>
          <cell r="DA179"/>
          <cell r="DB179"/>
          <cell r="DC179"/>
          <cell r="DD179"/>
          <cell r="DE179"/>
          <cell r="DF179"/>
          <cell r="DG179"/>
          <cell r="DH179"/>
          <cell r="DI179"/>
          <cell r="DJ179"/>
          <cell r="DK179"/>
          <cell r="DL179"/>
          <cell r="DM179"/>
          <cell r="DN179"/>
          <cell r="DO179"/>
          <cell r="DP179"/>
          <cell r="DQ179"/>
          <cell r="DR179"/>
          <cell r="DS179"/>
          <cell r="DT179"/>
          <cell r="DU179"/>
          <cell r="DV179"/>
          <cell r="DW179"/>
          <cell r="DX179"/>
          <cell r="DY179"/>
          <cell r="DZ179"/>
          <cell r="EA179"/>
          <cell r="EB179"/>
          <cell r="EC179"/>
          <cell r="ED179"/>
          <cell r="EE179"/>
          <cell r="EF179"/>
          <cell r="EG179"/>
          <cell r="EH179"/>
          <cell r="EI179"/>
          <cell r="EJ179"/>
          <cell r="EK179"/>
          <cell r="EL179"/>
          <cell r="EM179"/>
          <cell r="EN179"/>
          <cell r="EO179"/>
          <cell r="EP179"/>
          <cell r="EQ179"/>
          <cell r="ER179"/>
          <cell r="ES179"/>
          <cell r="ET179"/>
          <cell r="EU179"/>
          <cell r="EV179"/>
          <cell r="EW179"/>
          <cell r="EX179"/>
          <cell r="EY179"/>
          <cell r="EZ179"/>
          <cell r="FA179"/>
          <cell r="FB179"/>
          <cell r="FC179"/>
          <cell r="FD179"/>
          <cell r="FE179"/>
          <cell r="FF179"/>
          <cell r="FG179"/>
          <cell r="FH179"/>
          <cell r="FI179"/>
          <cell r="FJ179"/>
          <cell r="FK179"/>
          <cell r="FL179"/>
          <cell r="FM179"/>
          <cell r="FN179"/>
          <cell r="FO179"/>
          <cell r="FP179"/>
          <cell r="FQ179"/>
          <cell r="FR179"/>
          <cell r="FS179"/>
          <cell r="FT179"/>
          <cell r="FU179"/>
          <cell r="FV179"/>
          <cell r="FW179"/>
          <cell r="FX179"/>
          <cell r="FY179"/>
          <cell r="FZ179"/>
          <cell r="GA179"/>
          <cell r="GB179"/>
          <cell r="GC179"/>
          <cell r="GD179"/>
          <cell r="GE179"/>
        </row>
        <row r="180">
          <cell r="A180"/>
          <cell r="B180"/>
          <cell r="C180"/>
          <cell r="D180"/>
          <cell r="E180"/>
          <cell r="F180"/>
          <cell r="G180"/>
          <cell r="H180"/>
          <cell r="I180"/>
          <cell r="J180"/>
          <cell r="K180"/>
          <cell r="L180"/>
          <cell r="M180"/>
          <cell r="N180"/>
          <cell r="O180"/>
          <cell r="P180">
            <v>0</v>
          </cell>
          <cell r="Q180"/>
          <cell r="R180"/>
          <cell r="S180" t="str">
            <v xml:space="preserve">32819 </v>
          </cell>
          <cell r="T180"/>
          <cell r="U180"/>
          <cell r="V180"/>
          <cell r="W180"/>
          <cell r="X180"/>
          <cell r="Y180"/>
          <cell r="Z180"/>
          <cell r="AA180">
            <v>32819</v>
          </cell>
          <cell r="AB180"/>
          <cell r="AC180"/>
          <cell r="AD180"/>
          <cell r="AE180"/>
          <cell r="AF180"/>
          <cell r="AG180"/>
          <cell r="AH180"/>
          <cell r="AI180"/>
          <cell r="AJ180"/>
          <cell r="AK180"/>
          <cell r="AL180"/>
          <cell r="AM180"/>
          <cell r="AN180"/>
          <cell r="AO180"/>
          <cell r="AP180"/>
          <cell r="AQ180"/>
          <cell r="AR180"/>
          <cell r="AS180"/>
          <cell r="AT180"/>
          <cell r="AU180"/>
          <cell r="AV180"/>
          <cell r="AW180"/>
          <cell r="AX180"/>
          <cell r="AY180"/>
          <cell r="AZ180"/>
          <cell r="BA180"/>
          <cell r="BB180"/>
          <cell r="BC180"/>
          <cell r="BD180"/>
          <cell r="BE180"/>
          <cell r="BF180"/>
          <cell r="BG180"/>
          <cell r="BH180"/>
          <cell r="BI180"/>
          <cell r="BJ180"/>
          <cell r="BK180"/>
          <cell r="BL180"/>
          <cell r="BM180"/>
          <cell r="BN180"/>
          <cell r="BO180"/>
          <cell r="BP180"/>
          <cell r="BQ180"/>
          <cell r="BR180"/>
          <cell r="BS180"/>
          <cell r="BT180"/>
          <cell r="BU180"/>
          <cell r="BV180"/>
          <cell r="BW180"/>
          <cell r="BX180"/>
          <cell r="BY180"/>
          <cell r="BZ180"/>
          <cell r="CA180"/>
          <cell r="CB180"/>
          <cell r="CC180"/>
          <cell r="CD180"/>
          <cell r="CE180"/>
          <cell r="CF180"/>
          <cell r="CG180"/>
          <cell r="CH180"/>
          <cell r="CI180"/>
          <cell r="CJ180"/>
          <cell r="CK180"/>
          <cell r="CL180"/>
          <cell r="CM180"/>
          <cell r="CN180"/>
          <cell r="CO180"/>
          <cell r="CP180"/>
          <cell r="CQ180"/>
          <cell r="CR180"/>
          <cell r="CS180"/>
          <cell r="CT180"/>
          <cell r="CU180"/>
          <cell r="CV180"/>
          <cell r="CW180"/>
          <cell r="CX180"/>
          <cell r="CY180"/>
          <cell r="CZ180"/>
          <cell r="DA180"/>
          <cell r="DB180"/>
          <cell r="DC180"/>
          <cell r="DD180"/>
          <cell r="DE180"/>
          <cell r="DF180"/>
          <cell r="DG180"/>
          <cell r="DH180"/>
          <cell r="DI180"/>
          <cell r="DJ180"/>
          <cell r="DK180"/>
          <cell r="DL180"/>
          <cell r="DM180"/>
          <cell r="DN180"/>
          <cell r="DO180"/>
          <cell r="DP180"/>
          <cell r="DQ180"/>
          <cell r="DR180"/>
          <cell r="DS180"/>
          <cell r="DT180"/>
          <cell r="DU180"/>
          <cell r="DV180"/>
          <cell r="DW180"/>
          <cell r="DX180"/>
          <cell r="DY180"/>
          <cell r="DZ180"/>
          <cell r="EA180"/>
          <cell r="EB180"/>
          <cell r="EC180"/>
          <cell r="ED180"/>
          <cell r="EE180"/>
          <cell r="EF180"/>
          <cell r="EG180"/>
          <cell r="EH180"/>
          <cell r="EI180"/>
          <cell r="EJ180"/>
          <cell r="EK180"/>
          <cell r="EL180"/>
          <cell r="EM180"/>
          <cell r="EN180"/>
          <cell r="EO180"/>
          <cell r="EP180"/>
          <cell r="EQ180"/>
          <cell r="ER180"/>
          <cell r="ES180"/>
          <cell r="ET180"/>
          <cell r="EU180"/>
          <cell r="EV180"/>
          <cell r="EW180"/>
          <cell r="EX180"/>
          <cell r="EY180"/>
          <cell r="EZ180"/>
          <cell r="FA180"/>
          <cell r="FB180"/>
          <cell r="FC180"/>
          <cell r="FD180"/>
          <cell r="FE180"/>
          <cell r="FF180"/>
          <cell r="FG180"/>
          <cell r="FH180"/>
          <cell r="FI180"/>
          <cell r="FJ180"/>
          <cell r="FK180"/>
          <cell r="FL180"/>
          <cell r="FM180"/>
          <cell r="FN180"/>
          <cell r="FO180"/>
          <cell r="FP180"/>
          <cell r="FQ180"/>
          <cell r="FR180"/>
          <cell r="FS180"/>
          <cell r="FT180"/>
          <cell r="FU180"/>
          <cell r="FV180"/>
          <cell r="FW180"/>
          <cell r="FX180"/>
          <cell r="FY180"/>
          <cell r="FZ180"/>
          <cell r="GA180"/>
          <cell r="GB180"/>
          <cell r="GC180"/>
          <cell r="GD180"/>
          <cell r="GE180"/>
        </row>
        <row r="181">
          <cell r="A181"/>
          <cell r="B181"/>
          <cell r="C181"/>
          <cell r="D181"/>
          <cell r="E181"/>
          <cell r="F181"/>
          <cell r="G181"/>
          <cell r="H181"/>
          <cell r="I181"/>
          <cell r="J181"/>
          <cell r="K181"/>
          <cell r="L181"/>
          <cell r="M181"/>
          <cell r="N181"/>
          <cell r="O181"/>
          <cell r="P181">
            <v>0</v>
          </cell>
          <cell r="Q181"/>
          <cell r="R181"/>
          <cell r="S181" t="str">
            <v xml:space="preserve">32819 </v>
          </cell>
          <cell r="T181"/>
          <cell r="U181"/>
          <cell r="V181"/>
          <cell r="W181"/>
          <cell r="X181"/>
          <cell r="Y181"/>
          <cell r="Z181"/>
          <cell r="AA181">
            <v>32819</v>
          </cell>
          <cell r="AB181"/>
          <cell r="AC181"/>
          <cell r="AD181"/>
          <cell r="AE181"/>
          <cell r="AF181"/>
          <cell r="AG181"/>
          <cell r="AH181"/>
          <cell r="AI181"/>
          <cell r="AJ181"/>
          <cell r="AK181"/>
          <cell r="AL181"/>
          <cell r="AM181"/>
          <cell r="AN181"/>
          <cell r="AO181"/>
          <cell r="AP181"/>
          <cell r="AQ181"/>
          <cell r="AR181"/>
          <cell r="AS181"/>
          <cell r="AT181"/>
          <cell r="AU181"/>
          <cell r="AV181"/>
          <cell r="AW181"/>
          <cell r="AX181"/>
          <cell r="AY181"/>
          <cell r="AZ181"/>
          <cell r="BA181"/>
          <cell r="BB181"/>
          <cell r="BC181"/>
          <cell r="BD181"/>
          <cell r="BE181"/>
          <cell r="BF181"/>
          <cell r="BG181"/>
          <cell r="BH181"/>
          <cell r="BI181"/>
          <cell r="BJ181"/>
          <cell r="BK181"/>
          <cell r="BL181"/>
          <cell r="BM181"/>
          <cell r="BN181"/>
          <cell r="BO181"/>
          <cell r="BP181"/>
          <cell r="BQ181"/>
          <cell r="BR181"/>
          <cell r="BS181"/>
          <cell r="BT181"/>
          <cell r="BU181"/>
          <cell r="BV181"/>
          <cell r="BW181"/>
          <cell r="BX181"/>
          <cell r="BY181"/>
          <cell r="BZ181"/>
          <cell r="CA181"/>
          <cell r="CB181"/>
          <cell r="CC181"/>
          <cell r="CD181"/>
          <cell r="CE181"/>
          <cell r="CF181"/>
          <cell r="CG181"/>
          <cell r="CH181"/>
          <cell r="CI181"/>
          <cell r="CJ181"/>
          <cell r="CK181"/>
          <cell r="CL181"/>
          <cell r="CM181"/>
          <cell r="CN181"/>
          <cell r="CO181"/>
          <cell r="CP181"/>
          <cell r="CQ181"/>
          <cell r="CR181"/>
          <cell r="CS181"/>
          <cell r="CT181"/>
          <cell r="CU181"/>
          <cell r="CV181"/>
          <cell r="CW181"/>
          <cell r="CX181"/>
          <cell r="CY181"/>
          <cell r="CZ181"/>
          <cell r="DA181"/>
          <cell r="DB181"/>
          <cell r="DC181"/>
          <cell r="DD181"/>
          <cell r="DE181"/>
          <cell r="DF181"/>
          <cell r="DG181"/>
          <cell r="DH181"/>
          <cell r="DI181"/>
          <cell r="DJ181"/>
          <cell r="DK181"/>
          <cell r="DL181"/>
          <cell r="DM181"/>
          <cell r="DN181"/>
          <cell r="DO181"/>
          <cell r="DP181"/>
          <cell r="DQ181"/>
          <cell r="DR181"/>
          <cell r="DS181"/>
          <cell r="DT181"/>
          <cell r="DU181"/>
          <cell r="DV181"/>
          <cell r="DW181"/>
          <cell r="DX181"/>
          <cell r="DY181"/>
          <cell r="DZ181"/>
          <cell r="EA181"/>
          <cell r="EB181"/>
          <cell r="EC181"/>
          <cell r="ED181"/>
          <cell r="EE181"/>
          <cell r="EF181"/>
          <cell r="EG181"/>
          <cell r="EH181"/>
          <cell r="EI181"/>
          <cell r="EJ181"/>
          <cell r="EK181"/>
          <cell r="EL181"/>
          <cell r="EM181"/>
          <cell r="EN181"/>
          <cell r="EO181"/>
          <cell r="EP181"/>
          <cell r="EQ181"/>
          <cell r="ER181"/>
          <cell r="ES181"/>
          <cell r="ET181"/>
          <cell r="EU181"/>
          <cell r="EV181"/>
          <cell r="EW181"/>
          <cell r="EX181"/>
          <cell r="EY181"/>
          <cell r="EZ181"/>
          <cell r="FA181"/>
          <cell r="FB181"/>
          <cell r="FC181"/>
          <cell r="FD181"/>
          <cell r="FE181"/>
          <cell r="FF181"/>
          <cell r="FG181"/>
          <cell r="FH181"/>
          <cell r="FI181"/>
          <cell r="FJ181"/>
          <cell r="FK181"/>
          <cell r="FL181"/>
          <cell r="FM181"/>
          <cell r="FN181"/>
          <cell r="FO181"/>
          <cell r="FP181"/>
          <cell r="FQ181"/>
          <cell r="FR181"/>
          <cell r="FS181"/>
          <cell r="FT181"/>
          <cell r="FU181"/>
          <cell r="FV181"/>
          <cell r="FW181"/>
          <cell r="FX181"/>
          <cell r="FY181"/>
          <cell r="FZ181"/>
          <cell r="GA181"/>
          <cell r="GB181"/>
          <cell r="GC181"/>
          <cell r="GD181"/>
          <cell r="GE181"/>
        </row>
        <row r="182">
          <cell r="A182"/>
          <cell r="B182"/>
          <cell r="C182"/>
          <cell r="D182"/>
          <cell r="E182"/>
          <cell r="F182"/>
          <cell r="G182"/>
          <cell r="H182"/>
          <cell r="I182"/>
          <cell r="J182"/>
          <cell r="K182"/>
          <cell r="L182"/>
          <cell r="M182"/>
          <cell r="N182"/>
          <cell r="O182"/>
          <cell r="P182">
            <v>0</v>
          </cell>
          <cell r="Q182"/>
          <cell r="R182"/>
          <cell r="S182" t="str">
            <v xml:space="preserve">32819 </v>
          </cell>
          <cell r="T182"/>
          <cell r="U182"/>
          <cell r="V182"/>
          <cell r="W182"/>
          <cell r="X182"/>
          <cell r="Y182"/>
          <cell r="Z182"/>
          <cell r="AA182">
            <v>32819</v>
          </cell>
          <cell r="AB182"/>
          <cell r="AC182"/>
          <cell r="AD182"/>
          <cell r="AE182"/>
          <cell r="AF182"/>
          <cell r="AG182"/>
          <cell r="AH182"/>
          <cell r="AI182"/>
          <cell r="AJ182"/>
          <cell r="AK182"/>
          <cell r="AL182"/>
          <cell r="AM182"/>
          <cell r="AN182"/>
          <cell r="AO182"/>
          <cell r="AP182"/>
          <cell r="AQ182"/>
          <cell r="AR182"/>
          <cell r="AS182"/>
          <cell r="AT182"/>
          <cell r="AU182"/>
          <cell r="AV182"/>
          <cell r="AW182"/>
          <cell r="AX182"/>
          <cell r="AY182"/>
          <cell r="AZ182"/>
          <cell r="BA182"/>
          <cell r="BB182"/>
          <cell r="BC182"/>
          <cell r="BD182"/>
          <cell r="BE182"/>
          <cell r="BF182"/>
          <cell r="BG182"/>
          <cell r="BH182"/>
          <cell r="BI182"/>
          <cell r="BJ182"/>
          <cell r="BK182"/>
          <cell r="BL182"/>
          <cell r="BM182"/>
          <cell r="BN182"/>
          <cell r="BO182"/>
          <cell r="BP182"/>
          <cell r="BQ182"/>
          <cell r="BR182"/>
          <cell r="BS182"/>
          <cell r="BT182"/>
          <cell r="BU182"/>
          <cell r="BV182"/>
          <cell r="BW182"/>
          <cell r="BX182"/>
          <cell r="BY182"/>
          <cell r="BZ182"/>
          <cell r="CA182"/>
          <cell r="CB182"/>
          <cell r="CC182"/>
          <cell r="CD182"/>
          <cell r="CE182"/>
          <cell r="CF182"/>
          <cell r="CG182"/>
          <cell r="CH182"/>
          <cell r="CI182"/>
          <cell r="CJ182"/>
          <cell r="CK182"/>
          <cell r="CL182"/>
          <cell r="CM182"/>
          <cell r="CN182"/>
          <cell r="CO182"/>
          <cell r="CP182"/>
          <cell r="CQ182"/>
          <cell r="CR182"/>
          <cell r="CS182"/>
          <cell r="CT182"/>
          <cell r="CU182"/>
          <cell r="CV182"/>
          <cell r="CW182"/>
          <cell r="CX182"/>
          <cell r="CY182"/>
          <cell r="CZ182"/>
          <cell r="DA182"/>
          <cell r="DB182"/>
          <cell r="DC182"/>
          <cell r="DD182"/>
          <cell r="DE182"/>
          <cell r="DF182"/>
          <cell r="DG182"/>
          <cell r="DH182"/>
          <cell r="DI182"/>
          <cell r="DJ182"/>
          <cell r="DK182"/>
          <cell r="DL182"/>
          <cell r="DM182"/>
          <cell r="DN182"/>
          <cell r="DO182"/>
          <cell r="DP182"/>
          <cell r="DQ182"/>
          <cell r="DR182"/>
          <cell r="DS182"/>
          <cell r="DT182"/>
          <cell r="DU182"/>
          <cell r="DV182"/>
          <cell r="DW182"/>
          <cell r="DX182"/>
          <cell r="DY182"/>
          <cell r="DZ182"/>
          <cell r="EA182"/>
          <cell r="EB182"/>
          <cell r="EC182"/>
          <cell r="ED182"/>
          <cell r="EE182"/>
          <cell r="EF182"/>
          <cell r="EG182"/>
          <cell r="EH182"/>
          <cell r="EI182"/>
          <cell r="EJ182"/>
          <cell r="EK182"/>
          <cell r="EL182"/>
          <cell r="EM182"/>
          <cell r="EN182"/>
          <cell r="EO182"/>
          <cell r="EP182"/>
          <cell r="EQ182"/>
          <cell r="ER182"/>
          <cell r="ES182"/>
          <cell r="ET182"/>
          <cell r="EU182"/>
          <cell r="EV182"/>
          <cell r="EW182"/>
          <cell r="EX182"/>
          <cell r="EY182"/>
          <cell r="EZ182"/>
          <cell r="FA182"/>
          <cell r="FB182"/>
          <cell r="FC182"/>
          <cell r="FD182"/>
          <cell r="FE182"/>
          <cell r="FF182"/>
          <cell r="FG182"/>
          <cell r="FH182"/>
          <cell r="FI182"/>
          <cell r="FJ182"/>
          <cell r="FK182"/>
          <cell r="FL182"/>
          <cell r="FM182"/>
          <cell r="FN182"/>
          <cell r="FO182"/>
          <cell r="FP182"/>
          <cell r="FQ182"/>
          <cell r="FR182"/>
          <cell r="FS182"/>
          <cell r="FT182"/>
          <cell r="FU182"/>
          <cell r="FV182"/>
          <cell r="FW182"/>
          <cell r="FX182"/>
          <cell r="FY182"/>
          <cell r="FZ182"/>
          <cell r="GA182"/>
          <cell r="GB182"/>
          <cell r="GC182"/>
          <cell r="GD182"/>
          <cell r="GE182"/>
        </row>
        <row r="183">
          <cell r="A183"/>
          <cell r="B183"/>
          <cell r="C183"/>
          <cell r="D183"/>
          <cell r="E183"/>
          <cell r="F183"/>
          <cell r="G183"/>
          <cell r="H183"/>
          <cell r="I183"/>
          <cell r="J183"/>
          <cell r="K183"/>
          <cell r="L183"/>
          <cell r="M183"/>
          <cell r="N183"/>
          <cell r="O183"/>
          <cell r="P183">
            <v>0</v>
          </cell>
          <cell r="Q183"/>
          <cell r="R183"/>
          <cell r="S183" t="str">
            <v xml:space="preserve">32819 </v>
          </cell>
          <cell r="T183"/>
          <cell r="U183"/>
          <cell r="V183"/>
          <cell r="W183"/>
          <cell r="X183"/>
          <cell r="Y183"/>
          <cell r="Z183"/>
          <cell r="AA183">
            <v>32819</v>
          </cell>
          <cell r="AB183"/>
          <cell r="AC183"/>
          <cell r="AD183"/>
          <cell r="AE183"/>
          <cell r="AF183"/>
          <cell r="AG183"/>
          <cell r="AH183"/>
          <cell r="AI183"/>
          <cell r="AJ183"/>
          <cell r="AK183"/>
          <cell r="AL183"/>
          <cell r="AM183"/>
          <cell r="AN183"/>
          <cell r="AO183"/>
          <cell r="AP183"/>
          <cell r="AQ183"/>
          <cell r="AR183"/>
          <cell r="AS183"/>
          <cell r="AT183"/>
          <cell r="AU183"/>
          <cell r="AV183"/>
          <cell r="AW183"/>
          <cell r="AX183"/>
          <cell r="AY183"/>
          <cell r="AZ183"/>
          <cell r="BA183"/>
          <cell r="BB183"/>
          <cell r="BC183"/>
          <cell r="BD183"/>
          <cell r="BE183"/>
          <cell r="BF183"/>
          <cell r="BG183"/>
          <cell r="BH183"/>
          <cell r="BI183"/>
          <cell r="BJ183"/>
          <cell r="BK183"/>
          <cell r="BL183"/>
          <cell r="BM183"/>
          <cell r="BN183"/>
          <cell r="BO183"/>
          <cell r="BP183"/>
          <cell r="BQ183"/>
          <cell r="BR183"/>
          <cell r="BS183"/>
          <cell r="BT183"/>
          <cell r="BU183"/>
          <cell r="BV183"/>
          <cell r="BW183"/>
          <cell r="BX183"/>
          <cell r="BY183"/>
          <cell r="BZ183"/>
          <cell r="CA183"/>
          <cell r="CB183"/>
          <cell r="CC183"/>
          <cell r="CD183"/>
          <cell r="CE183"/>
          <cell r="CF183"/>
          <cell r="CG183"/>
          <cell r="CH183"/>
          <cell r="CI183"/>
          <cell r="CJ183"/>
          <cell r="CK183"/>
          <cell r="CL183"/>
          <cell r="CM183"/>
          <cell r="CN183"/>
          <cell r="CO183"/>
          <cell r="CP183"/>
          <cell r="CQ183"/>
          <cell r="CR183"/>
          <cell r="CS183"/>
          <cell r="CT183"/>
          <cell r="CU183"/>
          <cell r="CV183"/>
          <cell r="CW183"/>
          <cell r="CX183"/>
          <cell r="CY183"/>
          <cell r="CZ183"/>
          <cell r="DA183"/>
          <cell r="DB183"/>
          <cell r="DC183"/>
          <cell r="DD183"/>
          <cell r="DE183"/>
          <cell r="DF183"/>
          <cell r="DG183"/>
          <cell r="DH183"/>
          <cell r="DI183"/>
          <cell r="DJ183"/>
          <cell r="DK183"/>
          <cell r="DL183"/>
          <cell r="DM183"/>
          <cell r="DN183"/>
          <cell r="DO183"/>
          <cell r="DP183"/>
          <cell r="DQ183"/>
          <cell r="DR183"/>
          <cell r="DS183"/>
          <cell r="DT183"/>
          <cell r="DU183"/>
          <cell r="DV183"/>
          <cell r="DW183"/>
          <cell r="DX183"/>
          <cell r="DY183"/>
          <cell r="DZ183"/>
          <cell r="EA183"/>
          <cell r="EB183"/>
          <cell r="EC183"/>
          <cell r="ED183"/>
          <cell r="EE183"/>
          <cell r="EF183"/>
          <cell r="EG183"/>
          <cell r="EH183"/>
          <cell r="EI183"/>
          <cell r="EJ183"/>
          <cell r="EK183"/>
          <cell r="EL183"/>
          <cell r="EM183"/>
          <cell r="EN183"/>
          <cell r="EO183"/>
          <cell r="EP183"/>
          <cell r="EQ183"/>
          <cell r="ER183"/>
          <cell r="ES183"/>
          <cell r="ET183"/>
          <cell r="EU183"/>
          <cell r="EV183"/>
          <cell r="EW183"/>
          <cell r="EX183"/>
          <cell r="EY183"/>
          <cell r="EZ183"/>
          <cell r="FA183"/>
          <cell r="FB183"/>
          <cell r="FC183"/>
          <cell r="FD183"/>
          <cell r="FE183"/>
          <cell r="FF183"/>
          <cell r="FG183"/>
          <cell r="FH183"/>
          <cell r="FI183"/>
          <cell r="FJ183"/>
          <cell r="FK183"/>
          <cell r="FL183"/>
          <cell r="FM183"/>
          <cell r="FN183"/>
          <cell r="FO183"/>
          <cell r="FP183"/>
          <cell r="FQ183"/>
          <cell r="FR183"/>
          <cell r="FS183"/>
          <cell r="FT183"/>
          <cell r="FU183"/>
          <cell r="FV183"/>
          <cell r="FW183"/>
          <cell r="FX183"/>
          <cell r="FY183"/>
          <cell r="FZ183"/>
          <cell r="GA183"/>
          <cell r="GB183"/>
          <cell r="GC183"/>
          <cell r="GD183"/>
          <cell r="GE183"/>
        </row>
        <row r="184">
          <cell r="A184"/>
          <cell r="B184"/>
          <cell r="C184"/>
          <cell r="D184"/>
          <cell r="E184"/>
          <cell r="F184"/>
          <cell r="G184"/>
          <cell r="H184"/>
          <cell r="I184"/>
          <cell r="J184"/>
          <cell r="K184"/>
          <cell r="L184"/>
          <cell r="M184"/>
          <cell r="N184"/>
          <cell r="O184"/>
          <cell r="P184">
            <v>0</v>
          </cell>
          <cell r="Q184"/>
          <cell r="R184"/>
          <cell r="S184" t="str">
            <v xml:space="preserve">32819 </v>
          </cell>
          <cell r="T184"/>
          <cell r="U184"/>
          <cell r="V184"/>
          <cell r="W184"/>
          <cell r="X184"/>
          <cell r="Y184"/>
          <cell r="Z184"/>
          <cell r="AA184">
            <v>32819</v>
          </cell>
          <cell r="AB184"/>
          <cell r="AC184"/>
          <cell r="AD184"/>
          <cell r="AE184"/>
          <cell r="AF184"/>
          <cell r="AG184"/>
          <cell r="AH184"/>
          <cell r="AI184"/>
          <cell r="AJ184"/>
          <cell r="AK184"/>
          <cell r="AL184"/>
          <cell r="AM184"/>
          <cell r="AN184"/>
          <cell r="AO184"/>
          <cell r="AP184"/>
          <cell r="AQ184"/>
          <cell r="AR184"/>
          <cell r="AS184"/>
          <cell r="AT184"/>
          <cell r="AU184"/>
          <cell r="AV184"/>
          <cell r="AW184"/>
          <cell r="AX184"/>
          <cell r="AY184"/>
          <cell r="AZ184"/>
          <cell r="BA184"/>
          <cell r="BB184"/>
          <cell r="BC184"/>
          <cell r="BD184"/>
          <cell r="BE184"/>
          <cell r="BF184"/>
          <cell r="BG184"/>
          <cell r="BH184"/>
          <cell r="BI184"/>
          <cell r="BJ184"/>
          <cell r="BK184"/>
          <cell r="BL184"/>
          <cell r="BM184"/>
          <cell r="BN184"/>
          <cell r="BO184"/>
          <cell r="BP184"/>
          <cell r="BQ184"/>
          <cell r="BR184"/>
          <cell r="BS184"/>
          <cell r="BT184"/>
          <cell r="BU184"/>
          <cell r="BV184"/>
          <cell r="BW184"/>
          <cell r="BX184"/>
          <cell r="BY184"/>
          <cell r="BZ184"/>
          <cell r="CA184"/>
          <cell r="CB184"/>
          <cell r="CC184"/>
          <cell r="CD184"/>
          <cell r="CE184"/>
          <cell r="CF184"/>
          <cell r="CG184"/>
          <cell r="CH184"/>
          <cell r="CI184"/>
          <cell r="CJ184"/>
          <cell r="CK184"/>
          <cell r="CL184"/>
          <cell r="CM184"/>
          <cell r="CN184"/>
          <cell r="CO184"/>
          <cell r="CP184"/>
          <cell r="CQ184"/>
          <cell r="CR184"/>
          <cell r="CS184"/>
          <cell r="CT184"/>
          <cell r="CU184"/>
          <cell r="CV184"/>
          <cell r="CW184"/>
          <cell r="CX184"/>
          <cell r="CY184"/>
          <cell r="CZ184"/>
          <cell r="DA184"/>
          <cell r="DB184"/>
          <cell r="DC184"/>
          <cell r="DD184"/>
          <cell r="DE184"/>
          <cell r="DF184"/>
          <cell r="DG184"/>
          <cell r="DH184"/>
          <cell r="DI184"/>
          <cell r="DJ184"/>
          <cell r="DK184"/>
          <cell r="DL184"/>
          <cell r="DM184"/>
          <cell r="DN184"/>
          <cell r="DO184"/>
          <cell r="DP184"/>
          <cell r="DQ184"/>
          <cell r="DR184"/>
          <cell r="DS184"/>
          <cell r="DT184"/>
          <cell r="DU184"/>
          <cell r="DV184"/>
          <cell r="DW184"/>
          <cell r="DX184"/>
          <cell r="DY184"/>
          <cell r="DZ184"/>
          <cell r="EA184"/>
          <cell r="EB184"/>
          <cell r="EC184"/>
          <cell r="ED184"/>
          <cell r="EE184"/>
          <cell r="EF184"/>
          <cell r="EG184"/>
          <cell r="EH184"/>
          <cell r="EI184"/>
          <cell r="EJ184"/>
          <cell r="EK184"/>
          <cell r="EL184"/>
          <cell r="EM184"/>
          <cell r="EN184"/>
          <cell r="EO184"/>
          <cell r="EP184"/>
          <cell r="EQ184"/>
          <cell r="ER184"/>
          <cell r="ES184"/>
          <cell r="ET184"/>
          <cell r="EU184"/>
          <cell r="EV184"/>
          <cell r="EW184"/>
          <cell r="EX184"/>
          <cell r="EY184"/>
          <cell r="EZ184"/>
          <cell r="FA184"/>
          <cell r="FB184"/>
          <cell r="FC184"/>
          <cell r="FD184"/>
          <cell r="FE184"/>
          <cell r="FF184"/>
          <cell r="FG184"/>
          <cell r="FH184"/>
          <cell r="FI184"/>
          <cell r="FJ184"/>
          <cell r="FK184"/>
          <cell r="FL184"/>
          <cell r="FM184"/>
          <cell r="FN184"/>
          <cell r="FO184"/>
          <cell r="FP184"/>
          <cell r="FQ184"/>
          <cell r="FR184"/>
          <cell r="FS184"/>
          <cell r="FT184"/>
          <cell r="FU184"/>
          <cell r="FV184"/>
          <cell r="FW184"/>
          <cell r="FX184"/>
          <cell r="FY184"/>
          <cell r="FZ184"/>
          <cell r="GA184"/>
          <cell r="GB184"/>
          <cell r="GC184"/>
          <cell r="GD184"/>
          <cell r="GE184"/>
        </row>
        <row r="185">
          <cell r="A185"/>
          <cell r="B185"/>
          <cell r="C185"/>
          <cell r="D185"/>
          <cell r="E185"/>
          <cell r="F185"/>
          <cell r="G185"/>
          <cell r="H185"/>
          <cell r="I185"/>
          <cell r="J185"/>
          <cell r="K185"/>
          <cell r="L185"/>
          <cell r="M185"/>
          <cell r="N185"/>
          <cell r="O185"/>
          <cell r="P185">
            <v>0</v>
          </cell>
          <cell r="Q185"/>
          <cell r="R185"/>
          <cell r="S185" t="str">
            <v xml:space="preserve">32819 </v>
          </cell>
          <cell r="T185"/>
          <cell r="U185"/>
          <cell r="V185"/>
          <cell r="W185"/>
          <cell r="X185"/>
          <cell r="Y185"/>
          <cell r="Z185"/>
          <cell r="AA185">
            <v>32819</v>
          </cell>
          <cell r="AB185"/>
          <cell r="AC185"/>
          <cell r="AD185"/>
          <cell r="AE185"/>
          <cell r="AF185"/>
          <cell r="AG185"/>
          <cell r="AH185"/>
          <cell r="AI185"/>
          <cell r="AJ185"/>
          <cell r="AK185"/>
          <cell r="AL185"/>
          <cell r="AM185"/>
          <cell r="AN185"/>
          <cell r="AO185"/>
          <cell r="AP185"/>
          <cell r="AQ185"/>
          <cell r="AR185"/>
          <cell r="AS185"/>
          <cell r="AT185"/>
          <cell r="AU185"/>
          <cell r="AV185"/>
          <cell r="AW185"/>
          <cell r="AX185"/>
          <cell r="AY185"/>
          <cell r="AZ185"/>
          <cell r="BA185"/>
          <cell r="BB185"/>
          <cell r="BC185"/>
          <cell r="BD185"/>
          <cell r="BE185"/>
          <cell r="BF185"/>
          <cell r="BG185"/>
          <cell r="BH185"/>
          <cell r="BI185"/>
          <cell r="BJ185"/>
          <cell r="BK185"/>
          <cell r="BL185"/>
          <cell r="BM185"/>
          <cell r="BN185"/>
          <cell r="BO185"/>
          <cell r="BP185"/>
          <cell r="BQ185"/>
          <cell r="BR185"/>
          <cell r="BS185"/>
          <cell r="BT185"/>
          <cell r="BU185"/>
          <cell r="BV185"/>
          <cell r="BW185"/>
          <cell r="BX185"/>
          <cell r="BY185"/>
          <cell r="BZ185"/>
          <cell r="CA185"/>
          <cell r="CB185"/>
          <cell r="CC185"/>
          <cell r="CD185"/>
          <cell r="CE185"/>
          <cell r="CF185"/>
          <cell r="CG185"/>
          <cell r="CH185"/>
          <cell r="CI185"/>
          <cell r="CJ185"/>
          <cell r="CK185"/>
          <cell r="CL185"/>
          <cell r="CM185"/>
          <cell r="CN185"/>
          <cell r="CO185"/>
          <cell r="CP185"/>
          <cell r="CQ185"/>
          <cell r="CR185"/>
          <cell r="CS185"/>
          <cell r="CT185"/>
          <cell r="CU185"/>
          <cell r="CV185"/>
          <cell r="CW185"/>
          <cell r="CX185"/>
          <cell r="CY185"/>
          <cell r="CZ185"/>
          <cell r="DA185"/>
          <cell r="DB185"/>
          <cell r="DC185"/>
          <cell r="DD185"/>
          <cell r="DE185"/>
          <cell r="DF185"/>
          <cell r="DG185"/>
          <cell r="DH185"/>
          <cell r="DI185"/>
          <cell r="DJ185"/>
          <cell r="DK185"/>
          <cell r="DL185"/>
          <cell r="DM185"/>
          <cell r="DN185"/>
          <cell r="DO185"/>
          <cell r="DP185"/>
          <cell r="DQ185"/>
          <cell r="DR185"/>
          <cell r="DS185"/>
          <cell r="DT185"/>
          <cell r="DU185"/>
          <cell r="DV185"/>
          <cell r="DW185"/>
          <cell r="DX185"/>
          <cell r="DY185"/>
          <cell r="DZ185"/>
          <cell r="EA185"/>
          <cell r="EB185"/>
          <cell r="EC185"/>
          <cell r="ED185"/>
          <cell r="EE185"/>
          <cell r="EF185"/>
          <cell r="EG185"/>
          <cell r="EH185"/>
          <cell r="EI185"/>
          <cell r="EJ185"/>
          <cell r="EK185"/>
          <cell r="EL185"/>
          <cell r="EM185"/>
          <cell r="EN185"/>
          <cell r="EO185"/>
          <cell r="EP185"/>
          <cell r="EQ185"/>
          <cell r="ER185"/>
          <cell r="ES185"/>
          <cell r="ET185"/>
          <cell r="EU185"/>
          <cell r="EV185"/>
          <cell r="EW185"/>
          <cell r="EX185"/>
          <cell r="EY185"/>
          <cell r="EZ185"/>
          <cell r="FA185"/>
          <cell r="FB185"/>
          <cell r="FC185"/>
          <cell r="FD185"/>
          <cell r="FE185"/>
          <cell r="FF185"/>
          <cell r="FG185"/>
          <cell r="FH185"/>
          <cell r="FI185"/>
          <cell r="FJ185"/>
          <cell r="FK185"/>
          <cell r="FL185"/>
          <cell r="FM185"/>
          <cell r="FN185"/>
          <cell r="FO185"/>
          <cell r="FP185"/>
          <cell r="FQ185"/>
          <cell r="FR185"/>
          <cell r="FS185"/>
          <cell r="FT185"/>
          <cell r="FU185"/>
          <cell r="FV185"/>
          <cell r="FW185"/>
          <cell r="FX185"/>
          <cell r="FY185"/>
          <cell r="FZ185"/>
          <cell r="GA185"/>
          <cell r="GB185"/>
          <cell r="GC185"/>
          <cell r="GD185"/>
          <cell r="GE185"/>
        </row>
        <row r="186">
          <cell r="A186"/>
          <cell r="B186"/>
          <cell r="C186"/>
          <cell r="D186"/>
          <cell r="E186"/>
          <cell r="F186"/>
          <cell r="G186"/>
          <cell r="H186"/>
          <cell r="I186"/>
          <cell r="J186"/>
          <cell r="K186"/>
          <cell r="L186"/>
          <cell r="M186"/>
          <cell r="N186"/>
          <cell r="O186"/>
          <cell r="P186">
            <v>0</v>
          </cell>
          <cell r="Q186"/>
          <cell r="R186"/>
          <cell r="S186" t="str">
            <v xml:space="preserve">32819 </v>
          </cell>
          <cell r="T186"/>
          <cell r="U186"/>
          <cell r="V186"/>
          <cell r="W186"/>
          <cell r="X186"/>
          <cell r="Y186"/>
          <cell r="Z186"/>
          <cell r="AA186">
            <v>32819</v>
          </cell>
          <cell r="AB186"/>
          <cell r="AC186"/>
          <cell r="AD186"/>
          <cell r="AE186"/>
          <cell r="AF186"/>
          <cell r="AG186"/>
          <cell r="AH186"/>
          <cell r="AI186"/>
          <cell r="AJ186"/>
          <cell r="AK186"/>
          <cell r="AL186"/>
          <cell r="AM186"/>
          <cell r="AN186"/>
          <cell r="AO186"/>
          <cell r="AP186"/>
          <cell r="AQ186"/>
          <cell r="AR186"/>
          <cell r="AS186"/>
          <cell r="AT186"/>
          <cell r="AU186"/>
          <cell r="AV186"/>
          <cell r="AW186"/>
          <cell r="AX186"/>
          <cell r="AY186"/>
          <cell r="AZ186"/>
          <cell r="BA186"/>
          <cell r="BB186"/>
          <cell r="BC186"/>
          <cell r="BD186"/>
          <cell r="BE186"/>
          <cell r="BF186"/>
          <cell r="BG186"/>
          <cell r="BH186"/>
          <cell r="BI186"/>
          <cell r="BJ186"/>
          <cell r="BK186"/>
          <cell r="BL186"/>
          <cell r="BM186"/>
          <cell r="BN186"/>
          <cell r="BO186"/>
          <cell r="BP186"/>
          <cell r="BQ186"/>
          <cell r="BR186"/>
          <cell r="BS186"/>
          <cell r="BT186"/>
          <cell r="BU186"/>
          <cell r="BV186"/>
          <cell r="BW186"/>
          <cell r="BX186"/>
          <cell r="BY186"/>
          <cell r="BZ186"/>
          <cell r="CA186"/>
          <cell r="CB186"/>
          <cell r="CC186"/>
          <cell r="CD186"/>
          <cell r="CE186"/>
          <cell r="CF186"/>
          <cell r="CG186"/>
          <cell r="CH186"/>
          <cell r="CI186"/>
          <cell r="CJ186"/>
          <cell r="CK186"/>
          <cell r="CL186"/>
          <cell r="CM186"/>
          <cell r="CN186"/>
          <cell r="CO186"/>
          <cell r="CP186"/>
          <cell r="CQ186"/>
          <cell r="CR186"/>
          <cell r="CS186"/>
          <cell r="CT186"/>
          <cell r="CU186"/>
          <cell r="CV186"/>
          <cell r="CW186"/>
          <cell r="CX186"/>
          <cell r="CY186"/>
          <cell r="CZ186"/>
          <cell r="DA186"/>
          <cell r="DB186"/>
          <cell r="DC186"/>
          <cell r="DD186"/>
          <cell r="DE186"/>
          <cell r="DF186"/>
          <cell r="DG186"/>
          <cell r="DH186"/>
          <cell r="DI186"/>
          <cell r="DJ186"/>
          <cell r="DK186"/>
          <cell r="DL186"/>
          <cell r="DM186"/>
          <cell r="DN186"/>
          <cell r="DO186"/>
          <cell r="DP186"/>
          <cell r="DQ186"/>
          <cell r="DR186"/>
          <cell r="DS186"/>
          <cell r="DT186"/>
          <cell r="DU186"/>
          <cell r="DV186"/>
          <cell r="DW186"/>
          <cell r="DX186"/>
          <cell r="DY186"/>
          <cell r="DZ186"/>
          <cell r="EA186"/>
          <cell r="EB186"/>
          <cell r="EC186"/>
          <cell r="ED186"/>
          <cell r="EE186"/>
          <cell r="EF186"/>
          <cell r="EG186"/>
          <cell r="EH186"/>
          <cell r="EI186"/>
          <cell r="EJ186"/>
          <cell r="EK186"/>
          <cell r="EL186"/>
          <cell r="EM186"/>
          <cell r="EN186"/>
          <cell r="EO186"/>
          <cell r="EP186"/>
          <cell r="EQ186"/>
          <cell r="ER186"/>
          <cell r="ES186"/>
          <cell r="ET186"/>
          <cell r="EU186"/>
          <cell r="EV186"/>
          <cell r="EW186"/>
          <cell r="EX186"/>
          <cell r="EY186"/>
          <cell r="EZ186"/>
          <cell r="FA186"/>
          <cell r="FB186"/>
          <cell r="FC186"/>
          <cell r="FD186"/>
          <cell r="FE186"/>
          <cell r="FF186"/>
          <cell r="FG186"/>
          <cell r="FH186"/>
          <cell r="FI186"/>
          <cell r="FJ186"/>
          <cell r="FK186"/>
          <cell r="FL186"/>
          <cell r="FM186"/>
          <cell r="FN186"/>
          <cell r="FO186"/>
          <cell r="FP186"/>
          <cell r="FQ186"/>
          <cell r="FR186"/>
          <cell r="FS186"/>
          <cell r="FT186"/>
          <cell r="FU186"/>
          <cell r="FV186"/>
          <cell r="FW186"/>
          <cell r="FX186"/>
          <cell r="FY186"/>
          <cell r="FZ186"/>
          <cell r="GA186"/>
          <cell r="GB186"/>
          <cell r="GC186"/>
          <cell r="GD186"/>
          <cell r="GE186"/>
        </row>
        <row r="187">
          <cell r="A187"/>
          <cell r="B187"/>
          <cell r="C187"/>
          <cell r="D187"/>
          <cell r="E187"/>
          <cell r="F187"/>
          <cell r="G187"/>
          <cell r="H187"/>
          <cell r="I187"/>
          <cell r="J187"/>
          <cell r="K187"/>
          <cell r="L187"/>
          <cell r="M187"/>
          <cell r="N187"/>
          <cell r="O187"/>
          <cell r="P187">
            <v>0</v>
          </cell>
          <cell r="Q187"/>
          <cell r="R187"/>
          <cell r="S187" t="str">
            <v xml:space="preserve">32819 </v>
          </cell>
          <cell r="T187"/>
          <cell r="U187"/>
          <cell r="V187"/>
          <cell r="W187"/>
          <cell r="X187"/>
          <cell r="Y187"/>
          <cell r="Z187"/>
          <cell r="AA187">
            <v>32819</v>
          </cell>
          <cell r="AB187"/>
          <cell r="AC187"/>
          <cell r="AD187"/>
          <cell r="AE187"/>
          <cell r="AF187"/>
          <cell r="AG187"/>
          <cell r="AH187"/>
          <cell r="AI187"/>
          <cell r="AJ187"/>
          <cell r="AK187"/>
          <cell r="AL187"/>
          <cell r="AM187"/>
          <cell r="AN187"/>
          <cell r="AO187"/>
          <cell r="AP187"/>
          <cell r="AQ187"/>
          <cell r="AR187"/>
          <cell r="AS187"/>
          <cell r="AT187"/>
          <cell r="AU187"/>
          <cell r="AV187"/>
          <cell r="AW187"/>
          <cell r="AX187"/>
          <cell r="AY187"/>
          <cell r="AZ187"/>
          <cell r="BA187"/>
          <cell r="BB187"/>
          <cell r="BC187"/>
          <cell r="BD187"/>
          <cell r="BE187"/>
          <cell r="BF187"/>
          <cell r="BG187"/>
          <cell r="BH187"/>
          <cell r="BI187"/>
          <cell r="BJ187"/>
          <cell r="BK187"/>
          <cell r="BL187"/>
          <cell r="BM187"/>
          <cell r="BN187"/>
          <cell r="BO187"/>
          <cell r="BP187"/>
          <cell r="BQ187"/>
          <cell r="BR187"/>
          <cell r="BS187"/>
          <cell r="BT187"/>
          <cell r="BU187"/>
          <cell r="BV187"/>
          <cell r="BW187"/>
          <cell r="BX187"/>
          <cell r="BY187"/>
          <cell r="BZ187"/>
          <cell r="CA187"/>
          <cell r="CB187"/>
          <cell r="CC187"/>
          <cell r="CD187"/>
          <cell r="CE187"/>
          <cell r="CF187"/>
          <cell r="CG187"/>
          <cell r="CH187"/>
          <cell r="CI187"/>
          <cell r="CJ187"/>
          <cell r="CK187"/>
          <cell r="CL187"/>
          <cell r="CM187"/>
          <cell r="CN187"/>
          <cell r="CO187"/>
          <cell r="CP187"/>
          <cell r="CQ187"/>
          <cell r="CR187"/>
          <cell r="CS187"/>
          <cell r="CT187"/>
          <cell r="CU187"/>
          <cell r="CV187"/>
          <cell r="CW187"/>
          <cell r="CX187"/>
          <cell r="CY187"/>
          <cell r="CZ187"/>
          <cell r="DA187"/>
          <cell r="DB187"/>
          <cell r="DC187"/>
          <cell r="DD187"/>
          <cell r="DE187"/>
          <cell r="DF187"/>
          <cell r="DG187"/>
          <cell r="DH187"/>
          <cell r="DI187"/>
          <cell r="DJ187"/>
          <cell r="DK187"/>
          <cell r="DL187"/>
          <cell r="DM187"/>
          <cell r="DN187"/>
          <cell r="DO187"/>
          <cell r="DP187"/>
          <cell r="DQ187"/>
          <cell r="DR187"/>
          <cell r="DS187"/>
          <cell r="DT187"/>
          <cell r="DU187"/>
          <cell r="DV187"/>
          <cell r="DW187"/>
          <cell r="DX187"/>
          <cell r="DY187"/>
          <cell r="DZ187"/>
          <cell r="EA187"/>
          <cell r="EB187"/>
          <cell r="EC187"/>
          <cell r="ED187"/>
          <cell r="EE187"/>
          <cell r="EF187"/>
          <cell r="EG187"/>
          <cell r="EH187"/>
          <cell r="EI187"/>
          <cell r="EJ187"/>
          <cell r="EK187"/>
          <cell r="EL187"/>
          <cell r="EM187"/>
          <cell r="EN187"/>
          <cell r="EO187"/>
          <cell r="EP187"/>
          <cell r="EQ187"/>
          <cell r="ER187"/>
          <cell r="ES187"/>
          <cell r="ET187"/>
          <cell r="EU187"/>
          <cell r="EV187"/>
          <cell r="EW187"/>
          <cell r="EX187"/>
          <cell r="EY187"/>
          <cell r="EZ187"/>
          <cell r="FA187"/>
          <cell r="FB187"/>
          <cell r="FC187"/>
          <cell r="FD187"/>
          <cell r="FE187"/>
          <cell r="FF187"/>
          <cell r="FG187"/>
          <cell r="FH187"/>
          <cell r="FI187"/>
          <cell r="FJ187"/>
          <cell r="FK187"/>
          <cell r="FL187"/>
          <cell r="FM187"/>
          <cell r="FN187"/>
          <cell r="FO187"/>
          <cell r="FP187"/>
          <cell r="FQ187"/>
          <cell r="FR187"/>
          <cell r="FS187"/>
          <cell r="FT187"/>
          <cell r="FU187"/>
          <cell r="FV187"/>
          <cell r="FW187"/>
          <cell r="FX187"/>
          <cell r="FY187"/>
          <cell r="FZ187"/>
          <cell r="GA187"/>
          <cell r="GB187"/>
          <cell r="GC187"/>
          <cell r="GD187"/>
          <cell r="GE187"/>
        </row>
        <row r="188">
          <cell r="A188"/>
          <cell r="B188"/>
          <cell r="C188"/>
          <cell r="D188"/>
          <cell r="E188"/>
          <cell r="F188"/>
          <cell r="G188"/>
          <cell r="H188"/>
          <cell r="I188"/>
          <cell r="J188"/>
          <cell r="K188"/>
          <cell r="L188"/>
          <cell r="M188"/>
          <cell r="N188"/>
          <cell r="O188"/>
          <cell r="P188">
            <v>0</v>
          </cell>
          <cell r="Q188"/>
          <cell r="R188"/>
          <cell r="S188" t="str">
            <v xml:space="preserve">32819 </v>
          </cell>
          <cell r="T188"/>
          <cell r="U188"/>
          <cell r="V188"/>
          <cell r="W188"/>
          <cell r="X188"/>
          <cell r="Y188"/>
          <cell r="Z188"/>
          <cell r="AA188">
            <v>32819</v>
          </cell>
          <cell r="AB188"/>
          <cell r="AC188"/>
          <cell r="AD188"/>
          <cell r="AE188"/>
          <cell r="AF188"/>
          <cell r="AG188"/>
          <cell r="AH188"/>
          <cell r="AI188"/>
          <cell r="AJ188"/>
          <cell r="AK188"/>
          <cell r="AL188"/>
          <cell r="AM188"/>
          <cell r="AN188"/>
          <cell r="AO188"/>
          <cell r="AP188"/>
          <cell r="AQ188"/>
          <cell r="AR188"/>
          <cell r="AS188"/>
          <cell r="AT188"/>
          <cell r="AU188"/>
          <cell r="AV188"/>
          <cell r="AW188"/>
          <cell r="AX188"/>
          <cell r="AY188"/>
          <cell r="AZ188"/>
          <cell r="BA188"/>
          <cell r="BB188"/>
          <cell r="BC188"/>
          <cell r="BD188"/>
          <cell r="BE188"/>
          <cell r="BF188"/>
          <cell r="BG188"/>
          <cell r="BH188"/>
          <cell r="BI188"/>
          <cell r="BJ188"/>
          <cell r="BK188"/>
          <cell r="BL188"/>
          <cell r="BM188"/>
          <cell r="BN188"/>
          <cell r="BO188"/>
          <cell r="BP188"/>
          <cell r="BQ188"/>
          <cell r="BR188"/>
          <cell r="BS188"/>
          <cell r="BT188"/>
          <cell r="BU188"/>
          <cell r="BV188"/>
          <cell r="BW188"/>
          <cell r="BX188"/>
          <cell r="BY188"/>
          <cell r="BZ188"/>
          <cell r="CA188"/>
          <cell r="CB188"/>
          <cell r="CC188"/>
          <cell r="CD188"/>
          <cell r="CE188"/>
          <cell r="CF188"/>
          <cell r="CG188"/>
          <cell r="CH188"/>
          <cell r="CI188"/>
          <cell r="CJ188"/>
          <cell r="CK188"/>
          <cell r="CL188"/>
          <cell r="CM188"/>
          <cell r="CN188"/>
          <cell r="CO188"/>
          <cell r="CP188"/>
          <cell r="CQ188"/>
          <cell r="CR188"/>
          <cell r="CS188"/>
          <cell r="CT188"/>
          <cell r="CU188"/>
          <cell r="CV188"/>
          <cell r="CW188"/>
          <cell r="CX188"/>
          <cell r="CY188"/>
          <cell r="CZ188"/>
          <cell r="DA188"/>
          <cell r="DB188"/>
          <cell r="DC188"/>
          <cell r="DD188"/>
          <cell r="DE188"/>
          <cell r="DF188"/>
          <cell r="DG188"/>
          <cell r="DH188"/>
          <cell r="DI188"/>
          <cell r="DJ188"/>
          <cell r="DK188"/>
          <cell r="DL188"/>
          <cell r="DM188"/>
          <cell r="DN188"/>
          <cell r="DO188"/>
          <cell r="DP188"/>
          <cell r="DQ188"/>
          <cell r="DR188"/>
          <cell r="DS188"/>
          <cell r="DT188"/>
          <cell r="DU188"/>
          <cell r="DV188"/>
          <cell r="DW188"/>
          <cell r="DX188"/>
          <cell r="DY188"/>
          <cell r="DZ188"/>
          <cell r="EA188"/>
          <cell r="EB188"/>
          <cell r="EC188"/>
          <cell r="ED188"/>
          <cell r="EE188"/>
          <cell r="EF188"/>
          <cell r="EG188"/>
          <cell r="EH188"/>
          <cell r="EI188"/>
          <cell r="EJ188"/>
          <cell r="EK188"/>
          <cell r="EL188"/>
          <cell r="EM188"/>
          <cell r="EN188"/>
          <cell r="EO188"/>
          <cell r="EP188"/>
          <cell r="EQ188"/>
          <cell r="ER188"/>
          <cell r="ES188"/>
          <cell r="ET188"/>
          <cell r="EU188"/>
          <cell r="EV188"/>
          <cell r="EW188"/>
          <cell r="EX188"/>
          <cell r="EY188"/>
          <cell r="EZ188"/>
          <cell r="FA188"/>
          <cell r="FB188"/>
          <cell r="FC188"/>
          <cell r="FD188"/>
          <cell r="FE188"/>
          <cell r="FF188"/>
          <cell r="FG188"/>
          <cell r="FH188"/>
          <cell r="FI188"/>
          <cell r="FJ188"/>
          <cell r="FK188"/>
          <cell r="FL188"/>
          <cell r="FM188"/>
          <cell r="FN188"/>
          <cell r="FO188"/>
          <cell r="FP188"/>
          <cell r="FQ188"/>
          <cell r="FR188"/>
          <cell r="FS188"/>
          <cell r="FT188"/>
          <cell r="FU188"/>
          <cell r="FV188"/>
          <cell r="FW188"/>
          <cell r="FX188"/>
          <cell r="FY188"/>
          <cell r="FZ188"/>
          <cell r="GA188"/>
          <cell r="GB188"/>
          <cell r="GC188"/>
          <cell r="GD188"/>
          <cell r="GE188"/>
        </row>
        <row r="189">
          <cell r="A189"/>
          <cell r="B189"/>
          <cell r="C189"/>
          <cell r="D189"/>
          <cell r="E189"/>
          <cell r="F189"/>
          <cell r="G189"/>
          <cell r="H189"/>
          <cell r="I189"/>
          <cell r="J189"/>
          <cell r="K189"/>
          <cell r="L189"/>
          <cell r="M189"/>
          <cell r="N189"/>
          <cell r="O189"/>
          <cell r="P189">
            <v>0</v>
          </cell>
          <cell r="Q189"/>
          <cell r="R189"/>
          <cell r="S189" t="str">
            <v xml:space="preserve">32819 </v>
          </cell>
          <cell r="T189"/>
          <cell r="U189"/>
          <cell r="V189"/>
          <cell r="W189"/>
          <cell r="X189"/>
          <cell r="Y189"/>
          <cell r="Z189"/>
          <cell r="AA189">
            <v>32819</v>
          </cell>
          <cell r="AB189"/>
          <cell r="AC189"/>
          <cell r="AD189"/>
          <cell r="AE189"/>
          <cell r="AF189"/>
          <cell r="AG189"/>
          <cell r="AH189"/>
          <cell r="AI189"/>
          <cell r="AJ189"/>
          <cell r="AK189"/>
          <cell r="AL189"/>
          <cell r="AM189"/>
          <cell r="AN189"/>
          <cell r="AO189"/>
          <cell r="AP189"/>
          <cell r="AQ189"/>
          <cell r="AR189"/>
          <cell r="AS189"/>
          <cell r="AT189"/>
          <cell r="AU189"/>
          <cell r="AV189"/>
          <cell r="AW189"/>
          <cell r="AX189"/>
          <cell r="AY189"/>
          <cell r="AZ189"/>
          <cell r="BA189"/>
          <cell r="BB189"/>
          <cell r="BC189"/>
          <cell r="BD189"/>
          <cell r="BE189"/>
          <cell r="BF189"/>
          <cell r="BG189"/>
          <cell r="BH189"/>
          <cell r="BI189"/>
          <cell r="BJ189"/>
          <cell r="BK189"/>
          <cell r="BL189"/>
          <cell r="BM189"/>
          <cell r="BN189"/>
          <cell r="BO189"/>
          <cell r="BP189"/>
          <cell r="BQ189"/>
          <cell r="BR189"/>
          <cell r="BS189"/>
          <cell r="BT189"/>
          <cell r="BU189"/>
          <cell r="BV189"/>
          <cell r="BW189"/>
          <cell r="BX189"/>
          <cell r="BY189"/>
          <cell r="BZ189"/>
          <cell r="CA189"/>
          <cell r="CB189"/>
          <cell r="CC189"/>
          <cell r="CD189"/>
          <cell r="CE189"/>
          <cell r="CF189"/>
          <cell r="CG189"/>
          <cell r="CH189"/>
          <cell r="CI189"/>
          <cell r="CJ189"/>
          <cell r="CK189"/>
          <cell r="CL189"/>
          <cell r="CM189"/>
          <cell r="CN189"/>
          <cell r="CO189"/>
          <cell r="CP189"/>
          <cell r="CQ189"/>
          <cell r="CR189"/>
          <cell r="CS189"/>
          <cell r="CT189"/>
          <cell r="CU189"/>
          <cell r="CV189"/>
          <cell r="CW189"/>
          <cell r="CX189"/>
          <cell r="CY189"/>
          <cell r="CZ189"/>
          <cell r="DA189"/>
          <cell r="DB189"/>
          <cell r="DC189"/>
          <cell r="DD189"/>
          <cell r="DE189"/>
          <cell r="DF189"/>
          <cell r="DG189"/>
          <cell r="DH189"/>
          <cell r="DI189"/>
          <cell r="DJ189"/>
          <cell r="DK189"/>
          <cell r="DL189"/>
          <cell r="DM189"/>
          <cell r="DN189"/>
          <cell r="DO189"/>
          <cell r="DP189"/>
          <cell r="DQ189"/>
          <cell r="DR189"/>
          <cell r="DS189"/>
          <cell r="DT189"/>
          <cell r="DU189"/>
          <cell r="DV189"/>
          <cell r="DW189"/>
          <cell r="DX189"/>
          <cell r="DY189"/>
          <cell r="DZ189"/>
          <cell r="EA189"/>
          <cell r="EB189"/>
          <cell r="EC189"/>
          <cell r="ED189"/>
          <cell r="EE189"/>
          <cell r="EF189"/>
          <cell r="EG189"/>
          <cell r="EH189"/>
          <cell r="EI189"/>
          <cell r="EJ189"/>
          <cell r="EK189"/>
          <cell r="EL189"/>
          <cell r="EM189"/>
          <cell r="EN189"/>
          <cell r="EO189"/>
          <cell r="EP189"/>
          <cell r="EQ189"/>
          <cell r="ER189"/>
          <cell r="ES189"/>
          <cell r="ET189"/>
          <cell r="EU189"/>
          <cell r="EV189"/>
          <cell r="EW189"/>
          <cell r="EX189"/>
          <cell r="EY189"/>
          <cell r="EZ189"/>
          <cell r="FA189"/>
          <cell r="FB189"/>
          <cell r="FC189"/>
          <cell r="FD189"/>
          <cell r="FE189"/>
          <cell r="FF189"/>
          <cell r="FG189"/>
          <cell r="FH189"/>
          <cell r="FI189"/>
          <cell r="FJ189"/>
          <cell r="FK189"/>
          <cell r="FL189"/>
          <cell r="FM189"/>
          <cell r="FN189"/>
          <cell r="FO189"/>
          <cell r="FP189"/>
          <cell r="FQ189"/>
          <cell r="FR189"/>
          <cell r="FS189"/>
          <cell r="FT189"/>
          <cell r="FU189"/>
          <cell r="FV189"/>
          <cell r="FW189"/>
          <cell r="FX189"/>
          <cell r="FY189"/>
          <cell r="FZ189"/>
          <cell r="GA189"/>
          <cell r="GB189"/>
          <cell r="GC189"/>
          <cell r="GD189"/>
          <cell r="GE189"/>
        </row>
        <row r="190">
          <cell r="A190"/>
          <cell r="B190"/>
          <cell r="C190"/>
          <cell r="D190"/>
          <cell r="E190"/>
          <cell r="F190"/>
          <cell r="G190"/>
          <cell r="H190"/>
          <cell r="I190"/>
          <cell r="J190"/>
          <cell r="K190"/>
          <cell r="L190"/>
          <cell r="M190"/>
          <cell r="N190"/>
          <cell r="O190"/>
          <cell r="P190">
            <v>0</v>
          </cell>
          <cell r="Q190"/>
          <cell r="R190"/>
          <cell r="S190" t="str">
            <v xml:space="preserve">32819 </v>
          </cell>
          <cell r="T190"/>
          <cell r="U190"/>
          <cell r="V190"/>
          <cell r="W190"/>
          <cell r="X190"/>
          <cell r="Y190"/>
          <cell r="Z190"/>
          <cell r="AA190">
            <v>32819</v>
          </cell>
          <cell r="AB190"/>
          <cell r="AC190"/>
          <cell r="AD190"/>
          <cell r="AE190"/>
          <cell r="AF190"/>
          <cell r="AG190"/>
          <cell r="AH190"/>
          <cell r="AI190"/>
          <cell r="AJ190"/>
          <cell r="AK190"/>
          <cell r="AL190"/>
          <cell r="AM190"/>
          <cell r="AN190"/>
          <cell r="AO190"/>
          <cell r="AP190"/>
          <cell r="AQ190"/>
          <cell r="AR190"/>
          <cell r="AS190"/>
          <cell r="AT190"/>
          <cell r="AU190"/>
          <cell r="AV190"/>
          <cell r="AW190"/>
          <cell r="AX190"/>
          <cell r="AY190"/>
          <cell r="AZ190"/>
          <cell r="BA190"/>
          <cell r="BB190"/>
          <cell r="BC190"/>
          <cell r="BD190"/>
          <cell r="BE190"/>
          <cell r="BF190"/>
          <cell r="BG190"/>
          <cell r="BH190"/>
          <cell r="BI190"/>
          <cell r="BJ190"/>
          <cell r="BK190"/>
          <cell r="BL190"/>
          <cell r="BM190"/>
          <cell r="BN190"/>
          <cell r="BO190"/>
          <cell r="BP190"/>
          <cell r="BQ190"/>
          <cell r="BR190"/>
          <cell r="BS190"/>
          <cell r="BT190"/>
          <cell r="BU190"/>
          <cell r="BV190"/>
          <cell r="BW190"/>
          <cell r="BX190"/>
          <cell r="BY190"/>
          <cell r="BZ190"/>
          <cell r="CA190"/>
          <cell r="CB190"/>
          <cell r="CC190"/>
          <cell r="CD190"/>
          <cell r="CE190"/>
          <cell r="CF190"/>
          <cell r="CG190"/>
          <cell r="CH190"/>
          <cell r="CI190"/>
          <cell r="CJ190"/>
          <cell r="CK190"/>
          <cell r="CL190"/>
          <cell r="CM190"/>
          <cell r="CN190"/>
          <cell r="CO190"/>
          <cell r="CP190"/>
          <cell r="CQ190"/>
          <cell r="CR190"/>
          <cell r="CS190"/>
          <cell r="CT190"/>
          <cell r="CU190"/>
          <cell r="CV190"/>
          <cell r="CW190"/>
          <cell r="CX190"/>
          <cell r="CY190"/>
          <cell r="CZ190"/>
          <cell r="DA190"/>
          <cell r="DB190"/>
          <cell r="DC190"/>
          <cell r="DD190"/>
          <cell r="DE190"/>
          <cell r="DF190"/>
          <cell r="DG190"/>
          <cell r="DH190"/>
          <cell r="DI190"/>
          <cell r="DJ190"/>
          <cell r="DK190"/>
          <cell r="DL190"/>
          <cell r="DM190"/>
          <cell r="DN190"/>
          <cell r="DO190"/>
          <cell r="DP190"/>
          <cell r="DQ190"/>
          <cell r="DR190"/>
          <cell r="DS190"/>
          <cell r="DT190"/>
          <cell r="DU190"/>
          <cell r="DV190"/>
          <cell r="DW190"/>
          <cell r="DX190"/>
          <cell r="DY190"/>
          <cell r="DZ190"/>
          <cell r="EA190"/>
          <cell r="EB190"/>
          <cell r="EC190"/>
          <cell r="ED190"/>
          <cell r="EE190"/>
          <cell r="EF190"/>
          <cell r="EG190"/>
          <cell r="EH190"/>
          <cell r="EI190"/>
          <cell r="EJ190"/>
          <cell r="EK190"/>
          <cell r="EL190"/>
          <cell r="EM190"/>
          <cell r="EN190"/>
          <cell r="EO190"/>
          <cell r="EP190"/>
          <cell r="EQ190"/>
          <cell r="ER190"/>
          <cell r="ES190"/>
          <cell r="ET190"/>
          <cell r="EU190"/>
          <cell r="EV190"/>
          <cell r="EW190"/>
          <cell r="EX190"/>
          <cell r="EY190"/>
          <cell r="EZ190"/>
          <cell r="FA190"/>
          <cell r="FB190"/>
          <cell r="FC190"/>
          <cell r="FD190"/>
          <cell r="FE190"/>
          <cell r="FF190"/>
          <cell r="FG190"/>
          <cell r="FH190"/>
          <cell r="FI190"/>
          <cell r="FJ190"/>
          <cell r="FK190"/>
          <cell r="FL190"/>
          <cell r="FM190"/>
          <cell r="FN190"/>
          <cell r="FO190"/>
          <cell r="FP190"/>
          <cell r="FQ190"/>
          <cell r="FR190"/>
          <cell r="FS190"/>
          <cell r="FT190"/>
          <cell r="FU190"/>
          <cell r="FV190"/>
          <cell r="FW190"/>
          <cell r="FX190"/>
          <cell r="FY190"/>
          <cell r="FZ190"/>
          <cell r="GA190"/>
          <cell r="GB190"/>
          <cell r="GC190"/>
          <cell r="GD190"/>
          <cell r="GE190"/>
        </row>
        <row r="191">
          <cell r="A191"/>
          <cell r="B191"/>
          <cell r="C191"/>
          <cell r="D191"/>
          <cell r="E191"/>
          <cell r="F191"/>
          <cell r="G191"/>
          <cell r="H191"/>
          <cell r="I191"/>
          <cell r="J191"/>
          <cell r="K191"/>
          <cell r="L191"/>
          <cell r="M191"/>
          <cell r="N191"/>
          <cell r="O191"/>
          <cell r="P191">
            <v>0</v>
          </cell>
          <cell r="Q191"/>
          <cell r="R191"/>
          <cell r="S191" t="str">
            <v xml:space="preserve">32819 </v>
          </cell>
          <cell r="T191"/>
          <cell r="U191"/>
          <cell r="V191"/>
          <cell r="W191"/>
          <cell r="X191"/>
          <cell r="Y191"/>
          <cell r="Z191"/>
          <cell r="AA191">
            <v>32819</v>
          </cell>
          <cell r="AB191"/>
          <cell r="AC191"/>
          <cell r="AD191"/>
          <cell r="AE191"/>
          <cell r="AF191"/>
          <cell r="AG191"/>
          <cell r="AH191"/>
          <cell r="AI191"/>
          <cell r="AJ191"/>
          <cell r="AK191"/>
          <cell r="AL191"/>
          <cell r="AM191"/>
          <cell r="AN191"/>
          <cell r="AO191"/>
          <cell r="AP191"/>
          <cell r="AQ191"/>
          <cell r="AR191"/>
          <cell r="AS191"/>
          <cell r="AT191"/>
          <cell r="AU191"/>
          <cell r="AV191"/>
          <cell r="AW191"/>
          <cell r="AX191"/>
          <cell r="AY191"/>
          <cell r="AZ191"/>
          <cell r="BA191"/>
          <cell r="BB191"/>
          <cell r="BC191"/>
          <cell r="BD191"/>
          <cell r="BE191"/>
          <cell r="BF191"/>
          <cell r="BG191"/>
          <cell r="BH191"/>
          <cell r="BI191"/>
          <cell r="BJ191"/>
          <cell r="BK191"/>
          <cell r="BL191"/>
          <cell r="BM191"/>
          <cell r="BN191"/>
          <cell r="BO191"/>
          <cell r="BP191"/>
          <cell r="BQ191"/>
          <cell r="BR191"/>
          <cell r="BS191"/>
          <cell r="BT191"/>
          <cell r="BU191"/>
          <cell r="BV191"/>
          <cell r="BW191"/>
          <cell r="BX191"/>
          <cell r="BY191"/>
          <cell r="BZ191"/>
          <cell r="CA191"/>
          <cell r="CB191"/>
          <cell r="CC191"/>
          <cell r="CD191"/>
          <cell r="CE191"/>
          <cell r="CF191"/>
          <cell r="CG191"/>
          <cell r="CH191"/>
          <cell r="CI191"/>
          <cell r="CJ191"/>
          <cell r="CK191"/>
          <cell r="CL191"/>
          <cell r="CM191"/>
          <cell r="CN191"/>
          <cell r="CO191"/>
          <cell r="CP191"/>
          <cell r="CQ191"/>
          <cell r="CR191"/>
          <cell r="CS191"/>
          <cell r="CT191"/>
          <cell r="CU191"/>
          <cell r="CV191"/>
          <cell r="CW191"/>
          <cell r="CX191"/>
          <cell r="CY191"/>
          <cell r="CZ191"/>
          <cell r="DA191"/>
          <cell r="DB191"/>
          <cell r="DC191"/>
          <cell r="DD191"/>
          <cell r="DE191"/>
          <cell r="DF191"/>
          <cell r="DG191"/>
          <cell r="DH191"/>
          <cell r="DI191"/>
          <cell r="DJ191"/>
          <cell r="DK191"/>
          <cell r="DL191"/>
          <cell r="DM191"/>
          <cell r="DN191"/>
          <cell r="DO191"/>
          <cell r="DP191"/>
          <cell r="DQ191"/>
          <cell r="DR191"/>
          <cell r="DS191"/>
          <cell r="DT191"/>
          <cell r="DU191"/>
          <cell r="DV191"/>
          <cell r="DW191"/>
          <cell r="DX191"/>
          <cell r="DY191"/>
          <cell r="DZ191"/>
          <cell r="EA191"/>
          <cell r="EB191"/>
          <cell r="EC191"/>
          <cell r="ED191"/>
          <cell r="EE191"/>
          <cell r="EF191"/>
          <cell r="EG191"/>
          <cell r="EH191"/>
          <cell r="EI191"/>
          <cell r="EJ191"/>
          <cell r="EK191"/>
          <cell r="EL191"/>
          <cell r="EM191"/>
          <cell r="EN191"/>
          <cell r="EO191"/>
          <cell r="EP191"/>
          <cell r="EQ191"/>
          <cell r="ER191"/>
          <cell r="ES191"/>
          <cell r="ET191"/>
          <cell r="EU191"/>
          <cell r="EV191"/>
          <cell r="EW191"/>
          <cell r="EX191"/>
          <cell r="EY191"/>
          <cell r="EZ191"/>
          <cell r="FA191"/>
          <cell r="FB191"/>
          <cell r="FC191"/>
          <cell r="FD191"/>
          <cell r="FE191"/>
          <cell r="FF191"/>
          <cell r="FG191"/>
          <cell r="FH191"/>
          <cell r="FI191"/>
          <cell r="FJ191"/>
          <cell r="FK191"/>
          <cell r="FL191"/>
          <cell r="FM191"/>
          <cell r="FN191"/>
          <cell r="FO191"/>
          <cell r="FP191"/>
          <cell r="FQ191"/>
          <cell r="FR191"/>
          <cell r="FS191"/>
          <cell r="FT191"/>
          <cell r="FU191"/>
          <cell r="FV191"/>
          <cell r="FW191"/>
          <cell r="FX191"/>
          <cell r="FY191"/>
          <cell r="FZ191"/>
          <cell r="GA191"/>
          <cell r="GB191"/>
          <cell r="GC191"/>
          <cell r="GD191"/>
          <cell r="GE191"/>
        </row>
        <row r="192">
          <cell r="A192"/>
          <cell r="B192"/>
          <cell r="C192"/>
          <cell r="D192"/>
          <cell r="E192"/>
          <cell r="F192"/>
          <cell r="G192"/>
          <cell r="H192"/>
          <cell r="I192"/>
          <cell r="J192"/>
          <cell r="K192"/>
          <cell r="L192"/>
          <cell r="M192"/>
          <cell r="N192"/>
          <cell r="O192"/>
          <cell r="P192">
            <v>0</v>
          </cell>
          <cell r="Q192"/>
          <cell r="R192"/>
          <cell r="S192" t="str">
            <v xml:space="preserve">32819 </v>
          </cell>
          <cell r="T192"/>
          <cell r="U192"/>
          <cell r="V192"/>
          <cell r="W192"/>
          <cell r="X192"/>
          <cell r="Y192"/>
          <cell r="Z192"/>
          <cell r="AA192">
            <v>32819</v>
          </cell>
          <cell r="AB192"/>
          <cell r="AC192"/>
          <cell r="AD192"/>
          <cell r="AE192"/>
          <cell r="AF192"/>
          <cell r="AG192"/>
          <cell r="AH192"/>
          <cell r="AI192"/>
          <cell r="AJ192"/>
          <cell r="AK192"/>
          <cell r="AL192"/>
          <cell r="AM192"/>
          <cell r="AN192"/>
          <cell r="AO192"/>
          <cell r="AP192"/>
          <cell r="AQ192"/>
          <cell r="AR192"/>
          <cell r="AS192"/>
          <cell r="AT192"/>
          <cell r="AU192"/>
          <cell r="AV192"/>
          <cell r="AW192"/>
          <cell r="AX192"/>
          <cell r="AY192"/>
          <cell r="AZ192"/>
          <cell r="BA192"/>
          <cell r="BB192"/>
          <cell r="BC192"/>
          <cell r="BD192"/>
          <cell r="BE192"/>
          <cell r="BF192"/>
          <cell r="BG192"/>
          <cell r="BH192"/>
          <cell r="BI192"/>
          <cell r="BJ192"/>
          <cell r="BK192"/>
          <cell r="BL192"/>
          <cell r="BM192"/>
          <cell r="BN192"/>
          <cell r="BO192"/>
          <cell r="BP192"/>
          <cell r="BQ192"/>
          <cell r="BR192"/>
          <cell r="BS192"/>
          <cell r="BT192"/>
          <cell r="BU192"/>
          <cell r="BV192"/>
          <cell r="BW192"/>
          <cell r="BX192"/>
          <cell r="BY192"/>
          <cell r="BZ192"/>
          <cell r="CA192"/>
          <cell r="CB192"/>
          <cell r="CC192"/>
          <cell r="CD192"/>
          <cell r="CE192"/>
          <cell r="CF192"/>
          <cell r="CG192"/>
          <cell r="CH192"/>
          <cell r="CI192"/>
          <cell r="CJ192"/>
          <cell r="CK192"/>
          <cell r="CL192"/>
          <cell r="CM192"/>
          <cell r="CN192"/>
          <cell r="CO192"/>
          <cell r="CP192"/>
          <cell r="CQ192"/>
          <cell r="CR192"/>
          <cell r="CS192"/>
          <cell r="CT192"/>
          <cell r="CU192"/>
          <cell r="CV192"/>
          <cell r="CW192"/>
          <cell r="CX192"/>
          <cell r="CY192"/>
          <cell r="CZ192"/>
          <cell r="DA192"/>
          <cell r="DB192"/>
          <cell r="DC192"/>
          <cell r="DD192"/>
          <cell r="DE192"/>
          <cell r="DF192"/>
          <cell r="DG192"/>
          <cell r="DH192"/>
          <cell r="DI192"/>
          <cell r="DJ192"/>
          <cell r="DK192"/>
          <cell r="DL192"/>
          <cell r="DM192"/>
          <cell r="DN192"/>
          <cell r="DO192"/>
          <cell r="DP192"/>
          <cell r="DQ192"/>
          <cell r="DR192"/>
          <cell r="DS192"/>
          <cell r="DT192"/>
          <cell r="DU192"/>
          <cell r="DV192"/>
          <cell r="DW192"/>
          <cell r="DX192"/>
          <cell r="DY192"/>
          <cell r="DZ192"/>
          <cell r="EA192"/>
          <cell r="EB192"/>
          <cell r="EC192"/>
          <cell r="ED192"/>
          <cell r="EE192"/>
          <cell r="EF192"/>
          <cell r="EG192"/>
          <cell r="EH192"/>
          <cell r="EI192"/>
          <cell r="EJ192"/>
          <cell r="EK192"/>
          <cell r="EL192"/>
          <cell r="EM192"/>
          <cell r="EN192"/>
          <cell r="EO192"/>
          <cell r="EP192"/>
          <cell r="EQ192"/>
          <cell r="ER192"/>
          <cell r="ES192"/>
          <cell r="ET192"/>
          <cell r="EU192"/>
          <cell r="EV192"/>
          <cell r="EW192"/>
          <cell r="EX192"/>
          <cell r="EY192"/>
          <cell r="EZ192"/>
          <cell r="FA192"/>
          <cell r="FB192"/>
          <cell r="FC192"/>
          <cell r="FD192"/>
          <cell r="FE192"/>
          <cell r="FF192"/>
          <cell r="FG192"/>
          <cell r="FH192"/>
          <cell r="FI192"/>
          <cell r="FJ192"/>
          <cell r="FK192"/>
          <cell r="FL192"/>
          <cell r="FM192"/>
          <cell r="FN192"/>
          <cell r="FO192"/>
          <cell r="FP192"/>
          <cell r="FQ192"/>
          <cell r="FR192"/>
          <cell r="FS192"/>
          <cell r="FT192"/>
          <cell r="FU192"/>
          <cell r="FV192"/>
          <cell r="FW192"/>
          <cell r="FX192"/>
          <cell r="FY192"/>
          <cell r="FZ192"/>
          <cell r="GA192"/>
          <cell r="GB192"/>
          <cell r="GC192"/>
          <cell r="GD192"/>
          <cell r="GE192"/>
        </row>
        <row r="193">
          <cell r="A193"/>
          <cell r="B193"/>
          <cell r="C193"/>
          <cell r="D193"/>
          <cell r="E193"/>
          <cell r="F193"/>
          <cell r="G193"/>
          <cell r="H193"/>
          <cell r="I193"/>
          <cell r="J193"/>
          <cell r="K193"/>
          <cell r="L193"/>
          <cell r="M193"/>
          <cell r="N193"/>
          <cell r="O193"/>
          <cell r="P193">
            <v>0</v>
          </cell>
          <cell r="Q193"/>
          <cell r="R193"/>
          <cell r="S193" t="str">
            <v xml:space="preserve">32819 </v>
          </cell>
          <cell r="T193"/>
          <cell r="U193"/>
          <cell r="V193"/>
          <cell r="W193"/>
          <cell r="X193"/>
          <cell r="Y193"/>
          <cell r="Z193"/>
          <cell r="AA193">
            <v>32819</v>
          </cell>
          <cell r="AB193"/>
          <cell r="AC193"/>
          <cell r="AD193"/>
          <cell r="AE193"/>
          <cell r="AF193"/>
          <cell r="AG193"/>
          <cell r="AH193"/>
          <cell r="AI193"/>
          <cell r="AJ193"/>
          <cell r="AK193"/>
          <cell r="AL193"/>
          <cell r="AM193"/>
          <cell r="AN193"/>
          <cell r="AO193"/>
          <cell r="AP193"/>
          <cell r="AQ193"/>
          <cell r="AR193"/>
          <cell r="AS193"/>
          <cell r="AT193"/>
          <cell r="AU193"/>
          <cell r="AV193"/>
          <cell r="AW193"/>
          <cell r="AX193"/>
          <cell r="AY193"/>
          <cell r="AZ193"/>
          <cell r="BA193"/>
          <cell r="BB193"/>
          <cell r="BC193"/>
          <cell r="BD193"/>
          <cell r="BE193"/>
          <cell r="BF193"/>
          <cell r="BG193"/>
          <cell r="BH193"/>
          <cell r="BI193"/>
          <cell r="BJ193"/>
          <cell r="BK193"/>
          <cell r="BL193"/>
          <cell r="BM193"/>
          <cell r="BN193"/>
          <cell r="BO193"/>
          <cell r="BP193"/>
          <cell r="BQ193"/>
          <cell r="BR193"/>
          <cell r="BS193"/>
          <cell r="BT193"/>
          <cell r="BU193"/>
          <cell r="BV193"/>
          <cell r="BW193"/>
          <cell r="BX193"/>
          <cell r="BY193"/>
          <cell r="BZ193"/>
          <cell r="CA193"/>
          <cell r="CB193"/>
          <cell r="CC193"/>
          <cell r="CD193"/>
          <cell r="CE193"/>
          <cell r="CF193"/>
          <cell r="CG193"/>
          <cell r="CH193"/>
          <cell r="CI193"/>
          <cell r="CJ193"/>
          <cell r="CK193"/>
          <cell r="CL193"/>
          <cell r="CM193"/>
          <cell r="CN193"/>
          <cell r="CO193"/>
          <cell r="CP193"/>
          <cell r="CQ193"/>
          <cell r="CR193"/>
          <cell r="CS193"/>
          <cell r="CT193"/>
          <cell r="CU193"/>
          <cell r="CV193"/>
          <cell r="CW193"/>
          <cell r="CX193"/>
          <cell r="CY193"/>
          <cell r="CZ193"/>
          <cell r="DA193"/>
          <cell r="DB193"/>
          <cell r="DC193"/>
          <cell r="DD193"/>
          <cell r="DE193"/>
          <cell r="DF193"/>
          <cell r="DG193"/>
          <cell r="DH193"/>
          <cell r="DI193"/>
          <cell r="DJ193"/>
          <cell r="DK193"/>
          <cell r="DL193"/>
          <cell r="DM193"/>
          <cell r="DN193"/>
          <cell r="DO193"/>
          <cell r="DP193"/>
          <cell r="DQ193"/>
          <cell r="DR193"/>
          <cell r="DS193"/>
          <cell r="DT193"/>
          <cell r="DU193"/>
          <cell r="DV193"/>
          <cell r="DW193"/>
          <cell r="DX193"/>
          <cell r="DY193"/>
          <cell r="DZ193"/>
          <cell r="EA193"/>
          <cell r="EB193"/>
          <cell r="EC193"/>
          <cell r="ED193"/>
          <cell r="EE193"/>
          <cell r="EF193"/>
          <cell r="EG193"/>
          <cell r="EH193"/>
          <cell r="EI193"/>
          <cell r="EJ193"/>
          <cell r="EK193"/>
          <cell r="EL193"/>
          <cell r="EM193"/>
          <cell r="EN193"/>
          <cell r="EO193"/>
          <cell r="EP193"/>
          <cell r="EQ193"/>
          <cell r="ER193"/>
          <cell r="ES193"/>
          <cell r="ET193"/>
          <cell r="EU193"/>
          <cell r="EV193"/>
          <cell r="EW193"/>
          <cell r="EX193"/>
          <cell r="EY193"/>
          <cell r="EZ193"/>
          <cell r="FA193"/>
          <cell r="FB193"/>
          <cell r="FC193"/>
          <cell r="FD193"/>
          <cell r="FE193"/>
          <cell r="FF193"/>
          <cell r="FG193"/>
          <cell r="FH193"/>
          <cell r="FI193"/>
          <cell r="FJ193"/>
          <cell r="FK193"/>
          <cell r="FL193"/>
          <cell r="FM193"/>
          <cell r="FN193"/>
          <cell r="FO193"/>
          <cell r="FP193"/>
          <cell r="FQ193"/>
          <cell r="FR193"/>
          <cell r="FS193"/>
          <cell r="FT193"/>
          <cell r="FU193"/>
          <cell r="FV193"/>
          <cell r="FW193"/>
          <cell r="FX193"/>
          <cell r="FY193"/>
          <cell r="FZ193"/>
          <cell r="GA193"/>
          <cell r="GB193"/>
          <cell r="GC193"/>
          <cell r="GD193"/>
          <cell r="GE193"/>
        </row>
        <row r="194">
          <cell r="A194"/>
          <cell r="B194"/>
          <cell r="C194"/>
          <cell r="D194"/>
          <cell r="E194"/>
          <cell r="F194"/>
          <cell r="G194"/>
          <cell r="H194"/>
          <cell r="I194"/>
          <cell r="J194"/>
          <cell r="K194"/>
          <cell r="L194"/>
          <cell r="M194"/>
          <cell r="N194"/>
          <cell r="O194"/>
          <cell r="P194">
            <v>0</v>
          </cell>
          <cell r="Q194"/>
          <cell r="R194"/>
          <cell r="S194" t="str">
            <v xml:space="preserve">32819 </v>
          </cell>
          <cell r="T194"/>
          <cell r="U194"/>
          <cell r="V194"/>
          <cell r="W194"/>
          <cell r="X194"/>
          <cell r="Y194"/>
          <cell r="Z194"/>
          <cell r="AA194">
            <v>32819</v>
          </cell>
          <cell r="AB194"/>
          <cell r="AC194"/>
          <cell r="AD194"/>
          <cell r="AE194"/>
          <cell r="AF194"/>
          <cell r="AG194"/>
          <cell r="AH194"/>
          <cell r="AI194"/>
          <cell r="AJ194"/>
          <cell r="AK194"/>
          <cell r="AL194"/>
          <cell r="AM194"/>
          <cell r="AN194"/>
          <cell r="AO194"/>
          <cell r="AP194"/>
          <cell r="AQ194"/>
          <cell r="AR194"/>
          <cell r="AS194"/>
          <cell r="AT194"/>
          <cell r="AU194"/>
          <cell r="AV194"/>
          <cell r="AW194"/>
          <cell r="AX194"/>
          <cell r="AY194"/>
          <cell r="AZ194"/>
          <cell r="BA194"/>
          <cell r="BB194"/>
          <cell r="BC194"/>
          <cell r="BD194"/>
          <cell r="BE194"/>
          <cell r="BF194"/>
          <cell r="BG194"/>
          <cell r="BH194"/>
          <cell r="BI194"/>
          <cell r="BJ194"/>
          <cell r="BK194"/>
          <cell r="BL194"/>
          <cell r="BM194"/>
          <cell r="BN194"/>
          <cell r="BO194"/>
          <cell r="BP194"/>
          <cell r="BQ194"/>
          <cell r="BR194"/>
          <cell r="BS194"/>
          <cell r="BT194"/>
          <cell r="BU194"/>
          <cell r="BV194"/>
          <cell r="BW194"/>
          <cell r="BX194"/>
          <cell r="BY194"/>
          <cell r="BZ194"/>
          <cell r="CA194"/>
          <cell r="CB194"/>
          <cell r="CC194"/>
          <cell r="CD194"/>
          <cell r="CE194"/>
          <cell r="CF194"/>
          <cell r="CG194"/>
          <cell r="CH194"/>
          <cell r="CI194"/>
          <cell r="CJ194"/>
          <cell r="CK194"/>
          <cell r="CL194"/>
          <cell r="CM194"/>
          <cell r="CN194"/>
          <cell r="CO194"/>
          <cell r="CP194"/>
          <cell r="CQ194"/>
          <cell r="CR194"/>
          <cell r="CS194"/>
          <cell r="CT194"/>
          <cell r="CU194"/>
          <cell r="CV194"/>
          <cell r="CW194"/>
          <cell r="CX194"/>
          <cell r="CY194"/>
          <cell r="CZ194"/>
          <cell r="DA194"/>
          <cell r="DB194"/>
          <cell r="DC194"/>
          <cell r="DD194"/>
          <cell r="DE194"/>
          <cell r="DF194"/>
          <cell r="DG194"/>
          <cell r="DH194"/>
          <cell r="DI194"/>
          <cell r="DJ194"/>
          <cell r="DK194"/>
          <cell r="DL194"/>
          <cell r="DM194"/>
          <cell r="DN194"/>
          <cell r="DO194"/>
          <cell r="DP194"/>
          <cell r="DQ194"/>
          <cell r="DR194"/>
          <cell r="DS194"/>
          <cell r="DT194"/>
          <cell r="DU194"/>
          <cell r="DV194"/>
          <cell r="DW194"/>
          <cell r="DX194"/>
          <cell r="DY194"/>
          <cell r="DZ194"/>
          <cell r="EA194"/>
          <cell r="EB194"/>
          <cell r="EC194"/>
          <cell r="ED194"/>
          <cell r="EE194"/>
          <cell r="EF194"/>
          <cell r="EG194"/>
          <cell r="EH194"/>
          <cell r="EI194"/>
          <cell r="EJ194"/>
          <cell r="EK194"/>
          <cell r="EL194"/>
          <cell r="EM194"/>
          <cell r="EN194"/>
          <cell r="EO194"/>
          <cell r="EP194"/>
          <cell r="EQ194"/>
          <cell r="ER194"/>
          <cell r="ES194"/>
          <cell r="ET194"/>
          <cell r="EU194"/>
          <cell r="EV194"/>
          <cell r="EW194"/>
          <cell r="EX194"/>
          <cell r="EY194"/>
          <cell r="EZ194"/>
          <cell r="FA194"/>
          <cell r="FB194"/>
          <cell r="FC194"/>
          <cell r="FD194"/>
          <cell r="FE194"/>
          <cell r="FF194"/>
          <cell r="FG194"/>
          <cell r="FH194"/>
          <cell r="FI194"/>
          <cell r="FJ194"/>
          <cell r="FK194"/>
          <cell r="FL194"/>
          <cell r="FM194"/>
          <cell r="FN194"/>
          <cell r="FO194"/>
          <cell r="FP194"/>
          <cell r="FQ194"/>
          <cell r="FR194"/>
          <cell r="FS194"/>
          <cell r="FT194"/>
          <cell r="FU194"/>
          <cell r="FV194"/>
          <cell r="FW194"/>
          <cell r="FX194"/>
          <cell r="FY194"/>
          <cell r="FZ194"/>
          <cell r="GA194"/>
          <cell r="GB194"/>
          <cell r="GC194"/>
          <cell r="GD194"/>
          <cell r="GE194"/>
        </row>
        <row r="195">
          <cell r="A195"/>
          <cell r="B195"/>
          <cell r="C195"/>
          <cell r="D195"/>
          <cell r="E195"/>
          <cell r="F195"/>
          <cell r="G195"/>
          <cell r="H195"/>
          <cell r="I195"/>
          <cell r="J195"/>
          <cell r="K195"/>
          <cell r="L195"/>
          <cell r="M195"/>
          <cell r="N195"/>
          <cell r="O195"/>
          <cell r="P195">
            <v>0</v>
          </cell>
          <cell r="Q195"/>
          <cell r="R195"/>
          <cell r="S195" t="str">
            <v xml:space="preserve">32819 </v>
          </cell>
          <cell r="T195"/>
          <cell r="U195"/>
          <cell r="V195"/>
          <cell r="W195"/>
          <cell r="X195"/>
          <cell r="Y195"/>
          <cell r="Z195"/>
          <cell r="AA195">
            <v>32819</v>
          </cell>
          <cell r="AB195"/>
          <cell r="AC195"/>
          <cell r="AD195"/>
          <cell r="AE195"/>
          <cell r="AF195"/>
          <cell r="AG195"/>
          <cell r="AH195"/>
          <cell r="AI195"/>
          <cell r="AJ195"/>
          <cell r="AK195"/>
          <cell r="AL195"/>
          <cell r="AM195"/>
          <cell r="AN195"/>
          <cell r="AO195"/>
          <cell r="AP195"/>
          <cell r="AQ195"/>
          <cell r="AR195"/>
          <cell r="AS195"/>
          <cell r="AT195"/>
          <cell r="AU195"/>
          <cell r="AV195"/>
          <cell r="AW195"/>
          <cell r="AX195"/>
          <cell r="AY195"/>
          <cell r="AZ195"/>
          <cell r="BA195"/>
          <cell r="BB195"/>
          <cell r="BC195"/>
          <cell r="BD195"/>
          <cell r="BE195"/>
          <cell r="BF195"/>
          <cell r="BG195"/>
          <cell r="BH195"/>
          <cell r="BI195"/>
          <cell r="BJ195"/>
          <cell r="BK195"/>
          <cell r="BL195"/>
          <cell r="BM195"/>
          <cell r="BN195"/>
          <cell r="BO195"/>
          <cell r="BP195"/>
          <cell r="BQ195"/>
          <cell r="BR195"/>
          <cell r="BS195"/>
          <cell r="BT195"/>
          <cell r="BU195"/>
          <cell r="BV195"/>
          <cell r="BW195"/>
          <cell r="BX195"/>
          <cell r="BY195"/>
          <cell r="BZ195"/>
          <cell r="CA195"/>
          <cell r="CB195"/>
          <cell r="CC195"/>
          <cell r="CD195"/>
          <cell r="CE195"/>
          <cell r="CF195"/>
          <cell r="CG195"/>
          <cell r="CH195"/>
          <cell r="CI195"/>
          <cell r="CJ195"/>
          <cell r="CK195"/>
          <cell r="CL195"/>
          <cell r="CM195"/>
          <cell r="CN195"/>
          <cell r="CO195"/>
          <cell r="CP195"/>
          <cell r="CQ195"/>
          <cell r="CR195"/>
          <cell r="CS195"/>
          <cell r="CT195"/>
          <cell r="CU195"/>
          <cell r="CV195"/>
          <cell r="CW195"/>
          <cell r="CX195"/>
          <cell r="CY195"/>
          <cell r="CZ195"/>
          <cell r="DA195"/>
          <cell r="DB195"/>
          <cell r="DC195"/>
          <cell r="DD195"/>
          <cell r="DE195"/>
          <cell r="DF195"/>
          <cell r="DG195"/>
          <cell r="DH195"/>
          <cell r="DI195"/>
          <cell r="DJ195"/>
          <cell r="DK195"/>
          <cell r="DL195"/>
          <cell r="DM195"/>
          <cell r="DN195"/>
          <cell r="DO195"/>
          <cell r="DP195"/>
          <cell r="DQ195"/>
          <cell r="DR195"/>
          <cell r="DS195"/>
          <cell r="DT195"/>
          <cell r="DU195"/>
          <cell r="DV195"/>
          <cell r="DW195"/>
          <cell r="DX195"/>
          <cell r="DY195"/>
          <cell r="DZ195"/>
          <cell r="EA195"/>
          <cell r="EB195"/>
          <cell r="EC195"/>
          <cell r="ED195"/>
          <cell r="EE195"/>
          <cell r="EF195"/>
          <cell r="EG195"/>
          <cell r="EH195"/>
          <cell r="EI195"/>
          <cell r="EJ195"/>
          <cell r="EK195"/>
          <cell r="EL195"/>
          <cell r="EM195"/>
          <cell r="EN195"/>
          <cell r="EO195"/>
          <cell r="EP195"/>
          <cell r="EQ195"/>
          <cell r="ER195"/>
          <cell r="ES195"/>
          <cell r="ET195"/>
          <cell r="EU195"/>
          <cell r="EV195"/>
          <cell r="EW195"/>
          <cell r="EX195"/>
          <cell r="EY195"/>
          <cell r="EZ195"/>
          <cell r="FA195"/>
          <cell r="FB195"/>
          <cell r="FC195"/>
          <cell r="FD195"/>
          <cell r="FE195"/>
          <cell r="FF195"/>
          <cell r="FG195"/>
          <cell r="FH195"/>
          <cell r="FI195"/>
          <cell r="FJ195"/>
          <cell r="FK195"/>
          <cell r="FL195"/>
          <cell r="FM195"/>
          <cell r="FN195"/>
          <cell r="FO195"/>
          <cell r="FP195"/>
          <cell r="FQ195"/>
          <cell r="FR195"/>
          <cell r="FS195"/>
          <cell r="FT195"/>
          <cell r="FU195"/>
          <cell r="FV195"/>
          <cell r="FW195"/>
          <cell r="FX195"/>
          <cell r="FY195"/>
          <cell r="FZ195"/>
          <cell r="GA195"/>
          <cell r="GB195"/>
          <cell r="GC195"/>
          <cell r="GD195"/>
          <cell r="GE195"/>
        </row>
        <row r="196">
          <cell r="A196"/>
          <cell r="B196"/>
          <cell r="C196"/>
          <cell r="D196"/>
          <cell r="E196"/>
          <cell r="F196"/>
          <cell r="G196"/>
          <cell r="H196"/>
          <cell r="I196"/>
          <cell r="J196"/>
          <cell r="K196"/>
          <cell r="L196"/>
          <cell r="M196"/>
          <cell r="N196"/>
          <cell r="O196"/>
          <cell r="P196">
            <v>0</v>
          </cell>
          <cell r="Q196"/>
          <cell r="R196"/>
          <cell r="S196" t="str">
            <v xml:space="preserve">32819 </v>
          </cell>
          <cell r="T196"/>
          <cell r="U196"/>
          <cell r="V196"/>
          <cell r="W196"/>
          <cell r="X196"/>
          <cell r="Y196"/>
          <cell r="Z196"/>
          <cell r="AA196">
            <v>32819</v>
          </cell>
          <cell r="AB196"/>
          <cell r="AC196"/>
          <cell r="AD196"/>
          <cell r="AE196"/>
          <cell r="AF196"/>
          <cell r="AG196"/>
          <cell r="AH196"/>
          <cell r="AI196"/>
          <cell r="AJ196"/>
          <cell r="AK196"/>
          <cell r="AL196"/>
          <cell r="AM196"/>
          <cell r="AN196"/>
          <cell r="AO196"/>
          <cell r="AP196"/>
          <cell r="AQ196"/>
          <cell r="AR196"/>
          <cell r="AS196"/>
          <cell r="AT196"/>
          <cell r="AU196"/>
          <cell r="AV196"/>
          <cell r="AW196"/>
          <cell r="AX196"/>
          <cell r="AY196"/>
          <cell r="AZ196"/>
          <cell r="BA196"/>
          <cell r="BB196"/>
          <cell r="BC196"/>
          <cell r="BD196"/>
          <cell r="BE196"/>
          <cell r="BF196"/>
          <cell r="BG196"/>
          <cell r="BH196"/>
          <cell r="BI196"/>
          <cell r="BJ196"/>
          <cell r="BK196"/>
          <cell r="BL196"/>
          <cell r="BM196"/>
          <cell r="BN196"/>
          <cell r="BO196"/>
          <cell r="BP196"/>
          <cell r="BQ196"/>
          <cell r="BR196"/>
          <cell r="BS196"/>
          <cell r="BT196"/>
          <cell r="BU196"/>
          <cell r="BV196"/>
          <cell r="BW196"/>
          <cell r="BX196"/>
          <cell r="BY196"/>
          <cell r="BZ196"/>
          <cell r="CA196"/>
          <cell r="CB196"/>
          <cell r="CC196"/>
          <cell r="CD196"/>
          <cell r="CE196"/>
          <cell r="CF196"/>
          <cell r="CG196"/>
          <cell r="CH196"/>
          <cell r="CI196"/>
          <cell r="CJ196"/>
          <cell r="CK196"/>
          <cell r="CL196"/>
          <cell r="CM196"/>
          <cell r="CN196"/>
          <cell r="CO196"/>
          <cell r="CP196"/>
          <cell r="CQ196"/>
          <cell r="CR196"/>
          <cell r="CS196"/>
          <cell r="CT196"/>
          <cell r="CU196"/>
          <cell r="CV196"/>
          <cell r="CW196"/>
          <cell r="CX196"/>
          <cell r="CY196"/>
          <cell r="CZ196"/>
          <cell r="DA196"/>
          <cell r="DB196"/>
          <cell r="DC196"/>
          <cell r="DD196"/>
          <cell r="DE196"/>
          <cell r="DF196"/>
          <cell r="DG196"/>
          <cell r="DH196"/>
          <cell r="DI196"/>
          <cell r="DJ196"/>
          <cell r="DK196"/>
          <cell r="DL196"/>
          <cell r="DM196"/>
          <cell r="DN196"/>
          <cell r="DO196"/>
          <cell r="DP196"/>
          <cell r="DQ196"/>
          <cell r="DR196"/>
          <cell r="DS196"/>
          <cell r="DT196"/>
          <cell r="DU196"/>
          <cell r="DV196"/>
          <cell r="DW196"/>
          <cell r="DX196"/>
          <cell r="DY196"/>
          <cell r="DZ196"/>
          <cell r="EA196"/>
          <cell r="EB196"/>
          <cell r="EC196"/>
          <cell r="ED196"/>
          <cell r="EE196"/>
          <cell r="EF196"/>
          <cell r="EG196"/>
          <cell r="EH196"/>
          <cell r="EI196"/>
          <cell r="EJ196"/>
          <cell r="EK196"/>
          <cell r="EL196"/>
          <cell r="EM196"/>
          <cell r="EN196"/>
          <cell r="EO196"/>
          <cell r="EP196"/>
          <cell r="EQ196"/>
          <cell r="ER196"/>
          <cell r="ES196"/>
          <cell r="ET196"/>
          <cell r="EU196"/>
          <cell r="EV196"/>
          <cell r="EW196"/>
          <cell r="EX196"/>
          <cell r="EY196"/>
          <cell r="EZ196"/>
          <cell r="FA196"/>
          <cell r="FB196"/>
          <cell r="FC196"/>
          <cell r="FD196"/>
          <cell r="FE196"/>
          <cell r="FF196"/>
          <cell r="FG196"/>
          <cell r="FH196"/>
          <cell r="FI196"/>
          <cell r="FJ196"/>
          <cell r="FK196"/>
          <cell r="FL196"/>
          <cell r="FM196"/>
          <cell r="FN196"/>
          <cell r="FO196"/>
          <cell r="FP196"/>
          <cell r="FQ196"/>
          <cell r="FR196"/>
          <cell r="FS196"/>
          <cell r="FT196"/>
          <cell r="FU196"/>
          <cell r="FV196"/>
          <cell r="FW196"/>
          <cell r="FX196"/>
          <cell r="FY196"/>
          <cell r="FZ196"/>
          <cell r="GA196"/>
          <cell r="GB196"/>
          <cell r="GC196"/>
          <cell r="GD196"/>
          <cell r="GE196"/>
        </row>
        <row r="197">
          <cell r="A197"/>
          <cell r="B197"/>
          <cell r="C197"/>
          <cell r="D197"/>
          <cell r="E197"/>
          <cell r="F197"/>
          <cell r="G197"/>
          <cell r="H197"/>
          <cell r="I197"/>
          <cell r="J197"/>
          <cell r="K197"/>
          <cell r="L197"/>
          <cell r="M197"/>
          <cell r="N197"/>
          <cell r="O197"/>
          <cell r="P197">
            <v>0</v>
          </cell>
          <cell r="Q197"/>
          <cell r="R197"/>
          <cell r="S197" t="str">
            <v xml:space="preserve">32819 </v>
          </cell>
          <cell r="T197"/>
          <cell r="U197"/>
          <cell r="V197"/>
          <cell r="W197"/>
          <cell r="X197"/>
          <cell r="Y197"/>
          <cell r="Z197"/>
          <cell r="AA197">
            <v>32819</v>
          </cell>
          <cell r="AB197"/>
          <cell r="AC197"/>
          <cell r="AD197"/>
          <cell r="AE197"/>
          <cell r="AF197"/>
          <cell r="AG197"/>
          <cell r="AH197"/>
          <cell r="AI197"/>
          <cell r="AJ197"/>
          <cell r="AK197"/>
          <cell r="AL197"/>
          <cell r="AM197"/>
          <cell r="AN197"/>
          <cell r="AO197"/>
          <cell r="AP197"/>
          <cell r="AQ197"/>
          <cell r="AR197"/>
          <cell r="AS197"/>
          <cell r="AT197"/>
          <cell r="AU197"/>
          <cell r="AV197"/>
          <cell r="AW197"/>
          <cell r="AX197"/>
          <cell r="AY197"/>
          <cell r="AZ197"/>
          <cell r="BA197"/>
          <cell r="BB197"/>
          <cell r="BC197"/>
          <cell r="BD197"/>
          <cell r="BE197"/>
          <cell r="BF197"/>
          <cell r="BG197"/>
          <cell r="BH197"/>
          <cell r="BI197"/>
          <cell r="BJ197"/>
          <cell r="BK197"/>
          <cell r="BL197"/>
          <cell r="BM197"/>
          <cell r="BN197"/>
          <cell r="BO197"/>
          <cell r="BP197"/>
          <cell r="BQ197"/>
          <cell r="BR197"/>
          <cell r="BS197"/>
          <cell r="BT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cell r="EW197"/>
          <cell r="EX197"/>
          <cell r="EY197"/>
          <cell r="EZ197"/>
          <cell r="FA197"/>
          <cell r="FB197"/>
          <cell r="FC197"/>
          <cell r="FD197"/>
          <cell r="FE197"/>
          <cell r="FF197"/>
          <cell r="FG197"/>
          <cell r="FH197"/>
          <cell r="FI197"/>
          <cell r="FJ197"/>
          <cell r="FK197"/>
          <cell r="FL197"/>
          <cell r="FM197"/>
          <cell r="FN197"/>
          <cell r="FO197"/>
          <cell r="FP197"/>
          <cell r="FQ197"/>
          <cell r="FR197"/>
          <cell r="FS197"/>
          <cell r="FT197"/>
          <cell r="FU197"/>
          <cell r="FV197"/>
          <cell r="FW197"/>
          <cell r="FX197"/>
          <cell r="FY197"/>
          <cell r="FZ197"/>
          <cell r="GA197"/>
          <cell r="GB197"/>
          <cell r="GC197"/>
          <cell r="GD197"/>
          <cell r="GE197"/>
        </row>
        <row r="198">
          <cell r="A198"/>
          <cell r="B198"/>
          <cell r="C198"/>
          <cell r="D198"/>
          <cell r="E198"/>
          <cell r="F198"/>
          <cell r="G198"/>
          <cell r="H198"/>
          <cell r="I198"/>
          <cell r="J198"/>
          <cell r="K198"/>
          <cell r="L198"/>
          <cell r="M198"/>
          <cell r="N198"/>
          <cell r="O198"/>
          <cell r="P198">
            <v>0</v>
          </cell>
          <cell r="Q198"/>
          <cell r="R198"/>
          <cell r="S198" t="str">
            <v xml:space="preserve">32819 </v>
          </cell>
          <cell r="T198"/>
          <cell r="U198"/>
          <cell r="V198"/>
          <cell r="W198"/>
          <cell r="X198"/>
          <cell r="Y198"/>
          <cell r="Z198"/>
          <cell r="AA198">
            <v>32819</v>
          </cell>
          <cell r="AB198"/>
          <cell r="AC198"/>
          <cell r="AD198"/>
          <cell r="AE198"/>
          <cell r="AF198"/>
          <cell r="AG198"/>
          <cell r="AH198"/>
          <cell r="AI198"/>
          <cell r="AJ198"/>
          <cell r="AK198"/>
          <cell r="AL198"/>
          <cell r="AM198"/>
          <cell r="AN198"/>
          <cell r="AO198"/>
          <cell r="AP198"/>
          <cell r="AQ198"/>
          <cell r="AR198"/>
          <cell r="AS198"/>
          <cell r="AT198"/>
          <cell r="AU198"/>
          <cell r="AV198"/>
          <cell r="AW198"/>
          <cell r="AX198"/>
          <cell r="AY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I198"/>
          <cell r="CJ198"/>
          <cell r="CK198"/>
          <cell r="CL198"/>
          <cell r="CM198"/>
          <cell r="CN198"/>
          <cell r="CO198"/>
          <cell r="CP198"/>
          <cell r="CQ198"/>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cell r="EJ198"/>
          <cell r="EK198"/>
          <cell r="EL198"/>
          <cell r="EM198"/>
          <cell r="EN198"/>
          <cell r="EO198"/>
          <cell r="EP198"/>
          <cell r="EQ198"/>
          <cell r="ER198"/>
          <cell r="ES198"/>
          <cell r="ET198"/>
          <cell r="EU198"/>
          <cell r="EV198"/>
          <cell r="EW198"/>
          <cell r="EX198"/>
          <cell r="EY198"/>
          <cell r="EZ198"/>
          <cell r="FA198"/>
          <cell r="FB198"/>
          <cell r="FC198"/>
          <cell r="FD198"/>
          <cell r="FE198"/>
          <cell r="FF198"/>
          <cell r="FG198"/>
          <cell r="FH198"/>
          <cell r="FI198"/>
          <cell r="FJ198"/>
          <cell r="FK198"/>
          <cell r="FL198"/>
          <cell r="FM198"/>
          <cell r="FN198"/>
          <cell r="FO198"/>
          <cell r="FP198"/>
          <cell r="FQ198"/>
          <cell r="FR198"/>
          <cell r="FS198"/>
          <cell r="FT198"/>
          <cell r="FU198"/>
          <cell r="FV198"/>
          <cell r="FW198"/>
          <cell r="FX198"/>
          <cell r="FY198"/>
          <cell r="FZ198"/>
          <cell r="GA198"/>
          <cell r="GB198"/>
          <cell r="GC198"/>
          <cell r="GD198"/>
          <cell r="GE198"/>
        </row>
        <row r="199">
          <cell r="A199"/>
          <cell r="B199"/>
          <cell r="C199"/>
          <cell r="D199"/>
          <cell r="E199"/>
          <cell r="F199"/>
          <cell r="G199"/>
          <cell r="H199"/>
          <cell r="I199"/>
          <cell r="J199"/>
          <cell r="K199"/>
          <cell r="L199"/>
          <cell r="M199"/>
          <cell r="N199"/>
          <cell r="O199"/>
          <cell r="P199">
            <v>0</v>
          </cell>
          <cell r="Q199"/>
          <cell r="R199"/>
          <cell r="S199" t="str">
            <v xml:space="preserve">32819 </v>
          </cell>
          <cell r="T199"/>
          <cell r="U199"/>
          <cell r="V199"/>
          <cell r="W199"/>
          <cell r="X199"/>
          <cell r="Y199"/>
          <cell r="Z199"/>
          <cell r="AA199">
            <v>32819</v>
          </cell>
          <cell r="AB199"/>
          <cell r="AC199"/>
          <cell r="AD199"/>
          <cell r="AE199"/>
          <cell r="AF199"/>
          <cell r="AG199"/>
          <cell r="AH199"/>
          <cell r="AI199"/>
          <cell r="AJ199"/>
          <cell r="AK199"/>
          <cell r="AL199"/>
          <cell r="AM199"/>
          <cell r="AN199"/>
          <cell r="AO199"/>
          <cell r="AP199"/>
          <cell r="AQ199"/>
          <cell r="AR199"/>
          <cell r="AS199"/>
          <cell r="AT199"/>
          <cell r="AU199"/>
          <cell r="AV199"/>
          <cell r="AW199"/>
          <cell r="AX199"/>
          <cell r="AY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cell r="CP199"/>
          <cell r="CQ199"/>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cell r="EI199"/>
          <cell r="EJ199"/>
          <cell r="EK199"/>
          <cell r="EL199"/>
          <cell r="EM199"/>
          <cell r="EN199"/>
          <cell r="EO199"/>
          <cell r="EP199"/>
          <cell r="EQ199"/>
          <cell r="ER199"/>
          <cell r="ES199"/>
          <cell r="ET199"/>
          <cell r="EU199"/>
          <cell r="EV199"/>
          <cell r="EW199"/>
          <cell r="EX199"/>
          <cell r="EY199"/>
          <cell r="EZ199"/>
          <cell r="FA199"/>
          <cell r="FB199"/>
          <cell r="FC199"/>
          <cell r="FD199"/>
          <cell r="FE199"/>
          <cell r="FF199"/>
          <cell r="FG199"/>
          <cell r="FH199"/>
          <cell r="FI199"/>
          <cell r="FJ199"/>
          <cell r="FK199"/>
          <cell r="FL199"/>
          <cell r="FM199"/>
          <cell r="FN199"/>
          <cell r="FO199"/>
          <cell r="FP199"/>
          <cell r="FQ199"/>
          <cell r="FR199"/>
          <cell r="FS199"/>
          <cell r="FT199"/>
          <cell r="FU199"/>
          <cell r="FV199"/>
          <cell r="FW199"/>
          <cell r="FX199"/>
          <cell r="FY199"/>
          <cell r="FZ199"/>
          <cell r="GA199"/>
          <cell r="GB199"/>
          <cell r="GC199"/>
          <cell r="GD199"/>
          <cell r="GE199"/>
        </row>
        <row r="200">
          <cell r="A200"/>
          <cell r="B200"/>
          <cell r="C200"/>
          <cell r="D200"/>
          <cell r="E200"/>
          <cell r="F200"/>
          <cell r="G200"/>
          <cell r="H200"/>
          <cell r="I200"/>
          <cell r="J200"/>
          <cell r="K200"/>
          <cell r="L200"/>
          <cell r="M200"/>
          <cell r="N200"/>
          <cell r="O200"/>
          <cell r="P200">
            <v>0</v>
          </cell>
          <cell r="Q200"/>
          <cell r="R200"/>
          <cell r="S200" t="str">
            <v xml:space="preserve">32819 </v>
          </cell>
          <cell r="T200"/>
          <cell r="U200"/>
          <cell r="V200"/>
          <cell r="W200"/>
          <cell r="X200"/>
          <cell r="Y200"/>
          <cell r="Z200"/>
          <cell r="AA200">
            <v>32819</v>
          </cell>
          <cell r="AB200"/>
          <cell r="AC200"/>
          <cell r="AD200"/>
          <cell r="AE200"/>
          <cell r="AF200"/>
          <cell r="AG200"/>
          <cell r="AH200"/>
          <cell r="AI200"/>
          <cell r="AJ200"/>
          <cell r="AK200"/>
          <cell r="AL200"/>
          <cell r="AM200"/>
          <cell r="AN200"/>
          <cell r="AO200"/>
          <cell r="AP200"/>
          <cell r="AQ200"/>
          <cell r="AR200"/>
          <cell r="AS200"/>
          <cell r="AT200"/>
          <cell r="AU200"/>
          <cell r="AV200"/>
          <cell r="AW200"/>
          <cell r="AX200"/>
          <cell r="AY200"/>
          <cell r="AZ200"/>
          <cell r="BA200"/>
          <cell r="BB200"/>
          <cell r="BC200"/>
          <cell r="BD200"/>
          <cell r="BE200"/>
          <cell r="BF200"/>
          <cell r="BG200"/>
          <cell r="BH200"/>
          <cell r="BI200"/>
          <cell r="BJ200"/>
          <cell r="BK200"/>
          <cell r="BL200"/>
          <cell r="BM200"/>
          <cell r="BN200"/>
          <cell r="BO200"/>
          <cell r="BP200"/>
          <cell r="BQ200"/>
          <cell r="BR200"/>
          <cell r="BS200"/>
          <cell r="BT200"/>
          <cell r="BU200"/>
          <cell r="BV200"/>
          <cell r="BW200"/>
          <cell r="BX200"/>
          <cell r="BY200"/>
          <cell r="BZ200"/>
          <cell r="CA200"/>
          <cell r="CB200"/>
          <cell r="CC200"/>
          <cell r="CD200"/>
          <cell r="CE200"/>
          <cell r="CF200"/>
          <cell r="CG200"/>
          <cell r="CH200"/>
          <cell r="CI200"/>
          <cell r="CJ200"/>
          <cell r="CK200"/>
          <cell r="CL200"/>
          <cell r="CM200"/>
          <cell r="CN200"/>
          <cell r="CO200"/>
          <cell r="CP200"/>
          <cell r="CQ200"/>
          <cell r="CR200"/>
          <cell r="CS200"/>
          <cell r="CT200"/>
          <cell r="CU200"/>
          <cell r="CV200"/>
          <cell r="CW200"/>
          <cell r="CX200"/>
          <cell r="CY200"/>
          <cell r="CZ200"/>
          <cell r="DA200"/>
          <cell r="DB200"/>
          <cell r="DC200"/>
          <cell r="DD200"/>
          <cell r="DE200"/>
          <cell r="DF200"/>
          <cell r="DG200"/>
          <cell r="DH200"/>
          <cell r="DI200"/>
          <cell r="DJ200"/>
          <cell r="DK200"/>
          <cell r="DL200"/>
          <cell r="DM200"/>
          <cell r="DN200"/>
          <cell r="DO200"/>
          <cell r="DP200"/>
          <cell r="DQ200"/>
          <cell r="DR200"/>
          <cell r="DS200"/>
          <cell r="DT200"/>
          <cell r="DU200"/>
          <cell r="DV200"/>
          <cell r="DW200"/>
          <cell r="DX200"/>
          <cell r="DY200"/>
          <cell r="DZ200"/>
          <cell r="EA200"/>
          <cell r="EB200"/>
          <cell r="EC200"/>
          <cell r="ED200"/>
          <cell r="EE200"/>
          <cell r="EF200"/>
          <cell r="EG200"/>
          <cell r="EH200"/>
          <cell r="EI200"/>
          <cell r="EJ200"/>
          <cell r="EK200"/>
          <cell r="EL200"/>
          <cell r="EM200"/>
          <cell r="EN200"/>
          <cell r="EO200"/>
          <cell r="EP200"/>
          <cell r="EQ200"/>
          <cell r="ER200"/>
          <cell r="ES200"/>
          <cell r="ET200"/>
          <cell r="EU200"/>
          <cell r="EV200"/>
          <cell r="EW200"/>
          <cell r="EX200"/>
          <cell r="EY200"/>
          <cell r="EZ200"/>
          <cell r="FA200"/>
          <cell r="FB200"/>
          <cell r="FC200"/>
          <cell r="FD200"/>
          <cell r="FE200"/>
          <cell r="FF200"/>
          <cell r="FG200"/>
          <cell r="FH200"/>
          <cell r="FI200"/>
          <cell r="FJ200"/>
          <cell r="FK200"/>
          <cell r="FL200"/>
          <cell r="FM200"/>
          <cell r="FN200"/>
          <cell r="FO200"/>
          <cell r="FP200"/>
          <cell r="FQ200"/>
          <cell r="FR200"/>
          <cell r="FS200"/>
          <cell r="FT200"/>
          <cell r="FU200"/>
          <cell r="FV200"/>
          <cell r="FW200"/>
          <cell r="FX200"/>
          <cell r="FY200"/>
          <cell r="FZ200"/>
          <cell r="GA200"/>
          <cell r="GB200"/>
          <cell r="GC200"/>
          <cell r="GD200"/>
          <cell r="GE200"/>
        </row>
        <row r="201">
          <cell r="A201"/>
          <cell r="B201"/>
          <cell r="C201"/>
          <cell r="D201"/>
          <cell r="E201"/>
          <cell r="F201"/>
          <cell r="G201"/>
          <cell r="H201"/>
          <cell r="I201"/>
          <cell r="J201"/>
          <cell r="K201"/>
          <cell r="L201"/>
          <cell r="M201"/>
          <cell r="N201"/>
          <cell r="O201"/>
          <cell r="P201">
            <v>0</v>
          </cell>
          <cell r="Q201"/>
          <cell r="R201"/>
          <cell r="S201" t="str">
            <v xml:space="preserve">32819 </v>
          </cell>
          <cell r="T201"/>
          <cell r="U201"/>
          <cell r="V201"/>
          <cell r="W201"/>
          <cell r="X201"/>
          <cell r="Y201"/>
          <cell r="Z201"/>
          <cell r="AA201">
            <v>32819</v>
          </cell>
          <cell r="AB201"/>
          <cell r="AC201"/>
          <cell r="AD201"/>
          <cell r="AE201"/>
          <cell r="AF201"/>
          <cell r="AG201"/>
          <cell r="AH201"/>
          <cell r="AI201"/>
          <cell r="AJ201"/>
          <cell r="AK201"/>
          <cell r="AL201"/>
          <cell r="AM201"/>
          <cell r="AN201"/>
          <cell r="AO201"/>
          <cell r="AP201"/>
          <cell r="AQ201"/>
          <cell r="AR201"/>
          <cell r="AS201"/>
          <cell r="AT201"/>
          <cell r="AU201"/>
          <cell r="AV201"/>
          <cell r="AW201"/>
          <cell r="AX201"/>
          <cell r="AY201"/>
          <cell r="AZ201"/>
          <cell r="BA201"/>
          <cell r="BB201"/>
          <cell r="BC201"/>
          <cell r="BD201"/>
          <cell r="BE201"/>
          <cell r="BF201"/>
          <cell r="BG201"/>
          <cell r="BH201"/>
          <cell r="BI201"/>
          <cell r="BJ201"/>
          <cell r="BK201"/>
          <cell r="BL201"/>
          <cell r="BM201"/>
          <cell r="BN201"/>
          <cell r="BO201"/>
          <cell r="BP201"/>
          <cell r="BQ201"/>
          <cell r="BR201"/>
          <cell r="BS201"/>
          <cell r="BT201"/>
          <cell r="BU201"/>
          <cell r="BV201"/>
          <cell r="BW201"/>
          <cell r="BX201"/>
          <cell r="BY201"/>
          <cell r="BZ201"/>
          <cell r="CA201"/>
          <cell r="CB201"/>
          <cell r="CC201"/>
          <cell r="CD201"/>
          <cell r="CE201"/>
          <cell r="CF201"/>
          <cell r="CG201"/>
          <cell r="CH201"/>
          <cell r="CI201"/>
          <cell r="CJ201"/>
          <cell r="CK201"/>
          <cell r="CL201"/>
          <cell r="CM201"/>
          <cell r="CN201"/>
          <cell r="CO201"/>
          <cell r="CP201"/>
          <cell r="CQ201"/>
          <cell r="CR201"/>
          <cell r="CS201"/>
          <cell r="CT201"/>
          <cell r="CU201"/>
          <cell r="CV201"/>
          <cell r="CW201"/>
          <cell r="CX201"/>
          <cell r="CY201"/>
          <cell r="CZ201"/>
          <cell r="DA201"/>
          <cell r="DB201"/>
          <cell r="DC201"/>
          <cell r="DD201"/>
          <cell r="DE201"/>
          <cell r="DF201"/>
          <cell r="DG201"/>
          <cell r="DH201"/>
          <cell r="DI201"/>
          <cell r="DJ201"/>
          <cell r="DK201"/>
          <cell r="DL201"/>
          <cell r="DM201"/>
          <cell r="DN201"/>
          <cell r="DO201"/>
          <cell r="DP201"/>
          <cell r="DQ201"/>
          <cell r="DR201"/>
          <cell r="DS201"/>
          <cell r="DT201"/>
          <cell r="DU201"/>
          <cell r="DV201"/>
          <cell r="DW201"/>
          <cell r="DX201"/>
          <cell r="DY201"/>
          <cell r="DZ201"/>
          <cell r="EA201"/>
          <cell r="EB201"/>
          <cell r="EC201"/>
          <cell r="ED201"/>
          <cell r="EE201"/>
          <cell r="EF201"/>
          <cell r="EG201"/>
          <cell r="EH201"/>
          <cell r="EI201"/>
          <cell r="EJ201"/>
          <cell r="EK201"/>
          <cell r="EL201"/>
          <cell r="EM201"/>
          <cell r="EN201"/>
          <cell r="EO201"/>
          <cell r="EP201"/>
          <cell r="EQ201"/>
          <cell r="ER201"/>
          <cell r="ES201"/>
          <cell r="ET201"/>
          <cell r="EU201"/>
          <cell r="EV201"/>
          <cell r="EW201"/>
          <cell r="EX201"/>
          <cell r="EY201"/>
          <cell r="EZ201"/>
          <cell r="FA201"/>
          <cell r="FB201"/>
          <cell r="FC201"/>
          <cell r="FD201"/>
          <cell r="FE201"/>
          <cell r="FF201"/>
          <cell r="FG201"/>
          <cell r="FH201"/>
          <cell r="FI201"/>
          <cell r="FJ201"/>
          <cell r="FK201"/>
          <cell r="FL201"/>
          <cell r="FM201"/>
          <cell r="FN201"/>
          <cell r="FO201"/>
          <cell r="FP201"/>
          <cell r="FQ201"/>
          <cell r="FR201"/>
          <cell r="FS201"/>
          <cell r="FT201"/>
          <cell r="FU201"/>
          <cell r="FV201"/>
          <cell r="FW201"/>
          <cell r="FX201"/>
          <cell r="FY201"/>
          <cell r="FZ201"/>
          <cell r="GA201"/>
          <cell r="GB201"/>
          <cell r="GC201"/>
          <cell r="GD201"/>
          <cell r="GE201"/>
        </row>
        <row r="202">
          <cell r="A202"/>
          <cell r="B202"/>
          <cell r="C202"/>
          <cell r="D202"/>
          <cell r="E202"/>
          <cell r="F202"/>
          <cell r="G202"/>
          <cell r="H202"/>
          <cell r="I202"/>
          <cell r="J202"/>
          <cell r="K202"/>
          <cell r="L202"/>
          <cell r="M202"/>
          <cell r="N202"/>
          <cell r="O202"/>
          <cell r="P202">
            <v>0</v>
          </cell>
          <cell r="Q202"/>
          <cell r="R202"/>
          <cell r="S202" t="str">
            <v xml:space="preserve">32819 </v>
          </cell>
          <cell r="T202"/>
          <cell r="U202"/>
          <cell r="V202"/>
          <cell r="W202"/>
          <cell r="X202"/>
          <cell r="Y202"/>
          <cell r="Z202"/>
          <cell r="AA202">
            <v>32819</v>
          </cell>
          <cell r="AB202"/>
          <cell r="AC202"/>
          <cell r="AD202"/>
          <cell r="AE202"/>
          <cell r="AF202"/>
          <cell r="AG202"/>
          <cell r="AH202"/>
          <cell r="AI202"/>
          <cell r="AJ202"/>
          <cell r="AK202"/>
          <cell r="AL202"/>
          <cell r="AM202"/>
          <cell r="AN202"/>
          <cell r="AO202"/>
          <cell r="AP202"/>
          <cell r="AQ202"/>
          <cell r="AR202"/>
          <cell r="AS202"/>
          <cell r="AT202"/>
          <cell r="AU202"/>
          <cell r="AV202"/>
          <cell r="AW202"/>
          <cell r="AX202"/>
          <cell r="AY202"/>
          <cell r="AZ202"/>
          <cell r="BA202"/>
          <cell r="BB202"/>
          <cell r="BC202"/>
          <cell r="BD202"/>
          <cell r="BE202"/>
          <cell r="BF202"/>
          <cell r="BG202"/>
          <cell r="BH202"/>
          <cell r="BI202"/>
          <cell r="BJ202"/>
          <cell r="BK202"/>
          <cell r="BL202"/>
          <cell r="BM202"/>
          <cell r="BN202"/>
          <cell r="BO202"/>
          <cell r="BP202"/>
          <cell r="BQ202"/>
          <cell r="BR202"/>
          <cell r="BS202"/>
          <cell r="BT202"/>
          <cell r="BU202"/>
          <cell r="BV202"/>
          <cell r="BW202"/>
          <cell r="BX202"/>
          <cell r="BY202"/>
          <cell r="BZ202"/>
          <cell r="CA202"/>
          <cell r="CB202"/>
          <cell r="CC202"/>
          <cell r="CD202"/>
          <cell r="CE202"/>
          <cell r="CF202"/>
          <cell r="CG202"/>
          <cell r="CH202"/>
          <cell r="CI202"/>
          <cell r="CJ202"/>
          <cell r="CK202"/>
          <cell r="CL202"/>
          <cell r="CM202"/>
          <cell r="CN202"/>
          <cell r="CO202"/>
          <cell r="CP202"/>
          <cell r="CQ202"/>
          <cell r="CR202"/>
          <cell r="CS202"/>
          <cell r="CT202"/>
          <cell r="CU202"/>
          <cell r="CV202"/>
          <cell r="CW202"/>
          <cell r="CX202"/>
          <cell r="CY202"/>
          <cell r="CZ202"/>
          <cell r="DA202"/>
          <cell r="DB202"/>
          <cell r="DC202"/>
          <cell r="DD202"/>
          <cell r="DE202"/>
          <cell r="DF202"/>
          <cell r="DG202"/>
          <cell r="DH202"/>
          <cell r="DI202"/>
          <cell r="DJ202"/>
          <cell r="DK202"/>
          <cell r="DL202"/>
          <cell r="DM202"/>
          <cell r="DN202"/>
          <cell r="DO202"/>
          <cell r="DP202"/>
          <cell r="DQ202"/>
          <cell r="DR202"/>
          <cell r="DS202"/>
          <cell r="DT202"/>
          <cell r="DU202"/>
          <cell r="DV202"/>
          <cell r="DW202"/>
          <cell r="DX202"/>
          <cell r="DY202"/>
          <cell r="DZ202"/>
          <cell r="EA202"/>
          <cell r="EB202"/>
          <cell r="EC202"/>
          <cell r="ED202"/>
          <cell r="EE202"/>
          <cell r="EF202"/>
          <cell r="EG202"/>
          <cell r="EH202"/>
          <cell r="EI202"/>
          <cell r="EJ202"/>
          <cell r="EK202"/>
          <cell r="EL202"/>
          <cell r="EM202"/>
          <cell r="EN202"/>
          <cell r="EO202"/>
          <cell r="EP202"/>
          <cell r="EQ202"/>
          <cell r="ER202"/>
          <cell r="ES202"/>
          <cell r="ET202"/>
          <cell r="EU202"/>
          <cell r="EV202"/>
          <cell r="EW202"/>
          <cell r="EX202"/>
          <cell r="EY202"/>
          <cell r="EZ202"/>
          <cell r="FA202"/>
          <cell r="FB202"/>
          <cell r="FC202"/>
          <cell r="FD202"/>
          <cell r="FE202"/>
          <cell r="FF202"/>
          <cell r="FG202"/>
          <cell r="FH202"/>
          <cell r="FI202"/>
          <cell r="FJ202"/>
          <cell r="FK202"/>
          <cell r="FL202"/>
          <cell r="FM202"/>
          <cell r="FN202"/>
          <cell r="FO202"/>
          <cell r="FP202"/>
          <cell r="FQ202"/>
          <cell r="FR202"/>
          <cell r="FS202"/>
          <cell r="FT202"/>
          <cell r="FU202"/>
          <cell r="FV202"/>
          <cell r="FW202"/>
          <cell r="FX202"/>
          <cell r="FY202"/>
          <cell r="FZ202"/>
          <cell r="GA202"/>
          <cell r="GB202"/>
          <cell r="GC202"/>
          <cell r="GD202"/>
          <cell r="GE202"/>
        </row>
        <row r="203">
          <cell r="A203"/>
          <cell r="B203"/>
          <cell r="C203"/>
          <cell r="D203"/>
          <cell r="E203"/>
          <cell r="F203"/>
          <cell r="G203"/>
          <cell r="H203"/>
          <cell r="I203"/>
          <cell r="J203"/>
          <cell r="K203"/>
          <cell r="L203"/>
          <cell r="M203"/>
          <cell r="N203"/>
          <cell r="O203"/>
          <cell r="P203">
            <v>0</v>
          </cell>
          <cell r="Q203"/>
          <cell r="R203"/>
          <cell r="S203" t="str">
            <v xml:space="preserve">32819 </v>
          </cell>
          <cell r="T203"/>
          <cell r="U203"/>
          <cell r="V203"/>
          <cell r="W203"/>
          <cell r="X203"/>
          <cell r="Y203"/>
          <cell r="Z203"/>
          <cell r="AA203">
            <v>32819</v>
          </cell>
          <cell r="AB203"/>
          <cell r="AC203"/>
          <cell r="AD203"/>
          <cell r="AE203"/>
          <cell r="AF203"/>
          <cell r="AG203"/>
          <cell r="AH203"/>
          <cell r="AI203"/>
          <cell r="AJ203"/>
          <cell r="AK203"/>
          <cell r="AL203"/>
          <cell r="AM203"/>
          <cell r="AN203"/>
          <cell r="AO203"/>
          <cell r="AP203"/>
          <cell r="AQ203"/>
          <cell r="AR203"/>
          <cell r="AS203"/>
          <cell r="AT203"/>
          <cell r="AU203"/>
          <cell r="AV203"/>
          <cell r="AW203"/>
          <cell r="AX203"/>
          <cell r="AY203"/>
          <cell r="AZ203"/>
          <cell r="BA203"/>
          <cell r="BB203"/>
          <cell r="BC203"/>
          <cell r="BD203"/>
          <cell r="BE203"/>
          <cell r="BF203"/>
          <cell r="BG203"/>
          <cell r="BH203"/>
          <cell r="BI203"/>
          <cell r="BJ203"/>
          <cell r="BK203"/>
          <cell r="BL203"/>
          <cell r="BM203"/>
          <cell r="BN203"/>
          <cell r="BO203"/>
          <cell r="BP203"/>
          <cell r="BQ203"/>
          <cell r="BR203"/>
          <cell r="BS203"/>
          <cell r="BT203"/>
          <cell r="BU203"/>
          <cell r="BV203"/>
          <cell r="BW203"/>
          <cell r="BX203"/>
          <cell r="BY203"/>
          <cell r="BZ203"/>
          <cell r="CA203"/>
          <cell r="CB203"/>
          <cell r="CC203"/>
          <cell r="CD203"/>
          <cell r="CE203"/>
          <cell r="CF203"/>
          <cell r="CG203"/>
          <cell r="CH203"/>
          <cell r="CI203"/>
          <cell r="CJ203"/>
          <cell r="CK203"/>
          <cell r="CL203"/>
          <cell r="CM203"/>
          <cell r="CN203"/>
          <cell r="CO203"/>
          <cell r="CP203"/>
          <cell r="CQ203"/>
          <cell r="CR203"/>
          <cell r="CS203"/>
          <cell r="CT203"/>
          <cell r="CU203"/>
          <cell r="CV203"/>
          <cell r="CW203"/>
          <cell r="CX203"/>
          <cell r="CY203"/>
          <cell r="CZ203"/>
          <cell r="DA203"/>
          <cell r="DB203"/>
          <cell r="DC203"/>
          <cell r="DD203"/>
          <cell r="DE203"/>
          <cell r="DF203"/>
          <cell r="DG203"/>
          <cell r="DH203"/>
          <cell r="DI203"/>
          <cell r="DJ203"/>
          <cell r="DK203"/>
          <cell r="DL203"/>
          <cell r="DM203"/>
          <cell r="DN203"/>
          <cell r="DO203"/>
          <cell r="DP203"/>
          <cell r="DQ203"/>
          <cell r="DR203"/>
          <cell r="DS203"/>
          <cell r="DT203"/>
          <cell r="DU203"/>
          <cell r="DV203"/>
          <cell r="DW203"/>
          <cell r="DX203"/>
          <cell r="DY203"/>
          <cell r="DZ203"/>
          <cell r="EA203"/>
          <cell r="EB203"/>
          <cell r="EC203"/>
          <cell r="ED203"/>
          <cell r="EE203"/>
          <cell r="EF203"/>
          <cell r="EG203"/>
          <cell r="EH203"/>
          <cell r="EI203"/>
          <cell r="EJ203"/>
          <cell r="EK203"/>
          <cell r="EL203"/>
          <cell r="EM203"/>
          <cell r="EN203"/>
          <cell r="EO203"/>
          <cell r="EP203"/>
          <cell r="EQ203"/>
          <cell r="ER203"/>
          <cell r="ES203"/>
          <cell r="ET203"/>
          <cell r="EU203"/>
          <cell r="EV203"/>
          <cell r="EW203"/>
          <cell r="EX203"/>
          <cell r="EY203"/>
          <cell r="EZ203"/>
          <cell r="FA203"/>
          <cell r="FB203"/>
          <cell r="FC203"/>
          <cell r="FD203"/>
          <cell r="FE203"/>
          <cell r="FF203"/>
          <cell r="FG203"/>
          <cell r="FH203"/>
          <cell r="FI203"/>
          <cell r="FJ203"/>
          <cell r="FK203"/>
          <cell r="FL203"/>
          <cell r="FM203"/>
          <cell r="FN203"/>
          <cell r="FO203"/>
          <cell r="FP203"/>
          <cell r="FQ203"/>
          <cell r="FR203"/>
          <cell r="FS203"/>
          <cell r="FT203"/>
          <cell r="FU203"/>
          <cell r="FV203"/>
          <cell r="FW203"/>
          <cell r="FX203"/>
          <cell r="FY203"/>
          <cell r="FZ203"/>
          <cell r="GA203"/>
          <cell r="GB203"/>
          <cell r="GC203"/>
          <cell r="GD203"/>
          <cell r="GE203"/>
        </row>
        <row r="204">
          <cell r="A204"/>
          <cell r="B204"/>
          <cell r="C204"/>
          <cell r="D204"/>
          <cell r="E204"/>
          <cell r="F204"/>
          <cell r="G204"/>
          <cell r="H204"/>
          <cell r="I204"/>
          <cell r="J204"/>
          <cell r="K204"/>
          <cell r="L204"/>
          <cell r="M204"/>
          <cell r="N204"/>
          <cell r="O204"/>
          <cell r="P204">
            <v>0</v>
          </cell>
          <cell r="Q204"/>
          <cell r="R204"/>
          <cell r="S204" t="str">
            <v xml:space="preserve">32819 </v>
          </cell>
          <cell r="T204"/>
          <cell r="U204"/>
          <cell r="V204"/>
          <cell r="W204"/>
          <cell r="X204"/>
          <cell r="Y204"/>
          <cell r="Z204"/>
          <cell r="AA204">
            <v>32819</v>
          </cell>
          <cell r="AB204"/>
          <cell r="AC204"/>
          <cell r="AD204"/>
          <cell r="AE204"/>
          <cell r="AF204"/>
          <cell r="AG204"/>
          <cell r="AH204"/>
          <cell r="AI204"/>
          <cell r="AJ204"/>
          <cell r="AK204"/>
          <cell r="AL204"/>
          <cell r="AM204"/>
          <cell r="AN204"/>
          <cell r="AO204"/>
          <cell r="AP204"/>
          <cell r="AQ204"/>
          <cell r="AR204"/>
          <cell r="AS204"/>
          <cell r="AT204"/>
          <cell r="AU204"/>
          <cell r="AV204"/>
          <cell r="AW204"/>
          <cell r="AX204"/>
          <cell r="AY204"/>
          <cell r="AZ204"/>
          <cell r="BA204"/>
          <cell r="BB204"/>
          <cell r="BC204"/>
          <cell r="BD204"/>
          <cell r="BE204"/>
          <cell r="BF204"/>
          <cell r="BG204"/>
          <cell r="BH204"/>
          <cell r="BI204"/>
          <cell r="BJ204"/>
          <cell r="BK204"/>
          <cell r="BL204"/>
          <cell r="BM204"/>
          <cell r="BN204"/>
          <cell r="BO204"/>
          <cell r="BP204"/>
          <cell r="BQ204"/>
          <cell r="BR204"/>
          <cell r="BS204"/>
          <cell r="BT204"/>
          <cell r="BU204"/>
          <cell r="BV204"/>
          <cell r="BW204"/>
          <cell r="BX204"/>
          <cell r="BY204"/>
          <cell r="BZ204"/>
          <cell r="CA204"/>
          <cell r="CB204"/>
          <cell r="CC204"/>
          <cell r="CD204"/>
          <cell r="CE204"/>
          <cell r="CF204"/>
          <cell r="CG204"/>
          <cell r="CH204"/>
          <cell r="CI204"/>
          <cell r="CJ204"/>
          <cell r="CK204"/>
          <cell r="CL204"/>
          <cell r="CM204"/>
          <cell r="CN204"/>
          <cell r="CO204"/>
          <cell r="CP204"/>
          <cell r="CQ204"/>
          <cell r="CR204"/>
          <cell r="CS204"/>
          <cell r="CT204"/>
          <cell r="CU204"/>
          <cell r="CV204"/>
          <cell r="CW204"/>
          <cell r="CX204"/>
          <cell r="CY204"/>
          <cell r="CZ204"/>
          <cell r="DA204"/>
          <cell r="DB204"/>
          <cell r="DC204"/>
          <cell r="DD204"/>
          <cell r="DE204"/>
          <cell r="DF204"/>
          <cell r="DG204"/>
          <cell r="DH204"/>
          <cell r="DI204"/>
          <cell r="DJ204"/>
          <cell r="DK204"/>
          <cell r="DL204"/>
          <cell r="DM204"/>
          <cell r="DN204"/>
          <cell r="DO204"/>
          <cell r="DP204"/>
          <cell r="DQ204"/>
          <cell r="DR204"/>
          <cell r="DS204"/>
          <cell r="DT204"/>
          <cell r="DU204"/>
          <cell r="DV204"/>
          <cell r="DW204"/>
          <cell r="DX204"/>
          <cell r="DY204"/>
          <cell r="DZ204"/>
          <cell r="EA204"/>
          <cell r="EB204"/>
          <cell r="EC204"/>
          <cell r="ED204"/>
          <cell r="EE204"/>
          <cell r="EF204"/>
          <cell r="EG204"/>
          <cell r="EH204"/>
          <cell r="EI204"/>
          <cell r="EJ204"/>
          <cell r="EK204"/>
          <cell r="EL204"/>
          <cell r="EM204"/>
          <cell r="EN204"/>
          <cell r="EO204"/>
          <cell r="EP204"/>
          <cell r="EQ204"/>
          <cell r="ER204"/>
          <cell r="ES204"/>
          <cell r="ET204"/>
          <cell r="EU204"/>
          <cell r="EV204"/>
          <cell r="EW204"/>
          <cell r="EX204"/>
          <cell r="EY204"/>
          <cell r="EZ204"/>
          <cell r="FA204"/>
          <cell r="FB204"/>
          <cell r="FC204"/>
          <cell r="FD204"/>
          <cell r="FE204"/>
          <cell r="FF204"/>
          <cell r="FG204"/>
          <cell r="FH204"/>
          <cell r="FI204"/>
          <cell r="FJ204"/>
          <cell r="FK204"/>
          <cell r="FL204"/>
          <cell r="FM204"/>
          <cell r="FN204"/>
          <cell r="FO204"/>
          <cell r="FP204"/>
          <cell r="FQ204"/>
          <cell r="FR204"/>
          <cell r="FS204"/>
          <cell r="FT204"/>
          <cell r="FU204"/>
          <cell r="FV204"/>
          <cell r="FW204"/>
          <cell r="FX204"/>
          <cell r="FY204"/>
          <cell r="FZ204"/>
          <cell r="GA204"/>
          <cell r="GB204"/>
          <cell r="GC204"/>
          <cell r="GD204"/>
          <cell r="GE204"/>
        </row>
        <row r="205">
          <cell r="A205"/>
          <cell r="B205"/>
          <cell r="C205"/>
          <cell r="D205"/>
          <cell r="E205"/>
          <cell r="F205"/>
          <cell r="G205"/>
          <cell r="H205"/>
          <cell r="I205"/>
          <cell r="J205"/>
          <cell r="K205"/>
          <cell r="L205"/>
          <cell r="M205"/>
          <cell r="N205"/>
          <cell r="O205"/>
          <cell r="P205">
            <v>0</v>
          </cell>
          <cell r="Q205"/>
          <cell r="R205"/>
          <cell r="S205" t="str">
            <v xml:space="preserve">32819 </v>
          </cell>
          <cell r="T205"/>
          <cell r="U205"/>
          <cell r="V205"/>
          <cell r="W205"/>
          <cell r="X205"/>
          <cell r="Y205"/>
          <cell r="Z205"/>
          <cell r="AA205">
            <v>32819</v>
          </cell>
          <cell r="AB205"/>
          <cell r="AC205"/>
          <cell r="AD205"/>
          <cell r="AE205"/>
          <cell r="AF205"/>
          <cell r="AG205"/>
          <cell r="AH205"/>
          <cell r="AI205"/>
          <cell r="AJ205"/>
          <cell r="AK205"/>
          <cell r="AL205"/>
          <cell r="AM205"/>
          <cell r="AN205"/>
          <cell r="AO205"/>
          <cell r="AP205"/>
          <cell r="AQ205"/>
          <cell r="AR205"/>
          <cell r="AS205"/>
          <cell r="AT205"/>
          <cell r="AU205"/>
          <cell r="AV205"/>
          <cell r="AW205"/>
          <cell r="AX205"/>
          <cell r="AY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cell r="CP205"/>
          <cell r="CQ205"/>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cell r="EI205"/>
          <cell r="EJ205"/>
          <cell r="EK205"/>
          <cell r="EL205"/>
          <cell r="EM205"/>
          <cell r="EN205"/>
          <cell r="EO205"/>
          <cell r="EP205"/>
          <cell r="EQ205"/>
          <cell r="ER205"/>
          <cell r="ES205"/>
          <cell r="ET205"/>
          <cell r="EU205"/>
          <cell r="EV205"/>
          <cell r="EW205"/>
          <cell r="EX205"/>
          <cell r="EY205"/>
          <cell r="EZ205"/>
          <cell r="FA205"/>
          <cell r="FB205"/>
          <cell r="FC205"/>
          <cell r="FD205"/>
          <cell r="FE205"/>
          <cell r="FF205"/>
          <cell r="FG205"/>
          <cell r="FH205"/>
          <cell r="FI205"/>
          <cell r="FJ205"/>
          <cell r="FK205"/>
          <cell r="FL205"/>
          <cell r="FM205"/>
          <cell r="FN205"/>
          <cell r="FO205"/>
          <cell r="FP205"/>
          <cell r="FQ205"/>
          <cell r="FR205"/>
          <cell r="FS205"/>
          <cell r="FT205"/>
          <cell r="FU205"/>
          <cell r="FV205"/>
          <cell r="FW205"/>
          <cell r="FX205"/>
          <cell r="FY205"/>
          <cell r="FZ205"/>
          <cell r="GA205"/>
          <cell r="GB205"/>
          <cell r="GC205"/>
          <cell r="GD205"/>
          <cell r="GE205"/>
        </row>
        <row r="206">
          <cell r="A206"/>
          <cell r="B206"/>
          <cell r="C206"/>
          <cell r="D206"/>
          <cell r="E206"/>
          <cell r="F206"/>
          <cell r="G206"/>
          <cell r="H206"/>
          <cell r="I206"/>
          <cell r="J206"/>
          <cell r="K206"/>
          <cell r="L206"/>
          <cell r="M206"/>
          <cell r="N206"/>
          <cell r="O206"/>
          <cell r="P206">
            <v>0</v>
          </cell>
          <cell r="Q206"/>
          <cell r="R206"/>
          <cell r="S206" t="str">
            <v xml:space="preserve">32819 </v>
          </cell>
          <cell r="T206"/>
          <cell r="U206"/>
          <cell r="V206"/>
          <cell r="W206"/>
          <cell r="X206"/>
          <cell r="Y206"/>
          <cell r="Z206"/>
          <cell r="AA206">
            <v>32819</v>
          </cell>
          <cell r="AB206"/>
          <cell r="AC206"/>
          <cell r="AD206"/>
          <cell r="AE206"/>
          <cell r="AF206"/>
          <cell r="AG206"/>
          <cell r="AH206"/>
          <cell r="AI206"/>
          <cell r="AJ206"/>
          <cell r="AK206"/>
          <cell r="AL206"/>
          <cell r="AM206"/>
          <cell r="AN206"/>
          <cell r="AO206"/>
          <cell r="AP206"/>
          <cell r="AQ206"/>
          <cell r="AR206"/>
          <cell r="AS206"/>
          <cell r="AT206"/>
          <cell r="AU206"/>
          <cell r="AV206"/>
          <cell r="AW206"/>
          <cell r="AX206"/>
          <cell r="AY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I206"/>
          <cell r="CJ206"/>
          <cell r="CK206"/>
          <cell r="CL206"/>
          <cell r="CM206"/>
          <cell r="CN206"/>
          <cell r="CO206"/>
          <cell r="CP206"/>
          <cell r="CQ206"/>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cell r="EI206"/>
          <cell r="EJ206"/>
          <cell r="EK206"/>
          <cell r="EL206"/>
          <cell r="EM206"/>
          <cell r="EN206"/>
          <cell r="EO206"/>
          <cell r="EP206"/>
          <cell r="EQ206"/>
          <cell r="ER206"/>
          <cell r="ES206"/>
          <cell r="ET206"/>
          <cell r="EU206"/>
          <cell r="EV206"/>
          <cell r="EW206"/>
          <cell r="EX206"/>
          <cell r="EY206"/>
          <cell r="EZ206"/>
          <cell r="FA206"/>
          <cell r="FB206"/>
          <cell r="FC206"/>
          <cell r="FD206"/>
          <cell r="FE206"/>
          <cell r="FF206"/>
          <cell r="FG206"/>
          <cell r="FH206"/>
          <cell r="FI206"/>
          <cell r="FJ206"/>
          <cell r="FK206"/>
          <cell r="FL206"/>
          <cell r="FM206"/>
          <cell r="FN206"/>
          <cell r="FO206"/>
          <cell r="FP206"/>
          <cell r="FQ206"/>
          <cell r="FR206"/>
          <cell r="FS206"/>
          <cell r="FT206"/>
          <cell r="FU206"/>
          <cell r="FV206"/>
          <cell r="FW206"/>
          <cell r="FX206"/>
          <cell r="FY206"/>
          <cell r="FZ206"/>
          <cell r="GA206"/>
          <cell r="GB206"/>
          <cell r="GC206"/>
          <cell r="GD206"/>
          <cell r="GE206"/>
        </row>
        <row r="207">
          <cell r="A207"/>
          <cell r="B207"/>
          <cell r="C207"/>
          <cell r="D207"/>
          <cell r="E207"/>
          <cell r="F207"/>
          <cell r="G207"/>
          <cell r="H207"/>
          <cell r="I207"/>
          <cell r="J207"/>
          <cell r="K207"/>
          <cell r="L207"/>
          <cell r="M207"/>
          <cell r="N207"/>
          <cell r="O207"/>
          <cell r="P207">
            <v>0</v>
          </cell>
          <cell r="Q207"/>
          <cell r="R207"/>
          <cell r="S207" t="str">
            <v xml:space="preserve">32819 </v>
          </cell>
          <cell r="T207"/>
          <cell r="U207"/>
          <cell r="V207"/>
          <cell r="W207"/>
          <cell r="X207"/>
          <cell r="Y207"/>
          <cell r="Z207"/>
          <cell r="AA207">
            <v>32819</v>
          </cell>
          <cell r="AB207"/>
          <cell r="AC207"/>
          <cell r="AD207"/>
          <cell r="AE207"/>
          <cell r="AF207"/>
          <cell r="AG207"/>
          <cell r="AH207"/>
          <cell r="AI207"/>
          <cell r="AJ207"/>
          <cell r="AK207"/>
          <cell r="AL207"/>
          <cell r="AM207"/>
          <cell r="AN207"/>
          <cell r="AO207"/>
          <cell r="AP207"/>
          <cell r="AQ207"/>
          <cell r="AR207"/>
          <cell r="AS207"/>
          <cell r="AT207"/>
          <cell r="AU207"/>
          <cell r="AV207"/>
          <cell r="AW207"/>
          <cell r="AX207"/>
          <cell r="AY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cell r="CP207"/>
          <cell r="CQ207"/>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cell r="EI207"/>
          <cell r="EJ207"/>
          <cell r="EK207"/>
          <cell r="EL207"/>
          <cell r="EM207"/>
          <cell r="EN207"/>
          <cell r="EO207"/>
          <cell r="EP207"/>
          <cell r="EQ207"/>
          <cell r="ER207"/>
          <cell r="ES207"/>
          <cell r="ET207"/>
          <cell r="EU207"/>
          <cell r="EV207"/>
          <cell r="EW207"/>
          <cell r="EX207"/>
          <cell r="EY207"/>
          <cell r="EZ207"/>
          <cell r="FA207"/>
          <cell r="FB207"/>
          <cell r="FC207"/>
          <cell r="FD207"/>
          <cell r="FE207"/>
          <cell r="FF207"/>
          <cell r="FG207"/>
          <cell r="FH207"/>
          <cell r="FI207"/>
          <cell r="FJ207"/>
          <cell r="FK207"/>
          <cell r="FL207"/>
          <cell r="FM207"/>
          <cell r="FN207"/>
          <cell r="FO207"/>
          <cell r="FP207"/>
          <cell r="FQ207"/>
          <cell r="FR207"/>
          <cell r="FS207"/>
          <cell r="FT207"/>
          <cell r="FU207"/>
          <cell r="FV207"/>
          <cell r="FW207"/>
          <cell r="FX207"/>
          <cell r="FY207"/>
          <cell r="FZ207"/>
          <cell r="GA207"/>
          <cell r="GB207"/>
          <cell r="GC207"/>
          <cell r="GD207"/>
          <cell r="GE207"/>
        </row>
        <row r="208">
          <cell r="A208"/>
          <cell r="B208"/>
          <cell r="C208"/>
          <cell r="D208"/>
          <cell r="E208"/>
          <cell r="F208"/>
          <cell r="G208"/>
          <cell r="H208"/>
          <cell r="I208"/>
          <cell r="J208"/>
          <cell r="K208"/>
          <cell r="L208"/>
          <cell r="M208"/>
          <cell r="N208"/>
          <cell r="O208"/>
          <cell r="P208">
            <v>0</v>
          </cell>
          <cell r="Q208"/>
          <cell r="R208"/>
          <cell r="S208" t="str">
            <v xml:space="preserve">32819 </v>
          </cell>
          <cell r="T208"/>
          <cell r="U208"/>
          <cell r="V208"/>
          <cell r="W208"/>
          <cell r="X208"/>
          <cell r="Y208"/>
          <cell r="Z208"/>
          <cell r="AA208">
            <v>32819</v>
          </cell>
          <cell r="AB208"/>
          <cell r="AC208"/>
          <cell r="AD208"/>
          <cell r="AE208"/>
          <cell r="AF208"/>
          <cell r="AG208"/>
          <cell r="AH208"/>
          <cell r="AI208"/>
          <cell r="AJ208"/>
          <cell r="AK208"/>
          <cell r="AL208"/>
          <cell r="AM208"/>
          <cell r="AN208"/>
          <cell r="AO208"/>
          <cell r="AP208"/>
          <cell r="AQ208"/>
          <cell r="AR208"/>
          <cell r="AS208"/>
          <cell r="AT208"/>
          <cell r="AU208"/>
          <cell r="AV208"/>
          <cell r="AW208"/>
          <cell r="AX208"/>
          <cell r="AY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cell r="CP208"/>
          <cell r="CQ208"/>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cell r="EI208"/>
          <cell r="EJ208"/>
          <cell r="EK208"/>
          <cell r="EL208"/>
          <cell r="EM208"/>
          <cell r="EN208"/>
          <cell r="EO208"/>
          <cell r="EP208"/>
          <cell r="EQ208"/>
          <cell r="ER208"/>
          <cell r="ES208"/>
          <cell r="ET208"/>
          <cell r="EU208"/>
          <cell r="EV208"/>
          <cell r="EW208"/>
          <cell r="EX208"/>
          <cell r="EY208"/>
          <cell r="EZ208"/>
          <cell r="FA208"/>
          <cell r="FB208"/>
          <cell r="FC208"/>
          <cell r="FD208"/>
          <cell r="FE208"/>
          <cell r="FF208"/>
          <cell r="FG208"/>
          <cell r="FH208"/>
          <cell r="FI208"/>
          <cell r="FJ208"/>
          <cell r="FK208"/>
          <cell r="FL208"/>
          <cell r="FM208"/>
          <cell r="FN208"/>
          <cell r="FO208"/>
          <cell r="FP208"/>
          <cell r="FQ208"/>
          <cell r="FR208"/>
          <cell r="FS208"/>
          <cell r="FT208"/>
          <cell r="FU208"/>
          <cell r="FV208"/>
          <cell r="FW208"/>
          <cell r="FX208"/>
          <cell r="FY208"/>
          <cell r="FZ208"/>
          <cell r="GA208"/>
          <cell r="GB208"/>
          <cell r="GC208"/>
          <cell r="GD208"/>
          <cell r="GE208"/>
        </row>
        <row r="209">
          <cell r="A209"/>
          <cell r="B209"/>
          <cell r="C209"/>
          <cell r="D209"/>
          <cell r="E209"/>
          <cell r="F209"/>
          <cell r="G209"/>
          <cell r="H209"/>
          <cell r="I209"/>
          <cell r="J209"/>
          <cell r="K209"/>
          <cell r="L209"/>
          <cell r="M209"/>
          <cell r="N209"/>
          <cell r="O209"/>
          <cell r="P209">
            <v>0</v>
          </cell>
          <cell r="Q209"/>
          <cell r="R209"/>
          <cell r="S209" t="str">
            <v xml:space="preserve">32819 </v>
          </cell>
          <cell r="T209"/>
          <cell r="U209"/>
          <cell r="V209"/>
          <cell r="W209"/>
          <cell r="X209"/>
          <cell r="Y209"/>
          <cell r="Z209"/>
          <cell r="AA209">
            <v>32819</v>
          </cell>
          <cell r="AB209"/>
          <cell r="AC209"/>
          <cell r="AD209"/>
          <cell r="AE209"/>
          <cell r="AF209"/>
          <cell r="AG209"/>
          <cell r="AH209"/>
          <cell r="AI209"/>
          <cell r="AJ209"/>
          <cell r="AK209"/>
          <cell r="AL209"/>
          <cell r="AM209"/>
          <cell r="AN209"/>
          <cell r="AO209"/>
          <cell r="AP209"/>
          <cell r="AQ209"/>
          <cell r="AR209"/>
          <cell r="AS209"/>
          <cell r="AT209"/>
          <cell r="AU209"/>
          <cell r="AV209"/>
          <cell r="AW209"/>
          <cell r="AX209"/>
          <cell r="AY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cell r="CP209"/>
          <cell r="CQ209"/>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cell r="EI209"/>
          <cell r="EJ209"/>
          <cell r="EK209"/>
          <cell r="EL209"/>
          <cell r="EM209"/>
          <cell r="EN209"/>
          <cell r="EO209"/>
          <cell r="EP209"/>
          <cell r="EQ209"/>
          <cell r="ER209"/>
          <cell r="ES209"/>
          <cell r="ET209"/>
          <cell r="EU209"/>
          <cell r="EV209"/>
          <cell r="EW209"/>
          <cell r="EX209"/>
          <cell r="EY209"/>
          <cell r="EZ209"/>
          <cell r="FA209"/>
          <cell r="FB209"/>
          <cell r="FC209"/>
          <cell r="FD209"/>
          <cell r="FE209"/>
          <cell r="FF209"/>
          <cell r="FG209"/>
          <cell r="FH209"/>
          <cell r="FI209"/>
          <cell r="FJ209"/>
          <cell r="FK209"/>
          <cell r="FL209"/>
          <cell r="FM209"/>
          <cell r="FN209"/>
          <cell r="FO209"/>
          <cell r="FP209"/>
          <cell r="FQ209"/>
          <cell r="FR209"/>
          <cell r="FS209"/>
          <cell r="FT209"/>
          <cell r="FU209"/>
          <cell r="FV209"/>
          <cell r="FW209"/>
          <cell r="FX209"/>
          <cell r="FY209"/>
          <cell r="FZ209"/>
          <cell r="GA209"/>
          <cell r="GB209"/>
          <cell r="GC209"/>
          <cell r="GD209"/>
          <cell r="GE209"/>
        </row>
        <row r="210">
          <cell r="A210"/>
          <cell r="B210"/>
          <cell r="C210"/>
          <cell r="D210"/>
          <cell r="E210"/>
          <cell r="F210"/>
          <cell r="G210"/>
          <cell r="H210"/>
          <cell r="I210"/>
          <cell r="J210"/>
          <cell r="K210"/>
          <cell r="L210"/>
          <cell r="M210"/>
          <cell r="N210"/>
          <cell r="O210"/>
          <cell r="P210">
            <v>0</v>
          </cell>
          <cell r="Q210"/>
          <cell r="R210"/>
          <cell r="S210" t="str">
            <v xml:space="preserve">32819 </v>
          </cell>
          <cell r="T210"/>
          <cell r="U210"/>
          <cell r="V210"/>
          <cell r="W210"/>
          <cell r="X210"/>
          <cell r="Y210"/>
          <cell r="Z210"/>
          <cell r="AA210">
            <v>32819</v>
          </cell>
          <cell r="AB210"/>
          <cell r="AC210"/>
          <cell r="AD210"/>
          <cell r="AE210"/>
          <cell r="AF210"/>
          <cell r="AG210"/>
          <cell r="AH210"/>
          <cell r="AI210"/>
          <cell r="AJ210"/>
          <cell r="AK210"/>
          <cell r="AL210"/>
          <cell r="AM210"/>
          <cell r="AN210"/>
          <cell r="AO210"/>
          <cell r="AP210"/>
          <cell r="AQ210"/>
          <cell r="AR210"/>
          <cell r="AS210"/>
          <cell r="AT210"/>
          <cell r="AU210"/>
          <cell r="AV210"/>
          <cell r="AW210"/>
          <cell r="AX210"/>
          <cell r="AY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cell r="CP210"/>
          <cell r="CQ210"/>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cell r="EI210"/>
          <cell r="EJ210"/>
          <cell r="EK210"/>
          <cell r="EL210"/>
          <cell r="EM210"/>
          <cell r="EN210"/>
          <cell r="EO210"/>
          <cell r="EP210"/>
          <cell r="EQ210"/>
          <cell r="ER210"/>
          <cell r="ES210"/>
          <cell r="ET210"/>
          <cell r="EU210"/>
          <cell r="EV210"/>
          <cell r="EW210"/>
          <cell r="EX210"/>
          <cell r="EY210"/>
          <cell r="EZ210"/>
          <cell r="FA210"/>
          <cell r="FB210"/>
          <cell r="FC210"/>
          <cell r="FD210"/>
          <cell r="FE210"/>
          <cell r="FF210"/>
          <cell r="FG210"/>
          <cell r="FH210"/>
          <cell r="FI210"/>
          <cell r="FJ210"/>
          <cell r="FK210"/>
          <cell r="FL210"/>
          <cell r="FM210"/>
          <cell r="FN210"/>
          <cell r="FO210"/>
          <cell r="FP210"/>
          <cell r="FQ210"/>
          <cell r="FR210"/>
          <cell r="FS210"/>
          <cell r="FT210"/>
          <cell r="FU210"/>
          <cell r="FV210"/>
          <cell r="FW210"/>
          <cell r="FX210"/>
          <cell r="FY210"/>
          <cell r="FZ210"/>
          <cell r="GA210"/>
          <cell r="GB210"/>
          <cell r="GC210"/>
          <cell r="GD210"/>
          <cell r="GE210"/>
        </row>
        <row r="211">
          <cell r="A211"/>
          <cell r="B211"/>
          <cell r="C211"/>
          <cell r="D211"/>
          <cell r="E211"/>
          <cell r="F211"/>
          <cell r="G211"/>
          <cell r="H211"/>
          <cell r="I211"/>
          <cell r="J211"/>
          <cell r="K211"/>
          <cell r="L211"/>
          <cell r="M211"/>
          <cell r="N211"/>
          <cell r="O211"/>
          <cell r="P211">
            <v>0</v>
          </cell>
          <cell r="Q211"/>
          <cell r="R211"/>
          <cell r="S211" t="str">
            <v xml:space="preserve">32819 </v>
          </cell>
          <cell r="T211"/>
          <cell r="U211"/>
          <cell r="V211"/>
          <cell r="W211"/>
          <cell r="X211"/>
          <cell r="Y211"/>
          <cell r="Z211"/>
          <cell r="AA211">
            <v>32819</v>
          </cell>
          <cell r="AB211"/>
          <cell r="AC211"/>
          <cell r="AD211"/>
          <cell r="AE211"/>
          <cell r="AF211"/>
          <cell r="AG211"/>
          <cell r="AH211"/>
          <cell r="AI211"/>
          <cell r="AJ211"/>
          <cell r="AK211"/>
          <cell r="AL211"/>
          <cell r="AM211"/>
          <cell r="AN211"/>
          <cell r="AO211"/>
          <cell r="AP211"/>
          <cell r="AQ211"/>
          <cell r="AR211"/>
          <cell r="AS211"/>
          <cell r="AT211"/>
          <cell r="AU211"/>
          <cell r="AV211"/>
          <cell r="AW211"/>
          <cell r="AX211"/>
          <cell r="AY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cell r="EW211"/>
          <cell r="EX211"/>
          <cell r="EY211"/>
          <cell r="EZ211"/>
          <cell r="FA211"/>
          <cell r="FB211"/>
          <cell r="FC211"/>
          <cell r="FD211"/>
          <cell r="FE211"/>
          <cell r="FF211"/>
          <cell r="FG211"/>
          <cell r="FH211"/>
          <cell r="FI211"/>
          <cell r="FJ211"/>
          <cell r="FK211"/>
          <cell r="FL211"/>
          <cell r="FM211"/>
          <cell r="FN211"/>
          <cell r="FO211"/>
          <cell r="FP211"/>
          <cell r="FQ211"/>
          <cell r="FR211"/>
          <cell r="FS211"/>
          <cell r="FT211"/>
          <cell r="FU211"/>
          <cell r="FV211"/>
          <cell r="FW211"/>
          <cell r="FX211"/>
          <cell r="FY211"/>
          <cell r="FZ211"/>
          <cell r="GA211"/>
          <cell r="GB211"/>
          <cell r="GC211"/>
          <cell r="GD211"/>
          <cell r="GE211"/>
        </row>
        <row r="212">
          <cell r="A212"/>
          <cell r="B212"/>
          <cell r="C212"/>
          <cell r="D212"/>
          <cell r="E212"/>
          <cell r="F212"/>
          <cell r="G212"/>
          <cell r="H212"/>
          <cell r="I212"/>
          <cell r="J212"/>
          <cell r="K212"/>
          <cell r="L212"/>
          <cell r="M212"/>
          <cell r="N212"/>
          <cell r="O212"/>
          <cell r="P212">
            <v>0</v>
          </cell>
          <cell r="Q212"/>
          <cell r="R212"/>
          <cell r="S212" t="str">
            <v xml:space="preserve">32819 </v>
          </cell>
          <cell r="T212"/>
          <cell r="U212"/>
          <cell r="V212"/>
          <cell r="W212"/>
          <cell r="X212"/>
          <cell r="Y212"/>
          <cell r="Z212"/>
          <cell r="AA212">
            <v>32819</v>
          </cell>
          <cell r="AB212"/>
          <cell r="AC212"/>
          <cell r="AD212"/>
          <cell r="AE212"/>
          <cell r="AF212"/>
          <cell r="AG212"/>
          <cell r="AH212"/>
          <cell r="AI212"/>
          <cell r="AJ212"/>
          <cell r="AK212"/>
          <cell r="AL212"/>
          <cell r="AM212"/>
          <cell r="AN212"/>
          <cell r="AO212"/>
          <cell r="AP212"/>
          <cell r="AQ212"/>
          <cell r="AR212"/>
          <cell r="AS212"/>
          <cell r="AT212"/>
          <cell r="AU212"/>
          <cell r="AV212"/>
          <cell r="AW212"/>
          <cell r="AX212"/>
          <cell r="AY212"/>
          <cell r="AZ212"/>
          <cell r="BA212"/>
          <cell r="BB212"/>
          <cell r="BC212"/>
          <cell r="BD212"/>
          <cell r="BE212"/>
          <cell r="BF212"/>
          <cell r="BG212"/>
          <cell r="BH212"/>
          <cell r="BI212"/>
          <cell r="BJ212"/>
          <cell r="BK212"/>
          <cell r="BL212"/>
          <cell r="BM212"/>
          <cell r="BN212"/>
          <cell r="BO212"/>
          <cell r="BP212"/>
          <cell r="BQ212"/>
          <cell r="BR212"/>
          <cell r="BS212"/>
          <cell r="BT212"/>
          <cell r="BU212"/>
          <cell r="BV212"/>
          <cell r="BW212"/>
          <cell r="BX212"/>
          <cell r="BY212"/>
          <cell r="BZ212"/>
          <cell r="CA212"/>
          <cell r="CB212"/>
          <cell r="CC212"/>
          <cell r="CD212"/>
          <cell r="CE212"/>
          <cell r="CF212"/>
          <cell r="CG212"/>
          <cell r="CH212"/>
          <cell r="CI212"/>
          <cell r="CJ212"/>
          <cell r="CK212"/>
          <cell r="CL212"/>
          <cell r="CM212"/>
          <cell r="CN212"/>
          <cell r="CO212"/>
          <cell r="CP212"/>
          <cell r="CQ212"/>
          <cell r="CR212"/>
          <cell r="CS212"/>
          <cell r="CT212"/>
          <cell r="CU212"/>
          <cell r="CV212"/>
          <cell r="CW212"/>
          <cell r="CX212"/>
          <cell r="CY212"/>
          <cell r="CZ212"/>
          <cell r="DA212"/>
          <cell r="DB212"/>
          <cell r="DC212"/>
          <cell r="DD212"/>
          <cell r="DE212"/>
          <cell r="DF212"/>
          <cell r="DG212"/>
          <cell r="DH212"/>
          <cell r="DI212"/>
          <cell r="DJ212"/>
          <cell r="DK212"/>
          <cell r="DL212"/>
          <cell r="DM212"/>
          <cell r="DN212"/>
          <cell r="DO212"/>
          <cell r="DP212"/>
          <cell r="DQ212"/>
          <cell r="DR212"/>
          <cell r="DS212"/>
          <cell r="DT212"/>
          <cell r="DU212"/>
          <cell r="DV212"/>
          <cell r="DW212"/>
          <cell r="DX212"/>
          <cell r="DY212"/>
          <cell r="DZ212"/>
          <cell r="EA212"/>
          <cell r="EB212"/>
          <cell r="EC212"/>
          <cell r="ED212"/>
          <cell r="EE212"/>
          <cell r="EF212"/>
          <cell r="EG212"/>
          <cell r="EH212"/>
          <cell r="EI212"/>
          <cell r="EJ212"/>
          <cell r="EK212"/>
          <cell r="EL212"/>
          <cell r="EM212"/>
          <cell r="EN212"/>
          <cell r="EO212"/>
          <cell r="EP212"/>
          <cell r="EQ212"/>
          <cell r="ER212"/>
          <cell r="ES212"/>
          <cell r="ET212"/>
          <cell r="EU212"/>
          <cell r="EV212"/>
          <cell r="EW212"/>
          <cell r="EX212"/>
          <cell r="EY212"/>
          <cell r="EZ212"/>
          <cell r="FA212"/>
          <cell r="FB212"/>
          <cell r="FC212"/>
          <cell r="FD212"/>
          <cell r="FE212"/>
          <cell r="FF212"/>
          <cell r="FG212"/>
          <cell r="FH212"/>
          <cell r="FI212"/>
          <cell r="FJ212"/>
          <cell r="FK212"/>
          <cell r="FL212"/>
          <cell r="FM212"/>
          <cell r="FN212"/>
          <cell r="FO212"/>
          <cell r="FP212"/>
          <cell r="FQ212"/>
          <cell r="FR212"/>
          <cell r="FS212"/>
          <cell r="FT212"/>
          <cell r="FU212"/>
          <cell r="FV212"/>
          <cell r="FW212"/>
          <cell r="FX212"/>
          <cell r="FY212"/>
          <cell r="FZ212"/>
          <cell r="GA212"/>
          <cell r="GB212"/>
          <cell r="GC212"/>
          <cell r="GD212"/>
          <cell r="GE212"/>
        </row>
        <row r="213">
          <cell r="A213"/>
          <cell r="B213"/>
          <cell r="C213"/>
          <cell r="D213"/>
          <cell r="E213"/>
          <cell r="F213"/>
          <cell r="G213"/>
          <cell r="H213"/>
          <cell r="I213"/>
          <cell r="J213"/>
          <cell r="K213"/>
          <cell r="L213"/>
          <cell r="M213"/>
          <cell r="N213"/>
          <cell r="O213"/>
          <cell r="P213">
            <v>0</v>
          </cell>
          <cell r="Q213"/>
          <cell r="R213"/>
          <cell r="S213" t="str">
            <v xml:space="preserve">32819 </v>
          </cell>
          <cell r="T213"/>
          <cell r="U213"/>
          <cell r="V213"/>
          <cell r="W213"/>
          <cell r="X213"/>
          <cell r="Y213"/>
          <cell r="Z213"/>
          <cell r="AA213">
            <v>32819</v>
          </cell>
          <cell r="AB213"/>
          <cell r="AC213"/>
          <cell r="AD213"/>
          <cell r="AE213"/>
          <cell r="AF213"/>
          <cell r="AG213"/>
          <cell r="AH213"/>
          <cell r="AI213"/>
          <cell r="AJ213"/>
          <cell r="AK213"/>
          <cell r="AL213"/>
          <cell r="AM213"/>
          <cell r="AN213"/>
          <cell r="AO213"/>
          <cell r="AP213"/>
          <cell r="AQ213"/>
          <cell r="AR213"/>
          <cell r="AS213"/>
          <cell r="AT213"/>
          <cell r="AU213"/>
          <cell r="AV213"/>
          <cell r="AW213"/>
          <cell r="AX213"/>
          <cell r="AY213"/>
          <cell r="AZ213"/>
          <cell r="BA213"/>
          <cell r="BB213"/>
          <cell r="BC213"/>
          <cell r="BD213"/>
          <cell r="BE213"/>
          <cell r="BF213"/>
          <cell r="BG213"/>
          <cell r="BH213"/>
          <cell r="BI213"/>
          <cell r="BJ213"/>
          <cell r="BK213"/>
          <cell r="BL213"/>
          <cell r="BM213"/>
          <cell r="BN213"/>
          <cell r="BO213"/>
          <cell r="BP213"/>
          <cell r="BQ213"/>
          <cell r="BR213"/>
          <cell r="BS213"/>
          <cell r="BT213"/>
          <cell r="BU213"/>
          <cell r="BV213"/>
          <cell r="BW213"/>
          <cell r="BX213"/>
          <cell r="BY213"/>
          <cell r="BZ213"/>
          <cell r="CA213"/>
          <cell r="CB213"/>
          <cell r="CC213"/>
          <cell r="CD213"/>
          <cell r="CE213"/>
          <cell r="CF213"/>
          <cell r="CG213"/>
          <cell r="CH213"/>
          <cell r="CI213"/>
          <cell r="CJ213"/>
          <cell r="CK213"/>
          <cell r="CL213"/>
          <cell r="CM213"/>
          <cell r="CN213"/>
          <cell r="CO213"/>
          <cell r="CP213"/>
          <cell r="CQ213"/>
          <cell r="CR213"/>
          <cell r="CS213"/>
          <cell r="CT213"/>
          <cell r="CU213"/>
          <cell r="CV213"/>
          <cell r="CW213"/>
          <cell r="CX213"/>
          <cell r="CY213"/>
          <cell r="CZ213"/>
          <cell r="DA213"/>
          <cell r="DB213"/>
          <cell r="DC213"/>
          <cell r="DD213"/>
          <cell r="DE213"/>
          <cell r="DF213"/>
          <cell r="DG213"/>
          <cell r="DH213"/>
          <cell r="DI213"/>
          <cell r="DJ213"/>
          <cell r="DK213"/>
          <cell r="DL213"/>
          <cell r="DM213"/>
          <cell r="DN213"/>
          <cell r="DO213"/>
          <cell r="DP213"/>
          <cell r="DQ213"/>
          <cell r="DR213"/>
          <cell r="DS213"/>
          <cell r="DT213"/>
          <cell r="DU213"/>
          <cell r="DV213"/>
          <cell r="DW213"/>
          <cell r="DX213"/>
          <cell r="DY213"/>
          <cell r="DZ213"/>
          <cell r="EA213"/>
          <cell r="EB213"/>
          <cell r="EC213"/>
          <cell r="ED213"/>
          <cell r="EE213"/>
          <cell r="EF213"/>
          <cell r="EG213"/>
          <cell r="EH213"/>
          <cell r="EI213"/>
          <cell r="EJ213"/>
          <cell r="EK213"/>
          <cell r="EL213"/>
          <cell r="EM213"/>
          <cell r="EN213"/>
          <cell r="EO213"/>
          <cell r="EP213"/>
          <cell r="EQ213"/>
          <cell r="ER213"/>
          <cell r="ES213"/>
          <cell r="ET213"/>
          <cell r="EU213"/>
          <cell r="EV213"/>
          <cell r="EW213"/>
          <cell r="EX213"/>
          <cell r="EY213"/>
          <cell r="EZ213"/>
          <cell r="FA213"/>
          <cell r="FB213"/>
          <cell r="FC213"/>
          <cell r="FD213"/>
          <cell r="FE213"/>
          <cell r="FF213"/>
          <cell r="FG213"/>
          <cell r="FH213"/>
          <cell r="FI213"/>
          <cell r="FJ213"/>
          <cell r="FK213"/>
          <cell r="FL213"/>
          <cell r="FM213"/>
          <cell r="FN213"/>
          <cell r="FO213"/>
          <cell r="FP213"/>
          <cell r="FQ213"/>
          <cell r="FR213"/>
          <cell r="FS213"/>
          <cell r="FT213"/>
          <cell r="FU213"/>
          <cell r="FV213"/>
          <cell r="FW213"/>
          <cell r="FX213"/>
          <cell r="FY213"/>
          <cell r="FZ213"/>
          <cell r="GA213"/>
          <cell r="GB213"/>
          <cell r="GC213"/>
          <cell r="GD213"/>
          <cell r="GE213"/>
        </row>
        <row r="214">
          <cell r="A214"/>
          <cell r="B214"/>
          <cell r="C214"/>
          <cell r="D214"/>
          <cell r="E214"/>
          <cell r="F214"/>
          <cell r="G214"/>
          <cell r="H214"/>
          <cell r="I214"/>
          <cell r="J214"/>
          <cell r="K214"/>
          <cell r="L214"/>
          <cell r="M214"/>
          <cell r="N214"/>
          <cell r="O214"/>
          <cell r="P214">
            <v>0</v>
          </cell>
          <cell r="Q214"/>
          <cell r="R214"/>
          <cell r="S214" t="str">
            <v xml:space="preserve">32819 </v>
          </cell>
          <cell r="T214"/>
          <cell r="U214"/>
          <cell r="V214"/>
          <cell r="W214"/>
          <cell r="X214"/>
          <cell r="Y214"/>
          <cell r="Z214"/>
          <cell r="AA214">
            <v>32819</v>
          </cell>
          <cell r="AB214"/>
          <cell r="AC214"/>
          <cell r="AD214"/>
          <cell r="AE214"/>
          <cell r="AF214"/>
          <cell r="AG214"/>
          <cell r="AH214"/>
          <cell r="AI214"/>
          <cell r="AJ214"/>
          <cell r="AK214"/>
          <cell r="AL214"/>
          <cell r="AM214"/>
          <cell r="AN214"/>
          <cell r="AO214"/>
          <cell r="AP214"/>
          <cell r="AQ214"/>
          <cell r="AR214"/>
          <cell r="AS214"/>
          <cell r="AT214"/>
          <cell r="AU214"/>
          <cell r="AV214"/>
          <cell r="AW214"/>
          <cell r="AX214"/>
          <cell r="AY214"/>
          <cell r="AZ214"/>
          <cell r="BA214"/>
          <cell r="BB214"/>
          <cell r="BC214"/>
          <cell r="BD214"/>
          <cell r="BE214"/>
          <cell r="BF214"/>
          <cell r="BG214"/>
          <cell r="BH214"/>
          <cell r="BI214"/>
          <cell r="BJ214"/>
          <cell r="BK214"/>
          <cell r="BL214"/>
          <cell r="BM214"/>
          <cell r="BN214"/>
          <cell r="BO214"/>
          <cell r="BP214"/>
          <cell r="BQ214"/>
          <cell r="BR214"/>
          <cell r="BS214"/>
          <cell r="BT214"/>
          <cell r="BU214"/>
          <cell r="BV214"/>
          <cell r="BW214"/>
          <cell r="BX214"/>
          <cell r="BY214"/>
          <cell r="BZ214"/>
          <cell r="CA214"/>
          <cell r="CB214"/>
          <cell r="CC214"/>
          <cell r="CD214"/>
          <cell r="CE214"/>
          <cell r="CF214"/>
          <cell r="CG214"/>
          <cell r="CH214"/>
          <cell r="CI214"/>
          <cell r="CJ214"/>
          <cell r="CK214"/>
          <cell r="CL214"/>
          <cell r="CM214"/>
          <cell r="CN214"/>
          <cell r="CO214"/>
          <cell r="CP214"/>
          <cell r="CQ214"/>
          <cell r="CR214"/>
          <cell r="CS214"/>
          <cell r="CT214"/>
          <cell r="CU214"/>
          <cell r="CV214"/>
          <cell r="CW214"/>
          <cell r="CX214"/>
          <cell r="CY214"/>
          <cell r="CZ214"/>
          <cell r="DA214"/>
          <cell r="DB214"/>
          <cell r="DC214"/>
          <cell r="DD214"/>
          <cell r="DE214"/>
          <cell r="DF214"/>
          <cell r="DG214"/>
          <cell r="DH214"/>
          <cell r="DI214"/>
          <cell r="DJ214"/>
          <cell r="DK214"/>
          <cell r="DL214"/>
          <cell r="DM214"/>
          <cell r="DN214"/>
          <cell r="DO214"/>
          <cell r="DP214"/>
          <cell r="DQ214"/>
          <cell r="DR214"/>
          <cell r="DS214"/>
          <cell r="DT214"/>
          <cell r="DU214"/>
          <cell r="DV214"/>
          <cell r="DW214"/>
          <cell r="DX214"/>
          <cell r="DY214"/>
          <cell r="DZ214"/>
          <cell r="EA214"/>
          <cell r="EB214"/>
          <cell r="EC214"/>
          <cell r="ED214"/>
          <cell r="EE214"/>
          <cell r="EF214"/>
          <cell r="EG214"/>
          <cell r="EH214"/>
          <cell r="EI214"/>
          <cell r="EJ214"/>
          <cell r="EK214"/>
          <cell r="EL214"/>
          <cell r="EM214"/>
          <cell r="EN214"/>
          <cell r="EO214"/>
          <cell r="EP214"/>
          <cell r="EQ214"/>
          <cell r="ER214"/>
          <cell r="ES214"/>
          <cell r="ET214"/>
          <cell r="EU214"/>
          <cell r="EV214"/>
          <cell r="EW214"/>
          <cell r="EX214"/>
          <cell r="EY214"/>
          <cell r="EZ214"/>
          <cell r="FA214"/>
          <cell r="FB214"/>
          <cell r="FC214"/>
          <cell r="FD214"/>
          <cell r="FE214"/>
          <cell r="FF214"/>
          <cell r="FG214"/>
          <cell r="FH214"/>
          <cell r="FI214"/>
          <cell r="FJ214"/>
          <cell r="FK214"/>
          <cell r="FL214"/>
          <cell r="FM214"/>
          <cell r="FN214"/>
          <cell r="FO214"/>
          <cell r="FP214"/>
          <cell r="FQ214"/>
          <cell r="FR214"/>
          <cell r="FS214"/>
          <cell r="FT214"/>
          <cell r="FU214"/>
          <cell r="FV214"/>
          <cell r="FW214"/>
          <cell r="FX214"/>
          <cell r="FY214"/>
          <cell r="FZ214"/>
          <cell r="GA214"/>
          <cell r="GB214"/>
          <cell r="GC214"/>
          <cell r="GD214"/>
          <cell r="GE214"/>
        </row>
        <row r="215">
          <cell r="A215"/>
          <cell r="B215"/>
          <cell r="C215"/>
          <cell r="D215"/>
          <cell r="E215"/>
          <cell r="F215"/>
          <cell r="G215"/>
          <cell r="H215"/>
          <cell r="I215"/>
          <cell r="J215"/>
          <cell r="K215"/>
          <cell r="L215"/>
          <cell r="M215"/>
          <cell r="N215"/>
          <cell r="O215"/>
          <cell r="P215">
            <v>0</v>
          </cell>
          <cell r="Q215"/>
          <cell r="R215"/>
          <cell r="S215" t="str">
            <v xml:space="preserve">32819 </v>
          </cell>
          <cell r="T215"/>
          <cell r="U215"/>
          <cell r="V215"/>
          <cell r="W215"/>
          <cell r="X215"/>
          <cell r="Y215"/>
          <cell r="Z215"/>
          <cell r="AA215">
            <v>32819</v>
          </cell>
          <cell r="AB215"/>
          <cell r="AC215"/>
          <cell r="AD215"/>
          <cell r="AE215"/>
          <cell r="AF215"/>
          <cell r="AG215"/>
          <cell r="AH215"/>
          <cell r="AI215"/>
          <cell r="AJ215"/>
          <cell r="AK215"/>
          <cell r="AL215"/>
          <cell r="AM215"/>
          <cell r="AN215"/>
          <cell r="AO215"/>
          <cell r="AP215"/>
          <cell r="AQ215"/>
          <cell r="AR215"/>
          <cell r="AS215"/>
          <cell r="AT215"/>
          <cell r="AU215"/>
          <cell r="AV215"/>
          <cell r="AW215"/>
          <cell r="AX215"/>
          <cell r="AY215"/>
          <cell r="AZ215"/>
          <cell r="BA215"/>
          <cell r="BB215"/>
          <cell r="BC215"/>
          <cell r="BD215"/>
          <cell r="BE215"/>
          <cell r="BF215"/>
          <cell r="BG215"/>
          <cell r="BH215"/>
          <cell r="BI215"/>
          <cell r="BJ215"/>
          <cell r="BK215"/>
          <cell r="BL215"/>
          <cell r="BM215"/>
          <cell r="BN215"/>
          <cell r="BO215"/>
          <cell r="BP215"/>
          <cell r="BQ215"/>
          <cell r="BR215"/>
          <cell r="BS215"/>
          <cell r="BT215"/>
          <cell r="BU215"/>
          <cell r="BV215"/>
          <cell r="BW215"/>
          <cell r="BX215"/>
          <cell r="BY215"/>
          <cell r="BZ215"/>
          <cell r="CA215"/>
          <cell r="CB215"/>
          <cell r="CC215"/>
          <cell r="CD215"/>
          <cell r="CE215"/>
          <cell r="CF215"/>
          <cell r="CG215"/>
          <cell r="CH215"/>
          <cell r="CI215"/>
          <cell r="CJ215"/>
          <cell r="CK215"/>
          <cell r="CL215"/>
          <cell r="CM215"/>
          <cell r="CN215"/>
          <cell r="CO215"/>
          <cell r="CP215"/>
          <cell r="CQ215"/>
          <cell r="CR215"/>
          <cell r="CS215"/>
          <cell r="CT215"/>
          <cell r="CU215"/>
          <cell r="CV215"/>
          <cell r="CW215"/>
          <cell r="CX215"/>
          <cell r="CY215"/>
          <cell r="CZ215"/>
          <cell r="DA215"/>
          <cell r="DB215"/>
          <cell r="DC215"/>
          <cell r="DD215"/>
          <cell r="DE215"/>
          <cell r="DF215"/>
          <cell r="DG215"/>
          <cell r="DH215"/>
          <cell r="DI215"/>
          <cell r="DJ215"/>
          <cell r="DK215"/>
          <cell r="DL215"/>
          <cell r="DM215"/>
          <cell r="DN215"/>
          <cell r="DO215"/>
          <cell r="DP215"/>
          <cell r="DQ215"/>
          <cell r="DR215"/>
          <cell r="DS215"/>
          <cell r="DT215"/>
          <cell r="DU215"/>
          <cell r="DV215"/>
          <cell r="DW215"/>
          <cell r="DX215"/>
          <cell r="DY215"/>
          <cell r="DZ215"/>
          <cell r="EA215"/>
          <cell r="EB215"/>
          <cell r="EC215"/>
          <cell r="ED215"/>
          <cell r="EE215"/>
          <cell r="EF215"/>
          <cell r="EG215"/>
          <cell r="EH215"/>
          <cell r="EI215"/>
          <cell r="EJ215"/>
          <cell r="EK215"/>
          <cell r="EL215"/>
          <cell r="EM215"/>
          <cell r="EN215"/>
          <cell r="EO215"/>
          <cell r="EP215"/>
          <cell r="EQ215"/>
          <cell r="ER215"/>
          <cell r="ES215"/>
          <cell r="ET215"/>
          <cell r="EU215"/>
          <cell r="EV215"/>
          <cell r="EW215"/>
          <cell r="EX215"/>
          <cell r="EY215"/>
          <cell r="EZ215"/>
          <cell r="FA215"/>
          <cell r="FB215"/>
          <cell r="FC215"/>
          <cell r="FD215"/>
          <cell r="FE215"/>
          <cell r="FF215"/>
          <cell r="FG215"/>
          <cell r="FH215"/>
          <cell r="FI215"/>
          <cell r="FJ215"/>
          <cell r="FK215"/>
          <cell r="FL215"/>
          <cell r="FM215"/>
          <cell r="FN215"/>
          <cell r="FO215"/>
          <cell r="FP215"/>
          <cell r="FQ215"/>
          <cell r="FR215"/>
          <cell r="FS215"/>
          <cell r="FT215"/>
          <cell r="FU215"/>
          <cell r="FV215"/>
          <cell r="FW215"/>
          <cell r="FX215"/>
          <cell r="FY215"/>
          <cell r="FZ215"/>
          <cell r="GA215"/>
          <cell r="GB215"/>
          <cell r="GC215"/>
          <cell r="GD215"/>
          <cell r="GE215"/>
        </row>
        <row r="216">
          <cell r="A216"/>
          <cell r="B216"/>
          <cell r="C216"/>
          <cell r="D216"/>
          <cell r="E216"/>
          <cell r="F216"/>
          <cell r="G216"/>
          <cell r="H216"/>
          <cell r="I216"/>
          <cell r="J216"/>
          <cell r="K216"/>
          <cell r="L216"/>
          <cell r="M216"/>
          <cell r="N216"/>
          <cell r="O216"/>
          <cell r="P216">
            <v>0</v>
          </cell>
          <cell r="Q216"/>
          <cell r="R216"/>
          <cell r="S216" t="str">
            <v xml:space="preserve">32819 </v>
          </cell>
          <cell r="T216"/>
          <cell r="U216"/>
          <cell r="V216"/>
          <cell r="W216"/>
          <cell r="X216"/>
          <cell r="Y216"/>
          <cell r="Z216"/>
          <cell r="AA216">
            <v>32819</v>
          </cell>
          <cell r="AB216"/>
          <cell r="AC216"/>
          <cell r="AD216"/>
          <cell r="AE216"/>
          <cell r="AF216"/>
          <cell r="AG216"/>
          <cell r="AH216"/>
          <cell r="AI216"/>
          <cell r="AJ216"/>
          <cell r="AK216"/>
          <cell r="AL216"/>
          <cell r="AM216"/>
          <cell r="AN216"/>
          <cell r="AO216"/>
          <cell r="AP216"/>
          <cell r="AQ216"/>
          <cell r="AR216"/>
          <cell r="AS216"/>
          <cell r="AT216"/>
          <cell r="AU216"/>
          <cell r="AV216"/>
          <cell r="AW216"/>
          <cell r="AX216"/>
          <cell r="AY216"/>
          <cell r="AZ216"/>
          <cell r="BA216"/>
          <cell r="BB216"/>
          <cell r="BC216"/>
          <cell r="BD216"/>
          <cell r="BE216"/>
          <cell r="BF216"/>
          <cell r="BG216"/>
          <cell r="BH216"/>
          <cell r="BI216"/>
          <cell r="BJ216"/>
          <cell r="BK216"/>
          <cell r="BL216"/>
          <cell r="BM216"/>
          <cell r="BN216"/>
          <cell r="BO216"/>
          <cell r="BP216"/>
          <cell r="BQ216"/>
          <cell r="BR216"/>
          <cell r="BS216"/>
          <cell r="BT216"/>
          <cell r="BU216"/>
          <cell r="BV216"/>
          <cell r="BW216"/>
          <cell r="BX216"/>
          <cell r="BY216"/>
          <cell r="BZ216"/>
          <cell r="CA216"/>
          <cell r="CB216"/>
          <cell r="CC216"/>
          <cell r="CD216"/>
          <cell r="CE216"/>
          <cell r="CF216"/>
          <cell r="CG216"/>
          <cell r="CH216"/>
          <cell r="CI216"/>
          <cell r="CJ216"/>
          <cell r="CK216"/>
          <cell r="CL216"/>
          <cell r="CM216"/>
          <cell r="CN216"/>
          <cell r="CO216"/>
          <cell r="CP216"/>
          <cell r="CQ216"/>
          <cell r="CR216"/>
          <cell r="CS216"/>
          <cell r="CT216"/>
          <cell r="CU216"/>
          <cell r="CV216"/>
          <cell r="CW216"/>
          <cell r="CX216"/>
          <cell r="CY216"/>
          <cell r="CZ216"/>
          <cell r="DA216"/>
          <cell r="DB216"/>
          <cell r="DC216"/>
          <cell r="DD216"/>
          <cell r="DE216"/>
          <cell r="DF216"/>
          <cell r="DG216"/>
          <cell r="DH216"/>
          <cell r="DI216"/>
          <cell r="DJ216"/>
          <cell r="DK216"/>
          <cell r="DL216"/>
          <cell r="DM216"/>
          <cell r="DN216"/>
          <cell r="DO216"/>
          <cell r="DP216"/>
          <cell r="DQ216"/>
          <cell r="DR216"/>
          <cell r="DS216"/>
          <cell r="DT216"/>
          <cell r="DU216"/>
          <cell r="DV216"/>
          <cell r="DW216"/>
          <cell r="DX216"/>
          <cell r="DY216"/>
          <cell r="DZ216"/>
          <cell r="EA216"/>
          <cell r="EB216"/>
          <cell r="EC216"/>
          <cell r="ED216"/>
          <cell r="EE216"/>
          <cell r="EF216"/>
          <cell r="EG216"/>
          <cell r="EH216"/>
          <cell r="EI216"/>
          <cell r="EJ216"/>
          <cell r="EK216"/>
          <cell r="EL216"/>
          <cell r="EM216"/>
          <cell r="EN216"/>
          <cell r="EO216"/>
          <cell r="EP216"/>
          <cell r="EQ216"/>
          <cell r="ER216"/>
          <cell r="ES216"/>
          <cell r="ET216"/>
          <cell r="EU216"/>
          <cell r="EV216"/>
          <cell r="EW216"/>
          <cell r="EX216"/>
          <cell r="EY216"/>
          <cell r="EZ216"/>
          <cell r="FA216"/>
          <cell r="FB216"/>
          <cell r="FC216"/>
          <cell r="FD216"/>
          <cell r="FE216"/>
          <cell r="FF216"/>
          <cell r="FG216"/>
          <cell r="FH216"/>
          <cell r="FI216"/>
          <cell r="FJ216"/>
          <cell r="FK216"/>
          <cell r="FL216"/>
          <cell r="FM216"/>
          <cell r="FN216"/>
          <cell r="FO216"/>
          <cell r="FP216"/>
          <cell r="FQ216"/>
          <cell r="FR216"/>
          <cell r="FS216"/>
          <cell r="FT216"/>
          <cell r="FU216"/>
          <cell r="FV216"/>
          <cell r="FW216"/>
          <cell r="FX216"/>
          <cell r="FY216"/>
          <cell r="FZ216"/>
          <cell r="GA216"/>
          <cell r="GB216"/>
          <cell r="GC216"/>
          <cell r="GD216"/>
          <cell r="GE216"/>
        </row>
        <row r="217">
          <cell r="A217"/>
          <cell r="B217"/>
          <cell r="C217"/>
          <cell r="D217"/>
          <cell r="E217"/>
          <cell r="F217"/>
          <cell r="G217"/>
          <cell r="H217"/>
          <cell r="I217"/>
          <cell r="J217"/>
          <cell r="K217"/>
          <cell r="L217"/>
          <cell r="M217"/>
          <cell r="N217"/>
          <cell r="O217"/>
          <cell r="P217">
            <v>0</v>
          </cell>
          <cell r="Q217"/>
          <cell r="R217"/>
          <cell r="S217" t="str">
            <v xml:space="preserve">32819 </v>
          </cell>
          <cell r="T217"/>
          <cell r="U217"/>
          <cell r="V217"/>
          <cell r="W217"/>
          <cell r="X217"/>
          <cell r="Y217"/>
          <cell r="Z217"/>
          <cell r="AA217">
            <v>32819</v>
          </cell>
          <cell r="AB217"/>
          <cell r="AC217"/>
          <cell r="AD217"/>
          <cell r="AE217"/>
          <cell r="AF217"/>
          <cell r="AG217"/>
          <cell r="AH217"/>
          <cell r="AI217"/>
          <cell r="AJ217"/>
          <cell r="AK217"/>
          <cell r="AL217"/>
          <cell r="AM217"/>
          <cell r="AN217"/>
          <cell r="AO217"/>
          <cell r="AP217"/>
          <cell r="AQ217"/>
          <cell r="AR217"/>
          <cell r="AS217"/>
          <cell r="AT217"/>
          <cell r="AU217"/>
          <cell r="AV217"/>
          <cell r="AW217"/>
          <cell r="AX217"/>
          <cell r="AY217"/>
          <cell r="AZ217"/>
          <cell r="BA217"/>
          <cell r="BB217"/>
          <cell r="BC217"/>
          <cell r="BD217"/>
          <cell r="BE217"/>
          <cell r="BF217"/>
          <cell r="BG217"/>
          <cell r="BH217"/>
          <cell r="BI217"/>
          <cell r="BJ217"/>
          <cell r="BK217"/>
          <cell r="BL217"/>
          <cell r="BM217"/>
          <cell r="BN217"/>
          <cell r="BO217"/>
          <cell r="BP217"/>
          <cell r="BQ217"/>
          <cell r="BR217"/>
          <cell r="BS217"/>
          <cell r="BT217"/>
          <cell r="BU217"/>
          <cell r="BV217"/>
          <cell r="BW217"/>
          <cell r="BX217"/>
          <cell r="BY217"/>
          <cell r="BZ217"/>
          <cell r="CA217"/>
          <cell r="CB217"/>
          <cell r="CC217"/>
          <cell r="CD217"/>
          <cell r="CE217"/>
          <cell r="CF217"/>
          <cell r="CG217"/>
          <cell r="CH217"/>
          <cell r="CI217"/>
          <cell r="CJ217"/>
          <cell r="CK217"/>
          <cell r="CL217"/>
          <cell r="CM217"/>
          <cell r="CN217"/>
          <cell r="CO217"/>
          <cell r="CP217"/>
          <cell r="CQ217"/>
          <cell r="CR217"/>
          <cell r="CS217"/>
          <cell r="CT217"/>
          <cell r="CU217"/>
          <cell r="CV217"/>
          <cell r="CW217"/>
          <cell r="CX217"/>
          <cell r="CY217"/>
          <cell r="CZ217"/>
          <cell r="DA217"/>
          <cell r="DB217"/>
          <cell r="DC217"/>
          <cell r="DD217"/>
          <cell r="DE217"/>
          <cell r="DF217"/>
          <cell r="DG217"/>
          <cell r="DH217"/>
          <cell r="DI217"/>
          <cell r="DJ217"/>
          <cell r="DK217"/>
          <cell r="DL217"/>
          <cell r="DM217"/>
          <cell r="DN217"/>
          <cell r="DO217"/>
          <cell r="DP217"/>
          <cell r="DQ217"/>
          <cell r="DR217"/>
          <cell r="DS217"/>
          <cell r="DT217"/>
          <cell r="DU217"/>
          <cell r="DV217"/>
          <cell r="DW217"/>
          <cell r="DX217"/>
          <cell r="DY217"/>
          <cell r="DZ217"/>
          <cell r="EA217"/>
          <cell r="EB217"/>
          <cell r="EC217"/>
          <cell r="ED217"/>
          <cell r="EE217"/>
          <cell r="EF217"/>
          <cell r="EG217"/>
          <cell r="EH217"/>
          <cell r="EI217"/>
          <cell r="EJ217"/>
          <cell r="EK217"/>
          <cell r="EL217"/>
          <cell r="EM217"/>
          <cell r="EN217"/>
          <cell r="EO217"/>
          <cell r="EP217"/>
          <cell r="EQ217"/>
          <cell r="ER217"/>
          <cell r="ES217"/>
          <cell r="ET217"/>
          <cell r="EU217"/>
          <cell r="EV217"/>
          <cell r="EW217"/>
          <cell r="EX217"/>
          <cell r="EY217"/>
          <cell r="EZ217"/>
          <cell r="FA217"/>
          <cell r="FB217"/>
          <cell r="FC217"/>
          <cell r="FD217"/>
          <cell r="FE217"/>
          <cell r="FF217"/>
          <cell r="FG217"/>
          <cell r="FH217"/>
          <cell r="FI217"/>
          <cell r="FJ217"/>
          <cell r="FK217"/>
          <cell r="FL217"/>
          <cell r="FM217"/>
          <cell r="FN217"/>
          <cell r="FO217"/>
          <cell r="FP217"/>
          <cell r="FQ217"/>
          <cell r="FR217"/>
          <cell r="FS217"/>
          <cell r="FT217"/>
          <cell r="FU217"/>
          <cell r="FV217"/>
          <cell r="FW217"/>
          <cell r="FX217"/>
          <cell r="FY217"/>
          <cell r="FZ217"/>
          <cell r="GA217"/>
          <cell r="GB217"/>
          <cell r="GC217"/>
          <cell r="GD217"/>
          <cell r="GE217"/>
        </row>
        <row r="218">
          <cell r="A218"/>
          <cell r="B218"/>
          <cell r="C218"/>
          <cell r="D218"/>
          <cell r="E218"/>
          <cell r="F218"/>
          <cell r="G218"/>
          <cell r="H218"/>
          <cell r="I218"/>
          <cell r="J218"/>
          <cell r="K218"/>
          <cell r="L218"/>
          <cell r="M218"/>
          <cell r="N218"/>
          <cell r="O218"/>
          <cell r="P218">
            <v>0</v>
          </cell>
          <cell r="Q218"/>
          <cell r="R218"/>
          <cell r="S218" t="str">
            <v xml:space="preserve">32819 </v>
          </cell>
          <cell r="T218"/>
          <cell r="U218"/>
          <cell r="V218"/>
          <cell r="W218"/>
          <cell r="X218"/>
          <cell r="Y218"/>
          <cell r="Z218"/>
          <cell r="AA218">
            <v>32819</v>
          </cell>
          <cell r="AB218"/>
          <cell r="AC218"/>
          <cell r="AD218"/>
          <cell r="AE218"/>
          <cell r="AF218"/>
          <cell r="AG218"/>
          <cell r="AH218"/>
          <cell r="AI218"/>
          <cell r="AJ218"/>
          <cell r="AK218"/>
          <cell r="AL218"/>
          <cell r="AM218"/>
          <cell r="AN218"/>
          <cell r="AO218"/>
          <cell r="AP218"/>
          <cell r="AQ218"/>
          <cell r="AR218"/>
          <cell r="AS218"/>
          <cell r="AT218"/>
          <cell r="AU218"/>
          <cell r="AV218"/>
          <cell r="AW218"/>
          <cell r="AX218"/>
          <cell r="AY218"/>
          <cell r="AZ218"/>
          <cell r="BA218"/>
          <cell r="BB218"/>
          <cell r="BC218"/>
          <cell r="BD218"/>
          <cell r="BE218"/>
          <cell r="BF218"/>
          <cell r="BG218"/>
          <cell r="BH218"/>
          <cell r="BI218"/>
          <cell r="BJ218"/>
          <cell r="BK218"/>
          <cell r="BL218"/>
          <cell r="BM218"/>
          <cell r="BN218"/>
          <cell r="BO218"/>
          <cell r="BP218"/>
          <cell r="BQ218"/>
          <cell r="BR218"/>
          <cell r="BS218"/>
          <cell r="BT218"/>
          <cell r="BU218"/>
          <cell r="BV218"/>
          <cell r="BW218"/>
          <cell r="BX218"/>
          <cell r="BY218"/>
          <cell r="BZ218"/>
          <cell r="CA218"/>
          <cell r="CB218"/>
          <cell r="CC218"/>
          <cell r="CD218"/>
          <cell r="CE218"/>
          <cell r="CF218"/>
          <cell r="CG218"/>
          <cell r="CH218"/>
          <cell r="CI218"/>
          <cell r="CJ218"/>
          <cell r="CK218"/>
          <cell r="CL218"/>
          <cell r="CM218"/>
          <cell r="CN218"/>
          <cell r="CO218"/>
          <cell r="CP218"/>
          <cell r="CQ218"/>
          <cell r="CR218"/>
          <cell r="CS218"/>
          <cell r="CT218"/>
          <cell r="CU218"/>
          <cell r="CV218"/>
          <cell r="CW218"/>
          <cell r="CX218"/>
          <cell r="CY218"/>
          <cell r="CZ218"/>
          <cell r="DA218"/>
          <cell r="DB218"/>
          <cell r="DC218"/>
          <cell r="DD218"/>
          <cell r="DE218"/>
          <cell r="DF218"/>
          <cell r="DG218"/>
          <cell r="DH218"/>
          <cell r="DI218"/>
          <cell r="DJ218"/>
          <cell r="DK218"/>
          <cell r="DL218"/>
          <cell r="DM218"/>
          <cell r="DN218"/>
          <cell r="DO218"/>
          <cell r="DP218"/>
          <cell r="DQ218"/>
          <cell r="DR218"/>
          <cell r="DS218"/>
          <cell r="DT218"/>
          <cell r="DU218"/>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cell r="FJ218"/>
          <cell r="FK218"/>
          <cell r="FL218"/>
          <cell r="FM218"/>
          <cell r="FN218"/>
          <cell r="FO218"/>
          <cell r="FP218"/>
          <cell r="FQ218"/>
          <cell r="FR218"/>
          <cell r="FS218"/>
          <cell r="FT218"/>
          <cell r="FU218"/>
          <cell r="FV218"/>
          <cell r="FW218"/>
          <cell r="FX218"/>
          <cell r="FY218"/>
          <cell r="FZ218"/>
          <cell r="GA218"/>
          <cell r="GB218"/>
          <cell r="GC218"/>
          <cell r="GD218"/>
          <cell r="GE218"/>
        </row>
        <row r="219">
          <cell r="A219"/>
          <cell r="B219"/>
          <cell r="C219"/>
          <cell r="D219"/>
          <cell r="E219"/>
          <cell r="F219"/>
          <cell r="G219"/>
          <cell r="H219"/>
          <cell r="I219"/>
          <cell r="J219"/>
          <cell r="K219"/>
          <cell r="L219"/>
          <cell r="M219"/>
          <cell r="N219"/>
          <cell r="O219"/>
          <cell r="P219">
            <v>0</v>
          </cell>
          <cell r="Q219"/>
          <cell r="R219"/>
          <cell r="S219" t="str">
            <v xml:space="preserve">32819 </v>
          </cell>
          <cell r="T219"/>
          <cell r="U219"/>
          <cell r="V219"/>
          <cell r="W219"/>
          <cell r="X219"/>
          <cell r="Y219"/>
          <cell r="Z219"/>
          <cell r="AA219">
            <v>32819</v>
          </cell>
          <cell r="AB219"/>
          <cell r="AC219"/>
          <cell r="AD219"/>
          <cell r="AE219"/>
          <cell r="AF219"/>
          <cell r="AG219"/>
          <cell r="AH219"/>
          <cell r="AI219"/>
          <cell r="AJ219"/>
          <cell r="AK219"/>
          <cell r="AL219"/>
          <cell r="AM219"/>
          <cell r="AN219"/>
          <cell r="AO219"/>
          <cell r="AP219"/>
          <cell r="AQ219"/>
          <cell r="AR219"/>
          <cell r="AS219"/>
          <cell r="AT219"/>
          <cell r="AU219"/>
          <cell r="AV219"/>
          <cell r="AW219"/>
          <cell r="AX219"/>
          <cell r="AY219"/>
          <cell r="AZ219"/>
          <cell r="BA219"/>
          <cell r="BB219"/>
          <cell r="BC219"/>
          <cell r="BD219"/>
          <cell r="BE219"/>
          <cell r="BF219"/>
          <cell r="BG219"/>
          <cell r="BH219"/>
          <cell r="BI219"/>
          <cell r="BJ219"/>
          <cell r="BK219"/>
          <cell r="BL219"/>
          <cell r="BM219"/>
          <cell r="BN219"/>
          <cell r="BO219"/>
          <cell r="BP219"/>
          <cell r="BQ219"/>
          <cell r="BR219"/>
          <cell r="BS219"/>
          <cell r="BT219"/>
          <cell r="BU219"/>
          <cell r="BV219"/>
          <cell r="BW219"/>
          <cell r="BX219"/>
          <cell r="BY219"/>
          <cell r="BZ219"/>
          <cell r="CA219"/>
          <cell r="CB219"/>
          <cell r="CC219"/>
          <cell r="CD219"/>
          <cell r="CE219"/>
          <cell r="CF219"/>
          <cell r="CG219"/>
          <cell r="CH219"/>
          <cell r="CI219"/>
          <cell r="CJ219"/>
          <cell r="CK219"/>
          <cell r="CL219"/>
          <cell r="CM219"/>
          <cell r="CN219"/>
          <cell r="CO219"/>
          <cell r="CP219"/>
          <cell r="CQ219"/>
          <cell r="CR219"/>
          <cell r="CS219"/>
          <cell r="CT219"/>
          <cell r="CU219"/>
          <cell r="CV219"/>
          <cell r="CW219"/>
          <cell r="CX219"/>
          <cell r="CY219"/>
          <cell r="CZ219"/>
          <cell r="DA219"/>
          <cell r="DB219"/>
          <cell r="DC219"/>
          <cell r="DD219"/>
          <cell r="DE219"/>
          <cell r="DF219"/>
          <cell r="DG219"/>
          <cell r="DH219"/>
          <cell r="DI219"/>
          <cell r="DJ219"/>
          <cell r="DK219"/>
          <cell r="DL219"/>
          <cell r="DM219"/>
          <cell r="DN219"/>
          <cell r="DO219"/>
          <cell r="DP219"/>
          <cell r="DQ219"/>
          <cell r="DR219"/>
          <cell r="DS219"/>
          <cell r="DT219"/>
          <cell r="DU219"/>
          <cell r="DV219"/>
          <cell r="DW219"/>
          <cell r="DX219"/>
          <cell r="DY219"/>
          <cell r="DZ219"/>
          <cell r="EA219"/>
          <cell r="EB219"/>
          <cell r="EC219"/>
          <cell r="ED219"/>
          <cell r="EE219"/>
          <cell r="EF219"/>
          <cell r="EG219"/>
          <cell r="EH219"/>
          <cell r="EI219"/>
          <cell r="EJ219"/>
          <cell r="EK219"/>
          <cell r="EL219"/>
          <cell r="EM219"/>
          <cell r="EN219"/>
          <cell r="EO219"/>
          <cell r="EP219"/>
          <cell r="EQ219"/>
          <cell r="ER219"/>
          <cell r="ES219"/>
          <cell r="ET219"/>
          <cell r="EU219"/>
          <cell r="EV219"/>
          <cell r="EW219"/>
          <cell r="EX219"/>
          <cell r="EY219"/>
          <cell r="EZ219"/>
          <cell r="FA219"/>
          <cell r="FB219"/>
          <cell r="FC219"/>
          <cell r="FD219"/>
          <cell r="FE219"/>
          <cell r="FF219"/>
          <cell r="FG219"/>
          <cell r="FH219"/>
          <cell r="FI219"/>
          <cell r="FJ219"/>
          <cell r="FK219"/>
          <cell r="FL219"/>
          <cell r="FM219"/>
          <cell r="FN219"/>
          <cell r="FO219"/>
          <cell r="FP219"/>
          <cell r="FQ219"/>
          <cell r="FR219"/>
          <cell r="FS219"/>
          <cell r="FT219"/>
          <cell r="FU219"/>
          <cell r="FV219"/>
          <cell r="FW219"/>
          <cell r="FX219"/>
          <cell r="FY219"/>
          <cell r="FZ219"/>
          <cell r="GA219"/>
          <cell r="GB219"/>
          <cell r="GC219"/>
          <cell r="GD219"/>
          <cell r="GE219"/>
        </row>
        <row r="220">
          <cell r="A220"/>
          <cell r="B220"/>
          <cell r="C220"/>
          <cell r="D220"/>
          <cell r="E220"/>
          <cell r="F220"/>
          <cell r="G220"/>
          <cell r="H220"/>
          <cell r="I220"/>
          <cell r="J220"/>
          <cell r="K220"/>
          <cell r="L220"/>
          <cell r="M220"/>
          <cell r="N220"/>
          <cell r="O220"/>
          <cell r="P220">
            <v>0</v>
          </cell>
          <cell r="Q220"/>
          <cell r="R220"/>
          <cell r="S220" t="str">
            <v xml:space="preserve">32819 </v>
          </cell>
          <cell r="T220"/>
          <cell r="U220"/>
          <cell r="V220"/>
          <cell r="W220"/>
          <cell r="X220"/>
          <cell r="Y220"/>
          <cell r="Z220"/>
          <cell r="AA220">
            <v>32819</v>
          </cell>
          <cell r="AB220"/>
          <cell r="AC220"/>
          <cell r="AD220"/>
          <cell r="AE220"/>
          <cell r="AF220"/>
          <cell r="AG220"/>
          <cell r="AH220"/>
          <cell r="AI220"/>
          <cell r="AJ220"/>
          <cell r="AK220"/>
          <cell r="AL220"/>
          <cell r="AM220"/>
          <cell r="AN220"/>
          <cell r="AO220"/>
          <cell r="AP220"/>
          <cell r="AQ220"/>
          <cell r="AR220"/>
          <cell r="AS220"/>
          <cell r="AT220"/>
          <cell r="AU220"/>
          <cell r="AV220"/>
          <cell r="AW220"/>
          <cell r="AX220"/>
          <cell r="AY220"/>
          <cell r="AZ220"/>
          <cell r="BA220"/>
          <cell r="BB220"/>
          <cell r="BC220"/>
          <cell r="BD220"/>
          <cell r="BE220"/>
          <cell r="BF220"/>
          <cell r="BG220"/>
          <cell r="BH220"/>
          <cell r="BI220"/>
          <cell r="BJ220"/>
          <cell r="BK220"/>
          <cell r="BL220"/>
          <cell r="BM220"/>
          <cell r="BN220"/>
          <cell r="BO220"/>
          <cell r="BP220"/>
          <cell r="BQ220"/>
          <cell r="BR220"/>
          <cell r="BS220"/>
          <cell r="BT220"/>
          <cell r="BU220"/>
          <cell r="BV220"/>
          <cell r="BW220"/>
          <cell r="BX220"/>
          <cell r="BY220"/>
          <cell r="BZ220"/>
          <cell r="CA220"/>
          <cell r="CB220"/>
          <cell r="CC220"/>
          <cell r="CD220"/>
          <cell r="CE220"/>
          <cell r="CF220"/>
          <cell r="CG220"/>
          <cell r="CH220"/>
          <cell r="CI220"/>
          <cell r="CJ220"/>
          <cell r="CK220"/>
          <cell r="CL220"/>
          <cell r="CM220"/>
          <cell r="CN220"/>
          <cell r="CO220"/>
          <cell r="CP220"/>
          <cell r="CQ220"/>
          <cell r="CR220"/>
          <cell r="CS220"/>
          <cell r="CT220"/>
          <cell r="CU220"/>
          <cell r="CV220"/>
          <cell r="CW220"/>
          <cell r="CX220"/>
          <cell r="CY220"/>
          <cell r="CZ220"/>
          <cell r="DA220"/>
          <cell r="DB220"/>
          <cell r="DC220"/>
          <cell r="DD220"/>
          <cell r="DE220"/>
          <cell r="DF220"/>
          <cell r="DG220"/>
          <cell r="DH220"/>
          <cell r="DI220"/>
          <cell r="DJ220"/>
          <cell r="DK220"/>
          <cell r="DL220"/>
          <cell r="DM220"/>
          <cell r="DN220"/>
          <cell r="DO220"/>
          <cell r="DP220"/>
          <cell r="DQ220"/>
          <cell r="DR220"/>
          <cell r="DS220"/>
          <cell r="DT220"/>
          <cell r="DU220"/>
          <cell r="DV220"/>
          <cell r="DW220"/>
          <cell r="DX220"/>
          <cell r="DY220"/>
          <cell r="DZ220"/>
          <cell r="EA220"/>
          <cell r="EB220"/>
          <cell r="EC220"/>
          <cell r="ED220"/>
          <cell r="EE220"/>
          <cell r="EF220"/>
          <cell r="EG220"/>
          <cell r="EH220"/>
          <cell r="EI220"/>
          <cell r="EJ220"/>
          <cell r="EK220"/>
          <cell r="EL220"/>
          <cell r="EM220"/>
          <cell r="EN220"/>
          <cell r="EO220"/>
          <cell r="EP220"/>
          <cell r="EQ220"/>
          <cell r="ER220"/>
          <cell r="ES220"/>
          <cell r="ET220"/>
          <cell r="EU220"/>
          <cell r="EV220"/>
          <cell r="EW220"/>
          <cell r="EX220"/>
          <cell r="EY220"/>
          <cell r="EZ220"/>
          <cell r="FA220"/>
          <cell r="FB220"/>
          <cell r="FC220"/>
          <cell r="FD220"/>
          <cell r="FE220"/>
          <cell r="FF220"/>
          <cell r="FG220"/>
          <cell r="FH220"/>
          <cell r="FI220"/>
          <cell r="FJ220"/>
          <cell r="FK220"/>
          <cell r="FL220"/>
          <cell r="FM220"/>
          <cell r="FN220"/>
          <cell r="FO220"/>
          <cell r="FP220"/>
          <cell r="FQ220"/>
          <cell r="FR220"/>
          <cell r="FS220"/>
          <cell r="FT220"/>
          <cell r="FU220"/>
          <cell r="FV220"/>
          <cell r="FW220"/>
          <cell r="FX220"/>
          <cell r="FY220"/>
          <cell r="FZ220"/>
          <cell r="GA220"/>
          <cell r="GB220"/>
          <cell r="GC220"/>
          <cell r="GD220"/>
          <cell r="GE220"/>
        </row>
        <row r="221">
          <cell r="A221"/>
          <cell r="B221"/>
          <cell r="C221"/>
          <cell r="D221"/>
          <cell r="E221"/>
          <cell r="F221"/>
          <cell r="G221"/>
          <cell r="H221"/>
          <cell r="I221"/>
          <cell r="J221"/>
          <cell r="K221"/>
          <cell r="L221"/>
          <cell r="M221"/>
          <cell r="N221"/>
          <cell r="O221"/>
          <cell r="P221">
            <v>0</v>
          </cell>
          <cell r="Q221"/>
          <cell r="R221"/>
          <cell r="S221" t="str">
            <v xml:space="preserve">32819 </v>
          </cell>
          <cell r="T221"/>
          <cell r="U221"/>
          <cell r="V221"/>
          <cell r="W221"/>
          <cell r="X221"/>
          <cell r="Y221"/>
          <cell r="Z221"/>
          <cell r="AA221">
            <v>32819</v>
          </cell>
          <cell r="AB221"/>
          <cell r="AC221"/>
          <cell r="AD221"/>
          <cell r="AE221"/>
          <cell r="AF221"/>
          <cell r="AG221"/>
          <cell r="AH221"/>
          <cell r="AI221"/>
          <cell r="AJ221"/>
          <cell r="AK221"/>
          <cell r="AL221"/>
          <cell r="AM221"/>
          <cell r="AN221"/>
          <cell r="AO221"/>
          <cell r="AP221"/>
          <cell r="AQ221"/>
          <cell r="AR221"/>
          <cell r="AS221"/>
          <cell r="AT221"/>
          <cell r="AU221"/>
          <cell r="AV221"/>
          <cell r="AW221"/>
          <cell r="AX221"/>
          <cell r="AY221"/>
          <cell r="AZ221"/>
          <cell r="BA221"/>
          <cell r="BB221"/>
          <cell r="BC221"/>
          <cell r="BD221"/>
          <cell r="BE221"/>
          <cell r="BF221"/>
          <cell r="BG221"/>
          <cell r="BH221"/>
          <cell r="BI221"/>
          <cell r="BJ221"/>
          <cell r="BK221"/>
          <cell r="BL221"/>
          <cell r="BM221"/>
          <cell r="BN221"/>
          <cell r="BO221"/>
          <cell r="BP221"/>
          <cell r="BQ221"/>
          <cell r="BR221"/>
          <cell r="BS221"/>
          <cell r="BT221"/>
          <cell r="BU221"/>
          <cell r="BV221"/>
          <cell r="BW221"/>
          <cell r="BX221"/>
          <cell r="BY221"/>
          <cell r="BZ221"/>
          <cell r="CA221"/>
          <cell r="CB221"/>
          <cell r="CC221"/>
          <cell r="CD221"/>
          <cell r="CE221"/>
          <cell r="CF221"/>
          <cell r="CG221"/>
          <cell r="CH221"/>
          <cell r="CI221"/>
          <cell r="CJ221"/>
          <cell r="CK221"/>
          <cell r="CL221"/>
          <cell r="CM221"/>
          <cell r="CN221"/>
          <cell r="CO221"/>
          <cell r="CP221"/>
          <cell r="CQ221"/>
          <cell r="CR221"/>
          <cell r="CS221"/>
          <cell r="CT221"/>
          <cell r="CU221"/>
          <cell r="CV221"/>
          <cell r="CW221"/>
          <cell r="CX221"/>
          <cell r="CY221"/>
          <cell r="CZ221"/>
          <cell r="DA221"/>
          <cell r="DB221"/>
          <cell r="DC221"/>
          <cell r="DD221"/>
          <cell r="DE221"/>
          <cell r="DF221"/>
          <cell r="DG221"/>
          <cell r="DH221"/>
          <cell r="DI221"/>
          <cell r="DJ221"/>
          <cell r="DK221"/>
          <cell r="DL221"/>
          <cell r="DM221"/>
          <cell r="DN221"/>
          <cell r="DO221"/>
          <cell r="DP221"/>
          <cell r="DQ221"/>
          <cell r="DR221"/>
          <cell r="DS221"/>
          <cell r="DT221"/>
          <cell r="DU221"/>
          <cell r="DV221"/>
          <cell r="DW221"/>
          <cell r="DX221"/>
          <cell r="DY221"/>
          <cell r="DZ221"/>
          <cell r="EA221"/>
          <cell r="EB221"/>
          <cell r="EC221"/>
          <cell r="ED221"/>
          <cell r="EE221"/>
          <cell r="EF221"/>
          <cell r="EG221"/>
          <cell r="EH221"/>
          <cell r="EI221"/>
          <cell r="EJ221"/>
          <cell r="EK221"/>
          <cell r="EL221"/>
          <cell r="EM221"/>
          <cell r="EN221"/>
          <cell r="EO221"/>
          <cell r="EP221"/>
          <cell r="EQ221"/>
          <cell r="ER221"/>
          <cell r="ES221"/>
          <cell r="ET221"/>
          <cell r="EU221"/>
          <cell r="EV221"/>
          <cell r="EW221"/>
          <cell r="EX221"/>
          <cell r="EY221"/>
          <cell r="EZ221"/>
          <cell r="FA221"/>
          <cell r="FB221"/>
          <cell r="FC221"/>
          <cell r="FD221"/>
          <cell r="FE221"/>
          <cell r="FF221"/>
          <cell r="FG221"/>
          <cell r="FH221"/>
          <cell r="FI221"/>
          <cell r="FJ221"/>
          <cell r="FK221"/>
          <cell r="FL221"/>
          <cell r="FM221"/>
          <cell r="FN221"/>
          <cell r="FO221"/>
          <cell r="FP221"/>
          <cell r="FQ221"/>
          <cell r="FR221"/>
          <cell r="FS221"/>
          <cell r="FT221"/>
          <cell r="FU221"/>
          <cell r="FV221"/>
          <cell r="FW221"/>
          <cell r="FX221"/>
          <cell r="FY221"/>
          <cell r="FZ221"/>
          <cell r="GA221"/>
          <cell r="GB221"/>
          <cell r="GC221"/>
          <cell r="GD221"/>
          <cell r="GE221"/>
        </row>
        <row r="222">
          <cell r="A222"/>
          <cell r="B222"/>
          <cell r="C222"/>
          <cell r="D222"/>
          <cell r="E222"/>
          <cell r="F222"/>
          <cell r="G222"/>
          <cell r="H222"/>
          <cell r="I222"/>
          <cell r="J222"/>
          <cell r="K222"/>
          <cell r="L222"/>
          <cell r="M222"/>
          <cell r="N222"/>
          <cell r="O222"/>
          <cell r="P222">
            <v>0</v>
          </cell>
          <cell r="Q222"/>
          <cell r="R222"/>
          <cell r="S222" t="str">
            <v xml:space="preserve">32819 </v>
          </cell>
          <cell r="T222"/>
          <cell r="U222"/>
          <cell r="V222"/>
          <cell r="W222"/>
          <cell r="X222"/>
          <cell r="Y222"/>
          <cell r="Z222"/>
          <cell r="AA222">
            <v>32819</v>
          </cell>
          <cell r="AB222"/>
          <cell r="AC222"/>
          <cell r="AD222"/>
          <cell r="AE222"/>
          <cell r="AF222"/>
          <cell r="AG222"/>
          <cell r="AH222"/>
          <cell r="AI222"/>
          <cell r="AJ222"/>
          <cell r="AK222"/>
          <cell r="AL222"/>
          <cell r="AM222"/>
          <cell r="AN222"/>
          <cell r="AO222"/>
          <cell r="AP222"/>
          <cell r="AQ222"/>
          <cell r="AR222"/>
          <cell r="AS222"/>
          <cell r="AT222"/>
          <cell r="AU222"/>
          <cell r="AV222"/>
          <cell r="AW222"/>
          <cell r="AX222"/>
          <cell r="AY222"/>
          <cell r="AZ222"/>
          <cell r="BA222"/>
          <cell r="BB222"/>
          <cell r="BC222"/>
          <cell r="BD222"/>
          <cell r="BE222"/>
          <cell r="BF222"/>
          <cell r="BG222"/>
          <cell r="BH222"/>
          <cell r="BI222"/>
          <cell r="BJ222"/>
          <cell r="BK222"/>
          <cell r="BL222"/>
          <cell r="BM222"/>
          <cell r="BN222"/>
          <cell r="BO222"/>
          <cell r="BP222"/>
          <cell r="BQ222"/>
          <cell r="BR222"/>
          <cell r="BS222"/>
          <cell r="BT222"/>
          <cell r="BU222"/>
          <cell r="BV222"/>
          <cell r="BW222"/>
          <cell r="BX222"/>
          <cell r="BY222"/>
          <cell r="BZ222"/>
          <cell r="CA222"/>
          <cell r="CB222"/>
          <cell r="CC222"/>
          <cell r="CD222"/>
          <cell r="CE222"/>
          <cell r="CF222"/>
          <cell r="CG222"/>
          <cell r="CH222"/>
          <cell r="CI222"/>
          <cell r="CJ222"/>
          <cell r="CK222"/>
          <cell r="CL222"/>
          <cell r="CM222"/>
          <cell r="CN222"/>
          <cell r="CO222"/>
          <cell r="CP222"/>
          <cell r="CQ222"/>
          <cell r="CR222"/>
          <cell r="CS222"/>
          <cell r="CT222"/>
          <cell r="CU222"/>
          <cell r="CV222"/>
          <cell r="CW222"/>
          <cell r="CX222"/>
          <cell r="CY222"/>
          <cell r="CZ222"/>
          <cell r="DA222"/>
          <cell r="DB222"/>
          <cell r="DC222"/>
          <cell r="DD222"/>
          <cell r="DE222"/>
          <cell r="DF222"/>
          <cell r="DG222"/>
          <cell r="DH222"/>
          <cell r="DI222"/>
          <cell r="DJ222"/>
          <cell r="DK222"/>
          <cell r="DL222"/>
          <cell r="DM222"/>
          <cell r="DN222"/>
          <cell r="DO222"/>
          <cell r="DP222"/>
          <cell r="DQ222"/>
          <cell r="DR222"/>
          <cell r="DS222"/>
          <cell r="DT222"/>
          <cell r="DU222"/>
          <cell r="DV222"/>
          <cell r="DW222"/>
          <cell r="DX222"/>
          <cell r="DY222"/>
          <cell r="DZ222"/>
          <cell r="EA222"/>
          <cell r="EB222"/>
          <cell r="EC222"/>
          <cell r="ED222"/>
          <cell r="EE222"/>
          <cell r="EF222"/>
          <cell r="EG222"/>
          <cell r="EH222"/>
          <cell r="EI222"/>
          <cell r="EJ222"/>
          <cell r="EK222"/>
          <cell r="EL222"/>
          <cell r="EM222"/>
          <cell r="EN222"/>
          <cell r="EO222"/>
          <cell r="EP222"/>
          <cell r="EQ222"/>
          <cell r="ER222"/>
          <cell r="ES222"/>
          <cell r="ET222"/>
          <cell r="EU222"/>
          <cell r="EV222"/>
          <cell r="EW222"/>
          <cell r="EX222"/>
          <cell r="EY222"/>
          <cell r="EZ222"/>
          <cell r="FA222"/>
          <cell r="FB222"/>
          <cell r="FC222"/>
          <cell r="FD222"/>
          <cell r="FE222"/>
          <cell r="FF222"/>
          <cell r="FG222"/>
          <cell r="FH222"/>
          <cell r="FI222"/>
          <cell r="FJ222"/>
          <cell r="FK222"/>
          <cell r="FL222"/>
          <cell r="FM222"/>
          <cell r="FN222"/>
          <cell r="FO222"/>
          <cell r="FP222"/>
          <cell r="FQ222"/>
          <cell r="FR222"/>
          <cell r="FS222"/>
          <cell r="FT222"/>
          <cell r="FU222"/>
          <cell r="FV222"/>
          <cell r="FW222"/>
          <cell r="FX222"/>
          <cell r="FY222"/>
          <cell r="FZ222"/>
          <cell r="GA222"/>
          <cell r="GB222"/>
          <cell r="GC222"/>
          <cell r="GD222"/>
          <cell r="GE222"/>
        </row>
        <row r="223">
          <cell r="A223"/>
          <cell r="B223"/>
          <cell r="C223"/>
          <cell r="D223"/>
          <cell r="E223"/>
          <cell r="F223"/>
          <cell r="G223"/>
          <cell r="H223"/>
          <cell r="I223"/>
          <cell r="J223"/>
          <cell r="K223"/>
          <cell r="L223"/>
          <cell r="M223"/>
          <cell r="N223"/>
          <cell r="O223"/>
          <cell r="P223">
            <v>0</v>
          </cell>
          <cell r="Q223"/>
          <cell r="R223"/>
          <cell r="S223" t="str">
            <v xml:space="preserve">32819 </v>
          </cell>
          <cell r="T223"/>
          <cell r="U223"/>
          <cell r="V223"/>
          <cell r="W223"/>
          <cell r="X223"/>
          <cell r="Y223"/>
          <cell r="Z223"/>
          <cell r="AA223">
            <v>32819</v>
          </cell>
          <cell r="AB223"/>
          <cell r="AC223"/>
          <cell r="AD223"/>
          <cell r="AE223"/>
          <cell r="AF223"/>
          <cell r="AG223"/>
          <cell r="AH223"/>
          <cell r="AI223"/>
          <cell r="AJ223"/>
          <cell r="AK223"/>
          <cell r="AL223"/>
          <cell r="AM223"/>
          <cell r="AN223"/>
          <cell r="AO223"/>
          <cell r="AP223"/>
          <cell r="AQ223"/>
          <cell r="AR223"/>
          <cell r="AS223"/>
          <cell r="AT223"/>
          <cell r="AU223"/>
          <cell r="AV223"/>
          <cell r="AW223"/>
          <cell r="AX223"/>
          <cell r="AY223"/>
          <cell r="AZ223"/>
          <cell r="BA223"/>
          <cell r="BB223"/>
          <cell r="BC223"/>
          <cell r="BD223"/>
          <cell r="BE223"/>
          <cell r="BF223"/>
          <cell r="BG223"/>
          <cell r="BH223"/>
          <cell r="BI223"/>
          <cell r="BJ223"/>
          <cell r="BK223"/>
          <cell r="BL223"/>
          <cell r="BM223"/>
          <cell r="BN223"/>
          <cell r="BO223"/>
          <cell r="BP223"/>
          <cell r="BQ223"/>
          <cell r="BR223"/>
          <cell r="BS223"/>
          <cell r="BT223"/>
          <cell r="BU223"/>
          <cell r="BV223"/>
          <cell r="BW223"/>
          <cell r="BX223"/>
          <cell r="BY223"/>
          <cell r="BZ223"/>
          <cell r="CA223"/>
          <cell r="CB223"/>
          <cell r="CC223"/>
          <cell r="CD223"/>
          <cell r="CE223"/>
          <cell r="CF223"/>
          <cell r="CG223"/>
          <cell r="CH223"/>
          <cell r="CI223"/>
          <cell r="CJ223"/>
          <cell r="CK223"/>
          <cell r="CL223"/>
          <cell r="CM223"/>
          <cell r="CN223"/>
          <cell r="CO223"/>
          <cell r="CP223"/>
          <cell r="CQ223"/>
          <cell r="CR223"/>
          <cell r="CS223"/>
          <cell r="CT223"/>
          <cell r="CU223"/>
          <cell r="CV223"/>
          <cell r="CW223"/>
          <cell r="CX223"/>
          <cell r="CY223"/>
          <cell r="CZ223"/>
          <cell r="DA223"/>
          <cell r="DB223"/>
          <cell r="DC223"/>
          <cell r="DD223"/>
          <cell r="DE223"/>
          <cell r="DF223"/>
          <cell r="DG223"/>
          <cell r="DH223"/>
          <cell r="DI223"/>
          <cell r="DJ223"/>
          <cell r="DK223"/>
          <cell r="DL223"/>
          <cell r="DM223"/>
          <cell r="DN223"/>
          <cell r="DO223"/>
          <cell r="DP223"/>
          <cell r="DQ223"/>
          <cell r="DR223"/>
          <cell r="DS223"/>
          <cell r="DT223"/>
          <cell r="DU223"/>
          <cell r="DV223"/>
          <cell r="DW223"/>
          <cell r="DX223"/>
          <cell r="DY223"/>
          <cell r="DZ223"/>
          <cell r="EA223"/>
          <cell r="EB223"/>
          <cell r="EC223"/>
          <cell r="ED223"/>
          <cell r="EE223"/>
          <cell r="EF223"/>
          <cell r="EG223"/>
          <cell r="EH223"/>
          <cell r="EI223"/>
          <cell r="EJ223"/>
          <cell r="EK223"/>
          <cell r="EL223"/>
          <cell r="EM223"/>
          <cell r="EN223"/>
          <cell r="EO223"/>
          <cell r="EP223"/>
          <cell r="EQ223"/>
          <cell r="ER223"/>
          <cell r="ES223"/>
          <cell r="ET223"/>
          <cell r="EU223"/>
          <cell r="EV223"/>
          <cell r="EW223"/>
          <cell r="EX223"/>
          <cell r="EY223"/>
          <cell r="EZ223"/>
          <cell r="FA223"/>
          <cell r="FB223"/>
          <cell r="FC223"/>
          <cell r="FD223"/>
          <cell r="FE223"/>
          <cell r="FF223"/>
          <cell r="FG223"/>
          <cell r="FH223"/>
          <cell r="FI223"/>
          <cell r="FJ223"/>
          <cell r="FK223"/>
          <cell r="FL223"/>
          <cell r="FM223"/>
          <cell r="FN223"/>
          <cell r="FO223"/>
          <cell r="FP223"/>
          <cell r="FQ223"/>
          <cell r="FR223"/>
          <cell r="FS223"/>
          <cell r="FT223"/>
          <cell r="FU223"/>
          <cell r="FV223"/>
          <cell r="FW223"/>
          <cell r="FX223"/>
          <cell r="FY223"/>
          <cell r="FZ223"/>
          <cell r="GA223"/>
          <cell r="GB223"/>
          <cell r="GC223"/>
          <cell r="GD223"/>
          <cell r="GE223"/>
        </row>
        <row r="224">
          <cell r="A224"/>
          <cell r="B224"/>
          <cell r="C224"/>
          <cell r="D224"/>
          <cell r="E224"/>
          <cell r="F224"/>
          <cell r="G224"/>
          <cell r="H224"/>
          <cell r="I224"/>
          <cell r="J224"/>
          <cell r="K224"/>
          <cell r="L224"/>
          <cell r="M224"/>
          <cell r="N224"/>
          <cell r="O224"/>
          <cell r="P224">
            <v>0</v>
          </cell>
          <cell r="Q224"/>
          <cell r="R224"/>
          <cell r="S224" t="str">
            <v xml:space="preserve">32819 </v>
          </cell>
          <cell r="T224"/>
          <cell r="U224"/>
          <cell r="V224"/>
          <cell r="W224"/>
          <cell r="X224"/>
          <cell r="Y224"/>
          <cell r="Z224"/>
          <cell r="AA224">
            <v>32819</v>
          </cell>
          <cell r="AB224"/>
          <cell r="AC224"/>
          <cell r="AD224"/>
          <cell r="AE224"/>
          <cell r="AF224"/>
          <cell r="AG224"/>
          <cell r="AH224"/>
          <cell r="AI224"/>
          <cell r="AJ224"/>
          <cell r="AK224"/>
          <cell r="AL224"/>
          <cell r="AM224"/>
          <cell r="AN224"/>
          <cell r="AO224"/>
          <cell r="AP224"/>
          <cell r="AQ224"/>
          <cell r="AR224"/>
          <cell r="AS224"/>
          <cell r="AT224"/>
          <cell r="AU224"/>
          <cell r="AV224"/>
          <cell r="AW224"/>
          <cell r="AX224"/>
          <cell r="AY224"/>
          <cell r="AZ224"/>
          <cell r="BA224"/>
          <cell r="BB224"/>
          <cell r="BC224"/>
          <cell r="BD224"/>
          <cell r="BE224"/>
          <cell r="BF224"/>
          <cell r="BG224"/>
          <cell r="BH224"/>
          <cell r="BI224"/>
          <cell r="BJ224"/>
          <cell r="BK224"/>
          <cell r="BL224"/>
          <cell r="BM224"/>
          <cell r="BN224"/>
          <cell r="BO224"/>
          <cell r="BP224"/>
          <cell r="BQ224"/>
          <cell r="BR224"/>
          <cell r="BS224"/>
          <cell r="BT224"/>
          <cell r="BU224"/>
          <cell r="BV224"/>
          <cell r="BW224"/>
          <cell r="BX224"/>
          <cell r="BY224"/>
          <cell r="BZ224"/>
          <cell r="CA224"/>
          <cell r="CB224"/>
          <cell r="CC224"/>
          <cell r="CD224"/>
          <cell r="CE224"/>
          <cell r="CF224"/>
          <cell r="CG224"/>
          <cell r="CH224"/>
          <cell r="CI224"/>
          <cell r="CJ224"/>
          <cell r="CK224"/>
          <cell r="CL224"/>
          <cell r="CM224"/>
          <cell r="CN224"/>
          <cell r="CO224"/>
          <cell r="CP224"/>
          <cell r="CQ224"/>
          <cell r="CR224"/>
          <cell r="CS224"/>
          <cell r="CT224"/>
          <cell r="CU224"/>
          <cell r="CV224"/>
          <cell r="CW224"/>
          <cell r="CX224"/>
          <cell r="CY224"/>
          <cell r="CZ224"/>
          <cell r="DA224"/>
          <cell r="DB224"/>
          <cell r="DC224"/>
          <cell r="DD224"/>
          <cell r="DE224"/>
          <cell r="DF224"/>
          <cell r="DG224"/>
          <cell r="DH224"/>
          <cell r="DI224"/>
          <cell r="DJ224"/>
          <cell r="DK224"/>
          <cell r="DL224"/>
          <cell r="DM224"/>
          <cell r="DN224"/>
          <cell r="DO224"/>
          <cell r="DP224"/>
          <cell r="DQ224"/>
          <cell r="DR224"/>
          <cell r="DS224"/>
          <cell r="DT224"/>
          <cell r="DU224"/>
          <cell r="DV224"/>
          <cell r="DW224"/>
          <cell r="DX224"/>
          <cell r="DY224"/>
          <cell r="DZ224"/>
          <cell r="EA224"/>
          <cell r="EB224"/>
          <cell r="EC224"/>
          <cell r="ED224"/>
          <cell r="EE224"/>
          <cell r="EF224"/>
          <cell r="EG224"/>
          <cell r="EH224"/>
          <cell r="EI224"/>
          <cell r="EJ224"/>
          <cell r="EK224"/>
          <cell r="EL224"/>
          <cell r="EM224"/>
          <cell r="EN224"/>
          <cell r="EO224"/>
          <cell r="EP224"/>
          <cell r="EQ224"/>
          <cell r="ER224"/>
          <cell r="ES224"/>
          <cell r="ET224"/>
          <cell r="EU224"/>
          <cell r="EV224"/>
          <cell r="EW224"/>
          <cell r="EX224"/>
          <cell r="EY224"/>
          <cell r="EZ224"/>
          <cell r="FA224"/>
          <cell r="FB224"/>
          <cell r="FC224"/>
          <cell r="FD224"/>
          <cell r="FE224"/>
          <cell r="FF224"/>
          <cell r="FG224"/>
          <cell r="FH224"/>
          <cell r="FI224"/>
          <cell r="FJ224"/>
          <cell r="FK224"/>
          <cell r="FL224"/>
          <cell r="FM224"/>
          <cell r="FN224"/>
          <cell r="FO224"/>
          <cell r="FP224"/>
          <cell r="FQ224"/>
          <cell r="FR224"/>
          <cell r="FS224"/>
          <cell r="FT224"/>
          <cell r="FU224"/>
          <cell r="FV224"/>
          <cell r="FW224"/>
          <cell r="FX224"/>
          <cell r="FY224"/>
          <cell r="FZ224"/>
          <cell r="GA224"/>
          <cell r="GB224"/>
          <cell r="GC224"/>
          <cell r="GD224"/>
          <cell r="GE224"/>
        </row>
        <row r="225">
          <cell r="A225"/>
          <cell r="B225"/>
          <cell r="C225"/>
          <cell r="D225"/>
          <cell r="E225"/>
          <cell r="F225"/>
          <cell r="G225"/>
          <cell r="H225"/>
          <cell r="I225"/>
          <cell r="J225"/>
          <cell r="K225"/>
          <cell r="L225"/>
          <cell r="M225"/>
          <cell r="N225"/>
          <cell r="O225"/>
          <cell r="P225">
            <v>0</v>
          </cell>
          <cell r="Q225"/>
          <cell r="R225"/>
          <cell r="S225" t="str">
            <v xml:space="preserve">32819 </v>
          </cell>
          <cell r="T225"/>
          <cell r="U225"/>
          <cell r="V225"/>
          <cell r="W225"/>
          <cell r="X225"/>
          <cell r="Y225"/>
          <cell r="Z225"/>
          <cell r="AA225">
            <v>32819</v>
          </cell>
          <cell r="AB225"/>
          <cell r="AC225"/>
          <cell r="AD225"/>
          <cell r="AE225"/>
          <cell r="AF225"/>
          <cell r="AG225"/>
          <cell r="AH225"/>
          <cell r="AI225"/>
          <cell r="AJ225"/>
          <cell r="AK225"/>
          <cell r="AL225"/>
          <cell r="AM225"/>
          <cell r="AN225"/>
          <cell r="AO225"/>
          <cell r="AP225"/>
          <cell r="AQ225"/>
          <cell r="AR225"/>
          <cell r="AS225"/>
          <cell r="AT225"/>
          <cell r="AU225"/>
          <cell r="AV225"/>
          <cell r="AW225"/>
          <cell r="AX225"/>
          <cell r="AY225"/>
          <cell r="AZ225"/>
          <cell r="BA225"/>
          <cell r="BB225"/>
          <cell r="BC225"/>
          <cell r="BD225"/>
          <cell r="BE225"/>
          <cell r="BF225"/>
          <cell r="BG225"/>
          <cell r="BH225"/>
          <cell r="BI225"/>
          <cell r="BJ225"/>
          <cell r="BK225"/>
          <cell r="BL225"/>
          <cell r="BM225"/>
          <cell r="BN225"/>
          <cell r="BO225"/>
          <cell r="BP225"/>
          <cell r="BQ225"/>
          <cell r="BR225"/>
          <cell r="BS225"/>
          <cell r="BT225"/>
          <cell r="BU225"/>
          <cell r="BV225"/>
          <cell r="BW225"/>
          <cell r="BX225"/>
          <cell r="BY225"/>
          <cell r="BZ225"/>
          <cell r="CA225"/>
          <cell r="CB225"/>
          <cell r="CC225"/>
          <cell r="CD225"/>
          <cell r="CE225"/>
          <cell r="CF225"/>
          <cell r="CG225"/>
          <cell r="CH225"/>
          <cell r="CI225"/>
          <cell r="CJ225"/>
          <cell r="CK225"/>
          <cell r="CL225"/>
          <cell r="CM225"/>
          <cell r="CN225"/>
          <cell r="CO225"/>
          <cell r="CP225"/>
          <cell r="CQ225"/>
          <cell r="CR225"/>
          <cell r="CS225"/>
          <cell r="CT225"/>
          <cell r="CU225"/>
          <cell r="CV225"/>
          <cell r="CW225"/>
          <cell r="CX225"/>
          <cell r="CY225"/>
          <cell r="CZ225"/>
          <cell r="DA225"/>
          <cell r="DB225"/>
          <cell r="DC225"/>
          <cell r="DD225"/>
          <cell r="DE225"/>
          <cell r="DF225"/>
          <cell r="DG225"/>
          <cell r="DH225"/>
          <cell r="DI225"/>
          <cell r="DJ225"/>
          <cell r="DK225"/>
          <cell r="DL225"/>
          <cell r="DM225"/>
          <cell r="DN225"/>
          <cell r="DO225"/>
          <cell r="DP225"/>
          <cell r="DQ225"/>
          <cell r="DR225"/>
          <cell r="DS225"/>
          <cell r="DT225"/>
          <cell r="DU225"/>
          <cell r="DV225"/>
          <cell r="DW225"/>
          <cell r="DX225"/>
          <cell r="DY225"/>
          <cell r="DZ225"/>
          <cell r="EA225"/>
          <cell r="EB225"/>
          <cell r="EC225"/>
          <cell r="ED225"/>
          <cell r="EE225"/>
          <cell r="EF225"/>
          <cell r="EG225"/>
          <cell r="EH225"/>
          <cell r="EI225"/>
          <cell r="EJ225"/>
          <cell r="EK225"/>
          <cell r="EL225"/>
          <cell r="EM225"/>
          <cell r="EN225"/>
          <cell r="EO225"/>
          <cell r="EP225"/>
          <cell r="EQ225"/>
          <cell r="ER225"/>
          <cell r="ES225"/>
          <cell r="ET225"/>
          <cell r="EU225"/>
          <cell r="EV225"/>
          <cell r="EW225"/>
          <cell r="EX225"/>
          <cell r="EY225"/>
          <cell r="EZ225"/>
          <cell r="FA225"/>
          <cell r="FB225"/>
          <cell r="FC225"/>
          <cell r="FD225"/>
          <cell r="FE225"/>
          <cell r="FF225"/>
          <cell r="FG225"/>
          <cell r="FH225"/>
          <cell r="FI225"/>
          <cell r="FJ225"/>
          <cell r="FK225"/>
          <cell r="FL225"/>
          <cell r="FM225"/>
          <cell r="FN225"/>
          <cell r="FO225"/>
          <cell r="FP225"/>
          <cell r="FQ225"/>
          <cell r="FR225"/>
          <cell r="FS225"/>
          <cell r="FT225"/>
          <cell r="FU225"/>
          <cell r="FV225"/>
          <cell r="FW225"/>
          <cell r="FX225"/>
          <cell r="FY225"/>
          <cell r="FZ225"/>
          <cell r="GA225"/>
          <cell r="GB225"/>
          <cell r="GC225"/>
          <cell r="GD225"/>
          <cell r="GE225"/>
        </row>
        <row r="226">
          <cell r="A226"/>
          <cell r="B226"/>
          <cell r="C226"/>
          <cell r="D226"/>
          <cell r="E226"/>
          <cell r="F226"/>
          <cell r="G226"/>
          <cell r="H226"/>
          <cell r="I226"/>
          <cell r="J226"/>
          <cell r="K226"/>
          <cell r="L226"/>
          <cell r="M226"/>
          <cell r="N226"/>
          <cell r="O226"/>
          <cell r="P226">
            <v>0</v>
          </cell>
          <cell r="Q226"/>
          <cell r="R226"/>
          <cell r="S226" t="str">
            <v xml:space="preserve">32819 </v>
          </cell>
          <cell r="T226"/>
          <cell r="U226"/>
          <cell r="V226"/>
          <cell r="W226"/>
          <cell r="X226"/>
          <cell r="Y226"/>
          <cell r="Z226"/>
          <cell r="AA226">
            <v>32819</v>
          </cell>
          <cell r="AB226"/>
          <cell r="AC226"/>
          <cell r="AD226"/>
          <cell r="AE226"/>
          <cell r="AF226"/>
          <cell r="AG226"/>
          <cell r="AH226"/>
          <cell r="AI226"/>
          <cell r="AJ226"/>
          <cell r="AK226"/>
          <cell r="AL226"/>
          <cell r="AM226"/>
          <cell r="AN226"/>
          <cell r="AO226"/>
          <cell r="AP226"/>
          <cell r="AQ226"/>
          <cell r="AR226"/>
          <cell r="AS226"/>
          <cell r="AT226"/>
          <cell r="AU226"/>
          <cell r="AV226"/>
          <cell r="AW226"/>
          <cell r="AX226"/>
          <cell r="AY226"/>
          <cell r="AZ226"/>
          <cell r="BA226"/>
          <cell r="BB226"/>
          <cell r="BC226"/>
          <cell r="BD226"/>
          <cell r="BE226"/>
          <cell r="BF226"/>
          <cell r="BG226"/>
          <cell r="BH226"/>
          <cell r="BI226"/>
          <cell r="BJ226"/>
          <cell r="BK226"/>
          <cell r="BL226"/>
          <cell r="BM226"/>
          <cell r="BN226"/>
          <cell r="BO226"/>
          <cell r="BP226"/>
          <cell r="BQ226"/>
          <cell r="BR226"/>
          <cell r="BS226"/>
          <cell r="BT226"/>
          <cell r="BU226"/>
          <cell r="BV226"/>
          <cell r="BW226"/>
          <cell r="BX226"/>
          <cell r="BY226"/>
          <cell r="BZ226"/>
          <cell r="CA226"/>
          <cell r="CB226"/>
          <cell r="CC226"/>
          <cell r="CD226"/>
          <cell r="CE226"/>
          <cell r="CF226"/>
          <cell r="CG226"/>
          <cell r="CH226"/>
          <cell r="CI226"/>
          <cell r="CJ226"/>
          <cell r="CK226"/>
          <cell r="CL226"/>
          <cell r="CM226"/>
          <cell r="CN226"/>
          <cell r="CO226"/>
          <cell r="CP226"/>
          <cell r="CQ226"/>
          <cell r="CR226"/>
          <cell r="CS226"/>
          <cell r="CT226"/>
          <cell r="CU226"/>
          <cell r="CV226"/>
          <cell r="CW226"/>
          <cell r="CX226"/>
          <cell r="CY226"/>
          <cell r="CZ226"/>
          <cell r="DA226"/>
          <cell r="DB226"/>
          <cell r="DC226"/>
          <cell r="DD226"/>
          <cell r="DE226"/>
          <cell r="DF226"/>
          <cell r="DG226"/>
          <cell r="DH226"/>
          <cell r="DI226"/>
          <cell r="DJ226"/>
          <cell r="DK226"/>
          <cell r="DL226"/>
          <cell r="DM226"/>
          <cell r="DN226"/>
          <cell r="DO226"/>
          <cell r="DP226"/>
          <cell r="DQ226"/>
          <cell r="DR226"/>
          <cell r="DS226"/>
          <cell r="DT226"/>
          <cell r="DU226"/>
          <cell r="DV226"/>
          <cell r="DW226"/>
          <cell r="DX226"/>
          <cell r="DY226"/>
          <cell r="DZ226"/>
          <cell r="EA226"/>
          <cell r="EB226"/>
          <cell r="EC226"/>
          <cell r="ED226"/>
          <cell r="EE226"/>
          <cell r="EF226"/>
          <cell r="EG226"/>
          <cell r="EH226"/>
          <cell r="EI226"/>
          <cell r="EJ226"/>
          <cell r="EK226"/>
          <cell r="EL226"/>
          <cell r="EM226"/>
          <cell r="EN226"/>
          <cell r="EO226"/>
          <cell r="EP226"/>
          <cell r="EQ226"/>
          <cell r="ER226"/>
          <cell r="ES226"/>
          <cell r="ET226"/>
          <cell r="EU226"/>
          <cell r="EV226"/>
          <cell r="EW226"/>
          <cell r="EX226"/>
          <cell r="EY226"/>
          <cell r="EZ226"/>
          <cell r="FA226"/>
          <cell r="FB226"/>
          <cell r="FC226"/>
          <cell r="FD226"/>
          <cell r="FE226"/>
          <cell r="FF226"/>
          <cell r="FG226"/>
          <cell r="FH226"/>
          <cell r="FI226"/>
          <cell r="FJ226"/>
          <cell r="FK226"/>
          <cell r="FL226"/>
          <cell r="FM226"/>
          <cell r="FN226"/>
          <cell r="FO226"/>
          <cell r="FP226"/>
          <cell r="FQ226"/>
          <cell r="FR226"/>
          <cell r="FS226"/>
          <cell r="FT226"/>
          <cell r="FU226"/>
          <cell r="FV226"/>
          <cell r="FW226"/>
          <cell r="FX226"/>
          <cell r="FY226"/>
          <cell r="FZ226"/>
          <cell r="GA226"/>
          <cell r="GB226"/>
          <cell r="GC226"/>
          <cell r="GD226"/>
          <cell r="GE226"/>
        </row>
        <row r="227">
          <cell r="A227"/>
          <cell r="B227"/>
          <cell r="C227"/>
          <cell r="D227"/>
          <cell r="E227"/>
          <cell r="F227"/>
          <cell r="G227"/>
          <cell r="H227"/>
          <cell r="I227"/>
          <cell r="J227"/>
          <cell r="K227"/>
          <cell r="L227"/>
          <cell r="M227"/>
          <cell r="N227"/>
          <cell r="O227"/>
          <cell r="P227">
            <v>0</v>
          </cell>
          <cell r="Q227"/>
          <cell r="R227"/>
          <cell r="S227" t="str">
            <v xml:space="preserve">32819 </v>
          </cell>
          <cell r="T227"/>
          <cell r="U227"/>
          <cell r="V227"/>
          <cell r="W227"/>
          <cell r="X227"/>
          <cell r="Y227"/>
          <cell r="Z227"/>
          <cell r="AA227">
            <v>32819</v>
          </cell>
          <cell r="AB227"/>
          <cell r="AC227"/>
          <cell r="AD227"/>
          <cell r="AE227"/>
          <cell r="AF227"/>
          <cell r="AG227"/>
          <cell r="AH227"/>
          <cell r="AI227"/>
          <cell r="AJ227"/>
          <cell r="AK227"/>
          <cell r="AL227"/>
          <cell r="AM227"/>
          <cell r="AN227"/>
          <cell r="AO227"/>
          <cell r="AP227"/>
          <cell r="AQ227"/>
          <cell r="AR227"/>
          <cell r="AS227"/>
          <cell r="AT227"/>
          <cell r="AU227"/>
          <cell r="AV227"/>
          <cell r="AW227"/>
          <cell r="AX227"/>
          <cell r="AY227"/>
          <cell r="AZ227"/>
          <cell r="BA227"/>
          <cell r="BB227"/>
          <cell r="BC227"/>
          <cell r="BD227"/>
          <cell r="BE227"/>
          <cell r="BF227"/>
          <cell r="BG227"/>
          <cell r="BH227"/>
          <cell r="BI227"/>
          <cell r="BJ227"/>
          <cell r="BK227"/>
          <cell r="BL227"/>
          <cell r="BM227"/>
          <cell r="BN227"/>
          <cell r="BO227"/>
          <cell r="BP227"/>
          <cell r="BQ227"/>
          <cell r="BR227"/>
          <cell r="BS227"/>
          <cell r="BT227"/>
          <cell r="BU227"/>
          <cell r="BV227"/>
          <cell r="BW227"/>
          <cell r="BX227"/>
          <cell r="BY227"/>
          <cell r="BZ227"/>
          <cell r="CA227"/>
          <cell r="CB227"/>
          <cell r="CC227"/>
          <cell r="CD227"/>
          <cell r="CE227"/>
          <cell r="CF227"/>
          <cell r="CG227"/>
          <cell r="CH227"/>
          <cell r="CI227"/>
          <cell r="CJ227"/>
          <cell r="CK227"/>
          <cell r="CL227"/>
          <cell r="CM227"/>
          <cell r="CN227"/>
          <cell r="CO227"/>
          <cell r="CP227"/>
          <cell r="CQ227"/>
          <cell r="CR227"/>
          <cell r="CS227"/>
          <cell r="CT227"/>
          <cell r="CU227"/>
          <cell r="CV227"/>
          <cell r="CW227"/>
          <cell r="CX227"/>
          <cell r="CY227"/>
          <cell r="CZ227"/>
          <cell r="DA227"/>
          <cell r="DB227"/>
          <cell r="DC227"/>
          <cell r="DD227"/>
          <cell r="DE227"/>
          <cell r="DF227"/>
          <cell r="DG227"/>
          <cell r="DH227"/>
          <cell r="DI227"/>
          <cell r="DJ227"/>
          <cell r="DK227"/>
          <cell r="DL227"/>
          <cell r="DM227"/>
          <cell r="DN227"/>
          <cell r="DO227"/>
          <cell r="DP227"/>
          <cell r="DQ227"/>
          <cell r="DR227"/>
          <cell r="DS227"/>
          <cell r="DT227"/>
          <cell r="DU227"/>
          <cell r="DV227"/>
          <cell r="DW227"/>
          <cell r="DX227"/>
          <cell r="DY227"/>
          <cell r="DZ227"/>
          <cell r="EA227"/>
          <cell r="EB227"/>
          <cell r="EC227"/>
          <cell r="ED227"/>
          <cell r="EE227"/>
          <cell r="EF227"/>
          <cell r="EG227"/>
          <cell r="EH227"/>
          <cell r="EI227"/>
          <cell r="EJ227"/>
          <cell r="EK227"/>
          <cell r="EL227"/>
          <cell r="EM227"/>
          <cell r="EN227"/>
          <cell r="EO227"/>
          <cell r="EP227"/>
          <cell r="EQ227"/>
          <cell r="ER227"/>
          <cell r="ES227"/>
          <cell r="ET227"/>
          <cell r="EU227"/>
          <cell r="EV227"/>
          <cell r="EW227"/>
          <cell r="EX227"/>
          <cell r="EY227"/>
          <cell r="EZ227"/>
          <cell r="FA227"/>
          <cell r="FB227"/>
          <cell r="FC227"/>
          <cell r="FD227"/>
          <cell r="FE227"/>
          <cell r="FF227"/>
          <cell r="FG227"/>
          <cell r="FH227"/>
          <cell r="FI227"/>
          <cell r="FJ227"/>
          <cell r="FK227"/>
          <cell r="FL227"/>
          <cell r="FM227"/>
          <cell r="FN227"/>
          <cell r="FO227"/>
          <cell r="FP227"/>
          <cell r="FQ227"/>
          <cell r="FR227"/>
          <cell r="FS227"/>
          <cell r="FT227"/>
          <cell r="FU227"/>
          <cell r="FV227"/>
          <cell r="FW227"/>
          <cell r="FX227"/>
          <cell r="FY227"/>
          <cell r="FZ227"/>
          <cell r="GA227"/>
          <cell r="GB227"/>
          <cell r="GC227"/>
          <cell r="GD227"/>
          <cell r="GE227"/>
        </row>
        <row r="228">
          <cell r="A228"/>
          <cell r="B228"/>
          <cell r="C228"/>
          <cell r="D228"/>
          <cell r="E228"/>
          <cell r="F228"/>
          <cell r="G228"/>
          <cell r="H228"/>
          <cell r="I228"/>
          <cell r="J228"/>
          <cell r="K228"/>
          <cell r="L228"/>
          <cell r="M228"/>
          <cell r="N228"/>
          <cell r="O228"/>
          <cell r="P228">
            <v>0</v>
          </cell>
          <cell r="Q228"/>
          <cell r="R228"/>
          <cell r="S228" t="str">
            <v xml:space="preserve">32819 </v>
          </cell>
          <cell r="T228"/>
          <cell r="U228"/>
          <cell r="V228"/>
          <cell r="W228"/>
          <cell r="X228"/>
          <cell r="Y228"/>
          <cell r="Z228"/>
          <cell r="AA228">
            <v>32819</v>
          </cell>
          <cell r="AB228"/>
          <cell r="AC228"/>
          <cell r="AD228"/>
          <cell r="AE228"/>
          <cell r="AF228"/>
          <cell r="AG228"/>
          <cell r="AH228"/>
          <cell r="AI228"/>
          <cell r="AJ228"/>
          <cell r="AK228"/>
          <cell r="AL228"/>
          <cell r="AM228"/>
          <cell r="AN228"/>
          <cell r="AO228"/>
          <cell r="AP228"/>
          <cell r="AQ228"/>
          <cell r="AR228"/>
          <cell r="AS228"/>
          <cell r="AT228"/>
          <cell r="AU228"/>
          <cell r="AV228"/>
          <cell r="AW228"/>
          <cell r="AX228"/>
          <cell r="AY228"/>
          <cell r="AZ228"/>
          <cell r="BA228"/>
          <cell r="BB228"/>
          <cell r="BC228"/>
          <cell r="BD228"/>
          <cell r="BE228"/>
          <cell r="BF228"/>
          <cell r="BG228"/>
          <cell r="BH228"/>
          <cell r="BI228"/>
          <cell r="BJ228"/>
          <cell r="BK228"/>
          <cell r="BL228"/>
          <cell r="BM228"/>
          <cell r="BN228"/>
          <cell r="BO228"/>
          <cell r="BP228"/>
          <cell r="BQ228"/>
          <cell r="BR228"/>
          <cell r="BS228"/>
          <cell r="BT228"/>
          <cell r="BU228"/>
          <cell r="BV228"/>
          <cell r="BW228"/>
          <cell r="BX228"/>
          <cell r="BY228"/>
          <cell r="BZ228"/>
          <cell r="CA228"/>
          <cell r="CB228"/>
          <cell r="CC228"/>
          <cell r="CD228"/>
          <cell r="CE228"/>
          <cell r="CF228"/>
          <cell r="CG228"/>
          <cell r="CH228"/>
          <cell r="CI228"/>
          <cell r="CJ228"/>
          <cell r="CK228"/>
          <cell r="CL228"/>
          <cell r="CM228"/>
          <cell r="CN228"/>
          <cell r="CO228"/>
          <cell r="CP228"/>
          <cell r="CQ228"/>
          <cell r="CR228"/>
          <cell r="CS228"/>
          <cell r="CT228"/>
          <cell r="CU228"/>
          <cell r="CV228"/>
          <cell r="CW228"/>
          <cell r="CX228"/>
          <cell r="CY228"/>
          <cell r="CZ228"/>
          <cell r="DA228"/>
          <cell r="DB228"/>
          <cell r="DC228"/>
          <cell r="DD228"/>
          <cell r="DE228"/>
          <cell r="DF228"/>
          <cell r="DG228"/>
          <cell r="DH228"/>
          <cell r="DI228"/>
          <cell r="DJ228"/>
          <cell r="DK228"/>
          <cell r="DL228"/>
          <cell r="DM228"/>
          <cell r="DN228"/>
          <cell r="DO228"/>
          <cell r="DP228"/>
          <cell r="DQ228"/>
          <cell r="DR228"/>
          <cell r="DS228"/>
          <cell r="DT228"/>
          <cell r="DU228"/>
          <cell r="DV228"/>
          <cell r="DW228"/>
          <cell r="DX228"/>
          <cell r="DY228"/>
          <cell r="DZ228"/>
          <cell r="EA228"/>
          <cell r="EB228"/>
          <cell r="EC228"/>
          <cell r="ED228"/>
          <cell r="EE228"/>
          <cell r="EF228"/>
          <cell r="EG228"/>
          <cell r="EH228"/>
          <cell r="EI228"/>
          <cell r="EJ228"/>
          <cell r="EK228"/>
          <cell r="EL228"/>
          <cell r="EM228"/>
          <cell r="EN228"/>
          <cell r="EO228"/>
          <cell r="EP228"/>
          <cell r="EQ228"/>
          <cell r="ER228"/>
          <cell r="ES228"/>
          <cell r="ET228"/>
          <cell r="EU228"/>
          <cell r="EV228"/>
          <cell r="EW228"/>
          <cell r="EX228"/>
          <cell r="EY228"/>
          <cell r="EZ228"/>
          <cell r="FA228"/>
          <cell r="FB228"/>
          <cell r="FC228"/>
          <cell r="FD228"/>
          <cell r="FE228"/>
          <cell r="FF228"/>
          <cell r="FG228"/>
          <cell r="FH228"/>
          <cell r="FI228"/>
          <cell r="FJ228"/>
          <cell r="FK228"/>
          <cell r="FL228"/>
          <cell r="FM228"/>
          <cell r="FN228"/>
          <cell r="FO228"/>
          <cell r="FP228"/>
          <cell r="FQ228"/>
          <cell r="FR228"/>
          <cell r="FS228"/>
          <cell r="FT228"/>
          <cell r="FU228"/>
          <cell r="FV228"/>
          <cell r="FW228"/>
          <cell r="FX228"/>
          <cell r="FY228"/>
          <cell r="FZ228"/>
          <cell r="GA228"/>
          <cell r="GB228"/>
          <cell r="GC228"/>
          <cell r="GD228"/>
          <cell r="GE228"/>
        </row>
        <row r="229">
          <cell r="A229"/>
          <cell r="B229"/>
          <cell r="C229"/>
          <cell r="D229"/>
          <cell r="E229"/>
          <cell r="F229"/>
          <cell r="G229"/>
          <cell r="H229"/>
          <cell r="I229"/>
          <cell r="J229"/>
          <cell r="K229"/>
          <cell r="L229"/>
          <cell r="M229"/>
          <cell r="N229"/>
          <cell r="O229"/>
          <cell r="P229">
            <v>0</v>
          </cell>
          <cell r="Q229"/>
          <cell r="R229"/>
          <cell r="S229" t="str">
            <v xml:space="preserve">32819 </v>
          </cell>
          <cell r="T229"/>
          <cell r="U229"/>
          <cell r="V229"/>
          <cell r="W229"/>
          <cell r="X229"/>
          <cell r="Y229"/>
          <cell r="Z229"/>
          <cell r="AA229">
            <v>32819</v>
          </cell>
          <cell r="AB229"/>
          <cell r="AC229"/>
          <cell r="AD229"/>
          <cell r="AE229"/>
          <cell r="AF229"/>
          <cell r="AG229"/>
          <cell r="AH229"/>
          <cell r="AI229"/>
          <cell r="AJ229"/>
          <cell r="AK229"/>
          <cell r="AL229"/>
          <cell r="AM229"/>
          <cell r="AN229"/>
          <cell r="AO229"/>
          <cell r="AP229"/>
          <cell r="AQ229"/>
          <cell r="AR229"/>
          <cell r="AS229"/>
          <cell r="AT229"/>
          <cell r="AU229"/>
          <cell r="AV229"/>
          <cell r="AW229"/>
          <cell r="AX229"/>
          <cell r="AY229"/>
          <cell r="AZ229"/>
          <cell r="BA229"/>
          <cell r="BB229"/>
          <cell r="BC229"/>
          <cell r="BD229"/>
          <cell r="BE229"/>
          <cell r="BF229"/>
          <cell r="BG229"/>
          <cell r="BH229"/>
          <cell r="BI229"/>
          <cell r="BJ229"/>
          <cell r="BK229"/>
          <cell r="BL229"/>
          <cell r="BM229"/>
          <cell r="BN229"/>
          <cell r="BO229"/>
          <cell r="BP229"/>
          <cell r="BQ229"/>
          <cell r="BR229"/>
          <cell r="BS229"/>
          <cell r="BT229"/>
          <cell r="BU229"/>
          <cell r="BV229"/>
          <cell r="BW229"/>
          <cell r="BX229"/>
          <cell r="BY229"/>
          <cell r="BZ229"/>
          <cell r="CA229"/>
          <cell r="CB229"/>
          <cell r="CC229"/>
          <cell r="CD229"/>
          <cell r="CE229"/>
          <cell r="CF229"/>
          <cell r="CG229"/>
          <cell r="CH229"/>
          <cell r="CI229"/>
          <cell r="CJ229"/>
          <cell r="CK229"/>
          <cell r="CL229"/>
          <cell r="CM229"/>
          <cell r="CN229"/>
          <cell r="CO229"/>
          <cell r="CP229"/>
          <cell r="CQ229"/>
          <cell r="CR229"/>
          <cell r="CS229"/>
          <cell r="CT229"/>
          <cell r="CU229"/>
          <cell r="CV229"/>
          <cell r="CW229"/>
          <cell r="CX229"/>
          <cell r="CY229"/>
          <cell r="CZ229"/>
          <cell r="DA229"/>
          <cell r="DB229"/>
          <cell r="DC229"/>
          <cell r="DD229"/>
          <cell r="DE229"/>
          <cell r="DF229"/>
          <cell r="DG229"/>
          <cell r="DH229"/>
          <cell r="DI229"/>
          <cell r="DJ229"/>
          <cell r="DK229"/>
          <cell r="DL229"/>
          <cell r="DM229"/>
          <cell r="DN229"/>
          <cell r="DO229"/>
          <cell r="DP229"/>
          <cell r="DQ229"/>
          <cell r="DR229"/>
          <cell r="DS229"/>
          <cell r="DT229"/>
          <cell r="DU229"/>
          <cell r="DV229"/>
          <cell r="DW229"/>
          <cell r="DX229"/>
          <cell r="DY229"/>
          <cell r="DZ229"/>
          <cell r="EA229"/>
          <cell r="EB229"/>
          <cell r="EC229"/>
          <cell r="ED229"/>
          <cell r="EE229"/>
          <cell r="EF229"/>
          <cell r="EG229"/>
          <cell r="EH229"/>
          <cell r="EI229"/>
          <cell r="EJ229"/>
          <cell r="EK229"/>
          <cell r="EL229"/>
          <cell r="EM229"/>
          <cell r="EN229"/>
          <cell r="EO229"/>
          <cell r="EP229"/>
          <cell r="EQ229"/>
          <cell r="ER229"/>
          <cell r="ES229"/>
          <cell r="ET229"/>
          <cell r="EU229"/>
          <cell r="EV229"/>
          <cell r="EW229"/>
          <cell r="EX229"/>
          <cell r="EY229"/>
          <cell r="EZ229"/>
          <cell r="FA229"/>
          <cell r="FB229"/>
          <cell r="FC229"/>
          <cell r="FD229"/>
          <cell r="FE229"/>
          <cell r="FF229"/>
          <cell r="FG229"/>
          <cell r="FH229"/>
          <cell r="FI229"/>
          <cell r="FJ229"/>
          <cell r="FK229"/>
          <cell r="FL229"/>
          <cell r="FM229"/>
          <cell r="FN229"/>
          <cell r="FO229"/>
          <cell r="FP229"/>
          <cell r="FQ229"/>
          <cell r="FR229"/>
          <cell r="FS229"/>
          <cell r="FT229"/>
          <cell r="FU229"/>
          <cell r="FV229"/>
          <cell r="FW229"/>
          <cell r="FX229"/>
          <cell r="FY229"/>
          <cell r="FZ229"/>
          <cell r="GA229"/>
          <cell r="GB229"/>
          <cell r="GC229"/>
          <cell r="GD229"/>
          <cell r="GE229"/>
        </row>
        <row r="230">
          <cell r="A230"/>
          <cell r="B230"/>
          <cell r="C230"/>
          <cell r="D230"/>
          <cell r="E230"/>
          <cell r="F230"/>
          <cell r="G230"/>
          <cell r="H230"/>
          <cell r="I230"/>
          <cell r="J230"/>
          <cell r="K230"/>
          <cell r="L230"/>
          <cell r="M230"/>
          <cell r="N230"/>
          <cell r="O230"/>
          <cell r="P230">
            <v>0</v>
          </cell>
          <cell r="Q230"/>
          <cell r="R230"/>
          <cell r="S230" t="str">
            <v xml:space="preserve">32819 </v>
          </cell>
          <cell r="T230"/>
          <cell r="U230"/>
          <cell r="V230"/>
          <cell r="W230"/>
          <cell r="X230"/>
          <cell r="Y230"/>
          <cell r="Z230"/>
          <cell r="AA230">
            <v>32819</v>
          </cell>
          <cell r="AB230"/>
          <cell r="AC230"/>
          <cell r="AD230"/>
          <cell r="AE230"/>
          <cell r="AF230"/>
          <cell r="AG230"/>
          <cell r="AH230"/>
          <cell r="AI230"/>
          <cell r="AJ230"/>
          <cell r="AK230"/>
          <cell r="AL230"/>
          <cell r="AM230"/>
          <cell r="AN230"/>
          <cell r="AO230"/>
          <cell r="AP230"/>
          <cell r="AQ230"/>
          <cell r="AR230"/>
          <cell r="AS230"/>
          <cell r="AT230"/>
          <cell r="AU230"/>
          <cell r="AV230"/>
          <cell r="AW230"/>
          <cell r="AX230"/>
          <cell r="AY230"/>
          <cell r="AZ230"/>
          <cell r="BA230"/>
          <cell r="BB230"/>
          <cell r="BC230"/>
          <cell r="BD230"/>
          <cell r="BE230"/>
          <cell r="BF230"/>
          <cell r="BG230"/>
          <cell r="BH230"/>
          <cell r="BI230"/>
          <cell r="BJ230"/>
          <cell r="BK230"/>
          <cell r="BL230"/>
          <cell r="BM230"/>
          <cell r="BN230"/>
          <cell r="BO230"/>
          <cell r="BP230"/>
          <cell r="BQ230"/>
          <cell r="BR230"/>
          <cell r="BS230"/>
          <cell r="BT230"/>
          <cell r="BU230"/>
          <cell r="BV230"/>
          <cell r="BW230"/>
          <cell r="BX230"/>
          <cell r="BY230"/>
          <cell r="BZ230"/>
          <cell r="CA230"/>
          <cell r="CB230"/>
          <cell r="CC230"/>
          <cell r="CD230"/>
          <cell r="CE230"/>
          <cell r="CF230"/>
          <cell r="CG230"/>
          <cell r="CH230"/>
          <cell r="CI230"/>
          <cell r="CJ230"/>
          <cell r="CK230"/>
          <cell r="CL230"/>
          <cell r="CM230"/>
          <cell r="CN230"/>
          <cell r="CO230"/>
          <cell r="CP230"/>
          <cell r="CQ230"/>
          <cell r="CR230"/>
          <cell r="CS230"/>
          <cell r="CT230"/>
          <cell r="CU230"/>
          <cell r="CV230"/>
          <cell r="CW230"/>
          <cell r="CX230"/>
          <cell r="CY230"/>
          <cell r="CZ230"/>
          <cell r="DA230"/>
          <cell r="DB230"/>
          <cell r="DC230"/>
          <cell r="DD230"/>
          <cell r="DE230"/>
          <cell r="DF230"/>
          <cell r="DG230"/>
          <cell r="DH230"/>
          <cell r="DI230"/>
          <cell r="DJ230"/>
          <cell r="DK230"/>
          <cell r="DL230"/>
          <cell r="DM230"/>
          <cell r="DN230"/>
          <cell r="DO230"/>
          <cell r="DP230"/>
          <cell r="DQ230"/>
          <cell r="DR230"/>
          <cell r="DS230"/>
          <cell r="DT230"/>
          <cell r="DU230"/>
          <cell r="DV230"/>
          <cell r="DW230"/>
          <cell r="DX230"/>
          <cell r="DY230"/>
          <cell r="DZ230"/>
          <cell r="EA230"/>
          <cell r="EB230"/>
          <cell r="EC230"/>
          <cell r="ED230"/>
          <cell r="EE230"/>
          <cell r="EF230"/>
          <cell r="EG230"/>
          <cell r="EH230"/>
          <cell r="EI230"/>
          <cell r="EJ230"/>
          <cell r="EK230"/>
          <cell r="EL230"/>
          <cell r="EM230"/>
          <cell r="EN230"/>
          <cell r="EO230"/>
          <cell r="EP230"/>
          <cell r="EQ230"/>
          <cell r="ER230"/>
          <cell r="ES230"/>
          <cell r="ET230"/>
          <cell r="EU230"/>
          <cell r="EV230"/>
          <cell r="EW230"/>
          <cell r="EX230"/>
          <cell r="EY230"/>
          <cell r="EZ230"/>
          <cell r="FA230"/>
          <cell r="FB230"/>
          <cell r="FC230"/>
          <cell r="FD230"/>
          <cell r="FE230"/>
          <cell r="FF230"/>
          <cell r="FG230"/>
          <cell r="FH230"/>
          <cell r="FI230"/>
          <cell r="FJ230"/>
          <cell r="FK230"/>
          <cell r="FL230"/>
          <cell r="FM230"/>
          <cell r="FN230"/>
          <cell r="FO230"/>
          <cell r="FP230"/>
          <cell r="FQ230"/>
          <cell r="FR230"/>
          <cell r="FS230"/>
          <cell r="FT230"/>
          <cell r="FU230"/>
          <cell r="FV230"/>
          <cell r="FW230"/>
          <cell r="FX230"/>
          <cell r="FY230"/>
          <cell r="FZ230"/>
          <cell r="GA230"/>
          <cell r="GB230"/>
          <cell r="GC230"/>
          <cell r="GD230"/>
          <cell r="GE230"/>
        </row>
        <row r="231">
          <cell r="A231"/>
          <cell r="B231"/>
          <cell r="C231"/>
          <cell r="D231"/>
          <cell r="E231"/>
          <cell r="F231"/>
          <cell r="G231"/>
          <cell r="H231"/>
          <cell r="I231"/>
          <cell r="J231"/>
          <cell r="K231"/>
          <cell r="L231"/>
          <cell r="M231"/>
          <cell r="N231"/>
          <cell r="O231"/>
          <cell r="P231">
            <v>0</v>
          </cell>
          <cell r="Q231"/>
          <cell r="R231"/>
          <cell r="S231" t="str">
            <v xml:space="preserve">32819 </v>
          </cell>
          <cell r="T231"/>
          <cell r="U231"/>
          <cell r="V231"/>
          <cell r="W231"/>
          <cell r="X231"/>
          <cell r="Y231"/>
          <cell r="Z231"/>
          <cell r="AA231">
            <v>32819</v>
          </cell>
          <cell r="AB231"/>
          <cell r="AC231"/>
          <cell r="AD231"/>
          <cell r="AE231"/>
          <cell r="AF231"/>
          <cell r="AG231"/>
          <cell r="AH231"/>
          <cell r="AI231"/>
          <cell r="AJ231"/>
          <cell r="AK231"/>
          <cell r="AL231"/>
          <cell r="AM231"/>
          <cell r="AN231"/>
          <cell r="AO231"/>
          <cell r="AP231"/>
          <cell r="AQ231"/>
          <cell r="AR231"/>
          <cell r="AS231"/>
          <cell r="AT231"/>
          <cell r="AU231"/>
          <cell r="AV231"/>
          <cell r="AW231"/>
          <cell r="AX231"/>
          <cell r="AY231"/>
          <cell r="AZ231"/>
          <cell r="BA231"/>
          <cell r="BB231"/>
          <cell r="BC231"/>
          <cell r="BD231"/>
          <cell r="BE231"/>
          <cell r="BF231"/>
          <cell r="BG231"/>
          <cell r="BH231"/>
          <cell r="BI231"/>
          <cell r="BJ231"/>
          <cell r="BK231"/>
          <cell r="BL231"/>
          <cell r="BM231"/>
          <cell r="BN231"/>
          <cell r="BO231"/>
          <cell r="BP231"/>
          <cell r="BQ231"/>
          <cell r="BR231"/>
          <cell r="BS231"/>
          <cell r="BT231"/>
          <cell r="BU231"/>
          <cell r="BV231"/>
          <cell r="BW231"/>
          <cell r="BX231"/>
          <cell r="BY231"/>
          <cell r="BZ231"/>
          <cell r="CA231"/>
          <cell r="CB231"/>
          <cell r="CC231"/>
          <cell r="CD231"/>
          <cell r="CE231"/>
          <cell r="CF231"/>
          <cell r="CG231"/>
          <cell r="CH231"/>
          <cell r="CI231"/>
          <cell r="CJ231"/>
          <cell r="CK231"/>
          <cell r="CL231"/>
          <cell r="CM231"/>
          <cell r="CN231"/>
          <cell r="CO231"/>
          <cell r="CP231"/>
          <cell r="CQ231"/>
          <cell r="CR231"/>
          <cell r="CS231"/>
          <cell r="CT231"/>
          <cell r="CU231"/>
          <cell r="CV231"/>
          <cell r="CW231"/>
          <cell r="CX231"/>
          <cell r="CY231"/>
          <cell r="CZ231"/>
          <cell r="DA231"/>
          <cell r="DB231"/>
          <cell r="DC231"/>
          <cell r="DD231"/>
          <cell r="DE231"/>
          <cell r="DF231"/>
          <cell r="DG231"/>
          <cell r="DH231"/>
          <cell r="DI231"/>
          <cell r="DJ231"/>
          <cell r="DK231"/>
          <cell r="DL231"/>
          <cell r="DM231"/>
          <cell r="DN231"/>
          <cell r="DO231"/>
          <cell r="DP231"/>
          <cell r="DQ231"/>
          <cell r="DR231"/>
          <cell r="DS231"/>
          <cell r="DT231"/>
          <cell r="DU231"/>
          <cell r="DV231"/>
          <cell r="DW231"/>
          <cell r="DX231"/>
          <cell r="DY231"/>
          <cell r="DZ231"/>
          <cell r="EA231"/>
          <cell r="EB231"/>
          <cell r="EC231"/>
          <cell r="ED231"/>
          <cell r="EE231"/>
          <cell r="EF231"/>
          <cell r="EG231"/>
          <cell r="EH231"/>
          <cell r="EI231"/>
          <cell r="EJ231"/>
          <cell r="EK231"/>
          <cell r="EL231"/>
          <cell r="EM231"/>
          <cell r="EN231"/>
          <cell r="EO231"/>
          <cell r="EP231"/>
          <cell r="EQ231"/>
          <cell r="ER231"/>
          <cell r="ES231"/>
          <cell r="ET231"/>
          <cell r="EU231"/>
          <cell r="EV231"/>
          <cell r="EW231"/>
          <cell r="EX231"/>
          <cell r="EY231"/>
          <cell r="EZ231"/>
          <cell r="FA231"/>
          <cell r="FB231"/>
          <cell r="FC231"/>
          <cell r="FD231"/>
          <cell r="FE231"/>
          <cell r="FF231"/>
          <cell r="FG231"/>
          <cell r="FH231"/>
          <cell r="FI231"/>
          <cell r="FJ231"/>
          <cell r="FK231"/>
          <cell r="FL231"/>
          <cell r="FM231"/>
          <cell r="FN231"/>
          <cell r="FO231"/>
          <cell r="FP231"/>
          <cell r="FQ231"/>
          <cell r="FR231"/>
          <cell r="FS231"/>
          <cell r="FT231"/>
          <cell r="FU231"/>
          <cell r="FV231"/>
          <cell r="FW231"/>
          <cell r="FX231"/>
          <cell r="FY231"/>
          <cell r="FZ231"/>
          <cell r="GA231"/>
          <cell r="GB231"/>
          <cell r="GC231"/>
          <cell r="GD231"/>
          <cell r="GE231"/>
        </row>
        <row r="232">
          <cell r="A232"/>
          <cell r="B232"/>
          <cell r="C232"/>
          <cell r="D232"/>
          <cell r="E232"/>
          <cell r="F232"/>
          <cell r="G232"/>
          <cell r="H232"/>
          <cell r="I232"/>
          <cell r="J232"/>
          <cell r="K232"/>
          <cell r="L232"/>
          <cell r="M232"/>
          <cell r="N232"/>
          <cell r="O232"/>
          <cell r="P232">
            <v>0</v>
          </cell>
          <cell r="Q232"/>
          <cell r="R232"/>
          <cell r="S232" t="str">
            <v xml:space="preserve">32819 </v>
          </cell>
          <cell r="T232"/>
          <cell r="U232"/>
          <cell r="V232"/>
          <cell r="W232"/>
          <cell r="X232"/>
          <cell r="Y232"/>
          <cell r="Z232"/>
          <cell r="AA232">
            <v>32819</v>
          </cell>
          <cell r="AB232"/>
          <cell r="AC232"/>
          <cell r="AD232"/>
          <cell r="AE232"/>
          <cell r="AF232"/>
          <cell r="AG232"/>
          <cell r="AH232"/>
          <cell r="AI232"/>
          <cell r="AJ232"/>
          <cell r="AK232"/>
          <cell r="AL232"/>
          <cell r="AM232"/>
          <cell r="AN232"/>
          <cell r="AO232"/>
          <cell r="AP232"/>
          <cell r="AQ232"/>
          <cell r="AR232"/>
          <cell r="AS232"/>
          <cell r="AT232"/>
          <cell r="AU232"/>
          <cell r="AV232"/>
          <cell r="AW232"/>
          <cell r="AX232"/>
          <cell r="AY232"/>
          <cell r="AZ232"/>
          <cell r="BA232"/>
          <cell r="BB232"/>
          <cell r="BC232"/>
          <cell r="BD232"/>
          <cell r="BE232"/>
          <cell r="BF232"/>
          <cell r="BG232"/>
          <cell r="BH232"/>
          <cell r="BI232"/>
          <cell r="BJ232"/>
          <cell r="BK232"/>
          <cell r="BL232"/>
          <cell r="BM232"/>
          <cell r="BN232"/>
          <cell r="BO232"/>
          <cell r="BP232"/>
          <cell r="BQ232"/>
          <cell r="BR232"/>
          <cell r="BS232"/>
          <cell r="BT232"/>
          <cell r="BU232"/>
          <cell r="BV232"/>
          <cell r="BW232"/>
          <cell r="BX232"/>
          <cell r="BY232"/>
          <cell r="BZ232"/>
          <cell r="CA232"/>
          <cell r="CB232"/>
          <cell r="CC232"/>
          <cell r="CD232"/>
          <cell r="CE232"/>
          <cell r="CF232"/>
          <cell r="CG232"/>
          <cell r="CH232"/>
          <cell r="CI232"/>
          <cell r="CJ232"/>
          <cell r="CK232"/>
          <cell r="CL232"/>
          <cell r="CM232"/>
          <cell r="CN232"/>
          <cell r="CO232"/>
          <cell r="CP232"/>
          <cell r="CQ232"/>
          <cell r="CR232"/>
          <cell r="CS232"/>
          <cell r="CT232"/>
          <cell r="CU232"/>
          <cell r="CV232"/>
          <cell r="CW232"/>
          <cell r="CX232"/>
          <cell r="CY232"/>
          <cell r="CZ232"/>
          <cell r="DA232"/>
          <cell r="DB232"/>
          <cell r="DC232"/>
          <cell r="DD232"/>
          <cell r="DE232"/>
          <cell r="DF232"/>
          <cell r="DG232"/>
          <cell r="DH232"/>
          <cell r="DI232"/>
          <cell r="DJ232"/>
          <cell r="DK232"/>
          <cell r="DL232"/>
          <cell r="DM232"/>
          <cell r="DN232"/>
          <cell r="DO232"/>
          <cell r="DP232"/>
          <cell r="DQ232"/>
          <cell r="DR232"/>
          <cell r="DS232"/>
          <cell r="DT232"/>
          <cell r="DU232"/>
          <cell r="DV232"/>
          <cell r="DW232"/>
          <cell r="DX232"/>
          <cell r="DY232"/>
          <cell r="DZ232"/>
          <cell r="EA232"/>
          <cell r="EB232"/>
          <cell r="EC232"/>
          <cell r="ED232"/>
          <cell r="EE232"/>
          <cell r="EF232"/>
          <cell r="EG232"/>
          <cell r="EH232"/>
          <cell r="EI232"/>
          <cell r="EJ232"/>
          <cell r="EK232"/>
          <cell r="EL232"/>
          <cell r="EM232"/>
          <cell r="EN232"/>
          <cell r="EO232"/>
          <cell r="EP232"/>
          <cell r="EQ232"/>
          <cell r="ER232"/>
          <cell r="ES232"/>
          <cell r="ET232"/>
          <cell r="EU232"/>
          <cell r="EV232"/>
          <cell r="EW232"/>
          <cell r="EX232"/>
          <cell r="EY232"/>
          <cell r="EZ232"/>
          <cell r="FA232"/>
          <cell r="FB232"/>
          <cell r="FC232"/>
          <cell r="FD232"/>
          <cell r="FE232"/>
          <cell r="FF232"/>
          <cell r="FG232"/>
          <cell r="FH232"/>
          <cell r="FI232"/>
          <cell r="FJ232"/>
          <cell r="FK232"/>
          <cell r="FL232"/>
          <cell r="FM232"/>
          <cell r="FN232"/>
          <cell r="FO232"/>
          <cell r="FP232"/>
          <cell r="FQ232"/>
          <cell r="FR232"/>
          <cell r="FS232"/>
          <cell r="FT232"/>
          <cell r="FU232"/>
          <cell r="FV232"/>
          <cell r="FW232"/>
          <cell r="FX232"/>
          <cell r="FY232"/>
          <cell r="FZ232"/>
          <cell r="GA232"/>
          <cell r="GB232"/>
          <cell r="GC232"/>
          <cell r="GD232"/>
          <cell r="GE232"/>
        </row>
        <row r="233">
          <cell r="A233"/>
          <cell r="B233"/>
          <cell r="C233"/>
          <cell r="D233"/>
          <cell r="E233"/>
          <cell r="F233"/>
          <cell r="G233"/>
          <cell r="H233"/>
          <cell r="I233"/>
          <cell r="J233"/>
          <cell r="K233"/>
          <cell r="L233"/>
          <cell r="M233"/>
          <cell r="N233"/>
          <cell r="O233"/>
          <cell r="P233">
            <v>0</v>
          </cell>
          <cell r="Q233"/>
          <cell r="R233"/>
          <cell r="S233" t="str">
            <v xml:space="preserve">32819 </v>
          </cell>
          <cell r="T233"/>
          <cell r="U233"/>
          <cell r="V233"/>
          <cell r="W233"/>
          <cell r="X233"/>
          <cell r="Y233"/>
          <cell r="Z233"/>
          <cell r="AA233">
            <v>32819</v>
          </cell>
          <cell r="AB233"/>
          <cell r="AC233"/>
          <cell r="AD233"/>
          <cell r="AE233"/>
          <cell r="AF233"/>
          <cell r="AG233"/>
          <cell r="AH233"/>
          <cell r="AI233"/>
          <cell r="AJ233"/>
          <cell r="AK233"/>
          <cell r="AL233"/>
          <cell r="AM233"/>
          <cell r="AN233"/>
          <cell r="AO233"/>
          <cell r="AP233"/>
          <cell r="AQ233"/>
          <cell r="AR233"/>
          <cell r="AS233"/>
          <cell r="AT233"/>
          <cell r="AU233"/>
          <cell r="AV233"/>
          <cell r="AW233"/>
          <cell r="AX233"/>
          <cell r="AY233"/>
          <cell r="AZ233"/>
          <cell r="BA233"/>
          <cell r="BB233"/>
          <cell r="BC233"/>
          <cell r="BD233"/>
          <cell r="BE233"/>
          <cell r="BF233"/>
          <cell r="BG233"/>
          <cell r="BH233"/>
          <cell r="BI233"/>
          <cell r="BJ233"/>
          <cell r="BK233"/>
          <cell r="BL233"/>
          <cell r="BM233"/>
          <cell r="BN233"/>
          <cell r="BO233"/>
          <cell r="BP233"/>
          <cell r="BQ233"/>
          <cell r="BR233"/>
          <cell r="BS233"/>
          <cell r="BT233"/>
          <cell r="BU233"/>
          <cell r="BV233"/>
          <cell r="BW233"/>
          <cell r="BX233"/>
          <cell r="BY233"/>
          <cell r="BZ233"/>
          <cell r="CA233"/>
          <cell r="CB233"/>
          <cell r="CC233"/>
          <cell r="CD233"/>
          <cell r="CE233"/>
          <cell r="CF233"/>
          <cell r="CG233"/>
          <cell r="CH233"/>
          <cell r="CI233"/>
          <cell r="CJ233"/>
          <cell r="CK233"/>
          <cell r="CL233"/>
          <cell r="CM233"/>
          <cell r="CN233"/>
          <cell r="CO233"/>
          <cell r="CP233"/>
          <cell r="CQ233"/>
          <cell r="CR233"/>
          <cell r="CS233"/>
          <cell r="CT233"/>
          <cell r="CU233"/>
          <cell r="CV233"/>
          <cell r="CW233"/>
          <cell r="CX233"/>
          <cell r="CY233"/>
          <cell r="CZ233"/>
          <cell r="DA233"/>
          <cell r="DB233"/>
          <cell r="DC233"/>
          <cell r="DD233"/>
          <cell r="DE233"/>
          <cell r="DF233"/>
          <cell r="DG233"/>
          <cell r="DH233"/>
          <cell r="DI233"/>
          <cell r="DJ233"/>
          <cell r="DK233"/>
          <cell r="DL233"/>
          <cell r="DM233"/>
          <cell r="DN233"/>
          <cell r="DO233"/>
          <cell r="DP233"/>
          <cell r="DQ233"/>
          <cell r="DR233"/>
          <cell r="DS233"/>
          <cell r="DT233"/>
          <cell r="DU233"/>
          <cell r="DV233"/>
          <cell r="DW233"/>
          <cell r="DX233"/>
          <cell r="DY233"/>
          <cell r="DZ233"/>
          <cell r="EA233"/>
          <cell r="EB233"/>
          <cell r="EC233"/>
          <cell r="ED233"/>
          <cell r="EE233"/>
          <cell r="EF233"/>
          <cell r="EG233"/>
          <cell r="EH233"/>
          <cell r="EI233"/>
          <cell r="EJ233"/>
          <cell r="EK233"/>
          <cell r="EL233"/>
          <cell r="EM233"/>
          <cell r="EN233"/>
          <cell r="EO233"/>
          <cell r="EP233"/>
          <cell r="EQ233"/>
          <cell r="ER233"/>
          <cell r="ES233"/>
          <cell r="ET233"/>
          <cell r="EU233"/>
          <cell r="EV233"/>
          <cell r="EW233"/>
          <cell r="EX233"/>
          <cell r="EY233"/>
          <cell r="EZ233"/>
          <cell r="FA233"/>
          <cell r="FB233"/>
          <cell r="FC233"/>
          <cell r="FD233"/>
          <cell r="FE233"/>
          <cell r="FF233"/>
          <cell r="FG233"/>
          <cell r="FH233"/>
          <cell r="FI233"/>
          <cell r="FJ233"/>
          <cell r="FK233"/>
          <cell r="FL233"/>
          <cell r="FM233"/>
          <cell r="FN233"/>
          <cell r="FO233"/>
          <cell r="FP233"/>
          <cell r="FQ233"/>
          <cell r="FR233"/>
          <cell r="FS233"/>
          <cell r="FT233"/>
          <cell r="FU233"/>
          <cell r="FV233"/>
          <cell r="FW233"/>
          <cell r="FX233"/>
          <cell r="FY233"/>
          <cell r="FZ233"/>
          <cell r="GA233"/>
          <cell r="GB233"/>
          <cell r="GC233"/>
          <cell r="GD233"/>
          <cell r="GE233"/>
        </row>
        <row r="234">
          <cell r="A234"/>
          <cell r="B234"/>
          <cell r="C234"/>
          <cell r="D234"/>
          <cell r="E234"/>
          <cell r="F234"/>
          <cell r="G234"/>
          <cell r="H234"/>
          <cell r="I234"/>
          <cell r="J234"/>
          <cell r="K234"/>
          <cell r="L234"/>
          <cell r="M234"/>
          <cell r="N234"/>
          <cell r="O234"/>
          <cell r="P234">
            <v>0</v>
          </cell>
          <cell r="Q234"/>
          <cell r="R234"/>
          <cell r="S234" t="str">
            <v xml:space="preserve">32819 </v>
          </cell>
          <cell r="T234"/>
          <cell r="U234"/>
          <cell r="V234"/>
          <cell r="W234"/>
          <cell r="X234"/>
          <cell r="Y234"/>
          <cell r="Z234"/>
          <cell r="AA234">
            <v>32819</v>
          </cell>
          <cell r="AB234"/>
          <cell r="AC234"/>
          <cell r="AD234"/>
          <cell r="AE234"/>
          <cell r="AF234"/>
          <cell r="AG234"/>
          <cell r="AH234"/>
          <cell r="AI234"/>
          <cell r="AJ234"/>
          <cell r="AK234"/>
          <cell r="AL234"/>
          <cell r="AM234"/>
          <cell r="AN234"/>
          <cell r="AO234"/>
          <cell r="AP234"/>
          <cell r="AQ234"/>
          <cell r="AR234"/>
          <cell r="AS234"/>
          <cell r="AT234"/>
          <cell r="AU234"/>
          <cell r="AV234"/>
          <cell r="AW234"/>
          <cell r="AX234"/>
          <cell r="AY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row>
        <row r="235">
          <cell r="A235"/>
          <cell r="B235"/>
          <cell r="C235"/>
          <cell r="D235"/>
          <cell r="E235"/>
          <cell r="F235"/>
          <cell r="G235"/>
          <cell r="H235"/>
          <cell r="I235"/>
          <cell r="J235"/>
          <cell r="K235"/>
          <cell r="L235"/>
          <cell r="M235"/>
          <cell r="N235"/>
          <cell r="O235"/>
          <cell r="P235">
            <v>0</v>
          </cell>
          <cell r="Q235"/>
          <cell r="R235"/>
          <cell r="S235" t="str">
            <v xml:space="preserve">32819 </v>
          </cell>
          <cell r="T235"/>
          <cell r="U235"/>
          <cell r="V235"/>
          <cell r="W235"/>
          <cell r="X235"/>
          <cell r="Y235"/>
          <cell r="Z235"/>
          <cell r="AA235">
            <v>32819</v>
          </cell>
          <cell r="AB235"/>
          <cell r="AC235"/>
          <cell r="AD235"/>
          <cell r="AE235"/>
          <cell r="AF235"/>
          <cell r="AG235"/>
          <cell r="AH235"/>
          <cell r="AI235"/>
          <cell r="AJ235"/>
          <cell r="AK235"/>
          <cell r="AL235"/>
          <cell r="AM235"/>
          <cell r="AN235"/>
          <cell r="AO235"/>
          <cell r="AP235"/>
          <cell r="AQ235"/>
          <cell r="AR235"/>
          <cell r="AS235"/>
          <cell r="AT235"/>
          <cell r="AU235"/>
          <cell r="AV235"/>
          <cell r="AW235"/>
          <cell r="AX235"/>
          <cell r="AY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row>
        <row r="236">
          <cell r="A236"/>
          <cell r="B236"/>
          <cell r="C236"/>
          <cell r="D236"/>
          <cell r="E236"/>
          <cell r="F236"/>
          <cell r="G236"/>
          <cell r="H236"/>
          <cell r="I236"/>
          <cell r="J236"/>
          <cell r="K236"/>
          <cell r="L236"/>
          <cell r="M236"/>
          <cell r="N236"/>
          <cell r="O236"/>
          <cell r="P236">
            <v>0</v>
          </cell>
          <cell r="Q236"/>
          <cell r="R236"/>
          <cell r="S236" t="str">
            <v xml:space="preserve">32819 </v>
          </cell>
          <cell r="T236"/>
          <cell r="U236"/>
          <cell r="V236"/>
          <cell r="W236"/>
          <cell r="X236"/>
          <cell r="Y236"/>
          <cell r="Z236"/>
          <cell r="AA236">
            <v>32819</v>
          </cell>
          <cell r="AB236"/>
          <cell r="AC236"/>
          <cell r="AD236"/>
          <cell r="AE236"/>
          <cell r="AF236"/>
          <cell r="AG236"/>
          <cell r="AH236"/>
          <cell r="AI236"/>
          <cell r="AJ236"/>
          <cell r="AK236"/>
          <cell r="AL236"/>
          <cell r="AM236"/>
          <cell r="AN236"/>
          <cell r="AO236"/>
          <cell r="AP236"/>
          <cell r="AQ236"/>
          <cell r="AR236"/>
          <cell r="AS236"/>
          <cell r="AT236"/>
          <cell r="AU236"/>
          <cell r="AV236"/>
          <cell r="AW236"/>
          <cell r="AX236"/>
          <cell r="AY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row>
        <row r="237">
          <cell r="A237"/>
          <cell r="B237"/>
          <cell r="C237"/>
          <cell r="D237"/>
          <cell r="E237"/>
          <cell r="F237"/>
          <cell r="G237"/>
          <cell r="H237"/>
          <cell r="I237"/>
          <cell r="J237"/>
          <cell r="K237"/>
          <cell r="L237"/>
          <cell r="M237"/>
          <cell r="N237"/>
          <cell r="O237"/>
          <cell r="P237">
            <v>0</v>
          </cell>
          <cell r="Q237"/>
          <cell r="R237"/>
          <cell r="S237" t="str">
            <v xml:space="preserve">32819 </v>
          </cell>
          <cell r="T237"/>
          <cell r="U237"/>
          <cell r="V237"/>
          <cell r="W237"/>
          <cell r="X237"/>
          <cell r="Y237"/>
          <cell r="Z237"/>
          <cell r="AA237">
            <v>32819</v>
          </cell>
          <cell r="AB237"/>
          <cell r="AC237"/>
          <cell r="AD237"/>
          <cell r="AE237"/>
          <cell r="AF237"/>
          <cell r="AG237"/>
          <cell r="AH237"/>
          <cell r="AI237"/>
          <cell r="AJ237"/>
          <cell r="AK237"/>
          <cell r="AL237"/>
          <cell r="AM237"/>
          <cell r="AN237"/>
          <cell r="AO237"/>
          <cell r="AP237"/>
          <cell r="AQ237"/>
          <cell r="AR237"/>
          <cell r="AS237"/>
          <cell r="AT237"/>
          <cell r="AU237"/>
          <cell r="AV237"/>
          <cell r="AW237"/>
          <cell r="AX237"/>
          <cell r="AY237"/>
          <cell r="AZ237"/>
          <cell r="BA237"/>
          <cell r="BB237"/>
          <cell r="BC237"/>
          <cell r="BD237"/>
          <cell r="BE237"/>
          <cell r="BF237"/>
          <cell r="BG237"/>
          <cell r="BH237"/>
          <cell r="BI237"/>
          <cell r="BJ237"/>
          <cell r="BK237"/>
          <cell r="BL237"/>
          <cell r="BM237"/>
          <cell r="BN237"/>
          <cell r="BO237"/>
          <cell r="BP237"/>
          <cell r="BQ237"/>
          <cell r="BR237"/>
          <cell r="BS237"/>
          <cell r="BT237"/>
          <cell r="BU237"/>
          <cell r="BV237"/>
          <cell r="BW237"/>
          <cell r="BX237"/>
          <cell r="BY237"/>
          <cell r="BZ237"/>
          <cell r="CA237"/>
          <cell r="CB237"/>
          <cell r="CC237"/>
          <cell r="CD237"/>
          <cell r="CE237"/>
          <cell r="CF237"/>
          <cell r="CG237"/>
          <cell r="CH237"/>
          <cell r="CI237"/>
          <cell r="CJ237"/>
          <cell r="CK237"/>
          <cell r="CL237"/>
          <cell r="CM237"/>
          <cell r="CN237"/>
          <cell r="CO237"/>
          <cell r="CP237"/>
          <cell r="CQ237"/>
          <cell r="CR237"/>
          <cell r="CS237"/>
          <cell r="CT237"/>
          <cell r="CU237"/>
          <cell r="CV237"/>
          <cell r="CW237"/>
          <cell r="CX237"/>
          <cell r="CY237"/>
          <cell r="CZ237"/>
          <cell r="DA237"/>
          <cell r="DB237"/>
          <cell r="DC237"/>
          <cell r="DD237"/>
          <cell r="DE237"/>
          <cell r="DF237"/>
          <cell r="DG237"/>
          <cell r="DH237"/>
          <cell r="DI237"/>
          <cell r="DJ237"/>
          <cell r="DK237"/>
          <cell r="DL237"/>
          <cell r="DM237"/>
          <cell r="DN237"/>
          <cell r="DO237"/>
          <cell r="DP237"/>
          <cell r="DQ237"/>
          <cell r="DR237"/>
          <cell r="DS237"/>
          <cell r="DT237"/>
          <cell r="DU237"/>
          <cell r="DV237"/>
          <cell r="DW237"/>
          <cell r="DX237"/>
          <cell r="DY237"/>
          <cell r="DZ237"/>
          <cell r="EA237"/>
          <cell r="EB237"/>
          <cell r="EC237"/>
          <cell r="ED237"/>
          <cell r="EE237"/>
          <cell r="EF237"/>
          <cell r="EG237"/>
          <cell r="EH237"/>
          <cell r="EI237"/>
          <cell r="EJ237"/>
          <cell r="EK237"/>
          <cell r="EL237"/>
          <cell r="EM237"/>
          <cell r="EN237"/>
          <cell r="EO237"/>
          <cell r="EP237"/>
          <cell r="EQ237"/>
          <cell r="ER237"/>
          <cell r="ES237"/>
          <cell r="ET237"/>
          <cell r="EU237"/>
          <cell r="EV237"/>
          <cell r="EW237"/>
          <cell r="EX237"/>
          <cell r="EY237"/>
          <cell r="EZ237"/>
          <cell r="FA237"/>
          <cell r="FB237"/>
          <cell r="FC237"/>
          <cell r="FD237"/>
          <cell r="FE237"/>
          <cell r="FF237"/>
          <cell r="FG237"/>
          <cell r="FH237"/>
          <cell r="FI237"/>
          <cell r="FJ237"/>
          <cell r="FK237"/>
          <cell r="FL237"/>
          <cell r="FM237"/>
          <cell r="FN237"/>
          <cell r="FO237"/>
          <cell r="FP237"/>
          <cell r="FQ237"/>
          <cell r="FR237"/>
          <cell r="FS237"/>
          <cell r="FT237"/>
          <cell r="FU237"/>
          <cell r="FV237"/>
          <cell r="FW237"/>
          <cell r="FX237"/>
          <cell r="FY237"/>
          <cell r="FZ237"/>
          <cell r="GA237"/>
          <cell r="GB237"/>
          <cell r="GC237"/>
          <cell r="GD237"/>
          <cell r="GE237"/>
        </row>
        <row r="238">
          <cell r="A238"/>
          <cell r="B238"/>
          <cell r="C238"/>
          <cell r="D238"/>
          <cell r="E238"/>
          <cell r="F238"/>
          <cell r="G238"/>
          <cell r="H238"/>
          <cell r="I238"/>
          <cell r="J238"/>
          <cell r="K238"/>
          <cell r="L238"/>
          <cell r="M238"/>
          <cell r="N238"/>
          <cell r="O238"/>
          <cell r="P238">
            <v>0</v>
          </cell>
          <cell r="Q238"/>
          <cell r="R238"/>
          <cell r="S238" t="str">
            <v xml:space="preserve">32819 </v>
          </cell>
          <cell r="T238"/>
          <cell r="U238"/>
          <cell r="V238"/>
          <cell r="W238"/>
          <cell r="X238"/>
          <cell r="Y238"/>
          <cell r="Z238"/>
          <cell r="AA238">
            <v>32819</v>
          </cell>
          <cell r="AB238"/>
          <cell r="AC238"/>
          <cell r="AD238"/>
          <cell r="AE238"/>
          <cell r="AF238"/>
          <cell r="AG238"/>
          <cell r="AH238"/>
          <cell r="AI238"/>
          <cell r="AJ238"/>
          <cell r="AK238"/>
          <cell r="AL238"/>
          <cell r="AM238"/>
          <cell r="AN238"/>
          <cell r="AO238"/>
          <cell r="AP238"/>
          <cell r="AQ238"/>
          <cell r="AR238"/>
          <cell r="AS238"/>
          <cell r="AT238"/>
          <cell r="AU238"/>
          <cell r="AV238"/>
          <cell r="AW238"/>
          <cell r="AX238"/>
          <cell r="AY238"/>
          <cell r="AZ238"/>
          <cell r="BA238"/>
          <cell r="BB238"/>
          <cell r="BC238"/>
          <cell r="BD238"/>
          <cell r="BE238"/>
          <cell r="BF238"/>
          <cell r="BG238"/>
          <cell r="BH238"/>
          <cell r="BI238"/>
          <cell r="BJ238"/>
          <cell r="BK238"/>
          <cell r="BL238"/>
          <cell r="BM238"/>
          <cell r="BN238"/>
          <cell r="BO238"/>
          <cell r="BP238"/>
          <cell r="BQ238"/>
          <cell r="BR238"/>
          <cell r="BS238"/>
          <cell r="BT238"/>
          <cell r="BU238"/>
          <cell r="BV238"/>
          <cell r="BW238"/>
          <cell r="BX238"/>
          <cell r="BY238"/>
          <cell r="BZ238"/>
          <cell r="CA238"/>
          <cell r="CB238"/>
          <cell r="CC238"/>
          <cell r="CD238"/>
          <cell r="CE238"/>
          <cell r="CF238"/>
          <cell r="CG238"/>
          <cell r="CH238"/>
          <cell r="CI238"/>
          <cell r="CJ238"/>
          <cell r="CK238"/>
          <cell r="CL238"/>
          <cell r="CM238"/>
          <cell r="CN238"/>
          <cell r="CO238"/>
          <cell r="CP238"/>
          <cell r="CQ238"/>
          <cell r="CR238"/>
          <cell r="CS238"/>
          <cell r="CT238"/>
          <cell r="CU238"/>
          <cell r="CV238"/>
          <cell r="CW238"/>
          <cell r="CX238"/>
          <cell r="CY238"/>
          <cell r="CZ238"/>
          <cell r="DA238"/>
          <cell r="DB238"/>
          <cell r="DC238"/>
          <cell r="DD238"/>
          <cell r="DE238"/>
          <cell r="DF238"/>
          <cell r="DG238"/>
          <cell r="DH238"/>
          <cell r="DI238"/>
          <cell r="DJ238"/>
          <cell r="DK238"/>
          <cell r="DL238"/>
          <cell r="DM238"/>
          <cell r="DN238"/>
          <cell r="DO238"/>
          <cell r="DP238"/>
          <cell r="DQ238"/>
          <cell r="DR238"/>
          <cell r="DS238"/>
          <cell r="DT238"/>
          <cell r="DU238"/>
          <cell r="DV238"/>
          <cell r="DW238"/>
          <cell r="DX238"/>
          <cell r="DY238"/>
          <cell r="DZ238"/>
          <cell r="EA238"/>
          <cell r="EB238"/>
          <cell r="EC238"/>
          <cell r="ED238"/>
          <cell r="EE238"/>
          <cell r="EF238"/>
          <cell r="EG238"/>
          <cell r="EH238"/>
          <cell r="EI238"/>
          <cell r="EJ238"/>
          <cell r="EK238"/>
          <cell r="EL238"/>
          <cell r="EM238"/>
          <cell r="EN238"/>
          <cell r="EO238"/>
          <cell r="EP238"/>
          <cell r="EQ238"/>
          <cell r="ER238"/>
          <cell r="ES238"/>
          <cell r="ET238"/>
          <cell r="EU238"/>
          <cell r="EV238"/>
          <cell r="EW238"/>
          <cell r="EX238"/>
          <cell r="EY238"/>
          <cell r="EZ238"/>
          <cell r="FA238"/>
          <cell r="FB238"/>
          <cell r="FC238"/>
          <cell r="FD238"/>
          <cell r="FE238"/>
          <cell r="FF238"/>
          <cell r="FG238"/>
          <cell r="FH238"/>
          <cell r="FI238"/>
          <cell r="FJ238"/>
          <cell r="FK238"/>
          <cell r="FL238"/>
          <cell r="FM238"/>
          <cell r="FN238"/>
          <cell r="FO238"/>
          <cell r="FP238"/>
          <cell r="FQ238"/>
          <cell r="FR238"/>
          <cell r="FS238"/>
          <cell r="FT238"/>
          <cell r="FU238"/>
          <cell r="FV238"/>
          <cell r="FW238"/>
          <cell r="FX238"/>
          <cell r="FY238"/>
          <cell r="FZ238"/>
          <cell r="GA238"/>
          <cell r="GB238"/>
          <cell r="GC238"/>
          <cell r="GD238"/>
          <cell r="GE238"/>
        </row>
        <row r="239">
          <cell r="A239"/>
          <cell r="B239"/>
          <cell r="C239"/>
          <cell r="D239"/>
          <cell r="E239"/>
          <cell r="F239"/>
          <cell r="G239"/>
          <cell r="H239"/>
          <cell r="I239"/>
          <cell r="J239"/>
          <cell r="K239"/>
          <cell r="L239"/>
          <cell r="M239"/>
          <cell r="N239"/>
          <cell r="O239"/>
          <cell r="P239">
            <v>0</v>
          </cell>
          <cell r="Q239"/>
          <cell r="R239"/>
          <cell r="S239" t="str">
            <v xml:space="preserve">32819 </v>
          </cell>
          <cell r="T239"/>
          <cell r="U239"/>
          <cell r="V239"/>
          <cell r="W239"/>
          <cell r="X239"/>
          <cell r="Y239"/>
          <cell r="Z239"/>
          <cell r="AA239">
            <v>32819</v>
          </cell>
          <cell r="AB239"/>
        </row>
        <row r="240">
          <cell r="A240"/>
          <cell r="B240"/>
          <cell r="C240"/>
          <cell r="D240"/>
          <cell r="E240"/>
          <cell r="F240"/>
          <cell r="G240"/>
          <cell r="H240"/>
          <cell r="I240"/>
          <cell r="J240"/>
          <cell r="K240"/>
          <cell r="L240"/>
          <cell r="M240"/>
          <cell r="N240"/>
          <cell r="O240"/>
          <cell r="P240">
            <v>0</v>
          </cell>
          <cell r="Q240"/>
          <cell r="R240"/>
          <cell r="S240" t="str">
            <v xml:space="preserve">32819 </v>
          </cell>
          <cell r="T240"/>
          <cell r="U240"/>
          <cell r="V240"/>
          <cell r="W240"/>
          <cell r="X240"/>
          <cell r="Y240"/>
          <cell r="Z240"/>
          <cell r="AA240">
            <v>32819</v>
          </cell>
          <cell r="AB240"/>
        </row>
        <row r="241">
          <cell r="A241"/>
          <cell r="B241"/>
          <cell r="C241"/>
          <cell r="D241"/>
          <cell r="E241"/>
          <cell r="F241"/>
          <cell r="G241"/>
          <cell r="H241"/>
          <cell r="I241"/>
          <cell r="J241"/>
          <cell r="K241"/>
          <cell r="L241"/>
          <cell r="M241"/>
          <cell r="N241"/>
          <cell r="O241"/>
          <cell r="P241">
            <v>0</v>
          </cell>
          <cell r="Q241"/>
          <cell r="R241"/>
          <cell r="S241" t="str">
            <v xml:space="preserve">32819 </v>
          </cell>
          <cell r="T241"/>
          <cell r="U241"/>
          <cell r="V241"/>
          <cell r="W241"/>
          <cell r="X241"/>
          <cell r="Y241"/>
          <cell r="Z241"/>
          <cell r="AA241">
            <v>32819</v>
          </cell>
          <cell r="AB241"/>
        </row>
        <row r="242">
          <cell r="A242"/>
          <cell r="B242"/>
          <cell r="C242"/>
          <cell r="D242"/>
          <cell r="E242"/>
          <cell r="F242"/>
          <cell r="G242"/>
          <cell r="H242"/>
          <cell r="I242"/>
          <cell r="J242"/>
          <cell r="K242"/>
          <cell r="L242"/>
          <cell r="M242"/>
          <cell r="N242"/>
          <cell r="O242"/>
          <cell r="P242">
            <v>0</v>
          </cell>
          <cell r="Q242"/>
          <cell r="R242"/>
          <cell r="S242" t="str">
            <v xml:space="preserve">32819 </v>
          </cell>
          <cell r="T242"/>
          <cell r="U242"/>
          <cell r="V242"/>
          <cell r="W242"/>
          <cell r="X242"/>
          <cell r="Y242"/>
          <cell r="Z242"/>
          <cell r="AA242">
            <v>32819</v>
          </cell>
          <cell r="AB242"/>
        </row>
        <row r="243">
          <cell r="A243"/>
          <cell r="B243"/>
          <cell r="C243"/>
          <cell r="D243"/>
          <cell r="E243"/>
          <cell r="F243"/>
          <cell r="G243"/>
          <cell r="H243"/>
          <cell r="I243"/>
          <cell r="J243"/>
          <cell r="K243"/>
          <cell r="L243"/>
          <cell r="M243"/>
          <cell r="N243"/>
          <cell r="O243"/>
          <cell r="P243">
            <v>0</v>
          </cell>
          <cell r="Q243"/>
          <cell r="R243"/>
          <cell r="S243" t="str">
            <v xml:space="preserve">32819 </v>
          </cell>
          <cell r="T243"/>
          <cell r="U243"/>
          <cell r="V243"/>
          <cell r="W243"/>
          <cell r="X243"/>
          <cell r="Y243"/>
          <cell r="Z243"/>
          <cell r="AA243">
            <v>32819</v>
          </cell>
          <cell r="AB243"/>
        </row>
        <row r="244">
          <cell r="A244"/>
          <cell r="B244"/>
          <cell r="C244"/>
          <cell r="D244"/>
          <cell r="E244"/>
          <cell r="F244"/>
          <cell r="G244"/>
          <cell r="H244"/>
          <cell r="I244"/>
          <cell r="J244"/>
          <cell r="K244"/>
          <cell r="L244"/>
          <cell r="M244"/>
          <cell r="N244"/>
          <cell r="O244"/>
          <cell r="P244">
            <v>0</v>
          </cell>
          <cell r="Q244"/>
          <cell r="R244"/>
          <cell r="S244" t="str">
            <v xml:space="preserve">32819 </v>
          </cell>
          <cell r="T244"/>
          <cell r="U244"/>
          <cell r="V244"/>
          <cell r="W244"/>
          <cell r="X244"/>
          <cell r="Y244"/>
          <cell r="Z244"/>
          <cell r="AA244">
            <v>32819</v>
          </cell>
          <cell r="AB244"/>
        </row>
        <row r="245">
          <cell r="A245"/>
          <cell r="B245"/>
          <cell r="C245"/>
          <cell r="D245"/>
          <cell r="E245"/>
          <cell r="F245"/>
          <cell r="G245"/>
          <cell r="H245"/>
          <cell r="I245"/>
          <cell r="J245"/>
          <cell r="K245"/>
          <cell r="L245"/>
          <cell r="M245"/>
          <cell r="N245"/>
          <cell r="O245"/>
          <cell r="P245">
            <v>0</v>
          </cell>
          <cell r="Q245"/>
          <cell r="R245"/>
          <cell r="S245" t="str">
            <v xml:space="preserve">32819 </v>
          </cell>
          <cell r="T245"/>
          <cell r="U245"/>
          <cell r="V245"/>
          <cell r="W245"/>
          <cell r="X245"/>
          <cell r="Y245"/>
          <cell r="Z245"/>
          <cell r="AA245">
            <v>32819</v>
          </cell>
          <cell r="AB245"/>
        </row>
        <row r="246">
          <cell r="A246"/>
          <cell r="B246"/>
          <cell r="C246"/>
          <cell r="D246"/>
          <cell r="E246"/>
          <cell r="F246"/>
          <cell r="G246"/>
          <cell r="H246"/>
          <cell r="I246"/>
          <cell r="J246"/>
          <cell r="K246"/>
          <cell r="L246"/>
          <cell r="M246"/>
          <cell r="N246"/>
          <cell r="O246"/>
          <cell r="P246">
            <v>0</v>
          </cell>
          <cell r="Q246"/>
          <cell r="R246"/>
          <cell r="S246" t="str">
            <v xml:space="preserve">32819 </v>
          </cell>
          <cell r="T246"/>
          <cell r="U246"/>
          <cell r="V246"/>
          <cell r="W246"/>
          <cell r="X246"/>
          <cell r="Y246"/>
          <cell r="Z246"/>
          <cell r="AA246">
            <v>32819</v>
          </cell>
          <cell r="AB246"/>
        </row>
        <row r="247">
          <cell r="A247"/>
          <cell r="B247"/>
          <cell r="C247"/>
          <cell r="D247"/>
          <cell r="E247"/>
          <cell r="F247"/>
          <cell r="G247"/>
          <cell r="H247"/>
          <cell r="I247"/>
          <cell r="J247"/>
          <cell r="K247"/>
          <cell r="L247"/>
          <cell r="M247"/>
          <cell r="N247"/>
          <cell r="O247"/>
          <cell r="P247">
            <v>0</v>
          </cell>
          <cell r="Q247"/>
          <cell r="R247"/>
          <cell r="S247" t="str">
            <v xml:space="preserve">32819 </v>
          </cell>
          <cell r="T247"/>
          <cell r="U247"/>
          <cell r="V247"/>
          <cell r="W247"/>
          <cell r="X247"/>
          <cell r="Y247"/>
          <cell r="Z247"/>
          <cell r="AA247">
            <v>32819</v>
          </cell>
          <cell r="AB247"/>
        </row>
        <row r="248">
          <cell r="A248"/>
          <cell r="B248"/>
          <cell r="C248"/>
          <cell r="D248"/>
          <cell r="E248"/>
          <cell r="F248"/>
          <cell r="G248"/>
          <cell r="H248"/>
          <cell r="I248"/>
          <cell r="J248"/>
          <cell r="K248"/>
          <cell r="L248"/>
          <cell r="M248"/>
          <cell r="N248"/>
          <cell r="O248"/>
          <cell r="P248">
            <v>0</v>
          </cell>
          <cell r="Q248"/>
          <cell r="R248"/>
          <cell r="S248" t="str">
            <v xml:space="preserve">32819 </v>
          </cell>
          <cell r="T248"/>
          <cell r="U248"/>
          <cell r="V248"/>
          <cell r="W248"/>
          <cell r="X248"/>
          <cell r="Y248"/>
          <cell r="Z248"/>
          <cell r="AA248">
            <v>32819</v>
          </cell>
          <cell r="AB248"/>
        </row>
        <row r="249">
          <cell r="A249"/>
          <cell r="B249"/>
          <cell r="C249"/>
          <cell r="D249"/>
          <cell r="E249"/>
          <cell r="F249"/>
          <cell r="G249"/>
          <cell r="H249"/>
          <cell r="I249"/>
          <cell r="J249"/>
          <cell r="K249"/>
          <cell r="L249"/>
          <cell r="M249"/>
          <cell r="N249"/>
          <cell r="O249"/>
          <cell r="P249">
            <v>0</v>
          </cell>
          <cell r="Q249"/>
          <cell r="R249"/>
          <cell r="S249" t="str">
            <v xml:space="preserve">32819 </v>
          </cell>
          <cell r="T249"/>
          <cell r="U249"/>
          <cell r="V249"/>
          <cell r="W249"/>
          <cell r="X249"/>
          <cell r="Y249"/>
          <cell r="Z249"/>
          <cell r="AA249">
            <v>32819</v>
          </cell>
          <cell r="AB249"/>
        </row>
        <row r="250">
          <cell r="A250"/>
          <cell r="B250"/>
          <cell r="C250"/>
          <cell r="D250"/>
          <cell r="E250"/>
          <cell r="F250"/>
          <cell r="G250"/>
          <cell r="H250"/>
          <cell r="I250"/>
          <cell r="J250"/>
          <cell r="K250"/>
          <cell r="L250"/>
          <cell r="M250"/>
          <cell r="N250"/>
          <cell r="O250"/>
          <cell r="P250">
            <v>0</v>
          </cell>
          <cell r="Q250"/>
          <cell r="R250"/>
          <cell r="S250" t="str">
            <v xml:space="preserve">32819 </v>
          </cell>
          <cell r="T250"/>
          <cell r="U250"/>
          <cell r="V250"/>
          <cell r="W250"/>
          <cell r="X250"/>
          <cell r="Y250"/>
          <cell r="Z250"/>
          <cell r="AA250">
            <v>32819</v>
          </cell>
          <cell r="AB250"/>
        </row>
        <row r="251">
          <cell r="A251"/>
          <cell r="B251"/>
          <cell r="C251"/>
          <cell r="D251"/>
          <cell r="E251"/>
          <cell r="F251"/>
          <cell r="G251"/>
          <cell r="H251"/>
          <cell r="I251"/>
          <cell r="J251"/>
          <cell r="K251"/>
          <cell r="L251"/>
          <cell r="M251"/>
          <cell r="N251"/>
          <cell r="O251"/>
          <cell r="P251">
            <v>0</v>
          </cell>
          <cell r="Q251"/>
          <cell r="R251"/>
          <cell r="S251" t="str">
            <v xml:space="preserve">32819 </v>
          </cell>
          <cell r="T251"/>
          <cell r="U251"/>
          <cell r="V251"/>
          <cell r="W251"/>
          <cell r="X251"/>
          <cell r="Y251"/>
          <cell r="Z251"/>
          <cell r="AA251">
            <v>32819</v>
          </cell>
          <cell r="AB251"/>
        </row>
        <row r="252">
          <cell r="A252"/>
          <cell r="B252"/>
          <cell r="C252"/>
          <cell r="D252"/>
          <cell r="E252"/>
          <cell r="F252"/>
          <cell r="G252"/>
          <cell r="H252"/>
          <cell r="I252"/>
          <cell r="J252"/>
          <cell r="K252"/>
          <cell r="L252"/>
          <cell r="M252"/>
          <cell r="N252"/>
          <cell r="O252"/>
          <cell r="P252">
            <v>0</v>
          </cell>
          <cell r="Q252"/>
          <cell r="R252"/>
          <cell r="S252" t="str">
            <v xml:space="preserve">32819 </v>
          </cell>
          <cell r="T252"/>
          <cell r="U252"/>
          <cell r="V252"/>
          <cell r="W252"/>
          <cell r="X252"/>
          <cell r="Y252"/>
          <cell r="Z252"/>
          <cell r="AA252">
            <v>32819</v>
          </cell>
          <cell r="AB252"/>
        </row>
        <row r="253">
          <cell r="A253"/>
          <cell r="B253"/>
          <cell r="C253"/>
          <cell r="D253"/>
          <cell r="E253"/>
          <cell r="F253"/>
          <cell r="G253"/>
          <cell r="H253"/>
          <cell r="I253"/>
          <cell r="J253"/>
          <cell r="K253"/>
          <cell r="L253"/>
          <cell r="M253"/>
          <cell r="N253"/>
          <cell r="O253"/>
          <cell r="P253">
            <v>0</v>
          </cell>
          <cell r="Q253"/>
          <cell r="R253"/>
          <cell r="S253" t="str">
            <v xml:space="preserve">32819 </v>
          </cell>
          <cell r="T253"/>
          <cell r="U253"/>
          <cell r="V253"/>
          <cell r="W253"/>
          <cell r="X253"/>
          <cell r="Y253"/>
          <cell r="Z253"/>
          <cell r="AA253">
            <v>32819</v>
          </cell>
          <cell r="AB253"/>
        </row>
        <row r="254">
          <cell r="A254"/>
          <cell r="B254"/>
          <cell r="C254"/>
          <cell r="D254"/>
          <cell r="E254"/>
          <cell r="F254"/>
          <cell r="G254"/>
          <cell r="H254"/>
          <cell r="I254"/>
          <cell r="J254"/>
          <cell r="K254"/>
          <cell r="L254"/>
          <cell r="M254"/>
          <cell r="N254"/>
          <cell r="O254"/>
          <cell r="P254">
            <v>0</v>
          </cell>
          <cell r="Q254"/>
          <cell r="R254"/>
          <cell r="S254" t="str">
            <v xml:space="preserve">32819 </v>
          </cell>
          <cell r="T254"/>
          <cell r="U254"/>
          <cell r="V254"/>
          <cell r="W254"/>
          <cell r="X254"/>
          <cell r="Y254"/>
          <cell r="Z254"/>
          <cell r="AA254">
            <v>32819</v>
          </cell>
          <cell r="AB254"/>
        </row>
        <row r="255">
          <cell r="A255"/>
          <cell r="B255"/>
          <cell r="C255"/>
          <cell r="D255"/>
          <cell r="E255"/>
          <cell r="F255"/>
          <cell r="G255"/>
          <cell r="H255"/>
          <cell r="I255"/>
          <cell r="J255"/>
          <cell r="K255"/>
          <cell r="L255"/>
          <cell r="M255"/>
          <cell r="N255"/>
          <cell r="O255"/>
          <cell r="P255">
            <v>0</v>
          </cell>
          <cell r="Q255"/>
          <cell r="R255"/>
          <cell r="S255" t="str">
            <v xml:space="preserve">32819 </v>
          </cell>
          <cell r="T255"/>
          <cell r="U255"/>
          <cell r="V255"/>
          <cell r="W255"/>
          <cell r="X255"/>
          <cell r="Y255"/>
          <cell r="Z255"/>
          <cell r="AA255">
            <v>32819</v>
          </cell>
          <cell r="AB255"/>
        </row>
        <row r="256">
          <cell r="A256"/>
          <cell r="B256"/>
          <cell r="C256"/>
          <cell r="D256"/>
          <cell r="E256"/>
          <cell r="F256"/>
          <cell r="G256"/>
          <cell r="H256"/>
          <cell r="I256"/>
          <cell r="J256"/>
          <cell r="K256"/>
          <cell r="L256"/>
          <cell r="M256"/>
          <cell r="N256"/>
          <cell r="O256"/>
          <cell r="P256">
            <v>0</v>
          </cell>
          <cell r="Q256"/>
          <cell r="R256"/>
          <cell r="S256" t="str">
            <v xml:space="preserve">32819 </v>
          </cell>
          <cell r="T256"/>
          <cell r="U256"/>
          <cell r="V256"/>
          <cell r="W256"/>
          <cell r="X256"/>
          <cell r="Y256"/>
          <cell r="Z256"/>
          <cell r="AA256">
            <v>32819</v>
          </cell>
          <cell r="AB256"/>
        </row>
        <row r="257">
          <cell r="A257"/>
          <cell r="B257"/>
          <cell r="C257"/>
          <cell r="D257"/>
          <cell r="E257"/>
          <cell r="F257"/>
          <cell r="G257"/>
          <cell r="H257"/>
          <cell r="I257"/>
          <cell r="J257"/>
          <cell r="K257"/>
          <cell r="L257"/>
          <cell r="M257"/>
          <cell r="N257"/>
          <cell r="O257"/>
          <cell r="P257">
            <v>0</v>
          </cell>
          <cell r="Q257"/>
          <cell r="R257"/>
          <cell r="S257" t="str">
            <v xml:space="preserve">32819 </v>
          </cell>
          <cell r="T257"/>
          <cell r="U257"/>
          <cell r="V257"/>
          <cell r="W257"/>
          <cell r="X257"/>
          <cell r="Y257"/>
          <cell r="Z257"/>
          <cell r="AA257">
            <v>32819</v>
          </cell>
          <cell r="AB257"/>
        </row>
        <row r="258">
          <cell r="A258"/>
          <cell r="B258"/>
          <cell r="C258"/>
          <cell r="D258"/>
          <cell r="E258"/>
          <cell r="F258"/>
          <cell r="G258"/>
          <cell r="H258"/>
          <cell r="I258"/>
          <cell r="J258"/>
          <cell r="K258"/>
          <cell r="L258"/>
          <cell r="M258"/>
          <cell r="N258"/>
          <cell r="O258"/>
          <cell r="P258">
            <v>0</v>
          </cell>
          <cell r="Q258"/>
          <cell r="R258"/>
          <cell r="S258" t="str">
            <v xml:space="preserve">32819 </v>
          </cell>
          <cell r="T258"/>
          <cell r="U258"/>
          <cell r="V258"/>
          <cell r="W258"/>
          <cell r="X258"/>
          <cell r="Y258"/>
          <cell r="Z258"/>
          <cell r="AA258">
            <v>32819</v>
          </cell>
          <cell r="AB258"/>
        </row>
        <row r="259">
          <cell r="A259"/>
          <cell r="B259"/>
          <cell r="C259"/>
          <cell r="D259"/>
          <cell r="E259"/>
          <cell r="F259"/>
          <cell r="G259"/>
          <cell r="H259"/>
          <cell r="I259"/>
          <cell r="J259"/>
          <cell r="K259"/>
          <cell r="L259"/>
          <cell r="M259"/>
          <cell r="N259"/>
          <cell r="O259"/>
          <cell r="P259">
            <v>0</v>
          </cell>
          <cell r="Q259"/>
          <cell r="R259"/>
          <cell r="S259" t="str">
            <v xml:space="preserve">32819 </v>
          </cell>
          <cell r="T259"/>
          <cell r="U259"/>
          <cell r="V259"/>
          <cell r="W259"/>
          <cell r="X259"/>
          <cell r="Y259"/>
          <cell r="Z259"/>
          <cell r="AA259">
            <v>32819</v>
          </cell>
          <cell r="AB259"/>
        </row>
        <row r="260">
          <cell r="A260"/>
          <cell r="B260"/>
          <cell r="C260"/>
          <cell r="D260"/>
          <cell r="E260"/>
          <cell r="F260"/>
          <cell r="G260"/>
          <cell r="H260"/>
          <cell r="I260"/>
          <cell r="J260"/>
          <cell r="K260"/>
          <cell r="L260"/>
          <cell r="M260"/>
          <cell r="N260"/>
          <cell r="O260"/>
          <cell r="P260">
            <v>0</v>
          </cell>
          <cell r="Q260"/>
          <cell r="R260"/>
          <cell r="S260" t="str">
            <v xml:space="preserve">32819 </v>
          </cell>
          <cell r="T260"/>
          <cell r="U260"/>
          <cell r="V260"/>
          <cell r="W260"/>
          <cell r="X260"/>
          <cell r="Y260"/>
          <cell r="Z260"/>
          <cell r="AA260">
            <v>32819</v>
          </cell>
          <cell r="AB260"/>
        </row>
        <row r="261">
          <cell r="A261"/>
          <cell r="B261"/>
          <cell r="C261"/>
          <cell r="D261"/>
          <cell r="E261"/>
          <cell r="F261"/>
          <cell r="G261"/>
          <cell r="H261"/>
          <cell r="I261"/>
          <cell r="J261"/>
          <cell r="K261"/>
          <cell r="L261"/>
          <cell r="M261"/>
          <cell r="N261"/>
          <cell r="O261"/>
          <cell r="P261">
            <v>0</v>
          </cell>
          <cell r="Q261"/>
          <cell r="R261"/>
          <cell r="S261" t="str">
            <v xml:space="preserve">32819 </v>
          </cell>
          <cell r="T261"/>
          <cell r="U261"/>
          <cell r="V261"/>
          <cell r="W261"/>
          <cell r="X261"/>
          <cell r="Y261"/>
          <cell r="Z261"/>
          <cell r="AA261">
            <v>32819</v>
          </cell>
          <cell r="AB261"/>
        </row>
        <row r="262">
          <cell r="A262"/>
          <cell r="B262"/>
          <cell r="C262"/>
          <cell r="D262"/>
          <cell r="E262"/>
          <cell r="F262"/>
          <cell r="G262"/>
          <cell r="H262"/>
          <cell r="I262"/>
          <cell r="J262"/>
          <cell r="K262"/>
          <cell r="L262"/>
          <cell r="M262"/>
          <cell r="N262"/>
          <cell r="O262"/>
          <cell r="P262">
            <v>0</v>
          </cell>
          <cell r="Q262"/>
          <cell r="R262"/>
          <cell r="S262" t="str">
            <v xml:space="preserve">32819 </v>
          </cell>
          <cell r="T262"/>
          <cell r="U262"/>
          <cell r="V262"/>
          <cell r="W262"/>
          <cell r="X262"/>
          <cell r="Y262"/>
          <cell r="Z262"/>
          <cell r="AA262">
            <v>32819</v>
          </cell>
          <cell r="AB262"/>
        </row>
        <row r="263">
          <cell r="A263"/>
          <cell r="B263"/>
          <cell r="C263"/>
          <cell r="D263"/>
          <cell r="E263"/>
          <cell r="F263"/>
          <cell r="G263"/>
          <cell r="H263"/>
          <cell r="I263"/>
          <cell r="J263"/>
          <cell r="K263"/>
          <cell r="L263"/>
          <cell r="M263"/>
          <cell r="N263"/>
          <cell r="O263"/>
          <cell r="P263">
            <v>0</v>
          </cell>
          <cell r="Q263"/>
          <cell r="R263"/>
          <cell r="S263" t="str">
            <v xml:space="preserve">32819 </v>
          </cell>
          <cell r="T263"/>
          <cell r="U263"/>
          <cell r="V263"/>
          <cell r="W263"/>
          <cell r="X263"/>
          <cell r="Y263"/>
          <cell r="Z263"/>
          <cell r="AA263">
            <v>32819</v>
          </cell>
          <cell r="AB263"/>
        </row>
        <row r="264">
          <cell r="A264"/>
          <cell r="B264"/>
          <cell r="C264"/>
          <cell r="D264"/>
          <cell r="E264"/>
          <cell r="F264"/>
          <cell r="G264"/>
          <cell r="H264"/>
          <cell r="I264"/>
          <cell r="J264"/>
          <cell r="K264"/>
          <cell r="L264"/>
          <cell r="M264"/>
          <cell r="N264"/>
          <cell r="O264"/>
          <cell r="P264">
            <v>0</v>
          </cell>
          <cell r="Q264"/>
          <cell r="R264"/>
          <cell r="S264" t="str">
            <v xml:space="preserve">32819 </v>
          </cell>
          <cell r="T264"/>
          <cell r="U264"/>
          <cell r="V264"/>
          <cell r="W264"/>
          <cell r="X264"/>
          <cell r="Y264"/>
          <cell r="Z264"/>
          <cell r="AA264">
            <v>32819</v>
          </cell>
          <cell r="AB264"/>
        </row>
        <row r="265">
          <cell r="A265"/>
          <cell r="B265"/>
          <cell r="C265"/>
          <cell r="D265"/>
          <cell r="E265"/>
          <cell r="F265"/>
          <cell r="G265"/>
          <cell r="H265"/>
          <cell r="I265"/>
          <cell r="J265"/>
          <cell r="K265"/>
          <cell r="L265"/>
          <cell r="M265"/>
          <cell r="N265"/>
          <cell r="O265"/>
          <cell r="P265">
            <v>0</v>
          </cell>
          <cell r="Q265"/>
          <cell r="R265"/>
          <cell r="S265" t="str">
            <v xml:space="preserve">32819 </v>
          </cell>
          <cell r="T265"/>
          <cell r="U265"/>
          <cell r="V265"/>
          <cell r="W265"/>
          <cell r="X265"/>
          <cell r="Y265"/>
          <cell r="Z265"/>
          <cell r="AA265">
            <v>32819</v>
          </cell>
          <cell r="AB265"/>
        </row>
        <row r="266">
          <cell r="A266"/>
          <cell r="B266"/>
          <cell r="C266"/>
          <cell r="D266"/>
          <cell r="E266"/>
          <cell r="F266"/>
          <cell r="G266"/>
          <cell r="H266"/>
          <cell r="I266"/>
          <cell r="J266"/>
          <cell r="K266"/>
          <cell r="L266"/>
          <cell r="M266"/>
          <cell r="N266"/>
          <cell r="O266"/>
          <cell r="P266">
            <v>0</v>
          </cell>
          <cell r="Q266"/>
          <cell r="R266"/>
          <cell r="S266" t="str">
            <v xml:space="preserve">32819 </v>
          </cell>
          <cell r="T266"/>
          <cell r="U266"/>
          <cell r="V266"/>
          <cell r="W266"/>
          <cell r="X266"/>
          <cell r="Y266"/>
          <cell r="Z266"/>
          <cell r="AA266">
            <v>32819</v>
          </cell>
          <cell r="AB266"/>
        </row>
        <row r="267">
          <cell r="A267"/>
          <cell r="B267"/>
          <cell r="C267"/>
          <cell r="D267"/>
          <cell r="E267"/>
          <cell r="F267"/>
          <cell r="G267"/>
          <cell r="H267"/>
          <cell r="I267"/>
          <cell r="J267"/>
          <cell r="K267"/>
          <cell r="L267"/>
          <cell r="M267"/>
          <cell r="N267"/>
          <cell r="O267"/>
          <cell r="P267">
            <v>0</v>
          </cell>
          <cell r="Q267"/>
          <cell r="R267"/>
          <cell r="S267" t="str">
            <v xml:space="preserve">32819 </v>
          </cell>
          <cell r="T267"/>
          <cell r="U267"/>
          <cell r="V267"/>
          <cell r="W267"/>
          <cell r="X267"/>
          <cell r="Y267"/>
          <cell r="Z267"/>
          <cell r="AA267">
            <v>32819</v>
          </cell>
          <cell r="AB267"/>
        </row>
        <row r="268">
          <cell r="A268"/>
          <cell r="B268"/>
          <cell r="C268"/>
          <cell r="D268"/>
          <cell r="E268"/>
          <cell r="F268"/>
          <cell r="G268"/>
          <cell r="H268"/>
          <cell r="I268"/>
          <cell r="J268"/>
          <cell r="K268"/>
          <cell r="L268"/>
          <cell r="M268"/>
          <cell r="N268"/>
          <cell r="O268"/>
          <cell r="P268">
            <v>0</v>
          </cell>
          <cell r="Q268"/>
          <cell r="R268"/>
          <cell r="S268" t="str">
            <v xml:space="preserve">32819 </v>
          </cell>
          <cell r="T268"/>
          <cell r="U268"/>
          <cell r="V268"/>
          <cell r="W268"/>
          <cell r="X268"/>
          <cell r="Y268"/>
          <cell r="Z268"/>
          <cell r="AA268">
            <v>32819</v>
          </cell>
          <cell r="AB268"/>
        </row>
        <row r="269">
          <cell r="A269"/>
          <cell r="B269"/>
          <cell r="C269"/>
          <cell r="D269"/>
          <cell r="E269"/>
          <cell r="F269"/>
          <cell r="G269"/>
          <cell r="H269"/>
          <cell r="I269"/>
          <cell r="J269"/>
          <cell r="K269"/>
          <cell r="L269"/>
          <cell r="M269"/>
          <cell r="N269"/>
          <cell r="O269"/>
          <cell r="P269">
            <v>0</v>
          </cell>
          <cell r="Q269"/>
          <cell r="R269"/>
          <cell r="S269" t="str">
            <v xml:space="preserve">32819 </v>
          </cell>
          <cell r="T269"/>
          <cell r="U269"/>
          <cell r="V269"/>
          <cell r="W269"/>
          <cell r="X269"/>
          <cell r="Y269"/>
          <cell r="Z269"/>
          <cell r="AA269">
            <v>32819</v>
          </cell>
          <cell r="AB269"/>
        </row>
        <row r="270">
          <cell r="A270"/>
          <cell r="B270"/>
          <cell r="C270"/>
          <cell r="D270"/>
          <cell r="E270"/>
          <cell r="F270"/>
          <cell r="G270"/>
          <cell r="H270"/>
          <cell r="I270"/>
          <cell r="J270"/>
          <cell r="K270"/>
          <cell r="L270"/>
          <cell r="M270"/>
          <cell r="N270"/>
          <cell r="O270"/>
          <cell r="P270">
            <v>0</v>
          </cell>
          <cell r="Q270"/>
          <cell r="R270"/>
          <cell r="S270" t="str">
            <v xml:space="preserve">32819 </v>
          </cell>
          <cell r="T270"/>
          <cell r="U270"/>
          <cell r="V270"/>
          <cell r="W270"/>
          <cell r="X270"/>
          <cell r="Y270"/>
          <cell r="Z270"/>
          <cell r="AA270">
            <v>32819</v>
          </cell>
          <cell r="AB270"/>
        </row>
        <row r="271">
          <cell r="A271"/>
          <cell r="B271"/>
          <cell r="C271"/>
          <cell r="D271"/>
          <cell r="E271"/>
          <cell r="F271"/>
          <cell r="G271"/>
          <cell r="H271"/>
          <cell r="I271"/>
          <cell r="J271"/>
          <cell r="K271"/>
          <cell r="L271"/>
          <cell r="M271"/>
          <cell r="N271"/>
          <cell r="O271"/>
          <cell r="P271">
            <v>0</v>
          </cell>
          <cell r="Q271"/>
          <cell r="R271"/>
          <cell r="S271" t="str">
            <v xml:space="preserve">32819 </v>
          </cell>
          <cell r="T271"/>
          <cell r="U271"/>
          <cell r="V271"/>
          <cell r="W271"/>
          <cell r="X271"/>
          <cell r="Y271"/>
          <cell r="Z271"/>
          <cell r="AA271">
            <v>32819</v>
          </cell>
          <cell r="AB271"/>
        </row>
        <row r="272">
          <cell r="A272"/>
          <cell r="B272"/>
          <cell r="C272"/>
          <cell r="D272"/>
          <cell r="E272"/>
          <cell r="F272"/>
          <cell r="G272"/>
          <cell r="H272"/>
          <cell r="I272"/>
          <cell r="J272"/>
          <cell r="K272"/>
          <cell r="L272"/>
          <cell r="M272"/>
          <cell r="N272"/>
          <cell r="O272"/>
          <cell r="P272">
            <v>0</v>
          </cell>
          <cell r="Q272"/>
          <cell r="R272"/>
          <cell r="S272" t="str">
            <v xml:space="preserve">32819 </v>
          </cell>
          <cell r="T272"/>
          <cell r="U272"/>
          <cell r="V272"/>
          <cell r="W272"/>
          <cell r="X272"/>
          <cell r="Y272"/>
          <cell r="Z272"/>
          <cell r="AA272">
            <v>32819</v>
          </cell>
          <cell r="AB272"/>
        </row>
        <row r="273">
          <cell r="A273"/>
          <cell r="B273"/>
          <cell r="C273"/>
          <cell r="D273"/>
          <cell r="E273"/>
          <cell r="F273"/>
          <cell r="G273"/>
          <cell r="H273"/>
          <cell r="I273"/>
          <cell r="J273"/>
          <cell r="K273"/>
          <cell r="L273"/>
          <cell r="M273"/>
          <cell r="N273"/>
          <cell r="O273"/>
          <cell r="P273">
            <v>0</v>
          </cell>
          <cell r="Q273"/>
          <cell r="R273"/>
          <cell r="S273" t="str">
            <v xml:space="preserve">32819 </v>
          </cell>
          <cell r="T273"/>
          <cell r="U273"/>
          <cell r="V273"/>
          <cell r="W273"/>
          <cell r="X273"/>
          <cell r="Y273"/>
          <cell r="Z273"/>
          <cell r="AA273">
            <v>32819</v>
          </cell>
          <cell r="AB273"/>
        </row>
        <row r="274">
          <cell r="A274"/>
          <cell r="B274"/>
          <cell r="C274"/>
          <cell r="D274"/>
          <cell r="E274"/>
          <cell r="F274"/>
          <cell r="G274"/>
          <cell r="H274"/>
          <cell r="I274"/>
          <cell r="J274"/>
          <cell r="K274"/>
          <cell r="L274"/>
          <cell r="M274"/>
          <cell r="N274"/>
          <cell r="O274"/>
          <cell r="P274">
            <v>0</v>
          </cell>
          <cell r="Q274"/>
          <cell r="R274"/>
          <cell r="S274" t="str">
            <v xml:space="preserve">32819 </v>
          </cell>
          <cell r="T274"/>
          <cell r="U274"/>
          <cell r="V274"/>
          <cell r="W274"/>
          <cell r="X274"/>
          <cell r="Y274"/>
          <cell r="Z274"/>
          <cell r="AA274">
            <v>32819</v>
          </cell>
          <cell r="AB274"/>
        </row>
        <row r="275">
          <cell r="A275"/>
          <cell r="B275"/>
          <cell r="C275"/>
          <cell r="D275"/>
          <cell r="E275"/>
          <cell r="F275"/>
          <cell r="G275"/>
          <cell r="H275"/>
          <cell r="I275"/>
          <cell r="J275"/>
          <cell r="K275"/>
          <cell r="L275"/>
          <cell r="M275"/>
          <cell r="N275"/>
          <cell r="O275"/>
          <cell r="P275">
            <v>0</v>
          </cell>
          <cell r="Q275"/>
          <cell r="R275"/>
          <cell r="S275" t="str">
            <v xml:space="preserve">32819 </v>
          </cell>
          <cell r="T275"/>
          <cell r="U275"/>
          <cell r="V275"/>
          <cell r="W275"/>
          <cell r="X275"/>
          <cell r="Y275"/>
          <cell r="Z275"/>
          <cell r="AA275">
            <v>32819</v>
          </cell>
          <cell r="AB275"/>
        </row>
        <row r="276">
          <cell r="A276"/>
          <cell r="B276"/>
          <cell r="C276"/>
          <cell r="D276"/>
          <cell r="E276"/>
          <cell r="F276"/>
          <cell r="G276"/>
          <cell r="H276"/>
          <cell r="I276"/>
          <cell r="J276"/>
          <cell r="K276"/>
          <cell r="L276"/>
          <cell r="M276"/>
          <cell r="N276"/>
          <cell r="O276"/>
          <cell r="P276">
            <v>0</v>
          </cell>
          <cell r="Q276"/>
          <cell r="R276"/>
          <cell r="S276" t="str">
            <v xml:space="preserve">32819 </v>
          </cell>
          <cell r="T276"/>
          <cell r="U276"/>
          <cell r="V276"/>
          <cell r="W276"/>
          <cell r="X276"/>
          <cell r="Y276"/>
          <cell r="Z276"/>
          <cell r="AA276">
            <v>32819</v>
          </cell>
          <cell r="AB276"/>
        </row>
        <row r="277">
          <cell r="A277"/>
          <cell r="B277"/>
          <cell r="C277"/>
          <cell r="D277"/>
          <cell r="E277"/>
          <cell r="F277"/>
          <cell r="G277"/>
          <cell r="H277"/>
          <cell r="I277"/>
          <cell r="J277"/>
          <cell r="K277"/>
          <cell r="L277"/>
          <cell r="M277"/>
          <cell r="N277"/>
          <cell r="O277"/>
          <cell r="P277">
            <v>0</v>
          </cell>
          <cell r="Q277"/>
          <cell r="R277"/>
          <cell r="S277" t="str">
            <v xml:space="preserve">32819 </v>
          </cell>
          <cell r="T277"/>
          <cell r="U277"/>
          <cell r="V277"/>
          <cell r="W277"/>
          <cell r="X277"/>
          <cell r="Y277"/>
          <cell r="Z277"/>
          <cell r="AA277">
            <v>32819</v>
          </cell>
          <cell r="AB277"/>
        </row>
        <row r="278">
          <cell r="A278"/>
          <cell r="B278"/>
          <cell r="C278"/>
          <cell r="D278"/>
          <cell r="E278"/>
          <cell r="F278"/>
          <cell r="G278"/>
          <cell r="H278"/>
          <cell r="I278"/>
          <cell r="J278"/>
          <cell r="K278"/>
          <cell r="L278"/>
          <cell r="M278"/>
          <cell r="N278"/>
          <cell r="O278"/>
          <cell r="P278">
            <v>0</v>
          </cell>
          <cell r="Q278"/>
          <cell r="R278"/>
          <cell r="S278" t="str">
            <v xml:space="preserve">32819 </v>
          </cell>
          <cell r="T278"/>
          <cell r="U278"/>
          <cell r="V278"/>
          <cell r="W278"/>
          <cell r="X278"/>
          <cell r="Y278"/>
          <cell r="Z278"/>
          <cell r="AA278">
            <v>32819</v>
          </cell>
          <cell r="AB278"/>
        </row>
        <row r="279">
          <cell r="A279"/>
          <cell r="B279"/>
          <cell r="C279"/>
          <cell r="D279"/>
          <cell r="E279"/>
          <cell r="F279"/>
          <cell r="G279"/>
          <cell r="H279"/>
          <cell r="I279"/>
          <cell r="J279"/>
          <cell r="K279"/>
          <cell r="L279"/>
          <cell r="M279"/>
          <cell r="N279"/>
          <cell r="O279"/>
          <cell r="P279">
            <v>0</v>
          </cell>
          <cell r="Q279"/>
          <cell r="R279"/>
          <cell r="S279" t="str">
            <v xml:space="preserve">32819 </v>
          </cell>
          <cell r="T279"/>
          <cell r="U279"/>
          <cell r="V279"/>
          <cell r="W279"/>
          <cell r="X279"/>
          <cell r="Y279"/>
          <cell r="Z279"/>
          <cell r="AA279">
            <v>32819</v>
          </cell>
          <cell r="AB279"/>
        </row>
        <row r="280">
          <cell r="A280"/>
          <cell r="B280"/>
          <cell r="C280"/>
          <cell r="D280"/>
          <cell r="E280"/>
          <cell r="F280"/>
          <cell r="G280"/>
          <cell r="H280"/>
          <cell r="I280"/>
          <cell r="J280"/>
          <cell r="K280"/>
          <cell r="L280"/>
          <cell r="M280"/>
          <cell r="N280"/>
          <cell r="O280"/>
          <cell r="P280">
            <v>0</v>
          </cell>
          <cell r="Q280"/>
          <cell r="R280"/>
          <cell r="S280" t="str">
            <v xml:space="preserve">32819 </v>
          </cell>
          <cell r="T280"/>
          <cell r="U280"/>
          <cell r="V280"/>
          <cell r="W280"/>
          <cell r="X280"/>
          <cell r="Y280"/>
          <cell r="Z280"/>
          <cell r="AA280">
            <v>32819</v>
          </cell>
          <cell r="AB280"/>
        </row>
        <row r="281">
          <cell r="A281"/>
          <cell r="B281"/>
          <cell r="C281"/>
          <cell r="D281"/>
          <cell r="E281"/>
          <cell r="F281"/>
          <cell r="G281"/>
          <cell r="H281"/>
          <cell r="I281"/>
          <cell r="J281"/>
          <cell r="K281"/>
          <cell r="L281"/>
          <cell r="M281"/>
          <cell r="N281"/>
          <cell r="O281"/>
          <cell r="P281">
            <v>0</v>
          </cell>
          <cell r="Q281"/>
          <cell r="R281"/>
          <cell r="S281" t="str">
            <v xml:space="preserve">32819 </v>
          </cell>
          <cell r="T281"/>
          <cell r="U281"/>
          <cell r="V281"/>
          <cell r="W281"/>
          <cell r="X281"/>
          <cell r="Y281"/>
          <cell r="Z281"/>
          <cell r="AA281">
            <v>32819</v>
          </cell>
          <cell r="AB281"/>
        </row>
        <row r="282">
          <cell r="A282"/>
          <cell r="B282"/>
          <cell r="C282"/>
          <cell r="D282"/>
          <cell r="E282"/>
          <cell r="F282"/>
          <cell r="G282"/>
          <cell r="H282"/>
          <cell r="I282"/>
          <cell r="J282"/>
          <cell r="K282"/>
          <cell r="L282"/>
          <cell r="M282"/>
          <cell r="N282"/>
          <cell r="O282"/>
          <cell r="P282">
            <v>0</v>
          </cell>
          <cell r="Q282"/>
          <cell r="R282"/>
          <cell r="S282" t="str">
            <v xml:space="preserve">32819 </v>
          </cell>
          <cell r="T282"/>
          <cell r="U282"/>
          <cell r="V282"/>
          <cell r="W282"/>
          <cell r="X282"/>
          <cell r="Y282"/>
          <cell r="Z282"/>
          <cell r="AA282">
            <v>32819</v>
          </cell>
          <cell r="AB282"/>
        </row>
        <row r="283">
          <cell r="A283"/>
          <cell r="B283"/>
          <cell r="C283"/>
          <cell r="D283"/>
          <cell r="E283"/>
          <cell r="F283"/>
          <cell r="G283"/>
          <cell r="H283"/>
          <cell r="I283"/>
          <cell r="J283"/>
          <cell r="K283"/>
          <cell r="L283"/>
          <cell r="M283"/>
          <cell r="N283"/>
          <cell r="O283"/>
          <cell r="P283">
            <v>0</v>
          </cell>
          <cell r="Q283"/>
          <cell r="R283"/>
          <cell r="S283" t="str">
            <v xml:space="preserve">32819 </v>
          </cell>
          <cell r="T283"/>
          <cell r="U283"/>
          <cell r="V283"/>
          <cell r="W283"/>
          <cell r="X283"/>
          <cell r="Y283"/>
          <cell r="Z283"/>
          <cell r="AA283">
            <v>32819</v>
          </cell>
          <cell r="AB283"/>
        </row>
        <row r="284">
          <cell r="A284"/>
          <cell r="B284"/>
          <cell r="C284"/>
          <cell r="D284"/>
          <cell r="E284"/>
          <cell r="F284"/>
          <cell r="G284"/>
          <cell r="H284"/>
          <cell r="I284"/>
          <cell r="J284"/>
          <cell r="K284"/>
          <cell r="L284"/>
          <cell r="M284"/>
          <cell r="N284"/>
          <cell r="O284"/>
          <cell r="P284">
            <v>0</v>
          </cell>
          <cell r="Q284"/>
          <cell r="R284"/>
          <cell r="S284" t="str">
            <v xml:space="preserve">32819 </v>
          </cell>
          <cell r="T284"/>
          <cell r="U284"/>
          <cell r="V284"/>
          <cell r="W284"/>
          <cell r="X284"/>
          <cell r="Y284"/>
          <cell r="Z284"/>
          <cell r="AA284">
            <v>32819</v>
          </cell>
          <cell r="AB284"/>
        </row>
        <row r="285">
          <cell r="A285"/>
          <cell r="B285"/>
          <cell r="C285"/>
          <cell r="D285"/>
          <cell r="E285"/>
          <cell r="F285"/>
          <cell r="G285"/>
          <cell r="H285"/>
          <cell r="I285"/>
          <cell r="J285"/>
          <cell r="K285"/>
          <cell r="L285"/>
          <cell r="M285"/>
          <cell r="N285"/>
          <cell r="O285"/>
          <cell r="P285">
            <v>0</v>
          </cell>
          <cell r="Q285"/>
          <cell r="R285"/>
          <cell r="S285" t="str">
            <v xml:space="preserve">32819 </v>
          </cell>
          <cell r="T285"/>
          <cell r="U285"/>
          <cell r="V285"/>
          <cell r="W285"/>
          <cell r="X285"/>
          <cell r="Y285"/>
          <cell r="Z285"/>
          <cell r="AA285">
            <v>32819</v>
          </cell>
          <cell r="AB285"/>
        </row>
        <row r="286">
          <cell r="A286"/>
          <cell r="B286"/>
          <cell r="C286"/>
          <cell r="D286"/>
          <cell r="E286"/>
          <cell r="F286"/>
          <cell r="G286"/>
          <cell r="H286"/>
          <cell r="I286"/>
          <cell r="J286"/>
          <cell r="K286"/>
          <cell r="L286"/>
          <cell r="M286"/>
          <cell r="N286"/>
          <cell r="O286"/>
          <cell r="P286">
            <v>0</v>
          </cell>
          <cell r="Q286"/>
          <cell r="R286"/>
          <cell r="S286" t="str">
            <v xml:space="preserve">32819 </v>
          </cell>
          <cell r="T286"/>
          <cell r="U286"/>
          <cell r="V286"/>
          <cell r="W286"/>
          <cell r="X286"/>
          <cell r="Y286"/>
          <cell r="Z286"/>
          <cell r="AA286">
            <v>32819</v>
          </cell>
          <cell r="AB286"/>
        </row>
        <row r="287">
          <cell r="A287"/>
          <cell r="B287"/>
          <cell r="C287"/>
          <cell r="D287"/>
          <cell r="E287"/>
          <cell r="F287"/>
          <cell r="G287"/>
          <cell r="H287"/>
          <cell r="I287"/>
          <cell r="J287"/>
          <cell r="K287"/>
          <cell r="L287"/>
          <cell r="M287"/>
          <cell r="N287"/>
          <cell r="O287"/>
          <cell r="P287">
            <v>0</v>
          </cell>
          <cell r="Q287"/>
          <cell r="R287"/>
          <cell r="S287" t="str">
            <v xml:space="preserve">32819 </v>
          </cell>
          <cell r="T287"/>
          <cell r="U287"/>
          <cell r="V287"/>
          <cell r="W287"/>
          <cell r="X287"/>
          <cell r="Y287"/>
          <cell r="Z287"/>
          <cell r="AA287">
            <v>32819</v>
          </cell>
          <cell r="AB287"/>
        </row>
        <row r="288">
          <cell r="A288"/>
          <cell r="B288"/>
          <cell r="C288"/>
          <cell r="D288"/>
          <cell r="E288"/>
          <cell r="F288"/>
          <cell r="G288"/>
          <cell r="H288"/>
          <cell r="I288"/>
          <cell r="J288"/>
          <cell r="K288"/>
          <cell r="L288"/>
          <cell r="M288"/>
          <cell r="N288"/>
          <cell r="O288"/>
          <cell r="P288">
            <v>0</v>
          </cell>
          <cell r="Q288"/>
          <cell r="R288"/>
          <cell r="S288" t="str">
            <v xml:space="preserve">32819 </v>
          </cell>
          <cell r="T288"/>
          <cell r="U288"/>
          <cell r="V288"/>
          <cell r="W288"/>
          <cell r="X288"/>
          <cell r="Y288"/>
          <cell r="Z288"/>
          <cell r="AA288">
            <v>32819</v>
          </cell>
          <cell r="AB288"/>
        </row>
        <row r="289">
          <cell r="A289"/>
          <cell r="B289"/>
          <cell r="C289"/>
          <cell r="D289"/>
          <cell r="E289"/>
          <cell r="F289"/>
          <cell r="G289"/>
          <cell r="H289"/>
          <cell r="I289"/>
          <cell r="J289"/>
          <cell r="K289"/>
          <cell r="L289"/>
          <cell r="M289"/>
          <cell r="N289"/>
          <cell r="O289"/>
          <cell r="P289">
            <v>0</v>
          </cell>
          <cell r="Q289"/>
          <cell r="R289"/>
          <cell r="S289" t="str">
            <v xml:space="preserve">32819 </v>
          </cell>
          <cell r="T289"/>
          <cell r="U289"/>
          <cell r="V289"/>
          <cell r="W289"/>
          <cell r="X289"/>
          <cell r="Y289"/>
          <cell r="Z289"/>
          <cell r="AA289">
            <v>32819</v>
          </cell>
          <cell r="AB289"/>
        </row>
        <row r="290">
          <cell r="A290"/>
          <cell r="B290"/>
          <cell r="C290"/>
          <cell r="D290"/>
          <cell r="E290"/>
          <cell r="F290"/>
          <cell r="G290"/>
          <cell r="H290"/>
          <cell r="I290"/>
          <cell r="J290"/>
          <cell r="K290"/>
          <cell r="L290"/>
          <cell r="M290"/>
          <cell r="N290"/>
          <cell r="O290"/>
          <cell r="P290">
            <v>0</v>
          </cell>
          <cell r="Q290"/>
          <cell r="R290"/>
          <cell r="S290" t="str">
            <v xml:space="preserve">32819 </v>
          </cell>
          <cell r="T290"/>
          <cell r="U290"/>
          <cell r="V290"/>
          <cell r="W290"/>
          <cell r="X290"/>
          <cell r="Y290"/>
          <cell r="Z290"/>
          <cell r="AA290">
            <v>32819</v>
          </cell>
          <cell r="AB290"/>
        </row>
        <row r="291">
          <cell r="A291"/>
          <cell r="B291"/>
          <cell r="C291"/>
          <cell r="D291"/>
          <cell r="E291"/>
          <cell r="F291"/>
          <cell r="G291"/>
          <cell r="H291"/>
          <cell r="I291"/>
          <cell r="J291"/>
          <cell r="K291"/>
          <cell r="L291"/>
          <cell r="M291"/>
          <cell r="N291"/>
          <cell r="O291"/>
          <cell r="P291">
            <v>0</v>
          </cell>
          <cell r="Q291"/>
          <cell r="R291"/>
          <cell r="S291" t="str">
            <v xml:space="preserve">32819 </v>
          </cell>
          <cell r="T291"/>
          <cell r="U291"/>
          <cell r="V291"/>
          <cell r="W291"/>
          <cell r="X291"/>
          <cell r="Y291"/>
          <cell r="Z291"/>
          <cell r="AA291">
            <v>32819</v>
          </cell>
          <cell r="AB291"/>
        </row>
        <row r="292">
          <cell r="A292"/>
          <cell r="B292"/>
          <cell r="C292"/>
          <cell r="D292"/>
          <cell r="E292"/>
          <cell r="F292"/>
          <cell r="G292"/>
          <cell r="H292"/>
          <cell r="I292"/>
          <cell r="J292"/>
          <cell r="K292"/>
          <cell r="L292"/>
          <cell r="M292"/>
          <cell r="N292"/>
          <cell r="O292"/>
          <cell r="P292">
            <v>0</v>
          </cell>
          <cell r="Q292"/>
          <cell r="R292"/>
          <cell r="S292" t="str">
            <v xml:space="preserve">32819 </v>
          </cell>
          <cell r="T292"/>
          <cell r="U292"/>
          <cell r="V292"/>
          <cell r="W292"/>
          <cell r="X292"/>
          <cell r="Y292"/>
          <cell r="Z292"/>
          <cell r="AA292">
            <v>32819</v>
          </cell>
          <cell r="AB292"/>
        </row>
        <row r="293">
          <cell r="A293"/>
          <cell r="B293"/>
          <cell r="C293"/>
          <cell r="D293"/>
          <cell r="E293"/>
          <cell r="F293"/>
          <cell r="G293"/>
          <cell r="H293"/>
          <cell r="I293"/>
          <cell r="J293"/>
          <cell r="K293"/>
          <cell r="L293"/>
          <cell r="M293"/>
          <cell r="N293"/>
          <cell r="O293"/>
          <cell r="P293">
            <v>0</v>
          </cell>
          <cell r="Q293"/>
          <cell r="R293"/>
          <cell r="S293" t="str">
            <v xml:space="preserve">32819 </v>
          </cell>
          <cell r="T293"/>
          <cell r="U293"/>
          <cell r="V293"/>
          <cell r="W293"/>
          <cell r="X293"/>
          <cell r="Y293"/>
          <cell r="Z293"/>
          <cell r="AA293">
            <v>32819</v>
          </cell>
          <cell r="AB293"/>
        </row>
        <row r="294">
          <cell r="A294"/>
          <cell r="B294"/>
          <cell r="C294"/>
          <cell r="D294"/>
          <cell r="E294"/>
          <cell r="F294"/>
          <cell r="G294"/>
          <cell r="H294"/>
          <cell r="I294"/>
          <cell r="J294"/>
          <cell r="K294"/>
          <cell r="L294"/>
          <cell r="M294"/>
          <cell r="N294"/>
          <cell r="O294"/>
          <cell r="P294">
            <v>0</v>
          </cell>
          <cell r="Q294"/>
          <cell r="R294"/>
          <cell r="S294" t="str">
            <v xml:space="preserve">32819 </v>
          </cell>
          <cell r="T294"/>
          <cell r="U294"/>
          <cell r="V294"/>
          <cell r="W294"/>
          <cell r="X294"/>
          <cell r="Y294"/>
          <cell r="Z294"/>
          <cell r="AA294">
            <v>32819</v>
          </cell>
          <cell r="AB294"/>
        </row>
        <row r="295">
          <cell r="A295"/>
          <cell r="B295"/>
          <cell r="C295"/>
          <cell r="D295"/>
          <cell r="E295"/>
          <cell r="F295"/>
          <cell r="G295"/>
          <cell r="H295"/>
          <cell r="I295"/>
          <cell r="J295"/>
          <cell r="K295"/>
          <cell r="L295"/>
          <cell r="M295"/>
          <cell r="N295"/>
          <cell r="O295"/>
          <cell r="P295">
            <v>0</v>
          </cell>
          <cell r="Q295"/>
          <cell r="R295"/>
          <cell r="S295" t="str">
            <v xml:space="preserve">32819 </v>
          </cell>
          <cell r="T295"/>
          <cell r="U295"/>
          <cell r="V295"/>
          <cell r="W295"/>
          <cell r="X295"/>
          <cell r="Y295"/>
          <cell r="Z295"/>
          <cell r="AA295">
            <v>32819</v>
          </cell>
          <cell r="AB295"/>
        </row>
        <row r="296">
          <cell r="A296"/>
          <cell r="B296"/>
          <cell r="C296"/>
          <cell r="D296"/>
          <cell r="E296"/>
          <cell r="F296"/>
          <cell r="G296"/>
          <cell r="H296"/>
          <cell r="I296"/>
          <cell r="J296"/>
          <cell r="K296"/>
          <cell r="L296"/>
          <cell r="M296"/>
          <cell r="N296"/>
          <cell r="O296"/>
          <cell r="P296">
            <v>0</v>
          </cell>
          <cell r="Q296"/>
          <cell r="R296"/>
          <cell r="S296" t="str">
            <v xml:space="preserve">32819 </v>
          </cell>
          <cell r="T296"/>
          <cell r="U296"/>
          <cell r="V296"/>
          <cell r="W296"/>
          <cell r="X296"/>
          <cell r="Y296"/>
          <cell r="Z296"/>
          <cell r="AA296">
            <v>32819</v>
          </cell>
          <cell r="AB296"/>
        </row>
        <row r="297">
          <cell r="A297"/>
          <cell r="B297"/>
          <cell r="C297"/>
          <cell r="D297"/>
          <cell r="E297"/>
          <cell r="F297"/>
          <cell r="G297"/>
          <cell r="H297"/>
          <cell r="I297"/>
          <cell r="J297"/>
          <cell r="K297"/>
          <cell r="L297"/>
          <cell r="M297"/>
          <cell r="N297"/>
          <cell r="O297"/>
          <cell r="P297">
            <v>0</v>
          </cell>
          <cell r="Q297"/>
          <cell r="R297"/>
          <cell r="S297" t="str">
            <v xml:space="preserve">32819 </v>
          </cell>
          <cell r="T297"/>
          <cell r="U297"/>
          <cell r="V297"/>
          <cell r="W297"/>
          <cell r="X297"/>
          <cell r="Y297"/>
          <cell r="Z297"/>
          <cell r="AA297">
            <v>32819</v>
          </cell>
          <cell r="AB297"/>
        </row>
        <row r="298">
          <cell r="A298"/>
          <cell r="B298"/>
          <cell r="C298"/>
          <cell r="D298"/>
          <cell r="E298"/>
          <cell r="F298"/>
          <cell r="G298"/>
          <cell r="H298"/>
          <cell r="I298"/>
          <cell r="J298"/>
          <cell r="K298"/>
          <cell r="L298"/>
          <cell r="M298"/>
          <cell r="N298"/>
          <cell r="O298"/>
          <cell r="P298">
            <v>0</v>
          </cell>
          <cell r="Q298"/>
          <cell r="R298"/>
          <cell r="S298" t="str">
            <v xml:space="preserve">32819 </v>
          </cell>
          <cell r="T298"/>
          <cell r="U298"/>
          <cell r="V298"/>
          <cell r="W298"/>
          <cell r="X298"/>
          <cell r="Y298"/>
          <cell r="Z298"/>
          <cell r="AA298">
            <v>32819</v>
          </cell>
          <cell r="AB298"/>
        </row>
        <row r="299">
          <cell r="A299"/>
          <cell r="B299"/>
          <cell r="C299"/>
          <cell r="D299"/>
          <cell r="E299"/>
          <cell r="F299"/>
          <cell r="G299"/>
          <cell r="H299"/>
          <cell r="I299"/>
          <cell r="J299"/>
          <cell r="K299"/>
          <cell r="L299"/>
          <cell r="M299"/>
          <cell r="N299"/>
          <cell r="O299"/>
          <cell r="P299">
            <v>0</v>
          </cell>
          <cell r="Q299"/>
          <cell r="R299"/>
          <cell r="S299" t="str">
            <v xml:space="preserve">32819 </v>
          </cell>
          <cell r="T299"/>
          <cell r="U299"/>
          <cell r="V299"/>
          <cell r="W299"/>
          <cell r="X299"/>
          <cell r="Y299"/>
          <cell r="Z299"/>
          <cell r="AA299">
            <v>32819</v>
          </cell>
          <cell r="AB299"/>
        </row>
        <row r="300">
          <cell r="A300"/>
          <cell r="B300"/>
          <cell r="C300"/>
          <cell r="D300"/>
          <cell r="E300"/>
          <cell r="F300"/>
          <cell r="G300"/>
          <cell r="H300"/>
          <cell r="I300"/>
          <cell r="J300"/>
          <cell r="K300"/>
          <cell r="L300"/>
          <cell r="M300"/>
          <cell r="N300"/>
          <cell r="O300"/>
          <cell r="P300">
            <v>0</v>
          </cell>
          <cell r="Q300"/>
          <cell r="R300"/>
          <cell r="S300" t="str">
            <v xml:space="preserve">32819 </v>
          </cell>
          <cell r="T300"/>
          <cell r="U300"/>
          <cell r="V300"/>
          <cell r="W300"/>
          <cell r="X300"/>
          <cell r="Y300"/>
          <cell r="Z300"/>
          <cell r="AA300">
            <v>32819</v>
          </cell>
          <cell r="AB300"/>
        </row>
        <row r="301">
          <cell r="A301"/>
          <cell r="B301"/>
          <cell r="C301"/>
          <cell r="D301"/>
          <cell r="E301"/>
          <cell r="F301"/>
          <cell r="G301"/>
          <cell r="H301"/>
          <cell r="I301"/>
          <cell r="J301"/>
          <cell r="K301"/>
          <cell r="L301"/>
          <cell r="M301"/>
          <cell r="N301"/>
          <cell r="O301"/>
          <cell r="P301">
            <v>0</v>
          </cell>
          <cell r="Q301"/>
          <cell r="R301"/>
          <cell r="S301" t="str">
            <v xml:space="preserve">32819 </v>
          </cell>
          <cell r="T301"/>
          <cell r="U301"/>
          <cell r="V301"/>
          <cell r="W301"/>
          <cell r="X301"/>
          <cell r="Y301"/>
          <cell r="Z301"/>
          <cell r="AA301">
            <v>32819</v>
          </cell>
          <cell r="AB301"/>
        </row>
        <row r="302">
          <cell r="A302"/>
          <cell r="B302"/>
          <cell r="C302"/>
          <cell r="D302"/>
          <cell r="E302"/>
          <cell r="F302"/>
          <cell r="G302"/>
          <cell r="H302"/>
          <cell r="I302"/>
          <cell r="J302"/>
          <cell r="K302"/>
          <cell r="L302"/>
          <cell r="M302"/>
          <cell r="N302"/>
          <cell r="O302"/>
          <cell r="P302">
            <v>0</v>
          </cell>
          <cell r="Q302"/>
          <cell r="R302"/>
          <cell r="S302" t="str">
            <v xml:space="preserve">32819 </v>
          </cell>
          <cell r="T302"/>
          <cell r="U302"/>
          <cell r="V302"/>
          <cell r="W302"/>
          <cell r="X302"/>
          <cell r="Y302"/>
          <cell r="Z302"/>
          <cell r="AA302">
            <v>32819</v>
          </cell>
          <cell r="AB302"/>
        </row>
        <row r="303">
          <cell r="A303"/>
          <cell r="B303"/>
          <cell r="C303"/>
          <cell r="D303"/>
          <cell r="E303"/>
          <cell r="F303"/>
          <cell r="G303"/>
          <cell r="H303"/>
          <cell r="I303"/>
          <cell r="J303"/>
          <cell r="K303"/>
          <cell r="L303"/>
          <cell r="M303"/>
          <cell r="N303"/>
          <cell r="O303"/>
          <cell r="P303">
            <v>0</v>
          </cell>
          <cell r="Q303"/>
          <cell r="R303"/>
          <cell r="S303" t="str">
            <v xml:space="preserve">32819 </v>
          </cell>
          <cell r="T303"/>
          <cell r="U303"/>
          <cell r="V303"/>
          <cell r="W303"/>
          <cell r="X303"/>
          <cell r="Y303"/>
          <cell r="Z303"/>
          <cell r="AA303">
            <v>32819</v>
          </cell>
          <cell r="AB303"/>
        </row>
        <row r="304">
          <cell r="A304"/>
          <cell r="B304"/>
          <cell r="C304"/>
          <cell r="D304"/>
          <cell r="E304"/>
          <cell r="F304"/>
          <cell r="G304"/>
          <cell r="H304"/>
          <cell r="I304"/>
          <cell r="J304"/>
          <cell r="K304"/>
          <cell r="L304"/>
          <cell r="M304"/>
          <cell r="N304"/>
          <cell r="O304"/>
          <cell r="P304">
            <v>0</v>
          </cell>
          <cell r="Q304"/>
          <cell r="R304"/>
          <cell r="S304" t="str">
            <v xml:space="preserve">32819 </v>
          </cell>
          <cell r="T304"/>
          <cell r="U304"/>
          <cell r="V304"/>
          <cell r="W304"/>
          <cell r="X304"/>
          <cell r="Y304"/>
          <cell r="Z304"/>
          <cell r="AA304">
            <v>32819</v>
          </cell>
          <cell r="AB304"/>
        </row>
        <row r="305">
          <cell r="A305"/>
          <cell r="B305"/>
          <cell r="C305"/>
          <cell r="D305"/>
          <cell r="E305"/>
          <cell r="F305"/>
          <cell r="G305"/>
          <cell r="H305"/>
          <cell r="I305"/>
          <cell r="J305"/>
          <cell r="K305"/>
          <cell r="L305"/>
          <cell r="M305"/>
          <cell r="N305"/>
          <cell r="O305"/>
          <cell r="P305">
            <v>0</v>
          </cell>
          <cell r="Q305"/>
          <cell r="R305"/>
          <cell r="S305" t="str">
            <v xml:space="preserve">32819 </v>
          </cell>
          <cell r="T305"/>
          <cell r="U305"/>
          <cell r="V305"/>
          <cell r="W305"/>
          <cell r="X305"/>
          <cell r="Y305"/>
          <cell r="Z305"/>
          <cell r="AA305">
            <v>32819</v>
          </cell>
          <cell r="AB305"/>
        </row>
        <row r="306">
          <cell r="A306"/>
          <cell r="B306"/>
          <cell r="C306"/>
          <cell r="D306"/>
          <cell r="E306"/>
          <cell r="F306"/>
          <cell r="G306"/>
          <cell r="H306"/>
          <cell r="I306"/>
          <cell r="J306"/>
          <cell r="K306"/>
          <cell r="L306"/>
          <cell r="M306"/>
          <cell r="N306"/>
          <cell r="O306"/>
          <cell r="P306">
            <v>0</v>
          </cell>
          <cell r="Q306"/>
          <cell r="R306"/>
          <cell r="S306" t="str">
            <v xml:space="preserve">32819 </v>
          </cell>
          <cell r="T306"/>
          <cell r="U306"/>
          <cell r="V306"/>
          <cell r="W306"/>
          <cell r="X306"/>
          <cell r="Y306"/>
          <cell r="Z306"/>
          <cell r="AA306">
            <v>32819</v>
          </cell>
          <cell r="AB306"/>
        </row>
        <row r="307">
          <cell r="A307"/>
          <cell r="B307"/>
          <cell r="C307"/>
          <cell r="D307"/>
          <cell r="E307"/>
          <cell r="F307"/>
          <cell r="G307"/>
          <cell r="H307"/>
          <cell r="I307"/>
          <cell r="J307"/>
          <cell r="K307"/>
          <cell r="L307"/>
          <cell r="M307"/>
          <cell r="N307"/>
          <cell r="O307"/>
          <cell r="P307">
            <v>0</v>
          </cell>
          <cell r="Q307"/>
          <cell r="R307"/>
          <cell r="S307" t="str">
            <v xml:space="preserve">32819 </v>
          </cell>
          <cell r="T307"/>
          <cell r="U307"/>
          <cell r="V307"/>
          <cell r="W307"/>
          <cell r="X307"/>
          <cell r="Y307"/>
          <cell r="Z307"/>
          <cell r="AA307">
            <v>32819</v>
          </cell>
          <cell r="AB307"/>
        </row>
        <row r="308">
          <cell r="A308"/>
          <cell r="B308"/>
          <cell r="C308"/>
          <cell r="D308"/>
          <cell r="E308"/>
          <cell r="F308"/>
          <cell r="G308"/>
          <cell r="H308"/>
          <cell r="I308"/>
          <cell r="J308"/>
          <cell r="K308"/>
          <cell r="L308"/>
          <cell r="M308"/>
          <cell r="N308"/>
          <cell r="O308"/>
          <cell r="P308">
            <v>0</v>
          </cell>
          <cell r="Q308"/>
          <cell r="R308"/>
          <cell r="S308" t="str">
            <v xml:space="preserve">32819 </v>
          </cell>
          <cell r="T308"/>
          <cell r="U308"/>
          <cell r="V308"/>
          <cell r="W308"/>
          <cell r="X308"/>
          <cell r="Y308"/>
          <cell r="Z308"/>
          <cell r="AA308">
            <v>32819</v>
          </cell>
          <cell r="AB308"/>
        </row>
        <row r="309">
          <cell r="A309"/>
          <cell r="B309"/>
          <cell r="C309"/>
          <cell r="D309"/>
          <cell r="E309"/>
          <cell r="F309"/>
          <cell r="G309"/>
          <cell r="H309"/>
          <cell r="I309"/>
          <cell r="J309"/>
          <cell r="K309"/>
          <cell r="L309"/>
          <cell r="M309"/>
          <cell r="N309"/>
          <cell r="O309"/>
          <cell r="P309">
            <v>0</v>
          </cell>
          <cell r="Q309"/>
          <cell r="R309"/>
          <cell r="S309" t="str">
            <v xml:space="preserve">32819 </v>
          </cell>
          <cell r="T309"/>
          <cell r="U309"/>
          <cell r="V309"/>
          <cell r="W309"/>
          <cell r="X309"/>
          <cell r="Y309"/>
          <cell r="Z309"/>
          <cell r="AA309">
            <v>32819</v>
          </cell>
          <cell r="AB309"/>
        </row>
        <row r="310">
          <cell r="A310"/>
          <cell r="B310"/>
          <cell r="C310"/>
          <cell r="D310"/>
          <cell r="E310"/>
          <cell r="F310"/>
          <cell r="G310"/>
          <cell r="H310"/>
          <cell r="I310"/>
          <cell r="J310"/>
          <cell r="K310"/>
          <cell r="L310"/>
          <cell r="M310"/>
          <cell r="N310"/>
          <cell r="O310"/>
          <cell r="P310">
            <v>0</v>
          </cell>
          <cell r="Q310"/>
          <cell r="R310"/>
          <cell r="S310" t="str">
            <v xml:space="preserve">32819 </v>
          </cell>
          <cell r="T310"/>
          <cell r="U310"/>
          <cell r="V310"/>
          <cell r="W310"/>
          <cell r="X310"/>
          <cell r="Y310"/>
          <cell r="Z310"/>
          <cell r="AA310">
            <v>32819</v>
          </cell>
          <cell r="AB310"/>
        </row>
        <row r="311">
          <cell r="A311"/>
          <cell r="B311"/>
          <cell r="C311"/>
          <cell r="D311"/>
          <cell r="E311"/>
          <cell r="F311"/>
          <cell r="G311"/>
          <cell r="H311"/>
          <cell r="I311"/>
          <cell r="J311"/>
          <cell r="K311"/>
          <cell r="L311"/>
          <cell r="M311"/>
          <cell r="N311"/>
          <cell r="O311"/>
          <cell r="P311">
            <v>0</v>
          </cell>
          <cell r="Q311"/>
          <cell r="R311"/>
          <cell r="S311" t="str">
            <v xml:space="preserve">32819 </v>
          </cell>
          <cell r="T311"/>
          <cell r="U311"/>
          <cell r="V311"/>
          <cell r="W311"/>
          <cell r="X311"/>
          <cell r="Y311"/>
          <cell r="Z311"/>
          <cell r="AA311">
            <v>32819</v>
          </cell>
          <cell r="AB311"/>
        </row>
        <row r="312">
          <cell r="A312"/>
          <cell r="B312"/>
          <cell r="C312"/>
          <cell r="D312"/>
          <cell r="E312"/>
          <cell r="F312"/>
          <cell r="G312"/>
          <cell r="H312"/>
          <cell r="I312"/>
          <cell r="J312"/>
          <cell r="K312"/>
          <cell r="L312"/>
          <cell r="M312"/>
          <cell r="N312"/>
          <cell r="O312"/>
          <cell r="P312">
            <v>0</v>
          </cell>
          <cell r="Q312"/>
          <cell r="R312"/>
          <cell r="S312" t="str">
            <v xml:space="preserve">32819 </v>
          </cell>
          <cell r="T312"/>
          <cell r="U312"/>
          <cell r="V312"/>
          <cell r="W312"/>
          <cell r="X312"/>
          <cell r="Y312"/>
          <cell r="Z312"/>
          <cell r="AA312">
            <v>32819</v>
          </cell>
          <cell r="AB312"/>
        </row>
        <row r="313">
          <cell r="A313"/>
          <cell r="B313"/>
          <cell r="C313"/>
          <cell r="D313"/>
          <cell r="E313"/>
          <cell r="F313"/>
          <cell r="G313"/>
          <cell r="H313"/>
          <cell r="I313"/>
          <cell r="J313"/>
          <cell r="K313"/>
          <cell r="L313"/>
          <cell r="M313"/>
          <cell r="N313"/>
          <cell r="O313"/>
          <cell r="P313">
            <v>0</v>
          </cell>
          <cell r="Q313"/>
          <cell r="R313"/>
          <cell r="S313" t="str">
            <v xml:space="preserve">32819 </v>
          </cell>
          <cell r="T313"/>
          <cell r="U313"/>
          <cell r="V313"/>
          <cell r="W313"/>
          <cell r="X313"/>
          <cell r="Y313"/>
          <cell r="Z313"/>
          <cell r="AA313">
            <v>32819</v>
          </cell>
          <cell r="AB313"/>
        </row>
        <row r="314">
          <cell r="A314"/>
          <cell r="B314"/>
          <cell r="C314"/>
          <cell r="D314"/>
          <cell r="E314"/>
          <cell r="F314"/>
          <cell r="G314"/>
          <cell r="H314"/>
          <cell r="I314"/>
          <cell r="J314"/>
          <cell r="K314"/>
          <cell r="L314"/>
          <cell r="M314"/>
          <cell r="N314"/>
          <cell r="O314"/>
          <cell r="P314">
            <v>0</v>
          </cell>
          <cell r="Q314"/>
          <cell r="R314"/>
          <cell r="S314" t="str">
            <v xml:space="preserve">32819 </v>
          </cell>
          <cell r="T314"/>
          <cell r="U314"/>
          <cell r="V314"/>
          <cell r="W314"/>
          <cell r="X314"/>
          <cell r="Y314"/>
          <cell r="Z314"/>
          <cell r="AA314">
            <v>32819</v>
          </cell>
          <cell r="AB314"/>
        </row>
        <row r="315">
          <cell r="A315"/>
          <cell r="B315"/>
          <cell r="C315"/>
          <cell r="D315"/>
          <cell r="E315"/>
          <cell r="F315"/>
          <cell r="G315"/>
          <cell r="H315"/>
          <cell r="I315"/>
          <cell r="J315"/>
          <cell r="K315"/>
          <cell r="L315"/>
          <cell r="M315"/>
          <cell r="N315"/>
          <cell r="O315"/>
          <cell r="P315">
            <v>0</v>
          </cell>
          <cell r="Q315"/>
          <cell r="R315"/>
          <cell r="S315" t="str">
            <v xml:space="preserve">32819 </v>
          </cell>
          <cell r="T315"/>
          <cell r="U315"/>
          <cell r="V315"/>
          <cell r="W315"/>
          <cell r="X315"/>
          <cell r="Y315"/>
          <cell r="Z315"/>
          <cell r="AA315">
            <v>32819</v>
          </cell>
          <cell r="AB315"/>
        </row>
        <row r="316">
          <cell r="A316"/>
          <cell r="B316"/>
          <cell r="C316"/>
          <cell r="D316"/>
          <cell r="E316"/>
          <cell r="F316"/>
          <cell r="G316"/>
          <cell r="H316"/>
          <cell r="I316"/>
          <cell r="J316"/>
          <cell r="K316"/>
          <cell r="L316"/>
          <cell r="M316"/>
          <cell r="N316"/>
          <cell r="O316"/>
          <cell r="P316">
            <v>0</v>
          </cell>
          <cell r="Q316"/>
          <cell r="R316"/>
          <cell r="S316" t="str">
            <v xml:space="preserve">32819 </v>
          </cell>
          <cell r="T316"/>
          <cell r="U316"/>
          <cell r="V316"/>
          <cell r="W316"/>
          <cell r="X316"/>
          <cell r="Y316"/>
          <cell r="Z316"/>
          <cell r="AA316">
            <v>32819</v>
          </cell>
          <cell r="AB316"/>
        </row>
        <row r="317">
          <cell r="A317"/>
          <cell r="B317"/>
          <cell r="C317"/>
          <cell r="D317"/>
          <cell r="E317"/>
          <cell r="F317"/>
          <cell r="G317"/>
          <cell r="H317"/>
          <cell r="I317"/>
          <cell r="J317"/>
          <cell r="K317"/>
          <cell r="L317"/>
          <cell r="M317"/>
          <cell r="N317"/>
          <cell r="O317"/>
          <cell r="P317">
            <v>0</v>
          </cell>
          <cell r="Q317"/>
          <cell r="R317"/>
          <cell r="S317" t="str">
            <v xml:space="preserve">32819 </v>
          </cell>
          <cell r="T317"/>
          <cell r="U317"/>
          <cell r="V317"/>
          <cell r="W317"/>
          <cell r="X317"/>
          <cell r="Y317"/>
          <cell r="Z317"/>
          <cell r="AA317">
            <v>32819</v>
          </cell>
          <cell r="AB317"/>
        </row>
        <row r="318">
          <cell r="A318"/>
          <cell r="B318"/>
          <cell r="C318"/>
          <cell r="D318"/>
          <cell r="E318"/>
          <cell r="F318"/>
          <cell r="G318"/>
          <cell r="H318"/>
          <cell r="I318"/>
          <cell r="J318"/>
          <cell r="K318"/>
          <cell r="L318"/>
          <cell r="M318"/>
          <cell r="N318"/>
          <cell r="O318"/>
          <cell r="P318">
            <v>0</v>
          </cell>
          <cell r="Q318"/>
          <cell r="R318"/>
          <cell r="S318" t="str">
            <v xml:space="preserve">32819 </v>
          </cell>
          <cell r="T318"/>
          <cell r="U318"/>
          <cell r="V318"/>
          <cell r="W318"/>
          <cell r="X318"/>
          <cell r="Y318"/>
          <cell r="Z318"/>
          <cell r="AA318">
            <v>32819</v>
          </cell>
          <cell r="AB318"/>
        </row>
        <row r="319">
          <cell r="A319"/>
          <cell r="B319"/>
          <cell r="C319"/>
          <cell r="D319"/>
          <cell r="E319"/>
          <cell r="F319"/>
          <cell r="G319"/>
          <cell r="H319"/>
          <cell r="I319"/>
          <cell r="J319"/>
          <cell r="K319"/>
          <cell r="L319"/>
          <cell r="M319"/>
          <cell r="N319"/>
          <cell r="O319"/>
          <cell r="P319">
            <v>0</v>
          </cell>
          <cell r="Q319"/>
          <cell r="R319"/>
          <cell r="S319" t="str">
            <v xml:space="preserve">32819 </v>
          </cell>
          <cell r="T319"/>
          <cell r="U319"/>
          <cell r="V319"/>
          <cell r="W319"/>
          <cell r="X319"/>
          <cell r="Y319"/>
          <cell r="Z319"/>
          <cell r="AA319">
            <v>32819</v>
          </cell>
          <cell r="AB319"/>
        </row>
        <row r="320">
          <cell r="A320"/>
          <cell r="B320"/>
          <cell r="C320"/>
          <cell r="D320"/>
          <cell r="E320"/>
          <cell r="F320"/>
          <cell r="G320"/>
          <cell r="H320"/>
          <cell r="I320"/>
          <cell r="J320"/>
          <cell r="K320"/>
          <cell r="L320"/>
          <cell r="M320"/>
          <cell r="N320"/>
          <cell r="O320"/>
          <cell r="P320">
            <v>0</v>
          </cell>
          <cell r="Q320"/>
          <cell r="R320"/>
          <cell r="S320" t="str">
            <v xml:space="preserve">32819 </v>
          </cell>
          <cell r="T320"/>
          <cell r="U320"/>
          <cell r="V320"/>
          <cell r="W320"/>
          <cell r="X320"/>
          <cell r="Y320"/>
          <cell r="Z320"/>
          <cell r="AA320">
            <v>32819</v>
          </cell>
          <cell r="AB320"/>
        </row>
        <row r="321">
          <cell r="A321"/>
          <cell r="B321"/>
          <cell r="C321"/>
          <cell r="D321"/>
          <cell r="E321"/>
          <cell r="F321"/>
          <cell r="G321"/>
          <cell r="H321"/>
          <cell r="I321"/>
          <cell r="J321"/>
          <cell r="K321"/>
          <cell r="L321"/>
          <cell r="M321"/>
          <cell r="N321"/>
          <cell r="O321"/>
          <cell r="P321">
            <v>0</v>
          </cell>
          <cell r="Q321"/>
          <cell r="R321"/>
          <cell r="S321" t="str">
            <v xml:space="preserve">32819 </v>
          </cell>
          <cell r="T321"/>
          <cell r="U321"/>
          <cell r="V321"/>
          <cell r="W321"/>
          <cell r="X321"/>
          <cell r="Y321"/>
          <cell r="Z321"/>
          <cell r="AA321">
            <v>32819</v>
          </cell>
          <cell r="AB321"/>
        </row>
        <row r="322">
          <cell r="A322"/>
          <cell r="B322"/>
          <cell r="C322"/>
          <cell r="D322"/>
          <cell r="E322"/>
          <cell r="F322"/>
          <cell r="G322"/>
          <cell r="H322"/>
          <cell r="I322"/>
          <cell r="J322"/>
          <cell r="K322"/>
          <cell r="L322"/>
          <cell r="M322"/>
          <cell r="N322"/>
          <cell r="O322"/>
          <cell r="P322">
            <v>0</v>
          </cell>
          <cell r="Q322"/>
          <cell r="R322"/>
          <cell r="S322" t="str">
            <v xml:space="preserve">32819 </v>
          </cell>
          <cell r="T322"/>
          <cell r="U322"/>
          <cell r="V322"/>
          <cell r="W322"/>
          <cell r="X322"/>
          <cell r="Y322"/>
          <cell r="Z322"/>
          <cell r="AA322">
            <v>32819</v>
          </cell>
          <cell r="AB322"/>
        </row>
        <row r="323">
          <cell r="A323"/>
          <cell r="B323"/>
          <cell r="C323"/>
          <cell r="D323"/>
          <cell r="E323"/>
          <cell r="F323"/>
          <cell r="G323"/>
          <cell r="H323"/>
          <cell r="I323"/>
          <cell r="J323"/>
          <cell r="K323"/>
          <cell r="L323"/>
          <cell r="M323"/>
          <cell r="N323"/>
          <cell r="O323"/>
          <cell r="P323">
            <v>0</v>
          </cell>
          <cell r="Q323"/>
          <cell r="R323"/>
          <cell r="S323" t="str">
            <v xml:space="preserve">32819 </v>
          </cell>
          <cell r="T323"/>
          <cell r="U323"/>
          <cell r="V323"/>
          <cell r="W323"/>
          <cell r="X323"/>
          <cell r="Y323"/>
          <cell r="Z323"/>
          <cell r="AA323">
            <v>32819</v>
          </cell>
          <cell r="AB323"/>
        </row>
        <row r="324">
          <cell r="A324"/>
          <cell r="B324"/>
          <cell r="C324"/>
          <cell r="D324"/>
          <cell r="E324"/>
          <cell r="F324"/>
          <cell r="G324"/>
          <cell r="H324"/>
          <cell r="I324"/>
          <cell r="J324"/>
          <cell r="K324"/>
          <cell r="L324"/>
          <cell r="M324"/>
          <cell r="N324"/>
          <cell r="O324"/>
          <cell r="P324">
            <v>0</v>
          </cell>
          <cell r="Q324"/>
          <cell r="R324"/>
          <cell r="S324" t="str">
            <v xml:space="preserve">32819 </v>
          </cell>
          <cell r="T324"/>
          <cell r="U324"/>
          <cell r="V324"/>
          <cell r="W324"/>
          <cell r="X324"/>
          <cell r="Y324"/>
          <cell r="Z324"/>
          <cell r="AA324">
            <v>32819</v>
          </cell>
          <cell r="AB324"/>
        </row>
        <row r="325">
          <cell r="A325"/>
          <cell r="B325"/>
          <cell r="C325"/>
          <cell r="D325"/>
          <cell r="E325"/>
          <cell r="F325"/>
          <cell r="G325"/>
          <cell r="H325"/>
          <cell r="I325"/>
          <cell r="J325"/>
          <cell r="K325"/>
          <cell r="L325"/>
          <cell r="M325"/>
          <cell r="N325"/>
          <cell r="O325"/>
          <cell r="P325">
            <v>0</v>
          </cell>
          <cell r="Q325"/>
          <cell r="R325"/>
          <cell r="S325" t="str">
            <v xml:space="preserve">32819 </v>
          </cell>
          <cell r="T325"/>
          <cell r="U325"/>
          <cell r="V325"/>
          <cell r="W325"/>
          <cell r="X325"/>
          <cell r="Y325"/>
          <cell r="Z325"/>
          <cell r="AA325">
            <v>32819</v>
          </cell>
          <cell r="AB325"/>
        </row>
        <row r="326">
          <cell r="A326"/>
          <cell r="B326"/>
          <cell r="C326"/>
          <cell r="D326"/>
          <cell r="E326"/>
          <cell r="F326"/>
          <cell r="G326"/>
          <cell r="H326"/>
          <cell r="I326"/>
          <cell r="J326"/>
          <cell r="K326"/>
          <cell r="L326"/>
          <cell r="M326"/>
          <cell r="N326"/>
          <cell r="O326"/>
          <cell r="P326">
            <v>0</v>
          </cell>
          <cell r="Q326"/>
          <cell r="R326"/>
          <cell r="S326" t="str">
            <v xml:space="preserve">32819 </v>
          </cell>
          <cell r="T326"/>
          <cell r="U326"/>
          <cell r="V326"/>
          <cell r="W326"/>
          <cell r="X326"/>
          <cell r="Y326"/>
          <cell r="Z326"/>
          <cell r="AA326">
            <v>32819</v>
          </cell>
          <cell r="AB326"/>
        </row>
        <row r="327">
          <cell r="A327"/>
          <cell r="B327"/>
          <cell r="C327"/>
          <cell r="D327"/>
          <cell r="E327"/>
          <cell r="F327"/>
          <cell r="G327"/>
          <cell r="H327"/>
          <cell r="I327"/>
          <cell r="J327"/>
          <cell r="K327"/>
          <cell r="L327"/>
          <cell r="M327"/>
          <cell r="N327"/>
          <cell r="O327"/>
          <cell r="P327">
            <v>0</v>
          </cell>
          <cell r="Q327"/>
          <cell r="R327"/>
          <cell r="S327" t="str">
            <v xml:space="preserve">32819 </v>
          </cell>
          <cell r="T327"/>
          <cell r="U327"/>
          <cell r="V327"/>
          <cell r="W327"/>
          <cell r="X327"/>
          <cell r="Y327"/>
          <cell r="Z327"/>
          <cell r="AA327">
            <v>32819</v>
          </cell>
          <cell r="AB327"/>
        </row>
        <row r="328">
          <cell r="A328"/>
          <cell r="B328"/>
          <cell r="C328"/>
          <cell r="D328"/>
          <cell r="E328"/>
          <cell r="F328"/>
          <cell r="G328"/>
          <cell r="H328"/>
          <cell r="I328"/>
          <cell r="J328"/>
          <cell r="K328"/>
          <cell r="L328"/>
          <cell r="M328"/>
          <cell r="N328"/>
          <cell r="O328"/>
          <cell r="P328">
            <v>0</v>
          </cell>
          <cell r="Q328"/>
          <cell r="R328"/>
          <cell r="S328" t="str">
            <v xml:space="preserve">32819 </v>
          </cell>
          <cell r="T328"/>
          <cell r="U328"/>
          <cell r="V328"/>
          <cell r="W328"/>
          <cell r="X328"/>
          <cell r="Y328"/>
          <cell r="Z328"/>
          <cell r="AA328">
            <v>32819</v>
          </cell>
          <cell r="AB328"/>
        </row>
        <row r="329">
          <cell r="A329"/>
          <cell r="B329"/>
          <cell r="C329"/>
          <cell r="D329"/>
          <cell r="E329"/>
          <cell r="F329"/>
          <cell r="G329"/>
          <cell r="H329"/>
          <cell r="I329"/>
          <cell r="J329"/>
          <cell r="K329"/>
          <cell r="L329"/>
          <cell r="M329"/>
          <cell r="N329"/>
          <cell r="O329"/>
          <cell r="P329">
            <v>0</v>
          </cell>
          <cell r="Q329"/>
          <cell r="R329"/>
          <cell r="S329" t="str">
            <v xml:space="preserve">32819 </v>
          </cell>
          <cell r="T329"/>
          <cell r="U329"/>
          <cell r="V329"/>
          <cell r="W329"/>
          <cell r="X329"/>
          <cell r="Y329"/>
          <cell r="Z329"/>
          <cell r="AA329">
            <v>32819</v>
          </cell>
          <cell r="AB329"/>
        </row>
        <row r="330">
          <cell r="A330"/>
          <cell r="B330"/>
          <cell r="C330"/>
          <cell r="D330"/>
          <cell r="E330"/>
          <cell r="F330"/>
          <cell r="G330"/>
          <cell r="H330"/>
          <cell r="I330"/>
          <cell r="J330"/>
          <cell r="K330"/>
          <cell r="L330"/>
          <cell r="M330"/>
          <cell r="N330"/>
          <cell r="O330"/>
          <cell r="P330">
            <v>0</v>
          </cell>
          <cell r="Q330"/>
          <cell r="R330"/>
          <cell r="S330" t="str">
            <v xml:space="preserve">32819 </v>
          </cell>
          <cell r="T330"/>
          <cell r="U330"/>
          <cell r="V330"/>
          <cell r="W330"/>
          <cell r="X330"/>
          <cell r="Y330"/>
          <cell r="Z330"/>
          <cell r="AA330">
            <v>32819</v>
          </cell>
          <cell r="AB330"/>
        </row>
        <row r="331">
          <cell r="A331"/>
          <cell r="B331"/>
          <cell r="C331"/>
          <cell r="D331"/>
          <cell r="E331"/>
          <cell r="F331"/>
          <cell r="G331"/>
          <cell r="H331"/>
          <cell r="I331"/>
          <cell r="J331"/>
          <cell r="K331"/>
          <cell r="L331"/>
          <cell r="M331"/>
          <cell r="N331"/>
          <cell r="O331"/>
          <cell r="P331">
            <v>0</v>
          </cell>
          <cell r="Q331"/>
          <cell r="R331"/>
          <cell r="S331" t="str">
            <v xml:space="preserve">32819 </v>
          </cell>
          <cell r="T331"/>
          <cell r="U331"/>
          <cell r="V331"/>
          <cell r="W331"/>
          <cell r="X331"/>
          <cell r="Y331"/>
          <cell r="Z331"/>
          <cell r="AA331">
            <v>32819</v>
          </cell>
          <cell r="AB331"/>
        </row>
        <row r="332">
          <cell r="A332"/>
          <cell r="B332"/>
          <cell r="C332"/>
          <cell r="D332"/>
          <cell r="E332"/>
          <cell r="F332"/>
          <cell r="G332"/>
          <cell r="H332"/>
          <cell r="I332"/>
          <cell r="J332"/>
          <cell r="K332"/>
          <cell r="L332"/>
          <cell r="M332"/>
          <cell r="N332"/>
          <cell r="O332"/>
          <cell r="P332">
            <v>0</v>
          </cell>
          <cell r="Q332"/>
          <cell r="R332"/>
          <cell r="S332" t="str">
            <v xml:space="preserve">32819 </v>
          </cell>
          <cell r="T332"/>
          <cell r="U332"/>
          <cell r="V332"/>
          <cell r="W332"/>
          <cell r="X332"/>
          <cell r="Y332"/>
          <cell r="Z332"/>
          <cell r="AA332">
            <v>32819</v>
          </cell>
          <cell r="AB332"/>
        </row>
        <row r="333">
          <cell r="A333"/>
          <cell r="B333"/>
          <cell r="C333"/>
          <cell r="D333"/>
          <cell r="E333"/>
          <cell r="F333"/>
          <cell r="G333"/>
          <cell r="H333"/>
          <cell r="I333"/>
          <cell r="J333"/>
          <cell r="K333"/>
          <cell r="L333"/>
          <cell r="M333"/>
          <cell r="N333"/>
          <cell r="O333"/>
          <cell r="P333">
            <v>0</v>
          </cell>
          <cell r="Q333"/>
          <cell r="R333"/>
          <cell r="S333" t="str">
            <v xml:space="preserve">32819 </v>
          </cell>
          <cell r="T333"/>
          <cell r="U333"/>
          <cell r="V333"/>
          <cell r="W333"/>
          <cell r="X333"/>
          <cell r="Y333"/>
          <cell r="Z333"/>
          <cell r="AA333">
            <v>32819</v>
          </cell>
          <cell r="AB333"/>
        </row>
        <row r="334">
          <cell r="A334"/>
          <cell r="B334"/>
          <cell r="C334"/>
          <cell r="D334"/>
          <cell r="E334"/>
          <cell r="F334"/>
          <cell r="G334"/>
          <cell r="H334"/>
          <cell r="I334"/>
          <cell r="J334"/>
          <cell r="K334"/>
          <cell r="L334"/>
          <cell r="M334"/>
          <cell r="N334"/>
          <cell r="O334"/>
          <cell r="P334">
            <v>0</v>
          </cell>
          <cell r="Q334"/>
          <cell r="R334"/>
          <cell r="S334" t="str">
            <v xml:space="preserve">32819 </v>
          </cell>
          <cell r="T334"/>
          <cell r="U334"/>
          <cell r="V334"/>
          <cell r="W334"/>
          <cell r="X334"/>
          <cell r="Y334"/>
          <cell r="Z334"/>
          <cell r="AA334">
            <v>32819</v>
          </cell>
          <cell r="AB334"/>
        </row>
        <row r="335">
          <cell r="A335"/>
          <cell r="B335"/>
          <cell r="C335"/>
          <cell r="D335"/>
          <cell r="E335"/>
          <cell r="F335"/>
          <cell r="G335"/>
          <cell r="H335"/>
          <cell r="I335"/>
          <cell r="J335"/>
          <cell r="K335"/>
          <cell r="L335"/>
          <cell r="M335"/>
          <cell r="N335"/>
          <cell r="O335"/>
          <cell r="P335">
            <v>0</v>
          </cell>
          <cell r="Q335"/>
          <cell r="R335"/>
          <cell r="S335" t="str">
            <v xml:space="preserve">32819 </v>
          </cell>
          <cell r="T335"/>
          <cell r="U335"/>
          <cell r="V335"/>
          <cell r="W335"/>
          <cell r="X335"/>
          <cell r="Y335"/>
          <cell r="Z335"/>
          <cell r="AA335">
            <v>32819</v>
          </cell>
          <cell r="AB335"/>
        </row>
        <row r="336">
          <cell r="A336"/>
          <cell r="B336"/>
          <cell r="C336"/>
          <cell r="D336"/>
          <cell r="E336"/>
          <cell r="F336"/>
          <cell r="G336"/>
          <cell r="H336"/>
          <cell r="I336"/>
          <cell r="J336"/>
          <cell r="K336"/>
          <cell r="L336"/>
          <cell r="M336"/>
          <cell r="N336"/>
          <cell r="O336"/>
          <cell r="P336">
            <v>0</v>
          </cell>
          <cell r="Q336"/>
          <cell r="R336"/>
          <cell r="S336" t="str">
            <v xml:space="preserve">32819 </v>
          </cell>
          <cell r="T336"/>
          <cell r="U336"/>
          <cell r="V336"/>
          <cell r="W336"/>
          <cell r="X336"/>
          <cell r="Y336"/>
          <cell r="Z336"/>
          <cell r="AA336">
            <v>32819</v>
          </cell>
          <cell r="AB336"/>
        </row>
        <row r="337">
          <cell r="A337"/>
          <cell r="B337"/>
          <cell r="C337"/>
          <cell r="D337"/>
          <cell r="E337"/>
          <cell r="F337"/>
          <cell r="G337"/>
          <cell r="H337"/>
          <cell r="I337"/>
          <cell r="J337"/>
          <cell r="K337"/>
          <cell r="L337"/>
          <cell r="M337"/>
          <cell r="N337"/>
          <cell r="O337"/>
          <cell r="P337">
            <v>0</v>
          </cell>
          <cell r="Q337"/>
          <cell r="R337"/>
          <cell r="S337" t="str">
            <v xml:space="preserve">32819 </v>
          </cell>
          <cell r="T337"/>
          <cell r="U337"/>
          <cell r="V337"/>
          <cell r="W337"/>
          <cell r="X337"/>
          <cell r="Y337"/>
          <cell r="Z337"/>
          <cell r="AA337">
            <v>32819</v>
          </cell>
          <cell r="AB337"/>
        </row>
        <row r="338">
          <cell r="A338"/>
          <cell r="B338"/>
          <cell r="C338"/>
          <cell r="D338"/>
          <cell r="E338"/>
          <cell r="F338"/>
          <cell r="G338"/>
          <cell r="H338"/>
          <cell r="I338"/>
          <cell r="J338"/>
          <cell r="K338"/>
          <cell r="L338"/>
          <cell r="M338"/>
          <cell r="N338"/>
          <cell r="O338"/>
          <cell r="P338">
            <v>0</v>
          </cell>
          <cell r="Q338"/>
          <cell r="R338"/>
          <cell r="S338" t="str">
            <v xml:space="preserve">32819 </v>
          </cell>
          <cell r="T338"/>
          <cell r="U338"/>
          <cell r="V338"/>
          <cell r="W338"/>
          <cell r="X338"/>
          <cell r="Y338"/>
          <cell r="Z338"/>
          <cell r="AA338">
            <v>32819</v>
          </cell>
          <cell r="AB338"/>
        </row>
        <row r="339">
          <cell r="A339"/>
          <cell r="B339"/>
          <cell r="C339"/>
          <cell r="D339"/>
          <cell r="E339"/>
          <cell r="F339"/>
          <cell r="G339"/>
          <cell r="H339"/>
          <cell r="I339"/>
          <cell r="J339"/>
          <cell r="K339"/>
          <cell r="L339"/>
          <cell r="M339"/>
          <cell r="N339"/>
          <cell r="O339"/>
          <cell r="P339">
            <v>0</v>
          </cell>
          <cell r="Q339"/>
          <cell r="R339"/>
          <cell r="S339" t="str">
            <v xml:space="preserve">32819 </v>
          </cell>
          <cell r="T339"/>
          <cell r="U339"/>
          <cell r="V339"/>
          <cell r="W339"/>
          <cell r="X339"/>
          <cell r="Y339"/>
          <cell r="Z339"/>
          <cell r="AA339">
            <v>32819</v>
          </cell>
          <cell r="AB339"/>
        </row>
        <row r="340">
          <cell r="A340"/>
          <cell r="B340"/>
          <cell r="C340"/>
          <cell r="D340"/>
          <cell r="E340"/>
          <cell r="F340"/>
          <cell r="G340"/>
          <cell r="H340"/>
          <cell r="I340"/>
          <cell r="J340"/>
          <cell r="K340"/>
          <cell r="L340"/>
          <cell r="M340"/>
          <cell r="N340"/>
          <cell r="O340"/>
          <cell r="P340">
            <v>0</v>
          </cell>
          <cell r="Q340"/>
          <cell r="R340"/>
          <cell r="S340" t="str">
            <v xml:space="preserve">32819 </v>
          </cell>
          <cell r="T340"/>
          <cell r="U340"/>
          <cell r="V340"/>
          <cell r="W340"/>
          <cell r="X340"/>
          <cell r="Y340"/>
          <cell r="Z340"/>
          <cell r="AA340">
            <v>32819</v>
          </cell>
          <cell r="AB340"/>
        </row>
        <row r="341">
          <cell r="A341"/>
          <cell r="B341"/>
          <cell r="C341"/>
          <cell r="D341"/>
          <cell r="E341"/>
          <cell r="F341"/>
          <cell r="G341"/>
          <cell r="H341"/>
          <cell r="I341"/>
          <cell r="J341"/>
          <cell r="K341"/>
          <cell r="L341"/>
          <cell r="M341"/>
          <cell r="N341"/>
          <cell r="O341"/>
          <cell r="P341">
            <v>0</v>
          </cell>
          <cell r="Q341"/>
          <cell r="R341"/>
          <cell r="S341" t="str">
            <v xml:space="preserve">32819 </v>
          </cell>
          <cell r="T341"/>
          <cell r="U341"/>
          <cell r="V341"/>
          <cell r="W341"/>
          <cell r="X341"/>
          <cell r="Y341"/>
          <cell r="Z341"/>
          <cell r="AA341">
            <v>32819</v>
          </cell>
          <cell r="AB341"/>
        </row>
        <row r="342">
          <cell r="A342"/>
          <cell r="B342"/>
          <cell r="C342"/>
          <cell r="D342"/>
          <cell r="E342"/>
          <cell r="F342"/>
          <cell r="G342"/>
          <cell r="H342"/>
          <cell r="I342"/>
          <cell r="J342"/>
          <cell r="K342"/>
          <cell r="L342"/>
          <cell r="M342"/>
          <cell r="N342"/>
          <cell r="O342"/>
          <cell r="P342">
            <v>0</v>
          </cell>
          <cell r="Q342"/>
          <cell r="R342"/>
          <cell r="S342" t="str">
            <v xml:space="preserve">32819 </v>
          </cell>
          <cell r="T342"/>
          <cell r="U342"/>
          <cell r="V342"/>
          <cell r="W342"/>
          <cell r="X342"/>
          <cell r="Y342"/>
          <cell r="Z342"/>
          <cell r="AA342">
            <v>32819</v>
          </cell>
          <cell r="AB342"/>
        </row>
        <row r="343">
          <cell r="A343"/>
          <cell r="B343"/>
          <cell r="C343"/>
          <cell r="D343"/>
          <cell r="E343"/>
          <cell r="F343"/>
          <cell r="G343"/>
          <cell r="H343"/>
          <cell r="I343"/>
          <cell r="J343"/>
          <cell r="K343"/>
          <cell r="L343"/>
          <cell r="M343"/>
          <cell r="N343"/>
          <cell r="O343"/>
          <cell r="P343">
            <v>0</v>
          </cell>
          <cell r="Q343"/>
          <cell r="R343"/>
          <cell r="S343" t="str">
            <v xml:space="preserve">32819 </v>
          </cell>
          <cell r="T343"/>
          <cell r="U343"/>
          <cell r="V343"/>
          <cell r="W343"/>
          <cell r="X343"/>
          <cell r="Y343"/>
          <cell r="Z343"/>
          <cell r="AA343">
            <v>32819</v>
          </cell>
          <cell r="AB343"/>
        </row>
        <row r="344">
          <cell r="A344"/>
          <cell r="B344"/>
          <cell r="C344"/>
          <cell r="D344"/>
          <cell r="E344"/>
          <cell r="F344"/>
          <cell r="G344"/>
          <cell r="H344"/>
          <cell r="I344"/>
          <cell r="J344"/>
          <cell r="K344"/>
          <cell r="L344"/>
          <cell r="M344"/>
          <cell r="N344"/>
          <cell r="O344"/>
          <cell r="P344">
            <v>0</v>
          </cell>
          <cell r="Q344"/>
          <cell r="R344"/>
          <cell r="S344" t="str">
            <v xml:space="preserve">32819 </v>
          </cell>
          <cell r="T344"/>
          <cell r="U344"/>
          <cell r="V344"/>
          <cell r="W344"/>
          <cell r="X344"/>
          <cell r="Y344"/>
          <cell r="Z344"/>
          <cell r="AA344">
            <v>32819</v>
          </cell>
          <cell r="AB344"/>
        </row>
        <row r="345">
          <cell r="A345"/>
          <cell r="B345"/>
          <cell r="C345"/>
          <cell r="D345"/>
          <cell r="E345"/>
          <cell r="F345"/>
          <cell r="G345"/>
          <cell r="H345"/>
          <cell r="I345"/>
          <cell r="J345"/>
          <cell r="K345"/>
          <cell r="L345"/>
          <cell r="M345"/>
          <cell r="N345"/>
          <cell r="O345"/>
          <cell r="P345">
            <v>0</v>
          </cell>
          <cell r="Q345"/>
          <cell r="R345"/>
          <cell r="S345" t="str">
            <v xml:space="preserve">32819 </v>
          </cell>
          <cell r="T345"/>
          <cell r="U345"/>
          <cell r="V345"/>
          <cell r="W345"/>
          <cell r="X345"/>
          <cell r="Y345"/>
          <cell r="Z345"/>
          <cell r="AA345">
            <v>32819</v>
          </cell>
          <cell r="AB345"/>
        </row>
        <row r="346">
          <cell r="A346"/>
          <cell r="B346"/>
          <cell r="C346"/>
          <cell r="D346"/>
          <cell r="E346"/>
          <cell r="F346"/>
          <cell r="G346"/>
          <cell r="H346"/>
          <cell r="I346"/>
          <cell r="J346"/>
          <cell r="K346"/>
          <cell r="L346"/>
          <cell r="M346"/>
          <cell r="N346"/>
          <cell r="O346"/>
          <cell r="P346">
            <v>0</v>
          </cell>
          <cell r="Q346"/>
          <cell r="R346"/>
          <cell r="S346" t="str">
            <v xml:space="preserve">32819 </v>
          </cell>
          <cell r="T346"/>
          <cell r="U346"/>
          <cell r="V346"/>
          <cell r="W346"/>
          <cell r="X346"/>
          <cell r="Y346"/>
          <cell r="Z346"/>
          <cell r="AA346">
            <v>32819</v>
          </cell>
          <cell r="AB346"/>
        </row>
        <row r="347">
          <cell r="A347"/>
          <cell r="B347"/>
          <cell r="C347"/>
          <cell r="D347"/>
          <cell r="E347"/>
          <cell r="F347"/>
          <cell r="G347"/>
          <cell r="H347"/>
          <cell r="I347"/>
          <cell r="J347"/>
          <cell r="K347"/>
          <cell r="L347"/>
          <cell r="M347"/>
          <cell r="N347"/>
          <cell r="O347"/>
          <cell r="P347">
            <v>0</v>
          </cell>
          <cell r="Q347"/>
          <cell r="R347"/>
          <cell r="S347" t="str">
            <v xml:space="preserve">32819 </v>
          </cell>
          <cell r="T347"/>
          <cell r="U347"/>
          <cell r="V347"/>
          <cell r="W347"/>
          <cell r="X347"/>
          <cell r="Y347"/>
          <cell r="Z347"/>
          <cell r="AA347">
            <v>32819</v>
          </cell>
          <cell r="AB347"/>
        </row>
        <row r="348">
          <cell r="A348"/>
          <cell r="B348"/>
          <cell r="C348"/>
          <cell r="D348"/>
          <cell r="E348"/>
          <cell r="F348"/>
          <cell r="G348"/>
          <cell r="H348"/>
          <cell r="I348"/>
          <cell r="J348"/>
          <cell r="K348"/>
          <cell r="L348"/>
          <cell r="M348"/>
          <cell r="N348"/>
          <cell r="O348"/>
          <cell r="P348">
            <v>0</v>
          </cell>
          <cell r="Q348"/>
          <cell r="R348"/>
          <cell r="S348" t="str">
            <v xml:space="preserve">32819 </v>
          </cell>
          <cell r="T348"/>
          <cell r="U348"/>
          <cell r="V348"/>
          <cell r="W348"/>
          <cell r="X348"/>
          <cell r="Y348"/>
          <cell r="Z348"/>
          <cell r="AA348">
            <v>32819</v>
          </cell>
          <cell r="AB348"/>
        </row>
        <row r="349">
          <cell r="A349"/>
          <cell r="B349"/>
          <cell r="C349"/>
          <cell r="D349"/>
          <cell r="E349"/>
          <cell r="F349"/>
          <cell r="G349"/>
          <cell r="H349"/>
          <cell r="I349"/>
          <cell r="J349"/>
          <cell r="K349"/>
          <cell r="L349"/>
          <cell r="M349"/>
          <cell r="N349"/>
          <cell r="O349"/>
          <cell r="P349">
            <v>0</v>
          </cell>
          <cell r="Q349"/>
          <cell r="R349"/>
          <cell r="S349" t="str">
            <v xml:space="preserve">32819 </v>
          </cell>
          <cell r="T349"/>
          <cell r="U349"/>
          <cell r="V349"/>
          <cell r="W349"/>
          <cell r="X349"/>
          <cell r="Y349"/>
          <cell r="Z349"/>
          <cell r="AA349">
            <v>32819</v>
          </cell>
          <cell r="AB349"/>
        </row>
        <row r="350">
          <cell r="A350"/>
          <cell r="B350"/>
          <cell r="C350"/>
          <cell r="D350"/>
          <cell r="E350"/>
          <cell r="F350"/>
          <cell r="G350"/>
          <cell r="H350"/>
          <cell r="I350"/>
          <cell r="J350"/>
          <cell r="K350"/>
          <cell r="L350"/>
          <cell r="M350"/>
          <cell r="N350"/>
          <cell r="O350"/>
          <cell r="P350">
            <v>0</v>
          </cell>
          <cell r="Q350"/>
          <cell r="R350"/>
          <cell r="S350" t="str">
            <v xml:space="preserve">32819 </v>
          </cell>
          <cell r="T350"/>
          <cell r="U350"/>
          <cell r="V350"/>
          <cell r="W350"/>
          <cell r="X350"/>
          <cell r="Y350"/>
          <cell r="Z350"/>
          <cell r="AA350">
            <v>32819</v>
          </cell>
          <cell r="AB350"/>
        </row>
        <row r="351">
          <cell r="A351"/>
          <cell r="B351"/>
          <cell r="C351"/>
          <cell r="D351"/>
          <cell r="E351"/>
          <cell r="F351"/>
          <cell r="G351"/>
          <cell r="H351"/>
          <cell r="I351"/>
          <cell r="J351"/>
          <cell r="K351"/>
          <cell r="L351"/>
          <cell r="M351"/>
          <cell r="N351"/>
          <cell r="O351"/>
          <cell r="P351">
            <v>0</v>
          </cell>
          <cell r="Q351"/>
          <cell r="R351"/>
          <cell r="S351" t="str">
            <v xml:space="preserve">32819 </v>
          </cell>
          <cell r="T351"/>
          <cell r="U351"/>
          <cell r="V351"/>
          <cell r="W351"/>
          <cell r="X351"/>
          <cell r="Y351"/>
          <cell r="Z351"/>
          <cell r="AA351">
            <v>32819</v>
          </cell>
          <cell r="AB351"/>
        </row>
        <row r="352">
          <cell r="A352"/>
          <cell r="B352"/>
          <cell r="C352"/>
          <cell r="D352"/>
          <cell r="E352"/>
          <cell r="F352"/>
          <cell r="G352"/>
          <cell r="H352"/>
          <cell r="I352"/>
          <cell r="J352"/>
          <cell r="K352"/>
          <cell r="L352"/>
          <cell r="M352"/>
          <cell r="N352"/>
          <cell r="O352"/>
          <cell r="P352">
            <v>0</v>
          </cell>
          <cell r="Q352"/>
          <cell r="R352"/>
          <cell r="S352" t="str">
            <v xml:space="preserve">32819 </v>
          </cell>
          <cell r="T352"/>
          <cell r="U352"/>
          <cell r="V352"/>
          <cell r="W352"/>
          <cell r="X352"/>
          <cell r="Y352"/>
          <cell r="Z352"/>
          <cell r="AA352">
            <v>32819</v>
          </cell>
          <cell r="AB352"/>
        </row>
        <row r="353">
          <cell r="A353"/>
          <cell r="B353"/>
          <cell r="C353"/>
          <cell r="D353"/>
          <cell r="E353"/>
          <cell r="F353"/>
          <cell r="G353"/>
          <cell r="H353"/>
          <cell r="I353"/>
          <cell r="J353"/>
          <cell r="K353"/>
          <cell r="L353"/>
          <cell r="M353"/>
          <cell r="N353"/>
          <cell r="O353"/>
          <cell r="P353">
            <v>0</v>
          </cell>
          <cell r="Q353"/>
          <cell r="R353"/>
          <cell r="S353" t="str">
            <v xml:space="preserve">32819 </v>
          </cell>
          <cell r="T353"/>
          <cell r="U353"/>
          <cell r="V353"/>
          <cell r="W353"/>
          <cell r="X353"/>
          <cell r="Y353"/>
          <cell r="Z353"/>
          <cell r="AA353">
            <v>32819</v>
          </cell>
          <cell r="AB353"/>
        </row>
        <row r="354">
          <cell r="A354"/>
          <cell r="B354"/>
          <cell r="C354"/>
          <cell r="D354"/>
          <cell r="E354"/>
          <cell r="F354"/>
          <cell r="G354"/>
          <cell r="H354"/>
          <cell r="I354"/>
          <cell r="J354"/>
          <cell r="K354"/>
          <cell r="L354"/>
          <cell r="M354"/>
          <cell r="N354"/>
          <cell r="O354"/>
          <cell r="P354">
            <v>0</v>
          </cell>
          <cell r="Q354"/>
          <cell r="R354"/>
          <cell r="S354" t="str">
            <v xml:space="preserve">32819 </v>
          </cell>
          <cell r="T354"/>
          <cell r="U354"/>
          <cell r="V354"/>
          <cell r="W354"/>
          <cell r="X354"/>
          <cell r="Y354"/>
          <cell r="Z354"/>
          <cell r="AA354">
            <v>32819</v>
          </cell>
          <cell r="AB354"/>
        </row>
        <row r="355">
          <cell r="A355"/>
          <cell r="B355"/>
          <cell r="C355"/>
          <cell r="D355"/>
          <cell r="E355"/>
          <cell r="F355"/>
          <cell r="G355"/>
          <cell r="H355"/>
          <cell r="I355"/>
          <cell r="J355"/>
          <cell r="K355"/>
          <cell r="L355"/>
          <cell r="M355"/>
          <cell r="N355"/>
          <cell r="O355"/>
          <cell r="P355">
            <v>0</v>
          </cell>
          <cell r="Q355"/>
          <cell r="R355"/>
          <cell r="S355" t="str">
            <v xml:space="preserve">32819 </v>
          </cell>
          <cell r="T355"/>
          <cell r="U355"/>
          <cell r="V355"/>
          <cell r="W355"/>
          <cell r="X355"/>
          <cell r="Y355"/>
          <cell r="Z355"/>
          <cell r="AA355">
            <v>32819</v>
          </cell>
          <cell r="AB355"/>
        </row>
        <row r="356">
          <cell r="A356"/>
          <cell r="B356"/>
          <cell r="C356"/>
          <cell r="D356"/>
          <cell r="E356"/>
          <cell r="F356"/>
          <cell r="G356"/>
          <cell r="H356"/>
          <cell r="I356"/>
          <cell r="J356"/>
          <cell r="K356"/>
          <cell r="L356"/>
          <cell r="M356"/>
          <cell r="N356"/>
          <cell r="O356"/>
          <cell r="P356">
            <v>0</v>
          </cell>
          <cell r="Q356"/>
          <cell r="R356"/>
          <cell r="S356" t="str">
            <v xml:space="preserve">32819 </v>
          </cell>
          <cell r="T356"/>
          <cell r="U356"/>
          <cell r="V356"/>
          <cell r="W356"/>
          <cell r="X356"/>
          <cell r="Y356"/>
          <cell r="Z356"/>
          <cell r="AA356">
            <v>32819</v>
          </cell>
          <cell r="AB356"/>
        </row>
        <row r="357">
          <cell r="A357"/>
          <cell r="B357"/>
          <cell r="C357"/>
          <cell r="D357"/>
          <cell r="E357"/>
          <cell r="F357"/>
          <cell r="G357"/>
          <cell r="H357"/>
          <cell r="I357"/>
          <cell r="J357"/>
          <cell r="K357"/>
          <cell r="L357"/>
          <cell r="M357"/>
          <cell r="N357"/>
          <cell r="O357"/>
          <cell r="P357">
            <v>0</v>
          </cell>
          <cell r="Q357"/>
          <cell r="R357"/>
          <cell r="S357" t="str">
            <v xml:space="preserve">32819 </v>
          </cell>
          <cell r="T357"/>
          <cell r="U357"/>
          <cell r="V357"/>
          <cell r="W357"/>
          <cell r="X357"/>
          <cell r="Y357"/>
          <cell r="Z357"/>
          <cell r="AA357">
            <v>32819</v>
          </cell>
          <cell r="AB357"/>
        </row>
        <row r="358">
          <cell r="A358"/>
          <cell r="B358"/>
          <cell r="C358"/>
          <cell r="D358"/>
          <cell r="E358"/>
          <cell r="F358"/>
          <cell r="G358"/>
          <cell r="H358"/>
          <cell r="I358"/>
          <cell r="J358"/>
          <cell r="K358"/>
          <cell r="L358"/>
          <cell r="M358"/>
          <cell r="N358"/>
          <cell r="O358"/>
          <cell r="P358">
            <v>0</v>
          </cell>
          <cell r="Q358"/>
          <cell r="R358"/>
          <cell r="S358" t="str">
            <v xml:space="preserve">32819 </v>
          </cell>
          <cell r="T358"/>
          <cell r="U358"/>
          <cell r="V358"/>
          <cell r="W358"/>
          <cell r="X358"/>
          <cell r="Y358"/>
          <cell r="Z358"/>
          <cell r="AA358">
            <v>32819</v>
          </cell>
          <cell r="AB358"/>
        </row>
        <row r="359">
          <cell r="A359"/>
          <cell r="B359"/>
          <cell r="C359"/>
          <cell r="D359"/>
          <cell r="E359"/>
          <cell r="F359"/>
          <cell r="G359"/>
          <cell r="H359"/>
          <cell r="I359"/>
          <cell r="J359"/>
          <cell r="K359"/>
          <cell r="L359"/>
          <cell r="M359"/>
          <cell r="N359"/>
          <cell r="O359"/>
          <cell r="P359">
            <v>0</v>
          </cell>
          <cell r="Q359"/>
          <cell r="R359"/>
          <cell r="S359" t="str">
            <v xml:space="preserve">32819 </v>
          </cell>
          <cell r="T359"/>
          <cell r="U359"/>
          <cell r="V359"/>
          <cell r="W359"/>
          <cell r="X359"/>
          <cell r="Y359"/>
          <cell r="Z359"/>
          <cell r="AA359">
            <v>32819</v>
          </cell>
          <cell r="AB359"/>
        </row>
        <row r="360">
          <cell r="A360"/>
          <cell r="B360"/>
          <cell r="C360"/>
          <cell r="D360"/>
          <cell r="E360"/>
          <cell r="F360"/>
          <cell r="G360"/>
          <cell r="H360"/>
          <cell r="I360"/>
          <cell r="J360"/>
          <cell r="K360"/>
          <cell r="L360"/>
          <cell r="M360"/>
          <cell r="N360"/>
          <cell r="O360"/>
          <cell r="P360">
            <v>0</v>
          </cell>
          <cell r="Q360"/>
          <cell r="R360"/>
          <cell r="S360" t="str">
            <v xml:space="preserve">32819 </v>
          </cell>
          <cell r="T360"/>
          <cell r="U360"/>
          <cell r="V360"/>
          <cell r="W360"/>
          <cell r="X360"/>
          <cell r="Y360"/>
          <cell r="Z360"/>
          <cell r="AA360">
            <v>32819</v>
          </cell>
          <cell r="AB360"/>
        </row>
        <row r="361">
          <cell r="A361"/>
          <cell r="B361"/>
          <cell r="C361"/>
          <cell r="D361"/>
          <cell r="E361"/>
          <cell r="F361"/>
          <cell r="G361"/>
          <cell r="H361"/>
          <cell r="I361"/>
          <cell r="J361"/>
          <cell r="K361"/>
          <cell r="L361"/>
          <cell r="M361"/>
          <cell r="N361"/>
          <cell r="O361"/>
          <cell r="P361">
            <v>0</v>
          </cell>
          <cell r="Q361"/>
          <cell r="R361"/>
          <cell r="S361" t="str">
            <v xml:space="preserve">32819 </v>
          </cell>
          <cell r="T361"/>
          <cell r="U361"/>
          <cell r="V361"/>
          <cell r="W361"/>
          <cell r="X361"/>
          <cell r="Y361"/>
          <cell r="Z361"/>
          <cell r="AA361">
            <v>32819</v>
          </cell>
          <cell r="AB361"/>
        </row>
        <row r="362">
          <cell r="A362"/>
          <cell r="B362"/>
          <cell r="C362"/>
          <cell r="D362"/>
          <cell r="E362"/>
          <cell r="F362"/>
          <cell r="G362"/>
          <cell r="H362"/>
          <cell r="I362"/>
          <cell r="J362"/>
          <cell r="K362"/>
          <cell r="L362"/>
          <cell r="M362"/>
          <cell r="N362"/>
          <cell r="O362"/>
          <cell r="P362">
            <v>0</v>
          </cell>
          <cell r="Q362"/>
          <cell r="R362"/>
          <cell r="S362" t="str">
            <v xml:space="preserve">32819 </v>
          </cell>
          <cell r="T362"/>
          <cell r="U362"/>
          <cell r="V362"/>
          <cell r="W362"/>
          <cell r="X362"/>
          <cell r="Y362"/>
          <cell r="Z362"/>
          <cell r="AA362">
            <v>32819</v>
          </cell>
          <cell r="AB362"/>
        </row>
        <row r="363">
          <cell r="A363"/>
          <cell r="B363"/>
          <cell r="C363"/>
          <cell r="D363"/>
          <cell r="E363"/>
          <cell r="F363"/>
          <cell r="G363"/>
          <cell r="H363"/>
          <cell r="I363"/>
          <cell r="J363"/>
          <cell r="K363"/>
          <cell r="L363"/>
          <cell r="M363"/>
          <cell r="N363"/>
          <cell r="O363"/>
          <cell r="P363">
            <v>0</v>
          </cell>
          <cell r="Q363"/>
          <cell r="R363"/>
          <cell r="S363" t="str">
            <v xml:space="preserve">32819 </v>
          </cell>
          <cell r="T363"/>
          <cell r="U363"/>
          <cell r="V363"/>
          <cell r="W363"/>
          <cell r="X363"/>
          <cell r="Y363"/>
          <cell r="Z363"/>
          <cell r="AA363">
            <v>32819</v>
          </cell>
          <cell r="AB363"/>
        </row>
        <row r="364">
          <cell r="A364"/>
          <cell r="B364"/>
          <cell r="C364"/>
          <cell r="D364"/>
          <cell r="E364"/>
          <cell r="F364"/>
          <cell r="G364"/>
          <cell r="H364"/>
          <cell r="I364"/>
          <cell r="J364"/>
          <cell r="K364"/>
          <cell r="L364"/>
          <cell r="M364"/>
          <cell r="N364"/>
          <cell r="O364"/>
          <cell r="P364">
            <v>0</v>
          </cell>
          <cell r="Q364"/>
          <cell r="R364"/>
          <cell r="S364" t="str">
            <v xml:space="preserve">32819 </v>
          </cell>
          <cell r="T364"/>
          <cell r="U364"/>
          <cell r="V364"/>
          <cell r="W364"/>
          <cell r="X364"/>
          <cell r="Y364"/>
          <cell r="Z364"/>
          <cell r="AA364">
            <v>32819</v>
          </cell>
          <cell r="AB364"/>
        </row>
        <row r="365">
          <cell r="A365"/>
          <cell r="B365"/>
          <cell r="C365"/>
          <cell r="D365"/>
          <cell r="E365"/>
          <cell r="F365"/>
          <cell r="G365"/>
          <cell r="H365"/>
          <cell r="I365"/>
          <cell r="J365"/>
          <cell r="K365"/>
          <cell r="L365"/>
          <cell r="M365"/>
          <cell r="N365"/>
          <cell r="O365"/>
          <cell r="P365">
            <v>0</v>
          </cell>
          <cell r="Q365"/>
          <cell r="R365"/>
          <cell r="S365" t="str">
            <v xml:space="preserve">32819 </v>
          </cell>
          <cell r="T365"/>
          <cell r="U365"/>
          <cell r="V365"/>
          <cell r="W365"/>
          <cell r="X365"/>
          <cell r="Y365"/>
          <cell r="Z365"/>
          <cell r="AA365">
            <v>32819</v>
          </cell>
          <cell r="AB365"/>
        </row>
        <row r="366">
          <cell r="A366"/>
          <cell r="B366"/>
          <cell r="C366"/>
          <cell r="D366"/>
          <cell r="E366"/>
          <cell r="F366"/>
          <cell r="G366"/>
          <cell r="H366"/>
          <cell r="I366"/>
          <cell r="J366"/>
          <cell r="K366"/>
          <cell r="L366"/>
          <cell r="M366"/>
          <cell r="N366"/>
          <cell r="O366"/>
          <cell r="P366">
            <v>0</v>
          </cell>
          <cell r="Q366"/>
          <cell r="R366"/>
          <cell r="S366" t="str">
            <v xml:space="preserve">32819 </v>
          </cell>
          <cell r="T366"/>
          <cell r="U366"/>
          <cell r="V366"/>
          <cell r="W366"/>
          <cell r="X366"/>
          <cell r="Y366"/>
          <cell r="Z366"/>
          <cell r="AA366">
            <v>32819</v>
          </cell>
          <cell r="AB366"/>
        </row>
        <row r="367">
          <cell r="A367"/>
          <cell r="B367"/>
          <cell r="C367"/>
          <cell r="D367"/>
          <cell r="E367"/>
          <cell r="F367"/>
          <cell r="G367"/>
          <cell r="H367"/>
          <cell r="I367"/>
          <cell r="J367"/>
          <cell r="K367"/>
          <cell r="L367"/>
          <cell r="M367"/>
          <cell r="N367"/>
          <cell r="O367"/>
          <cell r="P367">
            <v>0</v>
          </cell>
          <cell r="Q367"/>
          <cell r="R367"/>
          <cell r="S367" t="str">
            <v xml:space="preserve">32819 </v>
          </cell>
          <cell r="T367"/>
          <cell r="U367"/>
          <cell r="V367"/>
          <cell r="W367"/>
          <cell r="X367"/>
          <cell r="Y367"/>
          <cell r="Z367"/>
          <cell r="AA367">
            <v>32819</v>
          </cell>
          <cell r="AB367"/>
        </row>
        <row r="368">
          <cell r="A368"/>
          <cell r="B368"/>
          <cell r="C368"/>
          <cell r="D368"/>
          <cell r="E368"/>
          <cell r="F368"/>
          <cell r="G368"/>
          <cell r="H368"/>
          <cell r="I368"/>
          <cell r="J368"/>
          <cell r="K368"/>
          <cell r="L368"/>
          <cell r="M368"/>
          <cell r="N368"/>
          <cell r="O368"/>
          <cell r="P368">
            <v>0</v>
          </cell>
          <cell r="Q368"/>
          <cell r="R368"/>
          <cell r="S368" t="str">
            <v xml:space="preserve">32819 </v>
          </cell>
          <cell r="T368"/>
          <cell r="U368"/>
          <cell r="V368"/>
          <cell r="W368"/>
          <cell r="X368"/>
          <cell r="Y368"/>
          <cell r="Z368"/>
          <cell r="AA368">
            <v>32819</v>
          </cell>
          <cell r="AB368"/>
        </row>
        <row r="369">
          <cell r="A369"/>
          <cell r="B369"/>
          <cell r="C369"/>
          <cell r="D369"/>
          <cell r="E369"/>
          <cell r="F369"/>
          <cell r="G369"/>
          <cell r="H369"/>
          <cell r="I369"/>
          <cell r="J369"/>
          <cell r="K369"/>
          <cell r="L369"/>
          <cell r="M369"/>
          <cell r="N369"/>
          <cell r="O369"/>
          <cell r="P369">
            <v>0</v>
          </cell>
          <cell r="Q369"/>
          <cell r="R369"/>
          <cell r="S369" t="str">
            <v xml:space="preserve">32819 </v>
          </cell>
          <cell r="T369"/>
          <cell r="U369"/>
          <cell r="V369"/>
          <cell r="W369"/>
          <cell r="X369"/>
          <cell r="Y369"/>
          <cell r="Z369"/>
          <cell r="AA369">
            <v>32819</v>
          </cell>
          <cell r="AB369"/>
        </row>
        <row r="370">
          <cell r="A370"/>
          <cell r="B370"/>
          <cell r="C370"/>
          <cell r="D370"/>
          <cell r="E370"/>
          <cell r="F370"/>
          <cell r="G370"/>
          <cell r="H370"/>
          <cell r="I370"/>
          <cell r="J370"/>
          <cell r="K370"/>
          <cell r="L370"/>
          <cell r="M370"/>
          <cell r="N370"/>
          <cell r="O370"/>
          <cell r="P370">
            <v>0</v>
          </cell>
          <cell r="Q370"/>
          <cell r="R370"/>
          <cell r="S370" t="str">
            <v xml:space="preserve">32819 </v>
          </cell>
          <cell r="T370"/>
          <cell r="U370"/>
          <cell r="V370"/>
          <cell r="W370"/>
          <cell r="X370"/>
          <cell r="Y370"/>
          <cell r="Z370"/>
          <cell r="AA370">
            <v>32819</v>
          </cell>
          <cell r="AB370"/>
        </row>
        <row r="371">
          <cell r="A371"/>
          <cell r="B371"/>
          <cell r="C371"/>
          <cell r="D371"/>
          <cell r="E371"/>
          <cell r="F371"/>
          <cell r="G371"/>
          <cell r="H371"/>
          <cell r="I371"/>
          <cell r="J371"/>
          <cell r="K371"/>
          <cell r="L371"/>
          <cell r="M371"/>
          <cell r="N371"/>
          <cell r="O371"/>
          <cell r="P371">
            <v>0</v>
          </cell>
          <cell r="Q371"/>
          <cell r="R371"/>
          <cell r="S371" t="str">
            <v xml:space="preserve">32819 </v>
          </cell>
          <cell r="T371"/>
          <cell r="U371"/>
          <cell r="V371"/>
          <cell r="W371"/>
          <cell r="X371"/>
          <cell r="Y371"/>
          <cell r="Z371"/>
          <cell r="AA371">
            <v>32819</v>
          </cell>
          <cell r="AB371"/>
        </row>
        <row r="372">
          <cell r="A372"/>
          <cell r="B372"/>
          <cell r="C372"/>
          <cell r="D372"/>
          <cell r="E372"/>
          <cell r="F372"/>
          <cell r="G372"/>
          <cell r="H372"/>
          <cell r="I372"/>
          <cell r="J372"/>
          <cell r="K372"/>
          <cell r="L372"/>
          <cell r="M372"/>
          <cell r="N372"/>
          <cell r="O372"/>
          <cell r="P372">
            <v>0</v>
          </cell>
          <cell r="Q372"/>
          <cell r="R372"/>
          <cell r="S372" t="str">
            <v xml:space="preserve">32819 </v>
          </cell>
          <cell r="T372"/>
          <cell r="U372"/>
          <cell r="V372"/>
          <cell r="W372"/>
          <cell r="X372"/>
          <cell r="Y372"/>
          <cell r="Z372"/>
          <cell r="AA372">
            <v>32819</v>
          </cell>
          <cell r="AB372"/>
        </row>
        <row r="373">
          <cell r="A373"/>
          <cell r="B373"/>
          <cell r="C373"/>
          <cell r="D373"/>
          <cell r="E373"/>
          <cell r="F373"/>
          <cell r="G373"/>
          <cell r="H373"/>
          <cell r="I373"/>
          <cell r="J373"/>
          <cell r="K373"/>
          <cell r="L373"/>
          <cell r="M373"/>
          <cell r="N373"/>
          <cell r="O373"/>
          <cell r="P373">
            <v>0</v>
          </cell>
          <cell r="Q373"/>
          <cell r="R373"/>
          <cell r="S373" t="str">
            <v xml:space="preserve">32819 </v>
          </cell>
          <cell r="T373"/>
          <cell r="U373"/>
          <cell r="V373"/>
          <cell r="W373"/>
          <cell r="X373"/>
          <cell r="Y373"/>
          <cell r="Z373"/>
          <cell r="AA373">
            <v>32819</v>
          </cell>
          <cell r="AB373"/>
        </row>
        <row r="374">
          <cell r="A374"/>
          <cell r="B374"/>
          <cell r="C374"/>
          <cell r="D374"/>
          <cell r="E374"/>
          <cell r="F374"/>
          <cell r="G374"/>
          <cell r="H374"/>
          <cell r="I374"/>
          <cell r="J374"/>
          <cell r="K374"/>
          <cell r="L374"/>
          <cell r="M374"/>
          <cell r="N374"/>
          <cell r="O374"/>
          <cell r="P374">
            <v>0</v>
          </cell>
          <cell r="Q374"/>
          <cell r="R374"/>
          <cell r="S374" t="str">
            <v xml:space="preserve">32819 </v>
          </cell>
          <cell r="T374"/>
          <cell r="U374"/>
          <cell r="V374"/>
          <cell r="W374"/>
          <cell r="X374"/>
          <cell r="Y374"/>
          <cell r="Z374"/>
          <cell r="AA374">
            <v>32819</v>
          </cell>
          <cell r="AB374"/>
        </row>
        <row r="375">
          <cell r="A375"/>
          <cell r="B375"/>
          <cell r="C375"/>
          <cell r="D375"/>
          <cell r="E375"/>
          <cell r="F375"/>
          <cell r="G375"/>
          <cell r="H375"/>
          <cell r="I375"/>
          <cell r="J375"/>
          <cell r="K375"/>
          <cell r="L375"/>
          <cell r="M375"/>
          <cell r="N375"/>
          <cell r="O375"/>
          <cell r="P375">
            <v>0</v>
          </cell>
          <cell r="Q375"/>
          <cell r="R375"/>
          <cell r="S375" t="str">
            <v xml:space="preserve">32819 </v>
          </cell>
          <cell r="T375"/>
          <cell r="U375"/>
          <cell r="V375"/>
          <cell r="W375"/>
          <cell r="X375"/>
          <cell r="Y375"/>
          <cell r="Z375"/>
          <cell r="AA375">
            <v>32819</v>
          </cell>
          <cell r="AB375"/>
        </row>
        <row r="376">
          <cell r="A376"/>
          <cell r="B376"/>
          <cell r="C376"/>
          <cell r="D376"/>
          <cell r="E376"/>
          <cell r="F376"/>
          <cell r="G376"/>
          <cell r="H376"/>
          <cell r="I376"/>
          <cell r="J376"/>
          <cell r="K376"/>
          <cell r="L376"/>
          <cell r="M376"/>
          <cell r="N376"/>
          <cell r="O376"/>
          <cell r="P376">
            <v>0</v>
          </cell>
          <cell r="Q376"/>
          <cell r="R376"/>
          <cell r="S376" t="str">
            <v xml:space="preserve">32819 </v>
          </cell>
          <cell r="T376"/>
          <cell r="U376"/>
          <cell r="V376"/>
          <cell r="W376"/>
          <cell r="X376"/>
          <cell r="Y376"/>
          <cell r="Z376"/>
          <cell r="AA376">
            <v>32819</v>
          </cell>
          <cell r="AB376"/>
        </row>
        <row r="377">
          <cell r="A377"/>
          <cell r="B377"/>
          <cell r="C377"/>
          <cell r="D377"/>
          <cell r="E377"/>
          <cell r="F377"/>
          <cell r="G377"/>
          <cell r="H377"/>
          <cell r="I377"/>
          <cell r="J377"/>
          <cell r="K377"/>
          <cell r="L377"/>
          <cell r="M377"/>
          <cell r="N377"/>
          <cell r="O377"/>
          <cell r="P377">
            <v>0</v>
          </cell>
          <cell r="Q377"/>
          <cell r="R377"/>
          <cell r="S377" t="str">
            <v xml:space="preserve">32819 </v>
          </cell>
          <cell r="T377"/>
          <cell r="U377"/>
          <cell r="V377"/>
          <cell r="W377"/>
          <cell r="X377"/>
          <cell r="Y377"/>
          <cell r="Z377"/>
          <cell r="AA377">
            <v>32819</v>
          </cell>
          <cell r="AB377"/>
        </row>
        <row r="378">
          <cell r="A378"/>
          <cell r="B378"/>
          <cell r="C378"/>
          <cell r="D378"/>
          <cell r="E378"/>
          <cell r="F378"/>
          <cell r="G378"/>
          <cell r="H378"/>
          <cell r="I378"/>
          <cell r="J378"/>
          <cell r="K378"/>
          <cell r="L378"/>
          <cell r="M378"/>
          <cell r="N378"/>
          <cell r="O378"/>
          <cell r="P378">
            <v>0</v>
          </cell>
          <cell r="Q378"/>
          <cell r="R378"/>
          <cell r="S378" t="str">
            <v xml:space="preserve">32819 </v>
          </cell>
          <cell r="T378"/>
          <cell r="U378"/>
          <cell r="V378"/>
          <cell r="W378"/>
          <cell r="X378"/>
          <cell r="Y378"/>
          <cell r="Z378"/>
          <cell r="AA378">
            <v>32819</v>
          </cell>
          <cell r="AB378"/>
        </row>
        <row r="379">
          <cell r="A379"/>
          <cell r="B379"/>
          <cell r="C379"/>
          <cell r="D379"/>
          <cell r="E379"/>
          <cell r="F379"/>
          <cell r="G379"/>
          <cell r="H379"/>
          <cell r="I379"/>
          <cell r="J379"/>
          <cell r="K379"/>
          <cell r="L379"/>
          <cell r="M379"/>
          <cell r="N379"/>
          <cell r="O379"/>
          <cell r="P379">
            <v>0</v>
          </cell>
          <cell r="Q379"/>
          <cell r="R379"/>
          <cell r="S379" t="str">
            <v xml:space="preserve">32819 </v>
          </cell>
          <cell r="T379"/>
          <cell r="U379"/>
          <cell r="V379"/>
          <cell r="W379"/>
          <cell r="X379"/>
          <cell r="Y379"/>
          <cell r="Z379"/>
          <cell r="AA379">
            <v>32819</v>
          </cell>
          <cell r="AB379"/>
        </row>
        <row r="380">
          <cell r="A380"/>
          <cell r="B380"/>
          <cell r="C380"/>
          <cell r="D380"/>
          <cell r="E380"/>
          <cell r="F380"/>
          <cell r="G380"/>
          <cell r="H380"/>
          <cell r="I380"/>
          <cell r="J380"/>
          <cell r="K380"/>
          <cell r="L380"/>
          <cell r="M380"/>
          <cell r="N380"/>
          <cell r="O380"/>
          <cell r="P380">
            <v>0</v>
          </cell>
          <cell r="Q380"/>
          <cell r="R380"/>
          <cell r="S380" t="str">
            <v xml:space="preserve">32819 </v>
          </cell>
          <cell r="T380"/>
          <cell r="U380"/>
          <cell r="V380"/>
          <cell r="W380"/>
          <cell r="X380"/>
          <cell r="Y380"/>
          <cell r="Z380"/>
          <cell r="AA380">
            <v>32819</v>
          </cell>
          <cell r="AB380"/>
        </row>
        <row r="381">
          <cell r="A381"/>
          <cell r="B381"/>
          <cell r="C381"/>
          <cell r="D381"/>
          <cell r="E381"/>
          <cell r="F381"/>
          <cell r="G381"/>
          <cell r="H381"/>
          <cell r="I381"/>
          <cell r="J381"/>
          <cell r="K381"/>
          <cell r="L381"/>
          <cell r="M381"/>
          <cell r="N381"/>
          <cell r="O381"/>
          <cell r="P381">
            <v>0</v>
          </cell>
          <cell r="Q381"/>
          <cell r="R381"/>
          <cell r="S381" t="str">
            <v xml:space="preserve">32819 </v>
          </cell>
          <cell r="T381"/>
          <cell r="U381"/>
          <cell r="V381"/>
          <cell r="W381"/>
          <cell r="X381"/>
          <cell r="Y381"/>
          <cell r="Z381"/>
          <cell r="AA381">
            <v>32819</v>
          </cell>
          <cell r="AB381"/>
        </row>
        <row r="382">
          <cell r="A382"/>
          <cell r="B382"/>
          <cell r="C382"/>
          <cell r="D382"/>
          <cell r="E382"/>
          <cell r="F382"/>
          <cell r="G382"/>
          <cell r="H382"/>
          <cell r="I382"/>
          <cell r="J382"/>
          <cell r="K382"/>
          <cell r="L382"/>
          <cell r="M382"/>
          <cell r="N382"/>
          <cell r="O382"/>
          <cell r="P382">
            <v>0</v>
          </cell>
          <cell r="Q382"/>
          <cell r="R382"/>
          <cell r="S382" t="str">
            <v xml:space="preserve">32819 </v>
          </cell>
          <cell r="T382"/>
          <cell r="U382"/>
          <cell r="V382"/>
          <cell r="W382"/>
          <cell r="X382"/>
          <cell r="Y382"/>
          <cell r="Z382"/>
          <cell r="AA382">
            <v>32819</v>
          </cell>
          <cell r="AB382"/>
        </row>
        <row r="383">
          <cell r="A383"/>
          <cell r="B383"/>
          <cell r="C383"/>
          <cell r="D383"/>
          <cell r="E383"/>
          <cell r="F383"/>
          <cell r="G383"/>
          <cell r="H383"/>
          <cell r="I383"/>
          <cell r="J383"/>
          <cell r="K383"/>
          <cell r="L383"/>
          <cell r="M383"/>
          <cell r="N383"/>
          <cell r="O383"/>
          <cell r="P383">
            <v>0</v>
          </cell>
          <cell r="Q383"/>
          <cell r="R383"/>
          <cell r="S383" t="str">
            <v xml:space="preserve">32819 </v>
          </cell>
          <cell r="T383"/>
          <cell r="U383"/>
          <cell r="V383"/>
          <cell r="W383"/>
          <cell r="X383"/>
          <cell r="Y383"/>
          <cell r="Z383"/>
          <cell r="AA383">
            <v>32819</v>
          </cell>
          <cell r="AB383"/>
        </row>
        <row r="384">
          <cell r="A384"/>
          <cell r="B384"/>
          <cell r="C384"/>
          <cell r="D384"/>
          <cell r="E384"/>
          <cell r="F384"/>
          <cell r="G384"/>
          <cell r="H384"/>
          <cell r="I384"/>
          <cell r="J384"/>
          <cell r="K384"/>
          <cell r="L384"/>
          <cell r="M384"/>
          <cell r="N384"/>
          <cell r="O384"/>
          <cell r="P384">
            <v>0</v>
          </cell>
          <cell r="Q384"/>
          <cell r="R384"/>
          <cell r="S384" t="str">
            <v xml:space="preserve">32819 </v>
          </cell>
          <cell r="T384"/>
          <cell r="U384"/>
          <cell r="V384"/>
          <cell r="W384"/>
          <cell r="X384"/>
          <cell r="Y384"/>
          <cell r="Z384"/>
          <cell r="AA384">
            <v>32819</v>
          </cell>
          <cell r="AB384"/>
        </row>
        <row r="385">
          <cell r="A385"/>
          <cell r="B385"/>
          <cell r="C385"/>
          <cell r="D385"/>
          <cell r="E385"/>
          <cell r="F385"/>
          <cell r="G385"/>
          <cell r="H385"/>
          <cell r="I385"/>
          <cell r="J385"/>
          <cell r="K385"/>
          <cell r="L385"/>
          <cell r="M385"/>
          <cell r="N385"/>
          <cell r="O385"/>
          <cell r="P385">
            <v>0</v>
          </cell>
          <cell r="Q385"/>
          <cell r="R385"/>
          <cell r="S385" t="str">
            <v xml:space="preserve">32819 </v>
          </cell>
          <cell r="T385"/>
          <cell r="U385"/>
          <cell r="V385"/>
          <cell r="W385"/>
          <cell r="X385"/>
          <cell r="Y385"/>
          <cell r="Z385"/>
          <cell r="AA385">
            <v>32819</v>
          </cell>
          <cell r="AB385"/>
        </row>
        <row r="386">
          <cell r="A386"/>
          <cell r="B386"/>
          <cell r="C386"/>
          <cell r="D386"/>
          <cell r="E386"/>
          <cell r="F386"/>
          <cell r="G386"/>
          <cell r="H386"/>
          <cell r="I386"/>
          <cell r="J386"/>
          <cell r="K386"/>
          <cell r="L386"/>
          <cell r="M386"/>
          <cell r="N386"/>
          <cell r="O386"/>
          <cell r="P386">
            <v>0</v>
          </cell>
          <cell r="Q386"/>
          <cell r="R386"/>
          <cell r="S386" t="str">
            <v xml:space="preserve">32819 </v>
          </cell>
          <cell r="T386"/>
          <cell r="U386"/>
          <cell r="V386"/>
          <cell r="W386"/>
          <cell r="X386"/>
          <cell r="Y386"/>
          <cell r="Z386"/>
          <cell r="AA386">
            <v>32819</v>
          </cell>
          <cell r="AB386"/>
        </row>
        <row r="387">
          <cell r="A387"/>
          <cell r="B387"/>
          <cell r="C387"/>
          <cell r="D387"/>
          <cell r="E387"/>
          <cell r="F387"/>
          <cell r="G387"/>
          <cell r="H387"/>
          <cell r="I387"/>
          <cell r="J387"/>
          <cell r="K387"/>
          <cell r="L387"/>
          <cell r="M387"/>
          <cell r="N387"/>
          <cell r="O387"/>
          <cell r="P387">
            <v>0</v>
          </cell>
          <cell r="Q387"/>
          <cell r="R387"/>
          <cell r="S387" t="str">
            <v xml:space="preserve">32819 </v>
          </cell>
          <cell r="T387"/>
          <cell r="U387"/>
          <cell r="V387"/>
          <cell r="W387"/>
          <cell r="X387"/>
          <cell r="Y387"/>
          <cell r="Z387"/>
          <cell r="AA387">
            <v>32819</v>
          </cell>
          <cell r="AB387"/>
        </row>
        <row r="388">
          <cell r="A388"/>
          <cell r="B388"/>
          <cell r="C388"/>
          <cell r="D388"/>
          <cell r="E388"/>
          <cell r="F388"/>
          <cell r="G388"/>
          <cell r="H388"/>
          <cell r="I388"/>
          <cell r="J388"/>
          <cell r="K388"/>
          <cell r="L388"/>
          <cell r="M388"/>
          <cell r="N388"/>
          <cell r="O388"/>
          <cell r="P388">
            <v>0</v>
          </cell>
          <cell r="Q388"/>
          <cell r="R388"/>
          <cell r="S388" t="str">
            <v xml:space="preserve">32819 </v>
          </cell>
          <cell r="T388"/>
          <cell r="U388"/>
          <cell r="V388"/>
          <cell r="W388"/>
          <cell r="X388"/>
          <cell r="Y388"/>
          <cell r="Z388"/>
          <cell r="AA388">
            <v>32819</v>
          </cell>
          <cell r="AB388"/>
        </row>
        <row r="389">
          <cell r="A389"/>
          <cell r="B389"/>
          <cell r="C389"/>
          <cell r="D389"/>
          <cell r="E389"/>
          <cell r="F389"/>
          <cell r="G389"/>
          <cell r="H389"/>
          <cell r="I389"/>
          <cell r="J389"/>
          <cell r="K389"/>
          <cell r="L389"/>
          <cell r="M389"/>
          <cell r="N389"/>
          <cell r="O389"/>
          <cell r="P389">
            <v>0</v>
          </cell>
          <cell r="Q389"/>
          <cell r="R389"/>
          <cell r="S389" t="str">
            <v xml:space="preserve">32819 </v>
          </cell>
          <cell r="T389"/>
          <cell r="U389"/>
          <cell r="V389"/>
          <cell r="W389"/>
          <cell r="X389"/>
          <cell r="Y389"/>
          <cell r="Z389"/>
          <cell r="AA389">
            <v>32819</v>
          </cell>
          <cell r="AB389"/>
        </row>
        <row r="390">
          <cell r="A390"/>
          <cell r="B390"/>
          <cell r="C390"/>
          <cell r="D390"/>
          <cell r="E390"/>
          <cell r="F390"/>
          <cell r="G390"/>
          <cell r="H390"/>
          <cell r="I390"/>
          <cell r="J390"/>
          <cell r="K390"/>
          <cell r="L390"/>
          <cell r="M390"/>
          <cell r="N390"/>
          <cell r="O390"/>
          <cell r="P390">
            <v>0</v>
          </cell>
          <cell r="Q390"/>
          <cell r="R390"/>
          <cell r="S390" t="str">
            <v xml:space="preserve">32819 </v>
          </cell>
          <cell r="T390"/>
          <cell r="U390"/>
          <cell r="V390"/>
          <cell r="W390"/>
          <cell r="X390"/>
          <cell r="Y390"/>
          <cell r="Z390"/>
          <cell r="AA390">
            <v>32819</v>
          </cell>
          <cell r="AB390"/>
        </row>
        <row r="391">
          <cell r="A391"/>
          <cell r="B391"/>
          <cell r="C391"/>
          <cell r="D391"/>
          <cell r="E391"/>
          <cell r="F391"/>
          <cell r="G391"/>
          <cell r="H391"/>
          <cell r="I391"/>
          <cell r="J391"/>
          <cell r="K391"/>
          <cell r="L391"/>
          <cell r="M391"/>
          <cell r="N391"/>
          <cell r="O391"/>
          <cell r="P391">
            <v>0</v>
          </cell>
          <cell r="Q391"/>
          <cell r="R391"/>
          <cell r="S391" t="str">
            <v xml:space="preserve">32819 </v>
          </cell>
          <cell r="T391"/>
          <cell r="U391"/>
          <cell r="V391"/>
          <cell r="W391"/>
          <cell r="X391"/>
          <cell r="Y391"/>
          <cell r="Z391"/>
          <cell r="AA391">
            <v>32819</v>
          </cell>
          <cell r="AB391"/>
        </row>
        <row r="392">
          <cell r="A392"/>
          <cell r="B392"/>
          <cell r="C392"/>
          <cell r="D392"/>
          <cell r="E392"/>
          <cell r="F392"/>
          <cell r="G392"/>
          <cell r="H392"/>
          <cell r="I392"/>
          <cell r="J392"/>
          <cell r="K392"/>
          <cell r="L392"/>
          <cell r="M392"/>
          <cell r="N392"/>
          <cell r="O392"/>
          <cell r="P392">
            <v>0</v>
          </cell>
          <cell r="Q392"/>
          <cell r="R392"/>
          <cell r="S392" t="str">
            <v xml:space="preserve">32819 </v>
          </cell>
          <cell r="T392"/>
          <cell r="U392"/>
          <cell r="V392"/>
          <cell r="W392"/>
          <cell r="X392"/>
          <cell r="Y392"/>
          <cell r="Z392"/>
          <cell r="AA392">
            <v>32819</v>
          </cell>
          <cell r="AB392"/>
        </row>
        <row r="393">
          <cell r="A393"/>
          <cell r="B393"/>
          <cell r="C393"/>
          <cell r="D393"/>
          <cell r="E393"/>
          <cell r="F393"/>
          <cell r="G393"/>
          <cell r="H393"/>
          <cell r="I393"/>
          <cell r="J393"/>
          <cell r="K393"/>
          <cell r="L393"/>
          <cell r="M393"/>
          <cell r="N393"/>
          <cell r="O393"/>
          <cell r="P393">
            <v>0</v>
          </cell>
          <cell r="Q393"/>
          <cell r="R393"/>
          <cell r="S393" t="str">
            <v xml:space="preserve">32819 </v>
          </cell>
          <cell r="T393"/>
          <cell r="U393"/>
          <cell r="V393"/>
          <cell r="W393"/>
          <cell r="X393"/>
          <cell r="Y393"/>
          <cell r="Z393"/>
          <cell r="AA393">
            <v>32819</v>
          </cell>
          <cell r="AB393"/>
        </row>
        <row r="394">
          <cell r="A394"/>
          <cell r="B394"/>
          <cell r="C394"/>
          <cell r="D394"/>
          <cell r="E394"/>
          <cell r="F394"/>
          <cell r="G394"/>
          <cell r="H394"/>
          <cell r="I394"/>
          <cell r="J394"/>
          <cell r="K394"/>
          <cell r="L394"/>
          <cell r="M394"/>
          <cell r="N394"/>
          <cell r="O394"/>
          <cell r="P394">
            <v>0</v>
          </cell>
          <cell r="Q394"/>
          <cell r="R394"/>
          <cell r="S394" t="str">
            <v xml:space="preserve">32819 </v>
          </cell>
          <cell r="T394"/>
          <cell r="U394"/>
          <cell r="V394"/>
          <cell r="W394"/>
          <cell r="X394"/>
          <cell r="Y394"/>
          <cell r="Z394"/>
          <cell r="AA394">
            <v>32819</v>
          </cell>
          <cell r="AB394"/>
        </row>
        <row r="395">
          <cell r="A395"/>
          <cell r="B395"/>
          <cell r="C395"/>
          <cell r="D395"/>
          <cell r="E395"/>
          <cell r="F395"/>
          <cell r="G395"/>
          <cell r="H395"/>
          <cell r="I395"/>
          <cell r="J395"/>
          <cell r="K395"/>
          <cell r="L395"/>
          <cell r="M395"/>
          <cell r="N395"/>
          <cell r="O395"/>
          <cell r="P395">
            <v>0</v>
          </cell>
          <cell r="Q395"/>
          <cell r="R395"/>
          <cell r="S395" t="str">
            <v xml:space="preserve">32819 </v>
          </cell>
          <cell r="T395"/>
          <cell r="U395"/>
          <cell r="V395"/>
          <cell r="W395"/>
          <cell r="X395"/>
          <cell r="Y395"/>
          <cell r="Z395"/>
          <cell r="AA395">
            <v>32819</v>
          </cell>
          <cell r="AB395"/>
        </row>
        <row r="396">
          <cell r="A396"/>
          <cell r="B396"/>
          <cell r="C396"/>
          <cell r="D396"/>
          <cell r="E396"/>
          <cell r="F396"/>
          <cell r="G396"/>
          <cell r="H396"/>
          <cell r="I396"/>
          <cell r="J396"/>
          <cell r="K396"/>
          <cell r="L396"/>
          <cell r="M396"/>
          <cell r="N396"/>
          <cell r="O396"/>
          <cell r="P396">
            <v>0</v>
          </cell>
          <cell r="Q396"/>
          <cell r="R396"/>
          <cell r="S396" t="str">
            <v xml:space="preserve">32819 </v>
          </cell>
          <cell r="T396"/>
          <cell r="U396"/>
          <cell r="V396"/>
          <cell r="W396"/>
          <cell r="X396"/>
          <cell r="Y396"/>
          <cell r="Z396"/>
          <cell r="AA396">
            <v>32819</v>
          </cell>
          <cell r="AB396"/>
        </row>
        <row r="397">
          <cell r="A397"/>
          <cell r="B397"/>
          <cell r="C397"/>
          <cell r="D397"/>
          <cell r="E397"/>
          <cell r="F397"/>
          <cell r="G397"/>
          <cell r="H397"/>
          <cell r="I397"/>
          <cell r="J397"/>
          <cell r="K397"/>
          <cell r="L397"/>
          <cell r="M397"/>
          <cell r="N397"/>
          <cell r="O397"/>
          <cell r="P397">
            <v>0</v>
          </cell>
          <cell r="Q397"/>
          <cell r="R397"/>
          <cell r="S397" t="str">
            <v xml:space="preserve">32819 </v>
          </cell>
          <cell r="T397"/>
          <cell r="U397"/>
          <cell r="V397"/>
          <cell r="W397"/>
          <cell r="X397"/>
          <cell r="Y397"/>
          <cell r="Z397"/>
          <cell r="AA397">
            <v>32819</v>
          </cell>
          <cell r="AB397"/>
        </row>
        <row r="398">
          <cell r="A398"/>
          <cell r="B398"/>
          <cell r="C398"/>
          <cell r="D398"/>
          <cell r="E398"/>
          <cell r="F398"/>
          <cell r="G398"/>
          <cell r="H398"/>
          <cell r="I398"/>
          <cell r="J398"/>
          <cell r="K398"/>
          <cell r="L398"/>
          <cell r="M398"/>
          <cell r="N398"/>
          <cell r="O398"/>
          <cell r="P398">
            <v>0</v>
          </cell>
          <cell r="Q398"/>
          <cell r="R398"/>
          <cell r="S398" t="str">
            <v xml:space="preserve">32819 </v>
          </cell>
          <cell r="T398"/>
          <cell r="U398"/>
          <cell r="V398"/>
          <cell r="W398"/>
          <cell r="X398"/>
          <cell r="Y398"/>
          <cell r="Z398"/>
          <cell r="AA398">
            <v>32819</v>
          </cell>
          <cell r="AB398"/>
        </row>
        <row r="399">
          <cell r="A399"/>
          <cell r="B399"/>
          <cell r="C399"/>
          <cell r="D399"/>
          <cell r="E399"/>
          <cell r="F399"/>
          <cell r="G399"/>
          <cell r="H399"/>
          <cell r="I399"/>
          <cell r="J399"/>
          <cell r="K399"/>
          <cell r="L399"/>
          <cell r="M399"/>
          <cell r="N399"/>
          <cell r="O399"/>
          <cell r="P399">
            <v>0</v>
          </cell>
          <cell r="Q399"/>
          <cell r="R399"/>
          <cell r="S399" t="str">
            <v xml:space="preserve">32819 </v>
          </cell>
          <cell r="T399"/>
          <cell r="U399"/>
          <cell r="V399"/>
          <cell r="W399"/>
          <cell r="X399"/>
          <cell r="Y399"/>
          <cell r="Z399"/>
          <cell r="AA399">
            <v>32819</v>
          </cell>
          <cell r="AB399"/>
        </row>
        <row r="400">
          <cell r="A400"/>
          <cell r="B400"/>
          <cell r="C400"/>
          <cell r="D400"/>
          <cell r="E400"/>
          <cell r="F400"/>
          <cell r="G400"/>
          <cell r="H400"/>
          <cell r="I400"/>
          <cell r="J400"/>
          <cell r="K400"/>
          <cell r="L400"/>
          <cell r="M400"/>
          <cell r="N400"/>
          <cell r="O400"/>
          <cell r="P400">
            <v>0</v>
          </cell>
          <cell r="Q400"/>
          <cell r="R400"/>
          <cell r="S400" t="str">
            <v xml:space="preserve">32819 </v>
          </cell>
          <cell r="T400"/>
          <cell r="U400"/>
          <cell r="V400"/>
          <cell r="W400"/>
          <cell r="X400"/>
          <cell r="Y400"/>
          <cell r="Z400"/>
          <cell r="AA400">
            <v>32819</v>
          </cell>
          <cell r="AB400"/>
        </row>
        <row r="401">
          <cell r="A401"/>
          <cell r="B401"/>
          <cell r="C401"/>
          <cell r="D401"/>
          <cell r="E401"/>
          <cell r="F401"/>
          <cell r="G401"/>
          <cell r="H401"/>
          <cell r="I401"/>
          <cell r="J401"/>
          <cell r="K401"/>
          <cell r="L401"/>
          <cell r="M401"/>
          <cell r="N401"/>
          <cell r="O401"/>
          <cell r="P401">
            <v>0</v>
          </cell>
          <cell r="Q401"/>
          <cell r="R401"/>
          <cell r="S401" t="str">
            <v xml:space="preserve">32819 </v>
          </cell>
          <cell r="T401"/>
          <cell r="U401"/>
          <cell r="V401"/>
          <cell r="W401"/>
          <cell r="X401"/>
          <cell r="Y401"/>
          <cell r="Z401"/>
          <cell r="AA401">
            <v>32819</v>
          </cell>
          <cell r="AB401"/>
        </row>
        <row r="402">
          <cell r="A402"/>
          <cell r="B402"/>
          <cell r="C402"/>
          <cell r="D402"/>
          <cell r="E402"/>
          <cell r="F402"/>
          <cell r="G402"/>
          <cell r="H402"/>
          <cell r="I402"/>
          <cell r="J402"/>
          <cell r="K402"/>
          <cell r="L402"/>
          <cell r="M402"/>
          <cell r="N402"/>
          <cell r="O402"/>
          <cell r="P402">
            <v>0</v>
          </cell>
          <cell r="Q402"/>
          <cell r="R402"/>
          <cell r="S402" t="str">
            <v xml:space="preserve">32819 </v>
          </cell>
          <cell r="T402"/>
          <cell r="U402"/>
          <cell r="V402"/>
          <cell r="W402"/>
          <cell r="X402"/>
          <cell r="Y402"/>
          <cell r="Z402"/>
          <cell r="AA402">
            <v>32819</v>
          </cell>
          <cell r="AB402"/>
        </row>
        <row r="403">
          <cell r="A403"/>
          <cell r="B403"/>
          <cell r="C403"/>
          <cell r="D403"/>
          <cell r="E403"/>
          <cell r="F403"/>
          <cell r="G403"/>
          <cell r="H403"/>
          <cell r="I403"/>
          <cell r="J403"/>
          <cell r="K403"/>
          <cell r="L403"/>
          <cell r="M403"/>
          <cell r="N403"/>
          <cell r="O403"/>
          <cell r="P403">
            <v>0</v>
          </cell>
          <cell r="Q403"/>
          <cell r="R403"/>
          <cell r="S403" t="str">
            <v xml:space="preserve">32819 </v>
          </cell>
          <cell r="T403"/>
          <cell r="U403"/>
          <cell r="V403"/>
          <cell r="W403"/>
          <cell r="X403"/>
          <cell r="Y403"/>
          <cell r="Z403"/>
          <cell r="AA403">
            <v>32819</v>
          </cell>
          <cell r="AB403"/>
        </row>
        <row r="404">
          <cell r="A404"/>
          <cell r="B404"/>
          <cell r="C404"/>
          <cell r="D404"/>
          <cell r="E404"/>
          <cell r="F404"/>
          <cell r="G404"/>
          <cell r="H404"/>
          <cell r="I404"/>
          <cell r="J404"/>
          <cell r="K404"/>
          <cell r="L404"/>
          <cell r="M404"/>
          <cell r="N404"/>
          <cell r="O404"/>
          <cell r="P404">
            <v>0</v>
          </cell>
          <cell r="Q404"/>
          <cell r="R404"/>
          <cell r="S404" t="str">
            <v xml:space="preserve">32819 </v>
          </cell>
          <cell r="T404"/>
          <cell r="U404"/>
          <cell r="V404"/>
          <cell r="W404"/>
          <cell r="X404"/>
          <cell r="Y404"/>
          <cell r="Z404"/>
          <cell r="AA404">
            <v>32819</v>
          </cell>
          <cell r="AB404"/>
        </row>
        <row r="405">
          <cell r="A405"/>
          <cell r="B405"/>
          <cell r="C405"/>
          <cell r="D405"/>
          <cell r="E405"/>
          <cell r="F405"/>
          <cell r="G405"/>
          <cell r="H405"/>
          <cell r="I405"/>
          <cell r="J405"/>
          <cell r="K405"/>
          <cell r="L405"/>
          <cell r="M405"/>
          <cell r="N405"/>
          <cell r="O405"/>
          <cell r="P405">
            <v>0</v>
          </cell>
          <cell r="Q405"/>
          <cell r="R405"/>
          <cell r="S405" t="str">
            <v xml:space="preserve">32819 </v>
          </cell>
          <cell r="T405"/>
          <cell r="U405"/>
          <cell r="V405"/>
          <cell r="W405"/>
          <cell r="X405"/>
          <cell r="Y405"/>
          <cell r="Z405"/>
          <cell r="AA405">
            <v>32819</v>
          </cell>
          <cell r="AB405"/>
        </row>
        <row r="406">
          <cell r="A406"/>
          <cell r="B406"/>
          <cell r="C406"/>
          <cell r="D406"/>
          <cell r="E406"/>
          <cell r="F406"/>
          <cell r="G406"/>
          <cell r="H406"/>
          <cell r="I406"/>
          <cell r="J406"/>
          <cell r="K406"/>
          <cell r="L406"/>
          <cell r="M406"/>
          <cell r="N406"/>
          <cell r="O406"/>
          <cell r="P406">
            <v>0</v>
          </cell>
          <cell r="Q406"/>
          <cell r="R406"/>
          <cell r="S406" t="str">
            <v xml:space="preserve">32819 </v>
          </cell>
          <cell r="T406"/>
          <cell r="U406"/>
          <cell r="V406"/>
          <cell r="W406"/>
          <cell r="X406"/>
          <cell r="Y406"/>
          <cell r="Z406"/>
          <cell r="AA406">
            <v>32819</v>
          </cell>
          <cell r="AB406"/>
        </row>
        <row r="407">
          <cell r="A407"/>
          <cell r="B407"/>
          <cell r="C407"/>
          <cell r="D407"/>
          <cell r="E407"/>
          <cell r="F407"/>
          <cell r="G407"/>
          <cell r="H407"/>
          <cell r="I407"/>
          <cell r="J407"/>
          <cell r="K407"/>
          <cell r="L407"/>
          <cell r="M407"/>
          <cell r="N407"/>
          <cell r="O407"/>
          <cell r="P407">
            <v>0</v>
          </cell>
          <cell r="Q407"/>
          <cell r="R407"/>
          <cell r="S407" t="str">
            <v xml:space="preserve">32819 </v>
          </cell>
          <cell r="T407"/>
          <cell r="U407"/>
          <cell r="V407"/>
          <cell r="W407"/>
          <cell r="X407"/>
          <cell r="Y407"/>
          <cell r="Z407"/>
          <cell r="AA407">
            <v>32819</v>
          </cell>
          <cell r="AB407"/>
        </row>
        <row r="408">
          <cell r="A408"/>
          <cell r="B408"/>
          <cell r="C408"/>
          <cell r="D408"/>
          <cell r="E408"/>
          <cell r="F408"/>
          <cell r="G408"/>
          <cell r="H408"/>
          <cell r="I408"/>
          <cell r="J408"/>
          <cell r="K408"/>
          <cell r="L408"/>
          <cell r="M408"/>
          <cell r="N408"/>
          <cell r="O408"/>
          <cell r="P408">
            <v>0</v>
          </cell>
          <cell r="Q408"/>
          <cell r="R408"/>
          <cell r="S408" t="str">
            <v xml:space="preserve">32819 </v>
          </cell>
          <cell r="T408"/>
          <cell r="U408"/>
          <cell r="V408"/>
          <cell r="W408"/>
          <cell r="X408"/>
          <cell r="Y408"/>
          <cell r="Z408"/>
          <cell r="AA408">
            <v>32819</v>
          </cell>
          <cell r="AB408"/>
        </row>
        <row r="409">
          <cell r="A409"/>
          <cell r="B409"/>
          <cell r="C409"/>
          <cell r="D409"/>
          <cell r="E409"/>
          <cell r="F409"/>
          <cell r="G409"/>
          <cell r="H409"/>
          <cell r="I409"/>
          <cell r="J409"/>
          <cell r="K409"/>
          <cell r="L409"/>
          <cell r="M409"/>
          <cell r="N409"/>
          <cell r="O409"/>
          <cell r="P409">
            <v>0</v>
          </cell>
          <cell r="Q409"/>
          <cell r="R409"/>
          <cell r="S409" t="str">
            <v xml:space="preserve">32819 </v>
          </cell>
          <cell r="T409"/>
          <cell r="U409"/>
          <cell r="V409"/>
          <cell r="W409"/>
          <cell r="X409"/>
          <cell r="Y409"/>
          <cell r="Z409"/>
          <cell r="AA409">
            <v>32819</v>
          </cell>
          <cell r="AB409"/>
        </row>
        <row r="410">
          <cell r="A410"/>
          <cell r="B410"/>
          <cell r="C410"/>
          <cell r="D410"/>
          <cell r="E410"/>
          <cell r="F410"/>
          <cell r="G410"/>
          <cell r="H410"/>
          <cell r="I410"/>
          <cell r="J410"/>
          <cell r="K410"/>
          <cell r="L410"/>
          <cell r="M410"/>
          <cell r="N410"/>
          <cell r="O410"/>
          <cell r="P410">
            <v>0</v>
          </cell>
          <cell r="Q410"/>
          <cell r="R410"/>
          <cell r="S410" t="str">
            <v xml:space="preserve">32819 </v>
          </cell>
          <cell r="T410"/>
          <cell r="U410"/>
          <cell r="V410"/>
          <cell r="W410"/>
          <cell r="X410"/>
          <cell r="Y410"/>
          <cell r="Z410"/>
          <cell r="AA410">
            <v>32819</v>
          </cell>
          <cell r="AB410"/>
        </row>
        <row r="411">
          <cell r="A411"/>
          <cell r="B411"/>
          <cell r="C411"/>
          <cell r="D411"/>
          <cell r="E411"/>
          <cell r="F411"/>
          <cell r="G411"/>
          <cell r="H411"/>
          <cell r="I411"/>
          <cell r="J411"/>
          <cell r="K411"/>
          <cell r="L411"/>
          <cell r="M411"/>
          <cell r="N411"/>
          <cell r="O411"/>
          <cell r="P411">
            <v>0</v>
          </cell>
          <cell r="Q411"/>
          <cell r="R411"/>
          <cell r="S411" t="str">
            <v xml:space="preserve">32819 </v>
          </cell>
          <cell r="T411"/>
          <cell r="U411"/>
          <cell r="V411"/>
          <cell r="W411"/>
          <cell r="X411"/>
          <cell r="Y411"/>
          <cell r="Z411"/>
          <cell r="AA411">
            <v>32819</v>
          </cell>
          <cell r="AB411"/>
        </row>
        <row r="412">
          <cell r="A412"/>
          <cell r="B412"/>
          <cell r="C412"/>
          <cell r="D412"/>
          <cell r="E412"/>
          <cell r="F412"/>
          <cell r="G412"/>
          <cell r="H412"/>
          <cell r="I412"/>
          <cell r="J412"/>
          <cell r="K412"/>
          <cell r="L412"/>
          <cell r="M412"/>
          <cell r="N412"/>
          <cell r="O412"/>
          <cell r="P412">
            <v>0</v>
          </cell>
          <cell r="Q412"/>
          <cell r="R412"/>
          <cell r="S412" t="str">
            <v xml:space="preserve">32819 </v>
          </cell>
          <cell r="T412"/>
          <cell r="U412"/>
          <cell r="V412"/>
          <cell r="W412"/>
          <cell r="X412"/>
          <cell r="Y412"/>
          <cell r="Z412"/>
          <cell r="AA412">
            <v>32819</v>
          </cell>
          <cell r="AB412"/>
        </row>
        <row r="413">
          <cell r="A413"/>
          <cell r="B413"/>
          <cell r="C413"/>
          <cell r="D413"/>
          <cell r="E413"/>
          <cell r="F413"/>
          <cell r="G413"/>
          <cell r="H413"/>
          <cell r="I413"/>
          <cell r="J413"/>
          <cell r="K413"/>
          <cell r="L413"/>
          <cell r="M413"/>
          <cell r="N413"/>
          <cell r="O413"/>
          <cell r="P413">
            <v>0</v>
          </cell>
          <cell r="Q413"/>
          <cell r="R413"/>
          <cell r="S413" t="str">
            <v xml:space="preserve">32819 </v>
          </cell>
          <cell r="T413"/>
          <cell r="U413"/>
          <cell r="V413"/>
          <cell r="W413"/>
          <cell r="X413"/>
          <cell r="Y413"/>
          <cell r="Z413"/>
          <cell r="AA413">
            <v>32819</v>
          </cell>
          <cell r="AB413"/>
        </row>
        <row r="414">
          <cell r="A414"/>
          <cell r="B414"/>
          <cell r="C414"/>
          <cell r="D414"/>
          <cell r="E414"/>
          <cell r="F414"/>
          <cell r="G414"/>
          <cell r="H414"/>
          <cell r="I414"/>
          <cell r="J414"/>
          <cell r="K414"/>
          <cell r="L414"/>
          <cell r="M414"/>
          <cell r="N414"/>
          <cell r="O414"/>
          <cell r="P414">
            <v>0</v>
          </cell>
          <cell r="Q414"/>
          <cell r="R414"/>
          <cell r="S414" t="str">
            <v xml:space="preserve">32819 </v>
          </cell>
          <cell r="T414"/>
          <cell r="U414"/>
          <cell r="V414"/>
          <cell r="W414"/>
          <cell r="X414"/>
          <cell r="Y414"/>
          <cell r="Z414"/>
          <cell r="AA414">
            <v>32819</v>
          </cell>
          <cell r="AB414"/>
        </row>
        <row r="415">
          <cell r="A415"/>
          <cell r="B415"/>
          <cell r="C415"/>
          <cell r="D415"/>
          <cell r="E415"/>
          <cell r="F415"/>
          <cell r="G415"/>
          <cell r="H415"/>
          <cell r="I415"/>
          <cell r="J415"/>
          <cell r="K415"/>
          <cell r="L415"/>
          <cell r="M415"/>
          <cell r="N415"/>
          <cell r="O415"/>
          <cell r="P415">
            <v>0</v>
          </cell>
          <cell r="Q415"/>
          <cell r="R415"/>
          <cell r="S415" t="str">
            <v xml:space="preserve">32819 </v>
          </cell>
          <cell r="T415"/>
          <cell r="U415"/>
          <cell r="V415"/>
          <cell r="W415"/>
          <cell r="X415"/>
          <cell r="Y415"/>
          <cell r="Z415"/>
          <cell r="AA415">
            <v>32819</v>
          </cell>
          <cell r="AB415"/>
        </row>
        <row r="416">
          <cell r="A416"/>
          <cell r="B416"/>
          <cell r="C416"/>
          <cell r="D416"/>
          <cell r="E416"/>
          <cell r="F416"/>
          <cell r="G416"/>
          <cell r="H416"/>
          <cell r="I416"/>
          <cell r="J416"/>
          <cell r="K416"/>
          <cell r="L416"/>
          <cell r="M416"/>
          <cell r="N416"/>
          <cell r="O416"/>
          <cell r="P416">
            <v>0</v>
          </cell>
          <cell r="Q416"/>
          <cell r="R416"/>
          <cell r="S416" t="str">
            <v xml:space="preserve">32819 </v>
          </cell>
          <cell r="T416"/>
          <cell r="U416"/>
          <cell r="V416"/>
          <cell r="W416"/>
          <cell r="X416"/>
          <cell r="Y416"/>
          <cell r="Z416"/>
          <cell r="AA416">
            <v>32819</v>
          </cell>
          <cell r="AB416"/>
        </row>
        <row r="417">
          <cell r="A417"/>
          <cell r="B417"/>
          <cell r="C417"/>
          <cell r="D417"/>
          <cell r="E417"/>
          <cell r="F417"/>
          <cell r="G417"/>
          <cell r="H417"/>
          <cell r="I417"/>
          <cell r="J417"/>
          <cell r="K417"/>
          <cell r="L417"/>
          <cell r="M417"/>
          <cell r="N417"/>
          <cell r="O417"/>
          <cell r="P417">
            <v>0</v>
          </cell>
          <cell r="Q417"/>
          <cell r="R417"/>
          <cell r="S417" t="str">
            <v xml:space="preserve">32819 </v>
          </cell>
          <cell r="T417"/>
          <cell r="U417"/>
          <cell r="V417"/>
          <cell r="W417"/>
          <cell r="X417"/>
          <cell r="Y417"/>
          <cell r="Z417"/>
          <cell r="AA417">
            <v>32819</v>
          </cell>
          <cell r="AB417"/>
        </row>
        <row r="418">
          <cell r="A418"/>
          <cell r="B418"/>
          <cell r="C418"/>
          <cell r="D418"/>
          <cell r="E418"/>
          <cell r="F418"/>
          <cell r="G418"/>
          <cell r="H418"/>
          <cell r="I418"/>
          <cell r="J418"/>
          <cell r="K418"/>
          <cell r="L418"/>
          <cell r="M418"/>
          <cell r="N418"/>
          <cell r="O418"/>
          <cell r="P418">
            <v>0</v>
          </cell>
          <cell r="Q418"/>
          <cell r="R418"/>
          <cell r="S418" t="str">
            <v xml:space="preserve">32819 </v>
          </cell>
          <cell r="T418"/>
          <cell r="U418"/>
          <cell r="V418"/>
          <cell r="W418"/>
          <cell r="X418"/>
          <cell r="Y418"/>
          <cell r="Z418"/>
          <cell r="AA418">
            <v>32819</v>
          </cell>
          <cell r="AB418"/>
        </row>
        <row r="419">
          <cell r="A419"/>
          <cell r="B419"/>
          <cell r="C419"/>
          <cell r="D419"/>
          <cell r="E419"/>
          <cell r="F419"/>
          <cell r="G419"/>
          <cell r="H419"/>
          <cell r="I419"/>
          <cell r="J419"/>
          <cell r="K419"/>
          <cell r="L419"/>
          <cell r="M419"/>
          <cell r="N419"/>
          <cell r="O419"/>
          <cell r="P419">
            <v>0</v>
          </cell>
          <cell r="Q419"/>
          <cell r="R419"/>
          <cell r="S419" t="str">
            <v xml:space="preserve">32819 </v>
          </cell>
          <cell r="T419"/>
          <cell r="U419"/>
          <cell r="V419"/>
          <cell r="W419"/>
          <cell r="X419"/>
          <cell r="Y419"/>
          <cell r="Z419"/>
          <cell r="AA419">
            <v>32819</v>
          </cell>
          <cell r="AB419"/>
        </row>
        <row r="420">
          <cell r="A420"/>
          <cell r="B420"/>
          <cell r="C420"/>
          <cell r="D420"/>
          <cell r="E420"/>
          <cell r="F420"/>
          <cell r="G420"/>
          <cell r="H420"/>
          <cell r="I420"/>
          <cell r="J420"/>
          <cell r="K420"/>
          <cell r="L420"/>
          <cell r="M420"/>
          <cell r="N420"/>
          <cell r="O420"/>
          <cell r="P420">
            <v>0</v>
          </cell>
          <cell r="Q420"/>
          <cell r="R420"/>
          <cell r="S420" t="str">
            <v xml:space="preserve">32819 </v>
          </cell>
          <cell r="T420"/>
          <cell r="U420"/>
          <cell r="V420"/>
          <cell r="W420"/>
          <cell r="X420"/>
          <cell r="Y420"/>
          <cell r="Z420"/>
          <cell r="AA420">
            <v>32819</v>
          </cell>
          <cell r="AB420"/>
        </row>
        <row r="421">
          <cell r="A421"/>
          <cell r="B421"/>
          <cell r="C421"/>
          <cell r="D421"/>
          <cell r="E421"/>
          <cell r="F421"/>
          <cell r="G421"/>
          <cell r="H421"/>
          <cell r="I421"/>
          <cell r="J421"/>
          <cell r="K421"/>
          <cell r="L421"/>
          <cell r="M421"/>
          <cell r="N421"/>
          <cell r="O421"/>
          <cell r="P421">
            <v>0</v>
          </cell>
          <cell r="Q421"/>
          <cell r="R421"/>
          <cell r="S421" t="str">
            <v xml:space="preserve">32819 </v>
          </cell>
          <cell r="T421"/>
          <cell r="U421"/>
          <cell r="V421"/>
          <cell r="W421"/>
          <cell r="X421"/>
          <cell r="Y421"/>
          <cell r="Z421"/>
          <cell r="AA421">
            <v>32819</v>
          </cell>
          <cell r="AB421"/>
        </row>
        <row r="422">
          <cell r="A422"/>
          <cell r="B422"/>
          <cell r="C422"/>
          <cell r="D422"/>
          <cell r="E422"/>
          <cell r="F422"/>
          <cell r="G422"/>
          <cell r="H422"/>
          <cell r="I422"/>
          <cell r="J422"/>
          <cell r="K422"/>
          <cell r="L422"/>
          <cell r="M422"/>
          <cell r="N422"/>
          <cell r="O422"/>
          <cell r="P422">
            <v>0</v>
          </cell>
          <cell r="Q422"/>
          <cell r="R422"/>
          <cell r="S422" t="str">
            <v xml:space="preserve">32819 </v>
          </cell>
          <cell r="T422"/>
          <cell r="U422"/>
          <cell r="V422"/>
          <cell r="W422"/>
          <cell r="X422"/>
          <cell r="Y422"/>
          <cell r="Z422"/>
          <cell r="AA422">
            <v>32819</v>
          </cell>
          <cell r="AB422"/>
        </row>
        <row r="423">
          <cell r="A423"/>
          <cell r="B423"/>
          <cell r="C423"/>
          <cell r="D423"/>
          <cell r="E423"/>
          <cell r="F423"/>
          <cell r="G423"/>
          <cell r="H423"/>
          <cell r="I423"/>
          <cell r="J423"/>
          <cell r="K423"/>
          <cell r="L423"/>
          <cell r="M423"/>
          <cell r="N423"/>
          <cell r="O423"/>
          <cell r="P423">
            <v>0</v>
          </cell>
          <cell r="Q423"/>
          <cell r="R423"/>
          <cell r="S423" t="str">
            <v xml:space="preserve">32819 </v>
          </cell>
          <cell r="T423"/>
          <cell r="U423"/>
          <cell r="V423"/>
          <cell r="W423"/>
          <cell r="X423"/>
          <cell r="Y423"/>
          <cell r="Z423"/>
          <cell r="AA423">
            <v>32819</v>
          </cell>
          <cell r="AB423"/>
        </row>
        <row r="424">
          <cell r="A424"/>
          <cell r="B424"/>
          <cell r="C424"/>
          <cell r="D424"/>
          <cell r="E424"/>
          <cell r="F424"/>
          <cell r="G424"/>
          <cell r="H424"/>
          <cell r="I424"/>
          <cell r="J424"/>
          <cell r="K424"/>
          <cell r="L424"/>
          <cell r="M424"/>
          <cell r="N424"/>
          <cell r="O424"/>
          <cell r="P424">
            <v>0</v>
          </cell>
          <cell r="Q424"/>
          <cell r="R424"/>
          <cell r="S424" t="str">
            <v xml:space="preserve">32819 </v>
          </cell>
          <cell r="T424"/>
          <cell r="U424"/>
          <cell r="V424"/>
          <cell r="W424"/>
          <cell r="X424"/>
          <cell r="Y424"/>
          <cell r="Z424"/>
          <cell r="AA424">
            <v>32819</v>
          </cell>
          <cell r="AB424"/>
        </row>
        <row r="425">
          <cell r="A425"/>
          <cell r="B425"/>
          <cell r="C425"/>
          <cell r="D425"/>
          <cell r="E425"/>
          <cell r="F425"/>
          <cell r="G425"/>
          <cell r="H425"/>
          <cell r="I425"/>
          <cell r="J425"/>
          <cell r="K425"/>
          <cell r="L425"/>
          <cell r="M425"/>
          <cell r="N425"/>
          <cell r="O425"/>
          <cell r="P425">
            <v>0</v>
          </cell>
          <cell r="Q425"/>
          <cell r="R425"/>
          <cell r="S425" t="str">
            <v xml:space="preserve">32819 </v>
          </cell>
          <cell r="T425"/>
          <cell r="U425"/>
          <cell r="V425"/>
          <cell r="W425"/>
          <cell r="X425"/>
          <cell r="Y425"/>
          <cell r="Z425"/>
          <cell r="AA425">
            <v>32819</v>
          </cell>
          <cell r="AB425"/>
        </row>
        <row r="426">
          <cell r="A426"/>
          <cell r="B426"/>
          <cell r="C426"/>
          <cell r="D426"/>
          <cell r="E426"/>
          <cell r="F426"/>
          <cell r="G426"/>
          <cell r="H426"/>
          <cell r="I426"/>
          <cell r="J426"/>
          <cell r="K426"/>
          <cell r="L426"/>
          <cell r="M426"/>
          <cell r="N426"/>
          <cell r="O426"/>
          <cell r="P426">
            <v>0</v>
          </cell>
          <cell r="Q426"/>
          <cell r="R426"/>
          <cell r="S426" t="str">
            <v xml:space="preserve">32819 </v>
          </cell>
          <cell r="T426"/>
          <cell r="U426"/>
          <cell r="V426"/>
          <cell r="W426"/>
          <cell r="X426"/>
          <cell r="Y426"/>
          <cell r="Z426"/>
          <cell r="AA426">
            <v>32819</v>
          </cell>
          <cell r="AB426"/>
        </row>
        <row r="427">
          <cell r="A427"/>
          <cell r="B427"/>
          <cell r="C427"/>
          <cell r="D427"/>
          <cell r="E427"/>
          <cell r="F427"/>
          <cell r="G427"/>
          <cell r="H427"/>
          <cell r="I427"/>
          <cell r="J427"/>
          <cell r="K427"/>
          <cell r="L427"/>
          <cell r="M427"/>
          <cell r="N427"/>
          <cell r="O427"/>
          <cell r="P427">
            <v>0</v>
          </cell>
          <cell r="Q427"/>
          <cell r="R427"/>
          <cell r="S427" t="str">
            <v xml:space="preserve">32819 </v>
          </cell>
          <cell r="T427"/>
          <cell r="U427"/>
          <cell r="V427"/>
          <cell r="W427"/>
          <cell r="X427"/>
          <cell r="Y427"/>
          <cell r="Z427"/>
          <cell r="AA427">
            <v>32819</v>
          </cell>
          <cell r="AB427"/>
        </row>
        <row r="428">
          <cell r="A428"/>
          <cell r="B428"/>
          <cell r="C428"/>
          <cell r="D428"/>
          <cell r="E428"/>
          <cell r="F428"/>
          <cell r="G428"/>
          <cell r="H428"/>
          <cell r="I428"/>
          <cell r="J428"/>
          <cell r="K428"/>
          <cell r="L428"/>
          <cell r="M428"/>
          <cell r="N428"/>
          <cell r="O428"/>
          <cell r="P428">
            <v>0</v>
          </cell>
          <cell r="Q428"/>
          <cell r="R428"/>
          <cell r="S428" t="str">
            <v xml:space="preserve">32819 </v>
          </cell>
          <cell r="T428"/>
          <cell r="U428"/>
          <cell r="V428"/>
          <cell r="W428"/>
          <cell r="X428"/>
          <cell r="Y428"/>
          <cell r="Z428"/>
          <cell r="AA428">
            <v>32819</v>
          </cell>
          <cell r="AB428"/>
        </row>
        <row r="429">
          <cell r="A429"/>
          <cell r="B429"/>
          <cell r="C429"/>
          <cell r="D429"/>
          <cell r="E429"/>
          <cell r="F429"/>
          <cell r="G429"/>
          <cell r="H429"/>
          <cell r="I429"/>
          <cell r="J429"/>
          <cell r="K429"/>
          <cell r="L429"/>
          <cell r="M429"/>
          <cell r="N429"/>
          <cell r="O429"/>
          <cell r="P429">
            <v>0</v>
          </cell>
          <cell r="Q429"/>
          <cell r="R429"/>
          <cell r="S429" t="str">
            <v xml:space="preserve">32819 </v>
          </cell>
          <cell r="T429"/>
          <cell r="U429"/>
          <cell r="V429"/>
          <cell r="W429"/>
          <cell r="X429"/>
          <cell r="Y429"/>
          <cell r="Z429"/>
          <cell r="AA429">
            <v>32819</v>
          </cell>
          <cell r="AB429"/>
        </row>
        <row r="430">
          <cell r="A430"/>
          <cell r="B430"/>
          <cell r="C430"/>
          <cell r="D430"/>
          <cell r="E430"/>
          <cell r="F430"/>
          <cell r="G430"/>
          <cell r="H430"/>
          <cell r="I430"/>
          <cell r="J430"/>
          <cell r="K430"/>
          <cell r="L430"/>
          <cell r="M430"/>
          <cell r="N430"/>
          <cell r="O430"/>
          <cell r="P430">
            <v>0</v>
          </cell>
          <cell r="Q430"/>
          <cell r="R430"/>
          <cell r="S430" t="str">
            <v xml:space="preserve">32819 </v>
          </cell>
          <cell r="T430"/>
          <cell r="U430"/>
          <cell r="V430"/>
          <cell r="W430"/>
          <cell r="X430"/>
          <cell r="Y430"/>
          <cell r="Z430"/>
          <cell r="AA430">
            <v>32819</v>
          </cell>
          <cell r="AB430"/>
        </row>
        <row r="431">
          <cell r="A431"/>
          <cell r="B431"/>
          <cell r="C431"/>
          <cell r="D431"/>
          <cell r="E431"/>
          <cell r="F431"/>
          <cell r="G431"/>
          <cell r="H431"/>
          <cell r="I431"/>
          <cell r="J431"/>
          <cell r="K431"/>
          <cell r="L431"/>
          <cell r="M431"/>
          <cell r="N431"/>
          <cell r="O431"/>
          <cell r="P431">
            <v>0</v>
          </cell>
          <cell r="Q431"/>
          <cell r="R431"/>
          <cell r="S431" t="str">
            <v xml:space="preserve">32819 </v>
          </cell>
          <cell r="T431"/>
          <cell r="U431"/>
          <cell r="V431"/>
          <cell r="W431"/>
          <cell r="X431"/>
          <cell r="Y431"/>
          <cell r="Z431"/>
          <cell r="AA431">
            <v>32819</v>
          </cell>
          <cell r="AB431"/>
        </row>
        <row r="432">
          <cell r="A432"/>
          <cell r="B432"/>
          <cell r="C432"/>
          <cell r="D432"/>
          <cell r="E432"/>
          <cell r="F432"/>
          <cell r="G432"/>
          <cell r="H432"/>
          <cell r="I432"/>
          <cell r="J432"/>
          <cell r="K432"/>
          <cell r="L432"/>
          <cell r="M432"/>
          <cell r="N432"/>
          <cell r="O432"/>
          <cell r="P432">
            <v>0</v>
          </cell>
          <cell r="Q432"/>
          <cell r="R432"/>
          <cell r="S432" t="str">
            <v xml:space="preserve">32819 </v>
          </cell>
          <cell r="T432"/>
          <cell r="U432"/>
          <cell r="V432"/>
          <cell r="W432"/>
          <cell r="X432"/>
          <cell r="Y432"/>
          <cell r="Z432"/>
          <cell r="AA432">
            <v>32819</v>
          </cell>
          <cell r="AB432"/>
        </row>
        <row r="433">
          <cell r="A433"/>
          <cell r="B433"/>
          <cell r="C433"/>
          <cell r="D433"/>
          <cell r="E433"/>
          <cell r="F433"/>
          <cell r="G433"/>
          <cell r="H433"/>
          <cell r="I433"/>
          <cell r="J433"/>
          <cell r="K433"/>
          <cell r="L433"/>
          <cell r="M433"/>
          <cell r="N433"/>
          <cell r="O433"/>
          <cell r="P433">
            <v>0</v>
          </cell>
          <cell r="Q433"/>
          <cell r="R433"/>
          <cell r="S433" t="str">
            <v xml:space="preserve">32819 </v>
          </cell>
          <cell r="T433"/>
          <cell r="U433"/>
          <cell r="V433"/>
          <cell r="W433"/>
          <cell r="X433"/>
          <cell r="Y433"/>
          <cell r="Z433"/>
          <cell r="AA433">
            <v>32819</v>
          </cell>
          <cell r="AB433"/>
        </row>
        <row r="434">
          <cell r="A434"/>
          <cell r="B434"/>
          <cell r="C434"/>
          <cell r="D434"/>
          <cell r="E434"/>
          <cell r="F434"/>
          <cell r="G434"/>
          <cell r="H434"/>
          <cell r="I434"/>
          <cell r="J434"/>
          <cell r="K434"/>
          <cell r="L434"/>
          <cell r="M434"/>
          <cell r="N434"/>
          <cell r="O434"/>
          <cell r="P434">
            <v>0</v>
          </cell>
          <cell r="Q434"/>
          <cell r="R434"/>
          <cell r="S434" t="str">
            <v xml:space="preserve">32819 </v>
          </cell>
          <cell r="T434"/>
          <cell r="U434"/>
          <cell r="V434"/>
          <cell r="W434"/>
          <cell r="X434"/>
          <cell r="Y434"/>
          <cell r="Z434"/>
          <cell r="AA434">
            <v>32819</v>
          </cell>
          <cell r="AB434"/>
        </row>
        <row r="435">
          <cell r="A435"/>
          <cell r="B435"/>
          <cell r="C435"/>
          <cell r="D435"/>
          <cell r="E435"/>
          <cell r="F435"/>
          <cell r="G435"/>
          <cell r="H435"/>
          <cell r="I435"/>
          <cell r="J435"/>
          <cell r="K435"/>
          <cell r="L435"/>
          <cell r="M435"/>
          <cell r="N435"/>
          <cell r="O435"/>
          <cell r="P435">
            <v>0</v>
          </cell>
          <cell r="Q435"/>
          <cell r="R435"/>
          <cell r="S435" t="str">
            <v xml:space="preserve">32819 </v>
          </cell>
          <cell r="T435"/>
          <cell r="U435"/>
          <cell r="V435"/>
          <cell r="W435"/>
          <cell r="X435"/>
          <cell r="Y435"/>
          <cell r="Z435"/>
          <cell r="AA435">
            <v>32819</v>
          </cell>
          <cell r="AB435"/>
        </row>
        <row r="436">
          <cell r="A436"/>
          <cell r="B436"/>
          <cell r="C436"/>
          <cell r="D436"/>
          <cell r="E436"/>
          <cell r="F436"/>
          <cell r="G436"/>
          <cell r="H436"/>
          <cell r="I436"/>
          <cell r="J436"/>
          <cell r="K436"/>
          <cell r="L436"/>
          <cell r="M436"/>
          <cell r="N436"/>
          <cell r="O436"/>
          <cell r="P436">
            <v>0</v>
          </cell>
          <cell r="Q436"/>
          <cell r="R436"/>
          <cell r="S436" t="str">
            <v xml:space="preserve">32819 </v>
          </cell>
          <cell r="T436"/>
          <cell r="U436"/>
          <cell r="V436"/>
          <cell r="W436"/>
          <cell r="X436"/>
          <cell r="Y436"/>
          <cell r="Z436"/>
          <cell r="AA436">
            <v>32819</v>
          </cell>
          <cell r="AB436"/>
        </row>
        <row r="437">
          <cell r="A437"/>
          <cell r="B437"/>
          <cell r="C437"/>
          <cell r="D437"/>
          <cell r="E437"/>
          <cell r="F437"/>
          <cell r="G437"/>
          <cell r="H437"/>
          <cell r="I437"/>
          <cell r="J437"/>
          <cell r="K437"/>
          <cell r="L437"/>
          <cell r="M437"/>
          <cell r="N437"/>
          <cell r="O437"/>
          <cell r="P437">
            <v>0</v>
          </cell>
          <cell r="Q437"/>
          <cell r="R437"/>
          <cell r="S437" t="str">
            <v xml:space="preserve">32819 </v>
          </cell>
          <cell r="T437"/>
          <cell r="U437"/>
          <cell r="V437"/>
          <cell r="W437"/>
          <cell r="X437"/>
          <cell r="Y437"/>
          <cell r="Z437"/>
          <cell r="AA437">
            <v>32819</v>
          </cell>
          <cell r="AB437"/>
        </row>
        <row r="438">
          <cell r="A438"/>
          <cell r="B438"/>
          <cell r="C438"/>
          <cell r="D438"/>
          <cell r="E438"/>
          <cell r="F438"/>
          <cell r="G438"/>
          <cell r="H438"/>
          <cell r="I438"/>
          <cell r="J438"/>
          <cell r="K438"/>
          <cell r="L438"/>
          <cell r="M438"/>
          <cell r="N438"/>
          <cell r="O438"/>
          <cell r="P438">
            <v>0</v>
          </cell>
          <cell r="Q438"/>
          <cell r="R438"/>
          <cell r="S438" t="str">
            <v xml:space="preserve">32819 </v>
          </cell>
          <cell r="T438"/>
          <cell r="U438"/>
          <cell r="V438"/>
          <cell r="W438"/>
          <cell r="X438"/>
          <cell r="Y438"/>
          <cell r="Z438"/>
          <cell r="AA438">
            <v>32819</v>
          </cell>
          <cell r="AB438"/>
        </row>
        <row r="439">
          <cell r="A439"/>
          <cell r="B439"/>
          <cell r="C439"/>
          <cell r="D439"/>
          <cell r="E439"/>
          <cell r="F439"/>
          <cell r="G439"/>
          <cell r="H439"/>
          <cell r="I439"/>
          <cell r="J439"/>
          <cell r="K439"/>
          <cell r="L439"/>
          <cell r="M439"/>
          <cell r="N439"/>
          <cell r="O439"/>
          <cell r="P439">
            <v>0</v>
          </cell>
          <cell r="Q439"/>
          <cell r="R439"/>
          <cell r="S439" t="str">
            <v xml:space="preserve">32819 </v>
          </cell>
          <cell r="T439"/>
          <cell r="U439"/>
          <cell r="V439"/>
          <cell r="W439"/>
          <cell r="X439"/>
          <cell r="Y439"/>
          <cell r="Z439"/>
          <cell r="AA439">
            <v>32819</v>
          </cell>
          <cell r="AB439"/>
        </row>
        <row r="440">
          <cell r="A440"/>
          <cell r="B440"/>
          <cell r="C440"/>
          <cell r="D440"/>
          <cell r="E440"/>
          <cell r="F440"/>
          <cell r="G440"/>
          <cell r="H440"/>
          <cell r="I440"/>
          <cell r="J440"/>
          <cell r="K440"/>
          <cell r="L440"/>
          <cell r="M440"/>
          <cell r="N440"/>
          <cell r="O440"/>
          <cell r="P440">
            <v>0</v>
          </cell>
          <cell r="Q440"/>
          <cell r="R440"/>
          <cell r="S440" t="str">
            <v xml:space="preserve">32819 </v>
          </cell>
          <cell r="T440"/>
          <cell r="U440"/>
          <cell r="V440"/>
          <cell r="W440"/>
          <cell r="X440"/>
          <cell r="Y440"/>
          <cell r="Z440"/>
          <cell r="AA440">
            <v>32819</v>
          </cell>
          <cell r="AB440"/>
        </row>
        <row r="441">
          <cell r="A441"/>
          <cell r="B441"/>
          <cell r="C441"/>
          <cell r="D441"/>
          <cell r="E441"/>
          <cell r="F441"/>
          <cell r="G441"/>
          <cell r="H441"/>
          <cell r="I441"/>
          <cell r="J441"/>
          <cell r="K441"/>
          <cell r="L441"/>
          <cell r="M441"/>
          <cell r="N441"/>
          <cell r="O441"/>
          <cell r="P441">
            <v>0</v>
          </cell>
          <cell r="Q441"/>
          <cell r="R441"/>
          <cell r="S441" t="str">
            <v xml:space="preserve">32819 </v>
          </cell>
          <cell r="T441"/>
          <cell r="U441"/>
          <cell r="V441"/>
          <cell r="W441"/>
          <cell r="X441"/>
          <cell r="Y441"/>
          <cell r="Z441"/>
          <cell r="AA441">
            <v>32819</v>
          </cell>
          <cell r="AB441"/>
        </row>
        <row r="442">
          <cell r="A442"/>
          <cell r="B442"/>
          <cell r="C442"/>
          <cell r="D442"/>
          <cell r="E442"/>
          <cell r="F442"/>
          <cell r="G442"/>
          <cell r="H442"/>
          <cell r="I442"/>
          <cell r="J442"/>
          <cell r="K442"/>
          <cell r="L442"/>
          <cell r="M442"/>
          <cell r="N442"/>
          <cell r="O442"/>
          <cell r="P442">
            <v>0</v>
          </cell>
          <cell r="Q442"/>
          <cell r="R442"/>
          <cell r="S442" t="str">
            <v xml:space="preserve">32819 </v>
          </cell>
          <cell r="T442"/>
          <cell r="U442"/>
          <cell r="V442"/>
          <cell r="W442"/>
          <cell r="X442"/>
          <cell r="Y442"/>
          <cell r="Z442"/>
          <cell r="AA442">
            <v>32819</v>
          </cell>
          <cell r="AB442"/>
        </row>
        <row r="443">
          <cell r="A443"/>
          <cell r="B443"/>
          <cell r="C443"/>
          <cell r="D443"/>
          <cell r="E443"/>
          <cell r="F443"/>
          <cell r="G443"/>
          <cell r="H443"/>
          <cell r="I443"/>
          <cell r="J443"/>
          <cell r="K443"/>
          <cell r="L443"/>
          <cell r="M443"/>
          <cell r="N443"/>
          <cell r="O443"/>
          <cell r="P443">
            <v>0</v>
          </cell>
          <cell r="Q443"/>
          <cell r="R443"/>
          <cell r="S443" t="str">
            <v xml:space="preserve">32819 </v>
          </cell>
          <cell r="T443"/>
          <cell r="U443"/>
          <cell r="V443"/>
          <cell r="W443"/>
          <cell r="X443"/>
          <cell r="Y443"/>
          <cell r="Z443"/>
          <cell r="AA443">
            <v>32819</v>
          </cell>
          <cell r="AB443"/>
        </row>
        <row r="444">
          <cell r="A444"/>
          <cell r="B444"/>
          <cell r="C444"/>
          <cell r="D444"/>
          <cell r="E444"/>
          <cell r="F444"/>
          <cell r="G444"/>
          <cell r="H444"/>
          <cell r="I444"/>
          <cell r="J444"/>
          <cell r="K444"/>
          <cell r="L444"/>
          <cell r="M444"/>
          <cell r="N444"/>
          <cell r="O444"/>
          <cell r="P444">
            <v>0</v>
          </cell>
          <cell r="Q444"/>
          <cell r="R444"/>
          <cell r="S444" t="str">
            <v xml:space="preserve">32819 </v>
          </cell>
          <cell r="T444"/>
          <cell r="U444"/>
          <cell r="V444"/>
          <cell r="W444"/>
          <cell r="X444"/>
          <cell r="Y444"/>
          <cell r="Z444"/>
          <cell r="AA444">
            <v>32819</v>
          </cell>
          <cell r="AB444"/>
        </row>
        <row r="445">
          <cell r="A445"/>
          <cell r="B445"/>
          <cell r="C445"/>
          <cell r="D445"/>
          <cell r="E445"/>
          <cell r="F445"/>
          <cell r="G445"/>
          <cell r="H445"/>
          <cell r="I445"/>
          <cell r="J445"/>
          <cell r="K445"/>
          <cell r="L445"/>
          <cell r="M445"/>
          <cell r="N445"/>
          <cell r="O445"/>
          <cell r="P445">
            <v>0</v>
          </cell>
          <cell r="Q445"/>
          <cell r="R445"/>
          <cell r="S445" t="str">
            <v xml:space="preserve">32819 </v>
          </cell>
          <cell r="T445"/>
          <cell r="U445"/>
          <cell r="V445"/>
          <cell r="W445"/>
          <cell r="X445"/>
          <cell r="Y445"/>
          <cell r="Z445"/>
          <cell r="AA445">
            <v>32819</v>
          </cell>
          <cell r="AB445"/>
        </row>
        <row r="446">
          <cell r="A446"/>
          <cell r="B446"/>
          <cell r="C446"/>
          <cell r="D446"/>
          <cell r="E446"/>
          <cell r="F446"/>
          <cell r="G446"/>
          <cell r="H446"/>
          <cell r="I446"/>
          <cell r="J446"/>
          <cell r="K446"/>
          <cell r="L446"/>
          <cell r="M446"/>
          <cell r="N446"/>
          <cell r="O446"/>
          <cell r="P446">
            <v>0</v>
          </cell>
          <cell r="Q446"/>
          <cell r="R446"/>
          <cell r="S446" t="str">
            <v xml:space="preserve">32819 </v>
          </cell>
          <cell r="T446"/>
          <cell r="U446"/>
          <cell r="V446"/>
          <cell r="W446"/>
          <cell r="X446"/>
          <cell r="Y446"/>
          <cell r="Z446"/>
          <cell r="AA446">
            <v>32819</v>
          </cell>
          <cell r="AB446"/>
        </row>
        <row r="447">
          <cell r="A447"/>
          <cell r="B447"/>
          <cell r="C447"/>
          <cell r="D447"/>
          <cell r="E447"/>
          <cell r="F447"/>
          <cell r="G447"/>
          <cell r="H447"/>
          <cell r="I447"/>
          <cell r="J447"/>
          <cell r="K447"/>
          <cell r="L447"/>
          <cell r="M447"/>
          <cell r="N447"/>
          <cell r="O447"/>
          <cell r="P447">
            <v>0</v>
          </cell>
          <cell r="Q447"/>
          <cell r="R447"/>
          <cell r="S447" t="str">
            <v xml:space="preserve">32819 </v>
          </cell>
          <cell r="T447"/>
          <cell r="U447"/>
          <cell r="V447"/>
          <cell r="W447"/>
          <cell r="X447"/>
          <cell r="Y447"/>
          <cell r="Z447"/>
          <cell r="AA447">
            <v>32819</v>
          </cell>
          <cell r="AB447"/>
        </row>
        <row r="448">
          <cell r="A448"/>
          <cell r="B448"/>
          <cell r="C448"/>
          <cell r="D448"/>
          <cell r="E448"/>
          <cell r="F448"/>
          <cell r="G448"/>
          <cell r="H448"/>
          <cell r="I448"/>
          <cell r="J448"/>
          <cell r="K448"/>
          <cell r="L448"/>
          <cell r="M448"/>
          <cell r="N448"/>
          <cell r="O448"/>
          <cell r="P448">
            <v>0</v>
          </cell>
          <cell r="Q448"/>
          <cell r="R448"/>
          <cell r="S448" t="str">
            <v xml:space="preserve">32819 </v>
          </cell>
          <cell r="T448"/>
          <cell r="U448"/>
          <cell r="V448"/>
          <cell r="W448"/>
          <cell r="X448"/>
          <cell r="Y448"/>
          <cell r="Z448"/>
          <cell r="AA448">
            <v>32819</v>
          </cell>
          <cell r="AB448"/>
        </row>
        <row r="449">
          <cell r="A449"/>
          <cell r="B449"/>
          <cell r="C449"/>
          <cell r="D449"/>
          <cell r="E449"/>
          <cell r="F449"/>
          <cell r="G449"/>
          <cell r="H449"/>
          <cell r="I449"/>
          <cell r="J449"/>
          <cell r="K449"/>
          <cell r="L449"/>
          <cell r="M449"/>
          <cell r="N449"/>
          <cell r="O449"/>
          <cell r="P449">
            <v>0</v>
          </cell>
          <cell r="Q449"/>
          <cell r="R449"/>
          <cell r="S449" t="str">
            <v xml:space="preserve">32819 </v>
          </cell>
          <cell r="T449"/>
          <cell r="U449"/>
          <cell r="V449"/>
          <cell r="W449"/>
          <cell r="X449"/>
          <cell r="Y449"/>
          <cell r="Z449"/>
          <cell r="AA449">
            <v>32819</v>
          </cell>
          <cell r="AB449"/>
        </row>
        <row r="450">
          <cell r="A450"/>
          <cell r="B450"/>
          <cell r="C450"/>
          <cell r="D450"/>
          <cell r="E450"/>
          <cell r="F450"/>
          <cell r="G450"/>
          <cell r="H450"/>
          <cell r="I450"/>
          <cell r="J450"/>
          <cell r="K450"/>
          <cell r="L450"/>
          <cell r="M450"/>
          <cell r="N450"/>
          <cell r="O450"/>
          <cell r="P450">
            <v>0</v>
          </cell>
          <cell r="Q450"/>
          <cell r="R450"/>
          <cell r="S450" t="str">
            <v xml:space="preserve">32819 </v>
          </cell>
          <cell r="T450"/>
          <cell r="U450"/>
          <cell r="V450"/>
          <cell r="W450"/>
          <cell r="X450"/>
          <cell r="Y450"/>
          <cell r="Z450"/>
          <cell r="AA450">
            <v>32819</v>
          </cell>
          <cell r="AB450"/>
        </row>
        <row r="451">
          <cell r="A451"/>
          <cell r="B451"/>
          <cell r="C451"/>
          <cell r="D451"/>
          <cell r="E451"/>
          <cell r="F451"/>
          <cell r="G451"/>
          <cell r="H451"/>
          <cell r="I451"/>
          <cell r="J451"/>
          <cell r="K451"/>
          <cell r="L451"/>
          <cell r="M451"/>
          <cell r="N451"/>
          <cell r="O451"/>
          <cell r="P451">
            <v>0</v>
          </cell>
          <cell r="Q451"/>
          <cell r="R451"/>
          <cell r="S451" t="str">
            <v xml:space="preserve">32819 </v>
          </cell>
          <cell r="T451"/>
          <cell r="U451"/>
          <cell r="V451"/>
          <cell r="W451"/>
          <cell r="X451"/>
          <cell r="Y451"/>
          <cell r="Z451"/>
          <cell r="AA451">
            <v>32819</v>
          </cell>
          <cell r="AB451"/>
        </row>
        <row r="452">
          <cell r="A452"/>
          <cell r="B452"/>
          <cell r="C452"/>
          <cell r="D452"/>
          <cell r="E452"/>
          <cell r="F452"/>
          <cell r="G452"/>
          <cell r="H452"/>
          <cell r="I452"/>
          <cell r="J452"/>
          <cell r="K452"/>
          <cell r="L452"/>
          <cell r="M452"/>
          <cell r="N452"/>
          <cell r="O452"/>
          <cell r="P452">
            <v>0</v>
          </cell>
          <cell r="Q452"/>
          <cell r="R452"/>
          <cell r="S452" t="str">
            <v xml:space="preserve">32819 </v>
          </cell>
          <cell r="T452"/>
          <cell r="U452"/>
          <cell r="V452"/>
          <cell r="W452"/>
          <cell r="X452"/>
          <cell r="Y452"/>
          <cell r="Z452"/>
          <cell r="AA452">
            <v>32819</v>
          </cell>
          <cell r="AB452"/>
        </row>
        <row r="453">
          <cell r="A453"/>
          <cell r="B453"/>
          <cell r="C453"/>
          <cell r="D453"/>
          <cell r="E453"/>
          <cell r="F453"/>
          <cell r="G453"/>
          <cell r="H453"/>
          <cell r="I453"/>
          <cell r="J453"/>
          <cell r="K453"/>
          <cell r="L453"/>
          <cell r="M453"/>
          <cell r="N453"/>
          <cell r="O453"/>
          <cell r="P453">
            <v>0</v>
          </cell>
          <cell r="Q453"/>
          <cell r="R453"/>
          <cell r="S453" t="str">
            <v xml:space="preserve">32819 </v>
          </cell>
          <cell r="T453"/>
          <cell r="U453"/>
          <cell r="V453"/>
          <cell r="W453"/>
          <cell r="X453"/>
          <cell r="Y453"/>
          <cell r="Z453"/>
          <cell r="AA453">
            <v>32819</v>
          </cell>
          <cell r="AB453"/>
        </row>
        <row r="454">
          <cell r="A454"/>
          <cell r="B454"/>
          <cell r="C454"/>
          <cell r="D454"/>
          <cell r="E454"/>
          <cell r="F454"/>
          <cell r="G454"/>
          <cell r="H454"/>
          <cell r="I454"/>
          <cell r="J454"/>
          <cell r="K454"/>
          <cell r="L454"/>
          <cell r="M454"/>
          <cell r="N454"/>
          <cell r="O454"/>
          <cell r="P454">
            <v>0</v>
          </cell>
          <cell r="Q454"/>
          <cell r="R454"/>
          <cell r="S454" t="str">
            <v xml:space="preserve">32819 </v>
          </cell>
          <cell r="T454"/>
          <cell r="U454"/>
          <cell r="V454"/>
          <cell r="W454"/>
          <cell r="X454"/>
          <cell r="Y454"/>
          <cell r="Z454"/>
          <cell r="AA454">
            <v>32819</v>
          </cell>
          <cell r="AB454"/>
        </row>
        <row r="455">
          <cell r="A455"/>
          <cell r="B455"/>
          <cell r="C455"/>
          <cell r="D455"/>
          <cell r="E455"/>
          <cell r="F455"/>
          <cell r="G455"/>
          <cell r="H455"/>
          <cell r="I455"/>
          <cell r="J455"/>
          <cell r="K455"/>
          <cell r="L455"/>
          <cell r="M455"/>
          <cell r="N455"/>
          <cell r="O455"/>
          <cell r="P455">
            <v>0</v>
          </cell>
          <cell r="Q455"/>
          <cell r="R455"/>
          <cell r="S455" t="str">
            <v xml:space="preserve">32819 </v>
          </cell>
          <cell r="T455"/>
          <cell r="U455"/>
          <cell r="V455"/>
          <cell r="W455"/>
          <cell r="X455"/>
          <cell r="Y455"/>
          <cell r="Z455"/>
          <cell r="AA455">
            <v>32819</v>
          </cell>
          <cell r="AB455"/>
        </row>
        <row r="456">
          <cell r="A456"/>
          <cell r="B456"/>
          <cell r="C456"/>
          <cell r="D456"/>
          <cell r="E456"/>
          <cell r="F456"/>
          <cell r="G456"/>
          <cell r="H456"/>
          <cell r="I456"/>
          <cell r="J456"/>
          <cell r="K456"/>
          <cell r="L456"/>
          <cell r="M456"/>
          <cell r="N456"/>
          <cell r="O456"/>
          <cell r="P456">
            <v>0</v>
          </cell>
          <cell r="Q456"/>
          <cell r="R456"/>
          <cell r="S456" t="str">
            <v xml:space="preserve">32819 </v>
          </cell>
          <cell r="T456"/>
          <cell r="U456"/>
          <cell r="V456"/>
          <cell r="W456"/>
          <cell r="X456"/>
          <cell r="Y456"/>
          <cell r="Z456"/>
          <cell r="AA456">
            <v>32819</v>
          </cell>
          <cell r="AB456"/>
        </row>
        <row r="457">
          <cell r="A457"/>
          <cell r="B457"/>
          <cell r="C457"/>
          <cell r="D457"/>
          <cell r="E457"/>
          <cell r="F457"/>
          <cell r="G457"/>
          <cell r="H457"/>
          <cell r="I457"/>
          <cell r="J457"/>
          <cell r="K457"/>
          <cell r="L457"/>
          <cell r="M457"/>
          <cell r="N457"/>
          <cell r="O457"/>
          <cell r="P457">
            <v>0</v>
          </cell>
          <cell r="Q457"/>
          <cell r="R457"/>
          <cell r="S457" t="str">
            <v xml:space="preserve">32819 </v>
          </cell>
          <cell r="T457"/>
          <cell r="U457"/>
          <cell r="V457"/>
          <cell r="W457"/>
          <cell r="X457"/>
          <cell r="Y457"/>
          <cell r="Z457"/>
          <cell r="AA457">
            <v>32819</v>
          </cell>
          <cell r="AB457"/>
        </row>
        <row r="458">
          <cell r="A458"/>
          <cell r="B458"/>
          <cell r="C458"/>
          <cell r="D458"/>
          <cell r="E458"/>
          <cell r="F458"/>
          <cell r="G458"/>
          <cell r="H458"/>
          <cell r="I458"/>
          <cell r="J458"/>
          <cell r="K458"/>
          <cell r="L458"/>
          <cell r="M458"/>
          <cell r="N458"/>
          <cell r="O458"/>
          <cell r="P458">
            <v>0</v>
          </cell>
          <cell r="Q458"/>
          <cell r="R458"/>
          <cell r="S458" t="str">
            <v xml:space="preserve">32819 </v>
          </cell>
          <cell r="T458"/>
          <cell r="U458"/>
          <cell r="V458"/>
          <cell r="W458"/>
          <cell r="X458"/>
          <cell r="Y458"/>
          <cell r="Z458"/>
          <cell r="AA458">
            <v>32819</v>
          </cell>
          <cell r="AB458"/>
        </row>
        <row r="459">
          <cell r="A459"/>
          <cell r="B459"/>
          <cell r="C459"/>
          <cell r="D459"/>
          <cell r="E459"/>
          <cell r="F459"/>
          <cell r="G459"/>
          <cell r="H459"/>
          <cell r="I459"/>
          <cell r="J459"/>
          <cell r="K459"/>
          <cell r="L459"/>
          <cell r="M459"/>
          <cell r="N459"/>
          <cell r="O459"/>
          <cell r="P459">
            <v>0</v>
          </cell>
          <cell r="Q459"/>
          <cell r="R459"/>
          <cell r="S459" t="str">
            <v xml:space="preserve">32819 </v>
          </cell>
          <cell r="T459"/>
          <cell r="U459"/>
          <cell r="V459"/>
          <cell r="W459"/>
          <cell r="X459"/>
          <cell r="Y459"/>
          <cell r="Z459"/>
          <cell r="AA459">
            <v>32819</v>
          </cell>
          <cell r="AB459"/>
        </row>
        <row r="460">
          <cell r="A460"/>
          <cell r="B460"/>
          <cell r="C460"/>
          <cell r="D460"/>
          <cell r="E460"/>
          <cell r="F460"/>
          <cell r="G460"/>
          <cell r="H460"/>
          <cell r="I460"/>
          <cell r="J460"/>
          <cell r="K460"/>
          <cell r="L460"/>
          <cell r="M460"/>
          <cell r="N460"/>
          <cell r="O460"/>
          <cell r="P460">
            <v>0</v>
          </cell>
          <cell r="Q460"/>
          <cell r="R460"/>
          <cell r="S460" t="str">
            <v xml:space="preserve">32819 </v>
          </cell>
          <cell r="T460"/>
          <cell r="U460"/>
          <cell r="V460"/>
          <cell r="W460"/>
          <cell r="X460"/>
          <cell r="Y460"/>
          <cell r="Z460"/>
          <cell r="AA460">
            <v>32819</v>
          </cell>
          <cell r="AB460"/>
        </row>
        <row r="461">
          <cell r="A461"/>
          <cell r="B461"/>
          <cell r="C461"/>
          <cell r="D461"/>
          <cell r="E461"/>
          <cell r="F461"/>
          <cell r="G461"/>
          <cell r="H461"/>
          <cell r="I461"/>
          <cell r="J461"/>
          <cell r="K461"/>
          <cell r="L461"/>
          <cell r="M461"/>
          <cell r="N461"/>
          <cell r="O461"/>
          <cell r="P461">
            <v>0</v>
          </cell>
          <cell r="Q461"/>
          <cell r="R461"/>
          <cell r="S461" t="str">
            <v xml:space="preserve">32819 </v>
          </cell>
          <cell r="T461"/>
          <cell r="U461"/>
          <cell r="V461"/>
          <cell r="W461"/>
          <cell r="X461"/>
          <cell r="Y461"/>
          <cell r="Z461"/>
          <cell r="AA461">
            <v>32819</v>
          </cell>
          <cell r="AB461"/>
        </row>
        <row r="462">
          <cell r="A462"/>
          <cell r="B462"/>
          <cell r="C462"/>
          <cell r="D462"/>
          <cell r="E462"/>
          <cell r="F462"/>
          <cell r="G462"/>
          <cell r="H462"/>
          <cell r="I462"/>
          <cell r="J462"/>
          <cell r="K462"/>
          <cell r="L462"/>
          <cell r="M462"/>
          <cell r="N462"/>
          <cell r="O462"/>
          <cell r="P462">
            <v>0</v>
          </cell>
          <cell r="Q462"/>
          <cell r="R462"/>
          <cell r="S462" t="str">
            <v xml:space="preserve">32819 </v>
          </cell>
          <cell r="T462"/>
          <cell r="U462"/>
          <cell r="V462"/>
          <cell r="W462"/>
          <cell r="X462"/>
          <cell r="Y462"/>
          <cell r="Z462"/>
          <cell r="AA462">
            <v>32819</v>
          </cell>
          <cell r="AB462"/>
        </row>
        <row r="463">
          <cell r="A463"/>
          <cell r="B463"/>
          <cell r="C463"/>
          <cell r="D463"/>
          <cell r="E463"/>
          <cell r="F463"/>
          <cell r="G463"/>
          <cell r="H463"/>
          <cell r="I463"/>
          <cell r="J463"/>
          <cell r="K463"/>
          <cell r="L463"/>
          <cell r="M463"/>
          <cell r="N463"/>
          <cell r="O463"/>
          <cell r="P463">
            <v>0</v>
          </cell>
          <cell r="Q463"/>
          <cell r="R463"/>
          <cell r="S463" t="str">
            <v xml:space="preserve">32819 </v>
          </cell>
          <cell r="T463"/>
          <cell r="U463"/>
          <cell r="V463"/>
          <cell r="W463"/>
          <cell r="X463"/>
          <cell r="Y463"/>
          <cell r="Z463"/>
          <cell r="AA463">
            <v>32819</v>
          </cell>
          <cell r="AB463"/>
        </row>
        <row r="464">
          <cell r="A464"/>
          <cell r="B464"/>
          <cell r="C464"/>
          <cell r="D464"/>
          <cell r="E464"/>
          <cell r="F464"/>
          <cell r="G464"/>
          <cell r="H464"/>
          <cell r="I464"/>
          <cell r="J464"/>
          <cell r="K464"/>
          <cell r="L464"/>
          <cell r="M464"/>
          <cell r="N464"/>
          <cell r="O464"/>
          <cell r="P464">
            <v>0</v>
          </cell>
          <cell r="Q464"/>
          <cell r="R464"/>
          <cell r="S464" t="str">
            <v xml:space="preserve">32819 </v>
          </cell>
          <cell r="T464"/>
          <cell r="U464"/>
          <cell r="V464"/>
          <cell r="W464"/>
          <cell r="X464"/>
          <cell r="Y464"/>
          <cell r="Z464"/>
          <cell r="AA464">
            <v>32819</v>
          </cell>
          <cell r="AB464"/>
        </row>
        <row r="465">
          <cell r="A465"/>
          <cell r="B465"/>
          <cell r="C465"/>
          <cell r="D465"/>
          <cell r="E465"/>
          <cell r="F465"/>
          <cell r="G465"/>
          <cell r="H465"/>
          <cell r="I465"/>
          <cell r="J465"/>
          <cell r="K465"/>
          <cell r="L465"/>
          <cell r="M465"/>
          <cell r="N465"/>
          <cell r="O465"/>
          <cell r="P465">
            <v>0</v>
          </cell>
          <cell r="Q465"/>
          <cell r="R465"/>
          <cell r="S465" t="str">
            <v xml:space="preserve">32819 </v>
          </cell>
          <cell r="T465"/>
          <cell r="U465"/>
          <cell r="V465"/>
          <cell r="W465"/>
          <cell r="X465"/>
          <cell r="Y465"/>
          <cell r="Z465"/>
          <cell r="AA465">
            <v>32819</v>
          </cell>
          <cell r="AB465"/>
        </row>
        <row r="466">
          <cell r="A466"/>
          <cell r="B466"/>
          <cell r="C466"/>
          <cell r="D466"/>
          <cell r="E466"/>
          <cell r="F466"/>
          <cell r="G466"/>
          <cell r="H466"/>
          <cell r="I466"/>
          <cell r="J466"/>
          <cell r="K466"/>
          <cell r="L466"/>
          <cell r="M466"/>
          <cell r="N466"/>
          <cell r="O466"/>
          <cell r="P466">
            <v>0</v>
          </cell>
          <cell r="Q466"/>
          <cell r="R466"/>
          <cell r="S466" t="str">
            <v xml:space="preserve">32819 </v>
          </cell>
          <cell r="T466"/>
          <cell r="U466"/>
          <cell r="V466"/>
          <cell r="W466"/>
          <cell r="X466"/>
          <cell r="Y466"/>
          <cell r="Z466"/>
          <cell r="AA466">
            <v>32819</v>
          </cell>
          <cell r="AB466"/>
        </row>
        <row r="467">
          <cell r="A467"/>
          <cell r="B467"/>
          <cell r="C467"/>
          <cell r="D467"/>
          <cell r="E467"/>
          <cell r="F467"/>
          <cell r="G467"/>
          <cell r="H467"/>
          <cell r="I467"/>
          <cell r="J467"/>
          <cell r="K467"/>
          <cell r="L467"/>
          <cell r="M467"/>
          <cell r="N467"/>
          <cell r="O467"/>
          <cell r="P467">
            <v>0</v>
          </cell>
          <cell r="Q467"/>
          <cell r="R467"/>
          <cell r="S467" t="str">
            <v xml:space="preserve">32819 </v>
          </cell>
          <cell r="T467"/>
          <cell r="U467"/>
          <cell r="V467"/>
          <cell r="W467"/>
          <cell r="X467"/>
          <cell r="Y467"/>
          <cell r="Z467"/>
          <cell r="AA467">
            <v>32819</v>
          </cell>
          <cell r="AB467"/>
        </row>
        <row r="468">
          <cell r="A468"/>
          <cell r="B468"/>
          <cell r="C468"/>
          <cell r="D468"/>
          <cell r="E468"/>
          <cell r="F468"/>
          <cell r="G468"/>
          <cell r="H468"/>
          <cell r="I468"/>
          <cell r="J468"/>
          <cell r="K468"/>
          <cell r="L468"/>
          <cell r="M468"/>
          <cell r="N468"/>
          <cell r="O468"/>
          <cell r="P468">
            <v>0</v>
          </cell>
          <cell r="Q468"/>
          <cell r="R468"/>
          <cell r="S468" t="str">
            <v xml:space="preserve">32819 </v>
          </cell>
          <cell r="T468"/>
          <cell r="U468"/>
          <cell r="V468"/>
          <cell r="W468"/>
          <cell r="X468"/>
          <cell r="Y468"/>
          <cell r="Z468"/>
          <cell r="AA468">
            <v>32819</v>
          </cell>
          <cell r="AB468"/>
        </row>
        <row r="469">
          <cell r="A469"/>
          <cell r="B469"/>
          <cell r="C469"/>
          <cell r="D469"/>
          <cell r="E469"/>
          <cell r="F469"/>
          <cell r="G469"/>
          <cell r="H469"/>
          <cell r="I469"/>
          <cell r="J469"/>
          <cell r="K469"/>
          <cell r="L469"/>
          <cell r="M469"/>
          <cell r="N469"/>
          <cell r="O469"/>
          <cell r="P469">
            <v>0</v>
          </cell>
          <cell r="Q469"/>
          <cell r="R469"/>
          <cell r="S469" t="str">
            <v xml:space="preserve">32819 </v>
          </cell>
          <cell r="T469"/>
          <cell r="U469"/>
          <cell r="V469"/>
          <cell r="W469"/>
          <cell r="X469"/>
          <cell r="Y469"/>
          <cell r="Z469"/>
          <cell r="AA469">
            <v>32819</v>
          </cell>
          <cell r="AB469"/>
        </row>
        <row r="470">
          <cell r="A470"/>
          <cell r="B470"/>
          <cell r="C470"/>
          <cell r="D470"/>
          <cell r="E470"/>
          <cell r="F470"/>
          <cell r="G470"/>
          <cell r="H470"/>
          <cell r="I470"/>
          <cell r="J470"/>
          <cell r="K470"/>
          <cell r="L470"/>
          <cell r="M470"/>
          <cell r="N470"/>
          <cell r="O470"/>
          <cell r="P470">
            <v>0</v>
          </cell>
          <cell r="Q470"/>
          <cell r="R470"/>
          <cell r="S470" t="str">
            <v xml:space="preserve">32819 </v>
          </cell>
          <cell r="T470"/>
          <cell r="U470"/>
          <cell r="V470"/>
          <cell r="W470"/>
          <cell r="X470"/>
          <cell r="Y470"/>
          <cell r="Z470"/>
          <cell r="AA470">
            <v>32819</v>
          </cell>
          <cell r="AB470"/>
        </row>
        <row r="471">
          <cell r="A471"/>
          <cell r="B471"/>
          <cell r="C471"/>
          <cell r="D471"/>
          <cell r="E471"/>
          <cell r="F471"/>
          <cell r="G471"/>
          <cell r="H471"/>
          <cell r="I471"/>
          <cell r="J471"/>
          <cell r="K471"/>
          <cell r="L471"/>
          <cell r="M471"/>
          <cell r="N471"/>
          <cell r="O471"/>
          <cell r="P471">
            <v>0</v>
          </cell>
          <cell r="Q471"/>
          <cell r="R471"/>
          <cell r="S471" t="str">
            <v xml:space="preserve">32819 </v>
          </cell>
          <cell r="T471"/>
          <cell r="U471"/>
          <cell r="V471"/>
          <cell r="W471"/>
          <cell r="X471"/>
          <cell r="Y471"/>
          <cell r="Z471"/>
          <cell r="AA471">
            <v>32819</v>
          </cell>
          <cell r="AB471"/>
        </row>
        <row r="472">
          <cell r="A472"/>
          <cell r="B472"/>
          <cell r="C472"/>
          <cell r="D472"/>
          <cell r="E472"/>
          <cell r="F472"/>
          <cell r="G472"/>
          <cell r="H472"/>
          <cell r="I472"/>
          <cell r="J472"/>
          <cell r="K472"/>
          <cell r="L472"/>
          <cell r="M472"/>
          <cell r="N472"/>
          <cell r="O472"/>
          <cell r="P472">
            <v>0</v>
          </cell>
          <cell r="Q472"/>
          <cell r="R472"/>
          <cell r="S472" t="str">
            <v xml:space="preserve">32819 </v>
          </cell>
          <cell r="T472"/>
          <cell r="U472"/>
          <cell r="V472"/>
          <cell r="W472"/>
          <cell r="X472"/>
          <cell r="Y472"/>
          <cell r="Z472"/>
          <cell r="AA472">
            <v>32819</v>
          </cell>
          <cell r="AB472"/>
        </row>
        <row r="473">
          <cell r="A473"/>
          <cell r="B473"/>
          <cell r="C473"/>
          <cell r="D473"/>
          <cell r="E473"/>
          <cell r="F473"/>
          <cell r="G473"/>
          <cell r="H473"/>
          <cell r="I473"/>
          <cell r="J473"/>
          <cell r="K473"/>
          <cell r="L473"/>
          <cell r="M473"/>
          <cell r="N473"/>
          <cell r="O473"/>
          <cell r="P473">
            <v>0</v>
          </cell>
          <cell r="Q473"/>
          <cell r="R473"/>
          <cell r="S473" t="str">
            <v xml:space="preserve">32819 </v>
          </cell>
          <cell r="T473"/>
          <cell r="U473"/>
          <cell r="V473"/>
          <cell r="W473"/>
          <cell r="X473"/>
          <cell r="Y473"/>
          <cell r="Z473"/>
          <cell r="AA473">
            <v>32819</v>
          </cell>
          <cell r="AB473"/>
        </row>
        <row r="474">
          <cell r="A474"/>
          <cell r="B474"/>
          <cell r="C474"/>
          <cell r="D474"/>
          <cell r="E474"/>
          <cell r="F474"/>
          <cell r="G474"/>
          <cell r="H474"/>
          <cell r="I474"/>
          <cell r="J474"/>
          <cell r="K474"/>
          <cell r="L474"/>
          <cell r="M474"/>
          <cell r="N474"/>
          <cell r="O474"/>
          <cell r="P474">
            <v>0</v>
          </cell>
          <cell r="Q474"/>
          <cell r="R474"/>
          <cell r="S474" t="str">
            <v xml:space="preserve">32819 </v>
          </cell>
          <cell r="T474"/>
          <cell r="U474"/>
          <cell r="V474"/>
          <cell r="W474"/>
          <cell r="X474"/>
          <cell r="Y474"/>
          <cell r="Z474"/>
          <cell r="AA474">
            <v>32819</v>
          </cell>
          <cell r="AB474"/>
        </row>
        <row r="475">
          <cell r="A475"/>
          <cell r="B475"/>
          <cell r="C475"/>
          <cell r="D475"/>
          <cell r="E475"/>
          <cell r="F475"/>
          <cell r="G475"/>
          <cell r="H475"/>
          <cell r="I475"/>
          <cell r="J475"/>
          <cell r="K475"/>
          <cell r="L475"/>
          <cell r="M475"/>
          <cell r="N475"/>
          <cell r="O475"/>
          <cell r="P475">
            <v>0</v>
          </cell>
          <cell r="Q475"/>
          <cell r="R475"/>
          <cell r="S475" t="str">
            <v xml:space="preserve">32819 </v>
          </cell>
          <cell r="T475"/>
          <cell r="U475"/>
          <cell r="V475"/>
          <cell r="W475"/>
          <cell r="X475"/>
          <cell r="Y475"/>
          <cell r="Z475"/>
          <cell r="AA475">
            <v>32819</v>
          </cell>
          <cell r="AB475"/>
        </row>
        <row r="476">
          <cell r="A476"/>
          <cell r="B476"/>
          <cell r="C476"/>
          <cell r="D476"/>
          <cell r="E476"/>
          <cell r="F476"/>
          <cell r="G476"/>
          <cell r="H476"/>
          <cell r="I476"/>
          <cell r="J476"/>
          <cell r="K476"/>
          <cell r="L476"/>
          <cell r="M476"/>
          <cell r="N476"/>
          <cell r="O476"/>
          <cell r="P476">
            <v>0</v>
          </cell>
          <cell r="Q476"/>
          <cell r="R476"/>
          <cell r="S476" t="str">
            <v xml:space="preserve">32819 </v>
          </cell>
          <cell r="T476"/>
          <cell r="U476"/>
          <cell r="V476"/>
          <cell r="W476"/>
          <cell r="X476"/>
          <cell r="Y476"/>
          <cell r="Z476"/>
          <cell r="AA476">
            <v>32819</v>
          </cell>
          <cell r="AB476"/>
        </row>
        <row r="477">
          <cell r="A477"/>
          <cell r="B477"/>
          <cell r="C477"/>
          <cell r="D477"/>
          <cell r="E477"/>
          <cell r="F477"/>
          <cell r="G477"/>
          <cell r="H477"/>
          <cell r="I477"/>
          <cell r="J477"/>
          <cell r="K477"/>
          <cell r="L477"/>
          <cell r="M477"/>
          <cell r="N477"/>
          <cell r="O477"/>
          <cell r="P477">
            <v>0</v>
          </cell>
          <cell r="Q477"/>
          <cell r="R477"/>
          <cell r="S477" t="str">
            <v xml:space="preserve">32819 </v>
          </cell>
          <cell r="T477"/>
          <cell r="U477"/>
          <cell r="V477"/>
          <cell r="W477"/>
          <cell r="X477"/>
          <cell r="Y477"/>
          <cell r="Z477"/>
          <cell r="AA477">
            <v>32819</v>
          </cell>
          <cell r="AB477"/>
        </row>
        <row r="478">
          <cell r="A478"/>
          <cell r="B478"/>
          <cell r="C478"/>
          <cell r="D478"/>
          <cell r="E478"/>
          <cell r="F478"/>
          <cell r="G478"/>
          <cell r="H478"/>
          <cell r="I478"/>
          <cell r="J478"/>
          <cell r="K478"/>
          <cell r="L478"/>
          <cell r="M478"/>
          <cell r="N478"/>
          <cell r="O478"/>
          <cell r="P478">
            <v>0</v>
          </cell>
          <cell r="Q478"/>
          <cell r="R478"/>
          <cell r="S478" t="str">
            <v xml:space="preserve">32819 </v>
          </cell>
          <cell r="T478"/>
          <cell r="U478"/>
          <cell r="V478"/>
          <cell r="W478"/>
          <cell r="X478"/>
          <cell r="Y478"/>
          <cell r="Z478"/>
          <cell r="AA478">
            <v>32819</v>
          </cell>
          <cell r="AB478"/>
        </row>
        <row r="479">
          <cell r="A479"/>
          <cell r="B479"/>
          <cell r="C479"/>
          <cell r="D479"/>
          <cell r="E479"/>
          <cell r="F479"/>
          <cell r="G479"/>
          <cell r="H479"/>
          <cell r="I479"/>
          <cell r="J479"/>
          <cell r="K479"/>
          <cell r="L479"/>
          <cell r="M479"/>
          <cell r="N479"/>
          <cell r="O479"/>
          <cell r="P479">
            <v>0</v>
          </cell>
          <cell r="Q479"/>
          <cell r="R479"/>
          <cell r="S479" t="str">
            <v xml:space="preserve">32819 </v>
          </cell>
          <cell r="T479"/>
          <cell r="U479"/>
          <cell r="V479"/>
          <cell r="W479"/>
          <cell r="X479"/>
          <cell r="Y479"/>
          <cell r="Z479"/>
          <cell r="AA479">
            <v>32819</v>
          </cell>
          <cell r="AB479"/>
        </row>
        <row r="480">
          <cell r="A480"/>
          <cell r="B480"/>
          <cell r="C480"/>
          <cell r="D480"/>
          <cell r="E480"/>
          <cell r="F480"/>
          <cell r="G480"/>
          <cell r="H480"/>
          <cell r="I480"/>
          <cell r="J480"/>
          <cell r="K480"/>
          <cell r="L480"/>
          <cell r="M480"/>
          <cell r="N480"/>
          <cell r="O480"/>
          <cell r="P480">
            <v>0</v>
          </cell>
          <cell r="Q480"/>
          <cell r="R480"/>
          <cell r="S480" t="str">
            <v xml:space="preserve">32819 </v>
          </cell>
          <cell r="T480"/>
          <cell r="U480"/>
          <cell r="V480"/>
          <cell r="W480"/>
          <cell r="X480"/>
          <cell r="Y480"/>
          <cell r="Z480"/>
          <cell r="AA480">
            <v>32819</v>
          </cell>
          <cell r="AB480"/>
        </row>
        <row r="481">
          <cell r="A481"/>
          <cell r="B481"/>
          <cell r="C481"/>
          <cell r="D481"/>
          <cell r="E481"/>
          <cell r="F481"/>
          <cell r="G481"/>
          <cell r="H481"/>
          <cell r="I481"/>
          <cell r="J481"/>
          <cell r="K481"/>
          <cell r="L481"/>
          <cell r="M481"/>
          <cell r="N481"/>
          <cell r="O481"/>
          <cell r="P481">
            <v>0</v>
          </cell>
          <cell r="Q481"/>
          <cell r="R481"/>
          <cell r="S481" t="str">
            <v xml:space="preserve">32819 </v>
          </cell>
          <cell r="T481"/>
          <cell r="U481"/>
          <cell r="V481"/>
          <cell r="W481"/>
          <cell r="X481"/>
          <cell r="Y481"/>
          <cell r="Z481"/>
          <cell r="AA481">
            <v>32819</v>
          </cell>
          <cell r="AB481"/>
        </row>
        <row r="482">
          <cell r="A482"/>
          <cell r="B482"/>
          <cell r="C482"/>
          <cell r="D482"/>
          <cell r="E482"/>
          <cell r="F482"/>
          <cell r="G482"/>
          <cell r="H482"/>
          <cell r="I482"/>
          <cell r="J482"/>
          <cell r="K482"/>
          <cell r="L482"/>
          <cell r="M482"/>
          <cell r="N482"/>
          <cell r="O482"/>
          <cell r="P482">
            <v>0</v>
          </cell>
          <cell r="Q482"/>
          <cell r="R482"/>
          <cell r="S482" t="str">
            <v xml:space="preserve">32819 </v>
          </cell>
          <cell r="T482"/>
          <cell r="U482"/>
          <cell r="V482"/>
          <cell r="W482"/>
          <cell r="X482"/>
          <cell r="Y482"/>
          <cell r="Z482"/>
          <cell r="AA482">
            <v>32819</v>
          </cell>
          <cell r="AB482"/>
        </row>
        <row r="483">
          <cell r="A483"/>
          <cell r="B483"/>
          <cell r="C483"/>
          <cell r="D483"/>
          <cell r="E483"/>
          <cell r="F483"/>
          <cell r="G483"/>
          <cell r="H483"/>
          <cell r="I483"/>
          <cell r="J483"/>
          <cell r="K483"/>
          <cell r="L483"/>
          <cell r="M483"/>
          <cell r="N483"/>
          <cell r="O483"/>
          <cell r="P483">
            <v>0</v>
          </cell>
          <cell r="Q483"/>
          <cell r="R483"/>
          <cell r="S483" t="str">
            <v xml:space="preserve">32819 </v>
          </cell>
          <cell r="T483"/>
          <cell r="U483"/>
          <cell r="V483"/>
          <cell r="W483"/>
          <cell r="X483"/>
          <cell r="Y483"/>
          <cell r="Z483"/>
          <cell r="AA483">
            <v>32819</v>
          </cell>
          <cell r="AB483"/>
        </row>
        <row r="484">
          <cell r="A484"/>
          <cell r="B484"/>
          <cell r="C484"/>
          <cell r="D484"/>
          <cell r="E484"/>
          <cell r="F484"/>
          <cell r="G484"/>
          <cell r="H484"/>
          <cell r="I484"/>
          <cell r="J484"/>
          <cell r="K484"/>
          <cell r="L484"/>
          <cell r="M484"/>
          <cell r="N484"/>
          <cell r="O484"/>
          <cell r="P484">
            <v>0</v>
          </cell>
          <cell r="Q484"/>
          <cell r="R484"/>
          <cell r="S484" t="str">
            <v xml:space="preserve">32819 </v>
          </cell>
          <cell r="T484"/>
          <cell r="U484"/>
          <cell r="V484"/>
          <cell r="W484"/>
          <cell r="X484"/>
          <cell r="Y484"/>
          <cell r="Z484"/>
          <cell r="AA484">
            <v>32819</v>
          </cell>
          <cell r="AB484"/>
        </row>
        <row r="485">
          <cell r="A485"/>
          <cell r="B485"/>
          <cell r="C485"/>
          <cell r="D485"/>
          <cell r="E485"/>
          <cell r="F485"/>
          <cell r="G485"/>
          <cell r="H485"/>
          <cell r="I485"/>
          <cell r="J485"/>
          <cell r="K485"/>
          <cell r="L485"/>
          <cell r="M485"/>
          <cell r="N485"/>
          <cell r="O485"/>
          <cell r="P485">
            <v>0</v>
          </cell>
          <cell r="Q485"/>
          <cell r="R485"/>
          <cell r="S485" t="str">
            <v xml:space="preserve">32819 </v>
          </cell>
          <cell r="T485"/>
          <cell r="U485"/>
          <cell r="V485"/>
          <cell r="W485"/>
          <cell r="X485"/>
          <cell r="Y485"/>
          <cell r="Z485"/>
          <cell r="AA485">
            <v>32819</v>
          </cell>
          <cell r="AB485"/>
        </row>
        <row r="486">
          <cell r="A486"/>
          <cell r="B486"/>
          <cell r="C486"/>
          <cell r="D486"/>
          <cell r="E486"/>
          <cell r="F486"/>
          <cell r="G486"/>
          <cell r="H486"/>
          <cell r="I486"/>
          <cell r="J486"/>
          <cell r="K486"/>
          <cell r="L486"/>
          <cell r="M486"/>
          <cell r="N486"/>
          <cell r="O486"/>
          <cell r="P486">
            <v>0</v>
          </cell>
          <cell r="Q486"/>
          <cell r="R486"/>
          <cell r="S486" t="str">
            <v xml:space="preserve">32819 </v>
          </cell>
          <cell r="T486"/>
          <cell r="U486"/>
          <cell r="V486"/>
          <cell r="W486"/>
          <cell r="X486"/>
          <cell r="Y486"/>
          <cell r="Z486"/>
          <cell r="AA486">
            <v>32819</v>
          </cell>
          <cell r="AB486"/>
        </row>
        <row r="487">
          <cell r="A487"/>
          <cell r="B487"/>
          <cell r="C487"/>
          <cell r="D487"/>
          <cell r="E487"/>
          <cell r="F487"/>
          <cell r="G487"/>
          <cell r="H487"/>
          <cell r="I487"/>
          <cell r="J487"/>
          <cell r="K487"/>
          <cell r="L487"/>
          <cell r="M487"/>
          <cell r="N487"/>
          <cell r="O487"/>
          <cell r="P487">
            <v>0</v>
          </cell>
          <cell r="Q487"/>
          <cell r="R487"/>
          <cell r="S487" t="str">
            <v xml:space="preserve">32819 </v>
          </cell>
          <cell r="T487"/>
          <cell r="U487"/>
          <cell r="V487"/>
          <cell r="W487"/>
          <cell r="X487"/>
          <cell r="Y487"/>
          <cell r="Z487"/>
          <cell r="AA487">
            <v>32819</v>
          </cell>
          <cell r="AB487"/>
        </row>
        <row r="488">
          <cell r="A488"/>
          <cell r="B488"/>
          <cell r="C488"/>
          <cell r="D488"/>
          <cell r="E488"/>
          <cell r="F488"/>
          <cell r="G488"/>
          <cell r="H488"/>
          <cell r="I488"/>
          <cell r="J488"/>
          <cell r="K488"/>
          <cell r="L488"/>
          <cell r="M488"/>
          <cell r="N488"/>
          <cell r="O488"/>
          <cell r="P488">
            <v>0</v>
          </cell>
          <cell r="Q488"/>
          <cell r="R488"/>
          <cell r="S488" t="str">
            <v xml:space="preserve">32819 </v>
          </cell>
          <cell r="T488"/>
          <cell r="U488"/>
          <cell r="V488"/>
          <cell r="W488"/>
          <cell r="X488"/>
          <cell r="Y488"/>
          <cell r="Z488"/>
          <cell r="AA488">
            <v>32819</v>
          </cell>
          <cell r="AB488"/>
        </row>
        <row r="489">
          <cell r="A489"/>
          <cell r="B489"/>
          <cell r="C489"/>
          <cell r="D489"/>
          <cell r="E489"/>
          <cell r="F489"/>
          <cell r="G489"/>
          <cell r="H489"/>
          <cell r="I489"/>
          <cell r="J489"/>
          <cell r="K489"/>
          <cell r="L489"/>
          <cell r="M489"/>
          <cell r="N489"/>
          <cell r="O489"/>
          <cell r="P489">
            <v>0</v>
          </cell>
          <cell r="Q489"/>
          <cell r="R489"/>
          <cell r="S489" t="str">
            <v xml:space="preserve">32819 </v>
          </cell>
          <cell r="T489"/>
          <cell r="U489"/>
          <cell r="V489"/>
          <cell r="W489"/>
          <cell r="X489"/>
          <cell r="Y489"/>
          <cell r="Z489"/>
          <cell r="AA489">
            <v>32819</v>
          </cell>
          <cell r="AB489"/>
        </row>
        <row r="490">
          <cell r="A490"/>
          <cell r="B490"/>
          <cell r="C490"/>
          <cell r="D490"/>
          <cell r="E490"/>
          <cell r="F490"/>
          <cell r="G490"/>
          <cell r="H490"/>
          <cell r="I490"/>
          <cell r="J490"/>
          <cell r="K490"/>
          <cell r="L490"/>
          <cell r="M490"/>
          <cell r="N490"/>
          <cell r="O490"/>
          <cell r="P490">
            <v>0</v>
          </cell>
          <cell r="Q490"/>
          <cell r="R490"/>
          <cell r="S490" t="str">
            <v xml:space="preserve">32819 </v>
          </cell>
          <cell r="T490"/>
          <cell r="U490"/>
          <cell r="V490"/>
          <cell r="W490"/>
          <cell r="X490"/>
          <cell r="Y490"/>
          <cell r="Z490"/>
          <cell r="AA490">
            <v>32819</v>
          </cell>
          <cell r="AB490"/>
        </row>
        <row r="491">
          <cell r="A491"/>
          <cell r="B491"/>
          <cell r="C491"/>
          <cell r="D491"/>
          <cell r="E491"/>
          <cell r="F491"/>
          <cell r="G491"/>
          <cell r="H491"/>
          <cell r="I491"/>
          <cell r="J491"/>
          <cell r="K491"/>
          <cell r="L491"/>
          <cell r="M491"/>
          <cell r="N491"/>
          <cell r="O491"/>
          <cell r="P491">
            <v>0</v>
          </cell>
          <cell r="Q491"/>
          <cell r="R491"/>
          <cell r="S491" t="str">
            <v xml:space="preserve">32819 </v>
          </cell>
          <cell r="T491"/>
          <cell r="U491"/>
          <cell r="V491"/>
          <cell r="W491"/>
          <cell r="X491"/>
          <cell r="Y491"/>
          <cell r="Z491"/>
          <cell r="AA491">
            <v>32819</v>
          </cell>
          <cell r="AB491"/>
        </row>
        <row r="492">
          <cell r="A492"/>
          <cell r="B492"/>
          <cell r="C492"/>
          <cell r="D492"/>
          <cell r="E492"/>
          <cell r="F492"/>
          <cell r="G492"/>
          <cell r="H492"/>
          <cell r="I492"/>
          <cell r="J492"/>
          <cell r="K492"/>
          <cell r="L492"/>
          <cell r="M492"/>
          <cell r="N492"/>
          <cell r="O492"/>
          <cell r="P492">
            <v>0</v>
          </cell>
          <cell r="Q492"/>
          <cell r="R492"/>
          <cell r="S492" t="str">
            <v xml:space="preserve">32819 </v>
          </cell>
          <cell r="T492"/>
          <cell r="U492"/>
          <cell r="V492"/>
          <cell r="W492"/>
          <cell r="X492"/>
          <cell r="Y492"/>
          <cell r="Z492"/>
          <cell r="AA492">
            <v>32819</v>
          </cell>
          <cell r="AB492"/>
        </row>
        <row r="493">
          <cell r="A493"/>
          <cell r="B493"/>
          <cell r="C493"/>
          <cell r="D493"/>
          <cell r="E493"/>
          <cell r="F493"/>
          <cell r="G493"/>
          <cell r="H493"/>
          <cell r="I493"/>
          <cell r="J493"/>
          <cell r="K493"/>
          <cell r="L493"/>
          <cell r="M493"/>
          <cell r="N493"/>
          <cell r="O493"/>
          <cell r="P493">
            <v>0</v>
          </cell>
          <cell r="Q493"/>
          <cell r="R493"/>
          <cell r="S493" t="str">
            <v xml:space="preserve">32819 </v>
          </cell>
          <cell r="T493"/>
          <cell r="U493"/>
          <cell r="V493"/>
          <cell r="W493"/>
          <cell r="X493"/>
          <cell r="Y493"/>
          <cell r="Z493"/>
          <cell r="AA493">
            <v>32819</v>
          </cell>
          <cell r="AB493"/>
        </row>
        <row r="494">
          <cell r="A494"/>
          <cell r="B494"/>
          <cell r="C494"/>
          <cell r="D494"/>
          <cell r="E494"/>
          <cell r="F494"/>
          <cell r="G494"/>
          <cell r="H494"/>
          <cell r="I494"/>
          <cell r="J494"/>
          <cell r="K494"/>
          <cell r="L494"/>
          <cell r="M494"/>
          <cell r="N494"/>
          <cell r="O494"/>
          <cell r="P494">
            <v>0</v>
          </cell>
          <cell r="Q494"/>
          <cell r="R494"/>
          <cell r="S494" t="str">
            <v xml:space="preserve">32819 </v>
          </cell>
          <cell r="T494"/>
          <cell r="U494"/>
          <cell r="V494"/>
          <cell r="W494"/>
          <cell r="X494"/>
          <cell r="Y494"/>
          <cell r="Z494"/>
          <cell r="AA494">
            <v>32819</v>
          </cell>
          <cell r="AB494"/>
        </row>
        <row r="495">
          <cell r="A495"/>
          <cell r="B495"/>
          <cell r="C495"/>
          <cell r="D495"/>
          <cell r="E495"/>
          <cell r="F495"/>
          <cell r="G495"/>
          <cell r="H495"/>
          <cell r="I495"/>
          <cell r="J495"/>
          <cell r="K495"/>
          <cell r="L495"/>
          <cell r="M495"/>
          <cell r="N495"/>
          <cell r="O495"/>
          <cell r="P495">
            <v>0</v>
          </cell>
          <cell r="Q495"/>
          <cell r="R495"/>
          <cell r="S495" t="str">
            <v xml:space="preserve">32819 </v>
          </cell>
          <cell r="T495"/>
          <cell r="U495"/>
          <cell r="V495"/>
          <cell r="W495"/>
          <cell r="X495"/>
          <cell r="Y495"/>
          <cell r="Z495"/>
          <cell r="AA495">
            <v>32819</v>
          </cell>
          <cell r="AB495"/>
        </row>
        <row r="496">
          <cell r="A496"/>
          <cell r="B496"/>
          <cell r="C496"/>
          <cell r="D496"/>
          <cell r="E496"/>
          <cell r="F496"/>
          <cell r="G496"/>
          <cell r="H496"/>
          <cell r="I496"/>
          <cell r="J496"/>
          <cell r="K496"/>
          <cell r="L496"/>
          <cell r="M496"/>
          <cell r="N496"/>
          <cell r="O496"/>
          <cell r="P496">
            <v>0</v>
          </cell>
          <cell r="Q496"/>
          <cell r="R496"/>
          <cell r="S496" t="str">
            <v xml:space="preserve">32819 </v>
          </cell>
          <cell r="T496"/>
          <cell r="U496"/>
          <cell r="V496"/>
          <cell r="W496"/>
          <cell r="X496"/>
          <cell r="Y496"/>
          <cell r="Z496"/>
          <cell r="AA496">
            <v>32819</v>
          </cell>
          <cell r="AB496"/>
        </row>
        <row r="497">
          <cell r="A497"/>
          <cell r="B497"/>
          <cell r="C497"/>
          <cell r="D497"/>
          <cell r="E497"/>
          <cell r="F497"/>
          <cell r="G497"/>
          <cell r="H497"/>
          <cell r="I497"/>
          <cell r="J497"/>
          <cell r="K497"/>
          <cell r="L497"/>
          <cell r="M497"/>
          <cell r="N497"/>
          <cell r="O497"/>
          <cell r="P497">
            <v>0</v>
          </cell>
          <cell r="Q497"/>
          <cell r="R497"/>
          <cell r="S497" t="str">
            <v xml:space="preserve">32819 </v>
          </cell>
          <cell r="T497"/>
          <cell r="U497"/>
          <cell r="V497"/>
          <cell r="W497"/>
          <cell r="X497"/>
          <cell r="Y497"/>
          <cell r="Z497"/>
          <cell r="AA497">
            <v>32819</v>
          </cell>
          <cell r="AB497"/>
        </row>
        <row r="498">
          <cell r="A498"/>
          <cell r="B498"/>
          <cell r="C498"/>
          <cell r="D498"/>
          <cell r="E498"/>
          <cell r="F498"/>
          <cell r="G498"/>
          <cell r="H498"/>
          <cell r="I498"/>
          <cell r="J498"/>
          <cell r="K498"/>
          <cell r="L498"/>
          <cell r="M498"/>
          <cell r="N498"/>
          <cell r="O498"/>
          <cell r="P498">
            <v>0</v>
          </cell>
          <cell r="Q498"/>
          <cell r="R498"/>
          <cell r="S498" t="str">
            <v xml:space="preserve">32819 </v>
          </cell>
          <cell r="T498"/>
          <cell r="U498"/>
          <cell r="V498"/>
          <cell r="W498"/>
          <cell r="X498"/>
          <cell r="Y498"/>
          <cell r="Z498"/>
          <cell r="AA498">
            <v>32819</v>
          </cell>
          <cell r="AB498"/>
        </row>
        <row r="499">
          <cell r="A499"/>
          <cell r="B499"/>
          <cell r="C499"/>
          <cell r="D499"/>
          <cell r="E499"/>
          <cell r="F499"/>
          <cell r="G499"/>
          <cell r="H499"/>
          <cell r="I499"/>
          <cell r="J499"/>
          <cell r="K499"/>
          <cell r="L499"/>
          <cell r="M499"/>
          <cell r="N499"/>
          <cell r="O499"/>
          <cell r="P499">
            <v>0</v>
          </cell>
          <cell r="Q499"/>
          <cell r="R499"/>
          <cell r="S499" t="str">
            <v xml:space="preserve">32819 </v>
          </cell>
          <cell r="T499"/>
          <cell r="U499"/>
          <cell r="V499"/>
          <cell r="W499"/>
          <cell r="X499"/>
          <cell r="Y499"/>
          <cell r="Z499"/>
          <cell r="AA499">
            <v>32819</v>
          </cell>
          <cell r="AB499"/>
        </row>
        <row r="500">
          <cell r="A500"/>
          <cell r="B500"/>
          <cell r="C500"/>
          <cell r="D500"/>
          <cell r="E500"/>
          <cell r="F500"/>
          <cell r="G500"/>
          <cell r="H500"/>
          <cell r="I500"/>
          <cell r="J500"/>
          <cell r="K500"/>
          <cell r="L500"/>
          <cell r="M500"/>
          <cell r="N500"/>
          <cell r="O500"/>
          <cell r="P500">
            <v>0</v>
          </cell>
          <cell r="Q500"/>
          <cell r="R500"/>
          <cell r="S500" t="str">
            <v xml:space="preserve">32819 </v>
          </cell>
          <cell r="T500"/>
          <cell r="U500"/>
          <cell r="V500"/>
          <cell r="W500"/>
          <cell r="X500"/>
          <cell r="Y500"/>
          <cell r="Z500"/>
          <cell r="AA500">
            <v>32819</v>
          </cell>
          <cell r="AB500"/>
        </row>
        <row r="501">
          <cell r="A501"/>
          <cell r="B501"/>
          <cell r="C501"/>
          <cell r="D501"/>
          <cell r="E501"/>
          <cell r="F501"/>
          <cell r="G501"/>
          <cell r="H501"/>
          <cell r="I501"/>
          <cell r="J501"/>
          <cell r="K501"/>
          <cell r="L501"/>
          <cell r="M501"/>
          <cell r="N501"/>
          <cell r="O501"/>
          <cell r="P501">
            <v>0</v>
          </cell>
          <cell r="Q501"/>
          <cell r="R501"/>
          <cell r="S501" t="str">
            <v xml:space="preserve">32819 </v>
          </cell>
          <cell r="T501"/>
          <cell r="U501"/>
          <cell r="V501"/>
          <cell r="W501"/>
          <cell r="X501"/>
          <cell r="Y501"/>
          <cell r="Z501"/>
          <cell r="AA501">
            <v>32819</v>
          </cell>
          <cell r="AB501"/>
        </row>
        <row r="502">
          <cell r="A502"/>
          <cell r="B502"/>
          <cell r="C502"/>
          <cell r="D502"/>
          <cell r="E502"/>
          <cell r="F502"/>
          <cell r="G502"/>
          <cell r="H502"/>
          <cell r="I502"/>
          <cell r="J502"/>
          <cell r="K502"/>
          <cell r="L502"/>
          <cell r="M502"/>
          <cell r="N502"/>
          <cell r="O502"/>
          <cell r="P502">
            <v>0</v>
          </cell>
          <cell r="Q502"/>
          <cell r="R502"/>
          <cell r="S502" t="str">
            <v xml:space="preserve">32819 </v>
          </cell>
          <cell r="T502"/>
          <cell r="U502"/>
          <cell r="V502"/>
          <cell r="W502"/>
          <cell r="X502"/>
          <cell r="Y502"/>
          <cell r="Z502"/>
          <cell r="AA502">
            <v>32819</v>
          </cell>
          <cell r="AB502"/>
        </row>
        <row r="503">
          <cell r="A503"/>
          <cell r="B503"/>
          <cell r="C503"/>
          <cell r="D503"/>
          <cell r="E503"/>
          <cell r="F503"/>
          <cell r="G503"/>
          <cell r="H503"/>
          <cell r="I503"/>
          <cell r="J503"/>
          <cell r="K503"/>
          <cell r="L503"/>
          <cell r="M503"/>
          <cell r="N503"/>
          <cell r="O503"/>
          <cell r="P503">
            <v>0</v>
          </cell>
          <cell r="Q503"/>
          <cell r="R503"/>
          <cell r="S503" t="str">
            <v xml:space="preserve">32819 </v>
          </cell>
          <cell r="T503"/>
          <cell r="U503"/>
          <cell r="V503"/>
          <cell r="W503"/>
          <cell r="X503"/>
          <cell r="Y503"/>
          <cell r="Z503"/>
          <cell r="AA503">
            <v>32819</v>
          </cell>
          <cell r="AB503"/>
        </row>
        <row r="504">
          <cell r="A504"/>
          <cell r="B504"/>
          <cell r="C504"/>
          <cell r="D504"/>
          <cell r="E504"/>
          <cell r="F504"/>
          <cell r="G504"/>
          <cell r="H504"/>
          <cell r="I504"/>
          <cell r="J504"/>
          <cell r="K504"/>
          <cell r="L504"/>
          <cell r="M504"/>
          <cell r="N504"/>
          <cell r="O504"/>
          <cell r="P504">
            <v>0</v>
          </cell>
          <cell r="Q504"/>
          <cell r="R504"/>
          <cell r="S504" t="str">
            <v xml:space="preserve">32819 </v>
          </cell>
          <cell r="T504"/>
          <cell r="U504"/>
          <cell r="V504"/>
          <cell r="W504"/>
          <cell r="X504"/>
          <cell r="Y504"/>
          <cell r="Z504"/>
          <cell r="AA504">
            <v>32819</v>
          </cell>
          <cell r="AB504"/>
        </row>
        <row r="505">
          <cell r="A505"/>
          <cell r="B505"/>
          <cell r="C505"/>
          <cell r="D505"/>
          <cell r="E505"/>
          <cell r="F505"/>
          <cell r="G505"/>
          <cell r="H505"/>
          <cell r="I505"/>
          <cell r="J505"/>
          <cell r="K505"/>
          <cell r="L505"/>
          <cell r="M505"/>
          <cell r="N505"/>
          <cell r="O505"/>
          <cell r="P505">
            <v>0</v>
          </cell>
          <cell r="Q505"/>
          <cell r="R505"/>
          <cell r="S505" t="str">
            <v xml:space="preserve">32819 </v>
          </cell>
          <cell r="T505"/>
          <cell r="U505"/>
          <cell r="V505"/>
          <cell r="W505"/>
          <cell r="X505"/>
          <cell r="Y505"/>
          <cell r="Z505"/>
          <cell r="AA505">
            <v>32819</v>
          </cell>
          <cell r="AB505"/>
        </row>
        <row r="506">
          <cell r="A506"/>
          <cell r="B506"/>
          <cell r="C506"/>
          <cell r="D506"/>
          <cell r="E506"/>
          <cell r="F506"/>
          <cell r="G506"/>
          <cell r="H506"/>
          <cell r="I506"/>
          <cell r="J506"/>
          <cell r="K506"/>
          <cell r="L506"/>
          <cell r="M506"/>
          <cell r="N506"/>
          <cell r="O506"/>
          <cell r="P506">
            <v>0</v>
          </cell>
          <cell r="Q506"/>
          <cell r="R506"/>
          <cell r="S506" t="str">
            <v xml:space="preserve">32819 </v>
          </cell>
          <cell r="T506"/>
          <cell r="U506"/>
          <cell r="V506"/>
          <cell r="W506"/>
          <cell r="X506"/>
          <cell r="Y506"/>
          <cell r="Z506"/>
          <cell r="AA506">
            <v>32819</v>
          </cell>
          <cell r="AB506"/>
        </row>
        <row r="507">
          <cell r="A507"/>
          <cell r="B507"/>
          <cell r="C507"/>
          <cell r="D507"/>
          <cell r="E507"/>
          <cell r="F507"/>
          <cell r="G507"/>
          <cell r="H507"/>
          <cell r="I507"/>
          <cell r="J507"/>
          <cell r="K507"/>
          <cell r="L507"/>
          <cell r="M507"/>
          <cell r="N507"/>
          <cell r="O507"/>
          <cell r="P507">
            <v>0</v>
          </cell>
          <cell r="Q507"/>
          <cell r="R507"/>
          <cell r="S507" t="str">
            <v xml:space="preserve">32819 </v>
          </cell>
          <cell r="T507"/>
          <cell r="U507"/>
          <cell r="V507"/>
          <cell r="W507"/>
          <cell r="X507"/>
          <cell r="Y507"/>
          <cell r="Z507"/>
          <cell r="AA507">
            <v>32819</v>
          </cell>
          <cell r="AB507"/>
        </row>
        <row r="508">
          <cell r="A508"/>
          <cell r="B508"/>
          <cell r="C508"/>
          <cell r="D508"/>
          <cell r="E508"/>
          <cell r="F508"/>
          <cell r="G508"/>
          <cell r="H508"/>
          <cell r="I508"/>
          <cell r="J508"/>
          <cell r="K508"/>
          <cell r="L508"/>
          <cell r="M508"/>
          <cell r="N508"/>
          <cell r="O508"/>
          <cell r="P508">
            <v>0</v>
          </cell>
          <cell r="Q508"/>
          <cell r="R508"/>
          <cell r="S508" t="str">
            <v xml:space="preserve">32819 </v>
          </cell>
          <cell r="T508"/>
          <cell r="U508"/>
          <cell r="V508"/>
          <cell r="W508"/>
          <cell r="X508"/>
          <cell r="Y508"/>
          <cell r="Z508"/>
          <cell r="AA508">
            <v>32819</v>
          </cell>
          <cell r="AB508"/>
        </row>
        <row r="509">
          <cell r="A509"/>
          <cell r="B509"/>
          <cell r="C509"/>
          <cell r="D509"/>
          <cell r="E509"/>
          <cell r="F509"/>
          <cell r="G509"/>
          <cell r="H509"/>
          <cell r="I509"/>
          <cell r="J509"/>
          <cell r="K509"/>
          <cell r="L509"/>
          <cell r="M509"/>
          <cell r="N509"/>
          <cell r="O509"/>
          <cell r="P509">
            <v>0</v>
          </cell>
          <cell r="Q509"/>
          <cell r="R509"/>
          <cell r="S509" t="str">
            <v xml:space="preserve">32819 </v>
          </cell>
          <cell r="T509"/>
          <cell r="U509"/>
          <cell r="V509"/>
          <cell r="W509"/>
          <cell r="X509"/>
          <cell r="Y509"/>
          <cell r="Z509"/>
          <cell r="AA509">
            <v>32819</v>
          </cell>
          <cell r="AB509"/>
        </row>
        <row r="510">
          <cell r="A510"/>
          <cell r="B510"/>
          <cell r="C510"/>
          <cell r="D510"/>
          <cell r="E510"/>
          <cell r="F510"/>
          <cell r="G510"/>
          <cell r="H510"/>
          <cell r="I510"/>
          <cell r="J510"/>
          <cell r="K510"/>
          <cell r="L510"/>
          <cell r="M510"/>
          <cell r="N510"/>
          <cell r="O510"/>
          <cell r="P510">
            <v>0</v>
          </cell>
          <cell r="Q510"/>
          <cell r="R510"/>
          <cell r="S510" t="str">
            <v xml:space="preserve">32819 </v>
          </cell>
          <cell r="T510"/>
          <cell r="U510"/>
          <cell r="V510"/>
          <cell r="W510"/>
          <cell r="X510"/>
          <cell r="Y510"/>
          <cell r="Z510"/>
          <cell r="AA510">
            <v>32819</v>
          </cell>
          <cell r="AB510"/>
        </row>
        <row r="511">
          <cell r="A511"/>
          <cell r="B511"/>
          <cell r="C511"/>
          <cell r="D511"/>
          <cell r="E511"/>
          <cell r="F511"/>
          <cell r="G511"/>
          <cell r="H511"/>
          <cell r="I511"/>
          <cell r="J511"/>
          <cell r="K511"/>
          <cell r="L511"/>
          <cell r="M511"/>
          <cell r="N511"/>
          <cell r="O511"/>
          <cell r="P511">
            <v>0</v>
          </cell>
          <cell r="Q511"/>
          <cell r="R511"/>
          <cell r="S511" t="str">
            <v xml:space="preserve">32819 </v>
          </cell>
          <cell r="T511"/>
          <cell r="U511"/>
          <cell r="V511"/>
          <cell r="W511"/>
          <cell r="X511"/>
          <cell r="Y511"/>
          <cell r="Z511"/>
          <cell r="AA511">
            <v>32819</v>
          </cell>
          <cell r="AB511"/>
        </row>
        <row r="512">
          <cell r="A512"/>
          <cell r="B512"/>
          <cell r="C512"/>
          <cell r="D512"/>
          <cell r="E512"/>
          <cell r="F512"/>
          <cell r="G512"/>
          <cell r="H512"/>
          <cell r="I512"/>
          <cell r="J512"/>
          <cell r="K512"/>
          <cell r="L512"/>
          <cell r="M512"/>
          <cell r="N512"/>
          <cell r="O512"/>
          <cell r="P512">
            <v>0</v>
          </cell>
          <cell r="Q512"/>
          <cell r="R512"/>
          <cell r="S512" t="str">
            <v xml:space="preserve">32819 </v>
          </cell>
          <cell r="T512"/>
          <cell r="U512"/>
          <cell r="V512"/>
          <cell r="W512"/>
          <cell r="X512"/>
          <cell r="Y512"/>
          <cell r="Z512"/>
          <cell r="AA512">
            <v>32819</v>
          </cell>
          <cell r="AB512"/>
        </row>
        <row r="513">
          <cell r="A513"/>
          <cell r="B513"/>
          <cell r="C513"/>
          <cell r="D513"/>
          <cell r="E513"/>
          <cell r="F513"/>
          <cell r="G513"/>
          <cell r="H513"/>
          <cell r="I513"/>
          <cell r="J513"/>
          <cell r="K513"/>
          <cell r="L513"/>
          <cell r="M513"/>
          <cell r="N513"/>
          <cell r="O513"/>
          <cell r="P513">
            <v>0</v>
          </cell>
          <cell r="Q513"/>
          <cell r="R513"/>
          <cell r="S513" t="str">
            <v xml:space="preserve">32819 </v>
          </cell>
          <cell r="T513"/>
          <cell r="U513"/>
          <cell r="V513"/>
          <cell r="W513"/>
          <cell r="X513"/>
          <cell r="Y513"/>
          <cell r="Z513"/>
          <cell r="AA513">
            <v>32819</v>
          </cell>
          <cell r="AB513"/>
        </row>
        <row r="514">
          <cell r="A514"/>
          <cell r="B514"/>
          <cell r="C514"/>
          <cell r="D514"/>
          <cell r="E514"/>
          <cell r="F514"/>
          <cell r="G514"/>
          <cell r="H514"/>
          <cell r="I514"/>
          <cell r="J514"/>
          <cell r="K514"/>
          <cell r="L514"/>
          <cell r="M514"/>
          <cell r="N514"/>
          <cell r="O514"/>
          <cell r="P514">
            <v>0</v>
          </cell>
          <cell r="Q514"/>
          <cell r="R514"/>
          <cell r="S514" t="str">
            <v xml:space="preserve">32819 </v>
          </cell>
          <cell r="T514"/>
          <cell r="U514"/>
          <cell r="V514"/>
          <cell r="W514"/>
          <cell r="X514"/>
          <cell r="Y514"/>
          <cell r="Z514"/>
          <cell r="AA514">
            <v>32819</v>
          </cell>
          <cell r="AB514"/>
        </row>
        <row r="515">
          <cell r="A515"/>
          <cell r="B515"/>
          <cell r="C515"/>
          <cell r="D515"/>
          <cell r="E515"/>
          <cell r="F515"/>
          <cell r="G515"/>
          <cell r="H515"/>
          <cell r="I515"/>
          <cell r="J515"/>
          <cell r="K515"/>
          <cell r="L515"/>
          <cell r="M515"/>
          <cell r="N515"/>
          <cell r="O515"/>
          <cell r="P515">
            <v>0</v>
          </cell>
          <cell r="Q515"/>
          <cell r="R515"/>
          <cell r="S515" t="str">
            <v xml:space="preserve">32819 </v>
          </cell>
          <cell r="T515"/>
          <cell r="U515"/>
          <cell r="V515"/>
          <cell r="W515"/>
          <cell r="X515"/>
          <cell r="Y515"/>
          <cell r="Z515"/>
          <cell r="AA515">
            <v>32819</v>
          </cell>
          <cell r="AB515"/>
        </row>
        <row r="516">
          <cell r="A516"/>
          <cell r="B516"/>
          <cell r="C516"/>
          <cell r="D516"/>
          <cell r="E516"/>
          <cell r="F516"/>
          <cell r="G516"/>
          <cell r="H516"/>
          <cell r="I516"/>
          <cell r="J516"/>
          <cell r="K516"/>
          <cell r="L516"/>
          <cell r="M516"/>
          <cell r="N516"/>
          <cell r="O516"/>
          <cell r="P516">
            <v>0</v>
          </cell>
          <cell r="Q516"/>
          <cell r="R516"/>
          <cell r="S516" t="str">
            <v xml:space="preserve">32819 </v>
          </cell>
          <cell r="T516"/>
          <cell r="U516"/>
          <cell r="V516"/>
          <cell r="W516"/>
          <cell r="X516"/>
          <cell r="Y516"/>
          <cell r="Z516"/>
          <cell r="AA516">
            <v>32819</v>
          </cell>
          <cell r="AB516"/>
        </row>
        <row r="517">
          <cell r="A517"/>
          <cell r="B517"/>
          <cell r="C517"/>
          <cell r="D517"/>
          <cell r="E517"/>
          <cell r="F517"/>
          <cell r="G517"/>
          <cell r="H517"/>
          <cell r="I517"/>
          <cell r="J517"/>
          <cell r="K517"/>
          <cell r="L517"/>
          <cell r="M517"/>
          <cell r="N517"/>
          <cell r="O517"/>
          <cell r="P517">
            <v>0</v>
          </cell>
          <cell r="Q517"/>
          <cell r="R517"/>
          <cell r="S517" t="str">
            <v xml:space="preserve">32819 </v>
          </cell>
          <cell r="T517"/>
          <cell r="U517"/>
          <cell r="V517"/>
          <cell r="W517"/>
          <cell r="X517"/>
          <cell r="Y517"/>
          <cell r="Z517"/>
          <cell r="AA517">
            <v>32819</v>
          </cell>
          <cell r="AB517"/>
        </row>
        <row r="518">
          <cell r="A518"/>
          <cell r="B518"/>
          <cell r="C518"/>
          <cell r="D518"/>
          <cell r="E518"/>
          <cell r="F518"/>
          <cell r="G518"/>
          <cell r="H518"/>
          <cell r="I518"/>
          <cell r="J518"/>
          <cell r="K518"/>
          <cell r="L518"/>
          <cell r="M518"/>
          <cell r="N518"/>
          <cell r="O518"/>
          <cell r="P518">
            <v>0</v>
          </cell>
          <cell r="Q518"/>
          <cell r="R518"/>
          <cell r="S518" t="str">
            <v xml:space="preserve">32819 </v>
          </cell>
          <cell r="T518"/>
          <cell r="U518"/>
          <cell r="V518"/>
          <cell r="W518"/>
          <cell r="X518"/>
          <cell r="Y518"/>
          <cell r="Z518"/>
          <cell r="AA518">
            <v>32819</v>
          </cell>
          <cell r="AB518"/>
        </row>
        <row r="519">
          <cell r="A519"/>
          <cell r="B519"/>
          <cell r="C519"/>
          <cell r="D519"/>
          <cell r="E519"/>
          <cell r="F519"/>
          <cell r="G519"/>
          <cell r="H519"/>
          <cell r="I519"/>
          <cell r="J519"/>
          <cell r="K519"/>
          <cell r="L519"/>
          <cell r="M519"/>
          <cell r="N519"/>
          <cell r="O519"/>
          <cell r="P519">
            <v>0</v>
          </cell>
          <cell r="Q519"/>
          <cell r="R519"/>
          <cell r="S519" t="str">
            <v xml:space="preserve">32819 </v>
          </cell>
          <cell r="T519"/>
          <cell r="U519"/>
          <cell r="V519"/>
          <cell r="W519"/>
          <cell r="X519"/>
          <cell r="Y519"/>
          <cell r="Z519"/>
          <cell r="AA519">
            <v>32819</v>
          </cell>
          <cell r="AB519"/>
        </row>
        <row r="520">
          <cell r="A520"/>
          <cell r="B520"/>
          <cell r="C520"/>
          <cell r="D520"/>
          <cell r="E520"/>
          <cell r="F520"/>
          <cell r="G520"/>
          <cell r="H520"/>
          <cell r="I520"/>
          <cell r="J520"/>
          <cell r="K520"/>
          <cell r="L520"/>
          <cell r="M520"/>
          <cell r="N520"/>
          <cell r="O520"/>
          <cell r="P520">
            <v>0</v>
          </cell>
          <cell r="Q520"/>
          <cell r="R520"/>
          <cell r="S520" t="str">
            <v xml:space="preserve">32819 </v>
          </cell>
          <cell r="T520"/>
          <cell r="U520"/>
          <cell r="V520"/>
          <cell r="W520"/>
          <cell r="X520"/>
          <cell r="Y520"/>
          <cell r="Z520"/>
          <cell r="AA520">
            <v>32819</v>
          </cell>
          <cell r="AB520"/>
        </row>
        <row r="521">
          <cell r="A521"/>
          <cell r="B521"/>
          <cell r="C521"/>
          <cell r="D521"/>
          <cell r="E521"/>
          <cell r="F521"/>
          <cell r="G521"/>
          <cell r="H521"/>
          <cell r="I521"/>
          <cell r="J521"/>
          <cell r="K521"/>
          <cell r="L521"/>
          <cell r="M521"/>
          <cell r="N521"/>
          <cell r="O521"/>
          <cell r="P521">
            <v>0</v>
          </cell>
          <cell r="Q521"/>
          <cell r="R521"/>
          <cell r="S521" t="str">
            <v xml:space="preserve">32819 </v>
          </cell>
          <cell r="T521"/>
          <cell r="U521"/>
          <cell r="V521"/>
          <cell r="W521"/>
          <cell r="X521"/>
          <cell r="Y521"/>
          <cell r="Z521"/>
          <cell r="AA521">
            <v>32819</v>
          </cell>
          <cell r="AB521"/>
        </row>
        <row r="522">
          <cell r="A522"/>
          <cell r="B522"/>
          <cell r="C522"/>
          <cell r="D522"/>
          <cell r="E522"/>
          <cell r="F522"/>
          <cell r="G522"/>
          <cell r="H522"/>
          <cell r="I522"/>
          <cell r="J522"/>
          <cell r="K522"/>
          <cell r="L522"/>
          <cell r="M522"/>
          <cell r="N522"/>
          <cell r="O522"/>
          <cell r="P522">
            <v>0</v>
          </cell>
          <cell r="Q522"/>
          <cell r="R522"/>
          <cell r="S522" t="str">
            <v xml:space="preserve">32819 </v>
          </cell>
          <cell r="T522"/>
          <cell r="U522"/>
          <cell r="V522"/>
          <cell r="W522"/>
          <cell r="X522"/>
          <cell r="Y522"/>
          <cell r="Z522"/>
          <cell r="AA522">
            <v>32819</v>
          </cell>
          <cell r="AB522"/>
        </row>
        <row r="523">
          <cell r="A523"/>
          <cell r="B523"/>
          <cell r="C523"/>
          <cell r="D523"/>
          <cell r="E523"/>
          <cell r="F523"/>
          <cell r="G523"/>
          <cell r="H523"/>
          <cell r="I523"/>
          <cell r="J523"/>
          <cell r="K523"/>
          <cell r="L523"/>
          <cell r="M523"/>
          <cell r="N523"/>
          <cell r="O523"/>
          <cell r="P523">
            <v>0</v>
          </cell>
          <cell r="Q523"/>
          <cell r="R523"/>
          <cell r="S523" t="str">
            <v xml:space="preserve">32819 </v>
          </cell>
          <cell r="T523"/>
          <cell r="U523"/>
          <cell r="V523"/>
          <cell r="W523"/>
          <cell r="X523"/>
          <cell r="Y523"/>
          <cell r="Z523"/>
          <cell r="AA523">
            <v>32819</v>
          </cell>
          <cell r="AB523"/>
        </row>
        <row r="524">
          <cell r="A524"/>
          <cell r="B524"/>
          <cell r="C524"/>
          <cell r="D524"/>
          <cell r="E524"/>
          <cell r="F524"/>
          <cell r="G524"/>
          <cell r="H524"/>
          <cell r="I524"/>
          <cell r="J524"/>
          <cell r="K524"/>
          <cell r="L524"/>
          <cell r="M524"/>
          <cell r="N524"/>
          <cell r="O524"/>
          <cell r="P524">
            <v>0</v>
          </cell>
          <cell r="Q524"/>
          <cell r="R524"/>
          <cell r="S524" t="str">
            <v xml:space="preserve">32819 </v>
          </cell>
          <cell r="T524"/>
          <cell r="U524"/>
          <cell r="V524"/>
          <cell r="W524"/>
          <cell r="X524"/>
          <cell r="Y524"/>
          <cell r="Z524"/>
          <cell r="AA524">
            <v>32819</v>
          </cell>
          <cell r="AB524"/>
        </row>
        <row r="525">
          <cell r="A525"/>
          <cell r="B525"/>
          <cell r="C525"/>
          <cell r="D525"/>
          <cell r="E525"/>
          <cell r="F525"/>
          <cell r="G525"/>
          <cell r="H525"/>
          <cell r="I525"/>
          <cell r="J525"/>
          <cell r="K525"/>
          <cell r="L525"/>
          <cell r="M525"/>
          <cell r="N525"/>
          <cell r="O525"/>
          <cell r="P525">
            <v>0</v>
          </cell>
          <cell r="Q525"/>
          <cell r="R525"/>
          <cell r="S525" t="str">
            <v xml:space="preserve">32819 </v>
          </cell>
          <cell r="T525"/>
          <cell r="U525"/>
          <cell r="V525"/>
          <cell r="W525"/>
          <cell r="X525"/>
          <cell r="Y525"/>
          <cell r="Z525"/>
          <cell r="AA525">
            <v>32819</v>
          </cell>
          <cell r="AB525"/>
        </row>
        <row r="526">
          <cell r="A526"/>
          <cell r="B526"/>
          <cell r="C526"/>
          <cell r="D526"/>
          <cell r="E526"/>
          <cell r="F526"/>
          <cell r="G526"/>
          <cell r="H526"/>
          <cell r="I526"/>
          <cell r="J526"/>
          <cell r="K526"/>
          <cell r="L526"/>
          <cell r="M526"/>
          <cell r="N526"/>
          <cell r="O526"/>
          <cell r="P526">
            <v>0</v>
          </cell>
          <cell r="Q526"/>
          <cell r="R526"/>
          <cell r="S526" t="str">
            <v xml:space="preserve">32819 </v>
          </cell>
          <cell r="T526"/>
          <cell r="U526"/>
          <cell r="V526"/>
          <cell r="W526"/>
          <cell r="X526"/>
          <cell r="Y526"/>
          <cell r="Z526"/>
          <cell r="AA526">
            <v>32819</v>
          </cell>
          <cell r="AB526"/>
        </row>
        <row r="527">
          <cell r="A527"/>
          <cell r="B527"/>
          <cell r="C527"/>
          <cell r="D527"/>
          <cell r="E527"/>
          <cell r="F527"/>
          <cell r="G527"/>
          <cell r="H527"/>
          <cell r="I527"/>
          <cell r="J527"/>
          <cell r="K527"/>
          <cell r="L527"/>
          <cell r="M527"/>
          <cell r="N527"/>
          <cell r="O527"/>
          <cell r="P527">
            <v>0</v>
          </cell>
          <cell r="Q527"/>
          <cell r="R527"/>
          <cell r="S527" t="str">
            <v xml:space="preserve">32819 </v>
          </cell>
          <cell r="T527"/>
          <cell r="U527"/>
          <cell r="V527"/>
          <cell r="W527"/>
          <cell r="X527"/>
          <cell r="Y527"/>
          <cell r="Z527"/>
          <cell r="AA527">
            <v>32819</v>
          </cell>
          <cell r="AB527"/>
        </row>
        <row r="528">
          <cell r="A528"/>
          <cell r="B528"/>
          <cell r="C528"/>
          <cell r="D528"/>
          <cell r="E528"/>
          <cell r="F528"/>
          <cell r="G528"/>
          <cell r="H528"/>
          <cell r="I528"/>
          <cell r="J528"/>
          <cell r="K528"/>
          <cell r="L528"/>
          <cell r="M528"/>
          <cell r="N528"/>
          <cell r="O528"/>
          <cell r="P528">
            <v>0</v>
          </cell>
          <cell r="Q528"/>
          <cell r="R528"/>
          <cell r="S528" t="str">
            <v xml:space="preserve">32819 </v>
          </cell>
          <cell r="T528"/>
          <cell r="U528"/>
          <cell r="V528"/>
          <cell r="W528"/>
          <cell r="X528"/>
          <cell r="Y528"/>
          <cell r="Z528"/>
          <cell r="AA528">
            <v>32819</v>
          </cell>
          <cell r="AB528"/>
        </row>
        <row r="529">
          <cell r="A529"/>
          <cell r="B529"/>
          <cell r="C529"/>
          <cell r="D529"/>
          <cell r="E529"/>
          <cell r="F529"/>
          <cell r="G529"/>
          <cell r="H529"/>
          <cell r="I529"/>
          <cell r="J529"/>
          <cell r="K529"/>
          <cell r="L529"/>
          <cell r="M529"/>
          <cell r="N529"/>
          <cell r="O529"/>
          <cell r="P529">
            <v>0</v>
          </cell>
          <cell r="Q529"/>
          <cell r="R529"/>
          <cell r="S529" t="str">
            <v xml:space="preserve">32819 </v>
          </cell>
          <cell r="T529"/>
          <cell r="U529"/>
          <cell r="V529"/>
          <cell r="W529"/>
          <cell r="X529"/>
          <cell r="Y529"/>
          <cell r="Z529"/>
          <cell r="AA529">
            <v>32819</v>
          </cell>
          <cell r="AB529"/>
        </row>
        <row r="530">
          <cell r="A530"/>
          <cell r="B530"/>
          <cell r="C530"/>
          <cell r="D530"/>
          <cell r="E530"/>
          <cell r="F530"/>
          <cell r="G530"/>
          <cell r="H530"/>
          <cell r="I530"/>
          <cell r="J530"/>
          <cell r="K530"/>
          <cell r="L530"/>
          <cell r="M530"/>
          <cell r="N530"/>
          <cell r="O530"/>
          <cell r="P530">
            <v>0</v>
          </cell>
          <cell r="Q530"/>
          <cell r="R530"/>
          <cell r="S530" t="str">
            <v xml:space="preserve">32819 </v>
          </cell>
          <cell r="T530"/>
          <cell r="U530"/>
          <cell r="V530"/>
          <cell r="W530"/>
          <cell r="X530"/>
          <cell r="Y530"/>
          <cell r="Z530"/>
          <cell r="AA530">
            <v>32819</v>
          </cell>
          <cell r="AB530"/>
        </row>
        <row r="531">
          <cell r="A531"/>
          <cell r="B531"/>
          <cell r="C531"/>
          <cell r="D531"/>
          <cell r="E531"/>
          <cell r="F531"/>
          <cell r="G531"/>
          <cell r="H531"/>
          <cell r="I531"/>
          <cell r="J531"/>
          <cell r="K531"/>
          <cell r="L531"/>
          <cell r="M531"/>
          <cell r="N531"/>
          <cell r="O531"/>
          <cell r="P531">
            <v>0</v>
          </cell>
          <cell r="Q531"/>
          <cell r="R531"/>
          <cell r="S531" t="str">
            <v xml:space="preserve">32819 </v>
          </cell>
          <cell r="T531"/>
          <cell r="U531"/>
          <cell r="V531"/>
          <cell r="W531"/>
          <cell r="X531"/>
          <cell r="Y531"/>
          <cell r="Z531"/>
          <cell r="AA531">
            <v>32819</v>
          </cell>
          <cell r="AB531"/>
        </row>
        <row r="532">
          <cell r="A532"/>
          <cell r="B532"/>
          <cell r="C532"/>
          <cell r="D532"/>
          <cell r="E532"/>
          <cell r="F532"/>
          <cell r="G532"/>
          <cell r="H532"/>
          <cell r="I532"/>
          <cell r="J532"/>
          <cell r="K532"/>
          <cell r="L532"/>
          <cell r="M532"/>
          <cell r="N532"/>
          <cell r="O532"/>
          <cell r="P532">
            <v>0</v>
          </cell>
          <cell r="Q532"/>
          <cell r="R532"/>
          <cell r="S532" t="str">
            <v xml:space="preserve">32819 </v>
          </cell>
          <cell r="T532"/>
          <cell r="U532"/>
          <cell r="V532"/>
          <cell r="W532"/>
          <cell r="X532"/>
          <cell r="Y532"/>
          <cell r="Z532"/>
          <cell r="AA532">
            <v>32819</v>
          </cell>
          <cell r="AB532"/>
        </row>
        <row r="533">
          <cell r="A533"/>
          <cell r="B533"/>
          <cell r="C533"/>
          <cell r="D533"/>
          <cell r="E533"/>
          <cell r="F533"/>
          <cell r="G533"/>
          <cell r="H533"/>
          <cell r="I533"/>
          <cell r="J533"/>
          <cell r="K533"/>
          <cell r="L533"/>
          <cell r="M533"/>
          <cell r="N533"/>
          <cell r="O533"/>
          <cell r="P533">
            <v>0</v>
          </cell>
          <cell r="Q533"/>
          <cell r="R533"/>
          <cell r="S533" t="str">
            <v xml:space="preserve">32819 </v>
          </cell>
          <cell r="T533"/>
          <cell r="U533"/>
          <cell r="V533"/>
          <cell r="W533"/>
          <cell r="X533"/>
          <cell r="Y533"/>
          <cell r="Z533"/>
          <cell r="AA533">
            <v>32819</v>
          </cell>
          <cell r="AB533"/>
        </row>
        <row r="534">
          <cell r="A534"/>
          <cell r="B534"/>
          <cell r="C534"/>
          <cell r="D534"/>
          <cell r="E534"/>
          <cell r="F534"/>
          <cell r="G534"/>
          <cell r="H534"/>
          <cell r="I534"/>
          <cell r="J534"/>
          <cell r="K534"/>
          <cell r="L534"/>
          <cell r="M534"/>
          <cell r="N534"/>
          <cell r="O534"/>
          <cell r="P534">
            <v>0</v>
          </cell>
          <cell r="Q534"/>
          <cell r="R534"/>
          <cell r="S534" t="str">
            <v xml:space="preserve">32819 </v>
          </cell>
          <cell r="T534"/>
          <cell r="U534"/>
          <cell r="V534"/>
          <cell r="W534"/>
          <cell r="X534"/>
          <cell r="Y534"/>
          <cell r="Z534"/>
          <cell r="AA534">
            <v>32819</v>
          </cell>
          <cell r="AB534"/>
        </row>
        <row r="535">
          <cell r="A535"/>
          <cell r="B535"/>
          <cell r="C535"/>
          <cell r="D535"/>
          <cell r="E535"/>
          <cell r="F535"/>
          <cell r="G535"/>
          <cell r="H535"/>
          <cell r="I535"/>
          <cell r="J535"/>
          <cell r="K535"/>
          <cell r="L535"/>
          <cell r="M535"/>
          <cell r="N535"/>
          <cell r="O535"/>
          <cell r="P535">
            <v>0</v>
          </cell>
          <cell r="Q535"/>
          <cell r="R535"/>
          <cell r="S535" t="str">
            <v xml:space="preserve">32819 </v>
          </cell>
          <cell r="T535"/>
          <cell r="U535"/>
          <cell r="V535"/>
          <cell r="W535"/>
          <cell r="X535"/>
          <cell r="Y535"/>
          <cell r="Z535"/>
          <cell r="AA535">
            <v>32819</v>
          </cell>
          <cell r="AB535"/>
        </row>
        <row r="536">
          <cell r="A536"/>
          <cell r="B536"/>
          <cell r="C536"/>
          <cell r="D536"/>
          <cell r="E536"/>
          <cell r="F536"/>
          <cell r="G536"/>
          <cell r="H536"/>
          <cell r="I536"/>
          <cell r="J536"/>
          <cell r="K536"/>
          <cell r="L536"/>
          <cell r="M536"/>
          <cell r="N536"/>
          <cell r="O536"/>
          <cell r="P536">
            <v>0</v>
          </cell>
          <cell r="Q536"/>
          <cell r="R536"/>
          <cell r="S536" t="str">
            <v xml:space="preserve">32819 </v>
          </cell>
          <cell r="T536"/>
          <cell r="U536"/>
          <cell r="V536"/>
          <cell r="W536"/>
          <cell r="X536"/>
          <cell r="Y536"/>
          <cell r="Z536"/>
          <cell r="AA536">
            <v>32819</v>
          </cell>
          <cell r="AB536"/>
        </row>
        <row r="537">
          <cell r="A537"/>
          <cell r="B537"/>
          <cell r="C537"/>
          <cell r="D537"/>
          <cell r="E537"/>
          <cell r="F537"/>
          <cell r="G537"/>
          <cell r="H537"/>
          <cell r="I537"/>
          <cell r="J537"/>
          <cell r="K537"/>
          <cell r="L537"/>
          <cell r="M537"/>
          <cell r="N537"/>
          <cell r="O537"/>
          <cell r="P537">
            <v>0</v>
          </cell>
          <cell r="Q537"/>
          <cell r="R537"/>
          <cell r="S537" t="str">
            <v xml:space="preserve">32819 </v>
          </cell>
          <cell r="T537"/>
          <cell r="U537"/>
          <cell r="V537"/>
          <cell r="W537"/>
          <cell r="X537"/>
          <cell r="Y537"/>
          <cell r="Z537"/>
          <cell r="AA537">
            <v>32819</v>
          </cell>
          <cell r="AB537"/>
        </row>
        <row r="538">
          <cell r="A538"/>
          <cell r="B538"/>
          <cell r="C538"/>
          <cell r="D538"/>
          <cell r="E538"/>
          <cell r="F538"/>
          <cell r="G538"/>
          <cell r="H538"/>
          <cell r="I538"/>
          <cell r="J538"/>
          <cell r="K538"/>
          <cell r="L538"/>
          <cell r="M538"/>
          <cell r="N538"/>
          <cell r="O538"/>
          <cell r="P538">
            <v>0</v>
          </cell>
          <cell r="Q538"/>
          <cell r="R538"/>
          <cell r="S538" t="str">
            <v xml:space="preserve">32819 </v>
          </cell>
          <cell r="T538"/>
          <cell r="U538"/>
          <cell r="V538"/>
          <cell r="W538"/>
          <cell r="X538"/>
          <cell r="Y538"/>
          <cell r="Z538"/>
          <cell r="AA538">
            <v>32819</v>
          </cell>
          <cell r="AB538"/>
        </row>
        <row r="539">
          <cell r="A539"/>
          <cell r="B539"/>
          <cell r="C539"/>
          <cell r="D539"/>
          <cell r="E539"/>
          <cell r="F539"/>
          <cell r="G539"/>
          <cell r="H539"/>
          <cell r="I539"/>
          <cell r="J539"/>
          <cell r="K539"/>
          <cell r="L539"/>
          <cell r="M539"/>
          <cell r="N539"/>
          <cell r="O539"/>
          <cell r="P539">
            <v>0</v>
          </cell>
          <cell r="Q539"/>
          <cell r="R539"/>
          <cell r="S539" t="str">
            <v xml:space="preserve">32819 </v>
          </cell>
          <cell r="T539"/>
          <cell r="U539"/>
          <cell r="V539"/>
          <cell r="W539"/>
          <cell r="X539"/>
          <cell r="Y539"/>
          <cell r="Z539"/>
          <cell r="AA539">
            <v>32819</v>
          </cell>
          <cell r="AB539"/>
        </row>
        <row r="540">
          <cell r="A540"/>
          <cell r="B540"/>
          <cell r="C540"/>
          <cell r="D540"/>
          <cell r="E540"/>
          <cell r="F540"/>
          <cell r="G540"/>
          <cell r="H540"/>
          <cell r="I540"/>
          <cell r="J540"/>
          <cell r="K540"/>
          <cell r="L540"/>
          <cell r="M540"/>
          <cell r="N540"/>
          <cell r="O540"/>
          <cell r="P540">
            <v>0</v>
          </cell>
          <cell r="Q540"/>
          <cell r="R540"/>
          <cell r="S540" t="str">
            <v xml:space="preserve">32819 </v>
          </cell>
          <cell r="T540"/>
          <cell r="U540"/>
          <cell r="V540"/>
          <cell r="W540"/>
          <cell r="X540"/>
          <cell r="Y540"/>
          <cell r="Z540"/>
          <cell r="AA540">
            <v>32819</v>
          </cell>
          <cell r="AB540"/>
        </row>
        <row r="541">
          <cell r="A541"/>
          <cell r="B541"/>
          <cell r="C541"/>
          <cell r="D541"/>
          <cell r="E541"/>
          <cell r="F541"/>
          <cell r="G541"/>
          <cell r="H541"/>
          <cell r="I541"/>
          <cell r="J541"/>
          <cell r="K541"/>
          <cell r="L541"/>
          <cell r="M541"/>
          <cell r="N541"/>
          <cell r="O541"/>
          <cell r="P541">
            <v>0</v>
          </cell>
          <cell r="Q541"/>
          <cell r="R541"/>
          <cell r="S541" t="str">
            <v xml:space="preserve">32819 </v>
          </cell>
          <cell r="T541"/>
          <cell r="U541"/>
          <cell r="V541"/>
          <cell r="W541"/>
          <cell r="X541"/>
          <cell r="Y541"/>
          <cell r="Z541"/>
          <cell r="AA541">
            <v>32819</v>
          </cell>
          <cell r="AB541"/>
        </row>
        <row r="542">
          <cell r="A542"/>
          <cell r="B542"/>
          <cell r="C542"/>
          <cell r="D542"/>
          <cell r="E542"/>
          <cell r="F542"/>
          <cell r="G542"/>
          <cell r="H542"/>
          <cell r="I542"/>
          <cell r="J542"/>
          <cell r="K542"/>
          <cell r="L542"/>
          <cell r="M542"/>
          <cell r="N542"/>
          <cell r="O542"/>
          <cell r="P542">
            <v>0</v>
          </cell>
          <cell r="Q542"/>
          <cell r="R542"/>
          <cell r="S542" t="str">
            <v xml:space="preserve">32819 </v>
          </cell>
          <cell r="T542"/>
          <cell r="U542"/>
          <cell r="V542"/>
          <cell r="W542"/>
          <cell r="X542"/>
          <cell r="Y542"/>
          <cell r="Z542"/>
          <cell r="AA542">
            <v>32819</v>
          </cell>
          <cell r="AB542"/>
        </row>
        <row r="543">
          <cell r="A543"/>
          <cell r="B543"/>
          <cell r="C543"/>
          <cell r="D543"/>
          <cell r="E543"/>
          <cell r="F543"/>
          <cell r="G543"/>
          <cell r="H543"/>
          <cell r="I543"/>
          <cell r="J543"/>
          <cell r="K543"/>
          <cell r="L543"/>
          <cell r="M543"/>
          <cell r="N543"/>
          <cell r="O543"/>
          <cell r="P543">
            <v>0</v>
          </cell>
          <cell r="Q543"/>
          <cell r="R543"/>
          <cell r="S543" t="str">
            <v xml:space="preserve">32819 </v>
          </cell>
          <cell r="T543"/>
          <cell r="U543"/>
          <cell r="V543"/>
          <cell r="W543"/>
          <cell r="X543"/>
          <cell r="Y543"/>
          <cell r="Z543"/>
          <cell r="AA543">
            <v>32819</v>
          </cell>
          <cell r="AB543"/>
        </row>
        <row r="544">
          <cell r="A544"/>
          <cell r="B544"/>
          <cell r="C544"/>
          <cell r="D544"/>
          <cell r="E544"/>
          <cell r="F544"/>
          <cell r="G544"/>
          <cell r="H544"/>
          <cell r="I544"/>
          <cell r="J544"/>
          <cell r="K544"/>
          <cell r="L544"/>
          <cell r="M544"/>
          <cell r="N544"/>
          <cell r="O544"/>
          <cell r="P544">
            <v>0</v>
          </cell>
          <cell r="Q544"/>
          <cell r="R544"/>
          <cell r="S544" t="str">
            <v xml:space="preserve">32819 </v>
          </cell>
          <cell r="T544"/>
          <cell r="U544"/>
          <cell r="V544"/>
          <cell r="W544"/>
          <cell r="X544"/>
          <cell r="Y544"/>
          <cell r="Z544"/>
          <cell r="AA544">
            <v>32819</v>
          </cell>
          <cell r="AB544"/>
        </row>
        <row r="545">
          <cell r="A545"/>
          <cell r="B545"/>
          <cell r="C545"/>
          <cell r="D545"/>
          <cell r="E545"/>
          <cell r="F545"/>
          <cell r="G545"/>
          <cell r="H545"/>
          <cell r="I545"/>
          <cell r="J545"/>
          <cell r="K545"/>
          <cell r="L545"/>
          <cell r="M545"/>
          <cell r="N545"/>
          <cell r="O545"/>
          <cell r="P545">
            <v>0</v>
          </cell>
          <cell r="Q545"/>
          <cell r="R545"/>
          <cell r="S545" t="str">
            <v xml:space="preserve">32819 </v>
          </cell>
          <cell r="T545"/>
          <cell r="U545"/>
          <cell r="V545"/>
          <cell r="W545"/>
          <cell r="X545"/>
          <cell r="Y545"/>
          <cell r="Z545"/>
          <cell r="AA545">
            <v>32819</v>
          </cell>
          <cell r="AB545"/>
        </row>
        <row r="546">
          <cell r="A546"/>
          <cell r="B546"/>
          <cell r="C546"/>
          <cell r="D546"/>
          <cell r="E546"/>
          <cell r="F546"/>
          <cell r="G546"/>
          <cell r="H546"/>
          <cell r="I546"/>
          <cell r="J546"/>
          <cell r="K546"/>
          <cell r="L546"/>
          <cell r="M546"/>
          <cell r="N546"/>
          <cell r="O546"/>
          <cell r="P546">
            <v>0</v>
          </cell>
          <cell r="Q546"/>
          <cell r="R546"/>
          <cell r="S546" t="str">
            <v xml:space="preserve">32819 </v>
          </cell>
          <cell r="T546"/>
          <cell r="U546"/>
          <cell r="V546"/>
          <cell r="W546"/>
          <cell r="X546"/>
          <cell r="Y546"/>
          <cell r="Z546"/>
          <cell r="AA546">
            <v>32819</v>
          </cell>
          <cell r="AB546"/>
        </row>
        <row r="547">
          <cell r="A547"/>
          <cell r="B547"/>
          <cell r="C547"/>
          <cell r="D547"/>
          <cell r="E547"/>
          <cell r="F547"/>
          <cell r="G547"/>
          <cell r="H547"/>
          <cell r="I547"/>
          <cell r="J547"/>
          <cell r="K547"/>
          <cell r="L547"/>
          <cell r="M547"/>
          <cell r="N547"/>
          <cell r="O547"/>
          <cell r="P547">
            <v>0</v>
          </cell>
          <cell r="Q547"/>
          <cell r="R547"/>
          <cell r="S547" t="str">
            <v xml:space="preserve">32819 </v>
          </cell>
          <cell r="T547"/>
          <cell r="U547"/>
          <cell r="V547"/>
          <cell r="W547"/>
          <cell r="X547"/>
          <cell r="Y547"/>
          <cell r="Z547"/>
          <cell r="AA547">
            <v>32819</v>
          </cell>
          <cell r="AB547"/>
        </row>
        <row r="548">
          <cell r="A548"/>
          <cell r="B548"/>
          <cell r="C548"/>
          <cell r="D548"/>
          <cell r="E548"/>
          <cell r="F548"/>
          <cell r="G548"/>
          <cell r="H548"/>
          <cell r="I548"/>
          <cell r="J548"/>
          <cell r="K548"/>
          <cell r="L548"/>
          <cell r="M548"/>
          <cell r="N548"/>
          <cell r="O548"/>
          <cell r="P548">
            <v>0</v>
          </cell>
          <cell r="Q548"/>
          <cell r="R548"/>
          <cell r="S548" t="str">
            <v xml:space="preserve">32819 </v>
          </cell>
          <cell r="T548"/>
          <cell r="U548"/>
          <cell r="V548"/>
          <cell r="W548"/>
          <cell r="X548"/>
          <cell r="Y548"/>
          <cell r="Z548"/>
          <cell r="AA548">
            <v>32819</v>
          </cell>
          <cell r="AB548"/>
        </row>
        <row r="549">
          <cell r="A549"/>
          <cell r="B549"/>
          <cell r="C549"/>
          <cell r="D549"/>
          <cell r="E549"/>
          <cell r="F549"/>
          <cell r="G549"/>
          <cell r="H549"/>
          <cell r="I549"/>
          <cell r="J549"/>
          <cell r="K549"/>
          <cell r="L549"/>
          <cell r="M549"/>
          <cell r="N549"/>
          <cell r="O549"/>
          <cell r="P549">
            <v>0</v>
          </cell>
          <cell r="Q549"/>
          <cell r="R549"/>
          <cell r="S549" t="str">
            <v xml:space="preserve">32819 </v>
          </cell>
          <cell r="T549"/>
          <cell r="U549"/>
          <cell r="V549"/>
          <cell r="W549"/>
          <cell r="X549"/>
          <cell r="Y549"/>
          <cell r="Z549"/>
          <cell r="AA549">
            <v>32819</v>
          </cell>
          <cell r="AB549"/>
        </row>
        <row r="550">
          <cell r="A550"/>
          <cell r="B550"/>
          <cell r="C550"/>
          <cell r="D550"/>
          <cell r="E550"/>
          <cell r="F550"/>
          <cell r="G550"/>
          <cell r="H550"/>
          <cell r="I550"/>
          <cell r="J550"/>
          <cell r="K550"/>
          <cell r="L550"/>
          <cell r="M550"/>
          <cell r="N550"/>
          <cell r="O550"/>
          <cell r="P550">
            <v>0</v>
          </cell>
          <cell r="Q550"/>
          <cell r="R550"/>
          <cell r="S550" t="str">
            <v xml:space="preserve">32819 </v>
          </cell>
          <cell r="T550"/>
          <cell r="U550"/>
          <cell r="V550"/>
          <cell r="W550"/>
          <cell r="X550"/>
          <cell r="Y550"/>
          <cell r="Z550"/>
          <cell r="AA550">
            <v>32819</v>
          </cell>
          <cell r="AB550"/>
        </row>
        <row r="551">
          <cell r="A551"/>
          <cell r="B551"/>
          <cell r="C551"/>
          <cell r="D551"/>
          <cell r="E551"/>
          <cell r="F551"/>
          <cell r="G551"/>
          <cell r="H551"/>
          <cell r="I551"/>
          <cell r="J551"/>
          <cell r="K551"/>
          <cell r="L551"/>
          <cell r="M551"/>
          <cell r="N551"/>
          <cell r="O551"/>
          <cell r="P551">
            <v>0</v>
          </cell>
          <cell r="Q551"/>
          <cell r="R551"/>
          <cell r="S551" t="str">
            <v xml:space="preserve">32819 </v>
          </cell>
          <cell r="T551"/>
          <cell r="U551"/>
          <cell r="V551"/>
          <cell r="W551"/>
          <cell r="X551"/>
          <cell r="Y551"/>
          <cell r="Z551"/>
          <cell r="AA551">
            <v>32819</v>
          </cell>
          <cell r="AB551"/>
        </row>
        <row r="552">
          <cell r="A552"/>
          <cell r="B552"/>
          <cell r="C552"/>
          <cell r="D552"/>
          <cell r="E552"/>
          <cell r="F552"/>
          <cell r="G552"/>
          <cell r="H552"/>
          <cell r="I552"/>
          <cell r="J552"/>
          <cell r="K552"/>
          <cell r="L552"/>
          <cell r="M552"/>
          <cell r="N552"/>
          <cell r="O552"/>
          <cell r="P552">
            <v>0</v>
          </cell>
          <cell r="Q552"/>
          <cell r="R552"/>
          <cell r="S552" t="str">
            <v xml:space="preserve">32819 </v>
          </cell>
          <cell r="T552"/>
          <cell r="U552"/>
          <cell r="V552"/>
          <cell r="W552"/>
          <cell r="X552"/>
          <cell r="Y552"/>
          <cell r="Z552"/>
          <cell r="AA552">
            <v>32819</v>
          </cell>
          <cell r="AB552"/>
        </row>
        <row r="553">
          <cell r="A553"/>
          <cell r="B553"/>
          <cell r="C553"/>
          <cell r="D553"/>
          <cell r="E553"/>
          <cell r="F553"/>
          <cell r="G553"/>
          <cell r="H553"/>
          <cell r="I553"/>
          <cell r="J553"/>
          <cell r="K553"/>
          <cell r="L553"/>
          <cell r="M553"/>
          <cell r="N553"/>
          <cell r="O553"/>
          <cell r="P553">
            <v>0</v>
          </cell>
          <cell r="Q553"/>
          <cell r="R553"/>
          <cell r="S553" t="str">
            <v xml:space="preserve">32819 </v>
          </cell>
          <cell r="T553"/>
          <cell r="U553"/>
          <cell r="V553"/>
          <cell r="W553"/>
          <cell r="X553"/>
          <cell r="Y553"/>
          <cell r="Z553"/>
          <cell r="AA553">
            <v>32819</v>
          </cell>
          <cell r="AB553"/>
        </row>
        <row r="554">
          <cell r="A554"/>
          <cell r="B554"/>
          <cell r="C554"/>
          <cell r="D554"/>
          <cell r="E554"/>
          <cell r="F554"/>
          <cell r="G554"/>
          <cell r="H554"/>
          <cell r="I554"/>
          <cell r="J554"/>
          <cell r="K554"/>
          <cell r="L554"/>
          <cell r="M554"/>
          <cell r="N554"/>
          <cell r="O554"/>
          <cell r="P554">
            <v>0</v>
          </cell>
          <cell r="Q554"/>
          <cell r="R554"/>
          <cell r="S554" t="str">
            <v xml:space="preserve">32819 </v>
          </cell>
          <cell r="T554"/>
          <cell r="U554"/>
          <cell r="V554"/>
          <cell r="W554"/>
          <cell r="X554"/>
          <cell r="Y554"/>
          <cell r="Z554"/>
          <cell r="AA554">
            <v>32819</v>
          </cell>
          <cell r="AB554"/>
        </row>
        <row r="555">
          <cell r="A555"/>
          <cell r="B555"/>
          <cell r="C555"/>
          <cell r="D555"/>
          <cell r="E555"/>
          <cell r="F555"/>
          <cell r="G555"/>
          <cell r="H555"/>
          <cell r="I555"/>
          <cell r="J555"/>
          <cell r="K555"/>
          <cell r="L555"/>
          <cell r="M555"/>
          <cell r="N555"/>
          <cell r="O555"/>
          <cell r="P555">
            <v>0</v>
          </cell>
          <cell r="Q555"/>
          <cell r="R555"/>
          <cell r="S555" t="str">
            <v xml:space="preserve">32819 </v>
          </cell>
          <cell r="T555"/>
          <cell r="U555"/>
          <cell r="V555"/>
          <cell r="W555"/>
          <cell r="X555"/>
          <cell r="Y555"/>
          <cell r="Z555"/>
          <cell r="AA555">
            <v>32819</v>
          </cell>
          <cell r="AB555"/>
        </row>
        <row r="556">
          <cell r="A556"/>
          <cell r="B556"/>
          <cell r="C556"/>
          <cell r="D556"/>
          <cell r="E556"/>
          <cell r="F556"/>
          <cell r="G556"/>
          <cell r="H556"/>
          <cell r="I556"/>
          <cell r="J556"/>
          <cell r="K556"/>
          <cell r="L556"/>
          <cell r="M556"/>
          <cell r="N556"/>
          <cell r="O556"/>
          <cell r="P556">
            <v>0</v>
          </cell>
          <cell r="Q556"/>
          <cell r="R556"/>
          <cell r="S556" t="str">
            <v xml:space="preserve">32819 </v>
          </cell>
          <cell r="T556"/>
          <cell r="U556"/>
          <cell r="V556"/>
          <cell r="W556"/>
          <cell r="X556"/>
          <cell r="Y556"/>
          <cell r="Z556"/>
          <cell r="AA556">
            <v>32819</v>
          </cell>
          <cell r="AB556"/>
        </row>
        <row r="557">
          <cell r="A557"/>
          <cell r="B557"/>
          <cell r="C557"/>
          <cell r="D557"/>
          <cell r="E557"/>
          <cell r="F557"/>
          <cell r="G557"/>
          <cell r="H557"/>
          <cell r="I557"/>
          <cell r="J557"/>
          <cell r="K557"/>
          <cell r="L557"/>
          <cell r="M557"/>
          <cell r="N557"/>
          <cell r="O557"/>
          <cell r="P557">
            <v>0</v>
          </cell>
          <cell r="Q557"/>
          <cell r="R557"/>
          <cell r="S557" t="str">
            <v xml:space="preserve">32819 </v>
          </cell>
          <cell r="T557"/>
          <cell r="U557"/>
          <cell r="V557"/>
          <cell r="W557"/>
          <cell r="X557"/>
          <cell r="Y557"/>
          <cell r="Z557"/>
          <cell r="AA557">
            <v>32819</v>
          </cell>
          <cell r="AB557"/>
        </row>
        <row r="558">
          <cell r="A558"/>
          <cell r="B558"/>
          <cell r="C558"/>
          <cell r="D558"/>
          <cell r="E558"/>
          <cell r="F558"/>
          <cell r="G558"/>
          <cell r="H558"/>
          <cell r="I558"/>
          <cell r="J558"/>
          <cell r="K558"/>
          <cell r="L558"/>
          <cell r="M558"/>
          <cell r="N558"/>
          <cell r="O558"/>
          <cell r="P558">
            <v>0</v>
          </cell>
          <cell r="Q558"/>
          <cell r="R558"/>
          <cell r="S558" t="str">
            <v xml:space="preserve">32819 </v>
          </cell>
          <cell r="T558"/>
          <cell r="U558"/>
          <cell r="V558"/>
          <cell r="W558"/>
          <cell r="X558"/>
          <cell r="Y558"/>
          <cell r="Z558"/>
          <cell r="AA558">
            <v>32819</v>
          </cell>
          <cell r="AB558"/>
        </row>
        <row r="559">
          <cell r="A559"/>
          <cell r="B559"/>
          <cell r="C559"/>
          <cell r="D559"/>
          <cell r="E559"/>
          <cell r="F559"/>
          <cell r="G559"/>
          <cell r="H559"/>
          <cell r="I559"/>
          <cell r="J559"/>
          <cell r="K559"/>
          <cell r="L559"/>
          <cell r="M559"/>
          <cell r="N559"/>
          <cell r="O559"/>
          <cell r="P559">
            <v>0</v>
          </cell>
          <cell r="Q559"/>
          <cell r="R559"/>
          <cell r="S559" t="str">
            <v xml:space="preserve">32819 </v>
          </cell>
          <cell r="T559"/>
          <cell r="U559"/>
          <cell r="V559"/>
          <cell r="W559"/>
          <cell r="X559"/>
          <cell r="Y559"/>
          <cell r="Z559"/>
          <cell r="AA559">
            <v>32819</v>
          </cell>
          <cell r="AB559"/>
        </row>
        <row r="560">
          <cell r="A560"/>
          <cell r="B560"/>
          <cell r="C560"/>
          <cell r="D560"/>
          <cell r="E560"/>
          <cell r="F560"/>
          <cell r="G560"/>
          <cell r="H560"/>
          <cell r="I560"/>
          <cell r="J560"/>
          <cell r="K560"/>
          <cell r="L560"/>
          <cell r="M560"/>
          <cell r="N560"/>
          <cell r="O560"/>
          <cell r="P560">
            <v>0</v>
          </cell>
          <cell r="Q560"/>
          <cell r="R560"/>
          <cell r="S560" t="str">
            <v xml:space="preserve">32819 </v>
          </cell>
          <cell r="T560"/>
          <cell r="U560"/>
          <cell r="V560"/>
          <cell r="W560"/>
          <cell r="X560"/>
          <cell r="Y560"/>
          <cell r="Z560"/>
          <cell r="AA560">
            <v>32819</v>
          </cell>
          <cell r="AB560"/>
        </row>
        <row r="561">
          <cell r="A561"/>
          <cell r="B561"/>
          <cell r="C561"/>
          <cell r="D561"/>
          <cell r="E561"/>
          <cell r="F561"/>
          <cell r="G561"/>
          <cell r="H561"/>
          <cell r="I561"/>
          <cell r="J561"/>
          <cell r="K561"/>
          <cell r="L561"/>
          <cell r="M561"/>
          <cell r="N561"/>
          <cell r="O561"/>
          <cell r="P561">
            <v>0</v>
          </cell>
          <cell r="Q561"/>
          <cell r="R561"/>
          <cell r="S561" t="str">
            <v xml:space="preserve">32819 </v>
          </cell>
          <cell r="T561"/>
          <cell r="U561"/>
          <cell r="V561"/>
          <cell r="W561"/>
          <cell r="X561"/>
          <cell r="Y561"/>
          <cell r="Z561"/>
          <cell r="AA561">
            <v>32819</v>
          </cell>
          <cell r="AB561"/>
        </row>
        <row r="562">
          <cell r="A562"/>
          <cell r="B562"/>
          <cell r="C562"/>
          <cell r="D562"/>
          <cell r="E562"/>
          <cell r="F562"/>
          <cell r="G562"/>
          <cell r="H562"/>
          <cell r="I562"/>
          <cell r="J562"/>
          <cell r="K562"/>
          <cell r="L562"/>
          <cell r="M562"/>
          <cell r="N562"/>
          <cell r="O562"/>
          <cell r="P562">
            <v>0</v>
          </cell>
          <cell r="Q562"/>
          <cell r="R562"/>
          <cell r="S562" t="str">
            <v xml:space="preserve">32819 </v>
          </cell>
          <cell r="T562"/>
          <cell r="U562"/>
          <cell r="V562"/>
          <cell r="W562"/>
          <cell r="X562"/>
          <cell r="Y562"/>
          <cell r="Z562"/>
          <cell r="AA562">
            <v>32819</v>
          </cell>
          <cell r="AB562"/>
        </row>
        <row r="563">
          <cell r="A563"/>
          <cell r="B563"/>
          <cell r="C563"/>
          <cell r="D563"/>
          <cell r="E563"/>
          <cell r="F563"/>
          <cell r="G563"/>
          <cell r="H563"/>
          <cell r="I563"/>
          <cell r="J563"/>
          <cell r="K563"/>
          <cell r="L563"/>
          <cell r="M563"/>
          <cell r="N563"/>
          <cell r="O563"/>
          <cell r="P563">
            <v>0</v>
          </cell>
          <cell r="Q563"/>
          <cell r="R563"/>
          <cell r="S563" t="str">
            <v xml:space="preserve">32819 </v>
          </cell>
          <cell r="T563"/>
          <cell r="U563"/>
          <cell r="V563"/>
          <cell r="W563"/>
          <cell r="X563"/>
          <cell r="Y563"/>
          <cell r="Z563"/>
          <cell r="AA563">
            <v>32819</v>
          </cell>
          <cell r="AB563"/>
        </row>
        <row r="564">
          <cell r="A564"/>
          <cell r="B564"/>
          <cell r="C564"/>
          <cell r="D564"/>
          <cell r="E564"/>
          <cell r="F564"/>
          <cell r="G564"/>
          <cell r="H564"/>
          <cell r="I564"/>
          <cell r="J564"/>
          <cell r="K564"/>
          <cell r="L564"/>
          <cell r="M564"/>
          <cell r="N564"/>
          <cell r="O564"/>
          <cell r="P564">
            <v>0</v>
          </cell>
          <cell r="Q564"/>
          <cell r="R564"/>
          <cell r="S564" t="str">
            <v xml:space="preserve">32819 </v>
          </cell>
          <cell r="T564"/>
          <cell r="U564"/>
          <cell r="V564"/>
          <cell r="W564"/>
          <cell r="X564"/>
          <cell r="Y564"/>
          <cell r="Z564"/>
          <cell r="AA564">
            <v>32819</v>
          </cell>
          <cell r="AB564"/>
        </row>
        <row r="565">
          <cell r="A565"/>
          <cell r="B565"/>
          <cell r="C565"/>
          <cell r="D565"/>
          <cell r="E565"/>
          <cell r="F565"/>
          <cell r="G565"/>
          <cell r="H565"/>
          <cell r="I565"/>
          <cell r="J565"/>
          <cell r="K565"/>
          <cell r="L565"/>
          <cell r="M565"/>
          <cell r="N565"/>
          <cell r="O565"/>
          <cell r="P565">
            <v>0</v>
          </cell>
          <cell r="Q565"/>
          <cell r="R565"/>
          <cell r="S565" t="str">
            <v xml:space="preserve">32819 </v>
          </cell>
          <cell r="T565"/>
          <cell r="U565"/>
          <cell r="V565"/>
          <cell r="W565"/>
          <cell r="X565"/>
          <cell r="Y565"/>
          <cell r="Z565"/>
          <cell r="AA565">
            <v>32819</v>
          </cell>
          <cell r="AB565"/>
        </row>
        <row r="566">
          <cell r="A566"/>
          <cell r="B566"/>
          <cell r="C566"/>
          <cell r="D566"/>
          <cell r="E566"/>
          <cell r="F566"/>
          <cell r="G566"/>
          <cell r="H566"/>
          <cell r="I566"/>
          <cell r="J566"/>
          <cell r="K566"/>
          <cell r="L566"/>
          <cell r="M566"/>
          <cell r="N566"/>
          <cell r="O566"/>
          <cell r="P566">
            <v>0</v>
          </cell>
          <cell r="Q566"/>
          <cell r="R566"/>
          <cell r="S566" t="str">
            <v xml:space="preserve">32819 </v>
          </cell>
          <cell r="T566"/>
          <cell r="U566"/>
          <cell r="V566"/>
          <cell r="W566"/>
          <cell r="X566"/>
          <cell r="Y566"/>
          <cell r="Z566"/>
          <cell r="AA566">
            <v>32819</v>
          </cell>
          <cell r="AB566"/>
        </row>
        <row r="567">
          <cell r="A567"/>
          <cell r="B567"/>
          <cell r="C567"/>
          <cell r="D567"/>
          <cell r="E567"/>
          <cell r="F567"/>
          <cell r="G567"/>
          <cell r="H567"/>
          <cell r="I567"/>
          <cell r="J567"/>
          <cell r="K567"/>
          <cell r="L567"/>
          <cell r="M567"/>
          <cell r="N567"/>
          <cell r="O567"/>
          <cell r="P567">
            <v>0</v>
          </cell>
          <cell r="Q567"/>
          <cell r="R567"/>
          <cell r="S567" t="str">
            <v xml:space="preserve">32819 </v>
          </cell>
          <cell r="T567"/>
          <cell r="U567"/>
          <cell r="V567"/>
          <cell r="W567"/>
          <cell r="X567"/>
          <cell r="Y567"/>
          <cell r="Z567"/>
          <cell r="AA567">
            <v>32819</v>
          </cell>
          <cell r="AB567"/>
        </row>
        <row r="568">
          <cell r="A568"/>
          <cell r="B568"/>
          <cell r="C568"/>
          <cell r="D568"/>
          <cell r="E568"/>
          <cell r="F568"/>
          <cell r="G568"/>
          <cell r="H568"/>
          <cell r="I568"/>
          <cell r="J568"/>
          <cell r="K568"/>
          <cell r="L568"/>
          <cell r="M568"/>
          <cell r="N568"/>
          <cell r="O568"/>
          <cell r="P568">
            <v>0</v>
          </cell>
          <cell r="Q568"/>
          <cell r="R568"/>
          <cell r="S568" t="str">
            <v xml:space="preserve">32819 </v>
          </cell>
          <cell r="T568"/>
          <cell r="U568"/>
          <cell r="V568"/>
          <cell r="W568"/>
          <cell r="X568"/>
          <cell r="Y568"/>
          <cell r="Z568"/>
          <cell r="AA568">
            <v>32819</v>
          </cell>
          <cell r="AB568"/>
        </row>
        <row r="569">
          <cell r="A569"/>
          <cell r="B569"/>
          <cell r="C569"/>
          <cell r="D569"/>
          <cell r="E569"/>
          <cell r="F569"/>
          <cell r="G569"/>
          <cell r="H569"/>
          <cell r="I569"/>
          <cell r="J569"/>
          <cell r="K569"/>
          <cell r="L569"/>
          <cell r="M569"/>
          <cell r="N569"/>
          <cell r="O569"/>
          <cell r="P569">
            <v>0</v>
          </cell>
          <cell r="Q569"/>
          <cell r="R569"/>
          <cell r="S569" t="str">
            <v xml:space="preserve">32819 </v>
          </cell>
          <cell r="T569"/>
          <cell r="U569"/>
          <cell r="V569"/>
          <cell r="W569"/>
          <cell r="X569"/>
          <cell r="Y569"/>
          <cell r="Z569"/>
          <cell r="AA569">
            <v>32819</v>
          </cell>
          <cell r="AB569"/>
        </row>
        <row r="570">
          <cell r="A570"/>
          <cell r="B570"/>
          <cell r="C570"/>
          <cell r="D570"/>
          <cell r="E570"/>
          <cell r="F570"/>
          <cell r="G570"/>
          <cell r="H570"/>
          <cell r="I570"/>
          <cell r="J570"/>
          <cell r="K570"/>
          <cell r="L570"/>
          <cell r="M570"/>
          <cell r="N570"/>
          <cell r="O570"/>
          <cell r="P570">
            <v>0</v>
          </cell>
          <cell r="Q570"/>
          <cell r="R570"/>
          <cell r="S570" t="str">
            <v xml:space="preserve">32819 </v>
          </cell>
          <cell r="T570"/>
          <cell r="U570"/>
          <cell r="V570"/>
          <cell r="W570"/>
          <cell r="X570"/>
          <cell r="Y570"/>
          <cell r="Z570"/>
          <cell r="AA570">
            <v>32819</v>
          </cell>
          <cell r="AB570"/>
        </row>
        <row r="571">
          <cell r="A571"/>
          <cell r="B571"/>
          <cell r="C571"/>
          <cell r="D571"/>
          <cell r="E571"/>
          <cell r="F571"/>
          <cell r="G571"/>
          <cell r="H571"/>
          <cell r="I571"/>
          <cell r="J571"/>
          <cell r="K571"/>
          <cell r="L571"/>
          <cell r="M571"/>
          <cell r="N571"/>
          <cell r="O571"/>
          <cell r="P571">
            <v>0</v>
          </cell>
          <cell r="Q571"/>
          <cell r="R571"/>
          <cell r="S571" t="str">
            <v xml:space="preserve">32819 </v>
          </cell>
          <cell r="T571"/>
          <cell r="U571"/>
          <cell r="V571"/>
          <cell r="W571"/>
          <cell r="X571"/>
          <cell r="Y571"/>
          <cell r="Z571"/>
          <cell r="AA571">
            <v>32819</v>
          </cell>
          <cell r="AB571"/>
        </row>
        <row r="572">
          <cell r="A572"/>
          <cell r="B572"/>
          <cell r="C572"/>
          <cell r="D572"/>
          <cell r="E572"/>
          <cell r="F572"/>
          <cell r="G572"/>
          <cell r="H572"/>
          <cell r="I572"/>
          <cell r="J572"/>
          <cell r="K572"/>
          <cell r="L572"/>
          <cell r="M572"/>
          <cell r="N572"/>
          <cell r="O572"/>
          <cell r="P572">
            <v>0</v>
          </cell>
          <cell r="Q572"/>
          <cell r="R572"/>
          <cell r="S572" t="str">
            <v xml:space="preserve">32819 </v>
          </cell>
          <cell r="T572"/>
          <cell r="U572"/>
          <cell r="V572"/>
          <cell r="W572"/>
          <cell r="X572"/>
          <cell r="Y572"/>
          <cell r="Z572"/>
          <cell r="AA572">
            <v>32819</v>
          </cell>
          <cell r="AB572"/>
        </row>
        <row r="573">
          <cell r="A573"/>
          <cell r="B573"/>
          <cell r="C573"/>
          <cell r="D573"/>
          <cell r="E573"/>
          <cell r="F573"/>
          <cell r="G573"/>
          <cell r="H573"/>
          <cell r="I573"/>
          <cell r="J573"/>
          <cell r="K573"/>
          <cell r="L573"/>
          <cell r="M573"/>
          <cell r="N573"/>
          <cell r="O573"/>
          <cell r="P573">
            <v>0</v>
          </cell>
          <cell r="Q573"/>
          <cell r="R573"/>
          <cell r="S573" t="str">
            <v xml:space="preserve">32819 </v>
          </cell>
          <cell r="T573"/>
          <cell r="U573"/>
          <cell r="V573"/>
          <cell r="W573"/>
          <cell r="X573"/>
          <cell r="Y573"/>
          <cell r="Z573"/>
          <cell r="AA573">
            <v>32819</v>
          </cell>
          <cell r="AB573"/>
        </row>
        <row r="574">
          <cell r="A574"/>
          <cell r="B574"/>
          <cell r="C574"/>
          <cell r="D574"/>
          <cell r="E574"/>
          <cell r="F574"/>
          <cell r="G574"/>
          <cell r="H574"/>
          <cell r="I574"/>
          <cell r="J574"/>
          <cell r="K574"/>
          <cell r="L574"/>
          <cell r="M574"/>
          <cell r="N574"/>
          <cell r="O574"/>
          <cell r="P574">
            <v>0</v>
          </cell>
          <cell r="Q574"/>
          <cell r="R574"/>
          <cell r="S574" t="str">
            <v xml:space="preserve">32819 </v>
          </cell>
          <cell r="T574"/>
          <cell r="U574"/>
          <cell r="V574"/>
          <cell r="W574"/>
          <cell r="X574"/>
          <cell r="Y574"/>
          <cell r="Z574"/>
          <cell r="AA574">
            <v>32819</v>
          </cell>
          <cell r="AB574"/>
        </row>
        <row r="575">
          <cell r="A575"/>
          <cell r="B575"/>
          <cell r="C575"/>
          <cell r="D575"/>
          <cell r="E575"/>
          <cell r="F575"/>
          <cell r="G575"/>
          <cell r="H575"/>
          <cell r="I575"/>
          <cell r="J575"/>
          <cell r="K575"/>
          <cell r="L575"/>
          <cell r="M575"/>
          <cell r="N575"/>
          <cell r="O575"/>
          <cell r="P575">
            <v>0</v>
          </cell>
          <cell r="Q575"/>
          <cell r="R575"/>
          <cell r="S575" t="str">
            <v xml:space="preserve">32819 </v>
          </cell>
          <cell r="T575"/>
          <cell r="U575"/>
          <cell r="V575"/>
          <cell r="W575"/>
          <cell r="X575"/>
          <cell r="Y575"/>
          <cell r="Z575"/>
          <cell r="AA575">
            <v>32819</v>
          </cell>
          <cell r="AB575"/>
        </row>
        <row r="576">
          <cell r="A576"/>
          <cell r="B576"/>
          <cell r="C576"/>
          <cell r="D576"/>
          <cell r="E576"/>
          <cell r="F576"/>
          <cell r="G576"/>
          <cell r="H576"/>
          <cell r="I576"/>
          <cell r="J576"/>
          <cell r="K576"/>
          <cell r="L576"/>
          <cell r="M576"/>
          <cell r="N576"/>
          <cell r="O576"/>
          <cell r="P576">
            <v>0</v>
          </cell>
          <cell r="Q576"/>
          <cell r="R576"/>
          <cell r="S576" t="str">
            <v xml:space="preserve">32819 </v>
          </cell>
          <cell r="T576"/>
          <cell r="U576"/>
          <cell r="V576"/>
          <cell r="W576"/>
          <cell r="X576"/>
          <cell r="Y576"/>
          <cell r="Z576"/>
          <cell r="AA576">
            <v>32819</v>
          </cell>
          <cell r="AB576"/>
        </row>
        <row r="577">
          <cell r="A577"/>
          <cell r="B577"/>
          <cell r="C577"/>
          <cell r="D577"/>
          <cell r="E577"/>
          <cell r="F577"/>
          <cell r="G577"/>
          <cell r="H577"/>
          <cell r="I577"/>
          <cell r="J577"/>
          <cell r="K577"/>
          <cell r="L577"/>
          <cell r="M577"/>
          <cell r="N577"/>
          <cell r="O577"/>
          <cell r="P577">
            <v>0</v>
          </cell>
          <cell r="Q577"/>
          <cell r="R577"/>
          <cell r="S577" t="str">
            <v xml:space="preserve">32819 </v>
          </cell>
          <cell r="T577"/>
          <cell r="U577"/>
          <cell r="V577"/>
          <cell r="W577"/>
          <cell r="X577"/>
          <cell r="Y577"/>
          <cell r="Z577"/>
          <cell r="AA577">
            <v>32819</v>
          </cell>
          <cell r="AB577"/>
        </row>
        <row r="578">
          <cell r="A578"/>
          <cell r="B578"/>
          <cell r="C578"/>
          <cell r="D578"/>
          <cell r="E578"/>
          <cell r="F578"/>
          <cell r="G578"/>
          <cell r="H578"/>
          <cell r="I578"/>
          <cell r="J578"/>
          <cell r="K578"/>
          <cell r="L578"/>
          <cell r="M578"/>
          <cell r="N578"/>
          <cell r="O578"/>
          <cell r="P578">
            <v>0</v>
          </cell>
          <cell r="Q578"/>
          <cell r="R578"/>
          <cell r="S578" t="str">
            <v xml:space="preserve">32819 </v>
          </cell>
          <cell r="T578"/>
          <cell r="U578"/>
          <cell r="V578"/>
          <cell r="W578"/>
          <cell r="X578"/>
          <cell r="Y578"/>
          <cell r="Z578"/>
          <cell r="AA578">
            <v>32819</v>
          </cell>
          <cell r="AB578"/>
        </row>
        <row r="579">
          <cell r="A579"/>
          <cell r="B579"/>
          <cell r="C579"/>
          <cell r="D579"/>
          <cell r="E579"/>
          <cell r="F579"/>
          <cell r="G579"/>
          <cell r="H579"/>
          <cell r="I579"/>
          <cell r="J579"/>
          <cell r="K579"/>
          <cell r="L579"/>
          <cell r="M579"/>
          <cell r="N579"/>
          <cell r="O579"/>
          <cell r="P579">
            <v>0</v>
          </cell>
          <cell r="Q579"/>
          <cell r="R579"/>
          <cell r="S579" t="str">
            <v xml:space="preserve">32819 </v>
          </cell>
          <cell r="T579"/>
          <cell r="U579"/>
          <cell r="V579"/>
          <cell r="W579"/>
          <cell r="X579"/>
          <cell r="Y579"/>
          <cell r="Z579"/>
          <cell r="AA579">
            <v>32819</v>
          </cell>
          <cell r="AB579"/>
        </row>
        <row r="580">
          <cell r="A580"/>
          <cell r="B580"/>
          <cell r="C580"/>
          <cell r="D580"/>
          <cell r="E580"/>
          <cell r="F580"/>
          <cell r="G580"/>
          <cell r="H580"/>
          <cell r="I580"/>
          <cell r="J580"/>
          <cell r="K580"/>
          <cell r="L580"/>
          <cell r="M580"/>
          <cell r="N580"/>
          <cell r="O580"/>
          <cell r="P580">
            <v>0</v>
          </cell>
          <cell r="Q580"/>
          <cell r="R580"/>
          <cell r="S580" t="str">
            <v xml:space="preserve">32819 </v>
          </cell>
          <cell r="T580"/>
          <cell r="U580"/>
          <cell r="V580"/>
          <cell r="W580"/>
          <cell r="X580"/>
          <cell r="Y580"/>
          <cell r="Z580"/>
          <cell r="AA580">
            <v>32819</v>
          </cell>
          <cell r="AB580"/>
        </row>
        <row r="581">
          <cell r="A581"/>
          <cell r="B581"/>
          <cell r="C581"/>
          <cell r="D581"/>
          <cell r="E581"/>
          <cell r="F581"/>
          <cell r="G581"/>
          <cell r="H581"/>
          <cell r="I581"/>
          <cell r="J581"/>
          <cell r="K581"/>
          <cell r="L581"/>
          <cell r="M581"/>
          <cell r="N581"/>
          <cell r="O581"/>
          <cell r="P581">
            <v>0</v>
          </cell>
          <cell r="Q581"/>
          <cell r="R581"/>
          <cell r="S581" t="str">
            <v xml:space="preserve">32819 </v>
          </cell>
          <cell r="T581"/>
          <cell r="U581"/>
          <cell r="V581"/>
          <cell r="W581"/>
          <cell r="X581"/>
          <cell r="Y581"/>
          <cell r="Z581"/>
          <cell r="AA581">
            <v>32819</v>
          </cell>
          <cell r="AB581"/>
        </row>
        <row r="582">
          <cell r="A582"/>
          <cell r="B582"/>
          <cell r="C582"/>
          <cell r="D582"/>
          <cell r="E582"/>
          <cell r="F582"/>
          <cell r="G582"/>
          <cell r="H582"/>
          <cell r="I582"/>
          <cell r="J582"/>
          <cell r="K582"/>
          <cell r="L582"/>
          <cell r="M582"/>
          <cell r="N582"/>
          <cell r="O582"/>
          <cell r="P582">
            <v>0</v>
          </cell>
          <cell r="Q582"/>
          <cell r="R582"/>
          <cell r="S582" t="str">
            <v xml:space="preserve">32819 </v>
          </cell>
          <cell r="T582"/>
          <cell r="U582"/>
          <cell r="V582"/>
          <cell r="W582"/>
          <cell r="X582"/>
          <cell r="Y582"/>
          <cell r="Z582"/>
          <cell r="AA582">
            <v>32819</v>
          </cell>
          <cell r="AB582"/>
        </row>
        <row r="583">
          <cell r="A583"/>
          <cell r="B583"/>
          <cell r="C583"/>
          <cell r="D583"/>
          <cell r="E583"/>
          <cell r="F583"/>
          <cell r="G583"/>
          <cell r="H583"/>
          <cell r="I583"/>
          <cell r="J583"/>
          <cell r="K583"/>
          <cell r="L583"/>
          <cell r="M583"/>
          <cell r="N583"/>
          <cell r="O583"/>
          <cell r="P583">
            <v>0</v>
          </cell>
          <cell r="Q583"/>
          <cell r="R583"/>
          <cell r="S583" t="str">
            <v xml:space="preserve">32819 </v>
          </cell>
          <cell r="T583"/>
          <cell r="U583"/>
          <cell r="V583"/>
          <cell r="W583"/>
          <cell r="X583"/>
          <cell r="Y583"/>
          <cell r="Z583"/>
          <cell r="AA583">
            <v>32819</v>
          </cell>
          <cell r="AB583"/>
        </row>
        <row r="584">
          <cell r="A584"/>
          <cell r="B584"/>
          <cell r="C584"/>
          <cell r="D584"/>
          <cell r="E584"/>
          <cell r="F584"/>
          <cell r="G584"/>
          <cell r="H584"/>
          <cell r="I584"/>
          <cell r="J584"/>
          <cell r="K584"/>
          <cell r="L584"/>
          <cell r="M584"/>
          <cell r="N584"/>
          <cell r="O584"/>
          <cell r="P584">
            <v>0</v>
          </cell>
          <cell r="Q584"/>
          <cell r="R584"/>
          <cell r="S584" t="str">
            <v xml:space="preserve">32819 </v>
          </cell>
          <cell r="T584"/>
          <cell r="U584"/>
          <cell r="V584"/>
          <cell r="W584"/>
          <cell r="X584"/>
          <cell r="Y584"/>
          <cell r="Z584"/>
          <cell r="AA584">
            <v>32819</v>
          </cell>
          <cell r="AB584"/>
        </row>
        <row r="585">
          <cell r="A585"/>
          <cell r="B585"/>
          <cell r="C585"/>
          <cell r="D585"/>
          <cell r="E585"/>
          <cell r="F585"/>
          <cell r="G585"/>
          <cell r="H585"/>
          <cell r="I585"/>
          <cell r="J585"/>
          <cell r="K585"/>
          <cell r="L585"/>
          <cell r="M585"/>
          <cell r="N585"/>
          <cell r="O585"/>
          <cell r="P585">
            <v>0</v>
          </cell>
          <cell r="Q585"/>
          <cell r="R585"/>
          <cell r="S585" t="str">
            <v xml:space="preserve">32819 </v>
          </cell>
          <cell r="T585"/>
          <cell r="U585"/>
          <cell r="V585"/>
          <cell r="W585"/>
          <cell r="X585"/>
          <cell r="Y585"/>
          <cell r="Z585"/>
          <cell r="AA585">
            <v>32819</v>
          </cell>
          <cell r="AB585"/>
        </row>
        <row r="586">
          <cell r="A586"/>
          <cell r="B586"/>
          <cell r="C586"/>
          <cell r="D586"/>
          <cell r="E586"/>
          <cell r="F586"/>
          <cell r="G586"/>
          <cell r="H586"/>
          <cell r="I586"/>
          <cell r="J586"/>
          <cell r="K586"/>
          <cell r="L586"/>
          <cell r="M586"/>
          <cell r="N586"/>
          <cell r="O586"/>
          <cell r="P586">
            <v>0</v>
          </cell>
          <cell r="Q586"/>
          <cell r="R586"/>
          <cell r="S586" t="str">
            <v xml:space="preserve">32819 </v>
          </cell>
          <cell r="T586"/>
          <cell r="U586"/>
          <cell r="V586"/>
          <cell r="W586"/>
          <cell r="X586"/>
          <cell r="Y586"/>
          <cell r="Z586"/>
          <cell r="AA586">
            <v>32819</v>
          </cell>
          <cell r="AB586"/>
        </row>
        <row r="587">
          <cell r="A587"/>
          <cell r="B587"/>
          <cell r="C587"/>
          <cell r="D587"/>
          <cell r="E587"/>
          <cell r="F587"/>
          <cell r="G587"/>
          <cell r="H587"/>
          <cell r="I587"/>
          <cell r="J587"/>
          <cell r="K587"/>
          <cell r="L587"/>
          <cell r="M587"/>
          <cell r="N587"/>
          <cell r="O587"/>
          <cell r="P587">
            <v>0</v>
          </cell>
          <cell r="Q587"/>
          <cell r="R587"/>
          <cell r="S587" t="str">
            <v xml:space="preserve">32819 </v>
          </cell>
          <cell r="T587"/>
          <cell r="U587"/>
          <cell r="V587"/>
          <cell r="W587"/>
          <cell r="X587"/>
          <cell r="Y587"/>
          <cell r="Z587"/>
          <cell r="AA587">
            <v>32819</v>
          </cell>
          <cell r="AB587"/>
        </row>
        <row r="588">
          <cell r="A588"/>
          <cell r="B588"/>
          <cell r="C588"/>
          <cell r="D588"/>
          <cell r="E588"/>
          <cell r="F588"/>
          <cell r="G588"/>
          <cell r="H588"/>
          <cell r="I588"/>
          <cell r="J588"/>
          <cell r="K588"/>
          <cell r="L588"/>
          <cell r="M588"/>
          <cell r="N588"/>
          <cell r="O588"/>
          <cell r="P588">
            <v>0</v>
          </cell>
          <cell r="Q588"/>
          <cell r="R588"/>
          <cell r="S588" t="str">
            <v xml:space="preserve">32819 </v>
          </cell>
          <cell r="T588"/>
          <cell r="U588"/>
          <cell r="V588"/>
          <cell r="W588"/>
          <cell r="X588"/>
          <cell r="Y588"/>
          <cell r="Z588"/>
          <cell r="AA588">
            <v>32819</v>
          </cell>
          <cell r="AB588"/>
        </row>
        <row r="589">
          <cell r="A589"/>
          <cell r="B589"/>
          <cell r="C589"/>
          <cell r="D589"/>
          <cell r="E589"/>
          <cell r="F589"/>
          <cell r="G589"/>
          <cell r="H589"/>
          <cell r="I589"/>
          <cell r="J589"/>
          <cell r="K589"/>
          <cell r="L589"/>
          <cell r="M589"/>
          <cell r="N589"/>
          <cell r="O589"/>
          <cell r="P589">
            <v>0</v>
          </cell>
          <cell r="Q589"/>
          <cell r="R589"/>
          <cell r="S589" t="str">
            <v xml:space="preserve">32819 </v>
          </cell>
          <cell r="T589"/>
          <cell r="U589"/>
          <cell r="V589"/>
          <cell r="W589"/>
          <cell r="X589"/>
          <cell r="Y589"/>
          <cell r="Z589"/>
          <cell r="AA589">
            <v>32819</v>
          </cell>
          <cell r="AB589"/>
        </row>
        <row r="590">
          <cell r="A590"/>
          <cell r="B590"/>
          <cell r="C590"/>
          <cell r="D590"/>
          <cell r="E590"/>
          <cell r="F590"/>
          <cell r="G590"/>
          <cell r="H590"/>
          <cell r="I590"/>
          <cell r="J590"/>
          <cell r="K590"/>
          <cell r="L590"/>
          <cell r="M590"/>
          <cell r="N590"/>
          <cell r="O590"/>
          <cell r="P590">
            <v>0</v>
          </cell>
          <cell r="Q590"/>
          <cell r="R590"/>
          <cell r="S590" t="str">
            <v xml:space="preserve">32819 </v>
          </cell>
          <cell r="T590"/>
          <cell r="U590"/>
          <cell r="V590"/>
          <cell r="W590"/>
          <cell r="X590"/>
          <cell r="Y590"/>
          <cell r="Z590"/>
          <cell r="AA590">
            <v>32819</v>
          </cell>
          <cell r="AB590"/>
        </row>
        <row r="591">
          <cell r="A591"/>
          <cell r="B591"/>
          <cell r="C591"/>
          <cell r="D591"/>
          <cell r="E591"/>
          <cell r="F591"/>
          <cell r="G591"/>
          <cell r="H591"/>
          <cell r="I591"/>
          <cell r="J591"/>
          <cell r="K591"/>
          <cell r="L591"/>
          <cell r="M591"/>
          <cell r="N591"/>
          <cell r="O591"/>
          <cell r="P591">
            <v>0</v>
          </cell>
          <cell r="Q591"/>
          <cell r="R591"/>
          <cell r="S591" t="str">
            <v xml:space="preserve">32819 </v>
          </cell>
          <cell r="T591"/>
          <cell r="U591"/>
          <cell r="V591"/>
          <cell r="W591"/>
          <cell r="X591"/>
          <cell r="Y591"/>
          <cell r="Z591"/>
          <cell r="AA591">
            <v>32819</v>
          </cell>
          <cell r="AB591"/>
        </row>
        <row r="592">
          <cell r="A592"/>
          <cell r="B592"/>
          <cell r="C592"/>
          <cell r="D592"/>
          <cell r="E592"/>
          <cell r="F592"/>
          <cell r="G592"/>
          <cell r="H592"/>
          <cell r="I592"/>
          <cell r="J592"/>
          <cell r="K592"/>
          <cell r="L592"/>
          <cell r="M592"/>
          <cell r="N592"/>
          <cell r="O592"/>
          <cell r="P592">
            <v>0</v>
          </cell>
          <cell r="Q592"/>
          <cell r="R592"/>
          <cell r="S592" t="str">
            <v xml:space="preserve">32819 </v>
          </cell>
          <cell r="T592"/>
          <cell r="U592"/>
          <cell r="V592"/>
          <cell r="W592"/>
          <cell r="X592"/>
          <cell r="Y592"/>
          <cell r="Z592"/>
          <cell r="AA592">
            <v>32819</v>
          </cell>
          <cell r="AB592"/>
        </row>
        <row r="593">
          <cell r="A593"/>
          <cell r="B593"/>
          <cell r="C593"/>
          <cell r="D593"/>
          <cell r="E593"/>
          <cell r="F593"/>
          <cell r="G593"/>
          <cell r="H593"/>
          <cell r="I593"/>
          <cell r="J593"/>
          <cell r="K593"/>
          <cell r="L593"/>
          <cell r="M593"/>
          <cell r="N593"/>
          <cell r="O593"/>
          <cell r="P593">
            <v>0</v>
          </cell>
          <cell r="Q593"/>
          <cell r="R593"/>
          <cell r="S593" t="str">
            <v xml:space="preserve">32819 </v>
          </cell>
          <cell r="T593"/>
          <cell r="U593"/>
          <cell r="V593"/>
          <cell r="W593"/>
          <cell r="X593"/>
          <cell r="Y593"/>
          <cell r="Z593"/>
          <cell r="AA593">
            <v>32819</v>
          </cell>
          <cell r="AB593"/>
        </row>
        <row r="594">
          <cell r="A594"/>
          <cell r="B594"/>
          <cell r="C594"/>
          <cell r="D594"/>
          <cell r="E594"/>
          <cell r="F594"/>
          <cell r="G594"/>
          <cell r="H594"/>
          <cell r="I594"/>
          <cell r="J594"/>
          <cell r="K594"/>
          <cell r="L594"/>
          <cell r="M594"/>
          <cell r="N594"/>
          <cell r="O594"/>
          <cell r="P594">
            <v>0</v>
          </cell>
          <cell r="Q594"/>
          <cell r="R594"/>
          <cell r="S594" t="str">
            <v xml:space="preserve">32819 </v>
          </cell>
          <cell r="T594"/>
          <cell r="U594"/>
          <cell r="V594"/>
          <cell r="W594"/>
          <cell r="X594"/>
          <cell r="Y594"/>
          <cell r="Z594"/>
          <cell r="AA594">
            <v>32819</v>
          </cell>
          <cell r="AB594"/>
        </row>
        <row r="595">
          <cell r="A595"/>
          <cell r="B595"/>
          <cell r="C595"/>
          <cell r="D595"/>
          <cell r="E595"/>
          <cell r="F595"/>
          <cell r="G595"/>
          <cell r="H595"/>
          <cell r="I595"/>
          <cell r="J595"/>
          <cell r="K595"/>
          <cell r="L595"/>
          <cell r="M595"/>
          <cell r="N595"/>
          <cell r="O595"/>
          <cell r="P595">
            <v>0</v>
          </cell>
          <cell r="Q595"/>
          <cell r="R595"/>
          <cell r="S595" t="str">
            <v xml:space="preserve">32819 </v>
          </cell>
          <cell r="T595"/>
          <cell r="U595"/>
          <cell r="V595"/>
          <cell r="W595"/>
          <cell r="X595"/>
          <cell r="Y595"/>
          <cell r="Z595"/>
          <cell r="AA595">
            <v>32819</v>
          </cell>
          <cell r="AB595"/>
        </row>
        <row r="596">
          <cell r="A596"/>
          <cell r="B596"/>
          <cell r="C596"/>
          <cell r="D596"/>
          <cell r="E596"/>
          <cell r="F596"/>
          <cell r="G596"/>
          <cell r="H596"/>
          <cell r="I596"/>
          <cell r="J596"/>
          <cell r="K596"/>
          <cell r="L596"/>
          <cell r="M596"/>
          <cell r="N596"/>
          <cell r="O596"/>
          <cell r="P596">
            <v>0</v>
          </cell>
          <cell r="Q596"/>
          <cell r="R596"/>
          <cell r="S596" t="str">
            <v xml:space="preserve">32819 </v>
          </cell>
          <cell r="T596"/>
          <cell r="U596"/>
          <cell r="V596"/>
          <cell r="W596"/>
          <cell r="X596"/>
          <cell r="Y596"/>
          <cell r="Z596"/>
          <cell r="AA596">
            <v>32819</v>
          </cell>
          <cell r="AB596"/>
        </row>
        <row r="597">
          <cell r="A597"/>
          <cell r="B597"/>
          <cell r="C597"/>
          <cell r="D597"/>
          <cell r="E597"/>
          <cell r="F597"/>
          <cell r="G597"/>
          <cell r="H597"/>
          <cell r="I597"/>
          <cell r="J597"/>
          <cell r="K597"/>
          <cell r="L597"/>
          <cell r="M597"/>
          <cell r="N597"/>
          <cell r="O597"/>
          <cell r="P597">
            <v>0</v>
          </cell>
          <cell r="Q597"/>
          <cell r="R597"/>
          <cell r="S597" t="str">
            <v xml:space="preserve">32819 </v>
          </cell>
          <cell r="T597"/>
          <cell r="U597"/>
          <cell r="V597"/>
          <cell r="W597"/>
          <cell r="X597"/>
          <cell r="Y597"/>
          <cell r="Z597"/>
          <cell r="AA597">
            <v>32819</v>
          </cell>
          <cell r="AB597"/>
        </row>
        <row r="598">
          <cell r="A598"/>
          <cell r="B598"/>
          <cell r="C598"/>
          <cell r="D598"/>
          <cell r="E598"/>
          <cell r="F598"/>
          <cell r="G598"/>
          <cell r="H598"/>
          <cell r="I598"/>
          <cell r="J598"/>
          <cell r="K598"/>
          <cell r="L598"/>
          <cell r="M598"/>
          <cell r="N598"/>
          <cell r="O598"/>
          <cell r="P598">
            <v>0</v>
          </cell>
          <cell r="Q598"/>
          <cell r="R598"/>
          <cell r="S598" t="str">
            <v xml:space="preserve">32819 </v>
          </cell>
          <cell r="T598"/>
          <cell r="U598"/>
          <cell r="V598"/>
          <cell r="W598"/>
          <cell r="X598"/>
          <cell r="Y598"/>
          <cell r="Z598"/>
          <cell r="AA598">
            <v>32819</v>
          </cell>
          <cell r="AB598"/>
        </row>
        <row r="599">
          <cell r="A599"/>
          <cell r="B599"/>
          <cell r="C599"/>
          <cell r="D599"/>
          <cell r="E599"/>
          <cell r="F599"/>
          <cell r="G599"/>
          <cell r="H599"/>
          <cell r="I599"/>
          <cell r="J599"/>
          <cell r="K599"/>
          <cell r="L599"/>
          <cell r="M599"/>
          <cell r="N599"/>
          <cell r="O599"/>
          <cell r="P599">
            <v>0</v>
          </cell>
          <cell r="Q599"/>
          <cell r="R599"/>
          <cell r="S599" t="str">
            <v xml:space="preserve">32819 </v>
          </cell>
          <cell r="T599"/>
          <cell r="U599"/>
          <cell r="V599"/>
          <cell r="W599"/>
          <cell r="X599"/>
          <cell r="Y599"/>
          <cell r="Z599"/>
          <cell r="AA599">
            <v>32819</v>
          </cell>
          <cell r="AB599"/>
        </row>
        <row r="600">
          <cell r="A600"/>
          <cell r="B600"/>
          <cell r="C600"/>
          <cell r="D600"/>
          <cell r="E600"/>
          <cell r="F600"/>
          <cell r="G600"/>
          <cell r="H600"/>
          <cell r="I600"/>
          <cell r="J600"/>
          <cell r="K600"/>
          <cell r="L600"/>
          <cell r="M600"/>
          <cell r="N600"/>
          <cell r="O600"/>
          <cell r="P600">
            <v>0</v>
          </cell>
          <cell r="Q600"/>
          <cell r="R600"/>
          <cell r="S600" t="str">
            <v xml:space="preserve">32819 </v>
          </cell>
          <cell r="T600"/>
          <cell r="U600"/>
          <cell r="V600"/>
          <cell r="W600"/>
          <cell r="X600"/>
          <cell r="Y600"/>
          <cell r="Z600"/>
          <cell r="AA600">
            <v>32819</v>
          </cell>
          <cell r="AB600"/>
        </row>
        <row r="601">
          <cell r="A601"/>
          <cell r="B601"/>
          <cell r="C601"/>
          <cell r="D601"/>
          <cell r="E601"/>
          <cell r="F601"/>
          <cell r="G601"/>
          <cell r="H601"/>
          <cell r="I601"/>
          <cell r="J601"/>
          <cell r="K601"/>
          <cell r="L601"/>
          <cell r="M601"/>
          <cell r="N601"/>
          <cell r="O601"/>
          <cell r="P601">
            <v>0</v>
          </cell>
          <cell r="Q601"/>
          <cell r="R601"/>
          <cell r="S601" t="str">
            <v xml:space="preserve">32819 </v>
          </cell>
          <cell r="T601"/>
          <cell r="U601"/>
          <cell r="V601"/>
          <cell r="W601"/>
          <cell r="X601"/>
          <cell r="Y601"/>
          <cell r="Z601"/>
          <cell r="AA601">
            <v>32819</v>
          </cell>
          <cell r="AB601"/>
        </row>
        <row r="602">
          <cell r="A602"/>
          <cell r="B602"/>
          <cell r="C602"/>
          <cell r="D602"/>
          <cell r="E602"/>
          <cell r="F602"/>
          <cell r="G602"/>
          <cell r="H602"/>
          <cell r="I602"/>
          <cell r="J602"/>
          <cell r="K602"/>
          <cell r="L602"/>
          <cell r="M602"/>
          <cell r="N602"/>
          <cell r="O602"/>
          <cell r="P602">
            <v>0</v>
          </cell>
          <cell r="Q602"/>
          <cell r="R602"/>
          <cell r="S602" t="str">
            <v xml:space="preserve">32819 </v>
          </cell>
          <cell r="T602"/>
          <cell r="U602"/>
          <cell r="V602"/>
          <cell r="W602"/>
          <cell r="X602"/>
          <cell r="Y602"/>
          <cell r="Z602"/>
          <cell r="AA602">
            <v>32819</v>
          </cell>
          <cell r="AB602"/>
        </row>
        <row r="603">
          <cell r="A603"/>
          <cell r="B603"/>
          <cell r="C603"/>
          <cell r="D603"/>
          <cell r="E603"/>
          <cell r="F603"/>
          <cell r="G603"/>
          <cell r="H603"/>
          <cell r="I603"/>
          <cell r="J603"/>
          <cell r="K603"/>
          <cell r="L603"/>
          <cell r="M603"/>
          <cell r="N603"/>
          <cell r="O603"/>
          <cell r="P603">
            <v>0</v>
          </cell>
          <cell r="Q603"/>
          <cell r="R603"/>
          <cell r="S603" t="str">
            <v xml:space="preserve">32819 </v>
          </cell>
          <cell r="T603"/>
          <cell r="U603"/>
          <cell r="V603"/>
          <cell r="W603"/>
          <cell r="X603"/>
          <cell r="Y603"/>
          <cell r="Z603"/>
          <cell r="AA603">
            <v>32819</v>
          </cell>
          <cell r="AB603"/>
        </row>
        <row r="604">
          <cell r="A604"/>
          <cell r="B604"/>
          <cell r="C604"/>
          <cell r="D604"/>
          <cell r="E604"/>
          <cell r="F604"/>
          <cell r="G604"/>
          <cell r="H604"/>
          <cell r="I604"/>
          <cell r="J604"/>
          <cell r="K604"/>
          <cell r="L604"/>
          <cell r="M604"/>
          <cell r="N604"/>
          <cell r="O604"/>
          <cell r="P604">
            <v>0</v>
          </cell>
          <cell r="Q604"/>
          <cell r="R604"/>
          <cell r="S604" t="str">
            <v xml:space="preserve">32819 </v>
          </cell>
          <cell r="T604"/>
          <cell r="U604"/>
          <cell r="V604"/>
          <cell r="W604"/>
          <cell r="X604"/>
          <cell r="Y604"/>
          <cell r="Z604"/>
          <cell r="AA604">
            <v>32819</v>
          </cell>
          <cell r="AB604"/>
        </row>
        <row r="605">
          <cell r="A605"/>
          <cell r="B605"/>
          <cell r="C605"/>
          <cell r="D605"/>
          <cell r="E605"/>
          <cell r="F605"/>
          <cell r="G605"/>
          <cell r="H605"/>
          <cell r="I605"/>
          <cell r="J605"/>
          <cell r="K605"/>
          <cell r="L605"/>
          <cell r="M605"/>
          <cell r="N605"/>
          <cell r="O605"/>
          <cell r="P605">
            <v>0</v>
          </cell>
          <cell r="Q605"/>
          <cell r="R605"/>
          <cell r="S605" t="str">
            <v xml:space="preserve">32819 </v>
          </cell>
          <cell r="T605"/>
          <cell r="U605"/>
          <cell r="V605"/>
          <cell r="W605"/>
          <cell r="X605"/>
          <cell r="Y605"/>
          <cell r="Z605"/>
          <cell r="AA605">
            <v>32819</v>
          </cell>
          <cell r="AB605"/>
        </row>
        <row r="606">
          <cell r="A606"/>
          <cell r="B606"/>
          <cell r="C606"/>
          <cell r="D606"/>
          <cell r="E606"/>
          <cell r="F606"/>
          <cell r="G606"/>
          <cell r="H606"/>
          <cell r="I606"/>
          <cell r="J606"/>
          <cell r="K606"/>
          <cell r="L606"/>
          <cell r="M606"/>
          <cell r="N606"/>
          <cell r="O606"/>
          <cell r="P606">
            <v>0</v>
          </cell>
          <cell r="Q606"/>
          <cell r="R606"/>
          <cell r="S606" t="str">
            <v xml:space="preserve">32819 </v>
          </cell>
          <cell r="T606"/>
          <cell r="U606"/>
          <cell r="V606"/>
          <cell r="W606"/>
          <cell r="X606"/>
          <cell r="Y606"/>
          <cell r="Z606"/>
          <cell r="AA606">
            <v>32819</v>
          </cell>
          <cell r="AB606"/>
        </row>
        <row r="607">
          <cell r="A607"/>
          <cell r="B607"/>
          <cell r="C607"/>
          <cell r="D607"/>
          <cell r="E607"/>
          <cell r="F607"/>
          <cell r="G607"/>
          <cell r="H607"/>
          <cell r="I607"/>
          <cell r="J607"/>
          <cell r="K607"/>
          <cell r="L607"/>
          <cell r="M607"/>
          <cell r="N607"/>
          <cell r="O607"/>
          <cell r="P607">
            <v>0</v>
          </cell>
          <cell r="Q607"/>
          <cell r="R607"/>
          <cell r="S607" t="str">
            <v xml:space="preserve">32819 </v>
          </cell>
          <cell r="T607"/>
          <cell r="U607"/>
          <cell r="V607"/>
          <cell r="W607"/>
          <cell r="X607"/>
          <cell r="Y607"/>
          <cell r="Z607"/>
          <cell r="AA607">
            <v>32819</v>
          </cell>
          <cell r="AB607"/>
        </row>
        <row r="608">
          <cell r="A608"/>
          <cell r="B608"/>
          <cell r="C608"/>
          <cell r="D608"/>
          <cell r="E608"/>
          <cell r="F608"/>
          <cell r="G608"/>
          <cell r="H608"/>
          <cell r="I608"/>
          <cell r="J608"/>
          <cell r="K608"/>
          <cell r="L608"/>
          <cell r="M608"/>
          <cell r="N608"/>
          <cell r="O608"/>
          <cell r="P608">
            <v>0</v>
          </cell>
          <cell r="Q608"/>
          <cell r="R608"/>
          <cell r="S608" t="str">
            <v xml:space="preserve">32819 </v>
          </cell>
          <cell r="T608"/>
          <cell r="U608"/>
          <cell r="V608"/>
          <cell r="W608"/>
          <cell r="X608"/>
          <cell r="Y608"/>
          <cell r="Z608"/>
          <cell r="AA608">
            <v>32819</v>
          </cell>
          <cell r="AB608"/>
        </row>
        <row r="609">
          <cell r="A609"/>
          <cell r="B609"/>
          <cell r="C609"/>
          <cell r="D609"/>
          <cell r="E609"/>
          <cell r="F609"/>
          <cell r="G609"/>
          <cell r="H609"/>
          <cell r="I609"/>
          <cell r="J609"/>
          <cell r="K609"/>
          <cell r="L609"/>
          <cell r="M609"/>
          <cell r="N609"/>
          <cell r="O609"/>
          <cell r="P609">
            <v>0</v>
          </cell>
          <cell r="Q609"/>
          <cell r="R609"/>
          <cell r="S609" t="str">
            <v xml:space="preserve">32819 </v>
          </cell>
          <cell r="T609"/>
          <cell r="U609"/>
          <cell r="V609"/>
          <cell r="W609"/>
          <cell r="X609"/>
          <cell r="Y609"/>
          <cell r="Z609"/>
          <cell r="AA609">
            <v>32819</v>
          </cell>
          <cell r="AB609"/>
        </row>
        <row r="610">
          <cell r="A610"/>
          <cell r="B610"/>
          <cell r="C610"/>
          <cell r="D610"/>
          <cell r="E610"/>
          <cell r="F610"/>
          <cell r="G610"/>
          <cell r="H610"/>
          <cell r="I610"/>
          <cell r="J610"/>
          <cell r="K610"/>
          <cell r="L610"/>
          <cell r="M610"/>
          <cell r="N610"/>
          <cell r="O610"/>
          <cell r="P610">
            <v>0</v>
          </cell>
          <cell r="Q610"/>
          <cell r="R610"/>
          <cell r="S610" t="str">
            <v xml:space="preserve">32819 </v>
          </cell>
          <cell r="T610"/>
          <cell r="U610"/>
          <cell r="V610"/>
          <cell r="W610"/>
          <cell r="X610"/>
          <cell r="Y610"/>
          <cell r="Z610"/>
          <cell r="AA610">
            <v>32819</v>
          </cell>
          <cell r="AB610"/>
        </row>
        <row r="611">
          <cell r="A611"/>
          <cell r="B611"/>
          <cell r="C611"/>
          <cell r="D611"/>
          <cell r="E611"/>
          <cell r="F611"/>
          <cell r="G611"/>
          <cell r="H611"/>
          <cell r="I611"/>
          <cell r="J611"/>
          <cell r="K611"/>
          <cell r="L611"/>
          <cell r="M611"/>
          <cell r="N611"/>
          <cell r="O611"/>
          <cell r="P611">
            <v>0</v>
          </cell>
          <cell r="Q611"/>
          <cell r="R611"/>
          <cell r="S611" t="str">
            <v xml:space="preserve">32819 </v>
          </cell>
          <cell r="T611"/>
          <cell r="U611"/>
          <cell r="V611"/>
          <cell r="W611"/>
          <cell r="X611"/>
          <cell r="Y611"/>
          <cell r="Z611"/>
          <cell r="AA611">
            <v>32819</v>
          </cell>
          <cell r="AB611"/>
        </row>
        <row r="612">
          <cell r="A612"/>
          <cell r="B612"/>
          <cell r="C612"/>
          <cell r="D612"/>
          <cell r="E612"/>
          <cell r="F612"/>
          <cell r="G612"/>
          <cell r="H612"/>
          <cell r="I612"/>
          <cell r="J612"/>
          <cell r="K612"/>
          <cell r="L612"/>
          <cell r="M612"/>
          <cell r="N612"/>
          <cell r="O612"/>
          <cell r="P612">
            <v>0</v>
          </cell>
          <cell r="Q612"/>
          <cell r="R612"/>
          <cell r="S612" t="str">
            <v xml:space="preserve">32819 </v>
          </cell>
          <cell r="T612"/>
          <cell r="U612"/>
          <cell r="V612"/>
          <cell r="W612"/>
          <cell r="X612"/>
          <cell r="Y612"/>
          <cell r="Z612"/>
          <cell r="AA612">
            <v>32819</v>
          </cell>
          <cell r="AB612"/>
        </row>
        <row r="613">
          <cell r="A613"/>
          <cell r="B613"/>
          <cell r="C613"/>
          <cell r="D613"/>
          <cell r="E613"/>
          <cell r="F613"/>
          <cell r="G613"/>
          <cell r="H613"/>
          <cell r="I613"/>
          <cell r="J613"/>
          <cell r="K613"/>
          <cell r="L613"/>
          <cell r="M613"/>
          <cell r="N613"/>
          <cell r="O613"/>
          <cell r="P613">
            <v>0</v>
          </cell>
          <cell r="Q613"/>
          <cell r="R613"/>
          <cell r="S613" t="str">
            <v xml:space="preserve">32819 </v>
          </cell>
          <cell r="T613"/>
          <cell r="U613"/>
          <cell r="V613"/>
          <cell r="W613"/>
          <cell r="X613"/>
          <cell r="Y613"/>
          <cell r="Z613"/>
          <cell r="AA613">
            <v>32819</v>
          </cell>
          <cell r="AB613"/>
        </row>
        <row r="614">
          <cell r="A614"/>
          <cell r="B614"/>
          <cell r="C614"/>
          <cell r="D614"/>
          <cell r="E614"/>
          <cell r="F614"/>
          <cell r="G614"/>
          <cell r="H614"/>
          <cell r="I614"/>
          <cell r="J614"/>
          <cell r="K614"/>
          <cell r="L614"/>
          <cell r="M614"/>
          <cell r="N614"/>
          <cell r="O614"/>
          <cell r="P614">
            <v>0</v>
          </cell>
          <cell r="Q614"/>
          <cell r="R614"/>
          <cell r="S614" t="str">
            <v xml:space="preserve">32819 </v>
          </cell>
          <cell r="T614"/>
          <cell r="U614"/>
          <cell r="V614"/>
          <cell r="W614"/>
          <cell r="X614"/>
          <cell r="Y614"/>
          <cell r="Z614"/>
          <cell r="AA614">
            <v>32819</v>
          </cell>
          <cell r="AB614"/>
        </row>
        <row r="615">
          <cell r="A615"/>
          <cell r="B615"/>
          <cell r="C615"/>
          <cell r="D615"/>
          <cell r="E615"/>
          <cell r="F615"/>
          <cell r="G615"/>
          <cell r="H615"/>
          <cell r="I615"/>
          <cell r="J615"/>
          <cell r="K615"/>
          <cell r="L615"/>
          <cell r="M615"/>
          <cell r="N615"/>
          <cell r="O615"/>
          <cell r="P615">
            <v>0</v>
          </cell>
          <cell r="Q615"/>
          <cell r="R615"/>
          <cell r="S615" t="str">
            <v xml:space="preserve">32819 </v>
          </cell>
          <cell r="T615"/>
          <cell r="U615"/>
          <cell r="V615"/>
          <cell r="W615"/>
          <cell r="X615"/>
          <cell r="Y615"/>
          <cell r="Z615"/>
          <cell r="AA615">
            <v>32819</v>
          </cell>
          <cell r="AB615"/>
        </row>
        <row r="616">
          <cell r="A616"/>
          <cell r="B616"/>
          <cell r="C616"/>
          <cell r="D616"/>
          <cell r="E616"/>
          <cell r="F616"/>
          <cell r="G616"/>
          <cell r="H616"/>
          <cell r="I616"/>
          <cell r="J616"/>
          <cell r="K616"/>
          <cell r="L616"/>
          <cell r="M616"/>
          <cell r="N616"/>
          <cell r="O616"/>
          <cell r="P616">
            <v>0</v>
          </cell>
          <cell r="Q616"/>
          <cell r="R616"/>
          <cell r="S616" t="str">
            <v xml:space="preserve">32819 </v>
          </cell>
          <cell r="T616"/>
          <cell r="U616"/>
          <cell r="V616"/>
          <cell r="W616"/>
          <cell r="X616"/>
          <cell r="Y616"/>
          <cell r="Z616"/>
          <cell r="AA616">
            <v>32819</v>
          </cell>
          <cell r="AB616"/>
        </row>
        <row r="617">
          <cell r="A617"/>
          <cell r="B617"/>
          <cell r="C617"/>
          <cell r="D617"/>
          <cell r="E617"/>
          <cell r="F617"/>
          <cell r="G617"/>
          <cell r="H617"/>
          <cell r="I617"/>
          <cell r="J617"/>
          <cell r="K617"/>
          <cell r="L617"/>
          <cell r="M617"/>
          <cell r="N617"/>
          <cell r="O617"/>
          <cell r="P617">
            <v>0</v>
          </cell>
          <cell r="Q617"/>
          <cell r="R617"/>
          <cell r="S617" t="str">
            <v xml:space="preserve">32819 </v>
          </cell>
          <cell r="T617"/>
          <cell r="U617"/>
          <cell r="V617"/>
          <cell r="W617"/>
          <cell r="X617"/>
          <cell r="Y617"/>
          <cell r="Z617"/>
          <cell r="AA617">
            <v>32819</v>
          </cell>
          <cell r="AB617"/>
        </row>
        <row r="618">
          <cell r="A618"/>
          <cell r="B618"/>
          <cell r="C618"/>
          <cell r="D618"/>
          <cell r="E618"/>
          <cell r="F618"/>
          <cell r="G618"/>
          <cell r="H618"/>
          <cell r="I618"/>
          <cell r="J618"/>
          <cell r="K618"/>
          <cell r="L618"/>
          <cell r="M618"/>
          <cell r="N618"/>
          <cell r="O618"/>
          <cell r="P618">
            <v>0</v>
          </cell>
          <cell r="Q618"/>
          <cell r="R618"/>
          <cell r="S618" t="str">
            <v xml:space="preserve">32819 </v>
          </cell>
          <cell r="T618"/>
          <cell r="U618"/>
          <cell r="V618"/>
          <cell r="W618"/>
          <cell r="X618"/>
          <cell r="Y618"/>
          <cell r="Z618"/>
          <cell r="AA618">
            <v>32819</v>
          </cell>
          <cell r="AB618"/>
        </row>
        <row r="619">
          <cell r="A619"/>
          <cell r="B619"/>
          <cell r="C619"/>
          <cell r="D619"/>
          <cell r="E619"/>
          <cell r="F619"/>
          <cell r="G619"/>
          <cell r="H619"/>
          <cell r="I619"/>
          <cell r="J619"/>
          <cell r="K619"/>
          <cell r="L619"/>
          <cell r="M619"/>
          <cell r="N619"/>
          <cell r="O619"/>
          <cell r="P619">
            <v>0</v>
          </cell>
          <cell r="Q619"/>
          <cell r="R619"/>
          <cell r="S619" t="str">
            <v xml:space="preserve">32819 </v>
          </cell>
          <cell r="T619"/>
          <cell r="U619"/>
          <cell r="V619"/>
          <cell r="W619"/>
          <cell r="X619"/>
          <cell r="Y619"/>
          <cell r="Z619"/>
          <cell r="AA619">
            <v>32819</v>
          </cell>
          <cell r="AB619"/>
        </row>
        <row r="620">
          <cell r="A620"/>
          <cell r="B620"/>
          <cell r="C620"/>
          <cell r="D620"/>
          <cell r="E620"/>
          <cell r="F620"/>
          <cell r="G620"/>
          <cell r="H620"/>
          <cell r="I620"/>
          <cell r="J620"/>
          <cell r="K620"/>
          <cell r="L620"/>
          <cell r="M620"/>
          <cell r="N620"/>
          <cell r="O620"/>
          <cell r="P620">
            <v>0</v>
          </cell>
          <cell r="Q620"/>
          <cell r="R620"/>
          <cell r="S620" t="str">
            <v xml:space="preserve">32819 </v>
          </cell>
          <cell r="T620"/>
          <cell r="U620"/>
          <cell r="V620"/>
          <cell r="W620"/>
          <cell r="X620"/>
          <cell r="Y620"/>
          <cell r="Z620"/>
          <cell r="AA620">
            <v>32819</v>
          </cell>
          <cell r="AB620"/>
        </row>
        <row r="621">
          <cell r="A621"/>
          <cell r="B621"/>
          <cell r="C621"/>
          <cell r="D621"/>
          <cell r="E621"/>
          <cell r="F621"/>
          <cell r="G621"/>
          <cell r="H621"/>
          <cell r="I621"/>
          <cell r="J621"/>
          <cell r="K621"/>
          <cell r="L621"/>
          <cell r="M621"/>
          <cell r="N621"/>
          <cell r="O621"/>
          <cell r="P621">
            <v>0</v>
          </cell>
          <cell r="Q621"/>
          <cell r="R621"/>
          <cell r="S621" t="str">
            <v xml:space="preserve">32819 </v>
          </cell>
          <cell r="T621"/>
          <cell r="U621"/>
          <cell r="V621"/>
          <cell r="W621"/>
          <cell r="X621"/>
          <cell r="Y621"/>
          <cell r="Z621"/>
          <cell r="AA621">
            <v>32819</v>
          </cell>
          <cell r="AB621"/>
        </row>
        <row r="622">
          <cell r="A622"/>
          <cell r="B622"/>
          <cell r="C622"/>
          <cell r="D622"/>
          <cell r="E622"/>
          <cell r="F622"/>
          <cell r="G622"/>
          <cell r="H622"/>
          <cell r="I622"/>
          <cell r="J622"/>
          <cell r="K622"/>
          <cell r="L622"/>
          <cell r="M622"/>
          <cell r="N622"/>
          <cell r="O622"/>
          <cell r="P622">
            <v>0</v>
          </cell>
          <cell r="Q622"/>
          <cell r="R622"/>
          <cell r="S622" t="str">
            <v xml:space="preserve">32819 </v>
          </cell>
          <cell r="T622"/>
          <cell r="U622"/>
          <cell r="V622"/>
          <cell r="W622"/>
          <cell r="X622"/>
          <cell r="Y622"/>
          <cell r="Z622"/>
          <cell r="AA622">
            <v>32819</v>
          </cell>
          <cell r="AB622"/>
        </row>
        <row r="623">
          <cell r="A623"/>
          <cell r="B623"/>
          <cell r="C623"/>
          <cell r="D623"/>
          <cell r="E623"/>
          <cell r="F623"/>
          <cell r="G623"/>
          <cell r="H623"/>
          <cell r="I623"/>
          <cell r="J623"/>
          <cell r="K623"/>
          <cell r="L623"/>
          <cell r="M623"/>
          <cell r="N623"/>
          <cell r="O623"/>
          <cell r="P623">
            <v>0</v>
          </cell>
          <cell r="Q623"/>
          <cell r="R623"/>
          <cell r="S623" t="str">
            <v xml:space="preserve">32819 </v>
          </cell>
          <cell r="T623"/>
          <cell r="U623"/>
          <cell r="V623"/>
          <cell r="W623"/>
          <cell r="X623"/>
          <cell r="Y623"/>
          <cell r="Z623"/>
          <cell r="AA623">
            <v>32819</v>
          </cell>
          <cell r="AB623"/>
        </row>
        <row r="624">
          <cell r="A624"/>
          <cell r="B624"/>
          <cell r="C624"/>
          <cell r="D624"/>
          <cell r="E624"/>
          <cell r="F624"/>
          <cell r="G624"/>
          <cell r="H624"/>
          <cell r="I624"/>
          <cell r="J624"/>
          <cell r="K624"/>
          <cell r="L624"/>
          <cell r="M624"/>
          <cell r="N624"/>
          <cell r="O624"/>
          <cell r="P624">
            <v>0</v>
          </cell>
          <cell r="Q624"/>
          <cell r="R624"/>
          <cell r="S624" t="str">
            <v xml:space="preserve">32819 </v>
          </cell>
          <cell r="T624"/>
          <cell r="U624"/>
          <cell r="V624"/>
          <cell r="W624"/>
          <cell r="X624"/>
          <cell r="Y624"/>
          <cell r="Z624"/>
          <cell r="AA624">
            <v>32819</v>
          </cell>
          <cell r="AB624"/>
        </row>
        <row r="625">
          <cell r="A625"/>
          <cell r="B625"/>
          <cell r="C625"/>
          <cell r="D625"/>
          <cell r="E625"/>
          <cell r="F625"/>
          <cell r="G625"/>
          <cell r="H625"/>
          <cell r="I625"/>
          <cell r="J625"/>
          <cell r="K625"/>
          <cell r="L625"/>
          <cell r="M625"/>
          <cell r="N625"/>
          <cell r="O625"/>
          <cell r="P625">
            <v>0</v>
          </cell>
          <cell r="Q625"/>
          <cell r="R625"/>
          <cell r="S625" t="str">
            <v xml:space="preserve">32819 </v>
          </cell>
          <cell r="T625"/>
          <cell r="U625"/>
          <cell r="V625"/>
          <cell r="W625"/>
          <cell r="X625"/>
          <cell r="Y625"/>
          <cell r="Z625"/>
          <cell r="AA625">
            <v>32819</v>
          </cell>
          <cell r="AB625"/>
        </row>
        <row r="626">
          <cell r="A626"/>
          <cell r="B626"/>
          <cell r="C626"/>
          <cell r="D626"/>
          <cell r="E626"/>
          <cell r="F626"/>
          <cell r="G626"/>
          <cell r="H626"/>
          <cell r="I626"/>
          <cell r="J626"/>
          <cell r="K626"/>
          <cell r="L626"/>
          <cell r="M626"/>
          <cell r="N626"/>
          <cell r="O626"/>
          <cell r="P626">
            <v>0</v>
          </cell>
          <cell r="Q626"/>
          <cell r="R626"/>
          <cell r="S626" t="str">
            <v xml:space="preserve">32819 </v>
          </cell>
          <cell r="T626"/>
          <cell r="U626"/>
          <cell r="V626"/>
          <cell r="W626"/>
          <cell r="X626"/>
          <cell r="Y626"/>
          <cell r="Z626"/>
          <cell r="AA626">
            <v>32819</v>
          </cell>
          <cell r="AB626"/>
        </row>
        <row r="627">
          <cell r="A627"/>
          <cell r="B627"/>
          <cell r="C627"/>
          <cell r="D627"/>
          <cell r="E627"/>
          <cell r="F627"/>
          <cell r="G627"/>
          <cell r="H627"/>
          <cell r="I627"/>
          <cell r="J627"/>
          <cell r="K627"/>
          <cell r="L627"/>
          <cell r="M627"/>
          <cell r="N627"/>
          <cell r="O627"/>
          <cell r="P627">
            <v>0</v>
          </cell>
          <cell r="Q627"/>
          <cell r="R627"/>
          <cell r="S627" t="str">
            <v xml:space="preserve">32819 </v>
          </cell>
          <cell r="T627"/>
          <cell r="U627"/>
          <cell r="V627"/>
          <cell r="W627"/>
          <cell r="X627"/>
          <cell r="Y627"/>
          <cell r="Z627"/>
          <cell r="AA627">
            <v>32819</v>
          </cell>
          <cell r="AB627"/>
        </row>
        <row r="628">
          <cell r="A628"/>
          <cell r="B628"/>
          <cell r="C628"/>
          <cell r="D628"/>
          <cell r="E628"/>
          <cell r="F628"/>
          <cell r="G628"/>
          <cell r="H628"/>
          <cell r="I628"/>
          <cell r="J628"/>
          <cell r="K628"/>
          <cell r="L628"/>
          <cell r="M628"/>
          <cell r="N628"/>
          <cell r="O628"/>
          <cell r="P628">
            <v>0</v>
          </cell>
          <cell r="Q628"/>
          <cell r="R628"/>
          <cell r="S628" t="str">
            <v xml:space="preserve">32819 </v>
          </cell>
          <cell r="T628"/>
          <cell r="U628"/>
          <cell r="V628"/>
          <cell r="W628"/>
          <cell r="X628"/>
          <cell r="Y628"/>
          <cell r="Z628"/>
          <cell r="AA628">
            <v>32819</v>
          </cell>
          <cell r="AB628"/>
        </row>
        <row r="629">
          <cell r="A629"/>
          <cell r="B629"/>
          <cell r="C629"/>
          <cell r="D629"/>
          <cell r="E629"/>
          <cell r="F629"/>
          <cell r="G629"/>
          <cell r="H629"/>
          <cell r="I629"/>
          <cell r="J629"/>
          <cell r="K629"/>
          <cell r="L629"/>
          <cell r="M629"/>
          <cell r="N629"/>
          <cell r="O629"/>
          <cell r="P629">
            <v>0</v>
          </cell>
          <cell r="Q629"/>
          <cell r="R629"/>
          <cell r="S629" t="str">
            <v xml:space="preserve">32819 </v>
          </cell>
          <cell r="T629"/>
          <cell r="U629"/>
          <cell r="V629"/>
          <cell r="W629"/>
          <cell r="X629"/>
          <cell r="Y629"/>
          <cell r="Z629"/>
          <cell r="AA629">
            <v>32819</v>
          </cell>
          <cell r="AB629"/>
        </row>
        <row r="630">
          <cell r="A630"/>
          <cell r="B630"/>
          <cell r="C630"/>
          <cell r="D630"/>
          <cell r="E630"/>
          <cell r="F630"/>
          <cell r="G630"/>
          <cell r="H630"/>
          <cell r="I630"/>
          <cell r="J630"/>
          <cell r="K630"/>
          <cell r="L630"/>
          <cell r="M630"/>
          <cell r="N630"/>
          <cell r="O630"/>
          <cell r="P630">
            <v>0</v>
          </cell>
          <cell r="Q630"/>
          <cell r="R630"/>
          <cell r="S630" t="str">
            <v xml:space="preserve">32819 </v>
          </cell>
          <cell r="T630"/>
          <cell r="U630"/>
          <cell r="V630"/>
          <cell r="W630"/>
          <cell r="X630"/>
          <cell r="Y630"/>
          <cell r="Z630"/>
          <cell r="AA630">
            <v>32819</v>
          </cell>
          <cell r="AB630"/>
        </row>
        <row r="631">
          <cell r="A631"/>
          <cell r="B631"/>
          <cell r="C631"/>
          <cell r="D631"/>
          <cell r="E631"/>
          <cell r="F631"/>
          <cell r="G631"/>
          <cell r="H631"/>
          <cell r="I631"/>
          <cell r="J631"/>
          <cell r="K631"/>
          <cell r="L631"/>
          <cell r="M631"/>
          <cell r="N631"/>
          <cell r="O631"/>
          <cell r="P631">
            <v>0</v>
          </cell>
          <cell r="Q631"/>
          <cell r="R631"/>
          <cell r="S631" t="str">
            <v xml:space="preserve">32819 </v>
          </cell>
          <cell r="T631"/>
          <cell r="U631"/>
          <cell r="V631"/>
          <cell r="W631"/>
          <cell r="X631"/>
          <cell r="Y631"/>
          <cell r="Z631"/>
          <cell r="AA631">
            <v>32819</v>
          </cell>
          <cell r="AB631"/>
        </row>
        <row r="632">
          <cell r="A632"/>
          <cell r="B632"/>
          <cell r="C632"/>
          <cell r="D632"/>
          <cell r="E632"/>
          <cell r="F632"/>
          <cell r="G632"/>
          <cell r="H632"/>
          <cell r="I632"/>
          <cell r="J632"/>
          <cell r="K632"/>
          <cell r="L632"/>
          <cell r="M632"/>
          <cell r="N632"/>
          <cell r="O632"/>
          <cell r="P632">
            <v>0</v>
          </cell>
          <cell r="Q632"/>
          <cell r="R632"/>
          <cell r="S632" t="str">
            <v xml:space="preserve">32819 </v>
          </cell>
          <cell r="T632"/>
          <cell r="U632"/>
          <cell r="V632"/>
          <cell r="W632"/>
          <cell r="X632"/>
          <cell r="Y632"/>
          <cell r="Z632"/>
          <cell r="AA632">
            <v>32819</v>
          </cell>
          <cell r="AB632"/>
        </row>
        <row r="633">
          <cell r="A633"/>
          <cell r="B633"/>
          <cell r="C633"/>
          <cell r="D633"/>
          <cell r="E633"/>
          <cell r="F633"/>
          <cell r="G633"/>
          <cell r="H633"/>
          <cell r="I633"/>
          <cell r="J633"/>
          <cell r="K633"/>
          <cell r="L633"/>
          <cell r="M633"/>
          <cell r="N633"/>
          <cell r="O633"/>
          <cell r="P633">
            <v>0</v>
          </cell>
          <cell r="Q633"/>
          <cell r="R633"/>
          <cell r="S633" t="str">
            <v xml:space="preserve">32819 </v>
          </cell>
          <cell r="T633"/>
          <cell r="U633"/>
          <cell r="V633"/>
          <cell r="W633"/>
          <cell r="X633"/>
          <cell r="Y633"/>
          <cell r="Z633"/>
          <cell r="AA633">
            <v>32819</v>
          </cell>
          <cell r="AB633"/>
        </row>
        <row r="634">
          <cell r="A634"/>
          <cell r="B634"/>
          <cell r="C634"/>
          <cell r="D634"/>
          <cell r="E634"/>
          <cell r="F634"/>
          <cell r="G634"/>
          <cell r="H634"/>
          <cell r="I634"/>
          <cell r="J634"/>
          <cell r="K634"/>
          <cell r="L634"/>
          <cell r="M634"/>
          <cell r="N634"/>
          <cell r="O634"/>
          <cell r="P634">
            <v>0</v>
          </cell>
          <cell r="Q634"/>
          <cell r="R634"/>
          <cell r="S634" t="str">
            <v xml:space="preserve">32819 </v>
          </cell>
          <cell r="T634"/>
          <cell r="U634"/>
          <cell r="V634"/>
          <cell r="W634"/>
          <cell r="X634"/>
          <cell r="Y634"/>
          <cell r="Z634"/>
          <cell r="AA634">
            <v>32819</v>
          </cell>
          <cell r="AB634"/>
        </row>
        <row r="635">
          <cell r="A635"/>
          <cell r="B635"/>
          <cell r="C635"/>
          <cell r="D635"/>
          <cell r="E635"/>
          <cell r="F635"/>
          <cell r="G635"/>
          <cell r="H635"/>
          <cell r="I635"/>
          <cell r="J635"/>
          <cell r="K635"/>
          <cell r="L635"/>
          <cell r="M635"/>
          <cell r="N635"/>
          <cell r="O635"/>
          <cell r="P635">
            <v>0</v>
          </cell>
          <cell r="Q635"/>
          <cell r="R635"/>
          <cell r="S635" t="str">
            <v xml:space="preserve">32819 </v>
          </cell>
          <cell r="T635"/>
          <cell r="U635"/>
          <cell r="V635"/>
          <cell r="W635"/>
          <cell r="X635"/>
          <cell r="Y635"/>
          <cell r="Z635"/>
          <cell r="AA635">
            <v>32819</v>
          </cell>
          <cell r="AB635"/>
        </row>
        <row r="636">
          <cell r="A636"/>
          <cell r="B636"/>
          <cell r="C636"/>
          <cell r="D636"/>
          <cell r="E636"/>
          <cell r="F636"/>
          <cell r="G636"/>
          <cell r="H636"/>
          <cell r="I636"/>
          <cell r="J636"/>
          <cell r="K636"/>
          <cell r="L636"/>
          <cell r="M636"/>
          <cell r="N636"/>
          <cell r="O636"/>
          <cell r="P636">
            <v>0</v>
          </cell>
          <cell r="Q636"/>
          <cell r="R636"/>
          <cell r="S636" t="str">
            <v xml:space="preserve">32819 </v>
          </cell>
          <cell r="T636"/>
          <cell r="U636"/>
          <cell r="V636"/>
          <cell r="W636"/>
          <cell r="X636"/>
          <cell r="Y636"/>
          <cell r="Z636"/>
          <cell r="AA636">
            <v>32819</v>
          </cell>
          <cell r="AB636"/>
        </row>
        <row r="637">
          <cell r="A637"/>
          <cell r="B637"/>
          <cell r="C637"/>
          <cell r="D637"/>
          <cell r="E637"/>
          <cell r="F637"/>
          <cell r="G637"/>
          <cell r="H637"/>
          <cell r="I637"/>
          <cell r="J637"/>
          <cell r="K637"/>
          <cell r="L637"/>
          <cell r="M637"/>
          <cell r="N637"/>
          <cell r="O637"/>
          <cell r="P637">
            <v>0</v>
          </cell>
          <cell r="Q637"/>
          <cell r="R637"/>
          <cell r="S637" t="str">
            <v xml:space="preserve">32819 </v>
          </cell>
          <cell r="T637"/>
          <cell r="U637"/>
          <cell r="V637"/>
          <cell r="W637"/>
          <cell r="X637"/>
          <cell r="Y637"/>
          <cell r="Z637"/>
          <cell r="AA637">
            <v>32819</v>
          </cell>
          <cell r="AB637"/>
        </row>
        <row r="638">
          <cell r="A638"/>
          <cell r="B638"/>
          <cell r="C638"/>
          <cell r="D638"/>
          <cell r="E638"/>
          <cell r="F638"/>
          <cell r="G638"/>
          <cell r="H638"/>
          <cell r="I638"/>
          <cell r="J638"/>
          <cell r="K638"/>
          <cell r="L638"/>
          <cell r="M638"/>
          <cell r="N638"/>
          <cell r="O638"/>
          <cell r="P638">
            <v>0</v>
          </cell>
          <cell r="Q638"/>
          <cell r="R638"/>
          <cell r="S638" t="str">
            <v xml:space="preserve">32819 </v>
          </cell>
          <cell r="T638"/>
          <cell r="U638"/>
          <cell r="V638"/>
          <cell r="W638"/>
          <cell r="X638"/>
          <cell r="Y638"/>
          <cell r="Z638"/>
          <cell r="AA638">
            <v>32819</v>
          </cell>
          <cell r="AB638"/>
        </row>
        <row r="639">
          <cell r="A639"/>
          <cell r="B639"/>
          <cell r="C639"/>
          <cell r="D639"/>
          <cell r="E639"/>
          <cell r="F639"/>
          <cell r="G639"/>
          <cell r="H639"/>
          <cell r="I639"/>
          <cell r="J639"/>
          <cell r="K639"/>
          <cell r="L639"/>
          <cell r="M639"/>
          <cell r="N639"/>
          <cell r="O639"/>
          <cell r="P639">
            <v>0</v>
          </cell>
          <cell r="Q639"/>
          <cell r="R639"/>
          <cell r="S639" t="str">
            <v xml:space="preserve">32819 </v>
          </cell>
          <cell r="T639"/>
          <cell r="U639"/>
          <cell r="V639"/>
          <cell r="W639"/>
          <cell r="X639"/>
          <cell r="Y639"/>
          <cell r="Z639"/>
          <cell r="AA639">
            <v>32819</v>
          </cell>
          <cell r="AB639"/>
        </row>
        <row r="640">
          <cell r="A640"/>
          <cell r="B640"/>
          <cell r="C640"/>
          <cell r="D640"/>
          <cell r="E640"/>
          <cell r="F640"/>
          <cell r="G640"/>
          <cell r="H640"/>
          <cell r="I640"/>
          <cell r="J640"/>
          <cell r="K640"/>
          <cell r="L640"/>
          <cell r="M640"/>
          <cell r="N640"/>
          <cell r="O640"/>
          <cell r="P640">
            <v>0</v>
          </cell>
          <cell r="Q640"/>
          <cell r="R640"/>
          <cell r="S640" t="str">
            <v xml:space="preserve">32819 </v>
          </cell>
          <cell r="T640"/>
          <cell r="U640"/>
          <cell r="V640"/>
          <cell r="W640"/>
          <cell r="X640"/>
          <cell r="Y640"/>
          <cell r="Z640"/>
          <cell r="AA640">
            <v>32819</v>
          </cell>
          <cell r="AB640"/>
        </row>
        <row r="641">
          <cell r="A641"/>
          <cell r="B641"/>
          <cell r="C641"/>
          <cell r="D641"/>
          <cell r="E641"/>
          <cell r="F641"/>
          <cell r="G641"/>
          <cell r="H641"/>
          <cell r="I641"/>
          <cell r="J641"/>
          <cell r="K641"/>
          <cell r="L641"/>
          <cell r="M641"/>
          <cell r="N641"/>
          <cell r="O641"/>
          <cell r="P641">
            <v>0</v>
          </cell>
          <cell r="Q641"/>
          <cell r="R641"/>
          <cell r="S641" t="str">
            <v xml:space="preserve">32819 </v>
          </cell>
          <cell r="T641"/>
          <cell r="U641"/>
          <cell r="V641"/>
          <cell r="W641"/>
          <cell r="X641"/>
          <cell r="Y641"/>
          <cell r="Z641"/>
          <cell r="AA641">
            <v>32819</v>
          </cell>
          <cell r="AB641"/>
        </row>
        <row r="642">
          <cell r="A642"/>
          <cell r="B642"/>
          <cell r="C642"/>
          <cell r="D642"/>
          <cell r="E642"/>
          <cell r="F642"/>
          <cell r="G642"/>
          <cell r="H642"/>
          <cell r="I642"/>
          <cell r="J642"/>
          <cell r="K642"/>
          <cell r="L642"/>
          <cell r="M642"/>
          <cell r="N642"/>
          <cell r="O642"/>
          <cell r="P642">
            <v>0</v>
          </cell>
          <cell r="Q642"/>
          <cell r="R642"/>
          <cell r="S642" t="str">
            <v xml:space="preserve">32819 </v>
          </cell>
          <cell r="T642"/>
          <cell r="U642"/>
          <cell r="V642"/>
          <cell r="W642"/>
          <cell r="X642"/>
          <cell r="Y642"/>
          <cell r="Z642"/>
          <cell r="AA642">
            <v>32819</v>
          </cell>
          <cell r="AB642"/>
        </row>
        <row r="643">
          <cell r="A643"/>
          <cell r="B643"/>
          <cell r="C643"/>
          <cell r="D643"/>
          <cell r="E643"/>
          <cell r="F643"/>
          <cell r="G643"/>
          <cell r="H643"/>
          <cell r="I643"/>
          <cell r="J643"/>
          <cell r="K643"/>
          <cell r="L643"/>
          <cell r="M643"/>
          <cell r="N643"/>
          <cell r="O643"/>
          <cell r="P643">
            <v>0</v>
          </cell>
          <cell r="Q643"/>
          <cell r="R643"/>
          <cell r="S643" t="str">
            <v xml:space="preserve">32819 </v>
          </cell>
          <cell r="T643"/>
          <cell r="U643"/>
          <cell r="V643"/>
          <cell r="W643"/>
          <cell r="X643"/>
          <cell r="Y643"/>
          <cell r="Z643"/>
          <cell r="AA643">
            <v>32819</v>
          </cell>
          <cell r="AB643"/>
        </row>
        <row r="644">
          <cell r="A644"/>
          <cell r="B644"/>
          <cell r="C644"/>
          <cell r="D644"/>
          <cell r="E644"/>
          <cell r="F644"/>
          <cell r="G644"/>
          <cell r="H644"/>
          <cell r="I644"/>
          <cell r="J644"/>
          <cell r="K644"/>
          <cell r="L644"/>
          <cell r="M644"/>
          <cell r="N644"/>
          <cell r="O644"/>
          <cell r="P644">
            <v>0</v>
          </cell>
          <cell r="Q644"/>
          <cell r="R644"/>
          <cell r="S644" t="str">
            <v xml:space="preserve">32819 </v>
          </cell>
          <cell r="T644"/>
          <cell r="U644"/>
          <cell r="V644"/>
          <cell r="W644"/>
          <cell r="X644"/>
          <cell r="Y644"/>
          <cell r="Z644"/>
          <cell r="AA644">
            <v>32819</v>
          </cell>
          <cell r="AB644"/>
        </row>
        <row r="645">
          <cell r="A645"/>
          <cell r="B645"/>
          <cell r="C645"/>
          <cell r="D645"/>
          <cell r="E645"/>
          <cell r="F645"/>
          <cell r="G645"/>
          <cell r="H645"/>
          <cell r="I645"/>
          <cell r="J645"/>
          <cell r="K645"/>
          <cell r="L645"/>
          <cell r="M645"/>
          <cell r="N645"/>
          <cell r="O645"/>
          <cell r="P645">
            <v>0</v>
          </cell>
          <cell r="Q645"/>
          <cell r="R645"/>
          <cell r="S645" t="str">
            <v xml:space="preserve">32819 </v>
          </cell>
          <cell r="T645"/>
          <cell r="U645"/>
          <cell r="V645"/>
          <cell r="W645"/>
          <cell r="X645"/>
          <cell r="Y645"/>
          <cell r="Z645"/>
          <cell r="AA645">
            <v>32819</v>
          </cell>
          <cell r="AB645"/>
        </row>
        <row r="646">
          <cell r="A646"/>
          <cell r="B646"/>
          <cell r="C646"/>
          <cell r="D646"/>
          <cell r="E646"/>
          <cell r="F646"/>
          <cell r="G646"/>
          <cell r="H646"/>
          <cell r="I646"/>
          <cell r="J646"/>
          <cell r="K646"/>
          <cell r="L646"/>
          <cell r="M646"/>
          <cell r="N646"/>
          <cell r="O646"/>
          <cell r="P646">
            <v>0</v>
          </cell>
          <cell r="Q646"/>
          <cell r="R646"/>
          <cell r="S646" t="str">
            <v xml:space="preserve">32819 </v>
          </cell>
          <cell r="T646"/>
          <cell r="U646"/>
          <cell r="V646"/>
          <cell r="W646"/>
          <cell r="X646"/>
          <cell r="Y646"/>
          <cell r="Z646"/>
          <cell r="AA646">
            <v>32819</v>
          </cell>
          <cell r="AB646"/>
        </row>
        <row r="647">
          <cell r="A647"/>
          <cell r="B647"/>
          <cell r="C647"/>
          <cell r="D647"/>
          <cell r="E647"/>
          <cell r="F647"/>
          <cell r="G647"/>
          <cell r="H647"/>
          <cell r="I647"/>
          <cell r="J647"/>
          <cell r="K647"/>
          <cell r="L647"/>
          <cell r="M647"/>
          <cell r="N647"/>
          <cell r="O647"/>
          <cell r="P647">
            <v>0</v>
          </cell>
          <cell r="Q647"/>
          <cell r="R647"/>
          <cell r="S647" t="str">
            <v xml:space="preserve">32819 </v>
          </cell>
          <cell r="T647"/>
          <cell r="U647"/>
          <cell r="V647"/>
          <cell r="W647"/>
          <cell r="X647"/>
          <cell r="Y647"/>
          <cell r="Z647"/>
          <cell r="AA647">
            <v>32819</v>
          </cell>
          <cell r="AB647"/>
        </row>
        <row r="648">
          <cell r="A648"/>
          <cell r="B648"/>
          <cell r="C648"/>
          <cell r="D648"/>
          <cell r="E648"/>
          <cell r="F648"/>
          <cell r="G648"/>
          <cell r="H648"/>
          <cell r="I648"/>
          <cell r="J648"/>
          <cell r="K648"/>
          <cell r="L648"/>
          <cell r="M648"/>
          <cell r="N648"/>
          <cell r="O648"/>
          <cell r="P648">
            <v>0</v>
          </cell>
          <cell r="Q648"/>
          <cell r="R648"/>
          <cell r="S648" t="str">
            <v xml:space="preserve">32819 </v>
          </cell>
          <cell r="T648"/>
          <cell r="U648"/>
          <cell r="V648"/>
          <cell r="W648"/>
          <cell r="X648"/>
          <cell r="Y648"/>
          <cell r="Z648"/>
          <cell r="AA648">
            <v>32819</v>
          </cell>
          <cell r="AB648"/>
        </row>
        <row r="649">
          <cell r="A649"/>
          <cell r="B649"/>
          <cell r="C649"/>
          <cell r="D649"/>
          <cell r="E649"/>
          <cell r="F649"/>
          <cell r="G649"/>
          <cell r="H649"/>
          <cell r="I649"/>
          <cell r="J649"/>
          <cell r="K649"/>
          <cell r="L649"/>
          <cell r="M649"/>
          <cell r="N649"/>
          <cell r="O649"/>
          <cell r="P649">
            <v>0</v>
          </cell>
          <cell r="Q649"/>
          <cell r="R649"/>
          <cell r="S649" t="str">
            <v xml:space="preserve">32819 </v>
          </cell>
          <cell r="T649"/>
          <cell r="U649"/>
          <cell r="V649"/>
          <cell r="W649"/>
          <cell r="X649"/>
          <cell r="Y649"/>
          <cell r="Z649"/>
          <cell r="AA649">
            <v>32819</v>
          </cell>
          <cell r="AB649"/>
        </row>
        <row r="650">
          <cell r="A650"/>
          <cell r="B650"/>
          <cell r="C650"/>
          <cell r="D650"/>
          <cell r="E650"/>
          <cell r="F650"/>
          <cell r="G650"/>
          <cell r="H650"/>
          <cell r="I650"/>
          <cell r="J650"/>
          <cell r="K650"/>
          <cell r="L650"/>
          <cell r="M650"/>
          <cell r="N650"/>
          <cell r="O650"/>
          <cell r="P650">
            <v>0</v>
          </cell>
          <cell r="Q650"/>
          <cell r="R650"/>
          <cell r="S650" t="str">
            <v xml:space="preserve">32819 </v>
          </cell>
          <cell r="T650"/>
          <cell r="U650"/>
          <cell r="V650"/>
          <cell r="W650"/>
          <cell r="X650"/>
          <cell r="Y650"/>
          <cell r="Z650"/>
          <cell r="AA650">
            <v>32819</v>
          </cell>
          <cell r="AB650"/>
        </row>
        <row r="651">
          <cell r="A651"/>
          <cell r="B651"/>
          <cell r="C651"/>
          <cell r="D651"/>
          <cell r="E651"/>
          <cell r="F651"/>
          <cell r="G651"/>
          <cell r="H651"/>
          <cell r="I651"/>
          <cell r="J651"/>
          <cell r="K651"/>
          <cell r="L651"/>
          <cell r="M651"/>
          <cell r="N651"/>
          <cell r="O651"/>
          <cell r="P651">
            <v>0</v>
          </cell>
          <cell r="Q651"/>
          <cell r="R651"/>
          <cell r="S651" t="str">
            <v xml:space="preserve">32819 </v>
          </cell>
          <cell r="T651"/>
          <cell r="U651"/>
          <cell r="V651"/>
          <cell r="W651"/>
          <cell r="X651"/>
          <cell r="Y651"/>
          <cell r="Z651"/>
          <cell r="AA651">
            <v>32819</v>
          </cell>
          <cell r="AB651"/>
        </row>
        <row r="652">
          <cell r="A652"/>
          <cell r="B652"/>
          <cell r="C652"/>
          <cell r="D652"/>
          <cell r="E652"/>
          <cell r="F652"/>
          <cell r="G652"/>
          <cell r="H652"/>
          <cell r="I652"/>
          <cell r="J652"/>
          <cell r="K652"/>
          <cell r="L652"/>
          <cell r="M652"/>
          <cell r="N652"/>
          <cell r="O652"/>
          <cell r="P652">
            <v>0</v>
          </cell>
          <cell r="Q652"/>
          <cell r="R652"/>
          <cell r="S652" t="str">
            <v xml:space="preserve">32819 </v>
          </cell>
          <cell r="T652"/>
          <cell r="U652"/>
          <cell r="V652"/>
          <cell r="W652"/>
          <cell r="X652"/>
          <cell r="Y652"/>
          <cell r="Z652"/>
          <cell r="AA652">
            <v>32819</v>
          </cell>
          <cell r="AB652"/>
        </row>
        <row r="653">
          <cell r="A653"/>
          <cell r="B653"/>
          <cell r="C653"/>
          <cell r="D653"/>
          <cell r="E653"/>
          <cell r="F653"/>
          <cell r="G653"/>
          <cell r="H653"/>
          <cell r="I653"/>
          <cell r="J653"/>
          <cell r="K653"/>
          <cell r="L653"/>
          <cell r="M653"/>
          <cell r="N653"/>
          <cell r="O653"/>
          <cell r="P653">
            <v>0</v>
          </cell>
          <cell r="Q653"/>
          <cell r="R653"/>
          <cell r="S653" t="str">
            <v xml:space="preserve">32819 </v>
          </cell>
          <cell r="T653"/>
          <cell r="U653"/>
          <cell r="V653"/>
          <cell r="W653"/>
          <cell r="X653"/>
          <cell r="Y653"/>
          <cell r="Z653"/>
          <cell r="AA653">
            <v>32819</v>
          </cell>
          <cell r="AB653"/>
        </row>
        <row r="654">
          <cell r="A654"/>
          <cell r="B654"/>
          <cell r="C654"/>
          <cell r="D654"/>
          <cell r="E654"/>
          <cell r="F654"/>
          <cell r="G654"/>
          <cell r="H654"/>
          <cell r="I654"/>
          <cell r="J654"/>
          <cell r="K654"/>
          <cell r="L654"/>
          <cell r="M654"/>
          <cell r="N654"/>
          <cell r="O654"/>
          <cell r="P654">
            <v>0</v>
          </cell>
          <cell r="Q654"/>
          <cell r="R654"/>
          <cell r="S654" t="str">
            <v xml:space="preserve">32819 </v>
          </cell>
          <cell r="T654"/>
          <cell r="U654"/>
          <cell r="V654"/>
          <cell r="W654"/>
          <cell r="X654"/>
          <cell r="Y654"/>
          <cell r="Z654"/>
          <cell r="AA654">
            <v>32819</v>
          </cell>
          <cell r="AB654"/>
        </row>
        <row r="655">
          <cell r="A655"/>
          <cell r="B655"/>
          <cell r="C655"/>
          <cell r="D655"/>
          <cell r="E655"/>
          <cell r="F655"/>
          <cell r="G655"/>
          <cell r="H655"/>
          <cell r="I655"/>
          <cell r="J655"/>
          <cell r="K655"/>
          <cell r="L655"/>
          <cell r="M655"/>
          <cell r="N655"/>
          <cell r="O655"/>
          <cell r="P655">
            <v>0</v>
          </cell>
          <cell r="Q655"/>
          <cell r="R655"/>
          <cell r="S655" t="str">
            <v xml:space="preserve">32819 </v>
          </cell>
          <cell r="T655"/>
          <cell r="U655"/>
          <cell r="V655"/>
          <cell r="W655"/>
          <cell r="X655"/>
          <cell r="Y655"/>
          <cell r="Z655"/>
          <cell r="AA655">
            <v>32819</v>
          </cell>
          <cell r="AB655"/>
        </row>
        <row r="656">
          <cell r="A656"/>
          <cell r="B656"/>
          <cell r="C656"/>
          <cell r="D656"/>
          <cell r="E656"/>
          <cell r="F656"/>
          <cell r="G656"/>
          <cell r="H656"/>
          <cell r="I656"/>
          <cell r="J656"/>
          <cell r="K656"/>
          <cell r="L656"/>
          <cell r="M656"/>
          <cell r="N656"/>
          <cell r="O656"/>
          <cell r="P656">
            <v>0</v>
          </cell>
          <cell r="Q656"/>
          <cell r="R656"/>
          <cell r="S656" t="str">
            <v xml:space="preserve">32819 </v>
          </cell>
          <cell r="T656"/>
          <cell r="U656"/>
          <cell r="V656"/>
          <cell r="W656"/>
          <cell r="X656"/>
          <cell r="Y656"/>
          <cell r="Z656"/>
          <cell r="AA656">
            <v>32819</v>
          </cell>
          <cell r="AB656"/>
        </row>
        <row r="657">
          <cell r="A657"/>
          <cell r="B657"/>
          <cell r="C657"/>
          <cell r="D657"/>
          <cell r="E657"/>
          <cell r="F657"/>
          <cell r="G657"/>
          <cell r="H657"/>
          <cell r="I657"/>
          <cell r="J657"/>
          <cell r="K657"/>
          <cell r="L657"/>
          <cell r="M657"/>
          <cell r="N657"/>
          <cell r="O657"/>
          <cell r="P657">
            <v>0</v>
          </cell>
          <cell r="Q657"/>
          <cell r="R657"/>
          <cell r="S657" t="str">
            <v xml:space="preserve">32819 </v>
          </cell>
          <cell r="T657"/>
          <cell r="U657"/>
          <cell r="V657"/>
          <cell r="W657"/>
          <cell r="X657"/>
          <cell r="Y657"/>
          <cell r="Z657"/>
          <cell r="AA657">
            <v>32819</v>
          </cell>
          <cell r="AB657"/>
        </row>
        <row r="658">
          <cell r="A658"/>
          <cell r="B658"/>
          <cell r="C658"/>
          <cell r="D658"/>
          <cell r="E658"/>
          <cell r="F658"/>
          <cell r="G658"/>
          <cell r="H658"/>
          <cell r="I658"/>
          <cell r="J658"/>
          <cell r="K658"/>
          <cell r="L658"/>
          <cell r="M658"/>
          <cell r="N658"/>
          <cell r="O658"/>
          <cell r="P658">
            <v>0</v>
          </cell>
          <cell r="Q658"/>
          <cell r="R658"/>
          <cell r="S658" t="str">
            <v xml:space="preserve">32819 </v>
          </cell>
          <cell r="T658"/>
          <cell r="U658"/>
          <cell r="V658"/>
          <cell r="W658"/>
          <cell r="X658"/>
          <cell r="Y658"/>
          <cell r="Z658"/>
          <cell r="AA658">
            <v>32819</v>
          </cell>
          <cell r="AB658"/>
        </row>
        <row r="659">
          <cell r="A659"/>
          <cell r="B659"/>
          <cell r="C659"/>
          <cell r="D659"/>
          <cell r="E659"/>
          <cell r="F659"/>
          <cell r="G659"/>
          <cell r="H659"/>
          <cell r="I659"/>
          <cell r="J659"/>
          <cell r="K659"/>
          <cell r="L659"/>
          <cell r="M659"/>
          <cell r="N659"/>
          <cell r="O659"/>
          <cell r="P659">
            <v>0</v>
          </cell>
          <cell r="Q659"/>
          <cell r="R659"/>
          <cell r="S659" t="str">
            <v xml:space="preserve">32819 </v>
          </cell>
          <cell r="T659"/>
          <cell r="U659"/>
          <cell r="V659"/>
          <cell r="W659"/>
          <cell r="X659"/>
          <cell r="Y659"/>
          <cell r="Z659"/>
          <cell r="AA659">
            <v>32819</v>
          </cell>
          <cell r="AB659"/>
        </row>
        <row r="660">
          <cell r="A660"/>
          <cell r="B660"/>
          <cell r="C660"/>
          <cell r="D660"/>
          <cell r="E660"/>
          <cell r="F660"/>
          <cell r="G660"/>
          <cell r="H660"/>
          <cell r="I660"/>
          <cell r="J660"/>
          <cell r="K660"/>
          <cell r="L660"/>
          <cell r="M660"/>
          <cell r="N660"/>
          <cell r="O660"/>
          <cell r="P660">
            <v>0</v>
          </cell>
          <cell r="Q660"/>
          <cell r="R660"/>
          <cell r="S660" t="str">
            <v xml:space="preserve">32819 </v>
          </cell>
          <cell r="T660"/>
          <cell r="U660"/>
          <cell r="V660"/>
          <cell r="W660"/>
          <cell r="X660"/>
          <cell r="Y660"/>
          <cell r="Z660"/>
          <cell r="AA660">
            <v>32819</v>
          </cell>
          <cell r="AB660"/>
        </row>
        <row r="661">
          <cell r="A661"/>
          <cell r="B661"/>
          <cell r="C661"/>
          <cell r="D661"/>
          <cell r="E661"/>
          <cell r="F661"/>
          <cell r="G661"/>
          <cell r="H661"/>
          <cell r="I661"/>
          <cell r="J661"/>
          <cell r="K661"/>
          <cell r="L661"/>
          <cell r="M661"/>
          <cell r="N661"/>
          <cell r="O661"/>
          <cell r="P661">
            <v>0</v>
          </cell>
          <cell r="Q661"/>
          <cell r="R661"/>
          <cell r="S661" t="str">
            <v xml:space="preserve">32819 </v>
          </cell>
          <cell r="T661"/>
          <cell r="U661"/>
          <cell r="V661"/>
          <cell r="W661"/>
          <cell r="X661"/>
          <cell r="Y661"/>
          <cell r="Z661"/>
          <cell r="AA661">
            <v>32819</v>
          </cell>
          <cell r="AB661"/>
        </row>
        <row r="662">
          <cell r="A662"/>
          <cell r="B662"/>
          <cell r="C662"/>
          <cell r="D662"/>
          <cell r="E662"/>
          <cell r="F662"/>
          <cell r="G662"/>
          <cell r="H662"/>
          <cell r="I662"/>
          <cell r="J662"/>
          <cell r="K662"/>
          <cell r="L662"/>
          <cell r="M662"/>
          <cell r="N662"/>
          <cell r="O662"/>
          <cell r="P662">
            <v>0</v>
          </cell>
          <cell r="Q662"/>
          <cell r="R662"/>
          <cell r="S662" t="str">
            <v xml:space="preserve">32819 </v>
          </cell>
          <cell r="T662"/>
          <cell r="U662"/>
          <cell r="V662"/>
          <cell r="W662"/>
          <cell r="X662"/>
          <cell r="Y662"/>
          <cell r="Z662"/>
          <cell r="AA662">
            <v>32819</v>
          </cell>
          <cell r="AB662"/>
        </row>
        <row r="663">
          <cell r="A663"/>
          <cell r="B663"/>
          <cell r="C663"/>
          <cell r="D663"/>
          <cell r="E663"/>
          <cell r="F663"/>
          <cell r="G663"/>
          <cell r="H663"/>
          <cell r="I663"/>
          <cell r="J663"/>
          <cell r="K663"/>
          <cell r="L663"/>
          <cell r="M663"/>
          <cell r="N663"/>
          <cell r="O663"/>
          <cell r="P663">
            <v>0</v>
          </cell>
          <cell r="Q663"/>
          <cell r="R663"/>
          <cell r="S663" t="str">
            <v xml:space="preserve">32819 </v>
          </cell>
          <cell r="T663"/>
          <cell r="U663"/>
          <cell r="V663"/>
          <cell r="W663"/>
          <cell r="X663"/>
          <cell r="Y663"/>
          <cell r="Z663"/>
          <cell r="AA663">
            <v>32819</v>
          </cell>
          <cell r="AB663"/>
        </row>
        <row r="664">
          <cell r="A664"/>
          <cell r="B664"/>
          <cell r="C664"/>
          <cell r="D664"/>
          <cell r="E664"/>
          <cell r="F664"/>
          <cell r="G664"/>
          <cell r="H664"/>
          <cell r="I664"/>
          <cell r="J664"/>
          <cell r="K664"/>
          <cell r="L664"/>
          <cell r="M664"/>
          <cell r="N664"/>
          <cell r="O664"/>
          <cell r="P664">
            <v>0</v>
          </cell>
          <cell r="Q664"/>
          <cell r="R664"/>
          <cell r="S664" t="str">
            <v xml:space="preserve">32819 </v>
          </cell>
          <cell r="T664"/>
          <cell r="U664"/>
          <cell r="V664"/>
          <cell r="W664"/>
          <cell r="X664"/>
          <cell r="Y664"/>
          <cell r="Z664"/>
          <cell r="AA664">
            <v>32819</v>
          </cell>
          <cell r="AB664"/>
        </row>
        <row r="665">
          <cell r="A665"/>
          <cell r="B665"/>
          <cell r="C665"/>
          <cell r="D665"/>
          <cell r="E665"/>
          <cell r="F665"/>
          <cell r="G665"/>
          <cell r="H665"/>
          <cell r="I665"/>
          <cell r="J665"/>
          <cell r="K665"/>
          <cell r="L665"/>
          <cell r="M665"/>
          <cell r="N665"/>
          <cell r="O665"/>
          <cell r="P665">
            <v>0</v>
          </cell>
          <cell r="Q665"/>
          <cell r="R665"/>
          <cell r="S665" t="str">
            <v xml:space="preserve">32819 </v>
          </cell>
          <cell r="T665"/>
          <cell r="U665"/>
          <cell r="V665"/>
          <cell r="W665"/>
          <cell r="X665"/>
          <cell r="Y665"/>
          <cell r="Z665"/>
          <cell r="AA665">
            <v>32819</v>
          </cell>
          <cell r="AB665"/>
        </row>
        <row r="666">
          <cell r="A666"/>
          <cell r="B666"/>
          <cell r="C666"/>
          <cell r="D666"/>
          <cell r="E666"/>
          <cell r="F666"/>
          <cell r="G666"/>
          <cell r="H666"/>
          <cell r="I666"/>
          <cell r="J666"/>
          <cell r="K666"/>
          <cell r="L666"/>
          <cell r="M666"/>
          <cell r="N666"/>
          <cell r="O666"/>
          <cell r="P666">
            <v>0</v>
          </cell>
          <cell r="Q666"/>
          <cell r="R666"/>
          <cell r="S666" t="str">
            <v xml:space="preserve">32819 </v>
          </cell>
          <cell r="T666"/>
          <cell r="U666"/>
          <cell r="V666"/>
          <cell r="W666"/>
          <cell r="X666"/>
          <cell r="Y666"/>
          <cell r="Z666"/>
          <cell r="AA666">
            <v>32819</v>
          </cell>
          <cell r="AB666"/>
        </row>
        <row r="667">
          <cell r="A667"/>
          <cell r="B667"/>
          <cell r="C667"/>
          <cell r="D667"/>
          <cell r="E667"/>
          <cell r="F667"/>
          <cell r="G667"/>
          <cell r="H667"/>
          <cell r="I667"/>
          <cell r="J667"/>
          <cell r="K667"/>
          <cell r="L667"/>
          <cell r="M667"/>
          <cell r="N667"/>
          <cell r="O667"/>
          <cell r="P667">
            <v>0</v>
          </cell>
          <cell r="Q667"/>
          <cell r="R667"/>
          <cell r="S667" t="str">
            <v xml:space="preserve">32819 </v>
          </cell>
          <cell r="T667"/>
          <cell r="U667"/>
          <cell r="V667"/>
          <cell r="W667"/>
          <cell r="X667"/>
          <cell r="Y667"/>
          <cell r="Z667"/>
          <cell r="AA667">
            <v>32819</v>
          </cell>
          <cell r="AB667"/>
        </row>
        <row r="668">
          <cell r="A668"/>
          <cell r="B668"/>
          <cell r="C668"/>
          <cell r="D668"/>
          <cell r="E668"/>
          <cell r="F668"/>
          <cell r="G668"/>
          <cell r="H668"/>
          <cell r="I668"/>
          <cell r="J668"/>
          <cell r="K668"/>
          <cell r="L668"/>
          <cell r="M668"/>
          <cell r="N668"/>
          <cell r="O668"/>
          <cell r="P668">
            <v>0</v>
          </cell>
          <cell r="Q668"/>
          <cell r="R668"/>
          <cell r="S668" t="str">
            <v xml:space="preserve">32819 </v>
          </cell>
          <cell r="T668"/>
          <cell r="U668"/>
          <cell r="V668"/>
          <cell r="W668"/>
          <cell r="X668"/>
          <cell r="Y668"/>
          <cell r="Z668"/>
          <cell r="AA668">
            <v>32819</v>
          </cell>
          <cell r="AB668"/>
        </row>
        <row r="669">
          <cell r="A669"/>
          <cell r="B669"/>
          <cell r="C669"/>
          <cell r="D669"/>
          <cell r="E669"/>
          <cell r="F669"/>
          <cell r="G669"/>
          <cell r="H669"/>
          <cell r="I669"/>
          <cell r="J669"/>
          <cell r="K669"/>
          <cell r="L669"/>
          <cell r="M669"/>
          <cell r="N669"/>
          <cell r="O669"/>
          <cell r="P669">
            <v>0</v>
          </cell>
          <cell r="Q669"/>
          <cell r="R669"/>
          <cell r="S669" t="str">
            <v xml:space="preserve">32819 </v>
          </cell>
          <cell r="T669"/>
          <cell r="U669"/>
          <cell r="V669"/>
          <cell r="W669"/>
          <cell r="X669"/>
          <cell r="Y669"/>
          <cell r="Z669"/>
          <cell r="AA669">
            <v>32819</v>
          </cell>
          <cell r="AB669"/>
        </row>
        <row r="670">
          <cell r="A670"/>
          <cell r="B670"/>
          <cell r="C670"/>
          <cell r="D670"/>
          <cell r="E670"/>
          <cell r="F670"/>
          <cell r="G670"/>
          <cell r="H670"/>
          <cell r="I670"/>
          <cell r="J670"/>
          <cell r="K670"/>
          <cell r="L670"/>
          <cell r="M670"/>
          <cell r="N670"/>
          <cell r="O670"/>
          <cell r="P670">
            <v>0</v>
          </cell>
          <cell r="Q670"/>
          <cell r="R670"/>
          <cell r="S670" t="str">
            <v xml:space="preserve">32819 </v>
          </cell>
          <cell r="T670"/>
          <cell r="U670"/>
          <cell r="V670"/>
          <cell r="W670"/>
          <cell r="X670"/>
          <cell r="Y670"/>
          <cell r="Z670"/>
          <cell r="AA670">
            <v>32819</v>
          </cell>
          <cell r="AB670"/>
        </row>
        <row r="671">
          <cell r="A671"/>
          <cell r="B671"/>
          <cell r="C671"/>
          <cell r="D671"/>
          <cell r="E671"/>
          <cell r="F671"/>
          <cell r="G671"/>
          <cell r="H671"/>
          <cell r="I671"/>
          <cell r="J671"/>
          <cell r="K671"/>
          <cell r="L671"/>
          <cell r="M671"/>
          <cell r="N671"/>
          <cell r="O671"/>
          <cell r="P671">
            <v>0</v>
          </cell>
          <cell r="Q671"/>
          <cell r="R671"/>
          <cell r="S671" t="str">
            <v xml:space="preserve">32819 </v>
          </cell>
          <cell r="T671"/>
          <cell r="U671"/>
          <cell r="V671"/>
          <cell r="W671"/>
          <cell r="X671"/>
          <cell r="Y671"/>
          <cell r="Z671"/>
          <cell r="AA671">
            <v>32819</v>
          </cell>
          <cell r="AB671"/>
        </row>
        <row r="672">
          <cell r="A672"/>
          <cell r="B672"/>
          <cell r="C672"/>
          <cell r="D672"/>
          <cell r="E672"/>
          <cell r="F672"/>
          <cell r="G672"/>
          <cell r="H672"/>
          <cell r="I672"/>
          <cell r="J672"/>
          <cell r="K672"/>
          <cell r="L672"/>
          <cell r="M672"/>
          <cell r="N672"/>
          <cell r="O672"/>
          <cell r="P672">
            <v>0</v>
          </cell>
          <cell r="Q672"/>
          <cell r="R672"/>
          <cell r="S672" t="str">
            <v xml:space="preserve">32819 </v>
          </cell>
          <cell r="T672"/>
          <cell r="U672"/>
          <cell r="V672"/>
          <cell r="W672"/>
          <cell r="X672"/>
          <cell r="Y672"/>
          <cell r="Z672"/>
          <cell r="AA672">
            <v>32819</v>
          </cell>
          <cell r="AB672"/>
        </row>
        <row r="673">
          <cell r="A673"/>
          <cell r="B673"/>
          <cell r="C673"/>
          <cell r="D673"/>
          <cell r="E673"/>
          <cell r="F673"/>
          <cell r="G673"/>
          <cell r="H673"/>
          <cell r="I673"/>
          <cell r="J673"/>
          <cell r="K673"/>
          <cell r="L673"/>
          <cell r="M673"/>
          <cell r="N673"/>
          <cell r="O673"/>
          <cell r="P673">
            <v>0</v>
          </cell>
          <cell r="Q673"/>
          <cell r="R673"/>
          <cell r="S673" t="str">
            <v xml:space="preserve">32819 </v>
          </cell>
          <cell r="T673"/>
          <cell r="U673"/>
          <cell r="V673"/>
          <cell r="W673"/>
          <cell r="X673"/>
          <cell r="Y673"/>
          <cell r="Z673"/>
          <cell r="AA673">
            <v>32819</v>
          </cell>
          <cell r="AB673"/>
        </row>
        <row r="674">
          <cell r="A674"/>
          <cell r="B674"/>
          <cell r="C674"/>
          <cell r="D674"/>
          <cell r="E674"/>
          <cell r="F674"/>
          <cell r="G674"/>
          <cell r="H674"/>
          <cell r="I674"/>
          <cell r="J674"/>
          <cell r="K674"/>
          <cell r="L674"/>
          <cell r="M674"/>
          <cell r="N674"/>
          <cell r="O674"/>
          <cell r="P674">
            <v>0</v>
          </cell>
          <cell r="Q674"/>
          <cell r="R674"/>
          <cell r="S674" t="str">
            <v xml:space="preserve">32819 </v>
          </cell>
          <cell r="T674"/>
          <cell r="U674"/>
          <cell r="V674"/>
          <cell r="W674"/>
          <cell r="X674"/>
          <cell r="Y674"/>
          <cell r="Z674"/>
          <cell r="AA674">
            <v>32819</v>
          </cell>
          <cell r="AB674"/>
        </row>
        <row r="675">
          <cell r="A675"/>
          <cell r="B675"/>
          <cell r="C675"/>
          <cell r="D675"/>
          <cell r="E675"/>
          <cell r="F675"/>
          <cell r="G675"/>
          <cell r="H675"/>
          <cell r="I675"/>
          <cell r="J675"/>
          <cell r="K675"/>
          <cell r="L675"/>
          <cell r="M675"/>
          <cell r="N675"/>
          <cell r="O675"/>
          <cell r="P675">
            <v>0</v>
          </cell>
          <cell r="Q675"/>
          <cell r="R675"/>
          <cell r="S675" t="str">
            <v xml:space="preserve">32819 </v>
          </cell>
          <cell r="T675"/>
          <cell r="U675"/>
          <cell r="V675"/>
          <cell r="W675"/>
          <cell r="X675"/>
          <cell r="Y675"/>
          <cell r="Z675"/>
          <cell r="AA675">
            <v>32819</v>
          </cell>
          <cell r="AB675"/>
        </row>
        <row r="676">
          <cell r="A676"/>
          <cell r="B676"/>
          <cell r="C676"/>
          <cell r="D676"/>
          <cell r="E676"/>
          <cell r="F676"/>
          <cell r="G676"/>
          <cell r="H676"/>
          <cell r="I676"/>
          <cell r="J676"/>
          <cell r="K676"/>
          <cell r="L676"/>
          <cell r="M676"/>
          <cell r="N676"/>
          <cell r="O676"/>
          <cell r="P676">
            <v>0</v>
          </cell>
          <cell r="Q676"/>
          <cell r="R676"/>
          <cell r="S676" t="str">
            <v xml:space="preserve">32819 </v>
          </cell>
          <cell r="T676"/>
          <cell r="U676"/>
          <cell r="V676"/>
          <cell r="W676"/>
          <cell r="X676"/>
          <cell r="Y676"/>
          <cell r="Z676"/>
          <cell r="AA676">
            <v>32819</v>
          </cell>
          <cell r="AB676"/>
        </row>
        <row r="677">
          <cell r="A677"/>
          <cell r="B677"/>
          <cell r="C677"/>
          <cell r="D677"/>
          <cell r="E677"/>
          <cell r="F677"/>
          <cell r="G677"/>
          <cell r="H677"/>
          <cell r="I677"/>
          <cell r="J677"/>
          <cell r="K677"/>
          <cell r="L677"/>
          <cell r="M677"/>
          <cell r="N677"/>
          <cell r="O677"/>
          <cell r="P677">
            <v>0</v>
          </cell>
          <cell r="Q677"/>
          <cell r="R677"/>
          <cell r="S677" t="str">
            <v xml:space="preserve">32819 </v>
          </cell>
          <cell r="T677"/>
          <cell r="U677"/>
          <cell r="V677"/>
          <cell r="W677"/>
          <cell r="X677"/>
          <cell r="Y677"/>
          <cell r="Z677"/>
          <cell r="AA677">
            <v>32819</v>
          </cell>
          <cell r="AB677"/>
        </row>
        <row r="678">
          <cell r="A678"/>
          <cell r="B678"/>
          <cell r="C678"/>
          <cell r="D678"/>
          <cell r="E678"/>
          <cell r="F678"/>
          <cell r="G678"/>
          <cell r="H678"/>
          <cell r="I678"/>
          <cell r="J678"/>
          <cell r="K678"/>
          <cell r="L678"/>
          <cell r="M678"/>
          <cell r="N678"/>
          <cell r="O678"/>
          <cell r="P678">
            <v>0</v>
          </cell>
          <cell r="Q678"/>
          <cell r="R678"/>
          <cell r="S678" t="str">
            <v xml:space="preserve">32819 </v>
          </cell>
          <cell r="T678"/>
          <cell r="U678"/>
          <cell r="V678"/>
          <cell r="W678"/>
          <cell r="X678"/>
          <cell r="Y678"/>
          <cell r="Z678"/>
          <cell r="AA678">
            <v>32819</v>
          </cell>
          <cell r="AB678"/>
        </row>
        <row r="679">
          <cell r="A679"/>
          <cell r="B679"/>
          <cell r="C679"/>
          <cell r="D679"/>
          <cell r="E679"/>
          <cell r="F679"/>
          <cell r="G679"/>
          <cell r="H679"/>
          <cell r="I679"/>
          <cell r="J679"/>
          <cell r="K679"/>
          <cell r="L679"/>
          <cell r="M679"/>
          <cell r="N679"/>
          <cell r="O679"/>
          <cell r="P679">
            <v>0</v>
          </cell>
          <cell r="Q679"/>
          <cell r="R679"/>
          <cell r="S679" t="str">
            <v xml:space="preserve">32819 </v>
          </cell>
          <cell r="T679"/>
          <cell r="U679"/>
          <cell r="V679"/>
          <cell r="W679"/>
          <cell r="X679"/>
          <cell r="Y679"/>
          <cell r="Z679"/>
          <cell r="AA679">
            <v>32819</v>
          </cell>
          <cell r="AB679"/>
        </row>
        <row r="680">
          <cell r="A680"/>
          <cell r="B680"/>
          <cell r="C680"/>
          <cell r="D680"/>
          <cell r="E680"/>
          <cell r="F680"/>
          <cell r="G680"/>
          <cell r="H680"/>
          <cell r="I680"/>
          <cell r="J680"/>
          <cell r="K680"/>
          <cell r="L680"/>
          <cell r="M680"/>
          <cell r="N680"/>
          <cell r="O680"/>
          <cell r="P680">
            <v>0</v>
          </cell>
          <cell r="Q680"/>
          <cell r="R680"/>
          <cell r="S680" t="str">
            <v xml:space="preserve">32819 </v>
          </cell>
          <cell r="T680"/>
          <cell r="U680"/>
          <cell r="V680"/>
          <cell r="W680"/>
          <cell r="X680"/>
          <cell r="Y680"/>
          <cell r="Z680"/>
          <cell r="AA680">
            <v>32819</v>
          </cell>
          <cell r="AB680"/>
        </row>
        <row r="681">
          <cell r="A681"/>
          <cell r="B681"/>
          <cell r="C681"/>
          <cell r="D681"/>
          <cell r="E681"/>
          <cell r="F681"/>
          <cell r="G681"/>
          <cell r="H681"/>
          <cell r="I681"/>
          <cell r="J681"/>
          <cell r="K681"/>
          <cell r="L681"/>
          <cell r="M681"/>
          <cell r="N681"/>
          <cell r="O681"/>
          <cell r="P681">
            <v>0</v>
          </cell>
          <cell r="Q681"/>
          <cell r="R681"/>
          <cell r="S681" t="str">
            <v xml:space="preserve">32819 </v>
          </cell>
          <cell r="T681"/>
          <cell r="U681"/>
          <cell r="V681"/>
          <cell r="W681"/>
          <cell r="X681"/>
          <cell r="Y681"/>
          <cell r="Z681"/>
          <cell r="AA681">
            <v>32819</v>
          </cell>
          <cell r="AB681"/>
        </row>
        <row r="682">
          <cell r="A682"/>
          <cell r="B682"/>
          <cell r="C682"/>
          <cell r="D682"/>
          <cell r="E682"/>
          <cell r="F682"/>
          <cell r="G682"/>
          <cell r="H682"/>
          <cell r="I682"/>
          <cell r="J682"/>
          <cell r="K682"/>
          <cell r="L682"/>
          <cell r="M682"/>
          <cell r="N682"/>
          <cell r="O682"/>
          <cell r="P682">
            <v>0</v>
          </cell>
          <cell r="Q682"/>
          <cell r="R682"/>
          <cell r="S682" t="str">
            <v xml:space="preserve">32819 </v>
          </cell>
          <cell r="T682"/>
          <cell r="U682"/>
          <cell r="V682"/>
          <cell r="W682"/>
          <cell r="X682"/>
          <cell r="Y682"/>
          <cell r="Z682"/>
          <cell r="AA682">
            <v>32819</v>
          </cell>
          <cell r="AB682"/>
        </row>
        <row r="683">
          <cell r="A683"/>
          <cell r="B683"/>
          <cell r="C683"/>
          <cell r="D683"/>
          <cell r="E683"/>
          <cell r="F683"/>
          <cell r="G683"/>
          <cell r="H683"/>
          <cell r="I683"/>
          <cell r="J683"/>
          <cell r="K683"/>
          <cell r="L683"/>
          <cell r="M683"/>
          <cell r="N683"/>
          <cell r="O683"/>
          <cell r="P683">
            <v>0</v>
          </cell>
          <cell r="Q683"/>
          <cell r="R683"/>
          <cell r="S683" t="str">
            <v xml:space="preserve">32819 </v>
          </cell>
          <cell r="T683"/>
          <cell r="U683"/>
          <cell r="V683"/>
          <cell r="W683"/>
          <cell r="X683"/>
          <cell r="Y683"/>
          <cell r="Z683"/>
          <cell r="AA683">
            <v>32819</v>
          </cell>
          <cell r="AB683"/>
        </row>
        <row r="684">
          <cell r="A684"/>
          <cell r="B684"/>
          <cell r="C684"/>
          <cell r="D684"/>
          <cell r="E684"/>
          <cell r="F684"/>
          <cell r="G684"/>
          <cell r="H684"/>
          <cell r="I684"/>
          <cell r="J684"/>
          <cell r="K684"/>
          <cell r="L684"/>
          <cell r="M684"/>
          <cell r="N684"/>
          <cell r="O684"/>
          <cell r="P684">
            <v>0</v>
          </cell>
          <cell r="Q684"/>
          <cell r="R684"/>
          <cell r="S684" t="str">
            <v xml:space="preserve">32819 </v>
          </cell>
          <cell r="T684"/>
          <cell r="U684"/>
          <cell r="V684"/>
          <cell r="W684"/>
          <cell r="X684"/>
          <cell r="Y684"/>
          <cell r="Z684"/>
          <cell r="AA684">
            <v>32819</v>
          </cell>
          <cell r="AB684"/>
        </row>
        <row r="685">
          <cell r="A685"/>
          <cell r="B685"/>
          <cell r="C685"/>
          <cell r="D685"/>
          <cell r="E685"/>
          <cell r="F685"/>
          <cell r="G685"/>
          <cell r="H685"/>
          <cell r="I685"/>
          <cell r="J685"/>
          <cell r="K685"/>
          <cell r="L685"/>
          <cell r="M685"/>
          <cell r="N685"/>
          <cell r="O685"/>
          <cell r="P685">
            <v>0</v>
          </cell>
          <cell r="Q685"/>
          <cell r="R685"/>
          <cell r="S685" t="str">
            <v xml:space="preserve">32819 </v>
          </cell>
          <cell r="T685"/>
          <cell r="U685"/>
          <cell r="V685"/>
          <cell r="W685"/>
          <cell r="X685"/>
          <cell r="Y685"/>
          <cell r="Z685"/>
          <cell r="AA685">
            <v>32819</v>
          </cell>
          <cell r="AB685"/>
        </row>
        <row r="686">
          <cell r="A686"/>
          <cell r="B686"/>
          <cell r="C686"/>
          <cell r="D686"/>
          <cell r="E686"/>
          <cell r="F686"/>
          <cell r="G686"/>
          <cell r="H686"/>
          <cell r="I686"/>
          <cell r="J686"/>
          <cell r="K686"/>
          <cell r="L686"/>
          <cell r="M686"/>
          <cell r="N686"/>
          <cell r="O686"/>
          <cell r="P686">
            <v>0</v>
          </cell>
          <cell r="Q686"/>
          <cell r="R686"/>
          <cell r="S686" t="str">
            <v xml:space="preserve">32819 </v>
          </cell>
          <cell r="T686"/>
          <cell r="U686"/>
          <cell r="V686"/>
          <cell r="W686"/>
          <cell r="X686"/>
          <cell r="Y686"/>
          <cell r="Z686"/>
          <cell r="AA686">
            <v>32819</v>
          </cell>
          <cell r="AB686"/>
        </row>
        <row r="687">
          <cell r="A687"/>
          <cell r="B687"/>
          <cell r="C687"/>
          <cell r="D687"/>
          <cell r="E687"/>
          <cell r="F687"/>
          <cell r="G687"/>
          <cell r="H687"/>
          <cell r="I687"/>
          <cell r="J687"/>
          <cell r="K687"/>
          <cell r="L687"/>
          <cell r="M687"/>
          <cell r="N687"/>
          <cell r="O687"/>
          <cell r="P687">
            <v>0</v>
          </cell>
          <cell r="Q687"/>
          <cell r="R687"/>
          <cell r="S687" t="str">
            <v xml:space="preserve">32819 </v>
          </cell>
          <cell r="T687"/>
          <cell r="U687"/>
          <cell r="V687"/>
          <cell r="W687"/>
          <cell r="X687"/>
          <cell r="Y687"/>
          <cell r="Z687"/>
          <cell r="AA687">
            <v>32819</v>
          </cell>
          <cell r="AB687"/>
        </row>
        <row r="688">
          <cell r="A688"/>
          <cell r="B688"/>
          <cell r="C688"/>
          <cell r="D688"/>
          <cell r="E688"/>
          <cell r="F688"/>
          <cell r="G688"/>
          <cell r="H688"/>
          <cell r="I688"/>
          <cell r="J688"/>
          <cell r="K688"/>
          <cell r="L688"/>
          <cell r="M688"/>
          <cell r="N688"/>
          <cell r="O688"/>
          <cell r="P688">
            <v>0</v>
          </cell>
          <cell r="Q688"/>
          <cell r="R688"/>
          <cell r="S688" t="str">
            <v xml:space="preserve">32819 </v>
          </cell>
          <cell r="T688"/>
          <cell r="U688"/>
          <cell r="V688"/>
          <cell r="W688"/>
          <cell r="X688"/>
          <cell r="Y688"/>
          <cell r="Z688"/>
          <cell r="AA688">
            <v>32819</v>
          </cell>
          <cell r="AB688"/>
        </row>
        <row r="689">
          <cell r="A689"/>
          <cell r="B689"/>
          <cell r="C689"/>
          <cell r="D689"/>
          <cell r="E689"/>
          <cell r="F689"/>
          <cell r="G689"/>
          <cell r="H689"/>
          <cell r="I689"/>
          <cell r="J689"/>
          <cell r="K689"/>
          <cell r="L689"/>
          <cell r="M689"/>
          <cell r="N689"/>
          <cell r="O689"/>
          <cell r="P689">
            <v>0</v>
          </cell>
          <cell r="Q689"/>
          <cell r="R689"/>
          <cell r="S689" t="str">
            <v xml:space="preserve">32819 </v>
          </cell>
          <cell r="T689"/>
          <cell r="U689"/>
          <cell r="V689"/>
          <cell r="W689"/>
          <cell r="X689"/>
          <cell r="Y689"/>
          <cell r="Z689"/>
          <cell r="AA689">
            <v>32819</v>
          </cell>
          <cell r="AB689"/>
        </row>
        <row r="690">
          <cell r="A690"/>
          <cell r="B690"/>
          <cell r="C690"/>
          <cell r="D690"/>
          <cell r="E690"/>
          <cell r="F690"/>
          <cell r="G690"/>
          <cell r="H690"/>
          <cell r="I690"/>
          <cell r="J690"/>
          <cell r="K690"/>
          <cell r="L690"/>
          <cell r="M690"/>
          <cell r="N690"/>
          <cell r="O690"/>
          <cell r="P690">
            <v>0</v>
          </cell>
          <cell r="Q690"/>
          <cell r="R690"/>
          <cell r="S690" t="str">
            <v xml:space="preserve">32819 </v>
          </cell>
          <cell r="T690"/>
          <cell r="U690"/>
          <cell r="V690"/>
          <cell r="W690"/>
          <cell r="X690"/>
          <cell r="Y690"/>
          <cell r="Z690"/>
          <cell r="AA690">
            <v>32819</v>
          </cell>
          <cell r="AB690"/>
        </row>
        <row r="691">
          <cell r="A691"/>
          <cell r="B691"/>
          <cell r="C691"/>
          <cell r="D691"/>
          <cell r="E691"/>
          <cell r="F691"/>
          <cell r="G691"/>
          <cell r="H691"/>
          <cell r="I691"/>
          <cell r="J691"/>
          <cell r="K691"/>
          <cell r="L691"/>
          <cell r="M691"/>
          <cell r="N691"/>
          <cell r="O691"/>
          <cell r="P691">
            <v>0</v>
          </cell>
          <cell r="Q691"/>
          <cell r="R691"/>
          <cell r="S691" t="str">
            <v xml:space="preserve">32819 </v>
          </cell>
          <cell r="T691"/>
          <cell r="U691"/>
          <cell r="V691"/>
          <cell r="W691"/>
          <cell r="X691"/>
          <cell r="Y691"/>
          <cell r="Z691"/>
          <cell r="AA691">
            <v>32819</v>
          </cell>
          <cell r="AB691"/>
        </row>
        <row r="692">
          <cell r="A692"/>
          <cell r="B692"/>
          <cell r="C692"/>
          <cell r="D692"/>
          <cell r="E692"/>
          <cell r="F692"/>
          <cell r="G692"/>
          <cell r="H692"/>
          <cell r="I692"/>
          <cell r="J692"/>
          <cell r="K692"/>
          <cell r="L692"/>
          <cell r="M692"/>
          <cell r="N692"/>
          <cell r="O692"/>
          <cell r="P692">
            <v>0</v>
          </cell>
          <cell r="Q692"/>
          <cell r="R692"/>
          <cell r="S692" t="str">
            <v xml:space="preserve">32819 </v>
          </cell>
          <cell r="T692"/>
          <cell r="U692"/>
          <cell r="V692"/>
          <cell r="W692"/>
          <cell r="X692"/>
          <cell r="Y692"/>
          <cell r="Z692"/>
          <cell r="AA692">
            <v>32819</v>
          </cell>
          <cell r="AB692"/>
        </row>
        <row r="693">
          <cell r="A693"/>
          <cell r="B693"/>
          <cell r="C693"/>
          <cell r="D693"/>
          <cell r="E693"/>
          <cell r="F693"/>
          <cell r="G693"/>
          <cell r="H693"/>
          <cell r="I693"/>
          <cell r="J693"/>
          <cell r="K693"/>
          <cell r="L693"/>
          <cell r="M693"/>
          <cell r="N693"/>
          <cell r="O693"/>
          <cell r="P693">
            <v>0</v>
          </cell>
          <cell r="Q693"/>
          <cell r="R693"/>
          <cell r="S693" t="str">
            <v xml:space="preserve">32819 </v>
          </cell>
          <cell r="T693"/>
          <cell r="U693"/>
          <cell r="V693"/>
          <cell r="W693"/>
          <cell r="X693"/>
          <cell r="Y693"/>
          <cell r="Z693"/>
          <cell r="AA693">
            <v>32819</v>
          </cell>
          <cell r="AB693"/>
        </row>
        <row r="694">
          <cell r="A694"/>
          <cell r="B694"/>
          <cell r="C694"/>
          <cell r="D694"/>
          <cell r="E694"/>
          <cell r="F694"/>
          <cell r="G694"/>
          <cell r="H694"/>
          <cell r="I694"/>
          <cell r="J694"/>
          <cell r="K694"/>
          <cell r="L694"/>
          <cell r="M694"/>
          <cell r="N694"/>
          <cell r="O694"/>
          <cell r="P694">
            <v>0</v>
          </cell>
          <cell r="Q694"/>
          <cell r="R694"/>
          <cell r="S694" t="str">
            <v xml:space="preserve">32819 </v>
          </cell>
          <cell r="T694"/>
          <cell r="U694"/>
          <cell r="V694"/>
          <cell r="W694"/>
          <cell r="X694"/>
          <cell r="Y694"/>
          <cell r="Z694"/>
          <cell r="AA694">
            <v>32819</v>
          </cell>
          <cell r="AB694"/>
        </row>
        <row r="695">
          <cell r="A695"/>
          <cell r="B695"/>
          <cell r="C695"/>
          <cell r="D695"/>
          <cell r="E695"/>
          <cell r="F695"/>
          <cell r="G695"/>
          <cell r="H695"/>
          <cell r="I695"/>
          <cell r="J695"/>
          <cell r="K695"/>
          <cell r="L695"/>
          <cell r="M695"/>
          <cell r="N695"/>
          <cell r="O695"/>
          <cell r="P695">
            <v>0</v>
          </cell>
          <cell r="Q695"/>
          <cell r="R695"/>
          <cell r="S695" t="str">
            <v xml:space="preserve">32819 </v>
          </cell>
          <cell r="T695"/>
          <cell r="U695"/>
          <cell r="V695"/>
          <cell r="W695"/>
          <cell r="X695"/>
          <cell r="Y695"/>
          <cell r="Z695"/>
          <cell r="AA695">
            <v>32819</v>
          </cell>
          <cell r="AB695"/>
        </row>
        <row r="696">
          <cell r="A696"/>
          <cell r="B696"/>
          <cell r="C696"/>
          <cell r="D696"/>
          <cell r="E696"/>
          <cell r="F696"/>
          <cell r="G696"/>
          <cell r="H696"/>
          <cell r="I696"/>
          <cell r="J696"/>
          <cell r="K696"/>
          <cell r="L696"/>
          <cell r="M696"/>
          <cell r="N696"/>
          <cell r="O696"/>
          <cell r="P696">
            <v>0</v>
          </cell>
          <cell r="Q696"/>
          <cell r="R696"/>
          <cell r="S696" t="str">
            <v xml:space="preserve">32819 </v>
          </cell>
          <cell r="T696"/>
          <cell r="U696"/>
          <cell r="V696"/>
          <cell r="W696"/>
          <cell r="X696"/>
          <cell r="Y696"/>
          <cell r="Z696"/>
          <cell r="AA696">
            <v>32819</v>
          </cell>
          <cell r="AB696"/>
        </row>
        <row r="697">
          <cell r="A697"/>
          <cell r="B697"/>
          <cell r="C697"/>
          <cell r="D697"/>
          <cell r="E697"/>
          <cell r="F697"/>
          <cell r="G697"/>
          <cell r="H697"/>
          <cell r="I697"/>
          <cell r="J697"/>
          <cell r="K697"/>
          <cell r="L697"/>
          <cell r="M697"/>
          <cell r="N697"/>
          <cell r="O697"/>
          <cell r="P697">
            <v>0</v>
          </cell>
          <cell r="Q697"/>
          <cell r="R697"/>
          <cell r="S697" t="str">
            <v xml:space="preserve">32819 </v>
          </cell>
          <cell r="T697"/>
          <cell r="U697"/>
          <cell r="V697"/>
          <cell r="W697"/>
          <cell r="X697"/>
          <cell r="Y697"/>
          <cell r="Z697"/>
          <cell r="AA697">
            <v>32819</v>
          </cell>
          <cell r="AB697"/>
        </row>
        <row r="698">
          <cell r="A698"/>
          <cell r="B698"/>
          <cell r="C698"/>
          <cell r="D698"/>
          <cell r="E698"/>
          <cell r="F698"/>
          <cell r="G698"/>
          <cell r="H698"/>
          <cell r="I698"/>
          <cell r="J698"/>
          <cell r="K698"/>
          <cell r="L698"/>
          <cell r="M698"/>
          <cell r="N698"/>
          <cell r="O698"/>
          <cell r="P698">
            <v>0</v>
          </cell>
          <cell r="Q698"/>
          <cell r="R698"/>
          <cell r="S698" t="str">
            <v xml:space="preserve">32819 </v>
          </cell>
          <cell r="T698"/>
          <cell r="U698"/>
          <cell r="V698"/>
          <cell r="W698"/>
          <cell r="X698"/>
          <cell r="Y698"/>
          <cell r="Z698"/>
          <cell r="AA698">
            <v>32819</v>
          </cell>
          <cell r="AB698"/>
        </row>
        <row r="699">
          <cell r="A699"/>
          <cell r="B699"/>
          <cell r="C699"/>
          <cell r="D699"/>
          <cell r="E699"/>
          <cell r="F699"/>
          <cell r="G699"/>
          <cell r="H699"/>
          <cell r="I699"/>
          <cell r="J699"/>
          <cell r="K699"/>
          <cell r="L699"/>
          <cell r="M699"/>
          <cell r="N699"/>
          <cell r="O699"/>
          <cell r="P699">
            <v>0</v>
          </cell>
          <cell r="Q699"/>
          <cell r="R699"/>
          <cell r="S699" t="str">
            <v xml:space="preserve">32819 </v>
          </cell>
          <cell r="T699"/>
          <cell r="U699"/>
          <cell r="V699"/>
          <cell r="W699"/>
          <cell r="X699"/>
          <cell r="Y699"/>
          <cell r="Z699"/>
          <cell r="AA699">
            <v>32819</v>
          </cell>
          <cell r="AB699"/>
        </row>
        <row r="700">
          <cell r="A700"/>
          <cell r="B700"/>
          <cell r="C700"/>
          <cell r="D700"/>
          <cell r="E700"/>
          <cell r="F700"/>
          <cell r="G700"/>
          <cell r="H700"/>
          <cell r="I700"/>
          <cell r="J700"/>
          <cell r="K700"/>
          <cell r="L700"/>
          <cell r="M700"/>
          <cell r="N700"/>
          <cell r="O700"/>
          <cell r="P700">
            <v>0</v>
          </cell>
          <cell r="Q700"/>
          <cell r="R700"/>
          <cell r="S700" t="str">
            <v xml:space="preserve">32819 </v>
          </cell>
          <cell r="T700"/>
          <cell r="U700"/>
          <cell r="V700"/>
          <cell r="W700"/>
          <cell r="X700"/>
          <cell r="Y700"/>
          <cell r="Z700"/>
          <cell r="AA700">
            <v>32819</v>
          </cell>
          <cell r="AB700"/>
        </row>
        <row r="701">
          <cell r="A701"/>
          <cell r="B701"/>
          <cell r="C701"/>
          <cell r="D701"/>
          <cell r="E701"/>
          <cell r="F701"/>
          <cell r="G701"/>
          <cell r="H701"/>
          <cell r="I701"/>
          <cell r="J701"/>
          <cell r="K701"/>
          <cell r="L701"/>
          <cell r="M701"/>
          <cell r="N701"/>
          <cell r="O701"/>
          <cell r="P701">
            <v>0</v>
          </cell>
          <cell r="Q701"/>
          <cell r="R701"/>
          <cell r="S701" t="str">
            <v xml:space="preserve">32819 </v>
          </cell>
          <cell r="T701"/>
          <cell r="U701"/>
          <cell r="V701"/>
          <cell r="W701"/>
          <cell r="X701"/>
          <cell r="Y701"/>
          <cell r="Z701"/>
          <cell r="AA701">
            <v>32819</v>
          </cell>
          <cell r="AB701"/>
        </row>
        <row r="702">
          <cell r="A702"/>
          <cell r="B702"/>
          <cell r="C702"/>
          <cell r="D702"/>
          <cell r="E702"/>
          <cell r="F702"/>
          <cell r="G702"/>
          <cell r="H702"/>
          <cell r="I702"/>
          <cell r="J702"/>
          <cell r="K702"/>
          <cell r="L702"/>
          <cell r="M702"/>
          <cell r="N702"/>
          <cell r="O702"/>
          <cell r="P702">
            <v>0</v>
          </cell>
          <cell r="Q702"/>
          <cell r="R702"/>
          <cell r="S702" t="str">
            <v xml:space="preserve">32819 </v>
          </cell>
          <cell r="T702"/>
          <cell r="U702"/>
          <cell r="V702"/>
          <cell r="W702"/>
          <cell r="X702"/>
          <cell r="Y702"/>
          <cell r="Z702"/>
          <cell r="AA702">
            <v>32819</v>
          </cell>
          <cell r="AB702"/>
        </row>
        <row r="703">
          <cell r="A703"/>
          <cell r="B703"/>
          <cell r="C703"/>
          <cell r="D703"/>
          <cell r="E703"/>
          <cell r="F703"/>
          <cell r="G703"/>
          <cell r="H703"/>
          <cell r="I703"/>
          <cell r="J703"/>
          <cell r="K703"/>
          <cell r="L703"/>
          <cell r="M703"/>
          <cell r="N703"/>
          <cell r="O703"/>
          <cell r="P703">
            <v>0</v>
          </cell>
          <cell r="Q703"/>
          <cell r="R703"/>
          <cell r="S703" t="str">
            <v xml:space="preserve">32819 </v>
          </cell>
          <cell r="T703"/>
          <cell r="U703"/>
          <cell r="V703"/>
          <cell r="W703"/>
          <cell r="X703"/>
          <cell r="Y703"/>
          <cell r="Z703"/>
          <cell r="AA703">
            <v>32819</v>
          </cell>
          <cell r="AB703"/>
        </row>
        <row r="704">
          <cell r="A704"/>
          <cell r="B704"/>
          <cell r="C704"/>
          <cell r="D704"/>
          <cell r="E704"/>
          <cell r="F704"/>
          <cell r="G704"/>
          <cell r="H704"/>
          <cell r="I704"/>
          <cell r="J704"/>
          <cell r="K704"/>
          <cell r="L704"/>
          <cell r="M704"/>
          <cell r="N704"/>
          <cell r="O704"/>
          <cell r="P704">
            <v>0</v>
          </cell>
          <cell r="Q704"/>
          <cell r="R704"/>
          <cell r="S704" t="str">
            <v xml:space="preserve">32819 </v>
          </cell>
          <cell r="T704"/>
          <cell r="U704"/>
          <cell r="V704"/>
          <cell r="W704"/>
          <cell r="X704"/>
          <cell r="Y704"/>
          <cell r="Z704"/>
          <cell r="AA704">
            <v>32819</v>
          </cell>
          <cell r="AB704"/>
        </row>
        <row r="705">
          <cell r="A705"/>
          <cell r="B705"/>
          <cell r="C705"/>
          <cell r="D705"/>
          <cell r="E705"/>
          <cell r="F705"/>
          <cell r="G705"/>
          <cell r="H705"/>
          <cell r="I705"/>
          <cell r="J705"/>
          <cell r="K705"/>
          <cell r="L705"/>
          <cell r="M705"/>
          <cell r="N705"/>
          <cell r="O705"/>
          <cell r="P705">
            <v>0</v>
          </cell>
          <cell r="Q705"/>
          <cell r="R705"/>
          <cell r="S705" t="str">
            <v xml:space="preserve">32819 </v>
          </cell>
          <cell r="T705"/>
          <cell r="U705"/>
          <cell r="V705"/>
          <cell r="W705"/>
          <cell r="X705"/>
          <cell r="Y705"/>
          <cell r="Z705"/>
          <cell r="AA705">
            <v>32819</v>
          </cell>
          <cell r="AB705"/>
        </row>
        <row r="706">
          <cell r="A706"/>
          <cell r="B706"/>
          <cell r="C706"/>
          <cell r="D706"/>
          <cell r="E706"/>
          <cell r="F706"/>
          <cell r="G706"/>
          <cell r="H706"/>
          <cell r="I706"/>
          <cell r="J706"/>
          <cell r="K706"/>
          <cell r="L706"/>
          <cell r="M706"/>
          <cell r="N706"/>
          <cell r="O706"/>
          <cell r="P706">
            <v>0</v>
          </cell>
          <cell r="Q706"/>
          <cell r="R706"/>
          <cell r="S706" t="str">
            <v xml:space="preserve">32819 </v>
          </cell>
          <cell r="T706"/>
          <cell r="U706"/>
          <cell r="V706"/>
          <cell r="W706"/>
          <cell r="X706"/>
          <cell r="Y706"/>
          <cell r="Z706"/>
          <cell r="AA706">
            <v>32819</v>
          </cell>
          <cell r="AB706"/>
        </row>
        <row r="707">
          <cell r="A707"/>
          <cell r="B707"/>
          <cell r="C707"/>
          <cell r="D707"/>
          <cell r="E707"/>
          <cell r="F707"/>
          <cell r="G707"/>
          <cell r="H707"/>
          <cell r="I707"/>
          <cell r="J707"/>
          <cell r="K707"/>
          <cell r="L707"/>
          <cell r="M707"/>
          <cell r="N707"/>
          <cell r="O707"/>
          <cell r="P707">
            <v>0</v>
          </cell>
          <cell r="Q707"/>
          <cell r="R707"/>
          <cell r="S707" t="str">
            <v xml:space="preserve">32819 </v>
          </cell>
          <cell r="T707"/>
          <cell r="U707"/>
          <cell r="V707"/>
          <cell r="W707"/>
          <cell r="X707"/>
          <cell r="Y707"/>
          <cell r="Z707"/>
          <cell r="AA707">
            <v>32819</v>
          </cell>
          <cell r="AB707"/>
        </row>
        <row r="708">
          <cell r="A708"/>
          <cell r="B708"/>
          <cell r="C708"/>
          <cell r="D708"/>
          <cell r="E708"/>
          <cell r="F708"/>
          <cell r="G708"/>
          <cell r="H708"/>
          <cell r="I708"/>
          <cell r="J708"/>
          <cell r="K708"/>
          <cell r="L708"/>
          <cell r="M708"/>
          <cell r="N708"/>
          <cell r="O708"/>
          <cell r="P708">
            <v>0</v>
          </cell>
          <cell r="Q708"/>
          <cell r="R708"/>
          <cell r="S708" t="str">
            <v xml:space="preserve">32819 </v>
          </cell>
          <cell r="T708"/>
          <cell r="U708"/>
          <cell r="V708"/>
          <cell r="W708"/>
          <cell r="X708"/>
          <cell r="Y708"/>
          <cell r="Z708"/>
          <cell r="AA708">
            <v>32819</v>
          </cell>
          <cell r="AB708"/>
        </row>
        <row r="709">
          <cell r="A709"/>
          <cell r="B709"/>
          <cell r="C709"/>
          <cell r="D709"/>
          <cell r="E709"/>
          <cell r="F709"/>
          <cell r="G709"/>
          <cell r="H709"/>
          <cell r="I709"/>
          <cell r="J709"/>
          <cell r="K709"/>
          <cell r="L709"/>
          <cell r="M709"/>
          <cell r="N709"/>
          <cell r="O709"/>
          <cell r="P709">
            <v>0</v>
          </cell>
          <cell r="Q709"/>
          <cell r="R709"/>
          <cell r="S709" t="str">
            <v xml:space="preserve">32819 </v>
          </cell>
          <cell r="T709"/>
          <cell r="U709"/>
          <cell r="V709"/>
          <cell r="W709"/>
          <cell r="X709"/>
          <cell r="Y709"/>
          <cell r="Z709"/>
          <cell r="AA709">
            <v>32819</v>
          </cell>
          <cell r="AB709"/>
        </row>
        <row r="710">
          <cell r="A710"/>
          <cell r="B710"/>
          <cell r="C710"/>
          <cell r="D710"/>
          <cell r="E710"/>
          <cell r="F710"/>
          <cell r="G710"/>
          <cell r="H710"/>
          <cell r="I710"/>
          <cell r="J710"/>
          <cell r="K710"/>
          <cell r="L710"/>
          <cell r="M710"/>
          <cell r="N710"/>
          <cell r="O710"/>
          <cell r="P710">
            <v>0</v>
          </cell>
          <cell r="Q710"/>
          <cell r="R710"/>
          <cell r="S710" t="str">
            <v xml:space="preserve">32819 </v>
          </cell>
          <cell r="T710"/>
          <cell r="U710"/>
          <cell r="V710"/>
          <cell r="W710"/>
          <cell r="X710"/>
          <cell r="Y710"/>
          <cell r="Z710"/>
          <cell r="AA710">
            <v>32819</v>
          </cell>
          <cell r="AB710"/>
        </row>
        <row r="711">
          <cell r="A711"/>
          <cell r="B711"/>
          <cell r="C711"/>
          <cell r="D711"/>
          <cell r="E711"/>
          <cell r="F711"/>
          <cell r="G711"/>
          <cell r="H711"/>
          <cell r="I711"/>
          <cell r="J711"/>
          <cell r="K711"/>
          <cell r="L711"/>
          <cell r="M711"/>
          <cell r="N711"/>
          <cell r="O711"/>
          <cell r="P711">
            <v>0</v>
          </cell>
          <cell r="Q711"/>
          <cell r="R711"/>
          <cell r="S711" t="str">
            <v xml:space="preserve">32819 </v>
          </cell>
          <cell r="T711"/>
          <cell r="U711"/>
          <cell r="V711"/>
          <cell r="W711"/>
          <cell r="X711"/>
          <cell r="Y711"/>
          <cell r="Z711"/>
          <cell r="AA711">
            <v>32819</v>
          </cell>
          <cell r="AB711"/>
        </row>
        <row r="712">
          <cell r="A712"/>
          <cell r="B712"/>
          <cell r="C712"/>
          <cell r="D712"/>
          <cell r="E712"/>
          <cell r="F712"/>
          <cell r="G712"/>
          <cell r="H712"/>
          <cell r="I712"/>
          <cell r="J712"/>
          <cell r="K712"/>
          <cell r="L712"/>
          <cell r="M712"/>
          <cell r="N712"/>
          <cell r="O712"/>
          <cell r="P712">
            <v>0</v>
          </cell>
          <cell r="Q712"/>
          <cell r="R712"/>
          <cell r="S712" t="str">
            <v xml:space="preserve">32819 </v>
          </cell>
          <cell r="T712"/>
          <cell r="U712"/>
          <cell r="V712"/>
          <cell r="W712"/>
          <cell r="X712"/>
          <cell r="Y712"/>
          <cell r="Z712"/>
          <cell r="AA712">
            <v>32819</v>
          </cell>
          <cell r="AB712"/>
        </row>
        <row r="713">
          <cell r="A713"/>
          <cell r="B713"/>
          <cell r="C713"/>
          <cell r="D713"/>
          <cell r="E713"/>
          <cell r="F713"/>
          <cell r="G713"/>
          <cell r="H713"/>
          <cell r="I713"/>
          <cell r="J713"/>
          <cell r="K713"/>
          <cell r="L713"/>
          <cell r="M713"/>
          <cell r="N713"/>
          <cell r="O713"/>
          <cell r="P713">
            <v>0</v>
          </cell>
          <cell r="Q713"/>
          <cell r="R713"/>
          <cell r="S713" t="str">
            <v xml:space="preserve">32819 </v>
          </cell>
          <cell r="T713"/>
          <cell r="U713"/>
          <cell r="V713"/>
          <cell r="W713"/>
          <cell r="X713"/>
          <cell r="Y713"/>
          <cell r="Z713"/>
          <cell r="AA713">
            <v>32819</v>
          </cell>
          <cell r="AB713"/>
        </row>
        <row r="714">
          <cell r="A714"/>
          <cell r="B714"/>
          <cell r="C714"/>
          <cell r="D714"/>
          <cell r="E714"/>
          <cell r="F714"/>
          <cell r="G714"/>
          <cell r="H714"/>
          <cell r="I714"/>
          <cell r="J714"/>
          <cell r="K714"/>
          <cell r="L714"/>
          <cell r="M714"/>
          <cell r="N714"/>
          <cell r="O714"/>
          <cell r="P714">
            <v>0</v>
          </cell>
          <cell r="Q714"/>
          <cell r="R714"/>
          <cell r="S714" t="str">
            <v xml:space="preserve">32819 </v>
          </cell>
          <cell r="T714"/>
          <cell r="U714"/>
          <cell r="V714"/>
          <cell r="W714"/>
          <cell r="X714"/>
          <cell r="Y714"/>
          <cell r="Z714"/>
          <cell r="AA714">
            <v>32819</v>
          </cell>
          <cell r="AB714"/>
        </row>
        <row r="715">
          <cell r="A715"/>
          <cell r="B715"/>
          <cell r="C715"/>
          <cell r="D715"/>
          <cell r="E715"/>
          <cell r="F715"/>
          <cell r="G715"/>
          <cell r="H715"/>
          <cell r="I715"/>
          <cell r="J715"/>
          <cell r="K715"/>
          <cell r="L715"/>
          <cell r="M715"/>
          <cell r="N715"/>
          <cell r="O715"/>
          <cell r="P715">
            <v>0</v>
          </cell>
          <cell r="Q715"/>
          <cell r="R715"/>
          <cell r="S715" t="str">
            <v xml:space="preserve">32819 </v>
          </cell>
          <cell r="T715"/>
          <cell r="U715"/>
          <cell r="V715"/>
          <cell r="W715"/>
          <cell r="X715"/>
          <cell r="Y715"/>
          <cell r="Z715"/>
          <cell r="AA715">
            <v>32819</v>
          </cell>
          <cell r="AB715"/>
        </row>
        <row r="716">
          <cell r="A716"/>
          <cell r="B716"/>
          <cell r="C716"/>
          <cell r="D716"/>
          <cell r="E716"/>
          <cell r="F716"/>
          <cell r="G716"/>
          <cell r="H716"/>
          <cell r="I716"/>
          <cell r="J716"/>
          <cell r="K716"/>
          <cell r="L716"/>
          <cell r="M716"/>
          <cell r="N716"/>
          <cell r="O716"/>
          <cell r="P716">
            <v>0</v>
          </cell>
          <cell r="Q716"/>
          <cell r="R716"/>
          <cell r="S716" t="str">
            <v xml:space="preserve">32819 </v>
          </cell>
          <cell r="T716"/>
          <cell r="U716"/>
          <cell r="V716"/>
          <cell r="W716"/>
          <cell r="X716"/>
          <cell r="Y716"/>
          <cell r="Z716"/>
          <cell r="AA716">
            <v>32819</v>
          </cell>
          <cell r="AB716"/>
        </row>
        <row r="717">
          <cell r="A717"/>
          <cell r="B717"/>
          <cell r="C717"/>
          <cell r="D717"/>
          <cell r="E717"/>
          <cell r="F717"/>
          <cell r="G717"/>
          <cell r="H717"/>
          <cell r="I717"/>
          <cell r="J717"/>
          <cell r="K717"/>
          <cell r="L717"/>
          <cell r="M717"/>
          <cell r="N717"/>
          <cell r="O717"/>
          <cell r="P717">
            <v>0</v>
          </cell>
          <cell r="Q717"/>
          <cell r="R717"/>
          <cell r="S717" t="str">
            <v xml:space="preserve">32819 </v>
          </cell>
          <cell r="T717"/>
          <cell r="U717"/>
          <cell r="V717"/>
          <cell r="W717"/>
          <cell r="X717"/>
          <cell r="Y717"/>
          <cell r="Z717"/>
          <cell r="AA717">
            <v>32819</v>
          </cell>
          <cell r="AB717"/>
        </row>
        <row r="718">
          <cell r="A718"/>
          <cell r="B718"/>
          <cell r="C718"/>
          <cell r="D718"/>
          <cell r="E718"/>
          <cell r="F718"/>
          <cell r="G718"/>
          <cell r="H718"/>
          <cell r="I718"/>
          <cell r="J718"/>
          <cell r="K718"/>
          <cell r="L718"/>
          <cell r="M718"/>
          <cell r="N718"/>
          <cell r="O718"/>
          <cell r="P718">
            <v>0</v>
          </cell>
          <cell r="Q718"/>
          <cell r="R718"/>
          <cell r="S718" t="str">
            <v xml:space="preserve">32819 </v>
          </cell>
          <cell r="T718"/>
          <cell r="U718"/>
          <cell r="V718"/>
          <cell r="W718"/>
          <cell r="X718"/>
          <cell r="Y718"/>
          <cell r="Z718"/>
          <cell r="AA718">
            <v>32819</v>
          </cell>
          <cell r="AB718"/>
        </row>
        <row r="719">
          <cell r="A719"/>
          <cell r="B719"/>
          <cell r="C719"/>
          <cell r="D719"/>
          <cell r="E719"/>
          <cell r="F719"/>
          <cell r="G719"/>
          <cell r="H719"/>
          <cell r="I719"/>
          <cell r="J719"/>
          <cell r="K719"/>
          <cell r="L719"/>
          <cell r="M719"/>
          <cell r="N719"/>
          <cell r="O719"/>
          <cell r="P719">
            <v>0</v>
          </cell>
          <cell r="Q719"/>
          <cell r="R719"/>
          <cell r="S719" t="str">
            <v xml:space="preserve">32819 </v>
          </cell>
          <cell r="T719"/>
          <cell r="U719"/>
          <cell r="V719"/>
          <cell r="W719"/>
          <cell r="X719"/>
          <cell r="Y719"/>
          <cell r="Z719"/>
          <cell r="AA719">
            <v>32819</v>
          </cell>
          <cell r="AB719"/>
        </row>
        <row r="720">
          <cell r="A720"/>
          <cell r="B720"/>
          <cell r="C720"/>
          <cell r="D720"/>
          <cell r="E720"/>
          <cell r="F720"/>
          <cell r="G720"/>
          <cell r="H720"/>
          <cell r="I720"/>
          <cell r="J720"/>
          <cell r="K720"/>
          <cell r="L720"/>
          <cell r="M720"/>
          <cell r="N720"/>
          <cell r="O720"/>
          <cell r="P720">
            <v>0</v>
          </cell>
          <cell r="Q720"/>
          <cell r="R720"/>
          <cell r="S720" t="str">
            <v xml:space="preserve">32819 </v>
          </cell>
          <cell r="T720"/>
          <cell r="U720"/>
          <cell r="V720"/>
          <cell r="W720"/>
          <cell r="X720"/>
          <cell r="Y720"/>
          <cell r="Z720"/>
          <cell r="AA720">
            <v>32819</v>
          </cell>
          <cell r="AB720"/>
        </row>
        <row r="721">
          <cell r="A721"/>
          <cell r="B721"/>
          <cell r="C721"/>
          <cell r="D721"/>
          <cell r="E721"/>
          <cell r="F721"/>
          <cell r="G721"/>
          <cell r="H721"/>
          <cell r="I721"/>
          <cell r="J721"/>
          <cell r="K721"/>
          <cell r="L721"/>
          <cell r="M721"/>
          <cell r="N721"/>
          <cell r="O721"/>
          <cell r="P721">
            <v>0</v>
          </cell>
          <cell r="Q721"/>
          <cell r="R721"/>
          <cell r="S721" t="str">
            <v xml:space="preserve">32819 </v>
          </cell>
          <cell r="T721"/>
          <cell r="U721"/>
          <cell r="V721"/>
          <cell r="W721"/>
          <cell r="X721"/>
          <cell r="Y721"/>
          <cell r="Z721"/>
          <cell r="AA721">
            <v>32819</v>
          </cell>
          <cell r="AB721"/>
        </row>
        <row r="722">
          <cell r="A722"/>
          <cell r="B722"/>
          <cell r="C722"/>
          <cell r="D722"/>
          <cell r="E722"/>
          <cell r="F722"/>
          <cell r="G722"/>
          <cell r="H722"/>
          <cell r="I722"/>
          <cell r="J722"/>
          <cell r="K722"/>
          <cell r="L722"/>
          <cell r="M722"/>
          <cell r="N722"/>
          <cell r="O722"/>
          <cell r="P722">
            <v>0</v>
          </cell>
          <cell r="Q722"/>
          <cell r="R722"/>
          <cell r="S722" t="str">
            <v xml:space="preserve">32819 </v>
          </cell>
          <cell r="T722"/>
          <cell r="U722"/>
          <cell r="V722"/>
          <cell r="W722"/>
          <cell r="X722"/>
          <cell r="Y722"/>
          <cell r="Z722"/>
          <cell r="AA722">
            <v>32819</v>
          </cell>
          <cell r="AB722"/>
        </row>
        <row r="723">
          <cell r="A723"/>
          <cell r="B723"/>
          <cell r="C723"/>
          <cell r="D723"/>
          <cell r="E723"/>
          <cell r="F723"/>
          <cell r="G723"/>
          <cell r="H723"/>
          <cell r="I723"/>
          <cell r="J723"/>
          <cell r="K723"/>
          <cell r="L723"/>
          <cell r="M723"/>
          <cell r="N723"/>
          <cell r="O723"/>
          <cell r="P723">
            <v>0</v>
          </cell>
          <cell r="Q723"/>
          <cell r="R723"/>
          <cell r="S723" t="str">
            <v xml:space="preserve">32819 </v>
          </cell>
          <cell r="T723"/>
          <cell r="U723"/>
          <cell r="V723"/>
          <cell r="W723"/>
          <cell r="X723"/>
          <cell r="Y723"/>
          <cell r="Z723"/>
          <cell r="AA723">
            <v>32819</v>
          </cell>
          <cell r="AB723"/>
        </row>
        <row r="724">
          <cell r="A724"/>
          <cell r="B724"/>
          <cell r="C724"/>
          <cell r="D724"/>
          <cell r="E724"/>
          <cell r="F724"/>
          <cell r="G724"/>
          <cell r="H724"/>
          <cell r="I724"/>
          <cell r="J724"/>
          <cell r="K724"/>
          <cell r="L724"/>
          <cell r="M724"/>
          <cell r="N724"/>
          <cell r="O724"/>
          <cell r="P724">
            <v>0</v>
          </cell>
          <cell r="Q724"/>
          <cell r="R724"/>
          <cell r="S724" t="str">
            <v xml:space="preserve">32819 </v>
          </cell>
          <cell r="T724"/>
          <cell r="U724"/>
          <cell r="V724"/>
          <cell r="W724"/>
          <cell r="X724"/>
          <cell r="Y724"/>
          <cell r="Z724"/>
          <cell r="AA724">
            <v>32819</v>
          </cell>
          <cell r="AB724"/>
        </row>
        <row r="725">
          <cell r="A725"/>
          <cell r="B725"/>
          <cell r="C725"/>
          <cell r="D725"/>
          <cell r="E725"/>
          <cell r="F725"/>
          <cell r="G725"/>
          <cell r="H725"/>
          <cell r="I725"/>
          <cell r="J725"/>
          <cell r="K725"/>
          <cell r="L725"/>
          <cell r="M725"/>
          <cell r="N725"/>
          <cell r="O725"/>
          <cell r="P725">
            <v>0</v>
          </cell>
          <cell r="Q725"/>
          <cell r="R725"/>
          <cell r="S725" t="str">
            <v xml:space="preserve">32819 </v>
          </cell>
          <cell r="T725"/>
          <cell r="U725"/>
          <cell r="V725"/>
          <cell r="W725"/>
          <cell r="X725"/>
          <cell r="Y725"/>
          <cell r="Z725"/>
          <cell r="AA725">
            <v>32819</v>
          </cell>
          <cell r="AB725"/>
        </row>
        <row r="726">
          <cell r="A726"/>
          <cell r="B726"/>
          <cell r="C726"/>
          <cell r="D726"/>
          <cell r="E726"/>
          <cell r="F726"/>
          <cell r="G726"/>
          <cell r="H726"/>
          <cell r="I726"/>
          <cell r="J726"/>
          <cell r="K726"/>
          <cell r="L726"/>
          <cell r="M726"/>
          <cell r="N726"/>
          <cell r="O726"/>
          <cell r="P726">
            <v>0</v>
          </cell>
          <cell r="Q726"/>
          <cell r="R726"/>
          <cell r="S726" t="str">
            <v xml:space="preserve">32819 </v>
          </cell>
          <cell r="T726"/>
          <cell r="U726"/>
          <cell r="V726"/>
          <cell r="W726"/>
          <cell r="X726"/>
          <cell r="Y726"/>
          <cell r="Z726"/>
          <cell r="AA726">
            <v>32819</v>
          </cell>
          <cell r="AB726"/>
        </row>
        <row r="727">
          <cell r="A727"/>
          <cell r="B727"/>
          <cell r="C727"/>
          <cell r="D727"/>
          <cell r="E727"/>
          <cell r="F727"/>
          <cell r="G727"/>
          <cell r="H727"/>
          <cell r="I727"/>
          <cell r="J727"/>
          <cell r="K727"/>
          <cell r="L727"/>
          <cell r="M727"/>
          <cell r="N727"/>
          <cell r="O727"/>
          <cell r="P727">
            <v>0</v>
          </cell>
          <cell r="Q727"/>
          <cell r="R727"/>
          <cell r="S727" t="str">
            <v xml:space="preserve">32819 </v>
          </cell>
          <cell r="T727"/>
          <cell r="U727"/>
          <cell r="V727"/>
          <cell r="W727"/>
          <cell r="X727"/>
          <cell r="Y727"/>
          <cell r="Z727"/>
          <cell r="AA727">
            <v>32819</v>
          </cell>
          <cell r="AB727"/>
        </row>
        <row r="728">
          <cell r="A728"/>
          <cell r="B728"/>
          <cell r="C728"/>
          <cell r="D728"/>
          <cell r="E728"/>
          <cell r="F728"/>
          <cell r="G728"/>
          <cell r="H728"/>
          <cell r="I728"/>
          <cell r="J728"/>
          <cell r="K728"/>
          <cell r="L728"/>
          <cell r="M728"/>
          <cell r="N728"/>
          <cell r="O728"/>
          <cell r="P728">
            <v>0</v>
          </cell>
          <cell r="Q728"/>
          <cell r="R728"/>
          <cell r="S728" t="str">
            <v xml:space="preserve">32819 </v>
          </cell>
          <cell r="T728"/>
          <cell r="U728"/>
          <cell r="V728"/>
          <cell r="W728"/>
          <cell r="X728"/>
          <cell r="Y728"/>
          <cell r="Z728"/>
          <cell r="AA728">
            <v>32819</v>
          </cell>
          <cell r="AB728"/>
        </row>
        <row r="729">
          <cell r="A729"/>
          <cell r="B729"/>
          <cell r="C729"/>
          <cell r="D729"/>
          <cell r="E729"/>
          <cell r="F729"/>
          <cell r="G729"/>
          <cell r="H729"/>
          <cell r="I729"/>
          <cell r="J729"/>
          <cell r="K729"/>
          <cell r="L729"/>
          <cell r="M729"/>
          <cell r="N729"/>
          <cell r="O729"/>
          <cell r="P729">
            <v>0</v>
          </cell>
          <cell r="Q729"/>
          <cell r="R729"/>
          <cell r="S729" t="str">
            <v xml:space="preserve">32819 </v>
          </cell>
          <cell r="T729"/>
          <cell r="U729"/>
          <cell r="V729"/>
          <cell r="W729"/>
          <cell r="X729"/>
          <cell r="Y729"/>
          <cell r="Z729"/>
          <cell r="AA729">
            <v>32819</v>
          </cell>
          <cell r="AB729"/>
        </row>
        <row r="730">
          <cell r="A730"/>
          <cell r="B730"/>
          <cell r="C730"/>
          <cell r="D730"/>
          <cell r="E730"/>
          <cell r="F730"/>
          <cell r="G730"/>
          <cell r="H730"/>
          <cell r="I730"/>
          <cell r="J730"/>
          <cell r="K730"/>
          <cell r="L730"/>
          <cell r="M730"/>
          <cell r="N730"/>
          <cell r="O730"/>
          <cell r="P730">
            <v>0</v>
          </cell>
          <cell r="Q730"/>
          <cell r="R730"/>
          <cell r="S730" t="str">
            <v xml:space="preserve">32819 </v>
          </cell>
          <cell r="T730"/>
          <cell r="U730"/>
          <cell r="V730"/>
          <cell r="W730"/>
          <cell r="X730"/>
          <cell r="Y730"/>
          <cell r="Z730"/>
          <cell r="AA730">
            <v>32819</v>
          </cell>
          <cell r="AB730"/>
        </row>
        <row r="731">
          <cell r="A731"/>
          <cell r="B731"/>
          <cell r="C731"/>
          <cell r="D731"/>
          <cell r="E731"/>
          <cell r="F731"/>
          <cell r="G731"/>
          <cell r="H731"/>
          <cell r="I731"/>
          <cell r="J731"/>
          <cell r="K731"/>
          <cell r="L731"/>
          <cell r="M731"/>
          <cell r="N731"/>
          <cell r="O731"/>
          <cell r="P731">
            <v>0</v>
          </cell>
          <cell r="Q731"/>
          <cell r="R731"/>
          <cell r="S731" t="str">
            <v xml:space="preserve">32819 </v>
          </cell>
          <cell r="T731"/>
          <cell r="U731"/>
          <cell r="V731"/>
          <cell r="W731"/>
          <cell r="X731"/>
          <cell r="Y731"/>
          <cell r="Z731"/>
          <cell r="AA731">
            <v>32819</v>
          </cell>
          <cell r="AB731"/>
        </row>
        <row r="732">
          <cell r="A732"/>
          <cell r="B732"/>
          <cell r="C732"/>
          <cell r="D732"/>
          <cell r="E732"/>
          <cell r="F732"/>
          <cell r="G732"/>
          <cell r="H732"/>
          <cell r="I732"/>
          <cell r="J732"/>
          <cell r="K732"/>
          <cell r="L732"/>
          <cell r="M732"/>
          <cell r="N732"/>
          <cell r="O732"/>
          <cell r="P732">
            <v>0</v>
          </cell>
          <cell r="Q732"/>
          <cell r="R732"/>
          <cell r="S732" t="str">
            <v xml:space="preserve">32819 </v>
          </cell>
          <cell r="T732"/>
          <cell r="U732"/>
          <cell r="V732"/>
          <cell r="W732"/>
          <cell r="X732"/>
          <cell r="Y732"/>
          <cell r="Z732"/>
          <cell r="AA732">
            <v>32819</v>
          </cell>
          <cell r="AB732"/>
        </row>
        <row r="733">
          <cell r="A733"/>
          <cell r="B733"/>
          <cell r="C733"/>
          <cell r="D733"/>
          <cell r="E733"/>
          <cell r="F733"/>
          <cell r="G733"/>
          <cell r="H733"/>
          <cell r="I733"/>
          <cell r="J733"/>
          <cell r="K733"/>
          <cell r="L733"/>
          <cell r="M733"/>
          <cell r="N733"/>
          <cell r="O733"/>
          <cell r="P733">
            <v>0</v>
          </cell>
          <cell r="Q733"/>
          <cell r="R733"/>
          <cell r="S733" t="str">
            <v xml:space="preserve">32819 </v>
          </cell>
          <cell r="T733"/>
          <cell r="U733"/>
          <cell r="V733"/>
          <cell r="W733"/>
          <cell r="X733"/>
          <cell r="Y733"/>
          <cell r="Z733"/>
          <cell r="AA733">
            <v>32819</v>
          </cell>
          <cell r="AB733"/>
        </row>
        <row r="734">
          <cell r="A734"/>
          <cell r="B734"/>
          <cell r="C734"/>
          <cell r="D734"/>
          <cell r="E734"/>
          <cell r="F734"/>
          <cell r="G734"/>
          <cell r="H734"/>
          <cell r="I734"/>
          <cell r="J734"/>
          <cell r="K734"/>
          <cell r="L734"/>
          <cell r="M734"/>
          <cell r="N734"/>
          <cell r="O734"/>
          <cell r="P734">
            <v>0</v>
          </cell>
          <cell r="Q734"/>
          <cell r="R734"/>
          <cell r="S734" t="str">
            <v xml:space="preserve">32819 </v>
          </cell>
          <cell r="T734"/>
          <cell r="U734"/>
          <cell r="V734"/>
          <cell r="W734"/>
          <cell r="X734"/>
          <cell r="Y734"/>
          <cell r="Z734"/>
          <cell r="AA734">
            <v>32819</v>
          </cell>
          <cell r="AB734"/>
        </row>
        <row r="735">
          <cell r="A735"/>
          <cell r="B735"/>
          <cell r="C735"/>
          <cell r="D735"/>
          <cell r="E735"/>
          <cell r="F735"/>
          <cell r="G735"/>
          <cell r="H735"/>
          <cell r="I735"/>
          <cell r="J735"/>
          <cell r="K735"/>
          <cell r="L735"/>
          <cell r="M735"/>
          <cell r="N735"/>
          <cell r="O735"/>
          <cell r="P735">
            <v>0</v>
          </cell>
          <cell r="Q735"/>
          <cell r="R735"/>
          <cell r="S735" t="str">
            <v xml:space="preserve">32819 </v>
          </cell>
          <cell r="T735"/>
          <cell r="U735"/>
          <cell r="V735"/>
          <cell r="W735"/>
          <cell r="X735"/>
          <cell r="Y735"/>
          <cell r="Z735"/>
          <cell r="AA735">
            <v>32819</v>
          </cell>
          <cell r="AB735"/>
        </row>
        <row r="736">
          <cell r="A736"/>
          <cell r="B736"/>
          <cell r="C736"/>
          <cell r="D736"/>
          <cell r="E736"/>
          <cell r="F736"/>
          <cell r="G736"/>
          <cell r="H736"/>
          <cell r="I736"/>
          <cell r="J736"/>
          <cell r="K736"/>
          <cell r="L736"/>
          <cell r="M736"/>
          <cell r="N736"/>
          <cell r="O736"/>
          <cell r="P736">
            <v>0</v>
          </cell>
          <cell r="Q736"/>
          <cell r="R736"/>
          <cell r="S736" t="str">
            <v xml:space="preserve">32819 </v>
          </cell>
          <cell r="T736"/>
          <cell r="U736"/>
          <cell r="V736"/>
          <cell r="W736"/>
          <cell r="X736"/>
          <cell r="Y736"/>
          <cell r="Z736"/>
          <cell r="AA736">
            <v>32819</v>
          </cell>
          <cell r="AB736"/>
        </row>
        <row r="737">
          <cell r="A737"/>
          <cell r="B737"/>
          <cell r="C737"/>
          <cell r="D737"/>
          <cell r="E737"/>
          <cell r="F737"/>
          <cell r="G737"/>
          <cell r="H737"/>
          <cell r="I737"/>
          <cell r="J737"/>
          <cell r="K737"/>
          <cell r="L737"/>
          <cell r="M737"/>
          <cell r="N737"/>
          <cell r="O737"/>
          <cell r="P737">
            <v>0</v>
          </cell>
          <cell r="Q737"/>
          <cell r="R737"/>
          <cell r="S737" t="str">
            <v xml:space="preserve">32819 </v>
          </cell>
          <cell r="T737"/>
          <cell r="U737"/>
          <cell r="V737"/>
          <cell r="W737"/>
          <cell r="X737"/>
          <cell r="Y737"/>
          <cell r="Z737"/>
          <cell r="AA737">
            <v>32819</v>
          </cell>
          <cell r="AB737"/>
        </row>
        <row r="738">
          <cell r="A738"/>
          <cell r="B738"/>
          <cell r="C738"/>
          <cell r="D738"/>
          <cell r="E738"/>
          <cell r="F738"/>
          <cell r="G738"/>
          <cell r="H738"/>
          <cell r="I738"/>
          <cell r="J738"/>
          <cell r="K738"/>
          <cell r="L738"/>
          <cell r="M738"/>
          <cell r="N738"/>
          <cell r="O738"/>
          <cell r="P738">
            <v>0</v>
          </cell>
          <cell r="Q738"/>
          <cell r="R738"/>
          <cell r="S738" t="str">
            <v xml:space="preserve">32819 </v>
          </cell>
          <cell r="T738"/>
          <cell r="U738"/>
          <cell r="V738"/>
          <cell r="W738"/>
          <cell r="X738"/>
          <cell r="Y738"/>
          <cell r="Z738"/>
          <cell r="AA738">
            <v>32819</v>
          </cell>
          <cell r="AB738"/>
        </row>
        <row r="739">
          <cell r="A739"/>
          <cell r="B739"/>
          <cell r="C739"/>
          <cell r="D739"/>
          <cell r="E739"/>
          <cell r="F739"/>
          <cell r="G739"/>
          <cell r="H739"/>
          <cell r="I739"/>
          <cell r="J739"/>
          <cell r="K739"/>
          <cell r="L739"/>
          <cell r="M739"/>
          <cell r="N739"/>
          <cell r="O739"/>
          <cell r="P739">
            <v>0</v>
          </cell>
          <cell r="Q739"/>
          <cell r="R739"/>
          <cell r="S739" t="str">
            <v xml:space="preserve">32819 </v>
          </cell>
          <cell r="T739"/>
          <cell r="U739"/>
          <cell r="V739"/>
          <cell r="W739"/>
          <cell r="X739"/>
          <cell r="Y739"/>
          <cell r="Z739"/>
          <cell r="AA739">
            <v>32819</v>
          </cell>
          <cell r="AB739"/>
        </row>
        <row r="740">
          <cell r="A740"/>
          <cell r="B740"/>
          <cell r="C740"/>
          <cell r="D740"/>
          <cell r="E740"/>
          <cell r="F740"/>
          <cell r="G740"/>
          <cell r="H740"/>
          <cell r="I740"/>
          <cell r="J740"/>
          <cell r="K740"/>
          <cell r="L740"/>
          <cell r="M740"/>
          <cell r="N740"/>
          <cell r="O740"/>
          <cell r="P740">
            <v>0</v>
          </cell>
          <cell r="Q740"/>
          <cell r="R740"/>
          <cell r="S740" t="str">
            <v xml:space="preserve">32819 </v>
          </cell>
          <cell r="T740"/>
          <cell r="U740"/>
          <cell r="V740"/>
          <cell r="W740"/>
          <cell r="X740"/>
          <cell r="Y740"/>
          <cell r="Z740"/>
          <cell r="AA740">
            <v>32819</v>
          </cell>
          <cell r="AB740"/>
        </row>
        <row r="741">
          <cell r="A741"/>
          <cell r="B741"/>
          <cell r="C741"/>
          <cell r="D741"/>
          <cell r="E741"/>
          <cell r="F741"/>
          <cell r="G741"/>
          <cell r="H741"/>
          <cell r="I741"/>
          <cell r="J741"/>
          <cell r="K741"/>
          <cell r="L741"/>
          <cell r="M741"/>
          <cell r="N741"/>
          <cell r="O741"/>
          <cell r="P741">
            <v>0</v>
          </cell>
          <cell r="Q741"/>
          <cell r="R741"/>
          <cell r="S741" t="str">
            <v xml:space="preserve">32819 </v>
          </cell>
          <cell r="T741"/>
          <cell r="U741"/>
          <cell r="V741"/>
          <cell r="W741"/>
          <cell r="X741"/>
          <cell r="Y741"/>
          <cell r="Z741"/>
          <cell r="AA741">
            <v>32819</v>
          </cell>
          <cell r="AB741"/>
        </row>
        <row r="742">
          <cell r="A742"/>
          <cell r="B742"/>
          <cell r="C742"/>
          <cell r="D742"/>
          <cell r="E742"/>
          <cell r="F742"/>
          <cell r="G742"/>
          <cell r="H742"/>
          <cell r="I742"/>
          <cell r="J742"/>
          <cell r="K742"/>
          <cell r="L742"/>
          <cell r="M742"/>
          <cell r="N742"/>
          <cell r="O742"/>
          <cell r="P742">
            <v>0</v>
          </cell>
          <cell r="Q742"/>
          <cell r="R742"/>
          <cell r="S742" t="str">
            <v xml:space="preserve">32819 </v>
          </cell>
          <cell r="T742"/>
          <cell r="U742"/>
          <cell r="V742"/>
          <cell r="W742"/>
          <cell r="X742"/>
          <cell r="Y742"/>
          <cell r="Z742"/>
          <cell r="AA742">
            <v>32819</v>
          </cell>
          <cell r="AB742"/>
        </row>
        <row r="743">
          <cell r="A743"/>
          <cell r="B743"/>
          <cell r="C743"/>
          <cell r="D743"/>
          <cell r="E743"/>
          <cell r="F743"/>
          <cell r="G743"/>
          <cell r="H743"/>
          <cell r="I743"/>
          <cell r="J743"/>
          <cell r="K743"/>
          <cell r="L743"/>
          <cell r="M743"/>
          <cell r="N743"/>
          <cell r="O743"/>
          <cell r="P743">
            <v>0</v>
          </cell>
          <cell r="Q743"/>
          <cell r="R743"/>
          <cell r="S743" t="str">
            <v xml:space="preserve">32819 </v>
          </cell>
          <cell r="T743"/>
          <cell r="U743"/>
          <cell r="V743"/>
          <cell r="W743"/>
          <cell r="X743"/>
          <cell r="Y743"/>
          <cell r="Z743"/>
          <cell r="AA743">
            <v>32819</v>
          </cell>
          <cell r="AB743"/>
        </row>
        <row r="744">
          <cell r="A744"/>
          <cell r="B744"/>
          <cell r="C744"/>
          <cell r="D744"/>
          <cell r="E744"/>
          <cell r="F744"/>
          <cell r="G744"/>
          <cell r="H744"/>
          <cell r="I744"/>
          <cell r="J744"/>
          <cell r="K744"/>
          <cell r="L744"/>
          <cell r="M744"/>
          <cell r="N744"/>
          <cell r="O744"/>
          <cell r="P744">
            <v>0</v>
          </cell>
          <cell r="Q744"/>
          <cell r="R744"/>
          <cell r="S744" t="str">
            <v xml:space="preserve">32819 </v>
          </cell>
          <cell r="T744"/>
          <cell r="U744"/>
          <cell r="V744"/>
          <cell r="W744"/>
          <cell r="X744"/>
          <cell r="Y744"/>
          <cell r="Z744"/>
          <cell r="AA744">
            <v>32819</v>
          </cell>
          <cell r="AB744"/>
        </row>
        <row r="745">
          <cell r="A745"/>
          <cell r="B745"/>
          <cell r="C745"/>
          <cell r="D745"/>
          <cell r="E745"/>
          <cell r="F745"/>
          <cell r="G745"/>
          <cell r="H745"/>
          <cell r="I745"/>
          <cell r="J745"/>
          <cell r="K745"/>
          <cell r="L745"/>
          <cell r="M745"/>
          <cell r="N745"/>
          <cell r="O745"/>
          <cell r="P745">
            <v>0</v>
          </cell>
          <cell r="Q745"/>
          <cell r="R745"/>
          <cell r="S745" t="str">
            <v xml:space="preserve">32819 </v>
          </cell>
          <cell r="T745"/>
          <cell r="U745"/>
          <cell r="V745"/>
          <cell r="W745"/>
          <cell r="X745"/>
          <cell r="Y745"/>
          <cell r="Z745"/>
          <cell r="AA745">
            <v>32819</v>
          </cell>
          <cell r="AB745"/>
        </row>
        <row r="746">
          <cell r="A746"/>
          <cell r="B746"/>
          <cell r="C746"/>
          <cell r="D746"/>
          <cell r="E746"/>
          <cell r="F746"/>
          <cell r="G746"/>
          <cell r="H746"/>
          <cell r="I746"/>
          <cell r="J746"/>
          <cell r="K746"/>
          <cell r="L746"/>
          <cell r="M746"/>
          <cell r="N746"/>
          <cell r="O746"/>
          <cell r="P746">
            <v>0</v>
          </cell>
          <cell r="Q746"/>
          <cell r="R746"/>
          <cell r="S746" t="str">
            <v xml:space="preserve">32819 </v>
          </cell>
          <cell r="T746"/>
          <cell r="U746"/>
          <cell r="V746"/>
          <cell r="W746"/>
          <cell r="X746"/>
          <cell r="Y746"/>
          <cell r="Z746"/>
          <cell r="AA746">
            <v>32819</v>
          </cell>
          <cell r="AB746"/>
        </row>
        <row r="747">
          <cell r="A747"/>
          <cell r="B747"/>
          <cell r="C747"/>
          <cell r="D747"/>
          <cell r="E747"/>
          <cell r="F747"/>
          <cell r="G747"/>
          <cell r="H747"/>
          <cell r="I747"/>
          <cell r="J747"/>
          <cell r="K747"/>
          <cell r="L747"/>
          <cell r="M747"/>
          <cell r="N747"/>
          <cell r="O747"/>
          <cell r="P747">
            <v>0</v>
          </cell>
          <cell r="Q747"/>
          <cell r="R747"/>
          <cell r="S747" t="str">
            <v xml:space="preserve">32819 </v>
          </cell>
          <cell r="T747"/>
          <cell r="U747"/>
          <cell r="V747"/>
          <cell r="W747"/>
          <cell r="X747"/>
          <cell r="Y747"/>
          <cell r="Z747"/>
          <cell r="AA747">
            <v>32819</v>
          </cell>
          <cell r="AB747"/>
        </row>
        <row r="748">
          <cell r="A748"/>
          <cell r="B748"/>
          <cell r="C748"/>
          <cell r="D748"/>
          <cell r="E748"/>
          <cell r="F748"/>
          <cell r="G748"/>
          <cell r="H748"/>
          <cell r="I748"/>
          <cell r="J748"/>
          <cell r="K748"/>
          <cell r="L748"/>
          <cell r="M748"/>
          <cell r="N748"/>
          <cell r="O748"/>
          <cell r="P748">
            <v>0</v>
          </cell>
          <cell r="Q748"/>
          <cell r="R748"/>
          <cell r="S748" t="str">
            <v xml:space="preserve">32819 </v>
          </cell>
          <cell r="T748"/>
          <cell r="U748"/>
          <cell r="V748"/>
          <cell r="W748"/>
          <cell r="X748"/>
          <cell r="Y748"/>
          <cell r="Z748"/>
          <cell r="AA748">
            <v>32819</v>
          </cell>
          <cell r="AB748"/>
        </row>
        <row r="749">
          <cell r="A749"/>
          <cell r="B749"/>
          <cell r="C749"/>
          <cell r="D749"/>
          <cell r="E749"/>
          <cell r="F749"/>
          <cell r="G749"/>
          <cell r="H749"/>
          <cell r="I749"/>
          <cell r="J749"/>
          <cell r="K749"/>
          <cell r="L749"/>
          <cell r="M749"/>
          <cell r="N749"/>
          <cell r="O749"/>
          <cell r="P749">
            <v>0</v>
          </cell>
          <cell r="Q749"/>
          <cell r="R749"/>
          <cell r="S749" t="str">
            <v xml:space="preserve">32819 </v>
          </cell>
          <cell r="T749"/>
          <cell r="U749"/>
          <cell r="V749"/>
          <cell r="W749"/>
          <cell r="X749"/>
          <cell r="Y749"/>
          <cell r="Z749"/>
          <cell r="AA749">
            <v>32819</v>
          </cell>
          <cell r="AB749"/>
        </row>
        <row r="750">
          <cell r="A750"/>
          <cell r="B750"/>
          <cell r="C750"/>
          <cell r="D750"/>
          <cell r="E750"/>
          <cell r="F750"/>
          <cell r="G750"/>
          <cell r="H750"/>
          <cell r="I750"/>
          <cell r="J750"/>
          <cell r="K750"/>
          <cell r="L750"/>
          <cell r="M750"/>
          <cell r="N750"/>
          <cell r="O750"/>
          <cell r="P750">
            <v>0</v>
          </cell>
          <cell r="Q750"/>
          <cell r="R750"/>
          <cell r="S750" t="str">
            <v xml:space="preserve">32819 </v>
          </cell>
          <cell r="T750"/>
          <cell r="U750"/>
          <cell r="V750"/>
          <cell r="W750"/>
          <cell r="X750"/>
          <cell r="Y750"/>
          <cell r="Z750"/>
          <cell r="AA750">
            <v>32819</v>
          </cell>
          <cell r="AB750"/>
        </row>
        <row r="751">
          <cell r="A751"/>
          <cell r="B751"/>
          <cell r="C751"/>
          <cell r="D751"/>
          <cell r="E751"/>
          <cell r="F751"/>
          <cell r="G751"/>
          <cell r="H751"/>
          <cell r="I751"/>
          <cell r="J751"/>
          <cell r="K751"/>
          <cell r="L751"/>
          <cell r="M751"/>
          <cell r="N751"/>
          <cell r="O751"/>
          <cell r="P751">
            <v>0</v>
          </cell>
          <cell r="Q751"/>
          <cell r="R751"/>
          <cell r="S751" t="str">
            <v xml:space="preserve">32819 </v>
          </cell>
          <cell r="T751"/>
          <cell r="U751"/>
          <cell r="V751"/>
          <cell r="W751"/>
          <cell r="X751"/>
          <cell r="Y751"/>
          <cell r="Z751"/>
          <cell r="AA751">
            <v>32819</v>
          </cell>
          <cell r="AB751"/>
        </row>
        <row r="752">
          <cell r="A752"/>
          <cell r="B752"/>
          <cell r="C752"/>
          <cell r="D752"/>
          <cell r="E752"/>
          <cell r="F752"/>
          <cell r="G752"/>
          <cell r="H752"/>
          <cell r="I752"/>
          <cell r="J752"/>
          <cell r="K752"/>
          <cell r="L752"/>
          <cell r="M752"/>
          <cell r="N752"/>
          <cell r="O752"/>
          <cell r="P752">
            <v>0</v>
          </cell>
          <cell r="Q752"/>
          <cell r="R752"/>
          <cell r="S752" t="str">
            <v xml:space="preserve">32819 </v>
          </cell>
          <cell r="T752"/>
          <cell r="U752"/>
          <cell r="V752"/>
          <cell r="W752"/>
          <cell r="X752"/>
          <cell r="Y752"/>
          <cell r="Z752"/>
          <cell r="AA752">
            <v>32819</v>
          </cell>
          <cell r="AB752"/>
        </row>
        <row r="753">
          <cell r="A753"/>
          <cell r="B753"/>
          <cell r="C753"/>
          <cell r="D753"/>
          <cell r="E753"/>
          <cell r="F753"/>
          <cell r="G753"/>
          <cell r="H753"/>
          <cell r="I753"/>
          <cell r="J753"/>
          <cell r="K753"/>
          <cell r="L753"/>
          <cell r="M753"/>
          <cell r="N753"/>
          <cell r="O753"/>
          <cell r="P753">
            <v>0</v>
          </cell>
          <cell r="Q753"/>
          <cell r="R753"/>
          <cell r="S753" t="str">
            <v xml:space="preserve">32819 </v>
          </cell>
          <cell r="T753"/>
          <cell r="U753"/>
          <cell r="V753"/>
          <cell r="W753"/>
          <cell r="X753"/>
          <cell r="Y753"/>
          <cell r="Z753"/>
          <cell r="AA753">
            <v>32819</v>
          </cell>
          <cell r="AB753"/>
        </row>
        <row r="754">
          <cell r="A754"/>
          <cell r="B754"/>
          <cell r="C754"/>
          <cell r="D754"/>
          <cell r="E754"/>
          <cell r="F754"/>
          <cell r="G754"/>
          <cell r="H754"/>
          <cell r="I754"/>
          <cell r="J754"/>
          <cell r="K754"/>
          <cell r="L754"/>
          <cell r="M754"/>
          <cell r="N754"/>
          <cell r="O754"/>
          <cell r="P754">
            <v>0</v>
          </cell>
          <cell r="Q754"/>
          <cell r="R754"/>
          <cell r="S754" t="str">
            <v xml:space="preserve">32819 </v>
          </cell>
          <cell r="T754"/>
          <cell r="U754"/>
          <cell r="V754"/>
          <cell r="W754"/>
          <cell r="X754"/>
          <cell r="Y754"/>
          <cell r="Z754"/>
          <cell r="AA754">
            <v>32819</v>
          </cell>
          <cell r="AB754"/>
        </row>
        <row r="755">
          <cell r="A755"/>
          <cell r="B755"/>
          <cell r="C755"/>
          <cell r="D755"/>
          <cell r="E755"/>
          <cell r="F755"/>
          <cell r="G755"/>
          <cell r="H755"/>
          <cell r="I755"/>
          <cell r="J755"/>
          <cell r="K755"/>
          <cell r="L755"/>
          <cell r="M755"/>
          <cell r="N755"/>
          <cell r="O755"/>
          <cell r="P755">
            <v>0</v>
          </cell>
          <cell r="Q755"/>
          <cell r="R755"/>
          <cell r="S755" t="str">
            <v xml:space="preserve">32819 </v>
          </cell>
          <cell r="T755"/>
          <cell r="U755"/>
          <cell r="V755"/>
          <cell r="W755"/>
          <cell r="X755"/>
          <cell r="Y755"/>
          <cell r="Z755"/>
          <cell r="AA755">
            <v>32819</v>
          </cell>
          <cell r="AB755"/>
        </row>
        <row r="756">
          <cell r="A756"/>
          <cell r="B756"/>
          <cell r="C756"/>
          <cell r="D756"/>
          <cell r="E756"/>
          <cell r="F756"/>
          <cell r="G756"/>
          <cell r="H756"/>
          <cell r="I756"/>
          <cell r="J756"/>
          <cell r="K756"/>
          <cell r="L756"/>
          <cell r="M756"/>
          <cell r="N756"/>
          <cell r="O756"/>
          <cell r="P756">
            <v>0</v>
          </cell>
          <cell r="Q756"/>
          <cell r="R756"/>
          <cell r="S756" t="str">
            <v xml:space="preserve">32819 </v>
          </cell>
          <cell r="T756"/>
          <cell r="U756"/>
          <cell r="V756"/>
          <cell r="W756"/>
          <cell r="X756"/>
          <cell r="Y756"/>
          <cell r="Z756"/>
          <cell r="AA756">
            <v>32819</v>
          </cell>
          <cell r="AB756"/>
        </row>
        <row r="757">
          <cell r="A757"/>
          <cell r="B757"/>
          <cell r="C757"/>
          <cell r="D757"/>
          <cell r="E757"/>
          <cell r="F757"/>
          <cell r="G757"/>
          <cell r="H757"/>
          <cell r="I757"/>
          <cell r="J757"/>
          <cell r="K757"/>
          <cell r="L757"/>
          <cell r="M757"/>
          <cell r="N757"/>
          <cell r="O757"/>
          <cell r="P757">
            <v>0</v>
          </cell>
          <cell r="Q757"/>
          <cell r="R757"/>
          <cell r="S757" t="str">
            <v xml:space="preserve">32819 </v>
          </cell>
          <cell r="T757"/>
          <cell r="U757"/>
          <cell r="V757"/>
          <cell r="W757"/>
          <cell r="X757"/>
          <cell r="Y757"/>
          <cell r="Z757"/>
          <cell r="AA757">
            <v>32819</v>
          </cell>
          <cell r="AB757"/>
        </row>
        <row r="758">
          <cell r="A758"/>
          <cell r="B758"/>
          <cell r="C758"/>
          <cell r="D758"/>
          <cell r="E758"/>
          <cell r="F758"/>
          <cell r="G758"/>
          <cell r="H758"/>
          <cell r="I758"/>
          <cell r="J758"/>
          <cell r="K758"/>
          <cell r="L758"/>
          <cell r="M758"/>
          <cell r="N758"/>
          <cell r="O758"/>
          <cell r="P758">
            <v>0</v>
          </cell>
          <cell r="Q758"/>
          <cell r="R758"/>
          <cell r="S758" t="str">
            <v xml:space="preserve">32819 </v>
          </cell>
          <cell r="T758"/>
          <cell r="U758"/>
          <cell r="V758"/>
          <cell r="W758"/>
          <cell r="X758"/>
          <cell r="Y758"/>
          <cell r="Z758"/>
          <cell r="AA758">
            <v>32819</v>
          </cell>
          <cell r="AB758"/>
        </row>
        <row r="759">
          <cell r="A759"/>
          <cell r="B759"/>
          <cell r="C759"/>
          <cell r="D759"/>
          <cell r="E759"/>
          <cell r="F759"/>
          <cell r="G759"/>
          <cell r="H759"/>
          <cell r="I759"/>
          <cell r="J759"/>
          <cell r="K759"/>
          <cell r="L759"/>
          <cell r="M759"/>
          <cell r="N759"/>
          <cell r="O759"/>
          <cell r="P759">
            <v>0</v>
          </cell>
          <cell r="Q759"/>
          <cell r="R759"/>
          <cell r="S759" t="str">
            <v xml:space="preserve">32819 </v>
          </cell>
          <cell r="T759"/>
          <cell r="U759"/>
          <cell r="V759"/>
          <cell r="W759"/>
          <cell r="X759"/>
          <cell r="Y759"/>
          <cell r="Z759"/>
          <cell r="AA759">
            <v>32819</v>
          </cell>
          <cell r="AB759"/>
        </row>
        <row r="760">
          <cell r="A760"/>
          <cell r="B760"/>
          <cell r="C760"/>
          <cell r="D760"/>
          <cell r="E760"/>
          <cell r="F760"/>
          <cell r="G760"/>
          <cell r="H760"/>
          <cell r="I760"/>
          <cell r="J760"/>
          <cell r="K760"/>
          <cell r="L760"/>
          <cell r="M760"/>
          <cell r="N760"/>
          <cell r="O760"/>
          <cell r="P760">
            <v>0</v>
          </cell>
          <cell r="Q760"/>
          <cell r="R760"/>
          <cell r="S760" t="str">
            <v xml:space="preserve">32819 </v>
          </cell>
          <cell r="T760"/>
          <cell r="U760"/>
          <cell r="V760"/>
          <cell r="W760"/>
          <cell r="X760"/>
          <cell r="Y760"/>
          <cell r="Z760"/>
          <cell r="AA760">
            <v>32819</v>
          </cell>
          <cell r="AB760"/>
        </row>
        <row r="761">
          <cell r="A761"/>
          <cell r="B761"/>
          <cell r="C761"/>
          <cell r="D761"/>
          <cell r="E761"/>
          <cell r="F761"/>
          <cell r="G761"/>
          <cell r="H761"/>
          <cell r="I761"/>
          <cell r="J761"/>
          <cell r="K761"/>
          <cell r="L761"/>
          <cell r="M761"/>
          <cell r="N761"/>
          <cell r="O761"/>
          <cell r="P761">
            <v>0</v>
          </cell>
          <cell r="Q761"/>
          <cell r="R761"/>
          <cell r="S761" t="str">
            <v xml:space="preserve">32819 </v>
          </cell>
          <cell r="T761"/>
          <cell r="U761"/>
          <cell r="V761"/>
          <cell r="W761"/>
          <cell r="X761"/>
          <cell r="Y761"/>
          <cell r="Z761"/>
          <cell r="AA761">
            <v>32819</v>
          </cell>
          <cell r="AB761"/>
        </row>
        <row r="762">
          <cell r="A762"/>
          <cell r="B762"/>
          <cell r="C762"/>
          <cell r="D762"/>
          <cell r="E762"/>
          <cell r="F762"/>
          <cell r="G762"/>
          <cell r="H762"/>
          <cell r="I762"/>
          <cell r="J762"/>
          <cell r="K762"/>
          <cell r="L762"/>
          <cell r="M762"/>
          <cell r="N762"/>
          <cell r="O762"/>
          <cell r="P762">
            <v>0</v>
          </cell>
          <cell r="Q762"/>
          <cell r="R762"/>
          <cell r="S762" t="str">
            <v xml:space="preserve">32819 </v>
          </cell>
          <cell r="T762"/>
          <cell r="U762"/>
          <cell r="V762"/>
          <cell r="W762"/>
          <cell r="X762"/>
          <cell r="Y762"/>
          <cell r="Z762"/>
          <cell r="AA762">
            <v>32819</v>
          </cell>
          <cell r="AB762"/>
        </row>
        <row r="763">
          <cell r="A763"/>
          <cell r="B763"/>
          <cell r="C763"/>
          <cell r="D763"/>
          <cell r="E763"/>
          <cell r="F763"/>
          <cell r="G763"/>
          <cell r="H763"/>
          <cell r="I763"/>
          <cell r="J763"/>
          <cell r="K763"/>
          <cell r="L763"/>
          <cell r="M763"/>
          <cell r="N763"/>
          <cell r="O763"/>
          <cell r="P763">
            <v>0</v>
          </cell>
          <cell r="Q763"/>
          <cell r="R763"/>
          <cell r="S763" t="str">
            <v xml:space="preserve">32819 </v>
          </cell>
          <cell r="T763"/>
          <cell r="U763"/>
          <cell r="V763"/>
          <cell r="W763"/>
          <cell r="X763"/>
          <cell r="Y763"/>
          <cell r="Z763"/>
          <cell r="AA763">
            <v>32819</v>
          </cell>
          <cell r="AB763"/>
        </row>
        <row r="764">
          <cell r="A764"/>
          <cell r="B764"/>
          <cell r="C764"/>
          <cell r="D764"/>
          <cell r="E764"/>
          <cell r="F764"/>
          <cell r="G764"/>
          <cell r="H764"/>
          <cell r="I764"/>
          <cell r="J764"/>
          <cell r="K764"/>
          <cell r="L764"/>
          <cell r="M764"/>
          <cell r="N764"/>
          <cell r="O764"/>
          <cell r="P764">
            <v>0</v>
          </cell>
          <cell r="Q764"/>
          <cell r="R764"/>
          <cell r="S764" t="str">
            <v xml:space="preserve">32819 </v>
          </cell>
          <cell r="T764"/>
          <cell r="U764"/>
          <cell r="V764"/>
          <cell r="W764"/>
          <cell r="X764"/>
          <cell r="Y764"/>
          <cell r="Z764"/>
          <cell r="AA764">
            <v>32819</v>
          </cell>
          <cell r="AB764"/>
        </row>
        <row r="765">
          <cell r="A765"/>
          <cell r="B765"/>
          <cell r="C765"/>
          <cell r="D765"/>
          <cell r="E765"/>
          <cell r="F765"/>
          <cell r="G765"/>
          <cell r="H765"/>
          <cell r="I765"/>
          <cell r="J765"/>
          <cell r="K765"/>
          <cell r="L765"/>
          <cell r="M765"/>
          <cell r="N765"/>
          <cell r="O765"/>
          <cell r="P765">
            <v>0</v>
          </cell>
          <cell r="Q765"/>
          <cell r="R765"/>
          <cell r="S765" t="str">
            <v xml:space="preserve">32819 </v>
          </cell>
          <cell r="T765"/>
          <cell r="U765"/>
          <cell r="V765"/>
          <cell r="W765"/>
          <cell r="X765"/>
          <cell r="Y765"/>
          <cell r="Z765"/>
          <cell r="AA765">
            <v>32819</v>
          </cell>
          <cell r="AB765"/>
        </row>
        <row r="766">
          <cell r="A766"/>
          <cell r="B766"/>
          <cell r="C766"/>
          <cell r="D766"/>
          <cell r="E766"/>
          <cell r="F766"/>
          <cell r="G766"/>
          <cell r="H766"/>
          <cell r="I766"/>
          <cell r="J766"/>
          <cell r="K766"/>
          <cell r="L766"/>
          <cell r="M766"/>
          <cell r="N766"/>
          <cell r="O766"/>
          <cell r="P766">
            <v>0</v>
          </cell>
          <cell r="Q766"/>
          <cell r="R766"/>
          <cell r="S766" t="str">
            <v xml:space="preserve">32819 </v>
          </cell>
          <cell r="T766"/>
          <cell r="U766"/>
          <cell r="V766"/>
          <cell r="W766"/>
          <cell r="X766"/>
          <cell r="Y766"/>
          <cell r="Z766"/>
          <cell r="AA766">
            <v>32819</v>
          </cell>
          <cell r="AB766"/>
        </row>
        <row r="767">
          <cell r="A767"/>
          <cell r="B767"/>
          <cell r="C767"/>
          <cell r="D767"/>
          <cell r="E767"/>
          <cell r="F767"/>
          <cell r="G767"/>
          <cell r="H767"/>
          <cell r="I767"/>
          <cell r="J767"/>
          <cell r="K767"/>
          <cell r="L767"/>
          <cell r="M767"/>
          <cell r="N767"/>
          <cell r="O767"/>
          <cell r="P767">
            <v>0</v>
          </cell>
          <cell r="Q767"/>
          <cell r="R767"/>
          <cell r="S767" t="str">
            <v xml:space="preserve">32819 </v>
          </cell>
          <cell r="T767"/>
          <cell r="U767"/>
          <cell r="V767"/>
          <cell r="W767"/>
          <cell r="X767"/>
          <cell r="Y767"/>
          <cell r="Z767"/>
          <cell r="AA767">
            <v>32819</v>
          </cell>
          <cell r="AB767"/>
        </row>
        <row r="768">
          <cell r="A768"/>
          <cell r="B768"/>
          <cell r="C768"/>
          <cell r="D768"/>
          <cell r="E768"/>
          <cell r="F768"/>
          <cell r="G768"/>
          <cell r="H768"/>
          <cell r="I768"/>
          <cell r="J768"/>
          <cell r="K768"/>
          <cell r="L768"/>
          <cell r="M768"/>
          <cell r="N768"/>
          <cell r="O768"/>
          <cell r="P768">
            <v>0</v>
          </cell>
          <cell r="Q768"/>
          <cell r="R768"/>
          <cell r="S768" t="str">
            <v xml:space="preserve">32819 </v>
          </cell>
          <cell r="T768"/>
          <cell r="U768"/>
          <cell r="V768"/>
          <cell r="W768"/>
          <cell r="X768"/>
          <cell r="Y768"/>
          <cell r="Z768"/>
          <cell r="AA768">
            <v>32819</v>
          </cell>
          <cell r="AB768"/>
        </row>
        <row r="769">
          <cell r="A769"/>
          <cell r="B769"/>
          <cell r="C769"/>
          <cell r="D769"/>
          <cell r="E769"/>
          <cell r="F769"/>
          <cell r="G769"/>
          <cell r="H769"/>
          <cell r="I769"/>
          <cell r="J769"/>
          <cell r="K769"/>
          <cell r="L769"/>
          <cell r="M769"/>
          <cell r="N769"/>
          <cell r="O769"/>
          <cell r="P769">
            <v>0</v>
          </cell>
          <cell r="Q769"/>
          <cell r="R769"/>
          <cell r="S769" t="str">
            <v xml:space="preserve">32819 </v>
          </cell>
          <cell r="T769"/>
          <cell r="U769"/>
          <cell r="V769"/>
          <cell r="W769"/>
          <cell r="X769"/>
          <cell r="Y769"/>
          <cell r="Z769"/>
          <cell r="AA769">
            <v>32819</v>
          </cell>
          <cell r="AB769"/>
        </row>
        <row r="770">
          <cell r="A770"/>
          <cell r="B770"/>
          <cell r="C770"/>
          <cell r="D770"/>
          <cell r="E770"/>
          <cell r="F770"/>
          <cell r="G770"/>
          <cell r="H770"/>
          <cell r="I770"/>
          <cell r="J770"/>
          <cell r="K770"/>
          <cell r="L770"/>
          <cell r="M770"/>
          <cell r="N770"/>
          <cell r="O770"/>
          <cell r="P770">
            <v>0</v>
          </cell>
          <cell r="Q770"/>
          <cell r="R770"/>
          <cell r="S770" t="str">
            <v xml:space="preserve">32819 </v>
          </cell>
          <cell r="T770"/>
          <cell r="U770"/>
          <cell r="V770"/>
          <cell r="W770"/>
          <cell r="X770"/>
          <cell r="Y770"/>
          <cell r="Z770"/>
          <cell r="AA770">
            <v>32819</v>
          </cell>
          <cell r="AB770"/>
        </row>
        <row r="771">
          <cell r="A771"/>
          <cell r="B771"/>
          <cell r="C771"/>
          <cell r="D771"/>
          <cell r="E771"/>
          <cell r="F771"/>
          <cell r="G771"/>
          <cell r="H771"/>
          <cell r="I771"/>
          <cell r="J771"/>
          <cell r="K771"/>
          <cell r="L771"/>
          <cell r="M771"/>
          <cell r="N771"/>
          <cell r="O771"/>
          <cell r="P771">
            <v>0</v>
          </cell>
          <cell r="Q771"/>
          <cell r="R771"/>
          <cell r="S771" t="str">
            <v xml:space="preserve">32819 </v>
          </cell>
          <cell r="T771"/>
          <cell r="U771"/>
          <cell r="V771"/>
          <cell r="W771"/>
          <cell r="X771"/>
          <cell r="Y771"/>
          <cell r="Z771"/>
          <cell r="AA771">
            <v>32819</v>
          </cell>
          <cell r="AB771"/>
        </row>
        <row r="772">
          <cell r="A772"/>
          <cell r="B772"/>
          <cell r="C772"/>
          <cell r="D772"/>
          <cell r="E772"/>
          <cell r="F772"/>
          <cell r="G772"/>
          <cell r="H772"/>
          <cell r="I772"/>
          <cell r="J772"/>
          <cell r="K772"/>
          <cell r="L772"/>
          <cell r="M772"/>
          <cell r="N772"/>
          <cell r="O772"/>
          <cell r="P772">
            <v>0</v>
          </cell>
          <cell r="Q772"/>
          <cell r="R772"/>
          <cell r="S772" t="str">
            <v xml:space="preserve">32819 </v>
          </cell>
          <cell r="T772"/>
          <cell r="U772"/>
          <cell r="V772"/>
          <cell r="W772"/>
          <cell r="X772"/>
          <cell r="Y772"/>
          <cell r="Z772"/>
          <cell r="AA772">
            <v>32819</v>
          </cell>
          <cell r="AB772"/>
        </row>
        <row r="773">
          <cell r="A773"/>
          <cell r="B773"/>
          <cell r="C773"/>
          <cell r="D773"/>
          <cell r="E773"/>
          <cell r="F773"/>
          <cell r="G773"/>
          <cell r="H773"/>
          <cell r="I773"/>
          <cell r="J773"/>
          <cell r="K773"/>
          <cell r="L773"/>
          <cell r="M773"/>
          <cell r="N773"/>
          <cell r="O773"/>
          <cell r="P773">
            <v>0</v>
          </cell>
          <cell r="Q773"/>
          <cell r="R773"/>
          <cell r="S773" t="str">
            <v xml:space="preserve">32819 </v>
          </cell>
          <cell r="T773"/>
          <cell r="U773"/>
          <cell r="V773"/>
          <cell r="W773"/>
          <cell r="X773"/>
          <cell r="Y773"/>
          <cell r="Z773"/>
          <cell r="AA773">
            <v>32819</v>
          </cell>
          <cell r="AB773"/>
        </row>
        <row r="774">
          <cell r="A774"/>
          <cell r="B774"/>
          <cell r="C774"/>
          <cell r="D774"/>
          <cell r="E774"/>
          <cell r="F774"/>
          <cell r="G774"/>
          <cell r="H774"/>
          <cell r="I774"/>
          <cell r="J774"/>
          <cell r="K774"/>
          <cell r="L774"/>
          <cell r="M774"/>
          <cell r="N774"/>
          <cell r="O774"/>
          <cell r="P774">
            <v>0</v>
          </cell>
          <cell r="Q774"/>
          <cell r="R774"/>
          <cell r="S774" t="str">
            <v xml:space="preserve">32819 </v>
          </cell>
          <cell r="T774"/>
          <cell r="U774"/>
          <cell r="V774"/>
          <cell r="W774"/>
          <cell r="X774"/>
          <cell r="Y774"/>
          <cell r="Z774"/>
          <cell r="AA774">
            <v>32819</v>
          </cell>
          <cell r="AB774"/>
        </row>
        <row r="775">
          <cell r="A775"/>
          <cell r="B775"/>
          <cell r="C775"/>
          <cell r="D775"/>
          <cell r="E775"/>
          <cell r="F775"/>
          <cell r="G775"/>
          <cell r="H775"/>
          <cell r="I775"/>
          <cell r="J775"/>
          <cell r="K775"/>
          <cell r="L775"/>
          <cell r="M775"/>
          <cell r="N775"/>
          <cell r="O775"/>
          <cell r="P775">
            <v>0</v>
          </cell>
          <cell r="Q775"/>
          <cell r="R775"/>
          <cell r="S775" t="str">
            <v xml:space="preserve">32819 </v>
          </cell>
          <cell r="T775"/>
          <cell r="U775"/>
          <cell r="V775"/>
          <cell r="W775"/>
          <cell r="X775"/>
          <cell r="Y775"/>
          <cell r="Z775"/>
          <cell r="AA775">
            <v>32819</v>
          </cell>
          <cell r="AB775"/>
        </row>
        <row r="776">
          <cell r="A776"/>
          <cell r="B776"/>
          <cell r="C776"/>
          <cell r="D776"/>
          <cell r="E776"/>
          <cell r="F776"/>
          <cell r="G776"/>
          <cell r="H776"/>
          <cell r="I776"/>
          <cell r="J776"/>
          <cell r="K776"/>
          <cell r="L776"/>
          <cell r="M776"/>
          <cell r="N776"/>
          <cell r="O776"/>
          <cell r="P776">
            <v>0</v>
          </cell>
          <cell r="Q776"/>
          <cell r="R776"/>
          <cell r="S776" t="str">
            <v xml:space="preserve">32819 </v>
          </cell>
          <cell r="T776"/>
          <cell r="U776"/>
          <cell r="V776"/>
          <cell r="W776"/>
          <cell r="X776"/>
          <cell r="Y776"/>
          <cell r="Z776"/>
          <cell r="AA776">
            <v>32819</v>
          </cell>
          <cell r="AB776"/>
        </row>
        <row r="777">
          <cell r="A777"/>
          <cell r="B777"/>
          <cell r="C777"/>
          <cell r="D777"/>
          <cell r="E777"/>
          <cell r="F777"/>
          <cell r="G777"/>
          <cell r="H777"/>
          <cell r="I777"/>
          <cell r="J777"/>
          <cell r="K777"/>
          <cell r="L777"/>
          <cell r="M777"/>
          <cell r="N777"/>
          <cell r="O777"/>
          <cell r="P777">
            <v>0</v>
          </cell>
          <cell r="Q777"/>
          <cell r="R777"/>
          <cell r="S777" t="str">
            <v xml:space="preserve">32819 </v>
          </cell>
          <cell r="T777"/>
          <cell r="U777"/>
          <cell r="V777"/>
          <cell r="W777"/>
          <cell r="X777"/>
          <cell r="Y777"/>
          <cell r="Z777"/>
          <cell r="AA777">
            <v>32819</v>
          </cell>
          <cell r="AB777"/>
        </row>
        <row r="778">
          <cell r="A778"/>
          <cell r="B778"/>
          <cell r="C778"/>
          <cell r="D778"/>
          <cell r="E778"/>
          <cell r="F778"/>
          <cell r="G778"/>
          <cell r="H778"/>
          <cell r="I778"/>
          <cell r="J778"/>
          <cell r="K778"/>
          <cell r="L778"/>
          <cell r="M778"/>
          <cell r="N778"/>
          <cell r="O778"/>
          <cell r="P778">
            <v>0</v>
          </cell>
          <cell r="Q778"/>
          <cell r="R778"/>
          <cell r="S778" t="str">
            <v xml:space="preserve">32819 </v>
          </cell>
          <cell r="T778"/>
          <cell r="U778"/>
          <cell r="V778"/>
          <cell r="W778"/>
          <cell r="X778"/>
          <cell r="Y778"/>
          <cell r="Z778"/>
          <cell r="AA778">
            <v>32819</v>
          </cell>
          <cell r="AB778"/>
        </row>
        <row r="779">
          <cell r="A779"/>
          <cell r="B779"/>
          <cell r="C779"/>
          <cell r="D779"/>
          <cell r="E779"/>
          <cell r="F779"/>
          <cell r="G779"/>
          <cell r="H779"/>
          <cell r="I779"/>
          <cell r="J779"/>
          <cell r="K779"/>
          <cell r="L779"/>
          <cell r="M779"/>
          <cell r="N779"/>
          <cell r="O779"/>
          <cell r="P779">
            <v>0</v>
          </cell>
          <cell r="Q779"/>
          <cell r="R779"/>
          <cell r="S779" t="str">
            <v xml:space="preserve">32819 </v>
          </cell>
          <cell r="T779"/>
          <cell r="U779"/>
          <cell r="V779"/>
          <cell r="W779"/>
          <cell r="X779"/>
          <cell r="Y779"/>
          <cell r="Z779"/>
          <cell r="AA779">
            <v>32819</v>
          </cell>
          <cell r="AB779"/>
        </row>
        <row r="780">
          <cell r="A780"/>
          <cell r="B780"/>
          <cell r="C780"/>
          <cell r="D780"/>
          <cell r="E780"/>
          <cell r="F780"/>
          <cell r="G780"/>
          <cell r="H780"/>
          <cell r="I780"/>
          <cell r="J780"/>
          <cell r="K780"/>
          <cell r="L780"/>
          <cell r="M780"/>
          <cell r="N780"/>
          <cell r="O780"/>
          <cell r="P780">
            <v>0</v>
          </cell>
          <cell r="Q780"/>
          <cell r="R780"/>
          <cell r="S780" t="str">
            <v xml:space="preserve">32819 </v>
          </cell>
          <cell r="T780"/>
          <cell r="U780"/>
          <cell r="V780"/>
          <cell r="W780"/>
          <cell r="X780"/>
          <cell r="Y780"/>
          <cell r="Z780"/>
          <cell r="AA780">
            <v>32819</v>
          </cell>
          <cell r="AB780"/>
        </row>
        <row r="781">
          <cell r="A781"/>
          <cell r="B781"/>
          <cell r="C781"/>
          <cell r="D781"/>
          <cell r="E781"/>
          <cell r="F781"/>
          <cell r="G781"/>
          <cell r="H781"/>
          <cell r="I781"/>
          <cell r="J781"/>
          <cell r="K781"/>
          <cell r="L781"/>
          <cell r="M781"/>
          <cell r="N781"/>
          <cell r="O781"/>
          <cell r="P781">
            <v>0</v>
          </cell>
          <cell r="Q781"/>
          <cell r="R781"/>
          <cell r="S781" t="str">
            <v xml:space="preserve">32819 </v>
          </cell>
          <cell r="T781"/>
          <cell r="U781"/>
          <cell r="V781"/>
          <cell r="W781"/>
          <cell r="X781"/>
          <cell r="Y781"/>
          <cell r="Z781"/>
          <cell r="AA781">
            <v>32819</v>
          </cell>
          <cell r="AB781"/>
        </row>
        <row r="782">
          <cell r="A782"/>
          <cell r="B782"/>
          <cell r="C782"/>
          <cell r="D782"/>
          <cell r="E782"/>
          <cell r="F782"/>
          <cell r="G782"/>
          <cell r="H782"/>
          <cell r="I782"/>
          <cell r="J782"/>
          <cell r="K782"/>
          <cell r="L782"/>
          <cell r="M782"/>
          <cell r="N782"/>
          <cell r="O782"/>
          <cell r="P782">
            <v>0</v>
          </cell>
          <cell r="Q782"/>
          <cell r="R782"/>
          <cell r="S782" t="str">
            <v xml:space="preserve">32819 </v>
          </cell>
          <cell r="T782"/>
          <cell r="U782"/>
          <cell r="V782"/>
          <cell r="W782"/>
          <cell r="X782"/>
          <cell r="Y782"/>
          <cell r="Z782"/>
          <cell r="AA782">
            <v>32819</v>
          </cell>
          <cell r="AB782"/>
        </row>
        <row r="783">
          <cell r="A783"/>
          <cell r="B783"/>
          <cell r="C783"/>
          <cell r="D783"/>
          <cell r="E783"/>
          <cell r="F783"/>
          <cell r="G783"/>
          <cell r="H783"/>
          <cell r="I783"/>
          <cell r="J783"/>
          <cell r="K783"/>
          <cell r="L783"/>
          <cell r="M783"/>
          <cell r="N783"/>
          <cell r="O783"/>
          <cell r="P783">
            <v>0</v>
          </cell>
          <cell r="Q783"/>
          <cell r="R783"/>
          <cell r="S783" t="str">
            <v xml:space="preserve">32819 </v>
          </cell>
          <cell r="T783"/>
          <cell r="U783"/>
          <cell r="V783"/>
          <cell r="W783"/>
          <cell r="X783"/>
          <cell r="Y783"/>
          <cell r="Z783"/>
          <cell r="AA783">
            <v>32819</v>
          </cell>
          <cell r="AB783"/>
        </row>
        <row r="784">
          <cell r="A784"/>
          <cell r="B784"/>
          <cell r="C784"/>
          <cell r="D784"/>
          <cell r="E784"/>
          <cell r="F784"/>
          <cell r="G784"/>
          <cell r="H784"/>
          <cell r="I784"/>
          <cell r="J784"/>
          <cell r="K784"/>
          <cell r="L784"/>
          <cell r="M784"/>
          <cell r="N784"/>
          <cell r="O784"/>
          <cell r="P784">
            <v>0</v>
          </cell>
          <cell r="Q784"/>
          <cell r="R784"/>
          <cell r="S784" t="str">
            <v xml:space="preserve">32819 </v>
          </cell>
          <cell r="T784"/>
          <cell r="U784"/>
          <cell r="V784"/>
          <cell r="W784"/>
          <cell r="X784"/>
          <cell r="Y784"/>
          <cell r="Z784"/>
          <cell r="AA784">
            <v>32819</v>
          </cell>
          <cell r="AB784"/>
        </row>
        <row r="785">
          <cell r="A785"/>
          <cell r="B785"/>
          <cell r="C785"/>
          <cell r="D785"/>
          <cell r="E785"/>
          <cell r="F785"/>
          <cell r="G785"/>
          <cell r="H785"/>
          <cell r="I785"/>
          <cell r="J785"/>
          <cell r="K785"/>
          <cell r="L785"/>
          <cell r="M785"/>
          <cell r="N785"/>
          <cell r="O785"/>
          <cell r="P785">
            <v>0</v>
          </cell>
          <cell r="Q785"/>
          <cell r="R785"/>
          <cell r="S785" t="str">
            <v xml:space="preserve">32819 </v>
          </cell>
          <cell r="T785"/>
          <cell r="U785"/>
          <cell r="V785"/>
          <cell r="W785"/>
          <cell r="X785"/>
          <cell r="Y785"/>
          <cell r="Z785"/>
          <cell r="AA785">
            <v>32819</v>
          </cell>
          <cell r="AB785"/>
        </row>
        <row r="786">
          <cell r="A786"/>
          <cell r="B786"/>
          <cell r="C786"/>
          <cell r="D786"/>
          <cell r="E786"/>
          <cell r="F786"/>
          <cell r="G786"/>
          <cell r="H786"/>
          <cell r="I786"/>
          <cell r="J786"/>
          <cell r="K786"/>
          <cell r="L786"/>
          <cell r="M786"/>
          <cell r="N786"/>
          <cell r="O786"/>
          <cell r="P786">
            <v>0</v>
          </cell>
          <cell r="Q786"/>
          <cell r="R786"/>
          <cell r="S786" t="str">
            <v xml:space="preserve">32819 </v>
          </cell>
          <cell r="T786"/>
          <cell r="U786"/>
          <cell r="V786"/>
          <cell r="W786"/>
          <cell r="X786"/>
          <cell r="Y786"/>
          <cell r="Z786"/>
          <cell r="AA786">
            <v>32819</v>
          </cell>
          <cell r="AB786"/>
        </row>
        <row r="787">
          <cell r="A787"/>
          <cell r="B787"/>
          <cell r="C787"/>
          <cell r="D787"/>
          <cell r="E787"/>
          <cell r="F787"/>
          <cell r="G787"/>
          <cell r="H787"/>
          <cell r="I787"/>
          <cell r="J787"/>
          <cell r="K787"/>
          <cell r="L787"/>
          <cell r="M787"/>
          <cell r="N787"/>
          <cell r="O787"/>
          <cell r="P787">
            <v>0</v>
          </cell>
          <cell r="Q787"/>
          <cell r="R787"/>
          <cell r="S787" t="str">
            <v xml:space="preserve">32819 </v>
          </cell>
          <cell r="T787"/>
          <cell r="U787"/>
          <cell r="V787"/>
          <cell r="W787"/>
          <cell r="X787"/>
          <cell r="Y787"/>
          <cell r="Z787"/>
          <cell r="AA787">
            <v>32819</v>
          </cell>
          <cell r="AB787"/>
        </row>
        <row r="788">
          <cell r="A788"/>
          <cell r="B788"/>
          <cell r="C788"/>
          <cell r="D788"/>
          <cell r="E788"/>
          <cell r="F788"/>
          <cell r="G788"/>
          <cell r="H788"/>
          <cell r="I788"/>
          <cell r="J788"/>
          <cell r="K788"/>
          <cell r="L788"/>
          <cell r="M788"/>
          <cell r="N788"/>
          <cell r="O788"/>
          <cell r="P788">
            <v>0</v>
          </cell>
          <cell r="Q788"/>
          <cell r="R788"/>
          <cell r="S788" t="str">
            <v xml:space="preserve">32819 </v>
          </cell>
          <cell r="T788"/>
          <cell r="U788"/>
          <cell r="V788"/>
          <cell r="W788"/>
          <cell r="X788"/>
          <cell r="Y788"/>
          <cell r="Z788"/>
          <cell r="AA788">
            <v>32819</v>
          </cell>
          <cell r="AB788"/>
        </row>
        <row r="789">
          <cell r="A789"/>
          <cell r="B789"/>
          <cell r="C789"/>
          <cell r="D789"/>
          <cell r="E789"/>
          <cell r="F789"/>
          <cell r="G789"/>
          <cell r="H789"/>
          <cell r="I789"/>
          <cell r="J789"/>
          <cell r="K789"/>
          <cell r="L789"/>
          <cell r="M789"/>
          <cell r="N789"/>
          <cell r="O789"/>
          <cell r="P789">
            <v>0</v>
          </cell>
          <cell r="Q789"/>
          <cell r="R789"/>
          <cell r="S789" t="str">
            <v xml:space="preserve">32819 </v>
          </cell>
          <cell r="T789"/>
          <cell r="U789"/>
          <cell r="V789"/>
          <cell r="W789"/>
          <cell r="X789"/>
          <cell r="Y789"/>
          <cell r="Z789"/>
          <cell r="AA789">
            <v>32819</v>
          </cell>
          <cell r="AB789"/>
        </row>
        <row r="790">
          <cell r="A790"/>
          <cell r="B790"/>
          <cell r="C790"/>
          <cell r="D790"/>
          <cell r="E790"/>
          <cell r="F790"/>
          <cell r="G790"/>
          <cell r="H790"/>
          <cell r="I790"/>
          <cell r="J790"/>
          <cell r="K790"/>
          <cell r="L790"/>
          <cell r="M790"/>
          <cell r="N790"/>
          <cell r="O790"/>
          <cell r="P790">
            <v>0</v>
          </cell>
          <cell r="Q790"/>
          <cell r="R790"/>
          <cell r="S790" t="str">
            <v xml:space="preserve">32819 </v>
          </cell>
          <cell r="T790"/>
          <cell r="U790"/>
          <cell r="V790"/>
          <cell r="W790"/>
          <cell r="X790"/>
          <cell r="Y790"/>
          <cell r="Z790"/>
          <cell r="AA790">
            <v>32819</v>
          </cell>
          <cell r="AB790"/>
        </row>
        <row r="791">
          <cell r="A791"/>
          <cell r="B791"/>
          <cell r="C791"/>
          <cell r="D791"/>
          <cell r="E791"/>
          <cell r="F791"/>
          <cell r="G791"/>
          <cell r="H791"/>
          <cell r="I791"/>
          <cell r="J791"/>
          <cell r="K791"/>
          <cell r="L791"/>
          <cell r="M791"/>
          <cell r="N791"/>
          <cell r="O791"/>
          <cell r="P791">
            <v>0</v>
          </cell>
          <cell r="Q791"/>
          <cell r="R791"/>
          <cell r="S791" t="str">
            <v xml:space="preserve">32819 </v>
          </cell>
          <cell r="T791"/>
          <cell r="U791"/>
          <cell r="V791"/>
          <cell r="W791"/>
          <cell r="X791"/>
          <cell r="Y791"/>
          <cell r="Z791"/>
          <cell r="AA791">
            <v>32819</v>
          </cell>
          <cell r="AB791"/>
        </row>
        <row r="792">
          <cell r="A792"/>
          <cell r="B792"/>
          <cell r="C792"/>
          <cell r="D792"/>
          <cell r="E792"/>
          <cell r="F792"/>
          <cell r="G792"/>
          <cell r="H792"/>
          <cell r="I792"/>
          <cell r="J792"/>
          <cell r="K792"/>
          <cell r="L792"/>
          <cell r="M792"/>
          <cell r="N792"/>
          <cell r="O792"/>
          <cell r="P792">
            <v>0</v>
          </cell>
          <cell r="Q792"/>
          <cell r="R792"/>
          <cell r="S792" t="str">
            <v xml:space="preserve">32819 </v>
          </cell>
          <cell r="T792"/>
          <cell r="U792"/>
          <cell r="V792"/>
          <cell r="W792"/>
          <cell r="X792"/>
          <cell r="Y792"/>
          <cell r="Z792"/>
          <cell r="AA792">
            <v>32819</v>
          </cell>
          <cell r="AB792"/>
        </row>
        <row r="793">
          <cell r="A793"/>
          <cell r="B793"/>
          <cell r="C793"/>
          <cell r="D793"/>
          <cell r="E793"/>
          <cell r="F793"/>
          <cell r="G793"/>
          <cell r="H793"/>
          <cell r="I793"/>
          <cell r="J793"/>
          <cell r="K793"/>
          <cell r="L793"/>
          <cell r="M793"/>
          <cell r="N793"/>
          <cell r="O793"/>
          <cell r="P793">
            <v>0</v>
          </cell>
          <cell r="Q793"/>
          <cell r="R793"/>
          <cell r="S793" t="str">
            <v xml:space="preserve">32819 </v>
          </cell>
          <cell r="T793"/>
          <cell r="U793"/>
          <cell r="V793"/>
          <cell r="W793"/>
          <cell r="X793"/>
          <cell r="Y793"/>
          <cell r="Z793"/>
          <cell r="AA793">
            <v>32819</v>
          </cell>
          <cell r="AB793"/>
        </row>
        <row r="794">
          <cell r="A794"/>
          <cell r="B794"/>
          <cell r="C794"/>
          <cell r="D794"/>
          <cell r="E794"/>
          <cell r="F794"/>
          <cell r="G794"/>
          <cell r="H794"/>
          <cell r="I794"/>
          <cell r="J794"/>
          <cell r="K794"/>
          <cell r="L794"/>
          <cell r="M794"/>
          <cell r="N794"/>
          <cell r="O794"/>
          <cell r="P794">
            <v>0</v>
          </cell>
          <cell r="Q794"/>
          <cell r="R794"/>
          <cell r="S794" t="str">
            <v xml:space="preserve">32819 </v>
          </cell>
          <cell r="T794"/>
          <cell r="U794"/>
          <cell r="V794"/>
          <cell r="W794"/>
          <cell r="X794"/>
          <cell r="Y794"/>
          <cell r="Z794"/>
          <cell r="AA794">
            <v>32819</v>
          </cell>
          <cell r="AB794"/>
        </row>
        <row r="795">
          <cell r="A795"/>
          <cell r="B795"/>
          <cell r="C795"/>
          <cell r="D795"/>
          <cell r="E795"/>
          <cell r="F795"/>
          <cell r="G795"/>
          <cell r="H795"/>
          <cell r="I795"/>
          <cell r="J795"/>
          <cell r="K795"/>
          <cell r="L795"/>
          <cell r="M795"/>
          <cell r="N795"/>
          <cell r="O795"/>
          <cell r="P795">
            <v>0</v>
          </cell>
          <cell r="Q795"/>
          <cell r="R795"/>
          <cell r="S795" t="str">
            <v xml:space="preserve">32819 </v>
          </cell>
          <cell r="T795"/>
          <cell r="U795"/>
          <cell r="V795"/>
          <cell r="W795"/>
          <cell r="X795"/>
          <cell r="Y795"/>
          <cell r="Z795"/>
          <cell r="AA795">
            <v>32819</v>
          </cell>
          <cell r="AB795"/>
        </row>
        <row r="796">
          <cell r="A796"/>
          <cell r="B796"/>
          <cell r="C796"/>
          <cell r="D796"/>
          <cell r="E796"/>
          <cell r="F796"/>
          <cell r="G796"/>
          <cell r="H796"/>
          <cell r="I796"/>
          <cell r="J796"/>
          <cell r="K796"/>
          <cell r="L796"/>
          <cell r="M796"/>
          <cell r="N796"/>
          <cell r="O796"/>
          <cell r="P796">
            <v>0</v>
          </cell>
          <cell r="Q796"/>
          <cell r="R796"/>
          <cell r="S796" t="str">
            <v xml:space="preserve">32819 </v>
          </cell>
          <cell r="T796"/>
          <cell r="U796"/>
          <cell r="V796"/>
          <cell r="W796"/>
          <cell r="X796"/>
          <cell r="Y796"/>
          <cell r="Z796"/>
          <cell r="AA796">
            <v>32819</v>
          </cell>
          <cell r="AB796"/>
        </row>
        <row r="797">
          <cell r="A797"/>
          <cell r="B797"/>
          <cell r="C797"/>
          <cell r="D797"/>
          <cell r="E797"/>
          <cell r="F797"/>
          <cell r="G797"/>
          <cell r="H797"/>
          <cell r="I797"/>
          <cell r="J797"/>
          <cell r="K797"/>
          <cell r="L797"/>
          <cell r="M797"/>
          <cell r="N797"/>
          <cell r="O797"/>
          <cell r="P797">
            <v>0</v>
          </cell>
          <cell r="Q797"/>
          <cell r="R797"/>
          <cell r="S797" t="str">
            <v xml:space="preserve">32819 </v>
          </cell>
          <cell r="T797"/>
          <cell r="U797"/>
          <cell r="V797"/>
          <cell r="W797"/>
          <cell r="X797"/>
          <cell r="Y797"/>
          <cell r="Z797"/>
          <cell r="AA797">
            <v>32819</v>
          </cell>
          <cell r="AB797"/>
        </row>
        <row r="798">
          <cell r="A798"/>
          <cell r="B798"/>
          <cell r="C798"/>
          <cell r="D798"/>
          <cell r="E798"/>
          <cell r="F798"/>
          <cell r="G798"/>
          <cell r="H798"/>
          <cell r="I798"/>
          <cell r="J798"/>
          <cell r="K798"/>
          <cell r="L798"/>
          <cell r="M798"/>
          <cell r="N798"/>
          <cell r="O798"/>
          <cell r="P798">
            <v>0</v>
          </cell>
          <cell r="Q798"/>
          <cell r="R798"/>
          <cell r="S798" t="str">
            <v xml:space="preserve">32819 </v>
          </cell>
          <cell r="T798"/>
          <cell r="U798"/>
          <cell r="V798"/>
          <cell r="W798"/>
          <cell r="X798"/>
          <cell r="Y798"/>
          <cell r="Z798"/>
          <cell r="AA798">
            <v>32819</v>
          </cell>
          <cell r="AB798"/>
        </row>
        <row r="799">
          <cell r="A799"/>
          <cell r="B799"/>
          <cell r="C799"/>
          <cell r="D799"/>
          <cell r="E799"/>
          <cell r="F799"/>
          <cell r="G799"/>
          <cell r="H799"/>
          <cell r="I799"/>
          <cell r="J799"/>
          <cell r="K799"/>
          <cell r="L799"/>
          <cell r="M799"/>
          <cell r="N799"/>
          <cell r="O799"/>
          <cell r="P799">
            <v>0</v>
          </cell>
          <cell r="Q799"/>
          <cell r="R799"/>
          <cell r="S799" t="str">
            <v xml:space="preserve">32819 </v>
          </cell>
          <cell r="T799"/>
          <cell r="U799"/>
          <cell r="V799"/>
          <cell r="W799"/>
          <cell r="X799"/>
          <cell r="Y799"/>
          <cell r="Z799"/>
          <cell r="AA799">
            <v>32819</v>
          </cell>
          <cell r="AB799"/>
        </row>
        <row r="800">
          <cell r="A800"/>
          <cell r="B800"/>
          <cell r="C800"/>
          <cell r="D800"/>
          <cell r="E800"/>
          <cell r="F800"/>
          <cell r="G800"/>
          <cell r="H800"/>
          <cell r="I800"/>
          <cell r="J800"/>
          <cell r="K800"/>
          <cell r="L800"/>
          <cell r="M800"/>
          <cell r="N800"/>
          <cell r="O800"/>
          <cell r="P800">
            <v>0</v>
          </cell>
          <cell r="Q800"/>
          <cell r="R800"/>
          <cell r="S800" t="str">
            <v xml:space="preserve">32819 </v>
          </cell>
          <cell r="T800"/>
          <cell r="U800"/>
          <cell r="V800"/>
          <cell r="W800"/>
          <cell r="X800"/>
          <cell r="Y800"/>
          <cell r="Z800"/>
          <cell r="AA800">
            <v>32819</v>
          </cell>
          <cell r="AB800"/>
        </row>
        <row r="801">
          <cell r="A801"/>
          <cell r="B801"/>
          <cell r="C801"/>
          <cell r="D801"/>
          <cell r="E801"/>
          <cell r="F801"/>
          <cell r="G801"/>
          <cell r="H801"/>
          <cell r="I801"/>
          <cell r="J801"/>
          <cell r="K801"/>
          <cell r="L801"/>
          <cell r="M801"/>
          <cell r="N801"/>
          <cell r="O801"/>
          <cell r="P801">
            <v>0</v>
          </cell>
          <cell r="Q801"/>
          <cell r="R801"/>
          <cell r="S801" t="str">
            <v xml:space="preserve">32819 </v>
          </cell>
          <cell r="T801"/>
          <cell r="U801"/>
          <cell r="V801"/>
          <cell r="W801"/>
          <cell r="X801"/>
          <cell r="Y801"/>
          <cell r="Z801"/>
          <cell r="AA801">
            <v>32819</v>
          </cell>
          <cell r="AB801"/>
        </row>
        <row r="802">
          <cell r="A802"/>
          <cell r="B802"/>
          <cell r="C802"/>
          <cell r="D802"/>
          <cell r="E802"/>
          <cell r="F802"/>
          <cell r="G802"/>
          <cell r="H802"/>
          <cell r="I802"/>
          <cell r="J802"/>
          <cell r="K802"/>
          <cell r="L802"/>
          <cell r="M802"/>
          <cell r="N802"/>
          <cell r="O802"/>
          <cell r="P802">
            <v>0</v>
          </cell>
          <cell r="Q802"/>
          <cell r="R802"/>
          <cell r="S802" t="str">
            <v xml:space="preserve">32819 </v>
          </cell>
          <cell r="T802"/>
          <cell r="U802"/>
          <cell r="V802"/>
          <cell r="W802"/>
          <cell r="X802"/>
          <cell r="Y802"/>
          <cell r="Z802"/>
          <cell r="AA802">
            <v>32819</v>
          </cell>
          <cell r="AB802"/>
        </row>
        <row r="803">
          <cell r="A803"/>
          <cell r="B803"/>
          <cell r="C803"/>
          <cell r="D803"/>
          <cell r="E803"/>
          <cell r="F803"/>
          <cell r="G803"/>
          <cell r="H803"/>
          <cell r="I803"/>
          <cell r="J803"/>
          <cell r="K803"/>
          <cell r="L803"/>
          <cell r="M803"/>
          <cell r="N803"/>
          <cell r="O803"/>
          <cell r="P803">
            <v>0</v>
          </cell>
          <cell r="Q803"/>
          <cell r="R803"/>
          <cell r="S803" t="str">
            <v xml:space="preserve">32819 </v>
          </cell>
          <cell r="T803"/>
          <cell r="U803"/>
          <cell r="V803"/>
          <cell r="W803"/>
          <cell r="X803"/>
          <cell r="Y803"/>
          <cell r="Z803"/>
          <cell r="AA803">
            <v>32819</v>
          </cell>
          <cell r="AB803"/>
        </row>
        <row r="804">
          <cell r="A804"/>
          <cell r="B804"/>
          <cell r="C804"/>
          <cell r="D804"/>
          <cell r="E804"/>
          <cell r="F804"/>
          <cell r="G804"/>
          <cell r="H804"/>
          <cell r="I804"/>
          <cell r="J804"/>
          <cell r="K804"/>
          <cell r="L804"/>
          <cell r="M804"/>
          <cell r="N804"/>
          <cell r="O804"/>
          <cell r="P804">
            <v>0</v>
          </cell>
          <cell r="Q804"/>
          <cell r="R804"/>
          <cell r="S804" t="str">
            <v xml:space="preserve">32819 </v>
          </cell>
          <cell r="T804"/>
          <cell r="U804"/>
          <cell r="V804"/>
          <cell r="W804"/>
          <cell r="X804"/>
          <cell r="Y804"/>
          <cell r="Z804"/>
          <cell r="AA804">
            <v>32819</v>
          </cell>
          <cell r="AB804"/>
        </row>
        <row r="805">
          <cell r="A805"/>
          <cell r="B805"/>
          <cell r="C805"/>
          <cell r="D805"/>
          <cell r="E805"/>
          <cell r="F805"/>
          <cell r="G805"/>
          <cell r="H805"/>
          <cell r="I805"/>
          <cell r="J805"/>
          <cell r="K805"/>
          <cell r="L805"/>
          <cell r="M805"/>
          <cell r="N805"/>
          <cell r="O805"/>
          <cell r="P805">
            <v>0</v>
          </cell>
          <cell r="Q805"/>
          <cell r="R805"/>
          <cell r="S805" t="str">
            <v xml:space="preserve">32819 </v>
          </cell>
          <cell r="T805"/>
          <cell r="U805"/>
          <cell r="V805"/>
          <cell r="W805"/>
          <cell r="X805"/>
          <cell r="Y805"/>
          <cell r="Z805"/>
          <cell r="AA805">
            <v>32819</v>
          </cell>
          <cell r="AB805"/>
        </row>
        <row r="806">
          <cell r="A806"/>
          <cell r="B806"/>
          <cell r="C806"/>
          <cell r="D806"/>
          <cell r="E806"/>
          <cell r="F806"/>
          <cell r="G806"/>
          <cell r="H806"/>
          <cell r="I806"/>
          <cell r="J806"/>
          <cell r="K806"/>
          <cell r="L806"/>
          <cell r="M806"/>
          <cell r="N806"/>
          <cell r="O806"/>
          <cell r="P806">
            <v>0</v>
          </cell>
          <cell r="Q806"/>
          <cell r="R806"/>
          <cell r="S806" t="str">
            <v xml:space="preserve">32819 </v>
          </cell>
          <cell r="T806"/>
          <cell r="U806"/>
          <cell r="V806"/>
          <cell r="W806"/>
          <cell r="X806"/>
          <cell r="Y806"/>
          <cell r="Z806"/>
          <cell r="AA806">
            <v>32819</v>
          </cell>
          <cell r="AB806"/>
        </row>
        <row r="807">
          <cell r="A807"/>
          <cell r="B807"/>
          <cell r="C807"/>
          <cell r="D807"/>
          <cell r="E807"/>
          <cell r="F807"/>
          <cell r="G807"/>
          <cell r="H807"/>
          <cell r="I807"/>
          <cell r="J807"/>
          <cell r="K807"/>
          <cell r="L807"/>
          <cell r="M807"/>
          <cell r="N807"/>
          <cell r="O807"/>
          <cell r="P807">
            <v>0</v>
          </cell>
          <cell r="Q807"/>
          <cell r="R807"/>
          <cell r="S807" t="str">
            <v xml:space="preserve">32819 </v>
          </cell>
          <cell r="T807"/>
          <cell r="U807"/>
          <cell r="V807"/>
          <cell r="W807"/>
          <cell r="X807"/>
          <cell r="Y807"/>
          <cell r="Z807"/>
          <cell r="AA807">
            <v>32819</v>
          </cell>
          <cell r="AB807"/>
        </row>
        <row r="808">
          <cell r="A808"/>
          <cell r="B808"/>
          <cell r="C808"/>
          <cell r="D808"/>
          <cell r="E808"/>
          <cell r="F808"/>
          <cell r="G808"/>
          <cell r="H808"/>
          <cell r="I808"/>
          <cell r="J808"/>
          <cell r="K808"/>
          <cell r="L808"/>
          <cell r="M808"/>
          <cell r="N808"/>
          <cell r="O808"/>
          <cell r="P808">
            <v>0</v>
          </cell>
          <cell r="Q808"/>
          <cell r="R808"/>
          <cell r="S808" t="str">
            <v xml:space="preserve">32819 </v>
          </cell>
          <cell r="T808"/>
          <cell r="U808"/>
          <cell r="V808"/>
          <cell r="W808"/>
          <cell r="X808"/>
          <cell r="Y808"/>
          <cell r="Z808"/>
          <cell r="AA808">
            <v>32819</v>
          </cell>
          <cell r="AB808"/>
        </row>
        <row r="809">
          <cell r="A809"/>
          <cell r="B809"/>
          <cell r="C809"/>
          <cell r="D809"/>
          <cell r="E809"/>
          <cell r="F809"/>
          <cell r="G809"/>
          <cell r="H809"/>
          <cell r="I809"/>
          <cell r="J809"/>
          <cell r="K809"/>
          <cell r="L809"/>
          <cell r="M809"/>
          <cell r="N809"/>
          <cell r="O809"/>
          <cell r="P809">
            <v>0</v>
          </cell>
          <cell r="Q809"/>
          <cell r="R809"/>
          <cell r="S809" t="str">
            <v xml:space="preserve">32819 </v>
          </cell>
          <cell r="T809"/>
          <cell r="U809"/>
          <cell r="V809"/>
          <cell r="W809"/>
          <cell r="X809"/>
          <cell r="Y809"/>
          <cell r="Z809"/>
          <cell r="AA809">
            <v>32819</v>
          </cell>
          <cell r="AB809"/>
        </row>
        <row r="810">
          <cell r="A810"/>
          <cell r="B810"/>
          <cell r="C810"/>
          <cell r="D810"/>
          <cell r="E810"/>
          <cell r="F810"/>
          <cell r="G810"/>
          <cell r="H810"/>
          <cell r="I810"/>
          <cell r="J810"/>
          <cell r="K810"/>
          <cell r="L810"/>
          <cell r="M810"/>
          <cell r="N810"/>
          <cell r="O810"/>
          <cell r="P810">
            <v>0</v>
          </cell>
          <cell r="Q810"/>
          <cell r="R810"/>
          <cell r="S810" t="str">
            <v xml:space="preserve">32819 </v>
          </cell>
          <cell r="T810"/>
          <cell r="U810"/>
          <cell r="V810"/>
          <cell r="W810"/>
          <cell r="X810"/>
          <cell r="Y810"/>
          <cell r="Z810"/>
          <cell r="AA810">
            <v>32819</v>
          </cell>
          <cell r="AB810"/>
        </row>
        <row r="811">
          <cell r="A811"/>
          <cell r="B811"/>
          <cell r="C811"/>
          <cell r="D811"/>
          <cell r="E811"/>
          <cell r="F811"/>
          <cell r="G811"/>
          <cell r="H811"/>
          <cell r="I811"/>
          <cell r="J811"/>
          <cell r="K811"/>
          <cell r="L811"/>
          <cell r="M811"/>
          <cell r="N811"/>
          <cell r="O811"/>
          <cell r="P811">
            <v>0</v>
          </cell>
          <cell r="Q811"/>
          <cell r="R811"/>
          <cell r="S811" t="str">
            <v xml:space="preserve">32819 </v>
          </cell>
          <cell r="T811"/>
          <cell r="U811"/>
          <cell r="V811"/>
          <cell r="W811"/>
          <cell r="X811"/>
          <cell r="Y811"/>
          <cell r="Z811"/>
          <cell r="AA811">
            <v>32819</v>
          </cell>
          <cell r="AB811"/>
        </row>
        <row r="812">
          <cell r="A812"/>
          <cell r="B812"/>
          <cell r="C812"/>
          <cell r="D812"/>
          <cell r="E812"/>
          <cell r="F812"/>
          <cell r="G812"/>
          <cell r="H812"/>
          <cell r="I812"/>
          <cell r="J812"/>
          <cell r="K812"/>
          <cell r="L812"/>
          <cell r="M812"/>
          <cell r="N812"/>
          <cell r="O812"/>
          <cell r="P812">
            <v>0</v>
          </cell>
          <cell r="Q812"/>
          <cell r="R812"/>
          <cell r="S812" t="str">
            <v xml:space="preserve">32819 </v>
          </cell>
          <cell r="T812"/>
          <cell r="U812"/>
          <cell r="V812"/>
          <cell r="W812"/>
          <cell r="X812"/>
          <cell r="Y812"/>
          <cell r="Z812"/>
          <cell r="AA812">
            <v>32819</v>
          </cell>
          <cell r="AB812"/>
        </row>
        <row r="813">
          <cell r="A813"/>
          <cell r="B813"/>
          <cell r="C813"/>
          <cell r="D813"/>
          <cell r="E813"/>
          <cell r="F813"/>
          <cell r="G813"/>
          <cell r="H813"/>
          <cell r="I813"/>
          <cell r="J813"/>
          <cell r="K813"/>
          <cell r="L813"/>
          <cell r="M813"/>
          <cell r="N813"/>
          <cell r="O813"/>
          <cell r="P813">
            <v>0</v>
          </cell>
          <cell r="Q813"/>
          <cell r="R813"/>
          <cell r="S813" t="str">
            <v xml:space="preserve">32819 </v>
          </cell>
          <cell r="T813"/>
          <cell r="U813"/>
          <cell r="V813"/>
          <cell r="W813"/>
          <cell r="X813"/>
          <cell r="Y813"/>
          <cell r="Z813"/>
          <cell r="AA813">
            <v>32819</v>
          </cell>
          <cell r="AB813"/>
        </row>
        <row r="814">
          <cell r="A814"/>
          <cell r="B814"/>
          <cell r="C814"/>
          <cell r="D814"/>
          <cell r="E814"/>
          <cell r="F814"/>
          <cell r="G814"/>
          <cell r="H814"/>
          <cell r="I814"/>
          <cell r="J814"/>
          <cell r="K814"/>
          <cell r="L814"/>
          <cell r="M814"/>
          <cell r="N814"/>
          <cell r="O814"/>
          <cell r="P814">
            <v>0</v>
          </cell>
          <cell r="Q814"/>
          <cell r="R814"/>
          <cell r="S814" t="str">
            <v xml:space="preserve">32819 </v>
          </cell>
          <cell r="T814"/>
          <cell r="U814"/>
          <cell r="V814"/>
          <cell r="W814"/>
          <cell r="X814"/>
          <cell r="Y814"/>
          <cell r="Z814"/>
          <cell r="AA814">
            <v>32819</v>
          </cell>
          <cell r="AB814"/>
        </row>
        <row r="815">
          <cell r="A815"/>
          <cell r="B815"/>
          <cell r="C815"/>
          <cell r="D815"/>
          <cell r="E815"/>
          <cell r="F815"/>
          <cell r="G815"/>
          <cell r="H815"/>
          <cell r="I815"/>
          <cell r="J815"/>
          <cell r="K815"/>
          <cell r="L815"/>
          <cell r="M815"/>
          <cell r="N815"/>
          <cell r="O815"/>
          <cell r="P815">
            <v>0</v>
          </cell>
          <cell r="Q815"/>
          <cell r="R815"/>
          <cell r="S815" t="str">
            <v xml:space="preserve">32819 </v>
          </cell>
          <cell r="T815"/>
          <cell r="U815"/>
          <cell r="V815"/>
          <cell r="W815"/>
          <cell r="X815"/>
          <cell r="Y815"/>
          <cell r="Z815"/>
          <cell r="AA815">
            <v>32819</v>
          </cell>
          <cell r="AB815"/>
        </row>
        <row r="816">
          <cell r="A816"/>
          <cell r="B816"/>
          <cell r="C816"/>
          <cell r="D816"/>
          <cell r="E816"/>
          <cell r="F816"/>
          <cell r="G816"/>
          <cell r="H816"/>
          <cell r="I816"/>
          <cell r="J816"/>
          <cell r="K816"/>
          <cell r="L816"/>
          <cell r="M816"/>
          <cell r="N816"/>
          <cell r="O816"/>
          <cell r="P816">
            <v>0</v>
          </cell>
          <cell r="Q816"/>
          <cell r="R816"/>
          <cell r="S816" t="str">
            <v xml:space="preserve">32819 </v>
          </cell>
          <cell r="T816"/>
          <cell r="U816"/>
          <cell r="V816"/>
          <cell r="W816"/>
          <cell r="X816"/>
          <cell r="Y816"/>
          <cell r="Z816"/>
          <cell r="AA816">
            <v>32819</v>
          </cell>
          <cell r="AB816"/>
        </row>
        <row r="817">
          <cell r="A817"/>
          <cell r="B817"/>
          <cell r="C817"/>
          <cell r="D817"/>
          <cell r="E817"/>
          <cell r="F817"/>
          <cell r="G817"/>
          <cell r="H817"/>
          <cell r="I817"/>
          <cell r="J817"/>
          <cell r="K817"/>
          <cell r="L817"/>
          <cell r="M817"/>
          <cell r="N817"/>
          <cell r="O817"/>
          <cell r="P817">
            <v>0</v>
          </cell>
          <cell r="Q817"/>
          <cell r="R817"/>
          <cell r="S817" t="str">
            <v xml:space="preserve">32819 </v>
          </cell>
          <cell r="T817"/>
          <cell r="U817"/>
          <cell r="V817"/>
          <cell r="W817"/>
          <cell r="X817"/>
          <cell r="Y817"/>
          <cell r="Z817"/>
          <cell r="AA817">
            <v>32819</v>
          </cell>
          <cell r="AB817"/>
        </row>
        <row r="818">
          <cell r="A818"/>
          <cell r="B818"/>
          <cell r="C818"/>
          <cell r="D818"/>
          <cell r="E818"/>
          <cell r="F818"/>
          <cell r="G818"/>
          <cell r="H818"/>
          <cell r="I818"/>
          <cell r="J818"/>
          <cell r="K818"/>
          <cell r="L818"/>
          <cell r="M818"/>
          <cell r="N818"/>
          <cell r="O818"/>
          <cell r="P818">
            <v>0</v>
          </cell>
          <cell r="Q818"/>
          <cell r="R818"/>
          <cell r="S818" t="str">
            <v xml:space="preserve">32819 </v>
          </cell>
          <cell r="T818"/>
          <cell r="U818"/>
          <cell r="V818"/>
          <cell r="W818"/>
          <cell r="X818"/>
          <cell r="Y818"/>
          <cell r="Z818"/>
          <cell r="AA818">
            <v>32819</v>
          </cell>
          <cell r="AB818"/>
        </row>
        <row r="819">
          <cell r="A819"/>
          <cell r="B819"/>
          <cell r="C819"/>
          <cell r="D819"/>
          <cell r="E819"/>
          <cell r="F819"/>
          <cell r="G819"/>
          <cell r="H819"/>
          <cell r="I819"/>
          <cell r="J819"/>
          <cell r="K819"/>
          <cell r="L819"/>
          <cell r="M819"/>
          <cell r="N819"/>
          <cell r="O819"/>
          <cell r="P819">
            <v>0</v>
          </cell>
          <cell r="Q819"/>
          <cell r="R819"/>
          <cell r="S819" t="str">
            <v xml:space="preserve">32819 </v>
          </cell>
          <cell r="T819"/>
          <cell r="U819"/>
          <cell r="V819"/>
          <cell r="W819"/>
          <cell r="X819"/>
          <cell r="Y819"/>
          <cell r="Z819"/>
          <cell r="AA819">
            <v>32819</v>
          </cell>
          <cell r="AB819"/>
        </row>
        <row r="820">
          <cell r="A820"/>
          <cell r="B820"/>
          <cell r="C820"/>
          <cell r="D820"/>
          <cell r="E820"/>
          <cell r="F820"/>
          <cell r="G820"/>
          <cell r="H820"/>
          <cell r="I820"/>
          <cell r="J820"/>
          <cell r="K820"/>
          <cell r="L820"/>
          <cell r="M820"/>
          <cell r="N820"/>
          <cell r="O820"/>
          <cell r="P820">
            <v>0</v>
          </cell>
          <cell r="Q820"/>
          <cell r="R820"/>
          <cell r="S820" t="str">
            <v xml:space="preserve">32819 </v>
          </cell>
          <cell r="T820"/>
          <cell r="U820"/>
          <cell r="V820"/>
          <cell r="W820"/>
          <cell r="X820"/>
          <cell r="Y820"/>
          <cell r="Z820"/>
          <cell r="AA820">
            <v>32819</v>
          </cell>
          <cell r="AB820"/>
        </row>
        <row r="821">
          <cell r="A821"/>
          <cell r="B821"/>
          <cell r="C821"/>
          <cell r="D821"/>
          <cell r="E821"/>
          <cell r="F821"/>
          <cell r="G821"/>
          <cell r="H821"/>
          <cell r="I821"/>
          <cell r="J821"/>
          <cell r="K821"/>
          <cell r="L821"/>
          <cell r="M821"/>
          <cell r="N821"/>
          <cell r="O821"/>
          <cell r="P821">
            <v>0</v>
          </cell>
          <cell r="Q821"/>
          <cell r="R821"/>
          <cell r="S821" t="str">
            <v xml:space="preserve">32819 </v>
          </cell>
          <cell r="T821"/>
          <cell r="U821"/>
          <cell r="V821"/>
          <cell r="W821"/>
          <cell r="X821"/>
          <cell r="Y821"/>
          <cell r="Z821"/>
          <cell r="AA821">
            <v>32819</v>
          </cell>
          <cell r="AB821"/>
        </row>
        <row r="822">
          <cell r="A822"/>
          <cell r="B822"/>
          <cell r="C822"/>
          <cell r="D822"/>
          <cell r="E822"/>
          <cell r="F822"/>
          <cell r="G822"/>
          <cell r="H822"/>
          <cell r="I822"/>
          <cell r="J822"/>
          <cell r="K822"/>
          <cell r="L822"/>
          <cell r="M822"/>
          <cell r="N822"/>
          <cell r="O822"/>
          <cell r="P822">
            <v>0</v>
          </cell>
          <cell r="Q822"/>
          <cell r="R822"/>
          <cell r="S822" t="str">
            <v xml:space="preserve">32819 </v>
          </cell>
          <cell r="T822"/>
          <cell r="U822"/>
          <cell r="V822"/>
          <cell r="W822"/>
          <cell r="X822"/>
          <cell r="Y822"/>
          <cell r="Z822"/>
          <cell r="AA822">
            <v>32819</v>
          </cell>
          <cell r="AB822"/>
        </row>
        <row r="823">
          <cell r="A823"/>
          <cell r="B823"/>
          <cell r="C823"/>
          <cell r="D823"/>
          <cell r="E823"/>
          <cell r="F823"/>
          <cell r="G823"/>
          <cell r="H823"/>
          <cell r="I823"/>
          <cell r="J823"/>
          <cell r="K823"/>
          <cell r="L823"/>
          <cell r="M823"/>
          <cell r="N823"/>
          <cell r="O823"/>
          <cell r="P823">
            <v>0</v>
          </cell>
          <cell r="Q823"/>
          <cell r="R823"/>
          <cell r="S823" t="str">
            <v xml:space="preserve">32819 </v>
          </cell>
          <cell r="T823"/>
          <cell r="U823"/>
          <cell r="V823"/>
          <cell r="W823"/>
          <cell r="X823"/>
          <cell r="Y823"/>
          <cell r="Z823"/>
          <cell r="AA823">
            <v>32819</v>
          </cell>
          <cell r="AB823"/>
        </row>
        <row r="824">
          <cell r="A824"/>
          <cell r="B824"/>
          <cell r="C824"/>
          <cell r="D824"/>
          <cell r="E824"/>
          <cell r="F824"/>
          <cell r="G824"/>
          <cell r="H824"/>
          <cell r="I824"/>
          <cell r="J824"/>
          <cell r="K824"/>
          <cell r="L824"/>
          <cell r="M824"/>
          <cell r="N824"/>
          <cell r="O824"/>
          <cell r="P824">
            <v>0</v>
          </cell>
          <cell r="Q824"/>
          <cell r="R824"/>
          <cell r="S824" t="str">
            <v xml:space="preserve">32819 </v>
          </cell>
          <cell r="T824"/>
          <cell r="U824"/>
          <cell r="V824"/>
          <cell r="W824"/>
          <cell r="X824"/>
          <cell r="Y824"/>
          <cell r="Z824"/>
          <cell r="AA824">
            <v>32819</v>
          </cell>
          <cell r="AB824"/>
        </row>
        <row r="825">
          <cell r="A825"/>
          <cell r="B825"/>
          <cell r="C825"/>
          <cell r="D825"/>
          <cell r="E825"/>
          <cell r="F825"/>
          <cell r="G825"/>
          <cell r="H825"/>
          <cell r="I825"/>
          <cell r="J825"/>
          <cell r="K825"/>
          <cell r="L825"/>
          <cell r="M825"/>
          <cell r="N825"/>
          <cell r="O825"/>
          <cell r="P825">
            <v>0</v>
          </cell>
          <cell r="Q825"/>
          <cell r="R825"/>
          <cell r="S825" t="str">
            <v xml:space="preserve">32819 </v>
          </cell>
          <cell r="T825"/>
          <cell r="U825"/>
          <cell r="V825"/>
          <cell r="W825"/>
          <cell r="X825"/>
          <cell r="Y825"/>
          <cell r="Z825"/>
          <cell r="AA825">
            <v>32819</v>
          </cell>
          <cell r="AB825"/>
        </row>
        <row r="826">
          <cell r="A826"/>
          <cell r="B826"/>
          <cell r="C826"/>
          <cell r="D826"/>
          <cell r="E826"/>
          <cell r="F826"/>
          <cell r="G826"/>
          <cell r="H826"/>
          <cell r="I826"/>
          <cell r="J826"/>
          <cell r="K826"/>
          <cell r="L826"/>
          <cell r="M826"/>
          <cell r="N826"/>
          <cell r="O826"/>
          <cell r="P826">
            <v>0</v>
          </cell>
          <cell r="Q826"/>
          <cell r="R826"/>
          <cell r="S826" t="str">
            <v xml:space="preserve">32819 </v>
          </cell>
          <cell r="T826"/>
          <cell r="U826"/>
          <cell r="V826"/>
          <cell r="W826"/>
          <cell r="X826"/>
          <cell r="Y826"/>
          <cell r="Z826"/>
          <cell r="AA826">
            <v>32819</v>
          </cell>
          <cell r="AB826"/>
        </row>
        <row r="827">
          <cell r="A827"/>
          <cell r="B827"/>
          <cell r="C827"/>
          <cell r="D827"/>
          <cell r="E827"/>
          <cell r="F827"/>
          <cell r="G827"/>
          <cell r="H827"/>
          <cell r="I827"/>
          <cell r="J827"/>
          <cell r="K827"/>
          <cell r="L827"/>
          <cell r="M827"/>
          <cell r="N827"/>
          <cell r="O827"/>
          <cell r="P827">
            <v>0</v>
          </cell>
          <cell r="Q827"/>
          <cell r="R827"/>
          <cell r="S827" t="str">
            <v xml:space="preserve">32819 </v>
          </cell>
          <cell r="T827"/>
          <cell r="U827"/>
          <cell r="V827"/>
          <cell r="W827"/>
          <cell r="X827"/>
          <cell r="Y827"/>
          <cell r="Z827"/>
          <cell r="AA827">
            <v>32819</v>
          </cell>
          <cell r="AB827"/>
        </row>
        <row r="828">
          <cell r="A828"/>
          <cell r="B828"/>
          <cell r="C828"/>
          <cell r="D828"/>
          <cell r="E828"/>
          <cell r="F828"/>
          <cell r="G828"/>
          <cell r="H828"/>
          <cell r="I828"/>
          <cell r="J828"/>
          <cell r="K828"/>
          <cell r="L828"/>
          <cell r="M828"/>
          <cell r="N828"/>
          <cell r="O828"/>
          <cell r="P828">
            <v>0</v>
          </cell>
          <cell r="Q828"/>
          <cell r="R828"/>
          <cell r="S828" t="str">
            <v xml:space="preserve">32819 </v>
          </cell>
          <cell r="T828"/>
          <cell r="U828"/>
          <cell r="V828"/>
          <cell r="W828"/>
          <cell r="X828"/>
          <cell r="Y828"/>
          <cell r="Z828"/>
          <cell r="AA828">
            <v>32819</v>
          </cell>
          <cell r="AB828"/>
        </row>
        <row r="829">
          <cell r="A829"/>
          <cell r="B829"/>
          <cell r="C829"/>
          <cell r="D829"/>
          <cell r="E829"/>
          <cell r="F829"/>
          <cell r="G829"/>
          <cell r="H829"/>
          <cell r="I829"/>
          <cell r="J829"/>
          <cell r="K829"/>
          <cell r="L829"/>
          <cell r="M829"/>
          <cell r="N829"/>
          <cell r="O829"/>
          <cell r="P829">
            <v>0</v>
          </cell>
          <cell r="Q829"/>
          <cell r="R829"/>
          <cell r="S829" t="str">
            <v xml:space="preserve">32819 </v>
          </cell>
          <cell r="T829"/>
          <cell r="U829"/>
          <cell r="V829"/>
          <cell r="W829"/>
          <cell r="X829"/>
          <cell r="Y829"/>
          <cell r="Z829"/>
          <cell r="AA829">
            <v>32819</v>
          </cell>
          <cell r="AB829"/>
        </row>
        <row r="830">
          <cell r="A830"/>
          <cell r="B830"/>
          <cell r="C830"/>
          <cell r="D830"/>
          <cell r="E830"/>
          <cell r="F830"/>
          <cell r="G830"/>
          <cell r="H830"/>
          <cell r="I830"/>
          <cell r="J830"/>
          <cell r="K830"/>
          <cell r="L830"/>
          <cell r="M830"/>
          <cell r="N830"/>
          <cell r="O830"/>
          <cell r="P830">
            <v>0</v>
          </cell>
          <cell r="Q830"/>
          <cell r="R830"/>
          <cell r="S830" t="str">
            <v xml:space="preserve">32819 </v>
          </cell>
          <cell r="T830"/>
          <cell r="U830"/>
          <cell r="V830"/>
          <cell r="W830"/>
          <cell r="X830"/>
          <cell r="Y830"/>
          <cell r="Z830"/>
          <cell r="AA830">
            <v>32819</v>
          </cell>
          <cell r="AB830"/>
        </row>
        <row r="831">
          <cell r="A831"/>
          <cell r="B831"/>
          <cell r="C831"/>
          <cell r="D831"/>
          <cell r="E831"/>
          <cell r="F831"/>
          <cell r="G831"/>
          <cell r="H831"/>
          <cell r="I831"/>
          <cell r="J831"/>
          <cell r="K831"/>
          <cell r="L831"/>
          <cell r="M831"/>
          <cell r="N831"/>
          <cell r="O831"/>
          <cell r="P831">
            <v>0</v>
          </cell>
          <cell r="Q831"/>
          <cell r="R831"/>
          <cell r="S831" t="str">
            <v xml:space="preserve">32819 </v>
          </cell>
          <cell r="T831"/>
          <cell r="U831"/>
          <cell r="V831"/>
          <cell r="W831"/>
          <cell r="X831"/>
          <cell r="Y831"/>
          <cell r="Z831"/>
          <cell r="AA831">
            <v>32819</v>
          </cell>
          <cell r="AB831"/>
        </row>
        <row r="832">
          <cell r="A832"/>
          <cell r="B832"/>
          <cell r="C832"/>
          <cell r="D832"/>
          <cell r="E832"/>
          <cell r="F832"/>
          <cell r="G832"/>
          <cell r="H832"/>
          <cell r="I832"/>
          <cell r="J832"/>
          <cell r="K832"/>
          <cell r="L832"/>
          <cell r="M832"/>
          <cell r="N832"/>
          <cell r="O832"/>
          <cell r="P832">
            <v>0</v>
          </cell>
          <cell r="Q832"/>
          <cell r="R832"/>
          <cell r="S832" t="str">
            <v xml:space="preserve">32819 </v>
          </cell>
          <cell r="T832"/>
          <cell r="U832"/>
          <cell r="V832"/>
          <cell r="W832"/>
          <cell r="X832"/>
          <cell r="Y832"/>
          <cell r="Z832"/>
          <cell r="AA832">
            <v>32819</v>
          </cell>
          <cell r="AB832"/>
        </row>
        <row r="833">
          <cell r="A833"/>
          <cell r="B833"/>
          <cell r="C833"/>
          <cell r="D833"/>
          <cell r="E833"/>
          <cell r="F833"/>
          <cell r="G833"/>
          <cell r="H833"/>
          <cell r="I833"/>
          <cell r="J833"/>
          <cell r="K833"/>
          <cell r="L833"/>
          <cell r="M833"/>
          <cell r="N833"/>
          <cell r="O833"/>
          <cell r="P833">
            <v>0</v>
          </cell>
          <cell r="Q833"/>
          <cell r="R833"/>
          <cell r="S833" t="str">
            <v xml:space="preserve">32819 </v>
          </cell>
          <cell r="T833"/>
          <cell r="U833"/>
          <cell r="V833"/>
          <cell r="W833"/>
          <cell r="X833"/>
          <cell r="Y833"/>
          <cell r="Z833"/>
          <cell r="AA833">
            <v>32819</v>
          </cell>
          <cell r="AB833"/>
        </row>
        <row r="834">
          <cell r="A834"/>
          <cell r="B834"/>
          <cell r="C834"/>
          <cell r="D834"/>
          <cell r="E834"/>
          <cell r="F834"/>
          <cell r="G834"/>
          <cell r="H834"/>
          <cell r="I834"/>
          <cell r="J834"/>
          <cell r="K834"/>
          <cell r="L834"/>
          <cell r="M834"/>
          <cell r="N834"/>
          <cell r="O834"/>
          <cell r="P834">
            <v>0</v>
          </cell>
          <cell r="Q834"/>
          <cell r="R834"/>
          <cell r="S834" t="str">
            <v xml:space="preserve">32819 </v>
          </cell>
          <cell r="T834"/>
          <cell r="U834"/>
          <cell r="V834"/>
          <cell r="W834"/>
          <cell r="X834"/>
          <cell r="Y834"/>
          <cell r="Z834"/>
          <cell r="AA834">
            <v>32819</v>
          </cell>
          <cell r="AB834"/>
        </row>
        <row r="835">
          <cell r="A835"/>
          <cell r="B835"/>
          <cell r="C835"/>
          <cell r="D835"/>
          <cell r="E835"/>
          <cell r="F835"/>
          <cell r="G835"/>
          <cell r="H835"/>
          <cell r="I835"/>
          <cell r="J835"/>
          <cell r="K835"/>
          <cell r="L835"/>
          <cell r="M835"/>
          <cell r="N835"/>
          <cell r="O835"/>
          <cell r="P835">
            <v>0</v>
          </cell>
          <cell r="Q835"/>
          <cell r="R835"/>
          <cell r="S835" t="str">
            <v xml:space="preserve">32819 </v>
          </cell>
          <cell r="T835"/>
          <cell r="U835"/>
          <cell r="V835"/>
          <cell r="W835"/>
          <cell r="X835"/>
          <cell r="Y835"/>
          <cell r="Z835"/>
          <cell r="AA835">
            <v>32819</v>
          </cell>
          <cell r="AB835"/>
        </row>
        <row r="836">
          <cell r="A836"/>
          <cell r="B836"/>
          <cell r="C836"/>
          <cell r="D836"/>
          <cell r="E836"/>
          <cell r="F836"/>
          <cell r="G836"/>
          <cell r="H836"/>
          <cell r="I836"/>
          <cell r="J836"/>
          <cell r="K836"/>
          <cell r="L836"/>
          <cell r="M836"/>
          <cell r="N836"/>
          <cell r="O836"/>
          <cell r="P836">
            <v>0</v>
          </cell>
          <cell r="Q836"/>
          <cell r="R836"/>
          <cell r="S836" t="str">
            <v xml:space="preserve">32819 </v>
          </cell>
          <cell r="T836"/>
          <cell r="U836"/>
          <cell r="V836"/>
          <cell r="W836"/>
          <cell r="X836"/>
          <cell r="Y836"/>
          <cell r="Z836"/>
          <cell r="AA836">
            <v>32819</v>
          </cell>
          <cell r="AB836"/>
        </row>
        <row r="837">
          <cell r="A837"/>
          <cell r="B837"/>
          <cell r="C837"/>
          <cell r="D837"/>
          <cell r="E837"/>
          <cell r="F837"/>
          <cell r="G837"/>
          <cell r="H837"/>
          <cell r="I837"/>
          <cell r="J837"/>
          <cell r="K837"/>
          <cell r="L837"/>
          <cell r="M837"/>
          <cell r="N837"/>
          <cell r="O837"/>
          <cell r="P837">
            <v>0</v>
          </cell>
          <cell r="Q837"/>
          <cell r="R837"/>
          <cell r="S837" t="str">
            <v xml:space="preserve">32819 </v>
          </cell>
          <cell r="T837"/>
          <cell r="U837"/>
          <cell r="V837"/>
          <cell r="W837"/>
          <cell r="X837"/>
          <cell r="Y837"/>
          <cell r="Z837"/>
          <cell r="AA837">
            <v>32819</v>
          </cell>
          <cell r="AB837"/>
        </row>
        <row r="838">
          <cell r="A838"/>
          <cell r="B838"/>
          <cell r="C838"/>
          <cell r="D838"/>
          <cell r="E838"/>
          <cell r="F838"/>
          <cell r="G838"/>
          <cell r="H838"/>
          <cell r="I838"/>
          <cell r="J838"/>
          <cell r="K838"/>
          <cell r="L838"/>
          <cell r="M838"/>
          <cell r="N838"/>
          <cell r="O838"/>
          <cell r="P838">
            <v>0</v>
          </cell>
          <cell r="Q838"/>
          <cell r="R838"/>
          <cell r="S838" t="str">
            <v xml:space="preserve">32819 </v>
          </cell>
          <cell r="T838"/>
          <cell r="U838"/>
          <cell r="V838"/>
          <cell r="W838"/>
          <cell r="X838"/>
          <cell r="Y838"/>
          <cell r="Z838"/>
          <cell r="AA838">
            <v>32819</v>
          </cell>
          <cell r="AB838"/>
        </row>
        <row r="839">
          <cell r="A839"/>
          <cell r="B839"/>
          <cell r="C839"/>
          <cell r="D839"/>
          <cell r="E839"/>
          <cell r="F839"/>
          <cell r="G839"/>
          <cell r="H839"/>
          <cell r="I839"/>
          <cell r="J839"/>
          <cell r="K839"/>
          <cell r="L839"/>
          <cell r="M839"/>
          <cell r="N839"/>
          <cell r="O839"/>
          <cell r="P839">
            <v>0</v>
          </cell>
          <cell r="Q839"/>
          <cell r="R839"/>
          <cell r="S839" t="str">
            <v xml:space="preserve">32819 </v>
          </cell>
          <cell r="T839"/>
          <cell r="U839"/>
          <cell r="V839"/>
          <cell r="W839"/>
          <cell r="X839"/>
          <cell r="Y839"/>
          <cell r="Z839"/>
          <cell r="AA839">
            <v>32819</v>
          </cell>
          <cell r="AB839"/>
        </row>
        <row r="840">
          <cell r="A840"/>
          <cell r="B840"/>
          <cell r="C840"/>
          <cell r="D840"/>
          <cell r="E840"/>
          <cell r="F840"/>
          <cell r="G840"/>
          <cell r="H840"/>
          <cell r="I840"/>
          <cell r="J840"/>
          <cell r="K840"/>
          <cell r="L840"/>
          <cell r="M840"/>
          <cell r="N840"/>
          <cell r="O840"/>
          <cell r="P840">
            <v>0</v>
          </cell>
          <cell r="Q840"/>
          <cell r="R840"/>
          <cell r="S840" t="str">
            <v xml:space="preserve">32819 </v>
          </cell>
          <cell r="T840"/>
          <cell r="U840"/>
          <cell r="V840"/>
          <cell r="W840"/>
          <cell r="X840"/>
          <cell r="Y840"/>
          <cell r="Z840"/>
          <cell r="AA840">
            <v>32819</v>
          </cell>
          <cell r="AB840"/>
        </row>
        <row r="841">
          <cell r="A841"/>
          <cell r="B841"/>
          <cell r="C841"/>
          <cell r="D841"/>
          <cell r="E841"/>
          <cell r="F841"/>
          <cell r="G841"/>
          <cell r="H841"/>
          <cell r="I841"/>
          <cell r="J841"/>
          <cell r="K841"/>
          <cell r="L841"/>
          <cell r="M841"/>
          <cell r="N841"/>
          <cell r="O841"/>
          <cell r="P841">
            <v>0</v>
          </cell>
          <cell r="Q841"/>
          <cell r="R841"/>
          <cell r="S841" t="str">
            <v xml:space="preserve">32819 </v>
          </cell>
          <cell r="T841"/>
          <cell r="U841"/>
          <cell r="V841"/>
          <cell r="W841"/>
          <cell r="X841"/>
          <cell r="Y841"/>
          <cell r="Z841"/>
          <cell r="AA841">
            <v>32819</v>
          </cell>
          <cell r="AB841"/>
        </row>
        <row r="842">
          <cell r="A842"/>
          <cell r="B842"/>
          <cell r="C842"/>
          <cell r="D842"/>
          <cell r="E842"/>
          <cell r="F842"/>
          <cell r="G842"/>
          <cell r="H842"/>
          <cell r="I842"/>
          <cell r="J842"/>
          <cell r="K842"/>
          <cell r="L842"/>
          <cell r="M842"/>
          <cell r="N842"/>
          <cell r="O842"/>
          <cell r="P842">
            <v>0</v>
          </cell>
          <cell r="Q842"/>
          <cell r="R842"/>
          <cell r="S842" t="str">
            <v xml:space="preserve">32819 </v>
          </cell>
          <cell r="T842"/>
          <cell r="U842"/>
          <cell r="V842"/>
          <cell r="W842"/>
          <cell r="X842"/>
          <cell r="Y842"/>
          <cell r="Z842"/>
          <cell r="AA842">
            <v>32819</v>
          </cell>
          <cell r="AB842"/>
        </row>
        <row r="843">
          <cell r="A843"/>
          <cell r="B843"/>
          <cell r="C843"/>
          <cell r="D843"/>
          <cell r="E843"/>
          <cell r="F843"/>
          <cell r="G843"/>
          <cell r="H843"/>
          <cell r="I843"/>
          <cell r="J843"/>
          <cell r="K843"/>
          <cell r="L843"/>
          <cell r="M843"/>
          <cell r="N843"/>
          <cell r="O843"/>
          <cell r="P843">
            <v>0</v>
          </cell>
          <cell r="Q843"/>
          <cell r="R843"/>
          <cell r="S843" t="str">
            <v xml:space="preserve">32819 </v>
          </cell>
          <cell r="T843"/>
          <cell r="U843"/>
          <cell r="V843"/>
          <cell r="W843"/>
          <cell r="X843"/>
          <cell r="Y843"/>
          <cell r="Z843"/>
          <cell r="AA843">
            <v>32819</v>
          </cell>
          <cell r="AB843"/>
        </row>
        <row r="844">
          <cell r="A844"/>
          <cell r="B844"/>
          <cell r="C844"/>
          <cell r="D844"/>
          <cell r="E844"/>
          <cell r="F844"/>
          <cell r="G844"/>
          <cell r="H844"/>
          <cell r="I844"/>
          <cell r="J844"/>
          <cell r="K844"/>
          <cell r="L844"/>
          <cell r="M844"/>
          <cell r="N844"/>
          <cell r="O844"/>
          <cell r="P844">
            <v>0</v>
          </cell>
          <cell r="Q844"/>
          <cell r="R844"/>
          <cell r="S844" t="str">
            <v xml:space="preserve">32819 </v>
          </cell>
          <cell r="T844"/>
          <cell r="U844"/>
          <cell r="V844"/>
          <cell r="W844"/>
          <cell r="X844"/>
          <cell r="Y844"/>
          <cell r="Z844"/>
          <cell r="AA844">
            <v>32819</v>
          </cell>
          <cell r="AB844"/>
        </row>
        <row r="845">
          <cell r="A845"/>
          <cell r="B845"/>
          <cell r="C845"/>
          <cell r="D845"/>
          <cell r="E845"/>
          <cell r="F845"/>
          <cell r="G845"/>
          <cell r="H845"/>
          <cell r="I845"/>
          <cell r="J845"/>
          <cell r="K845"/>
          <cell r="L845"/>
          <cell r="M845"/>
          <cell r="N845"/>
          <cell r="O845"/>
          <cell r="P845">
            <v>0</v>
          </cell>
          <cell r="Q845"/>
          <cell r="R845"/>
          <cell r="S845" t="str">
            <v xml:space="preserve">32819 </v>
          </cell>
          <cell r="T845"/>
          <cell r="U845"/>
          <cell r="V845"/>
          <cell r="W845"/>
          <cell r="X845"/>
          <cell r="Y845"/>
          <cell r="Z845"/>
          <cell r="AA845">
            <v>32819</v>
          </cell>
          <cell r="AB845"/>
        </row>
        <row r="846">
          <cell r="A846"/>
          <cell r="B846"/>
          <cell r="C846"/>
          <cell r="D846"/>
          <cell r="E846"/>
          <cell r="F846"/>
          <cell r="G846"/>
          <cell r="H846"/>
          <cell r="I846"/>
          <cell r="J846"/>
          <cell r="K846"/>
          <cell r="L846"/>
          <cell r="M846"/>
          <cell r="N846"/>
          <cell r="O846"/>
          <cell r="P846">
            <v>0</v>
          </cell>
          <cell r="Q846"/>
          <cell r="R846"/>
          <cell r="S846" t="str">
            <v xml:space="preserve">32819 </v>
          </cell>
          <cell r="T846"/>
          <cell r="U846"/>
          <cell r="V846"/>
          <cell r="W846"/>
          <cell r="X846"/>
          <cell r="Y846"/>
          <cell r="Z846"/>
          <cell r="AA846">
            <v>32819</v>
          </cell>
          <cell r="AB846"/>
        </row>
        <row r="847">
          <cell r="A847"/>
          <cell r="B847"/>
          <cell r="C847"/>
          <cell r="D847"/>
          <cell r="E847"/>
          <cell r="F847"/>
          <cell r="G847"/>
          <cell r="H847"/>
          <cell r="I847"/>
          <cell r="J847"/>
          <cell r="K847"/>
          <cell r="L847"/>
          <cell r="M847"/>
          <cell r="N847"/>
          <cell r="O847"/>
          <cell r="P847">
            <v>0</v>
          </cell>
          <cell r="Q847"/>
          <cell r="R847"/>
          <cell r="S847" t="str">
            <v xml:space="preserve">32819 </v>
          </cell>
          <cell r="T847"/>
          <cell r="U847"/>
          <cell r="V847"/>
          <cell r="W847"/>
          <cell r="X847"/>
          <cell r="Y847"/>
          <cell r="Z847"/>
          <cell r="AA847">
            <v>32819</v>
          </cell>
          <cell r="AB847"/>
        </row>
        <row r="848">
          <cell r="A848"/>
          <cell r="B848"/>
          <cell r="C848"/>
          <cell r="D848"/>
          <cell r="E848"/>
          <cell r="F848"/>
          <cell r="G848"/>
          <cell r="H848"/>
          <cell r="I848"/>
          <cell r="J848"/>
          <cell r="K848"/>
          <cell r="L848"/>
          <cell r="M848"/>
          <cell r="N848"/>
          <cell r="O848"/>
          <cell r="P848">
            <v>0</v>
          </cell>
          <cell r="Q848"/>
          <cell r="R848"/>
          <cell r="S848" t="str">
            <v xml:space="preserve">32819 </v>
          </cell>
          <cell r="T848"/>
          <cell r="U848"/>
          <cell r="V848"/>
          <cell r="W848"/>
          <cell r="X848"/>
          <cell r="Y848"/>
          <cell r="Z848"/>
          <cell r="AA848">
            <v>32819</v>
          </cell>
          <cell r="AB848"/>
        </row>
        <row r="849">
          <cell r="A849"/>
          <cell r="B849"/>
          <cell r="C849"/>
          <cell r="D849"/>
          <cell r="E849"/>
          <cell r="F849"/>
          <cell r="G849"/>
          <cell r="H849"/>
          <cell r="I849"/>
          <cell r="J849"/>
          <cell r="K849"/>
          <cell r="L849"/>
          <cell r="M849"/>
          <cell r="N849"/>
          <cell r="O849"/>
          <cell r="P849">
            <v>0</v>
          </cell>
          <cell r="Q849"/>
          <cell r="R849"/>
          <cell r="S849" t="str">
            <v xml:space="preserve">32819 </v>
          </cell>
          <cell r="T849"/>
          <cell r="U849"/>
          <cell r="V849"/>
          <cell r="W849"/>
          <cell r="X849"/>
          <cell r="Y849"/>
          <cell r="Z849"/>
          <cell r="AA849">
            <v>32819</v>
          </cell>
          <cell r="AB849"/>
        </row>
        <row r="850">
          <cell r="A850"/>
          <cell r="B850"/>
          <cell r="C850"/>
          <cell r="D850"/>
          <cell r="E850"/>
          <cell r="F850"/>
          <cell r="G850"/>
          <cell r="H850"/>
          <cell r="I850"/>
          <cell r="J850"/>
          <cell r="K850"/>
          <cell r="L850"/>
          <cell r="M850"/>
          <cell r="N850"/>
          <cell r="O850"/>
          <cell r="P850">
            <v>0</v>
          </cell>
          <cell r="Q850"/>
          <cell r="R850"/>
          <cell r="S850" t="str">
            <v xml:space="preserve">32819 </v>
          </cell>
          <cell r="T850"/>
          <cell r="U850"/>
          <cell r="V850"/>
          <cell r="W850"/>
          <cell r="X850"/>
          <cell r="Y850"/>
          <cell r="Z850"/>
          <cell r="AA850">
            <v>32819</v>
          </cell>
          <cell r="AB850"/>
        </row>
        <row r="851">
          <cell r="A851"/>
          <cell r="B851"/>
          <cell r="C851"/>
          <cell r="D851"/>
          <cell r="E851"/>
          <cell r="F851"/>
          <cell r="G851"/>
          <cell r="H851"/>
          <cell r="I851"/>
          <cell r="J851"/>
          <cell r="K851"/>
          <cell r="L851"/>
          <cell r="M851"/>
          <cell r="N851"/>
          <cell r="O851"/>
          <cell r="P851">
            <v>0</v>
          </cell>
          <cell r="Q851"/>
          <cell r="R851"/>
          <cell r="S851" t="str">
            <v xml:space="preserve">32819 </v>
          </cell>
          <cell r="T851"/>
          <cell r="U851"/>
          <cell r="V851"/>
          <cell r="W851"/>
          <cell r="X851"/>
          <cell r="Y851"/>
          <cell r="Z851"/>
          <cell r="AA851">
            <v>32819</v>
          </cell>
          <cell r="AB851"/>
        </row>
        <row r="852">
          <cell r="A852"/>
          <cell r="B852"/>
          <cell r="C852"/>
          <cell r="D852"/>
          <cell r="E852"/>
          <cell r="F852"/>
          <cell r="G852"/>
          <cell r="H852"/>
          <cell r="I852"/>
          <cell r="J852"/>
          <cell r="K852"/>
          <cell r="L852"/>
          <cell r="M852"/>
          <cell r="N852"/>
          <cell r="O852"/>
          <cell r="P852">
            <v>0</v>
          </cell>
          <cell r="Q852"/>
          <cell r="R852"/>
          <cell r="S852" t="str">
            <v xml:space="preserve">32819 </v>
          </cell>
          <cell r="T852"/>
          <cell r="U852"/>
          <cell r="V852"/>
          <cell r="W852"/>
          <cell r="X852"/>
          <cell r="Y852"/>
          <cell r="Z852"/>
          <cell r="AA852">
            <v>32819</v>
          </cell>
          <cell r="AB852"/>
        </row>
        <row r="853">
          <cell r="A853"/>
          <cell r="B853"/>
          <cell r="C853"/>
          <cell r="D853"/>
          <cell r="E853"/>
          <cell r="F853"/>
          <cell r="G853"/>
          <cell r="H853"/>
          <cell r="I853"/>
          <cell r="J853"/>
          <cell r="K853"/>
          <cell r="L853"/>
          <cell r="M853"/>
          <cell r="N853"/>
          <cell r="O853"/>
          <cell r="P853">
            <v>0</v>
          </cell>
          <cell r="Q853"/>
          <cell r="R853"/>
          <cell r="S853" t="str">
            <v xml:space="preserve">32819 </v>
          </cell>
          <cell r="T853"/>
          <cell r="U853"/>
          <cell r="V853"/>
          <cell r="W853"/>
          <cell r="X853"/>
          <cell r="Y853"/>
          <cell r="Z853"/>
          <cell r="AA853">
            <v>32819</v>
          </cell>
          <cell r="AB853"/>
        </row>
        <row r="854">
          <cell r="A854"/>
          <cell r="B854"/>
          <cell r="C854"/>
          <cell r="D854"/>
          <cell r="E854"/>
          <cell r="F854"/>
          <cell r="G854"/>
          <cell r="H854"/>
          <cell r="I854"/>
          <cell r="J854"/>
          <cell r="K854"/>
          <cell r="L854"/>
          <cell r="M854"/>
          <cell r="N854"/>
          <cell r="O854"/>
          <cell r="P854">
            <v>0</v>
          </cell>
          <cell r="Q854"/>
          <cell r="R854"/>
          <cell r="S854" t="str">
            <v xml:space="preserve">32819 </v>
          </cell>
          <cell r="T854"/>
          <cell r="U854"/>
          <cell r="V854"/>
          <cell r="W854"/>
          <cell r="X854"/>
          <cell r="Y854"/>
          <cell r="Z854"/>
          <cell r="AA854">
            <v>32819</v>
          </cell>
          <cell r="AB854"/>
        </row>
        <row r="855">
          <cell r="A855"/>
          <cell r="B855"/>
          <cell r="C855"/>
          <cell r="D855"/>
          <cell r="E855"/>
          <cell r="F855"/>
          <cell r="G855"/>
          <cell r="H855"/>
          <cell r="I855"/>
          <cell r="J855"/>
          <cell r="K855"/>
          <cell r="L855"/>
          <cell r="M855"/>
          <cell r="N855"/>
          <cell r="O855"/>
          <cell r="P855">
            <v>0</v>
          </cell>
          <cell r="Q855"/>
          <cell r="R855"/>
          <cell r="S855" t="str">
            <v xml:space="preserve">32819 </v>
          </cell>
          <cell r="T855"/>
          <cell r="U855"/>
          <cell r="V855"/>
          <cell r="W855"/>
          <cell r="X855"/>
          <cell r="Y855"/>
          <cell r="Z855"/>
          <cell r="AA855">
            <v>32819</v>
          </cell>
          <cell r="AB855"/>
        </row>
        <row r="856">
          <cell r="A856"/>
          <cell r="B856"/>
          <cell r="C856"/>
          <cell r="D856"/>
          <cell r="E856"/>
          <cell r="F856"/>
          <cell r="G856"/>
          <cell r="H856"/>
          <cell r="I856"/>
          <cell r="J856"/>
          <cell r="K856"/>
          <cell r="L856"/>
          <cell r="M856"/>
          <cell r="N856"/>
          <cell r="O856"/>
          <cell r="P856">
            <v>0</v>
          </cell>
          <cell r="Q856"/>
          <cell r="R856"/>
          <cell r="S856" t="str">
            <v xml:space="preserve">32819 </v>
          </cell>
          <cell r="T856"/>
          <cell r="U856"/>
          <cell r="V856"/>
          <cell r="W856"/>
          <cell r="X856"/>
          <cell r="Y856"/>
          <cell r="Z856"/>
          <cell r="AA856">
            <v>32819</v>
          </cell>
          <cell r="AB856"/>
        </row>
        <row r="857">
          <cell r="A857"/>
          <cell r="B857"/>
          <cell r="C857"/>
          <cell r="D857"/>
          <cell r="E857"/>
          <cell r="F857"/>
          <cell r="G857"/>
          <cell r="H857"/>
          <cell r="I857"/>
          <cell r="J857"/>
          <cell r="K857"/>
          <cell r="L857"/>
          <cell r="M857"/>
          <cell r="N857"/>
          <cell r="O857"/>
          <cell r="P857">
            <v>0</v>
          </cell>
          <cell r="Q857"/>
          <cell r="R857"/>
          <cell r="S857" t="str">
            <v xml:space="preserve">32819 </v>
          </cell>
          <cell r="T857"/>
          <cell r="U857"/>
          <cell r="V857"/>
          <cell r="W857"/>
          <cell r="X857"/>
          <cell r="Y857"/>
          <cell r="Z857"/>
          <cell r="AA857">
            <v>32819</v>
          </cell>
          <cell r="AB857"/>
        </row>
        <row r="858">
          <cell r="A858"/>
          <cell r="B858"/>
          <cell r="C858"/>
          <cell r="D858"/>
          <cell r="E858"/>
          <cell r="F858"/>
          <cell r="G858"/>
          <cell r="H858"/>
          <cell r="I858"/>
          <cell r="J858"/>
          <cell r="K858"/>
          <cell r="L858"/>
          <cell r="M858"/>
          <cell r="N858"/>
          <cell r="O858"/>
          <cell r="P858">
            <v>0</v>
          </cell>
          <cell r="Q858"/>
          <cell r="R858"/>
          <cell r="S858" t="str">
            <v xml:space="preserve">32819 </v>
          </cell>
          <cell r="T858"/>
          <cell r="U858"/>
          <cell r="V858"/>
          <cell r="W858"/>
          <cell r="X858"/>
          <cell r="Y858"/>
          <cell r="Z858"/>
          <cell r="AA858">
            <v>32819</v>
          </cell>
          <cell r="AB858"/>
        </row>
        <row r="859">
          <cell r="A859"/>
          <cell r="B859"/>
          <cell r="C859"/>
          <cell r="D859"/>
          <cell r="E859"/>
          <cell r="F859"/>
          <cell r="G859"/>
          <cell r="H859"/>
          <cell r="I859"/>
          <cell r="J859"/>
          <cell r="K859"/>
          <cell r="L859"/>
          <cell r="M859"/>
          <cell r="N859"/>
          <cell r="O859"/>
          <cell r="P859">
            <v>0</v>
          </cell>
          <cell r="Q859"/>
          <cell r="R859"/>
          <cell r="S859" t="str">
            <v xml:space="preserve">32819 </v>
          </cell>
          <cell r="T859"/>
          <cell r="U859"/>
          <cell r="V859"/>
          <cell r="W859"/>
          <cell r="X859"/>
          <cell r="Y859"/>
          <cell r="Z859"/>
          <cell r="AA859">
            <v>32819</v>
          </cell>
          <cell r="AB859"/>
        </row>
        <row r="860">
          <cell r="A860"/>
          <cell r="B860"/>
          <cell r="C860"/>
          <cell r="D860"/>
          <cell r="E860"/>
          <cell r="F860"/>
          <cell r="G860"/>
          <cell r="H860"/>
          <cell r="I860"/>
          <cell r="J860"/>
          <cell r="K860"/>
          <cell r="L860"/>
          <cell r="M860"/>
          <cell r="N860"/>
          <cell r="O860"/>
          <cell r="P860">
            <v>0</v>
          </cell>
          <cell r="Q860"/>
          <cell r="R860"/>
          <cell r="S860" t="str">
            <v xml:space="preserve">32819 </v>
          </cell>
          <cell r="T860"/>
          <cell r="U860"/>
          <cell r="V860"/>
          <cell r="W860"/>
          <cell r="X860"/>
          <cell r="Y860"/>
          <cell r="Z860"/>
          <cell r="AA860">
            <v>32819</v>
          </cell>
          <cell r="AB860"/>
        </row>
        <row r="861">
          <cell r="A861"/>
          <cell r="B861"/>
          <cell r="C861"/>
          <cell r="D861"/>
          <cell r="E861"/>
          <cell r="F861"/>
          <cell r="G861"/>
          <cell r="H861"/>
          <cell r="I861"/>
          <cell r="J861"/>
          <cell r="K861"/>
          <cell r="L861"/>
          <cell r="M861"/>
          <cell r="N861"/>
          <cell r="O861"/>
          <cell r="P861">
            <v>0</v>
          </cell>
          <cell r="Q861"/>
          <cell r="R861"/>
          <cell r="S861" t="str">
            <v xml:space="preserve">32819 </v>
          </cell>
          <cell r="T861"/>
          <cell r="U861"/>
          <cell r="V861"/>
          <cell r="W861"/>
          <cell r="X861"/>
          <cell r="Y861"/>
          <cell r="Z861"/>
          <cell r="AA861">
            <v>32819</v>
          </cell>
          <cell r="AB861"/>
        </row>
        <row r="862">
          <cell r="A862"/>
          <cell r="B862"/>
          <cell r="C862"/>
          <cell r="D862"/>
          <cell r="E862"/>
          <cell r="F862"/>
          <cell r="G862"/>
          <cell r="H862"/>
          <cell r="I862"/>
          <cell r="J862"/>
          <cell r="K862"/>
          <cell r="L862"/>
          <cell r="M862"/>
          <cell r="N862"/>
          <cell r="O862"/>
          <cell r="P862">
            <v>0</v>
          </cell>
          <cell r="Q862"/>
          <cell r="R862"/>
          <cell r="S862" t="str">
            <v xml:space="preserve">32819 </v>
          </cell>
          <cell r="T862"/>
          <cell r="U862"/>
          <cell r="V862"/>
          <cell r="W862"/>
          <cell r="X862"/>
          <cell r="Y862"/>
          <cell r="Z862"/>
          <cell r="AA862">
            <v>32819</v>
          </cell>
          <cell r="AB862"/>
        </row>
        <row r="863">
          <cell r="A863"/>
          <cell r="B863"/>
          <cell r="C863"/>
          <cell r="D863"/>
          <cell r="E863"/>
          <cell r="F863"/>
          <cell r="G863"/>
          <cell r="H863"/>
          <cell r="I863"/>
          <cell r="J863"/>
          <cell r="K863"/>
          <cell r="L863"/>
          <cell r="M863"/>
          <cell r="N863"/>
          <cell r="O863"/>
          <cell r="P863">
            <v>0</v>
          </cell>
          <cell r="Q863"/>
          <cell r="R863"/>
          <cell r="S863" t="str">
            <v xml:space="preserve">32819 </v>
          </cell>
          <cell r="T863"/>
          <cell r="U863"/>
          <cell r="V863"/>
          <cell r="W863"/>
          <cell r="X863"/>
          <cell r="Y863"/>
          <cell r="Z863"/>
          <cell r="AA863">
            <v>32819</v>
          </cell>
          <cell r="AB863"/>
        </row>
        <row r="864">
          <cell r="A864"/>
          <cell r="B864"/>
          <cell r="C864"/>
          <cell r="D864"/>
          <cell r="E864"/>
          <cell r="F864"/>
          <cell r="G864"/>
          <cell r="H864"/>
          <cell r="I864"/>
          <cell r="J864"/>
          <cell r="K864"/>
          <cell r="L864"/>
          <cell r="M864"/>
          <cell r="N864"/>
          <cell r="O864"/>
          <cell r="P864">
            <v>0</v>
          </cell>
          <cell r="Q864"/>
          <cell r="R864"/>
          <cell r="S864" t="str">
            <v xml:space="preserve">32819 </v>
          </cell>
          <cell r="T864"/>
          <cell r="U864"/>
          <cell r="V864"/>
          <cell r="W864"/>
          <cell r="X864"/>
          <cell r="Y864"/>
          <cell r="Z864"/>
          <cell r="AA864">
            <v>32819</v>
          </cell>
          <cell r="AB864"/>
        </row>
        <row r="865">
          <cell r="A865"/>
          <cell r="B865"/>
          <cell r="C865"/>
          <cell r="D865"/>
          <cell r="E865"/>
          <cell r="F865"/>
          <cell r="G865"/>
          <cell r="H865"/>
          <cell r="I865"/>
          <cell r="J865"/>
          <cell r="K865"/>
          <cell r="L865"/>
          <cell r="M865"/>
          <cell r="N865"/>
          <cell r="O865"/>
          <cell r="P865">
            <v>0</v>
          </cell>
          <cell r="Q865"/>
          <cell r="R865"/>
          <cell r="S865" t="str">
            <v xml:space="preserve">32819 </v>
          </cell>
          <cell r="T865"/>
          <cell r="U865"/>
          <cell r="V865"/>
          <cell r="W865"/>
          <cell r="X865"/>
          <cell r="Y865"/>
          <cell r="Z865"/>
          <cell r="AA865">
            <v>32819</v>
          </cell>
          <cell r="AB865"/>
        </row>
        <row r="866">
          <cell r="A866"/>
          <cell r="B866"/>
          <cell r="C866"/>
          <cell r="D866"/>
          <cell r="E866"/>
          <cell r="F866"/>
          <cell r="G866"/>
          <cell r="H866"/>
          <cell r="I866"/>
          <cell r="J866"/>
          <cell r="K866"/>
          <cell r="L866"/>
          <cell r="M866"/>
          <cell r="N866"/>
          <cell r="O866"/>
          <cell r="P866">
            <v>0</v>
          </cell>
          <cell r="Q866"/>
          <cell r="R866"/>
          <cell r="S866" t="str">
            <v xml:space="preserve">32819 </v>
          </cell>
          <cell r="T866"/>
          <cell r="U866"/>
          <cell r="V866"/>
          <cell r="W866"/>
          <cell r="X866"/>
          <cell r="Y866"/>
          <cell r="Z866"/>
          <cell r="AA866">
            <v>32819</v>
          </cell>
          <cell r="AB866"/>
        </row>
        <row r="867">
          <cell r="A867"/>
          <cell r="B867"/>
          <cell r="C867"/>
          <cell r="D867"/>
          <cell r="E867"/>
          <cell r="F867"/>
          <cell r="G867"/>
          <cell r="H867"/>
          <cell r="I867"/>
          <cell r="J867"/>
          <cell r="K867"/>
          <cell r="L867"/>
          <cell r="M867"/>
          <cell r="N867"/>
          <cell r="O867"/>
          <cell r="P867">
            <v>0</v>
          </cell>
          <cell r="Q867"/>
          <cell r="R867"/>
          <cell r="S867" t="str">
            <v xml:space="preserve">32819 </v>
          </cell>
          <cell r="T867"/>
          <cell r="U867"/>
          <cell r="V867"/>
          <cell r="W867"/>
          <cell r="X867"/>
          <cell r="Y867"/>
          <cell r="Z867"/>
          <cell r="AA867">
            <v>32819</v>
          </cell>
          <cell r="AB867"/>
        </row>
        <row r="868">
          <cell r="A868"/>
          <cell r="B868"/>
          <cell r="C868"/>
          <cell r="D868"/>
          <cell r="E868"/>
          <cell r="F868"/>
          <cell r="G868"/>
          <cell r="H868"/>
          <cell r="I868"/>
          <cell r="J868"/>
          <cell r="K868"/>
          <cell r="L868"/>
          <cell r="M868"/>
          <cell r="N868"/>
          <cell r="O868"/>
          <cell r="P868">
            <v>0</v>
          </cell>
          <cell r="Q868"/>
          <cell r="R868"/>
          <cell r="S868" t="str">
            <v xml:space="preserve">32819 </v>
          </cell>
          <cell r="T868"/>
          <cell r="U868"/>
          <cell r="V868"/>
          <cell r="W868"/>
          <cell r="X868"/>
          <cell r="Y868"/>
          <cell r="Z868"/>
          <cell r="AA868">
            <v>32819</v>
          </cell>
          <cell r="AB868"/>
        </row>
        <row r="869">
          <cell r="A869"/>
          <cell r="B869"/>
          <cell r="C869"/>
          <cell r="D869"/>
          <cell r="E869"/>
          <cell r="F869"/>
          <cell r="G869"/>
          <cell r="H869"/>
          <cell r="I869"/>
          <cell r="J869"/>
          <cell r="K869"/>
          <cell r="L869"/>
          <cell r="M869"/>
          <cell r="N869"/>
          <cell r="O869"/>
          <cell r="P869">
            <v>0</v>
          </cell>
          <cell r="Q869"/>
          <cell r="R869"/>
          <cell r="S869" t="str">
            <v xml:space="preserve">32819 </v>
          </cell>
          <cell r="T869"/>
          <cell r="U869"/>
          <cell r="V869"/>
          <cell r="W869"/>
          <cell r="X869"/>
          <cell r="Y869"/>
          <cell r="Z869"/>
          <cell r="AA869">
            <v>32819</v>
          </cell>
          <cell r="AB869"/>
        </row>
        <row r="870">
          <cell r="A870"/>
          <cell r="B870"/>
          <cell r="C870"/>
          <cell r="D870"/>
          <cell r="E870"/>
          <cell r="F870"/>
          <cell r="G870"/>
          <cell r="H870"/>
          <cell r="I870"/>
          <cell r="J870"/>
          <cell r="K870"/>
          <cell r="L870"/>
          <cell r="M870"/>
          <cell r="N870"/>
          <cell r="O870"/>
          <cell r="P870">
            <v>0</v>
          </cell>
          <cell r="Q870"/>
          <cell r="R870"/>
          <cell r="S870" t="str">
            <v xml:space="preserve">32819 </v>
          </cell>
          <cell r="T870"/>
          <cell r="U870"/>
          <cell r="V870"/>
          <cell r="W870"/>
          <cell r="X870"/>
          <cell r="Y870"/>
          <cell r="Z870"/>
          <cell r="AA870">
            <v>32819</v>
          </cell>
          <cell r="AB870"/>
        </row>
        <row r="871">
          <cell r="A871"/>
          <cell r="B871"/>
          <cell r="C871"/>
          <cell r="D871"/>
          <cell r="E871"/>
          <cell r="F871"/>
          <cell r="G871"/>
          <cell r="H871"/>
          <cell r="I871"/>
          <cell r="J871"/>
          <cell r="K871"/>
          <cell r="L871"/>
          <cell r="M871"/>
          <cell r="N871"/>
          <cell r="O871"/>
          <cell r="P871">
            <v>0</v>
          </cell>
          <cell r="Q871"/>
          <cell r="R871"/>
          <cell r="S871" t="str">
            <v xml:space="preserve">32819 </v>
          </cell>
          <cell r="T871"/>
          <cell r="U871"/>
          <cell r="V871"/>
          <cell r="W871"/>
          <cell r="X871"/>
          <cell r="Y871"/>
          <cell r="Z871"/>
          <cell r="AA871">
            <v>32819</v>
          </cell>
          <cell r="AB871"/>
        </row>
        <row r="872">
          <cell r="A872"/>
          <cell r="B872"/>
          <cell r="C872"/>
          <cell r="D872"/>
          <cell r="E872"/>
          <cell r="F872"/>
          <cell r="G872"/>
          <cell r="H872"/>
          <cell r="I872"/>
          <cell r="J872"/>
          <cell r="K872"/>
          <cell r="L872"/>
          <cell r="M872"/>
          <cell r="N872"/>
          <cell r="O872"/>
          <cell r="P872">
            <v>0</v>
          </cell>
          <cell r="Q872"/>
          <cell r="R872"/>
          <cell r="S872" t="str">
            <v xml:space="preserve">32819 </v>
          </cell>
          <cell r="T872"/>
          <cell r="U872"/>
          <cell r="V872"/>
          <cell r="W872"/>
          <cell r="X872"/>
          <cell r="Y872"/>
          <cell r="Z872"/>
          <cell r="AA872">
            <v>32819</v>
          </cell>
          <cell r="AB872"/>
        </row>
        <row r="873">
          <cell r="A873"/>
          <cell r="B873"/>
          <cell r="C873"/>
          <cell r="D873"/>
          <cell r="E873"/>
          <cell r="F873"/>
          <cell r="G873"/>
          <cell r="H873"/>
          <cell r="I873"/>
          <cell r="J873"/>
          <cell r="K873"/>
          <cell r="L873"/>
          <cell r="M873"/>
          <cell r="N873"/>
          <cell r="O873"/>
          <cell r="P873">
            <v>0</v>
          </cell>
          <cell r="Q873"/>
          <cell r="R873"/>
          <cell r="S873" t="str">
            <v xml:space="preserve">32819 </v>
          </cell>
          <cell r="T873"/>
          <cell r="U873"/>
          <cell r="V873"/>
          <cell r="W873"/>
          <cell r="X873"/>
          <cell r="Y873"/>
          <cell r="Z873"/>
          <cell r="AA873">
            <v>32819</v>
          </cell>
          <cell r="AB873"/>
        </row>
        <row r="874">
          <cell r="A874"/>
          <cell r="B874"/>
          <cell r="C874"/>
          <cell r="D874"/>
          <cell r="E874"/>
          <cell r="F874"/>
          <cell r="G874"/>
          <cell r="H874"/>
          <cell r="I874"/>
          <cell r="J874"/>
          <cell r="K874"/>
          <cell r="L874"/>
          <cell r="M874"/>
          <cell r="N874"/>
          <cell r="O874"/>
          <cell r="P874">
            <v>0</v>
          </cell>
          <cell r="Q874"/>
          <cell r="R874"/>
          <cell r="S874" t="str">
            <v xml:space="preserve">32819 </v>
          </cell>
          <cell r="T874"/>
          <cell r="U874"/>
          <cell r="V874"/>
          <cell r="W874"/>
          <cell r="X874"/>
          <cell r="Y874"/>
          <cell r="Z874"/>
          <cell r="AA874">
            <v>32819</v>
          </cell>
          <cell r="AB874"/>
        </row>
        <row r="875">
          <cell r="A875"/>
          <cell r="B875"/>
          <cell r="C875"/>
          <cell r="D875"/>
          <cell r="E875"/>
          <cell r="F875"/>
          <cell r="G875"/>
          <cell r="H875"/>
          <cell r="I875"/>
          <cell r="J875"/>
          <cell r="K875"/>
          <cell r="L875"/>
          <cell r="M875"/>
          <cell r="N875"/>
          <cell r="O875"/>
          <cell r="P875">
            <v>0</v>
          </cell>
          <cell r="Q875"/>
          <cell r="R875"/>
          <cell r="S875" t="str">
            <v xml:space="preserve">32819 </v>
          </cell>
          <cell r="T875"/>
          <cell r="U875"/>
          <cell r="V875"/>
          <cell r="W875"/>
          <cell r="X875"/>
          <cell r="Y875"/>
          <cell r="Z875"/>
          <cell r="AA875">
            <v>32819</v>
          </cell>
          <cell r="AB875"/>
        </row>
        <row r="876">
          <cell r="A876"/>
          <cell r="B876"/>
          <cell r="C876"/>
          <cell r="D876"/>
          <cell r="E876"/>
          <cell r="F876"/>
          <cell r="G876"/>
          <cell r="H876"/>
          <cell r="I876"/>
          <cell r="J876"/>
          <cell r="K876"/>
          <cell r="L876"/>
          <cell r="M876"/>
          <cell r="N876"/>
          <cell r="O876"/>
          <cell r="P876">
            <v>0</v>
          </cell>
          <cell r="Q876"/>
          <cell r="R876"/>
          <cell r="S876" t="str">
            <v xml:space="preserve">32819 </v>
          </cell>
          <cell r="T876"/>
          <cell r="U876"/>
          <cell r="V876"/>
          <cell r="W876"/>
          <cell r="X876"/>
          <cell r="Y876"/>
          <cell r="Z876"/>
          <cell r="AA876">
            <v>32819</v>
          </cell>
          <cell r="AB876"/>
        </row>
        <row r="877">
          <cell r="A877"/>
          <cell r="B877"/>
          <cell r="C877"/>
          <cell r="D877"/>
          <cell r="E877"/>
          <cell r="F877"/>
          <cell r="G877"/>
          <cell r="H877"/>
          <cell r="I877"/>
          <cell r="J877"/>
          <cell r="K877"/>
          <cell r="L877"/>
          <cell r="M877"/>
          <cell r="N877"/>
          <cell r="O877"/>
          <cell r="P877">
            <v>0</v>
          </cell>
          <cell r="Q877"/>
          <cell r="R877"/>
          <cell r="S877" t="str">
            <v xml:space="preserve">32819 </v>
          </cell>
          <cell r="T877"/>
          <cell r="U877"/>
          <cell r="V877"/>
          <cell r="W877"/>
          <cell r="X877"/>
          <cell r="Y877"/>
          <cell r="Z877"/>
          <cell r="AA877">
            <v>32819</v>
          </cell>
          <cell r="AB877"/>
        </row>
        <row r="878">
          <cell r="A878"/>
          <cell r="B878"/>
          <cell r="C878"/>
          <cell r="D878"/>
          <cell r="E878"/>
          <cell r="F878"/>
          <cell r="G878"/>
          <cell r="H878"/>
          <cell r="I878"/>
          <cell r="J878"/>
          <cell r="K878"/>
          <cell r="L878"/>
          <cell r="M878"/>
          <cell r="N878"/>
          <cell r="O878"/>
          <cell r="P878">
            <v>0</v>
          </cell>
          <cell r="Q878"/>
          <cell r="R878"/>
          <cell r="S878" t="str">
            <v xml:space="preserve">32819 </v>
          </cell>
          <cell r="T878"/>
          <cell r="U878"/>
          <cell r="V878"/>
          <cell r="W878"/>
          <cell r="X878"/>
          <cell r="Y878"/>
          <cell r="Z878"/>
          <cell r="AA878">
            <v>32819</v>
          </cell>
          <cell r="AB878"/>
        </row>
        <row r="879">
          <cell r="A879"/>
          <cell r="B879"/>
          <cell r="C879"/>
          <cell r="D879"/>
          <cell r="E879"/>
          <cell r="F879"/>
          <cell r="G879"/>
          <cell r="H879"/>
          <cell r="I879"/>
          <cell r="J879"/>
          <cell r="K879"/>
          <cell r="L879"/>
          <cell r="M879"/>
          <cell r="N879"/>
          <cell r="O879"/>
          <cell r="P879">
            <v>0</v>
          </cell>
          <cell r="Q879"/>
          <cell r="R879"/>
          <cell r="S879" t="str">
            <v xml:space="preserve">32819 </v>
          </cell>
          <cell r="T879"/>
          <cell r="U879"/>
          <cell r="V879"/>
          <cell r="W879"/>
          <cell r="X879"/>
          <cell r="Y879"/>
          <cell r="Z879"/>
          <cell r="AA879">
            <v>32819</v>
          </cell>
          <cell r="AB879"/>
        </row>
        <row r="880">
          <cell r="A880"/>
          <cell r="B880"/>
          <cell r="C880"/>
          <cell r="D880"/>
          <cell r="E880"/>
          <cell r="F880"/>
          <cell r="G880"/>
          <cell r="H880"/>
          <cell r="I880"/>
          <cell r="J880"/>
          <cell r="K880"/>
          <cell r="L880"/>
          <cell r="M880"/>
          <cell r="N880"/>
          <cell r="O880"/>
          <cell r="P880">
            <v>0</v>
          </cell>
          <cell r="Q880"/>
          <cell r="R880"/>
          <cell r="S880" t="str">
            <v xml:space="preserve">32819 </v>
          </cell>
          <cell r="T880"/>
          <cell r="U880"/>
          <cell r="V880"/>
          <cell r="W880"/>
          <cell r="X880"/>
          <cell r="Y880"/>
          <cell r="Z880"/>
          <cell r="AA880">
            <v>32819</v>
          </cell>
          <cell r="AB880"/>
        </row>
        <row r="881">
          <cell r="A881"/>
          <cell r="B881"/>
          <cell r="C881"/>
          <cell r="D881"/>
          <cell r="E881"/>
          <cell r="F881"/>
          <cell r="G881"/>
          <cell r="H881"/>
          <cell r="I881"/>
          <cell r="J881"/>
          <cell r="K881"/>
          <cell r="L881"/>
          <cell r="M881"/>
          <cell r="N881"/>
          <cell r="O881"/>
          <cell r="P881">
            <v>0</v>
          </cell>
          <cell r="Q881"/>
          <cell r="R881"/>
          <cell r="S881" t="str">
            <v xml:space="preserve">32819 </v>
          </cell>
          <cell r="T881"/>
          <cell r="U881"/>
          <cell r="V881"/>
          <cell r="W881"/>
          <cell r="X881"/>
          <cell r="Y881"/>
          <cell r="Z881"/>
          <cell r="AA881">
            <v>32819</v>
          </cell>
          <cell r="AB881"/>
        </row>
        <row r="882">
          <cell r="A882"/>
          <cell r="B882"/>
          <cell r="C882"/>
          <cell r="D882"/>
          <cell r="E882"/>
          <cell r="F882"/>
          <cell r="G882"/>
          <cell r="H882"/>
          <cell r="I882"/>
          <cell r="J882"/>
          <cell r="K882"/>
          <cell r="L882"/>
          <cell r="M882"/>
          <cell r="N882"/>
          <cell r="O882"/>
          <cell r="P882">
            <v>0</v>
          </cell>
          <cell r="Q882"/>
          <cell r="R882"/>
          <cell r="S882" t="str">
            <v xml:space="preserve">32819 </v>
          </cell>
          <cell r="T882"/>
          <cell r="U882"/>
          <cell r="V882"/>
          <cell r="W882"/>
          <cell r="X882"/>
          <cell r="Y882"/>
          <cell r="Z882"/>
          <cell r="AA882">
            <v>32819</v>
          </cell>
          <cell r="AB882"/>
        </row>
        <row r="883">
          <cell r="A883"/>
          <cell r="B883"/>
          <cell r="C883"/>
          <cell r="D883"/>
          <cell r="E883"/>
          <cell r="F883"/>
          <cell r="G883"/>
          <cell r="H883"/>
          <cell r="I883"/>
          <cell r="J883"/>
          <cell r="K883"/>
          <cell r="L883"/>
          <cell r="M883"/>
          <cell r="N883"/>
          <cell r="O883"/>
          <cell r="P883">
            <v>0</v>
          </cell>
          <cell r="Q883"/>
          <cell r="R883"/>
          <cell r="S883" t="str">
            <v xml:space="preserve">32819 </v>
          </cell>
          <cell r="T883"/>
          <cell r="U883"/>
          <cell r="V883"/>
          <cell r="W883"/>
          <cell r="X883"/>
          <cell r="Y883"/>
          <cell r="Z883"/>
          <cell r="AA883">
            <v>32819</v>
          </cell>
          <cell r="AB883"/>
        </row>
        <row r="884">
          <cell r="A884"/>
          <cell r="B884"/>
          <cell r="C884"/>
          <cell r="D884"/>
          <cell r="E884"/>
          <cell r="F884"/>
          <cell r="G884"/>
          <cell r="H884"/>
          <cell r="I884"/>
          <cell r="J884"/>
          <cell r="K884"/>
          <cell r="L884"/>
          <cell r="M884"/>
          <cell r="N884"/>
          <cell r="O884"/>
          <cell r="P884">
            <v>0</v>
          </cell>
          <cell r="Q884"/>
          <cell r="R884"/>
          <cell r="S884" t="str">
            <v xml:space="preserve">32819 </v>
          </cell>
          <cell r="T884"/>
          <cell r="U884"/>
          <cell r="V884"/>
          <cell r="W884"/>
          <cell r="X884"/>
          <cell r="Y884"/>
          <cell r="Z884"/>
          <cell r="AA884">
            <v>32819</v>
          </cell>
          <cell r="AB884"/>
        </row>
        <row r="885">
          <cell r="A885"/>
          <cell r="B885"/>
          <cell r="C885"/>
          <cell r="D885"/>
          <cell r="E885"/>
          <cell r="F885"/>
          <cell r="G885"/>
          <cell r="H885"/>
          <cell r="I885"/>
          <cell r="J885"/>
          <cell r="K885"/>
          <cell r="L885"/>
          <cell r="M885"/>
          <cell r="N885"/>
          <cell r="O885"/>
          <cell r="P885">
            <v>0</v>
          </cell>
          <cell r="Q885"/>
          <cell r="R885"/>
          <cell r="S885" t="str">
            <v xml:space="preserve">32819 </v>
          </cell>
          <cell r="T885"/>
          <cell r="U885"/>
          <cell r="V885"/>
          <cell r="W885"/>
          <cell r="X885"/>
          <cell r="Y885"/>
          <cell r="Z885"/>
          <cell r="AA885">
            <v>32819</v>
          </cell>
          <cell r="AB885"/>
        </row>
        <row r="886">
          <cell r="A886"/>
          <cell r="B886"/>
          <cell r="C886"/>
          <cell r="D886"/>
          <cell r="E886"/>
          <cell r="F886"/>
          <cell r="G886"/>
          <cell r="H886"/>
          <cell r="I886"/>
          <cell r="J886"/>
          <cell r="K886"/>
          <cell r="L886"/>
          <cell r="M886"/>
          <cell r="N886"/>
          <cell r="O886"/>
          <cell r="P886">
            <v>0</v>
          </cell>
          <cell r="Q886"/>
          <cell r="R886"/>
          <cell r="S886" t="str">
            <v xml:space="preserve">32819 </v>
          </cell>
          <cell r="T886"/>
          <cell r="U886"/>
          <cell r="V886"/>
          <cell r="W886"/>
          <cell r="X886"/>
          <cell r="Y886"/>
          <cell r="Z886"/>
          <cell r="AA886">
            <v>32819</v>
          </cell>
          <cell r="AB886"/>
        </row>
        <row r="887">
          <cell r="A887"/>
          <cell r="B887"/>
          <cell r="C887"/>
          <cell r="D887"/>
          <cell r="E887"/>
          <cell r="F887"/>
          <cell r="G887"/>
          <cell r="H887"/>
          <cell r="I887"/>
          <cell r="J887"/>
          <cell r="K887"/>
          <cell r="L887"/>
          <cell r="M887"/>
          <cell r="N887"/>
          <cell r="O887"/>
          <cell r="P887">
            <v>0</v>
          </cell>
          <cell r="Q887"/>
          <cell r="R887"/>
          <cell r="S887" t="str">
            <v xml:space="preserve">32819 </v>
          </cell>
          <cell r="T887"/>
          <cell r="U887"/>
          <cell r="V887"/>
          <cell r="W887"/>
          <cell r="X887"/>
          <cell r="Y887"/>
          <cell r="Z887"/>
          <cell r="AA887">
            <v>32819</v>
          </cell>
          <cell r="AB887"/>
        </row>
        <row r="888">
          <cell r="A888"/>
          <cell r="B888"/>
          <cell r="C888"/>
          <cell r="D888"/>
          <cell r="E888"/>
          <cell r="F888"/>
          <cell r="G888"/>
          <cell r="H888"/>
          <cell r="I888"/>
          <cell r="J888"/>
          <cell r="K888"/>
          <cell r="L888"/>
          <cell r="M888"/>
          <cell r="N888"/>
          <cell r="O888"/>
          <cell r="P888">
            <v>0</v>
          </cell>
          <cell r="Q888"/>
          <cell r="R888"/>
          <cell r="S888" t="str">
            <v xml:space="preserve">32819 </v>
          </cell>
          <cell r="T888"/>
          <cell r="U888"/>
          <cell r="V888"/>
          <cell r="W888"/>
          <cell r="X888"/>
          <cell r="Y888"/>
          <cell r="Z888"/>
          <cell r="AA888">
            <v>32819</v>
          </cell>
          <cell r="AB888"/>
        </row>
        <row r="889">
          <cell r="A889"/>
          <cell r="B889"/>
          <cell r="C889"/>
          <cell r="D889"/>
          <cell r="E889"/>
          <cell r="F889"/>
          <cell r="G889"/>
          <cell r="H889"/>
          <cell r="I889"/>
          <cell r="J889"/>
          <cell r="K889"/>
          <cell r="L889"/>
          <cell r="M889"/>
          <cell r="N889"/>
          <cell r="O889"/>
          <cell r="P889">
            <v>0</v>
          </cell>
          <cell r="Q889"/>
          <cell r="R889"/>
          <cell r="S889" t="str">
            <v xml:space="preserve">32819 </v>
          </cell>
          <cell r="T889"/>
          <cell r="U889"/>
          <cell r="V889"/>
          <cell r="W889"/>
          <cell r="X889"/>
          <cell r="Y889"/>
          <cell r="Z889"/>
          <cell r="AA889">
            <v>32819</v>
          </cell>
          <cell r="AB889"/>
        </row>
        <row r="890">
          <cell r="A890"/>
          <cell r="B890"/>
          <cell r="C890"/>
          <cell r="D890"/>
          <cell r="E890"/>
          <cell r="F890"/>
          <cell r="G890"/>
          <cell r="H890"/>
          <cell r="I890"/>
          <cell r="J890"/>
          <cell r="K890"/>
          <cell r="L890"/>
          <cell r="M890"/>
          <cell r="N890"/>
          <cell r="O890"/>
          <cell r="P890">
            <v>0</v>
          </cell>
          <cell r="Q890"/>
          <cell r="R890"/>
          <cell r="S890" t="str">
            <v xml:space="preserve">32819 </v>
          </cell>
          <cell r="T890"/>
          <cell r="U890"/>
          <cell r="V890"/>
          <cell r="W890"/>
          <cell r="X890"/>
          <cell r="Y890"/>
          <cell r="Z890"/>
          <cell r="AA890">
            <v>32819</v>
          </cell>
          <cell r="AB890"/>
        </row>
        <row r="891">
          <cell r="A891"/>
          <cell r="B891"/>
          <cell r="C891"/>
          <cell r="D891"/>
          <cell r="E891"/>
          <cell r="F891"/>
          <cell r="G891"/>
          <cell r="H891"/>
          <cell r="I891"/>
          <cell r="J891"/>
          <cell r="K891"/>
          <cell r="L891"/>
          <cell r="M891"/>
          <cell r="N891"/>
          <cell r="O891"/>
          <cell r="P891">
            <v>0</v>
          </cell>
          <cell r="Q891"/>
          <cell r="R891"/>
          <cell r="S891" t="str">
            <v xml:space="preserve">32819 </v>
          </cell>
          <cell r="T891"/>
          <cell r="U891"/>
          <cell r="V891"/>
          <cell r="W891"/>
          <cell r="X891"/>
          <cell r="Y891"/>
          <cell r="Z891"/>
          <cell r="AA891">
            <v>32819</v>
          </cell>
          <cell r="AB891"/>
        </row>
        <row r="892">
          <cell r="A892"/>
          <cell r="B892"/>
          <cell r="C892"/>
          <cell r="D892"/>
          <cell r="E892"/>
          <cell r="F892"/>
          <cell r="G892"/>
          <cell r="H892"/>
          <cell r="I892"/>
          <cell r="J892"/>
          <cell r="K892"/>
          <cell r="L892"/>
          <cell r="M892"/>
          <cell r="N892"/>
          <cell r="O892"/>
          <cell r="P892">
            <v>0</v>
          </cell>
          <cell r="Q892"/>
          <cell r="R892"/>
          <cell r="S892" t="str">
            <v xml:space="preserve">32819 </v>
          </cell>
          <cell r="T892"/>
          <cell r="U892"/>
          <cell r="V892"/>
          <cell r="W892"/>
          <cell r="X892"/>
          <cell r="Y892"/>
          <cell r="Z892"/>
          <cell r="AA892">
            <v>32819</v>
          </cell>
          <cell r="AB892"/>
        </row>
        <row r="893">
          <cell r="A893"/>
          <cell r="B893"/>
          <cell r="C893"/>
          <cell r="D893"/>
          <cell r="E893"/>
          <cell r="F893"/>
          <cell r="G893"/>
          <cell r="H893"/>
          <cell r="I893"/>
          <cell r="J893"/>
          <cell r="K893"/>
          <cell r="L893"/>
          <cell r="M893"/>
          <cell r="N893"/>
          <cell r="O893"/>
          <cell r="P893">
            <v>0</v>
          </cell>
          <cell r="Q893"/>
          <cell r="R893"/>
          <cell r="S893" t="str">
            <v xml:space="preserve">32819 </v>
          </cell>
          <cell r="T893"/>
          <cell r="U893"/>
          <cell r="V893"/>
          <cell r="W893"/>
          <cell r="X893"/>
          <cell r="Y893"/>
          <cell r="Z893"/>
          <cell r="AA893">
            <v>32819</v>
          </cell>
          <cell r="AB893"/>
        </row>
        <row r="894">
          <cell r="A894"/>
          <cell r="B894"/>
          <cell r="C894"/>
          <cell r="D894"/>
          <cell r="E894"/>
          <cell r="F894"/>
          <cell r="G894"/>
          <cell r="H894"/>
          <cell r="I894"/>
          <cell r="J894"/>
          <cell r="K894"/>
          <cell r="L894"/>
          <cell r="M894"/>
          <cell r="N894"/>
          <cell r="O894"/>
          <cell r="P894">
            <v>0</v>
          </cell>
          <cell r="Q894"/>
          <cell r="R894"/>
          <cell r="S894" t="str">
            <v xml:space="preserve">32819 </v>
          </cell>
          <cell r="T894"/>
          <cell r="U894"/>
          <cell r="V894"/>
          <cell r="W894"/>
          <cell r="X894"/>
          <cell r="Y894"/>
          <cell r="Z894"/>
          <cell r="AA894">
            <v>32819</v>
          </cell>
          <cell r="AB894"/>
        </row>
        <row r="895">
          <cell r="A895"/>
          <cell r="B895"/>
          <cell r="C895"/>
          <cell r="D895"/>
          <cell r="E895"/>
          <cell r="F895"/>
          <cell r="G895"/>
          <cell r="H895"/>
          <cell r="I895"/>
          <cell r="J895"/>
          <cell r="K895"/>
          <cell r="L895"/>
          <cell r="M895"/>
          <cell r="N895"/>
          <cell r="O895"/>
          <cell r="P895">
            <v>0</v>
          </cell>
          <cell r="Q895"/>
          <cell r="R895"/>
          <cell r="S895" t="str">
            <v xml:space="preserve">32819 </v>
          </cell>
          <cell r="T895"/>
          <cell r="U895"/>
          <cell r="V895"/>
          <cell r="W895"/>
          <cell r="X895"/>
          <cell r="Y895"/>
          <cell r="Z895"/>
          <cell r="AA895">
            <v>32819</v>
          </cell>
          <cell r="AB895"/>
        </row>
        <row r="896">
          <cell r="A896"/>
          <cell r="B896"/>
          <cell r="C896"/>
          <cell r="D896"/>
          <cell r="E896"/>
          <cell r="F896"/>
          <cell r="G896"/>
          <cell r="H896"/>
          <cell r="I896"/>
          <cell r="J896"/>
          <cell r="K896"/>
          <cell r="L896"/>
          <cell r="M896"/>
          <cell r="N896"/>
          <cell r="O896"/>
          <cell r="P896">
            <v>0</v>
          </cell>
          <cell r="Q896"/>
          <cell r="R896"/>
          <cell r="S896" t="str">
            <v xml:space="preserve">32819 </v>
          </cell>
          <cell r="T896"/>
          <cell r="U896"/>
          <cell r="V896"/>
          <cell r="W896"/>
          <cell r="X896"/>
          <cell r="Y896"/>
          <cell r="Z896"/>
          <cell r="AA896">
            <v>32819</v>
          </cell>
          <cell r="AB896"/>
        </row>
        <row r="897">
          <cell r="A897"/>
          <cell r="B897"/>
          <cell r="C897"/>
          <cell r="D897"/>
          <cell r="E897"/>
          <cell r="F897"/>
          <cell r="G897"/>
          <cell r="H897"/>
          <cell r="I897"/>
          <cell r="J897"/>
          <cell r="K897"/>
          <cell r="L897"/>
          <cell r="M897"/>
          <cell r="N897"/>
          <cell r="O897"/>
          <cell r="P897">
            <v>0</v>
          </cell>
          <cell r="Q897"/>
          <cell r="R897"/>
          <cell r="S897" t="str">
            <v xml:space="preserve">32819 </v>
          </cell>
          <cell r="T897"/>
          <cell r="U897"/>
          <cell r="V897"/>
          <cell r="W897"/>
          <cell r="X897"/>
          <cell r="Y897"/>
          <cell r="Z897"/>
          <cell r="AA897">
            <v>32819</v>
          </cell>
          <cell r="AB897"/>
        </row>
        <row r="898">
          <cell r="A898"/>
          <cell r="B898"/>
          <cell r="C898"/>
          <cell r="D898"/>
          <cell r="E898"/>
          <cell r="F898"/>
          <cell r="G898"/>
          <cell r="H898"/>
          <cell r="I898"/>
          <cell r="J898"/>
          <cell r="K898"/>
          <cell r="L898"/>
          <cell r="M898"/>
          <cell r="N898"/>
          <cell r="O898"/>
          <cell r="P898">
            <v>0</v>
          </cell>
          <cell r="Q898"/>
          <cell r="R898"/>
          <cell r="S898" t="str">
            <v xml:space="preserve">32819 </v>
          </cell>
          <cell r="T898"/>
          <cell r="U898"/>
          <cell r="V898"/>
          <cell r="W898"/>
          <cell r="X898"/>
          <cell r="Y898"/>
          <cell r="Z898"/>
          <cell r="AA898">
            <v>32819</v>
          </cell>
          <cell r="AB898"/>
        </row>
        <row r="899">
          <cell r="A899"/>
          <cell r="B899"/>
          <cell r="C899"/>
          <cell r="D899"/>
          <cell r="E899"/>
          <cell r="F899"/>
          <cell r="G899"/>
          <cell r="H899"/>
          <cell r="I899"/>
          <cell r="J899"/>
          <cell r="K899"/>
          <cell r="L899"/>
          <cell r="M899"/>
          <cell r="N899"/>
          <cell r="O899"/>
          <cell r="P899">
            <v>0</v>
          </cell>
          <cell r="Q899"/>
          <cell r="R899"/>
          <cell r="S899" t="str">
            <v xml:space="preserve">32819 </v>
          </cell>
          <cell r="T899"/>
          <cell r="U899"/>
          <cell r="V899"/>
          <cell r="W899"/>
          <cell r="X899"/>
          <cell r="Y899"/>
          <cell r="Z899"/>
          <cell r="AA899">
            <v>32819</v>
          </cell>
          <cell r="AB899"/>
        </row>
        <row r="900">
          <cell r="A900"/>
          <cell r="B900"/>
          <cell r="C900"/>
          <cell r="D900"/>
          <cell r="E900"/>
          <cell r="F900"/>
          <cell r="G900"/>
          <cell r="H900"/>
          <cell r="I900"/>
          <cell r="J900"/>
          <cell r="K900"/>
          <cell r="L900"/>
          <cell r="M900"/>
          <cell r="N900"/>
          <cell r="O900"/>
          <cell r="P900">
            <v>0</v>
          </cell>
          <cell r="Q900"/>
          <cell r="R900"/>
          <cell r="S900" t="str">
            <v xml:space="preserve">32819 </v>
          </cell>
          <cell r="T900"/>
          <cell r="U900"/>
          <cell r="V900"/>
          <cell r="W900"/>
          <cell r="X900"/>
          <cell r="Y900"/>
          <cell r="Z900"/>
          <cell r="AA900">
            <v>32819</v>
          </cell>
          <cell r="AB900"/>
        </row>
        <row r="901">
          <cell r="A901"/>
          <cell r="B901"/>
          <cell r="C901"/>
          <cell r="D901"/>
          <cell r="E901"/>
          <cell r="F901"/>
          <cell r="G901"/>
          <cell r="H901"/>
          <cell r="I901"/>
          <cell r="J901"/>
          <cell r="K901"/>
          <cell r="L901"/>
          <cell r="M901"/>
          <cell r="N901"/>
          <cell r="O901"/>
          <cell r="P901">
            <v>0</v>
          </cell>
          <cell r="Q901"/>
          <cell r="R901"/>
          <cell r="S901" t="str">
            <v xml:space="preserve">32819 </v>
          </cell>
          <cell r="T901"/>
          <cell r="U901"/>
          <cell r="V901"/>
          <cell r="W901"/>
          <cell r="X901"/>
          <cell r="Y901"/>
          <cell r="Z901"/>
          <cell r="AA901">
            <v>32819</v>
          </cell>
          <cell r="AB901"/>
        </row>
        <row r="902">
          <cell r="A902"/>
          <cell r="B902"/>
          <cell r="C902"/>
          <cell r="D902"/>
          <cell r="E902"/>
          <cell r="F902"/>
          <cell r="G902"/>
          <cell r="H902"/>
          <cell r="I902"/>
          <cell r="J902"/>
          <cell r="K902"/>
          <cell r="L902"/>
          <cell r="M902"/>
          <cell r="N902"/>
          <cell r="O902"/>
          <cell r="P902">
            <v>0</v>
          </cell>
          <cell r="Q902"/>
          <cell r="R902"/>
          <cell r="S902" t="str">
            <v xml:space="preserve">32819 </v>
          </cell>
          <cell r="T902"/>
          <cell r="U902"/>
          <cell r="V902"/>
          <cell r="W902"/>
          <cell r="X902"/>
          <cell r="Y902"/>
          <cell r="Z902"/>
          <cell r="AA902">
            <v>32819</v>
          </cell>
          <cell r="AB902"/>
        </row>
        <row r="903">
          <cell r="A903"/>
          <cell r="B903"/>
          <cell r="C903"/>
          <cell r="D903"/>
          <cell r="E903"/>
          <cell r="F903"/>
          <cell r="G903"/>
          <cell r="H903"/>
          <cell r="I903"/>
          <cell r="J903"/>
          <cell r="K903"/>
          <cell r="L903"/>
          <cell r="M903"/>
          <cell r="N903"/>
          <cell r="O903"/>
          <cell r="P903">
            <v>0</v>
          </cell>
          <cell r="Q903"/>
          <cell r="R903"/>
          <cell r="S903" t="str">
            <v xml:space="preserve">32819 </v>
          </cell>
          <cell r="T903"/>
          <cell r="U903"/>
          <cell r="V903"/>
          <cell r="W903"/>
          <cell r="X903"/>
          <cell r="Y903"/>
          <cell r="Z903"/>
          <cell r="AA903">
            <v>32819</v>
          </cell>
          <cell r="AB903"/>
        </row>
        <row r="904">
          <cell r="A904"/>
          <cell r="B904"/>
          <cell r="C904"/>
          <cell r="D904"/>
          <cell r="E904"/>
          <cell r="F904"/>
          <cell r="G904"/>
          <cell r="H904"/>
          <cell r="I904"/>
          <cell r="J904"/>
          <cell r="K904"/>
          <cell r="L904"/>
          <cell r="M904"/>
          <cell r="N904"/>
          <cell r="O904"/>
          <cell r="P904">
            <v>0</v>
          </cell>
          <cell r="Q904"/>
          <cell r="R904"/>
          <cell r="S904" t="str">
            <v xml:space="preserve">32819 </v>
          </cell>
          <cell r="T904"/>
          <cell r="U904"/>
          <cell r="V904"/>
          <cell r="W904"/>
          <cell r="X904"/>
          <cell r="Y904"/>
          <cell r="Z904"/>
          <cell r="AA904">
            <v>32819</v>
          </cell>
          <cell r="AB904"/>
        </row>
        <row r="905">
          <cell r="A905"/>
          <cell r="B905"/>
          <cell r="C905"/>
          <cell r="D905"/>
          <cell r="E905"/>
          <cell r="F905"/>
          <cell r="G905"/>
          <cell r="H905"/>
          <cell r="I905"/>
          <cell r="J905"/>
          <cell r="K905"/>
          <cell r="L905"/>
          <cell r="M905"/>
          <cell r="N905"/>
          <cell r="O905"/>
          <cell r="P905">
            <v>0</v>
          </cell>
          <cell r="Q905"/>
          <cell r="R905"/>
          <cell r="S905" t="str">
            <v xml:space="preserve">32819 </v>
          </cell>
          <cell r="T905"/>
          <cell r="U905"/>
          <cell r="V905"/>
          <cell r="W905"/>
          <cell r="X905"/>
          <cell r="Y905"/>
          <cell r="Z905"/>
          <cell r="AA905">
            <v>32819</v>
          </cell>
          <cell r="AB905"/>
        </row>
        <row r="906">
          <cell r="A906"/>
          <cell r="B906"/>
          <cell r="C906"/>
          <cell r="D906"/>
          <cell r="E906"/>
          <cell r="F906"/>
          <cell r="G906"/>
          <cell r="H906"/>
          <cell r="I906"/>
          <cell r="J906"/>
          <cell r="K906"/>
          <cell r="L906"/>
          <cell r="M906"/>
          <cell r="N906"/>
          <cell r="O906"/>
          <cell r="P906">
            <v>0</v>
          </cell>
          <cell r="Q906"/>
          <cell r="R906"/>
          <cell r="S906" t="str">
            <v xml:space="preserve">32819 </v>
          </cell>
          <cell r="T906"/>
          <cell r="U906"/>
          <cell r="V906"/>
          <cell r="W906"/>
          <cell r="X906"/>
          <cell r="Y906"/>
          <cell r="Z906"/>
          <cell r="AA906">
            <v>32819</v>
          </cell>
          <cell r="AB906"/>
        </row>
        <row r="907">
          <cell r="A907"/>
          <cell r="B907"/>
          <cell r="C907"/>
          <cell r="D907"/>
          <cell r="E907"/>
          <cell r="F907"/>
          <cell r="G907"/>
          <cell r="H907"/>
          <cell r="I907"/>
          <cell r="J907"/>
          <cell r="K907"/>
          <cell r="L907"/>
          <cell r="M907"/>
          <cell r="N907"/>
          <cell r="O907"/>
          <cell r="P907">
            <v>0</v>
          </cell>
          <cell r="Q907"/>
          <cell r="R907"/>
          <cell r="S907" t="str">
            <v xml:space="preserve">32819 </v>
          </cell>
          <cell r="T907"/>
          <cell r="U907"/>
          <cell r="V907"/>
          <cell r="W907"/>
          <cell r="X907"/>
          <cell r="Y907"/>
          <cell r="Z907"/>
          <cell r="AA907">
            <v>32819</v>
          </cell>
          <cell r="AB907"/>
        </row>
        <row r="908">
          <cell r="A908"/>
          <cell r="B908"/>
          <cell r="C908"/>
          <cell r="D908"/>
          <cell r="E908"/>
          <cell r="F908"/>
          <cell r="G908"/>
          <cell r="H908"/>
          <cell r="I908"/>
          <cell r="J908"/>
          <cell r="K908"/>
          <cell r="L908"/>
          <cell r="M908"/>
          <cell r="N908"/>
          <cell r="O908"/>
          <cell r="P908">
            <v>0</v>
          </cell>
          <cell r="Q908"/>
          <cell r="R908"/>
          <cell r="S908" t="str">
            <v xml:space="preserve">32819 </v>
          </cell>
          <cell r="T908"/>
          <cell r="U908"/>
          <cell r="V908"/>
          <cell r="W908"/>
          <cell r="X908"/>
          <cell r="Y908"/>
          <cell r="Z908"/>
          <cell r="AA908">
            <v>32819</v>
          </cell>
          <cell r="AB908"/>
        </row>
        <row r="909">
          <cell r="A909"/>
          <cell r="B909"/>
          <cell r="C909"/>
          <cell r="D909"/>
          <cell r="E909"/>
          <cell r="F909"/>
          <cell r="G909"/>
          <cell r="H909"/>
          <cell r="I909"/>
          <cell r="J909"/>
          <cell r="K909"/>
          <cell r="L909"/>
          <cell r="M909"/>
          <cell r="N909"/>
          <cell r="O909"/>
          <cell r="P909">
            <v>0</v>
          </cell>
          <cell r="Q909"/>
          <cell r="R909"/>
          <cell r="S909" t="str">
            <v xml:space="preserve">32819 </v>
          </cell>
          <cell r="T909"/>
          <cell r="U909"/>
          <cell r="V909"/>
          <cell r="W909"/>
          <cell r="X909"/>
          <cell r="Y909"/>
          <cell r="Z909"/>
          <cell r="AA909">
            <v>32819</v>
          </cell>
          <cell r="AB909"/>
        </row>
        <row r="910">
          <cell r="A910"/>
          <cell r="B910"/>
          <cell r="C910"/>
          <cell r="D910"/>
          <cell r="E910"/>
          <cell r="F910"/>
          <cell r="G910"/>
          <cell r="H910"/>
          <cell r="I910"/>
          <cell r="J910"/>
          <cell r="K910"/>
          <cell r="L910"/>
          <cell r="M910"/>
          <cell r="N910"/>
          <cell r="O910"/>
          <cell r="P910">
            <v>0</v>
          </cell>
          <cell r="Q910"/>
          <cell r="R910"/>
          <cell r="S910" t="str">
            <v xml:space="preserve">32819 </v>
          </cell>
          <cell r="T910"/>
          <cell r="U910"/>
          <cell r="V910"/>
          <cell r="W910"/>
          <cell r="X910"/>
          <cell r="Y910"/>
          <cell r="Z910"/>
          <cell r="AA910">
            <v>32819</v>
          </cell>
          <cell r="AB910"/>
        </row>
        <row r="911">
          <cell r="A911"/>
          <cell r="B911"/>
          <cell r="C911"/>
          <cell r="D911"/>
          <cell r="E911"/>
          <cell r="F911"/>
          <cell r="G911"/>
          <cell r="H911"/>
          <cell r="I911"/>
          <cell r="J911"/>
          <cell r="K911"/>
          <cell r="L911"/>
          <cell r="M911"/>
          <cell r="N911"/>
          <cell r="O911"/>
          <cell r="P911">
            <v>0</v>
          </cell>
          <cell r="Q911"/>
          <cell r="R911"/>
          <cell r="S911" t="str">
            <v xml:space="preserve">32819 </v>
          </cell>
          <cell r="T911"/>
          <cell r="U911"/>
          <cell r="V911"/>
          <cell r="W911"/>
          <cell r="X911"/>
          <cell r="Y911"/>
          <cell r="Z911"/>
          <cell r="AA911">
            <v>32819</v>
          </cell>
          <cell r="AB911"/>
        </row>
        <row r="912">
          <cell r="A912"/>
          <cell r="B912"/>
          <cell r="C912"/>
          <cell r="D912"/>
          <cell r="E912"/>
          <cell r="F912"/>
          <cell r="G912"/>
          <cell r="H912"/>
          <cell r="I912"/>
          <cell r="J912"/>
          <cell r="K912"/>
          <cell r="L912"/>
          <cell r="M912"/>
          <cell r="N912"/>
          <cell r="O912"/>
          <cell r="P912">
            <v>0</v>
          </cell>
          <cell r="Q912"/>
          <cell r="R912"/>
          <cell r="S912" t="str">
            <v xml:space="preserve">32819 </v>
          </cell>
          <cell r="T912"/>
          <cell r="U912"/>
          <cell r="V912"/>
          <cell r="W912"/>
          <cell r="X912"/>
          <cell r="Y912"/>
          <cell r="Z912"/>
          <cell r="AA912">
            <v>32819</v>
          </cell>
          <cell r="AB912"/>
        </row>
        <row r="913">
          <cell r="A913"/>
          <cell r="B913"/>
          <cell r="C913"/>
          <cell r="D913"/>
          <cell r="E913"/>
          <cell r="F913"/>
          <cell r="G913"/>
          <cell r="H913"/>
          <cell r="I913"/>
          <cell r="J913"/>
          <cell r="K913"/>
          <cell r="L913"/>
          <cell r="M913"/>
          <cell r="N913"/>
          <cell r="O913"/>
          <cell r="P913">
            <v>0</v>
          </cell>
          <cell r="Q913"/>
          <cell r="R913"/>
          <cell r="S913" t="str">
            <v xml:space="preserve">32819 </v>
          </cell>
          <cell r="T913"/>
          <cell r="U913"/>
          <cell r="V913"/>
          <cell r="W913"/>
          <cell r="X913"/>
          <cell r="Y913"/>
          <cell r="Z913"/>
          <cell r="AA913">
            <v>32819</v>
          </cell>
          <cell r="AB913"/>
        </row>
        <row r="914">
          <cell r="A914"/>
          <cell r="B914"/>
          <cell r="C914"/>
          <cell r="D914"/>
          <cell r="E914"/>
          <cell r="F914"/>
          <cell r="G914"/>
          <cell r="H914"/>
          <cell r="I914"/>
          <cell r="J914"/>
          <cell r="K914"/>
          <cell r="L914"/>
          <cell r="M914"/>
          <cell r="N914"/>
          <cell r="O914"/>
          <cell r="P914">
            <v>0</v>
          </cell>
          <cell r="Q914"/>
          <cell r="R914"/>
          <cell r="S914" t="str">
            <v xml:space="preserve">32819 </v>
          </cell>
          <cell r="T914"/>
          <cell r="U914"/>
          <cell r="V914"/>
          <cell r="W914"/>
          <cell r="X914"/>
          <cell r="Y914"/>
          <cell r="Z914"/>
          <cell r="AA914">
            <v>32819</v>
          </cell>
          <cell r="AB914"/>
        </row>
        <row r="915">
          <cell r="A915"/>
          <cell r="B915"/>
          <cell r="C915"/>
          <cell r="D915"/>
          <cell r="E915"/>
          <cell r="F915"/>
          <cell r="G915"/>
          <cell r="H915"/>
          <cell r="I915"/>
          <cell r="J915"/>
          <cell r="K915"/>
          <cell r="L915"/>
          <cell r="M915"/>
          <cell r="N915"/>
          <cell r="O915"/>
          <cell r="P915">
            <v>0</v>
          </cell>
          <cell r="Q915"/>
          <cell r="R915"/>
          <cell r="S915" t="str">
            <v xml:space="preserve">32819 </v>
          </cell>
          <cell r="T915"/>
          <cell r="U915"/>
          <cell r="V915"/>
          <cell r="W915"/>
          <cell r="X915"/>
          <cell r="Y915"/>
          <cell r="Z915"/>
          <cell r="AA915">
            <v>32819</v>
          </cell>
          <cell r="AB915"/>
        </row>
        <row r="916">
          <cell r="A916"/>
          <cell r="B916"/>
          <cell r="C916"/>
          <cell r="D916"/>
          <cell r="E916"/>
          <cell r="F916"/>
          <cell r="G916"/>
          <cell r="H916"/>
          <cell r="I916"/>
          <cell r="J916"/>
          <cell r="K916"/>
          <cell r="L916"/>
          <cell r="M916"/>
          <cell r="N916"/>
          <cell r="O916"/>
          <cell r="P916">
            <v>0</v>
          </cell>
          <cell r="Q916"/>
          <cell r="R916"/>
          <cell r="S916" t="str">
            <v xml:space="preserve">32819 </v>
          </cell>
          <cell r="T916"/>
          <cell r="U916"/>
          <cell r="V916"/>
          <cell r="W916"/>
          <cell r="X916"/>
          <cell r="Y916"/>
          <cell r="Z916"/>
          <cell r="AA916">
            <v>32819</v>
          </cell>
          <cell r="AB916"/>
        </row>
        <row r="917">
          <cell r="A917"/>
          <cell r="B917"/>
          <cell r="C917"/>
          <cell r="D917"/>
          <cell r="E917"/>
          <cell r="F917"/>
          <cell r="G917"/>
          <cell r="H917"/>
          <cell r="I917"/>
          <cell r="J917"/>
          <cell r="K917"/>
          <cell r="L917"/>
          <cell r="M917"/>
          <cell r="N917"/>
          <cell r="O917"/>
          <cell r="P917">
            <v>0</v>
          </cell>
          <cell r="Q917"/>
          <cell r="R917"/>
          <cell r="S917" t="str">
            <v xml:space="preserve">32819 </v>
          </cell>
          <cell r="T917"/>
          <cell r="U917"/>
          <cell r="V917"/>
          <cell r="W917"/>
          <cell r="X917"/>
          <cell r="Y917"/>
          <cell r="Z917"/>
          <cell r="AA917">
            <v>32819</v>
          </cell>
          <cell r="AB917"/>
        </row>
        <row r="918">
          <cell r="A918"/>
          <cell r="B918"/>
          <cell r="C918"/>
          <cell r="D918"/>
          <cell r="E918"/>
          <cell r="F918"/>
          <cell r="G918"/>
          <cell r="H918"/>
          <cell r="I918"/>
          <cell r="J918"/>
          <cell r="K918"/>
          <cell r="L918"/>
          <cell r="M918"/>
          <cell r="N918"/>
          <cell r="O918"/>
          <cell r="P918">
            <v>0</v>
          </cell>
          <cell r="Q918"/>
          <cell r="R918"/>
          <cell r="S918" t="str">
            <v xml:space="preserve">32819 </v>
          </cell>
          <cell r="T918"/>
          <cell r="U918"/>
          <cell r="V918"/>
          <cell r="W918"/>
          <cell r="X918"/>
          <cell r="Y918"/>
          <cell r="Z918"/>
          <cell r="AA918">
            <v>32819</v>
          </cell>
          <cell r="AB918"/>
        </row>
        <row r="919">
          <cell r="A919"/>
          <cell r="B919"/>
          <cell r="C919"/>
          <cell r="D919"/>
          <cell r="E919"/>
          <cell r="F919"/>
          <cell r="G919"/>
          <cell r="H919"/>
          <cell r="I919"/>
          <cell r="J919"/>
          <cell r="K919"/>
          <cell r="L919"/>
          <cell r="M919"/>
          <cell r="N919"/>
          <cell r="O919"/>
          <cell r="P919">
            <v>0</v>
          </cell>
          <cell r="Q919"/>
          <cell r="R919"/>
          <cell r="S919" t="str">
            <v xml:space="preserve">32819 </v>
          </cell>
          <cell r="T919"/>
          <cell r="U919"/>
          <cell r="V919"/>
          <cell r="W919"/>
          <cell r="X919"/>
          <cell r="Y919"/>
          <cell r="Z919"/>
          <cell r="AA919">
            <v>32819</v>
          </cell>
          <cell r="AB919"/>
        </row>
        <row r="920">
          <cell r="A920"/>
          <cell r="B920"/>
          <cell r="C920"/>
          <cell r="D920"/>
          <cell r="E920"/>
          <cell r="F920"/>
          <cell r="G920"/>
          <cell r="H920"/>
          <cell r="I920"/>
          <cell r="J920"/>
          <cell r="K920"/>
          <cell r="L920"/>
          <cell r="M920"/>
          <cell r="N920"/>
          <cell r="O920"/>
          <cell r="P920">
            <v>0</v>
          </cell>
          <cell r="Q920"/>
          <cell r="R920"/>
          <cell r="S920" t="str">
            <v xml:space="preserve">32819 </v>
          </cell>
          <cell r="T920"/>
          <cell r="U920"/>
          <cell r="V920"/>
          <cell r="W920"/>
          <cell r="X920"/>
          <cell r="Y920"/>
          <cell r="Z920"/>
          <cell r="AA920">
            <v>32819</v>
          </cell>
          <cell r="AB920"/>
        </row>
        <row r="921">
          <cell r="A921"/>
          <cell r="B921"/>
          <cell r="C921"/>
          <cell r="D921"/>
          <cell r="E921"/>
          <cell r="F921"/>
          <cell r="G921"/>
          <cell r="H921"/>
          <cell r="I921"/>
          <cell r="J921"/>
          <cell r="K921"/>
          <cell r="L921"/>
          <cell r="M921"/>
          <cell r="N921"/>
          <cell r="O921"/>
          <cell r="P921">
            <v>0</v>
          </cell>
          <cell r="Q921"/>
          <cell r="R921"/>
          <cell r="S921" t="str">
            <v xml:space="preserve">32819 </v>
          </cell>
          <cell r="T921"/>
          <cell r="U921"/>
          <cell r="V921"/>
          <cell r="W921"/>
          <cell r="X921"/>
          <cell r="Y921"/>
          <cell r="Z921"/>
          <cell r="AA921">
            <v>32819</v>
          </cell>
          <cell r="AB921"/>
        </row>
        <row r="922">
          <cell r="A922"/>
          <cell r="B922"/>
          <cell r="C922"/>
          <cell r="D922"/>
          <cell r="E922"/>
          <cell r="F922"/>
          <cell r="G922"/>
          <cell r="H922"/>
          <cell r="I922"/>
          <cell r="J922"/>
          <cell r="K922"/>
          <cell r="L922"/>
          <cell r="M922"/>
          <cell r="N922"/>
          <cell r="O922"/>
          <cell r="P922">
            <v>0</v>
          </cell>
          <cell r="Q922"/>
          <cell r="R922"/>
          <cell r="S922" t="str">
            <v xml:space="preserve">32819 </v>
          </cell>
          <cell r="T922"/>
          <cell r="U922"/>
          <cell r="V922"/>
          <cell r="W922"/>
          <cell r="X922"/>
          <cell r="Y922"/>
          <cell r="Z922"/>
          <cell r="AA922">
            <v>32819</v>
          </cell>
          <cell r="AB922"/>
        </row>
        <row r="923">
          <cell r="A923"/>
          <cell r="B923"/>
          <cell r="C923"/>
          <cell r="D923"/>
          <cell r="E923"/>
          <cell r="F923"/>
          <cell r="G923"/>
          <cell r="H923"/>
          <cell r="I923"/>
          <cell r="J923"/>
          <cell r="K923"/>
          <cell r="L923"/>
          <cell r="M923"/>
          <cell r="N923"/>
          <cell r="O923"/>
          <cell r="P923">
            <v>0</v>
          </cell>
          <cell r="Q923"/>
          <cell r="R923"/>
          <cell r="S923" t="str">
            <v xml:space="preserve">32819 </v>
          </cell>
          <cell r="T923"/>
          <cell r="U923"/>
          <cell r="V923"/>
          <cell r="W923"/>
          <cell r="X923"/>
          <cell r="Y923"/>
          <cell r="Z923"/>
          <cell r="AA923">
            <v>32819</v>
          </cell>
          <cell r="AB923"/>
        </row>
        <row r="924">
          <cell r="A924"/>
          <cell r="B924"/>
          <cell r="C924"/>
          <cell r="D924"/>
          <cell r="E924"/>
          <cell r="F924"/>
          <cell r="G924"/>
          <cell r="H924"/>
          <cell r="I924"/>
          <cell r="J924"/>
          <cell r="K924"/>
          <cell r="L924"/>
          <cell r="M924"/>
          <cell r="N924"/>
          <cell r="O924"/>
          <cell r="P924">
            <v>0</v>
          </cell>
          <cell r="Q924"/>
          <cell r="R924"/>
          <cell r="S924" t="str">
            <v xml:space="preserve">32819 </v>
          </cell>
          <cell r="T924"/>
          <cell r="U924"/>
          <cell r="V924"/>
          <cell r="W924"/>
          <cell r="X924"/>
          <cell r="Y924"/>
          <cell r="Z924"/>
          <cell r="AA924">
            <v>32819</v>
          </cell>
          <cell r="AB924"/>
        </row>
        <row r="925">
          <cell r="A925"/>
          <cell r="B925"/>
          <cell r="C925"/>
          <cell r="D925"/>
          <cell r="E925"/>
          <cell r="F925"/>
          <cell r="G925"/>
          <cell r="H925"/>
          <cell r="I925"/>
          <cell r="J925"/>
          <cell r="K925"/>
          <cell r="L925"/>
          <cell r="M925"/>
          <cell r="N925"/>
          <cell r="O925"/>
          <cell r="P925">
            <v>0</v>
          </cell>
          <cell r="Q925"/>
          <cell r="R925"/>
          <cell r="S925" t="str">
            <v xml:space="preserve">32819 </v>
          </cell>
          <cell r="T925"/>
          <cell r="U925"/>
          <cell r="V925"/>
          <cell r="W925"/>
          <cell r="X925"/>
          <cell r="Y925"/>
          <cell r="Z925"/>
          <cell r="AA925">
            <v>32819</v>
          </cell>
          <cell r="AB925"/>
        </row>
        <row r="926">
          <cell r="A926"/>
          <cell r="B926"/>
          <cell r="C926"/>
          <cell r="D926"/>
          <cell r="E926"/>
          <cell r="F926"/>
          <cell r="G926"/>
          <cell r="H926"/>
          <cell r="I926"/>
          <cell r="J926"/>
          <cell r="K926"/>
          <cell r="L926"/>
          <cell r="M926"/>
          <cell r="N926"/>
          <cell r="O926"/>
          <cell r="P926">
            <v>0</v>
          </cell>
          <cell r="Q926"/>
          <cell r="R926"/>
          <cell r="S926" t="str">
            <v xml:space="preserve">32819 </v>
          </cell>
          <cell r="T926"/>
          <cell r="U926"/>
          <cell r="V926"/>
          <cell r="W926"/>
          <cell r="X926"/>
          <cell r="Y926"/>
          <cell r="Z926"/>
          <cell r="AA926">
            <v>32819</v>
          </cell>
          <cell r="AB926"/>
        </row>
        <row r="927">
          <cell r="A927"/>
          <cell r="B927"/>
          <cell r="C927"/>
          <cell r="D927"/>
          <cell r="E927"/>
          <cell r="F927"/>
          <cell r="G927"/>
          <cell r="H927"/>
          <cell r="I927"/>
          <cell r="J927"/>
          <cell r="K927"/>
          <cell r="L927"/>
          <cell r="M927"/>
          <cell r="N927"/>
          <cell r="O927"/>
          <cell r="P927">
            <v>0</v>
          </cell>
          <cell r="Q927"/>
          <cell r="R927"/>
          <cell r="S927" t="str">
            <v xml:space="preserve">32819 </v>
          </cell>
          <cell r="T927"/>
          <cell r="U927"/>
          <cell r="V927"/>
          <cell r="W927"/>
          <cell r="X927"/>
          <cell r="Y927"/>
          <cell r="Z927"/>
          <cell r="AA927">
            <v>32819</v>
          </cell>
          <cell r="AB927"/>
        </row>
        <row r="928">
          <cell r="A928"/>
          <cell r="B928"/>
          <cell r="C928"/>
          <cell r="D928"/>
          <cell r="E928"/>
          <cell r="F928"/>
          <cell r="G928"/>
          <cell r="H928"/>
          <cell r="I928"/>
          <cell r="J928"/>
          <cell r="K928"/>
          <cell r="L928"/>
          <cell r="M928"/>
          <cell r="N928"/>
          <cell r="O928"/>
          <cell r="P928">
            <v>0</v>
          </cell>
          <cell r="Q928"/>
          <cell r="R928"/>
          <cell r="S928" t="str">
            <v xml:space="preserve">32819 </v>
          </cell>
          <cell r="T928"/>
          <cell r="U928"/>
          <cell r="V928"/>
          <cell r="W928"/>
          <cell r="X928"/>
          <cell r="Y928"/>
          <cell r="Z928"/>
          <cell r="AA928">
            <v>32819</v>
          </cell>
          <cell r="AB928"/>
        </row>
        <row r="929">
          <cell r="A929"/>
          <cell r="B929"/>
          <cell r="C929"/>
          <cell r="D929"/>
          <cell r="E929"/>
          <cell r="F929"/>
          <cell r="G929"/>
          <cell r="H929"/>
          <cell r="I929"/>
          <cell r="J929"/>
          <cell r="K929"/>
          <cell r="L929"/>
          <cell r="M929"/>
          <cell r="N929"/>
          <cell r="O929"/>
          <cell r="P929">
            <v>0</v>
          </cell>
          <cell r="Q929"/>
          <cell r="R929"/>
          <cell r="S929" t="str">
            <v xml:space="preserve">32819 </v>
          </cell>
          <cell r="T929"/>
          <cell r="U929"/>
          <cell r="V929"/>
          <cell r="W929"/>
          <cell r="X929"/>
          <cell r="Y929"/>
          <cell r="Z929"/>
          <cell r="AA929">
            <v>32819</v>
          </cell>
          <cell r="AB929"/>
        </row>
        <row r="930">
          <cell r="A930"/>
          <cell r="B930"/>
          <cell r="C930"/>
          <cell r="D930"/>
          <cell r="E930"/>
          <cell r="F930"/>
          <cell r="G930"/>
          <cell r="H930"/>
          <cell r="I930"/>
          <cell r="J930"/>
          <cell r="K930"/>
          <cell r="L930"/>
          <cell r="M930"/>
          <cell r="N930"/>
          <cell r="O930"/>
          <cell r="P930">
            <v>0</v>
          </cell>
          <cell r="Q930"/>
          <cell r="R930"/>
          <cell r="S930" t="str">
            <v xml:space="preserve">32819 </v>
          </cell>
          <cell r="T930"/>
          <cell r="U930"/>
          <cell r="V930"/>
          <cell r="W930"/>
          <cell r="X930"/>
          <cell r="Y930"/>
          <cell r="Z930"/>
          <cell r="AA930">
            <v>32819</v>
          </cell>
          <cell r="AB930"/>
        </row>
        <row r="931">
          <cell r="A931"/>
          <cell r="B931"/>
          <cell r="C931"/>
          <cell r="D931"/>
          <cell r="E931"/>
          <cell r="F931"/>
          <cell r="G931"/>
          <cell r="H931"/>
          <cell r="I931"/>
          <cell r="J931"/>
          <cell r="K931"/>
          <cell r="L931"/>
          <cell r="M931"/>
          <cell r="N931"/>
          <cell r="O931"/>
          <cell r="P931">
            <v>0</v>
          </cell>
          <cell r="Q931"/>
          <cell r="R931"/>
          <cell r="S931" t="str">
            <v xml:space="preserve">32819 </v>
          </cell>
          <cell r="T931"/>
          <cell r="U931"/>
          <cell r="V931"/>
          <cell r="W931"/>
          <cell r="X931"/>
          <cell r="Y931"/>
          <cell r="Z931"/>
          <cell r="AA931">
            <v>32819</v>
          </cell>
          <cell r="AB931"/>
        </row>
        <row r="932">
          <cell r="A932"/>
          <cell r="B932"/>
          <cell r="C932"/>
          <cell r="D932"/>
          <cell r="E932"/>
          <cell r="F932"/>
          <cell r="G932"/>
          <cell r="H932"/>
          <cell r="I932"/>
          <cell r="J932"/>
          <cell r="K932"/>
          <cell r="L932"/>
          <cell r="M932"/>
          <cell r="N932"/>
          <cell r="O932"/>
          <cell r="P932">
            <v>0</v>
          </cell>
          <cell r="Q932"/>
          <cell r="R932"/>
          <cell r="S932" t="str">
            <v xml:space="preserve">32819 </v>
          </cell>
          <cell r="T932"/>
          <cell r="U932"/>
          <cell r="V932"/>
          <cell r="W932"/>
          <cell r="X932"/>
          <cell r="Y932"/>
          <cell r="Z932"/>
          <cell r="AA932">
            <v>32819</v>
          </cell>
          <cell r="AB932"/>
        </row>
        <row r="933">
          <cell r="A933"/>
          <cell r="B933"/>
          <cell r="C933"/>
          <cell r="D933"/>
          <cell r="E933"/>
          <cell r="F933"/>
          <cell r="G933"/>
          <cell r="H933"/>
          <cell r="I933"/>
          <cell r="J933"/>
          <cell r="K933"/>
          <cell r="L933"/>
          <cell r="M933"/>
          <cell r="N933"/>
          <cell r="O933"/>
          <cell r="P933">
            <v>0</v>
          </cell>
          <cell r="Q933"/>
          <cell r="R933"/>
          <cell r="S933" t="str">
            <v xml:space="preserve">32819 </v>
          </cell>
          <cell r="T933"/>
          <cell r="U933"/>
          <cell r="V933"/>
          <cell r="W933"/>
          <cell r="X933"/>
          <cell r="Y933"/>
          <cell r="Z933"/>
          <cell r="AA933">
            <v>32819</v>
          </cell>
          <cell r="AB933"/>
        </row>
        <row r="934">
          <cell r="A934"/>
          <cell r="B934"/>
          <cell r="C934"/>
          <cell r="D934"/>
          <cell r="E934"/>
          <cell r="F934"/>
          <cell r="G934"/>
          <cell r="H934"/>
          <cell r="I934"/>
          <cell r="J934"/>
          <cell r="K934"/>
          <cell r="L934"/>
          <cell r="M934"/>
          <cell r="N934"/>
          <cell r="O934"/>
          <cell r="P934">
            <v>0</v>
          </cell>
          <cell r="Q934"/>
          <cell r="R934"/>
          <cell r="S934" t="str">
            <v xml:space="preserve">32819 </v>
          </cell>
          <cell r="T934"/>
          <cell r="U934"/>
          <cell r="V934"/>
          <cell r="W934"/>
          <cell r="X934"/>
          <cell r="Y934"/>
          <cell r="Z934"/>
          <cell r="AA934">
            <v>32819</v>
          </cell>
          <cell r="AB934"/>
        </row>
        <row r="935">
          <cell r="A935"/>
          <cell r="B935"/>
          <cell r="C935"/>
          <cell r="D935"/>
          <cell r="E935"/>
          <cell r="F935"/>
          <cell r="G935"/>
          <cell r="H935"/>
          <cell r="I935"/>
          <cell r="J935"/>
          <cell r="K935"/>
          <cell r="L935"/>
          <cell r="M935"/>
          <cell r="N935"/>
          <cell r="O935"/>
          <cell r="P935">
            <v>0</v>
          </cell>
          <cell r="Q935"/>
          <cell r="R935"/>
          <cell r="S935" t="str">
            <v xml:space="preserve">32819 </v>
          </cell>
          <cell r="T935"/>
          <cell r="U935"/>
          <cell r="V935"/>
          <cell r="W935"/>
          <cell r="X935"/>
          <cell r="Y935"/>
          <cell r="Z935"/>
          <cell r="AA935">
            <v>32819</v>
          </cell>
          <cell r="AB935"/>
        </row>
        <row r="936">
          <cell r="A936"/>
          <cell r="B936"/>
          <cell r="C936"/>
          <cell r="D936"/>
          <cell r="E936"/>
          <cell r="F936"/>
          <cell r="G936"/>
          <cell r="H936"/>
          <cell r="I936"/>
          <cell r="J936"/>
          <cell r="K936"/>
          <cell r="L936"/>
          <cell r="M936"/>
          <cell r="N936"/>
          <cell r="O936"/>
          <cell r="P936">
            <v>0</v>
          </cell>
          <cell r="Q936"/>
          <cell r="R936"/>
          <cell r="S936" t="str">
            <v xml:space="preserve">32819 </v>
          </cell>
          <cell r="T936"/>
          <cell r="U936"/>
          <cell r="V936"/>
          <cell r="W936"/>
          <cell r="X936"/>
          <cell r="Y936"/>
          <cell r="Z936"/>
          <cell r="AA936">
            <v>32819</v>
          </cell>
          <cell r="AB936"/>
        </row>
        <row r="937">
          <cell r="A937"/>
          <cell r="B937"/>
          <cell r="C937"/>
          <cell r="D937"/>
          <cell r="E937"/>
          <cell r="F937"/>
          <cell r="G937"/>
          <cell r="H937"/>
          <cell r="I937"/>
          <cell r="J937"/>
          <cell r="K937"/>
          <cell r="L937"/>
          <cell r="M937"/>
          <cell r="N937"/>
          <cell r="O937"/>
          <cell r="P937">
            <v>0</v>
          </cell>
          <cell r="Q937"/>
          <cell r="R937"/>
          <cell r="S937" t="str">
            <v xml:space="preserve">32819 </v>
          </cell>
          <cell r="T937"/>
          <cell r="U937"/>
          <cell r="V937"/>
          <cell r="W937"/>
          <cell r="X937"/>
          <cell r="Y937"/>
          <cell r="Z937"/>
          <cell r="AA937">
            <v>32819</v>
          </cell>
          <cell r="AB937"/>
        </row>
        <row r="938">
          <cell r="A938"/>
          <cell r="B938"/>
          <cell r="C938"/>
          <cell r="D938"/>
          <cell r="E938"/>
          <cell r="F938"/>
          <cell r="G938"/>
          <cell r="H938"/>
          <cell r="I938"/>
          <cell r="J938"/>
          <cell r="K938"/>
          <cell r="L938"/>
          <cell r="M938"/>
          <cell r="N938"/>
          <cell r="O938"/>
          <cell r="P938">
            <v>0</v>
          </cell>
          <cell r="Q938"/>
          <cell r="R938"/>
          <cell r="S938" t="str">
            <v xml:space="preserve">32819 </v>
          </cell>
          <cell r="T938"/>
          <cell r="U938"/>
          <cell r="V938"/>
          <cell r="W938"/>
          <cell r="X938"/>
          <cell r="Y938"/>
          <cell r="Z938"/>
          <cell r="AA938">
            <v>32819</v>
          </cell>
          <cell r="AB938"/>
        </row>
        <row r="939">
          <cell r="A939"/>
          <cell r="B939"/>
          <cell r="C939"/>
          <cell r="D939"/>
          <cell r="E939"/>
          <cell r="F939"/>
          <cell r="G939"/>
          <cell r="H939"/>
          <cell r="I939"/>
          <cell r="J939"/>
          <cell r="K939"/>
          <cell r="L939"/>
          <cell r="M939"/>
          <cell r="N939"/>
          <cell r="O939"/>
          <cell r="P939">
            <v>0</v>
          </cell>
          <cell r="Q939"/>
          <cell r="R939"/>
          <cell r="S939" t="str">
            <v xml:space="preserve">32819 </v>
          </cell>
          <cell r="T939"/>
          <cell r="U939"/>
          <cell r="V939"/>
          <cell r="W939"/>
          <cell r="X939"/>
          <cell r="Y939"/>
          <cell r="Z939"/>
          <cell r="AA939">
            <v>32819</v>
          </cell>
          <cell r="AB939"/>
        </row>
        <row r="940">
          <cell r="A940"/>
          <cell r="B940"/>
          <cell r="C940"/>
          <cell r="D940"/>
          <cell r="E940"/>
          <cell r="F940"/>
          <cell r="G940"/>
          <cell r="H940"/>
          <cell r="I940"/>
          <cell r="J940"/>
          <cell r="K940"/>
          <cell r="L940"/>
          <cell r="M940"/>
          <cell r="N940"/>
          <cell r="O940"/>
          <cell r="P940">
            <v>0</v>
          </cell>
          <cell r="Q940"/>
          <cell r="R940"/>
          <cell r="S940" t="str">
            <v xml:space="preserve">32819 </v>
          </cell>
          <cell r="T940"/>
          <cell r="U940"/>
          <cell r="V940"/>
          <cell r="W940"/>
          <cell r="X940"/>
          <cell r="Y940"/>
          <cell r="Z940"/>
          <cell r="AA940">
            <v>32819</v>
          </cell>
          <cell r="AB940"/>
        </row>
        <row r="941">
          <cell r="A941"/>
          <cell r="B941"/>
          <cell r="C941"/>
          <cell r="D941"/>
          <cell r="E941"/>
          <cell r="F941"/>
          <cell r="G941"/>
          <cell r="H941"/>
          <cell r="I941"/>
          <cell r="J941"/>
          <cell r="K941"/>
          <cell r="L941"/>
          <cell r="M941"/>
          <cell r="N941"/>
          <cell r="O941"/>
          <cell r="P941">
            <v>0</v>
          </cell>
          <cell r="Q941"/>
          <cell r="R941"/>
          <cell r="S941" t="str">
            <v xml:space="preserve">32819 </v>
          </cell>
          <cell r="T941"/>
          <cell r="U941"/>
          <cell r="V941"/>
          <cell r="W941"/>
          <cell r="X941"/>
          <cell r="Y941"/>
          <cell r="Z941"/>
          <cell r="AA941">
            <v>32819</v>
          </cell>
          <cell r="AB941"/>
        </row>
        <row r="942">
          <cell r="A942"/>
          <cell r="B942"/>
          <cell r="C942"/>
          <cell r="D942"/>
          <cell r="E942"/>
          <cell r="F942"/>
          <cell r="G942"/>
          <cell r="H942"/>
          <cell r="I942"/>
          <cell r="J942"/>
          <cell r="K942"/>
          <cell r="L942"/>
          <cell r="M942"/>
          <cell r="N942"/>
          <cell r="O942"/>
          <cell r="P942">
            <v>0</v>
          </cell>
          <cell r="Q942"/>
          <cell r="R942"/>
          <cell r="S942" t="str">
            <v xml:space="preserve">32819 </v>
          </cell>
          <cell r="T942"/>
          <cell r="U942"/>
          <cell r="V942"/>
          <cell r="W942"/>
          <cell r="X942"/>
          <cell r="Y942"/>
          <cell r="Z942"/>
          <cell r="AA942">
            <v>32819</v>
          </cell>
          <cell r="AB942"/>
        </row>
        <row r="943">
          <cell r="A943"/>
          <cell r="B943"/>
          <cell r="C943"/>
          <cell r="D943"/>
          <cell r="E943"/>
          <cell r="F943"/>
          <cell r="G943"/>
          <cell r="H943"/>
          <cell r="I943"/>
          <cell r="J943"/>
          <cell r="K943"/>
          <cell r="L943"/>
          <cell r="M943"/>
          <cell r="N943"/>
          <cell r="O943"/>
          <cell r="P943">
            <v>0</v>
          </cell>
          <cell r="Q943"/>
          <cell r="R943"/>
          <cell r="S943" t="str">
            <v xml:space="preserve">32819 </v>
          </cell>
          <cell r="T943"/>
          <cell r="U943"/>
          <cell r="V943"/>
          <cell r="W943"/>
          <cell r="X943"/>
          <cell r="Y943"/>
          <cell r="Z943"/>
          <cell r="AA943">
            <v>32819</v>
          </cell>
          <cell r="AB943"/>
        </row>
        <row r="944">
          <cell r="A944"/>
          <cell r="B944"/>
          <cell r="C944"/>
          <cell r="D944"/>
          <cell r="E944"/>
          <cell r="F944"/>
          <cell r="G944"/>
          <cell r="H944"/>
          <cell r="I944"/>
          <cell r="J944"/>
          <cell r="K944"/>
          <cell r="L944"/>
          <cell r="M944"/>
          <cell r="N944"/>
          <cell r="O944"/>
          <cell r="P944">
            <v>0</v>
          </cell>
          <cell r="Q944"/>
          <cell r="R944"/>
          <cell r="S944" t="str">
            <v xml:space="preserve">32819 </v>
          </cell>
          <cell r="T944"/>
          <cell r="U944"/>
          <cell r="V944"/>
          <cell r="W944"/>
          <cell r="X944"/>
          <cell r="Y944"/>
          <cell r="Z944"/>
          <cell r="AA944">
            <v>32819</v>
          </cell>
          <cell r="AB944"/>
        </row>
        <row r="945">
          <cell r="A945"/>
          <cell r="B945"/>
          <cell r="C945"/>
          <cell r="D945"/>
          <cell r="E945"/>
          <cell r="F945"/>
          <cell r="G945"/>
          <cell r="H945"/>
          <cell r="I945"/>
          <cell r="J945"/>
          <cell r="K945"/>
          <cell r="L945"/>
          <cell r="M945"/>
          <cell r="N945"/>
          <cell r="O945"/>
          <cell r="P945">
            <v>0</v>
          </cell>
          <cell r="Q945"/>
          <cell r="R945"/>
          <cell r="S945" t="str">
            <v xml:space="preserve">32819 </v>
          </cell>
          <cell r="T945"/>
          <cell r="U945"/>
          <cell r="V945"/>
          <cell r="W945"/>
          <cell r="X945"/>
          <cell r="Y945"/>
          <cell r="Z945"/>
          <cell r="AA945">
            <v>32819</v>
          </cell>
          <cell r="AB945"/>
        </row>
        <row r="946">
          <cell r="A946"/>
          <cell r="B946"/>
          <cell r="C946"/>
          <cell r="D946"/>
          <cell r="E946"/>
          <cell r="F946"/>
          <cell r="G946"/>
          <cell r="H946"/>
          <cell r="I946"/>
          <cell r="J946"/>
          <cell r="K946"/>
          <cell r="L946"/>
          <cell r="M946"/>
          <cell r="N946"/>
          <cell r="O946"/>
          <cell r="P946">
            <v>0</v>
          </cell>
          <cell r="Q946"/>
          <cell r="R946"/>
          <cell r="S946" t="str">
            <v xml:space="preserve">32819 </v>
          </cell>
          <cell r="T946"/>
          <cell r="U946"/>
          <cell r="V946"/>
          <cell r="W946"/>
          <cell r="X946"/>
          <cell r="Y946"/>
          <cell r="Z946"/>
          <cell r="AA946">
            <v>32819</v>
          </cell>
          <cell r="AB946"/>
        </row>
        <row r="947">
          <cell r="A947"/>
          <cell r="B947"/>
          <cell r="C947"/>
          <cell r="D947"/>
          <cell r="E947"/>
          <cell r="F947"/>
          <cell r="G947"/>
          <cell r="H947"/>
          <cell r="I947"/>
          <cell r="J947"/>
          <cell r="K947"/>
          <cell r="L947"/>
          <cell r="M947"/>
          <cell r="N947"/>
          <cell r="O947"/>
          <cell r="P947">
            <v>0</v>
          </cell>
          <cell r="Q947"/>
          <cell r="R947"/>
          <cell r="S947" t="str">
            <v xml:space="preserve">32819 </v>
          </cell>
          <cell r="T947"/>
          <cell r="U947"/>
          <cell r="V947"/>
          <cell r="W947"/>
          <cell r="X947"/>
          <cell r="Y947"/>
          <cell r="Z947"/>
          <cell r="AA947">
            <v>32819</v>
          </cell>
          <cell r="AB947"/>
        </row>
        <row r="948">
          <cell r="A948"/>
          <cell r="B948"/>
          <cell r="C948"/>
          <cell r="D948"/>
          <cell r="E948"/>
          <cell r="F948"/>
          <cell r="G948"/>
          <cell r="H948"/>
          <cell r="I948"/>
          <cell r="J948"/>
          <cell r="K948"/>
          <cell r="L948"/>
          <cell r="M948"/>
          <cell r="N948"/>
          <cell r="O948"/>
          <cell r="P948">
            <v>0</v>
          </cell>
          <cell r="Q948"/>
          <cell r="R948"/>
          <cell r="S948" t="str">
            <v xml:space="preserve">32819 </v>
          </cell>
          <cell r="T948"/>
          <cell r="U948"/>
          <cell r="V948"/>
          <cell r="W948"/>
          <cell r="X948"/>
          <cell r="Y948"/>
          <cell r="Z948"/>
          <cell r="AA948">
            <v>32819</v>
          </cell>
          <cell r="AB948"/>
        </row>
        <row r="949">
          <cell r="A949"/>
          <cell r="B949"/>
          <cell r="C949"/>
          <cell r="D949"/>
          <cell r="E949"/>
          <cell r="F949"/>
          <cell r="G949"/>
          <cell r="H949"/>
          <cell r="I949"/>
          <cell r="J949"/>
          <cell r="K949"/>
          <cell r="L949"/>
          <cell r="M949"/>
          <cell r="N949"/>
          <cell r="O949"/>
          <cell r="P949">
            <v>0</v>
          </cell>
          <cell r="Q949"/>
          <cell r="R949"/>
          <cell r="S949" t="str">
            <v xml:space="preserve">32819 </v>
          </cell>
          <cell r="T949"/>
          <cell r="U949"/>
          <cell r="V949"/>
          <cell r="W949"/>
          <cell r="X949"/>
          <cell r="Y949"/>
          <cell r="Z949"/>
          <cell r="AA949">
            <v>32819</v>
          </cell>
          <cell r="AB949"/>
        </row>
        <row r="950">
          <cell r="A950"/>
          <cell r="B950"/>
          <cell r="C950"/>
          <cell r="D950"/>
          <cell r="E950"/>
          <cell r="F950"/>
          <cell r="G950"/>
          <cell r="H950"/>
          <cell r="I950"/>
          <cell r="J950"/>
          <cell r="K950"/>
          <cell r="L950"/>
          <cell r="M950"/>
          <cell r="N950"/>
          <cell r="O950"/>
          <cell r="P950">
            <v>0</v>
          </cell>
          <cell r="Q950"/>
          <cell r="R950"/>
          <cell r="S950" t="str">
            <v xml:space="preserve">32819 </v>
          </cell>
          <cell r="T950"/>
          <cell r="U950"/>
          <cell r="V950"/>
          <cell r="W950"/>
          <cell r="X950"/>
          <cell r="Y950"/>
          <cell r="Z950"/>
          <cell r="AA950">
            <v>32819</v>
          </cell>
          <cell r="AB950"/>
        </row>
        <row r="951">
          <cell r="A951"/>
          <cell r="B951"/>
          <cell r="C951"/>
          <cell r="D951"/>
          <cell r="E951"/>
          <cell r="F951"/>
          <cell r="G951"/>
          <cell r="H951"/>
          <cell r="I951"/>
          <cell r="J951"/>
          <cell r="K951"/>
          <cell r="L951"/>
          <cell r="M951"/>
          <cell r="N951"/>
          <cell r="O951"/>
          <cell r="P951">
            <v>0</v>
          </cell>
          <cell r="Q951"/>
          <cell r="R951"/>
          <cell r="S951" t="str">
            <v xml:space="preserve">32819 </v>
          </cell>
          <cell r="T951"/>
          <cell r="U951"/>
          <cell r="V951"/>
          <cell r="W951"/>
          <cell r="X951"/>
          <cell r="Y951"/>
          <cell r="Z951"/>
          <cell r="AA951">
            <v>32819</v>
          </cell>
          <cell r="AB951"/>
        </row>
        <row r="952">
          <cell r="A952"/>
          <cell r="B952"/>
          <cell r="C952"/>
          <cell r="D952"/>
          <cell r="E952"/>
          <cell r="F952"/>
          <cell r="G952"/>
          <cell r="H952"/>
          <cell r="I952"/>
          <cell r="J952"/>
          <cell r="K952"/>
          <cell r="L952"/>
          <cell r="M952"/>
          <cell r="N952"/>
          <cell r="O952"/>
          <cell r="P952">
            <v>0</v>
          </cell>
          <cell r="Q952"/>
          <cell r="R952"/>
          <cell r="S952" t="str">
            <v xml:space="preserve">32819 </v>
          </cell>
          <cell r="T952"/>
          <cell r="U952"/>
          <cell r="V952"/>
          <cell r="W952"/>
          <cell r="X952"/>
          <cell r="Y952"/>
          <cell r="Z952"/>
          <cell r="AA952">
            <v>32819</v>
          </cell>
          <cell r="AB952"/>
        </row>
        <row r="953">
          <cell r="A953"/>
          <cell r="B953"/>
          <cell r="C953"/>
          <cell r="D953"/>
          <cell r="E953"/>
          <cell r="F953"/>
          <cell r="G953"/>
          <cell r="H953"/>
          <cell r="I953"/>
          <cell r="J953"/>
          <cell r="K953"/>
          <cell r="L953"/>
          <cell r="M953"/>
          <cell r="N953"/>
          <cell r="O953"/>
          <cell r="P953">
            <v>0</v>
          </cell>
          <cell r="Q953"/>
          <cell r="R953"/>
          <cell r="S953" t="str">
            <v xml:space="preserve">32819 </v>
          </cell>
          <cell r="T953"/>
          <cell r="U953"/>
          <cell r="V953"/>
          <cell r="W953"/>
          <cell r="X953"/>
          <cell r="Y953"/>
          <cell r="Z953"/>
          <cell r="AA953">
            <v>32819</v>
          </cell>
          <cell r="AB953"/>
        </row>
        <row r="954">
          <cell r="A954"/>
          <cell r="B954"/>
          <cell r="C954"/>
          <cell r="D954"/>
          <cell r="E954"/>
          <cell r="F954"/>
          <cell r="G954"/>
          <cell r="H954"/>
          <cell r="I954"/>
          <cell r="J954"/>
          <cell r="K954"/>
          <cell r="L954"/>
          <cell r="M954"/>
          <cell r="N954"/>
          <cell r="O954"/>
          <cell r="P954">
            <v>0</v>
          </cell>
          <cell r="Q954"/>
          <cell r="R954"/>
          <cell r="S954" t="str">
            <v xml:space="preserve">32819 </v>
          </cell>
          <cell r="T954"/>
          <cell r="U954"/>
          <cell r="V954"/>
          <cell r="W954"/>
          <cell r="X954"/>
          <cell r="Y954"/>
          <cell r="Z954"/>
          <cell r="AA954">
            <v>32819</v>
          </cell>
          <cell r="AB954"/>
        </row>
        <row r="955">
          <cell r="A955"/>
          <cell r="B955"/>
          <cell r="C955"/>
          <cell r="D955"/>
          <cell r="E955"/>
          <cell r="F955"/>
          <cell r="G955"/>
          <cell r="H955"/>
          <cell r="I955"/>
          <cell r="J955"/>
          <cell r="K955"/>
          <cell r="L955"/>
          <cell r="M955"/>
          <cell r="N955"/>
          <cell r="O955"/>
          <cell r="P955">
            <v>0</v>
          </cell>
          <cell r="Q955"/>
          <cell r="R955"/>
          <cell r="S955" t="str">
            <v xml:space="preserve">32819 </v>
          </cell>
          <cell r="T955"/>
          <cell r="U955"/>
          <cell r="V955"/>
          <cell r="W955"/>
          <cell r="X955"/>
          <cell r="Y955"/>
          <cell r="Z955"/>
          <cell r="AA955">
            <v>32819</v>
          </cell>
          <cell r="AB955"/>
        </row>
        <row r="956">
          <cell r="A956"/>
          <cell r="B956"/>
          <cell r="C956"/>
          <cell r="D956"/>
          <cell r="E956"/>
          <cell r="F956"/>
          <cell r="G956"/>
          <cell r="H956"/>
          <cell r="I956"/>
          <cell r="J956"/>
          <cell r="K956"/>
          <cell r="L956"/>
          <cell r="M956"/>
          <cell r="N956"/>
          <cell r="O956"/>
          <cell r="P956">
            <v>0</v>
          </cell>
          <cell r="Q956"/>
          <cell r="R956"/>
          <cell r="S956" t="str">
            <v xml:space="preserve">32819 </v>
          </cell>
          <cell r="T956"/>
          <cell r="U956"/>
          <cell r="V956"/>
          <cell r="W956"/>
          <cell r="X956"/>
          <cell r="Y956"/>
          <cell r="Z956"/>
          <cell r="AA956">
            <v>32819</v>
          </cell>
          <cell r="AB956"/>
        </row>
        <row r="957">
          <cell r="A957"/>
          <cell r="B957"/>
          <cell r="C957"/>
          <cell r="D957"/>
          <cell r="E957"/>
          <cell r="F957"/>
          <cell r="G957"/>
          <cell r="H957"/>
          <cell r="I957"/>
          <cell r="J957"/>
          <cell r="K957"/>
          <cell r="L957"/>
          <cell r="M957"/>
          <cell r="N957"/>
          <cell r="O957"/>
          <cell r="P957">
            <v>0</v>
          </cell>
          <cell r="Q957"/>
          <cell r="R957"/>
          <cell r="S957" t="str">
            <v xml:space="preserve">32819 </v>
          </cell>
          <cell r="T957"/>
          <cell r="U957"/>
          <cell r="V957"/>
          <cell r="W957"/>
          <cell r="X957"/>
          <cell r="Y957"/>
          <cell r="Z957"/>
          <cell r="AA957">
            <v>32819</v>
          </cell>
          <cell r="AB957"/>
        </row>
        <row r="958">
          <cell r="A958"/>
          <cell r="B958"/>
          <cell r="C958"/>
          <cell r="D958"/>
          <cell r="E958"/>
          <cell r="F958"/>
          <cell r="G958"/>
          <cell r="H958"/>
          <cell r="I958"/>
          <cell r="J958"/>
          <cell r="K958"/>
          <cell r="L958"/>
          <cell r="M958"/>
          <cell r="N958"/>
          <cell r="O958"/>
          <cell r="P958">
            <v>0</v>
          </cell>
          <cell r="Q958"/>
          <cell r="R958"/>
          <cell r="S958" t="str">
            <v xml:space="preserve">32819 </v>
          </cell>
          <cell r="T958"/>
          <cell r="U958"/>
          <cell r="V958"/>
          <cell r="W958"/>
          <cell r="X958"/>
          <cell r="Y958"/>
          <cell r="Z958"/>
          <cell r="AA958">
            <v>32819</v>
          </cell>
          <cell r="AB958"/>
        </row>
        <row r="959">
          <cell r="A959"/>
          <cell r="B959"/>
          <cell r="C959"/>
          <cell r="D959"/>
          <cell r="E959"/>
          <cell r="F959"/>
          <cell r="G959"/>
          <cell r="H959"/>
          <cell r="I959"/>
          <cell r="J959"/>
          <cell r="K959"/>
          <cell r="L959"/>
          <cell r="M959"/>
          <cell r="N959"/>
          <cell r="O959"/>
          <cell r="P959">
            <v>0</v>
          </cell>
          <cell r="Q959"/>
          <cell r="R959"/>
          <cell r="S959" t="str">
            <v xml:space="preserve">32819 </v>
          </cell>
          <cell r="T959"/>
          <cell r="U959"/>
          <cell r="V959"/>
          <cell r="W959"/>
          <cell r="X959"/>
          <cell r="Y959"/>
          <cell r="Z959"/>
          <cell r="AA959">
            <v>32819</v>
          </cell>
          <cell r="AB959"/>
        </row>
        <row r="960">
          <cell r="A960"/>
          <cell r="B960"/>
          <cell r="C960"/>
          <cell r="D960"/>
          <cell r="E960"/>
          <cell r="F960"/>
          <cell r="G960"/>
          <cell r="H960"/>
          <cell r="I960"/>
          <cell r="J960"/>
          <cell r="K960"/>
          <cell r="L960"/>
          <cell r="M960"/>
          <cell r="N960"/>
          <cell r="O960"/>
          <cell r="P960">
            <v>0</v>
          </cell>
          <cell r="Q960"/>
          <cell r="R960"/>
          <cell r="S960" t="str">
            <v xml:space="preserve">32819 </v>
          </cell>
          <cell r="T960"/>
          <cell r="U960"/>
          <cell r="V960"/>
          <cell r="W960"/>
          <cell r="X960"/>
          <cell r="Y960"/>
          <cell r="Z960"/>
          <cell r="AA960">
            <v>32819</v>
          </cell>
          <cell r="AB960"/>
        </row>
        <row r="961">
          <cell r="A961"/>
          <cell r="B961"/>
          <cell r="C961"/>
          <cell r="D961"/>
          <cell r="E961"/>
          <cell r="F961"/>
          <cell r="G961"/>
          <cell r="H961"/>
          <cell r="I961"/>
          <cell r="J961"/>
          <cell r="K961"/>
          <cell r="L961"/>
          <cell r="M961"/>
          <cell r="N961"/>
          <cell r="O961"/>
          <cell r="P961">
            <v>0</v>
          </cell>
          <cell r="Q961"/>
          <cell r="R961"/>
          <cell r="S961" t="str">
            <v xml:space="preserve">32819 </v>
          </cell>
          <cell r="T961"/>
          <cell r="U961"/>
          <cell r="V961"/>
          <cell r="W961"/>
          <cell r="X961"/>
          <cell r="Y961"/>
          <cell r="Z961"/>
          <cell r="AA961">
            <v>32819</v>
          </cell>
          <cell r="AB961"/>
        </row>
        <row r="962">
          <cell r="A962"/>
          <cell r="B962"/>
          <cell r="C962"/>
          <cell r="D962"/>
          <cell r="E962"/>
          <cell r="F962"/>
          <cell r="G962"/>
          <cell r="H962"/>
          <cell r="I962"/>
          <cell r="J962"/>
          <cell r="K962"/>
          <cell r="L962"/>
          <cell r="M962"/>
          <cell r="N962"/>
          <cell r="O962"/>
          <cell r="P962">
            <v>0</v>
          </cell>
          <cell r="Q962"/>
          <cell r="R962"/>
          <cell r="S962" t="str">
            <v xml:space="preserve">32819 </v>
          </cell>
          <cell r="T962"/>
          <cell r="U962"/>
          <cell r="V962"/>
          <cell r="W962"/>
          <cell r="X962"/>
          <cell r="Y962"/>
          <cell r="Z962"/>
          <cell r="AA962">
            <v>32819</v>
          </cell>
          <cell r="AB962"/>
        </row>
        <row r="963">
          <cell r="A963"/>
          <cell r="B963"/>
          <cell r="C963"/>
          <cell r="D963"/>
          <cell r="E963"/>
          <cell r="F963"/>
          <cell r="G963"/>
          <cell r="H963"/>
          <cell r="I963"/>
          <cell r="J963"/>
          <cell r="K963"/>
          <cell r="L963"/>
          <cell r="M963"/>
          <cell r="N963"/>
          <cell r="O963"/>
          <cell r="P963">
            <v>0</v>
          </cell>
          <cell r="Q963"/>
          <cell r="R963"/>
          <cell r="S963" t="str">
            <v xml:space="preserve">32819 </v>
          </cell>
          <cell r="T963"/>
          <cell r="U963"/>
          <cell r="V963"/>
          <cell r="W963"/>
          <cell r="X963"/>
          <cell r="Y963"/>
          <cell r="Z963"/>
          <cell r="AA963">
            <v>32819</v>
          </cell>
          <cell r="AB963"/>
        </row>
        <row r="964">
          <cell r="A964"/>
          <cell r="B964"/>
          <cell r="C964"/>
          <cell r="D964"/>
          <cell r="E964"/>
          <cell r="F964"/>
          <cell r="G964"/>
          <cell r="H964"/>
          <cell r="I964"/>
          <cell r="J964"/>
          <cell r="K964"/>
          <cell r="L964"/>
          <cell r="M964"/>
          <cell r="N964"/>
          <cell r="O964"/>
          <cell r="P964">
            <v>0</v>
          </cell>
          <cell r="Q964"/>
          <cell r="R964"/>
          <cell r="S964" t="str">
            <v xml:space="preserve">32819 </v>
          </cell>
          <cell r="T964"/>
          <cell r="U964"/>
          <cell r="V964"/>
          <cell r="W964"/>
          <cell r="X964"/>
          <cell r="Y964"/>
          <cell r="Z964"/>
          <cell r="AA964">
            <v>32819</v>
          </cell>
          <cell r="AB964"/>
        </row>
        <row r="965">
          <cell r="A965"/>
          <cell r="B965"/>
          <cell r="C965"/>
          <cell r="D965"/>
          <cell r="E965"/>
          <cell r="F965"/>
          <cell r="G965"/>
          <cell r="H965"/>
          <cell r="I965"/>
          <cell r="J965"/>
          <cell r="K965"/>
          <cell r="L965"/>
          <cell r="M965"/>
          <cell r="N965"/>
          <cell r="O965"/>
          <cell r="P965">
            <v>0</v>
          </cell>
          <cell r="Q965"/>
          <cell r="R965"/>
          <cell r="S965" t="str">
            <v xml:space="preserve">32819 </v>
          </cell>
          <cell r="T965"/>
          <cell r="U965"/>
          <cell r="V965"/>
          <cell r="W965"/>
          <cell r="X965"/>
          <cell r="Y965"/>
          <cell r="Z965"/>
          <cell r="AA965">
            <v>32819</v>
          </cell>
          <cell r="AB965"/>
        </row>
        <row r="966">
          <cell r="A966"/>
          <cell r="B966"/>
          <cell r="C966"/>
          <cell r="D966"/>
          <cell r="E966"/>
          <cell r="F966"/>
          <cell r="G966"/>
          <cell r="H966"/>
          <cell r="I966"/>
          <cell r="J966"/>
          <cell r="K966"/>
          <cell r="L966"/>
          <cell r="M966"/>
          <cell r="N966"/>
          <cell r="O966"/>
          <cell r="P966">
            <v>0</v>
          </cell>
          <cell r="Q966"/>
          <cell r="R966"/>
          <cell r="S966" t="str">
            <v xml:space="preserve">32819 </v>
          </cell>
          <cell r="T966"/>
          <cell r="U966"/>
          <cell r="V966"/>
          <cell r="W966"/>
          <cell r="X966"/>
          <cell r="Y966"/>
          <cell r="Z966"/>
          <cell r="AA966">
            <v>32819</v>
          </cell>
          <cell r="AB966"/>
        </row>
        <row r="967">
          <cell r="A967"/>
          <cell r="B967"/>
          <cell r="C967"/>
          <cell r="D967"/>
          <cell r="E967"/>
          <cell r="F967"/>
          <cell r="G967"/>
          <cell r="H967"/>
          <cell r="I967"/>
          <cell r="J967"/>
          <cell r="K967"/>
          <cell r="L967"/>
          <cell r="M967"/>
          <cell r="N967"/>
          <cell r="O967"/>
          <cell r="P967">
            <v>0</v>
          </cell>
          <cell r="Q967"/>
          <cell r="R967"/>
          <cell r="S967" t="str">
            <v xml:space="preserve">32819 </v>
          </cell>
          <cell r="T967"/>
          <cell r="U967"/>
          <cell r="V967"/>
          <cell r="W967"/>
          <cell r="X967"/>
          <cell r="Y967"/>
          <cell r="Z967"/>
          <cell r="AA967">
            <v>32819</v>
          </cell>
          <cell r="AB967"/>
        </row>
        <row r="968">
          <cell r="A968"/>
          <cell r="B968"/>
          <cell r="C968"/>
          <cell r="D968"/>
          <cell r="E968"/>
          <cell r="F968"/>
          <cell r="G968"/>
          <cell r="H968"/>
          <cell r="I968"/>
          <cell r="J968"/>
          <cell r="K968"/>
          <cell r="L968"/>
          <cell r="M968"/>
          <cell r="N968"/>
          <cell r="O968"/>
          <cell r="P968">
            <v>0</v>
          </cell>
          <cell r="Q968"/>
          <cell r="R968"/>
          <cell r="S968" t="str">
            <v xml:space="preserve">32819 </v>
          </cell>
          <cell r="T968"/>
          <cell r="U968"/>
          <cell r="V968"/>
          <cell r="W968"/>
          <cell r="X968"/>
          <cell r="Y968"/>
          <cell r="Z968"/>
          <cell r="AA968">
            <v>32819</v>
          </cell>
          <cell r="AB968"/>
        </row>
        <row r="969">
          <cell r="A969"/>
          <cell r="B969"/>
          <cell r="C969"/>
          <cell r="D969"/>
          <cell r="E969"/>
          <cell r="F969"/>
          <cell r="G969"/>
          <cell r="H969"/>
          <cell r="I969"/>
          <cell r="J969"/>
          <cell r="K969"/>
          <cell r="L969"/>
          <cell r="M969"/>
          <cell r="N969"/>
          <cell r="O969"/>
          <cell r="P969">
            <v>0</v>
          </cell>
          <cell r="Q969"/>
          <cell r="R969"/>
          <cell r="S969" t="str">
            <v xml:space="preserve">32819 </v>
          </cell>
          <cell r="T969"/>
          <cell r="U969"/>
          <cell r="V969"/>
          <cell r="W969"/>
          <cell r="X969"/>
          <cell r="Y969"/>
          <cell r="Z969"/>
          <cell r="AA969">
            <v>32819</v>
          </cell>
          <cell r="AB969"/>
        </row>
        <row r="970">
          <cell r="A970"/>
          <cell r="B970"/>
          <cell r="C970"/>
          <cell r="D970"/>
          <cell r="E970"/>
          <cell r="F970"/>
          <cell r="G970"/>
          <cell r="H970"/>
          <cell r="I970"/>
          <cell r="J970"/>
          <cell r="K970"/>
          <cell r="L970"/>
          <cell r="M970"/>
          <cell r="N970"/>
          <cell r="O970"/>
          <cell r="P970">
            <v>0</v>
          </cell>
          <cell r="Q970"/>
          <cell r="R970"/>
          <cell r="S970" t="str">
            <v xml:space="preserve">32819 </v>
          </cell>
          <cell r="T970"/>
          <cell r="U970"/>
          <cell r="V970"/>
          <cell r="W970"/>
          <cell r="X970"/>
          <cell r="Y970"/>
          <cell r="Z970"/>
          <cell r="AA970">
            <v>32819</v>
          </cell>
          <cell r="AB970"/>
        </row>
        <row r="971">
          <cell r="A971"/>
          <cell r="B971"/>
          <cell r="C971"/>
          <cell r="D971"/>
          <cell r="E971"/>
          <cell r="F971"/>
          <cell r="G971"/>
          <cell r="H971"/>
          <cell r="I971"/>
          <cell r="J971"/>
          <cell r="K971"/>
          <cell r="L971"/>
          <cell r="M971"/>
          <cell r="N971"/>
          <cell r="O971"/>
          <cell r="P971">
            <v>0</v>
          </cell>
          <cell r="Q971"/>
          <cell r="R971"/>
          <cell r="S971" t="str">
            <v xml:space="preserve">32819 </v>
          </cell>
          <cell r="T971"/>
          <cell r="U971"/>
          <cell r="V971"/>
          <cell r="W971"/>
          <cell r="X971"/>
          <cell r="Y971"/>
          <cell r="Z971"/>
          <cell r="AA971">
            <v>32819</v>
          </cell>
          <cell r="AB971"/>
        </row>
        <row r="972">
          <cell r="A972"/>
          <cell r="B972"/>
          <cell r="C972"/>
          <cell r="D972"/>
          <cell r="E972"/>
          <cell r="F972"/>
          <cell r="G972"/>
          <cell r="H972"/>
          <cell r="I972"/>
          <cell r="J972"/>
          <cell r="K972"/>
          <cell r="L972"/>
          <cell r="M972"/>
          <cell r="N972"/>
          <cell r="O972"/>
          <cell r="P972">
            <v>0</v>
          </cell>
          <cell r="Q972"/>
          <cell r="R972"/>
          <cell r="S972" t="str">
            <v xml:space="preserve">32819 </v>
          </cell>
          <cell r="T972"/>
          <cell r="U972"/>
          <cell r="V972"/>
          <cell r="W972"/>
          <cell r="X972"/>
          <cell r="Y972"/>
          <cell r="Z972"/>
          <cell r="AA972">
            <v>32819</v>
          </cell>
          <cell r="AB972"/>
        </row>
        <row r="973">
          <cell r="A973"/>
          <cell r="B973"/>
          <cell r="C973"/>
          <cell r="D973"/>
          <cell r="E973"/>
          <cell r="F973"/>
          <cell r="G973"/>
          <cell r="H973"/>
          <cell r="I973"/>
          <cell r="J973"/>
          <cell r="K973"/>
          <cell r="L973"/>
          <cell r="M973"/>
          <cell r="N973"/>
          <cell r="O973"/>
          <cell r="P973">
            <v>0</v>
          </cell>
          <cell r="Q973"/>
          <cell r="R973"/>
          <cell r="S973" t="str">
            <v xml:space="preserve">32819 </v>
          </cell>
          <cell r="T973"/>
          <cell r="U973"/>
          <cell r="V973"/>
          <cell r="W973"/>
          <cell r="X973"/>
          <cell r="Y973"/>
          <cell r="Z973"/>
          <cell r="AA973">
            <v>32819</v>
          </cell>
          <cell r="AB973"/>
        </row>
        <row r="974">
          <cell r="A974"/>
          <cell r="B974"/>
          <cell r="C974"/>
          <cell r="D974"/>
          <cell r="E974"/>
          <cell r="F974"/>
          <cell r="G974"/>
          <cell r="H974"/>
          <cell r="I974"/>
          <cell r="J974"/>
          <cell r="K974"/>
          <cell r="L974"/>
          <cell r="M974"/>
          <cell r="N974"/>
          <cell r="O974"/>
          <cell r="P974">
            <v>0</v>
          </cell>
          <cell r="Q974"/>
          <cell r="R974"/>
          <cell r="S974" t="str">
            <v xml:space="preserve">32819 </v>
          </cell>
          <cell r="T974"/>
          <cell r="U974"/>
          <cell r="V974"/>
          <cell r="W974"/>
          <cell r="X974"/>
          <cell r="Y974"/>
          <cell r="Z974"/>
          <cell r="AA974">
            <v>32819</v>
          </cell>
          <cell r="AB974"/>
        </row>
        <row r="975">
          <cell r="A975"/>
          <cell r="B975"/>
          <cell r="C975"/>
          <cell r="D975"/>
          <cell r="E975"/>
          <cell r="F975"/>
          <cell r="G975"/>
          <cell r="H975"/>
          <cell r="I975"/>
          <cell r="J975"/>
          <cell r="K975"/>
          <cell r="L975"/>
          <cell r="M975"/>
          <cell r="N975"/>
          <cell r="O975"/>
          <cell r="P975">
            <v>0</v>
          </cell>
          <cell r="Q975"/>
          <cell r="R975"/>
          <cell r="S975" t="str">
            <v xml:space="preserve">32819 </v>
          </cell>
          <cell r="T975"/>
          <cell r="U975"/>
          <cell r="V975"/>
          <cell r="W975"/>
          <cell r="X975"/>
          <cell r="Y975"/>
          <cell r="Z975"/>
          <cell r="AA975">
            <v>32819</v>
          </cell>
          <cell r="AB975"/>
        </row>
        <row r="976">
          <cell r="A976"/>
          <cell r="B976"/>
          <cell r="C976"/>
          <cell r="D976"/>
          <cell r="E976"/>
          <cell r="F976"/>
          <cell r="G976"/>
          <cell r="H976"/>
          <cell r="I976"/>
          <cell r="J976"/>
          <cell r="K976"/>
          <cell r="L976"/>
          <cell r="M976"/>
          <cell r="N976"/>
          <cell r="O976"/>
          <cell r="P976">
            <v>0</v>
          </cell>
          <cell r="Q976"/>
          <cell r="R976"/>
          <cell r="S976" t="str">
            <v xml:space="preserve">32819 </v>
          </cell>
          <cell r="T976"/>
          <cell r="U976"/>
          <cell r="V976"/>
          <cell r="W976"/>
          <cell r="X976"/>
          <cell r="Y976"/>
          <cell r="Z976"/>
          <cell r="AA976">
            <v>32819</v>
          </cell>
          <cell r="AB976"/>
        </row>
        <row r="977">
          <cell r="A977"/>
          <cell r="B977"/>
          <cell r="C977"/>
          <cell r="D977"/>
          <cell r="E977"/>
          <cell r="F977"/>
          <cell r="G977"/>
          <cell r="H977"/>
          <cell r="I977"/>
          <cell r="J977"/>
          <cell r="K977"/>
          <cell r="L977"/>
          <cell r="M977"/>
          <cell r="N977"/>
          <cell r="O977"/>
          <cell r="P977">
            <v>0</v>
          </cell>
          <cell r="Q977"/>
          <cell r="R977"/>
          <cell r="S977" t="str">
            <v xml:space="preserve">32819 </v>
          </cell>
          <cell r="T977"/>
          <cell r="U977"/>
          <cell r="V977"/>
          <cell r="W977"/>
          <cell r="X977"/>
          <cell r="Y977"/>
          <cell r="Z977"/>
          <cell r="AA977">
            <v>32819</v>
          </cell>
          <cell r="AB977"/>
        </row>
        <row r="978">
          <cell r="A978"/>
          <cell r="B978"/>
          <cell r="C978"/>
          <cell r="D978"/>
          <cell r="E978"/>
          <cell r="F978"/>
          <cell r="G978"/>
          <cell r="H978"/>
          <cell r="I978"/>
          <cell r="J978"/>
          <cell r="K978"/>
          <cell r="L978"/>
          <cell r="M978"/>
          <cell r="N978"/>
          <cell r="O978"/>
          <cell r="P978">
            <v>0</v>
          </cell>
          <cell r="Q978"/>
          <cell r="R978"/>
          <cell r="S978" t="str">
            <v xml:space="preserve">32819 </v>
          </cell>
          <cell r="T978"/>
          <cell r="U978"/>
          <cell r="V978"/>
          <cell r="W978"/>
          <cell r="X978"/>
          <cell r="Y978"/>
          <cell r="Z978"/>
          <cell r="AA978">
            <v>32819</v>
          </cell>
          <cell r="AB978"/>
        </row>
        <row r="979">
          <cell r="A979"/>
          <cell r="B979"/>
          <cell r="C979"/>
          <cell r="D979"/>
          <cell r="E979"/>
          <cell r="F979"/>
          <cell r="G979"/>
          <cell r="H979"/>
          <cell r="I979"/>
          <cell r="J979"/>
          <cell r="K979"/>
          <cell r="L979"/>
          <cell r="M979"/>
          <cell r="N979"/>
          <cell r="O979"/>
          <cell r="P979">
            <v>0</v>
          </cell>
          <cell r="Q979"/>
          <cell r="R979"/>
          <cell r="S979" t="str">
            <v xml:space="preserve">32819 </v>
          </cell>
          <cell r="T979"/>
          <cell r="U979"/>
          <cell r="V979"/>
          <cell r="W979"/>
          <cell r="X979"/>
          <cell r="Y979"/>
          <cell r="Z979"/>
          <cell r="AA979">
            <v>32819</v>
          </cell>
          <cell r="AB979"/>
        </row>
        <row r="980">
          <cell r="A980"/>
          <cell r="B980"/>
          <cell r="C980"/>
          <cell r="D980"/>
          <cell r="E980"/>
          <cell r="F980"/>
          <cell r="G980"/>
          <cell r="H980"/>
          <cell r="I980"/>
          <cell r="J980"/>
          <cell r="K980"/>
          <cell r="L980"/>
          <cell r="M980"/>
          <cell r="N980"/>
          <cell r="O980"/>
          <cell r="P980">
            <v>0</v>
          </cell>
          <cell r="Q980"/>
          <cell r="R980"/>
          <cell r="S980" t="str">
            <v xml:space="preserve">32819 </v>
          </cell>
          <cell r="T980"/>
          <cell r="U980"/>
          <cell r="V980"/>
          <cell r="W980"/>
          <cell r="X980"/>
          <cell r="Y980"/>
          <cell r="Z980"/>
          <cell r="AA980">
            <v>32819</v>
          </cell>
          <cell r="AB980"/>
        </row>
        <row r="981">
          <cell r="A981"/>
          <cell r="B981"/>
          <cell r="C981"/>
          <cell r="D981"/>
          <cell r="E981"/>
          <cell r="F981"/>
          <cell r="G981"/>
          <cell r="H981"/>
          <cell r="I981"/>
          <cell r="J981"/>
          <cell r="K981"/>
          <cell r="L981"/>
          <cell r="M981"/>
          <cell r="N981"/>
          <cell r="O981"/>
          <cell r="P981">
            <v>0</v>
          </cell>
          <cell r="Q981"/>
          <cell r="R981"/>
          <cell r="S981" t="str">
            <v xml:space="preserve">32819 </v>
          </cell>
          <cell r="T981"/>
          <cell r="U981"/>
          <cell r="V981"/>
          <cell r="W981"/>
          <cell r="X981"/>
          <cell r="Y981"/>
          <cell r="Z981"/>
          <cell r="AA981">
            <v>32819</v>
          </cell>
          <cell r="AB981"/>
        </row>
        <row r="982">
          <cell r="A982"/>
          <cell r="B982"/>
          <cell r="C982"/>
          <cell r="D982"/>
          <cell r="E982"/>
          <cell r="F982"/>
          <cell r="G982"/>
          <cell r="H982"/>
          <cell r="I982"/>
          <cell r="J982"/>
          <cell r="K982"/>
          <cell r="L982"/>
          <cell r="M982"/>
          <cell r="N982"/>
          <cell r="O982"/>
          <cell r="P982">
            <v>0</v>
          </cell>
          <cell r="Q982"/>
          <cell r="R982"/>
          <cell r="S982" t="str">
            <v xml:space="preserve">32819 </v>
          </cell>
          <cell r="T982"/>
          <cell r="U982"/>
          <cell r="V982"/>
          <cell r="W982"/>
          <cell r="X982"/>
          <cell r="Y982"/>
          <cell r="Z982"/>
          <cell r="AA982">
            <v>32819</v>
          </cell>
          <cell r="AB982"/>
        </row>
        <row r="983">
          <cell r="A983"/>
          <cell r="B983"/>
          <cell r="C983"/>
          <cell r="D983"/>
          <cell r="E983"/>
          <cell r="F983"/>
          <cell r="G983"/>
          <cell r="H983"/>
          <cell r="I983"/>
          <cell r="J983"/>
          <cell r="K983"/>
          <cell r="L983"/>
          <cell r="M983"/>
          <cell r="N983"/>
          <cell r="O983"/>
          <cell r="P983">
            <v>0</v>
          </cell>
          <cell r="Q983"/>
          <cell r="R983"/>
          <cell r="S983" t="str">
            <v xml:space="preserve">32819 </v>
          </cell>
          <cell r="T983"/>
          <cell r="U983"/>
          <cell r="V983"/>
          <cell r="W983"/>
          <cell r="X983"/>
          <cell r="Y983"/>
          <cell r="Z983"/>
          <cell r="AA983">
            <v>32819</v>
          </cell>
          <cell r="AB983"/>
        </row>
        <row r="984">
          <cell r="A984"/>
          <cell r="B984"/>
          <cell r="C984"/>
          <cell r="D984"/>
          <cell r="E984"/>
          <cell r="F984"/>
          <cell r="G984"/>
          <cell r="H984"/>
          <cell r="I984"/>
          <cell r="J984"/>
          <cell r="K984"/>
          <cell r="L984"/>
          <cell r="M984"/>
          <cell r="N984"/>
          <cell r="O984"/>
          <cell r="P984">
            <v>0</v>
          </cell>
          <cell r="Q984"/>
          <cell r="R984"/>
          <cell r="S984" t="str">
            <v xml:space="preserve">32819 </v>
          </cell>
          <cell r="T984"/>
          <cell r="U984"/>
          <cell r="V984"/>
          <cell r="W984"/>
          <cell r="X984"/>
          <cell r="Y984"/>
          <cell r="Z984"/>
          <cell r="AA984">
            <v>32819</v>
          </cell>
          <cell r="AB984"/>
        </row>
        <row r="985">
          <cell r="A985"/>
          <cell r="B985"/>
          <cell r="C985"/>
          <cell r="D985"/>
          <cell r="E985"/>
          <cell r="F985"/>
          <cell r="G985"/>
          <cell r="H985"/>
          <cell r="I985"/>
          <cell r="J985"/>
          <cell r="K985"/>
          <cell r="L985"/>
          <cell r="M985"/>
          <cell r="N985"/>
          <cell r="O985"/>
          <cell r="P985">
            <v>0</v>
          </cell>
          <cell r="Q985"/>
          <cell r="R985"/>
          <cell r="S985" t="str">
            <v xml:space="preserve">32819 </v>
          </cell>
          <cell r="T985"/>
          <cell r="U985"/>
          <cell r="V985"/>
          <cell r="W985"/>
          <cell r="X985"/>
          <cell r="Y985"/>
          <cell r="Z985"/>
          <cell r="AA985">
            <v>32819</v>
          </cell>
          <cell r="AB985"/>
        </row>
        <row r="986">
          <cell r="A986"/>
          <cell r="B986"/>
          <cell r="C986"/>
          <cell r="D986"/>
          <cell r="E986"/>
          <cell r="F986"/>
          <cell r="G986"/>
          <cell r="H986"/>
          <cell r="I986"/>
          <cell r="J986"/>
          <cell r="K986"/>
          <cell r="L986"/>
          <cell r="M986"/>
          <cell r="N986"/>
          <cell r="O986"/>
          <cell r="P986">
            <v>0</v>
          </cell>
          <cell r="Q986"/>
          <cell r="R986"/>
          <cell r="S986" t="str">
            <v xml:space="preserve">32819 </v>
          </cell>
          <cell r="T986"/>
          <cell r="U986"/>
          <cell r="V986"/>
          <cell r="W986"/>
          <cell r="X986"/>
          <cell r="Y986"/>
          <cell r="Z986"/>
          <cell r="AA986">
            <v>32819</v>
          </cell>
          <cell r="AB986"/>
        </row>
        <row r="987">
          <cell r="A987"/>
          <cell r="B987"/>
          <cell r="C987"/>
          <cell r="D987"/>
          <cell r="E987"/>
          <cell r="F987"/>
          <cell r="G987"/>
          <cell r="H987"/>
          <cell r="I987"/>
          <cell r="J987"/>
          <cell r="K987"/>
          <cell r="L987"/>
          <cell r="M987"/>
          <cell r="N987"/>
          <cell r="O987"/>
          <cell r="P987">
            <v>0</v>
          </cell>
          <cell r="Q987"/>
          <cell r="R987"/>
          <cell r="S987" t="str">
            <v xml:space="preserve">32819 </v>
          </cell>
          <cell r="T987"/>
          <cell r="U987"/>
          <cell r="V987"/>
          <cell r="W987"/>
          <cell r="X987"/>
          <cell r="Y987"/>
          <cell r="Z987"/>
          <cell r="AA987">
            <v>32819</v>
          </cell>
          <cell r="AB987"/>
        </row>
        <row r="988">
          <cell r="A988"/>
          <cell r="B988"/>
          <cell r="C988"/>
          <cell r="D988"/>
          <cell r="E988"/>
          <cell r="F988"/>
          <cell r="G988"/>
          <cell r="H988"/>
          <cell r="I988"/>
          <cell r="J988"/>
          <cell r="K988"/>
          <cell r="L988"/>
          <cell r="M988"/>
          <cell r="N988"/>
          <cell r="O988"/>
          <cell r="P988">
            <v>0</v>
          </cell>
          <cell r="Q988"/>
          <cell r="R988"/>
          <cell r="S988" t="str">
            <v xml:space="preserve">32819 </v>
          </cell>
          <cell r="T988"/>
          <cell r="U988"/>
          <cell r="V988"/>
          <cell r="W988"/>
          <cell r="X988"/>
          <cell r="Y988"/>
          <cell r="Z988"/>
          <cell r="AA988">
            <v>32819</v>
          </cell>
          <cell r="AB988"/>
        </row>
        <row r="989">
          <cell r="A989"/>
          <cell r="B989"/>
          <cell r="C989"/>
          <cell r="D989"/>
          <cell r="E989"/>
          <cell r="F989"/>
          <cell r="G989"/>
          <cell r="H989"/>
          <cell r="I989"/>
          <cell r="J989"/>
          <cell r="K989"/>
          <cell r="L989"/>
          <cell r="M989"/>
          <cell r="N989"/>
          <cell r="O989"/>
          <cell r="P989">
            <v>0</v>
          </cell>
          <cell r="Q989"/>
          <cell r="R989"/>
          <cell r="S989" t="str">
            <v xml:space="preserve">32819 </v>
          </cell>
          <cell r="T989"/>
          <cell r="U989"/>
          <cell r="V989"/>
          <cell r="W989"/>
          <cell r="X989"/>
          <cell r="Y989"/>
          <cell r="Z989"/>
          <cell r="AA989">
            <v>32819</v>
          </cell>
          <cell r="AB989"/>
        </row>
        <row r="990">
          <cell r="A990"/>
          <cell r="B990"/>
          <cell r="C990"/>
          <cell r="D990"/>
          <cell r="E990"/>
          <cell r="F990"/>
          <cell r="G990"/>
          <cell r="H990"/>
          <cell r="I990"/>
          <cell r="J990"/>
          <cell r="K990"/>
          <cell r="L990"/>
          <cell r="M990"/>
          <cell r="N990"/>
          <cell r="O990"/>
          <cell r="P990">
            <v>0</v>
          </cell>
          <cell r="Q990"/>
          <cell r="R990"/>
          <cell r="S990" t="str">
            <v xml:space="preserve">32819 </v>
          </cell>
          <cell r="T990"/>
          <cell r="U990"/>
          <cell r="V990"/>
          <cell r="W990"/>
          <cell r="X990"/>
          <cell r="Y990"/>
          <cell r="Z990"/>
          <cell r="AA990">
            <v>32819</v>
          </cell>
          <cell r="AB990"/>
        </row>
        <row r="991">
          <cell r="A991"/>
          <cell r="B991"/>
          <cell r="C991"/>
          <cell r="D991"/>
          <cell r="E991"/>
          <cell r="F991"/>
          <cell r="G991"/>
          <cell r="H991"/>
          <cell r="I991"/>
          <cell r="J991"/>
          <cell r="K991"/>
          <cell r="L991"/>
          <cell r="M991"/>
          <cell r="N991"/>
          <cell r="O991"/>
          <cell r="P991">
            <v>0</v>
          </cell>
          <cell r="Q991"/>
          <cell r="R991"/>
          <cell r="S991" t="str">
            <v xml:space="preserve">32819 </v>
          </cell>
          <cell r="T991"/>
          <cell r="U991"/>
          <cell r="V991"/>
          <cell r="W991"/>
          <cell r="X991"/>
          <cell r="Y991"/>
          <cell r="Z991"/>
          <cell r="AA991">
            <v>32819</v>
          </cell>
          <cell r="AB991"/>
        </row>
        <row r="992">
          <cell r="A992"/>
          <cell r="B992"/>
          <cell r="C992"/>
          <cell r="D992"/>
          <cell r="E992"/>
          <cell r="F992"/>
          <cell r="G992"/>
          <cell r="H992"/>
          <cell r="I992"/>
          <cell r="J992"/>
          <cell r="K992"/>
          <cell r="L992"/>
          <cell r="M992"/>
          <cell r="N992"/>
          <cell r="O992"/>
          <cell r="P992">
            <v>0</v>
          </cell>
          <cell r="Q992"/>
          <cell r="R992"/>
          <cell r="S992" t="str">
            <v xml:space="preserve">32819 </v>
          </cell>
          <cell r="T992"/>
          <cell r="U992"/>
          <cell r="V992"/>
          <cell r="W992"/>
          <cell r="X992"/>
          <cell r="Y992"/>
          <cell r="Z992"/>
          <cell r="AA992">
            <v>32819</v>
          </cell>
          <cell r="AB992"/>
        </row>
        <row r="993">
          <cell r="A993"/>
          <cell r="B993"/>
          <cell r="C993"/>
          <cell r="D993"/>
          <cell r="E993"/>
          <cell r="F993"/>
          <cell r="G993"/>
          <cell r="H993"/>
          <cell r="I993"/>
          <cell r="J993"/>
          <cell r="K993"/>
          <cell r="L993"/>
          <cell r="M993"/>
          <cell r="N993"/>
          <cell r="O993"/>
          <cell r="P993">
            <v>0</v>
          </cell>
          <cell r="Q993"/>
          <cell r="R993"/>
          <cell r="S993" t="str">
            <v xml:space="preserve">32819 </v>
          </cell>
          <cell r="T993"/>
          <cell r="U993"/>
          <cell r="V993"/>
          <cell r="W993"/>
          <cell r="X993"/>
          <cell r="Y993"/>
          <cell r="Z993"/>
          <cell r="AA993">
            <v>32819</v>
          </cell>
          <cell r="AB993"/>
        </row>
        <row r="994">
          <cell r="A994"/>
          <cell r="B994"/>
          <cell r="C994"/>
          <cell r="D994"/>
          <cell r="E994"/>
          <cell r="F994"/>
          <cell r="G994"/>
          <cell r="H994"/>
          <cell r="I994"/>
          <cell r="J994"/>
          <cell r="K994"/>
          <cell r="L994"/>
          <cell r="M994"/>
          <cell r="N994"/>
          <cell r="O994"/>
          <cell r="P994">
            <v>0</v>
          </cell>
          <cell r="Q994"/>
          <cell r="R994"/>
          <cell r="S994" t="str">
            <v xml:space="preserve">32819 </v>
          </cell>
          <cell r="T994"/>
          <cell r="U994"/>
          <cell r="V994"/>
          <cell r="W994"/>
          <cell r="X994"/>
          <cell r="Y994"/>
          <cell r="Z994"/>
          <cell r="AA994">
            <v>32819</v>
          </cell>
          <cell r="AB994"/>
        </row>
        <row r="995">
          <cell r="A995"/>
          <cell r="B995"/>
          <cell r="C995"/>
          <cell r="D995"/>
          <cell r="E995"/>
          <cell r="F995"/>
          <cell r="G995"/>
          <cell r="H995"/>
          <cell r="I995"/>
          <cell r="J995"/>
          <cell r="K995"/>
          <cell r="L995"/>
          <cell r="M995"/>
          <cell r="N995"/>
          <cell r="O995"/>
          <cell r="P995">
            <v>0</v>
          </cell>
          <cell r="Q995"/>
          <cell r="R995"/>
          <cell r="S995" t="str">
            <v xml:space="preserve">32819 </v>
          </cell>
          <cell r="T995"/>
          <cell r="U995"/>
          <cell r="V995"/>
          <cell r="W995"/>
          <cell r="X995"/>
          <cell r="Y995"/>
          <cell r="Z995"/>
          <cell r="AA995">
            <v>32819</v>
          </cell>
          <cell r="AB995"/>
        </row>
        <row r="996">
          <cell r="A996"/>
          <cell r="B996"/>
          <cell r="C996"/>
          <cell r="D996"/>
          <cell r="E996"/>
          <cell r="F996"/>
          <cell r="G996"/>
          <cell r="H996"/>
          <cell r="I996"/>
          <cell r="J996"/>
          <cell r="K996"/>
          <cell r="L996"/>
          <cell r="M996"/>
          <cell r="N996"/>
          <cell r="O996"/>
          <cell r="P996">
            <v>0</v>
          </cell>
          <cell r="Q996"/>
          <cell r="R996"/>
          <cell r="S996" t="str">
            <v xml:space="preserve">32819 </v>
          </cell>
          <cell r="T996"/>
          <cell r="U996"/>
          <cell r="V996"/>
          <cell r="W996"/>
          <cell r="X996"/>
          <cell r="Y996"/>
          <cell r="Z996"/>
          <cell r="AA996">
            <v>32819</v>
          </cell>
          <cell r="AB996"/>
        </row>
        <row r="997">
          <cell r="A997"/>
          <cell r="B997"/>
          <cell r="C997"/>
          <cell r="D997"/>
          <cell r="E997"/>
          <cell r="F997"/>
          <cell r="G997"/>
          <cell r="H997"/>
          <cell r="I997"/>
          <cell r="J997"/>
          <cell r="K997"/>
          <cell r="L997"/>
          <cell r="M997"/>
          <cell r="N997"/>
          <cell r="O997"/>
          <cell r="P997">
            <v>0</v>
          </cell>
          <cell r="Q997"/>
          <cell r="R997"/>
          <cell r="S997" t="str">
            <v xml:space="preserve">32819 </v>
          </cell>
          <cell r="T997"/>
          <cell r="U997"/>
          <cell r="V997"/>
          <cell r="W997"/>
          <cell r="X997"/>
          <cell r="Y997"/>
          <cell r="Z997"/>
          <cell r="AA997">
            <v>32819</v>
          </cell>
          <cell r="AB997"/>
        </row>
        <row r="998">
          <cell r="A998"/>
          <cell r="B998"/>
          <cell r="C998"/>
          <cell r="D998"/>
          <cell r="E998"/>
          <cell r="F998"/>
          <cell r="G998"/>
          <cell r="H998"/>
          <cell r="I998"/>
          <cell r="J998"/>
          <cell r="K998"/>
          <cell r="L998"/>
          <cell r="M998"/>
          <cell r="N998"/>
          <cell r="O998"/>
          <cell r="P998">
            <v>0</v>
          </cell>
          <cell r="Q998"/>
          <cell r="R998"/>
          <cell r="S998" t="str">
            <v xml:space="preserve">32819 </v>
          </cell>
          <cell r="T998"/>
          <cell r="U998"/>
          <cell r="V998"/>
          <cell r="W998"/>
          <cell r="X998"/>
          <cell r="Y998"/>
          <cell r="Z998"/>
          <cell r="AA998">
            <v>32819</v>
          </cell>
          <cell r="AB998"/>
        </row>
        <row r="999">
          <cell r="A999"/>
          <cell r="B999"/>
          <cell r="C999"/>
          <cell r="D999"/>
          <cell r="E999"/>
          <cell r="F999"/>
          <cell r="G999"/>
          <cell r="H999"/>
          <cell r="I999"/>
          <cell r="J999"/>
          <cell r="K999"/>
          <cell r="L999"/>
          <cell r="M999"/>
          <cell r="N999"/>
          <cell r="O999"/>
          <cell r="P999">
            <v>0</v>
          </cell>
          <cell r="Q999"/>
          <cell r="R999"/>
          <cell r="S999" t="str">
            <v xml:space="preserve">32819 </v>
          </cell>
          <cell r="T999"/>
          <cell r="U999"/>
          <cell r="V999"/>
          <cell r="W999"/>
          <cell r="X999"/>
          <cell r="Y999"/>
          <cell r="Z999"/>
          <cell r="AA999">
            <v>32819</v>
          </cell>
          <cell r="AB999"/>
        </row>
        <row r="1000">
          <cell r="A1000"/>
          <cell r="B1000"/>
          <cell r="C1000"/>
          <cell r="D1000"/>
          <cell r="E1000"/>
          <cell r="F1000"/>
          <cell r="G1000"/>
          <cell r="H1000"/>
          <cell r="I1000"/>
          <cell r="J1000"/>
          <cell r="K1000"/>
          <cell r="L1000"/>
          <cell r="M1000"/>
          <cell r="N1000"/>
          <cell r="O1000"/>
          <cell r="P1000">
            <v>0</v>
          </cell>
          <cell r="Q1000"/>
          <cell r="R1000"/>
          <cell r="S1000" t="str">
            <v xml:space="preserve">32819 </v>
          </cell>
          <cell r="T1000"/>
          <cell r="U1000"/>
          <cell r="V1000"/>
          <cell r="W1000"/>
          <cell r="X1000"/>
          <cell r="Y1000"/>
          <cell r="Z1000"/>
          <cell r="AA1000">
            <v>32819</v>
          </cell>
          <cell r="AB1000"/>
        </row>
        <row r="1001">
          <cell r="A1001"/>
          <cell r="B1001"/>
          <cell r="C1001"/>
          <cell r="D1001"/>
          <cell r="E1001"/>
          <cell r="F1001"/>
          <cell r="G1001"/>
          <cell r="H1001"/>
          <cell r="I1001"/>
          <cell r="J1001"/>
          <cell r="K1001"/>
          <cell r="L1001"/>
          <cell r="M1001"/>
          <cell r="N1001"/>
          <cell r="O1001"/>
          <cell r="P1001">
            <v>0</v>
          </cell>
          <cell r="Q1001"/>
          <cell r="R1001"/>
          <cell r="S1001" t="str">
            <v xml:space="preserve">32819 </v>
          </cell>
          <cell r="T1001"/>
          <cell r="U1001"/>
          <cell r="V1001"/>
          <cell r="W1001"/>
          <cell r="X1001"/>
          <cell r="Y1001"/>
          <cell r="Z1001"/>
          <cell r="AA1001">
            <v>32819</v>
          </cell>
          <cell r="AB1001"/>
        </row>
        <row r="1002">
          <cell r="A1002"/>
          <cell r="B1002"/>
          <cell r="C1002"/>
          <cell r="D1002"/>
          <cell r="E1002"/>
          <cell r="F1002"/>
          <cell r="G1002"/>
          <cell r="H1002"/>
          <cell r="I1002"/>
          <cell r="J1002"/>
          <cell r="K1002"/>
          <cell r="L1002"/>
          <cell r="M1002"/>
          <cell r="N1002"/>
          <cell r="O1002"/>
          <cell r="P1002">
            <v>0</v>
          </cell>
          <cell r="Q1002"/>
          <cell r="R1002"/>
          <cell r="S1002" t="str">
            <v xml:space="preserve">32819 </v>
          </cell>
          <cell r="T1002"/>
          <cell r="U1002"/>
          <cell r="V1002"/>
          <cell r="W1002"/>
          <cell r="X1002"/>
          <cell r="Y1002"/>
          <cell r="Z1002"/>
          <cell r="AA1002">
            <v>32819</v>
          </cell>
          <cell r="AB1002"/>
        </row>
        <row r="1003">
          <cell r="A1003"/>
          <cell r="B1003"/>
          <cell r="C1003"/>
          <cell r="D1003"/>
          <cell r="E1003"/>
          <cell r="F1003"/>
          <cell r="G1003"/>
          <cell r="H1003"/>
          <cell r="I1003"/>
          <cell r="J1003"/>
          <cell r="K1003"/>
          <cell r="L1003"/>
          <cell r="M1003"/>
          <cell r="N1003"/>
          <cell r="O1003"/>
          <cell r="P1003">
            <v>0</v>
          </cell>
          <cell r="Q1003"/>
          <cell r="R1003"/>
          <cell r="S1003" t="str">
            <v xml:space="preserve">32819 </v>
          </cell>
          <cell r="T1003"/>
          <cell r="U1003"/>
          <cell r="V1003"/>
          <cell r="W1003"/>
          <cell r="X1003"/>
          <cell r="Y1003"/>
          <cell r="Z1003"/>
          <cell r="AA1003">
            <v>32819</v>
          </cell>
          <cell r="AB1003"/>
        </row>
        <row r="1004">
          <cell r="A1004"/>
          <cell r="B1004"/>
          <cell r="C1004"/>
          <cell r="D1004"/>
          <cell r="E1004"/>
          <cell r="F1004"/>
          <cell r="G1004"/>
          <cell r="H1004"/>
          <cell r="I1004"/>
          <cell r="J1004"/>
          <cell r="K1004"/>
          <cell r="L1004"/>
          <cell r="M1004"/>
          <cell r="N1004"/>
          <cell r="O1004"/>
          <cell r="P1004">
            <v>0</v>
          </cell>
          <cell r="Q1004"/>
          <cell r="R1004"/>
          <cell r="S1004" t="str">
            <v xml:space="preserve">32819 </v>
          </cell>
          <cell r="T1004"/>
          <cell r="U1004"/>
          <cell r="V1004"/>
          <cell r="W1004"/>
          <cell r="X1004"/>
          <cell r="Y1004"/>
          <cell r="Z1004"/>
          <cell r="AA1004">
            <v>32819</v>
          </cell>
          <cell r="AB1004"/>
        </row>
        <row r="1005">
          <cell r="A1005"/>
          <cell r="B1005"/>
          <cell r="C1005"/>
          <cell r="D1005"/>
          <cell r="E1005"/>
          <cell r="F1005"/>
          <cell r="G1005"/>
          <cell r="H1005"/>
          <cell r="I1005"/>
          <cell r="J1005"/>
          <cell r="K1005"/>
          <cell r="L1005"/>
          <cell r="M1005"/>
          <cell r="N1005"/>
          <cell r="O1005"/>
          <cell r="P1005">
            <v>0</v>
          </cell>
          <cell r="Q1005"/>
          <cell r="R1005"/>
          <cell r="S1005" t="str">
            <v xml:space="preserve">32819 </v>
          </cell>
          <cell r="T1005"/>
          <cell r="U1005"/>
          <cell r="V1005"/>
          <cell r="W1005"/>
          <cell r="X1005"/>
          <cell r="Y1005"/>
          <cell r="Z1005"/>
          <cell r="AA1005">
            <v>32819</v>
          </cell>
          <cell r="AB1005"/>
        </row>
        <row r="1006">
          <cell r="A1006"/>
          <cell r="B1006"/>
          <cell r="C1006"/>
          <cell r="D1006"/>
          <cell r="E1006"/>
          <cell r="F1006"/>
          <cell r="G1006"/>
          <cell r="H1006"/>
          <cell r="I1006"/>
          <cell r="J1006"/>
          <cell r="K1006"/>
          <cell r="L1006"/>
          <cell r="M1006"/>
          <cell r="N1006"/>
          <cell r="O1006"/>
          <cell r="P1006">
            <v>0</v>
          </cell>
          <cell r="Q1006"/>
          <cell r="R1006"/>
          <cell r="S1006" t="str">
            <v xml:space="preserve">32819 </v>
          </cell>
          <cell r="T1006"/>
          <cell r="U1006"/>
          <cell r="V1006"/>
          <cell r="W1006"/>
          <cell r="X1006"/>
          <cell r="Y1006"/>
          <cell r="Z1006"/>
          <cell r="AA1006">
            <v>32819</v>
          </cell>
          <cell r="AB1006"/>
        </row>
        <row r="1007">
          <cell r="A1007"/>
          <cell r="B1007"/>
          <cell r="C1007"/>
          <cell r="D1007"/>
          <cell r="E1007"/>
          <cell r="F1007"/>
          <cell r="G1007"/>
          <cell r="H1007"/>
          <cell r="I1007"/>
          <cell r="J1007"/>
          <cell r="K1007"/>
          <cell r="L1007"/>
          <cell r="M1007"/>
          <cell r="N1007"/>
          <cell r="O1007"/>
          <cell r="P1007">
            <v>0</v>
          </cell>
          <cell r="Q1007"/>
          <cell r="R1007"/>
          <cell r="S1007" t="str">
            <v xml:space="preserve">32819 </v>
          </cell>
          <cell r="T1007"/>
          <cell r="U1007"/>
          <cell r="V1007"/>
          <cell r="W1007"/>
          <cell r="X1007"/>
          <cell r="Y1007"/>
          <cell r="Z1007"/>
          <cell r="AA1007">
            <v>32819</v>
          </cell>
          <cell r="AB1007"/>
        </row>
        <row r="1008">
          <cell r="A1008"/>
          <cell r="B1008"/>
          <cell r="C1008"/>
          <cell r="D1008"/>
          <cell r="E1008"/>
          <cell r="F1008"/>
          <cell r="G1008"/>
          <cell r="H1008"/>
          <cell r="I1008"/>
          <cell r="J1008"/>
          <cell r="K1008"/>
          <cell r="L1008"/>
          <cell r="M1008"/>
          <cell r="N1008"/>
          <cell r="O1008"/>
          <cell r="P1008">
            <v>0</v>
          </cell>
          <cell r="Q1008"/>
          <cell r="R1008"/>
          <cell r="S1008" t="str">
            <v xml:space="preserve">32819 </v>
          </cell>
          <cell r="T1008"/>
          <cell r="U1008"/>
          <cell r="V1008"/>
          <cell r="W1008"/>
          <cell r="X1008"/>
          <cell r="Y1008"/>
          <cell r="Z1008"/>
          <cell r="AA1008">
            <v>32819</v>
          </cell>
          <cell r="AB1008"/>
        </row>
        <row r="1009">
          <cell r="A1009"/>
          <cell r="B1009"/>
          <cell r="C1009"/>
          <cell r="D1009"/>
          <cell r="E1009"/>
          <cell r="F1009"/>
          <cell r="G1009"/>
          <cell r="H1009"/>
          <cell r="I1009"/>
          <cell r="J1009"/>
          <cell r="K1009"/>
          <cell r="L1009"/>
          <cell r="M1009"/>
          <cell r="N1009"/>
          <cell r="O1009"/>
          <cell r="P1009">
            <v>0</v>
          </cell>
          <cell r="Q1009"/>
          <cell r="R1009"/>
          <cell r="S1009" t="str">
            <v xml:space="preserve">32819 </v>
          </cell>
          <cell r="T1009"/>
          <cell r="U1009"/>
          <cell r="V1009"/>
          <cell r="W1009"/>
          <cell r="X1009"/>
          <cell r="Y1009"/>
          <cell r="Z1009"/>
          <cell r="AA1009">
            <v>32819</v>
          </cell>
          <cell r="AB1009"/>
        </row>
        <row r="1010">
          <cell r="A1010"/>
          <cell r="B1010"/>
          <cell r="C1010"/>
          <cell r="D1010"/>
          <cell r="E1010"/>
          <cell r="F1010"/>
          <cell r="G1010"/>
          <cell r="H1010"/>
          <cell r="I1010"/>
          <cell r="J1010"/>
          <cell r="K1010"/>
          <cell r="L1010"/>
          <cell r="M1010"/>
          <cell r="N1010"/>
          <cell r="O1010"/>
          <cell r="P1010">
            <v>0</v>
          </cell>
          <cell r="Q1010"/>
          <cell r="R1010"/>
          <cell r="S1010" t="str">
            <v xml:space="preserve">32819 </v>
          </cell>
          <cell r="T1010"/>
          <cell r="U1010"/>
          <cell r="V1010"/>
          <cell r="W1010"/>
          <cell r="X1010"/>
          <cell r="Y1010"/>
          <cell r="Z1010"/>
          <cell r="AA1010">
            <v>32819</v>
          </cell>
          <cell r="AB1010"/>
        </row>
        <row r="1011">
          <cell r="A1011"/>
          <cell r="B1011"/>
          <cell r="C1011"/>
          <cell r="D1011"/>
          <cell r="E1011"/>
          <cell r="F1011"/>
          <cell r="G1011"/>
          <cell r="H1011"/>
          <cell r="I1011"/>
          <cell r="J1011"/>
          <cell r="K1011"/>
          <cell r="L1011"/>
          <cell r="M1011"/>
          <cell r="N1011"/>
          <cell r="O1011"/>
          <cell r="P1011">
            <v>0</v>
          </cell>
          <cell r="Q1011"/>
          <cell r="R1011"/>
          <cell r="S1011" t="str">
            <v xml:space="preserve">32819 </v>
          </cell>
          <cell r="T1011"/>
          <cell r="U1011"/>
          <cell r="V1011"/>
          <cell r="W1011"/>
          <cell r="X1011"/>
          <cell r="Y1011"/>
          <cell r="Z1011"/>
          <cell r="AA1011">
            <v>32819</v>
          </cell>
          <cell r="AB1011"/>
        </row>
        <row r="1012">
          <cell r="A1012"/>
          <cell r="B1012"/>
          <cell r="C1012"/>
          <cell r="D1012"/>
          <cell r="E1012"/>
          <cell r="F1012"/>
          <cell r="G1012"/>
          <cell r="H1012"/>
          <cell r="I1012"/>
          <cell r="J1012"/>
          <cell r="K1012"/>
          <cell r="L1012"/>
          <cell r="M1012"/>
          <cell r="N1012"/>
          <cell r="O1012"/>
          <cell r="P1012">
            <v>0</v>
          </cell>
          <cell r="Q1012"/>
          <cell r="R1012"/>
          <cell r="S1012" t="str">
            <v xml:space="preserve">32819 </v>
          </cell>
          <cell r="T1012"/>
          <cell r="U1012"/>
          <cell r="V1012"/>
          <cell r="W1012"/>
          <cell r="X1012"/>
          <cell r="Y1012"/>
          <cell r="Z1012"/>
          <cell r="AA1012">
            <v>32819</v>
          </cell>
          <cell r="AB1012"/>
        </row>
        <row r="1013">
          <cell r="A1013"/>
          <cell r="B1013"/>
          <cell r="C1013"/>
          <cell r="D1013"/>
          <cell r="E1013"/>
          <cell r="F1013"/>
          <cell r="G1013"/>
          <cell r="H1013"/>
          <cell r="I1013"/>
          <cell r="J1013"/>
          <cell r="K1013"/>
          <cell r="L1013"/>
          <cell r="M1013"/>
          <cell r="N1013"/>
          <cell r="O1013"/>
          <cell r="P1013">
            <v>0</v>
          </cell>
          <cell r="Q1013"/>
          <cell r="R1013"/>
          <cell r="S1013" t="str">
            <v xml:space="preserve">32819 </v>
          </cell>
          <cell r="T1013"/>
          <cell r="U1013"/>
          <cell r="V1013"/>
          <cell r="W1013"/>
          <cell r="X1013"/>
          <cell r="Y1013"/>
          <cell r="Z1013"/>
          <cell r="AA1013">
            <v>32819</v>
          </cell>
          <cell r="AB1013"/>
        </row>
        <row r="1014">
          <cell r="A1014"/>
          <cell r="B1014"/>
          <cell r="C1014"/>
          <cell r="D1014"/>
          <cell r="E1014"/>
          <cell r="F1014"/>
          <cell r="G1014"/>
          <cell r="H1014"/>
          <cell r="I1014"/>
          <cell r="J1014"/>
          <cell r="K1014"/>
          <cell r="L1014"/>
          <cell r="M1014"/>
          <cell r="N1014"/>
          <cell r="O1014"/>
          <cell r="P1014">
            <v>0</v>
          </cell>
          <cell r="Q1014"/>
          <cell r="R1014"/>
          <cell r="S1014" t="str">
            <v xml:space="preserve">32819 </v>
          </cell>
          <cell r="T1014"/>
          <cell r="U1014"/>
          <cell r="V1014"/>
          <cell r="W1014"/>
          <cell r="X1014"/>
          <cell r="Y1014"/>
          <cell r="Z1014"/>
          <cell r="AA1014">
            <v>32819</v>
          </cell>
          <cell r="AB1014"/>
        </row>
        <row r="1015">
          <cell r="A1015"/>
          <cell r="B1015"/>
          <cell r="C1015"/>
          <cell r="D1015"/>
          <cell r="E1015"/>
          <cell r="F1015"/>
          <cell r="G1015"/>
          <cell r="H1015"/>
          <cell r="I1015"/>
          <cell r="J1015"/>
          <cell r="K1015"/>
          <cell r="L1015"/>
          <cell r="M1015"/>
          <cell r="N1015"/>
          <cell r="O1015"/>
          <cell r="P1015">
            <v>0</v>
          </cell>
          <cell r="Q1015"/>
          <cell r="R1015"/>
          <cell r="S1015" t="str">
            <v xml:space="preserve">32819 </v>
          </cell>
          <cell r="T1015"/>
          <cell r="U1015"/>
          <cell r="V1015"/>
          <cell r="W1015"/>
          <cell r="X1015"/>
          <cell r="Y1015"/>
          <cell r="Z1015"/>
          <cell r="AA1015">
            <v>32819</v>
          </cell>
          <cell r="AB1015"/>
        </row>
        <row r="1016">
          <cell r="A1016"/>
          <cell r="B1016"/>
          <cell r="C1016"/>
          <cell r="D1016"/>
          <cell r="E1016"/>
          <cell r="F1016"/>
          <cell r="G1016"/>
          <cell r="H1016"/>
          <cell r="I1016"/>
          <cell r="J1016"/>
          <cell r="K1016"/>
          <cell r="L1016"/>
          <cell r="M1016"/>
          <cell r="N1016"/>
          <cell r="O1016"/>
          <cell r="P1016">
            <v>0</v>
          </cell>
          <cell r="Q1016"/>
          <cell r="R1016"/>
          <cell r="S1016" t="str">
            <v xml:space="preserve">32819 </v>
          </cell>
          <cell r="T1016"/>
          <cell r="U1016"/>
          <cell r="V1016"/>
          <cell r="W1016"/>
          <cell r="X1016"/>
          <cell r="Y1016"/>
          <cell r="Z1016"/>
          <cell r="AA1016">
            <v>32819</v>
          </cell>
          <cell r="AB1016"/>
        </row>
        <row r="1017">
          <cell r="A1017"/>
          <cell r="B1017"/>
          <cell r="C1017"/>
          <cell r="D1017"/>
          <cell r="E1017"/>
          <cell r="F1017"/>
          <cell r="G1017"/>
          <cell r="H1017"/>
          <cell r="I1017"/>
          <cell r="J1017"/>
          <cell r="K1017"/>
          <cell r="L1017"/>
          <cell r="M1017"/>
          <cell r="N1017"/>
          <cell r="O1017"/>
          <cell r="P1017">
            <v>0</v>
          </cell>
          <cell r="Q1017"/>
          <cell r="R1017"/>
          <cell r="S1017" t="str">
            <v xml:space="preserve">32819 </v>
          </cell>
          <cell r="T1017"/>
          <cell r="U1017"/>
          <cell r="V1017"/>
          <cell r="W1017"/>
          <cell r="X1017"/>
          <cell r="Y1017"/>
          <cell r="Z1017"/>
          <cell r="AA1017">
            <v>32819</v>
          </cell>
          <cell r="AB1017"/>
        </row>
        <row r="1018">
          <cell r="A1018"/>
          <cell r="B1018"/>
          <cell r="C1018"/>
          <cell r="D1018"/>
          <cell r="E1018"/>
          <cell r="F1018"/>
          <cell r="G1018"/>
          <cell r="H1018"/>
          <cell r="I1018"/>
          <cell r="J1018"/>
          <cell r="K1018"/>
          <cell r="L1018"/>
          <cell r="M1018"/>
          <cell r="N1018"/>
          <cell r="O1018"/>
          <cell r="P1018">
            <v>0</v>
          </cell>
          <cell r="Q1018"/>
          <cell r="R1018"/>
          <cell r="S1018" t="str">
            <v xml:space="preserve">32819 </v>
          </cell>
          <cell r="T1018"/>
          <cell r="U1018"/>
          <cell r="V1018"/>
          <cell r="W1018"/>
          <cell r="X1018"/>
          <cell r="Y1018"/>
          <cell r="Z1018"/>
          <cell r="AA1018">
            <v>32819</v>
          </cell>
          <cell r="AB1018"/>
        </row>
        <row r="1019">
          <cell r="A1019"/>
          <cell r="B1019"/>
          <cell r="C1019"/>
          <cell r="D1019"/>
          <cell r="E1019"/>
          <cell r="F1019"/>
          <cell r="G1019"/>
          <cell r="H1019"/>
          <cell r="I1019"/>
          <cell r="J1019"/>
          <cell r="K1019"/>
          <cell r="L1019"/>
          <cell r="M1019"/>
          <cell r="N1019"/>
          <cell r="O1019"/>
          <cell r="P1019">
            <v>0</v>
          </cell>
          <cell r="Q1019"/>
          <cell r="R1019"/>
          <cell r="S1019" t="str">
            <v xml:space="preserve">32819 </v>
          </cell>
          <cell r="T1019"/>
          <cell r="U1019"/>
          <cell r="V1019"/>
          <cell r="W1019"/>
          <cell r="X1019"/>
          <cell r="Y1019"/>
          <cell r="Z1019"/>
          <cell r="AA1019">
            <v>32819</v>
          </cell>
          <cell r="AB1019"/>
        </row>
        <row r="1020">
          <cell r="A1020"/>
          <cell r="B1020"/>
          <cell r="C1020"/>
          <cell r="D1020"/>
          <cell r="E1020"/>
          <cell r="F1020"/>
          <cell r="G1020"/>
          <cell r="H1020"/>
          <cell r="I1020"/>
          <cell r="J1020"/>
          <cell r="K1020"/>
          <cell r="L1020"/>
          <cell r="M1020"/>
          <cell r="N1020"/>
          <cell r="O1020"/>
          <cell r="P1020">
            <v>0</v>
          </cell>
          <cell r="Q1020"/>
          <cell r="R1020"/>
          <cell r="S1020" t="str">
            <v xml:space="preserve">32819 </v>
          </cell>
          <cell r="T1020"/>
          <cell r="U1020"/>
          <cell r="V1020"/>
          <cell r="W1020"/>
          <cell r="X1020"/>
          <cell r="Y1020"/>
          <cell r="Z1020"/>
          <cell r="AA1020">
            <v>32819</v>
          </cell>
          <cell r="AB1020"/>
        </row>
        <row r="1021">
          <cell r="A1021"/>
          <cell r="B1021"/>
          <cell r="C1021"/>
          <cell r="D1021"/>
          <cell r="E1021"/>
          <cell r="F1021"/>
          <cell r="G1021"/>
          <cell r="H1021"/>
          <cell r="I1021"/>
          <cell r="J1021"/>
          <cell r="K1021"/>
          <cell r="L1021"/>
          <cell r="M1021"/>
          <cell r="N1021"/>
          <cell r="O1021"/>
          <cell r="P1021">
            <v>0</v>
          </cell>
          <cell r="Q1021"/>
          <cell r="R1021"/>
          <cell r="S1021" t="str">
            <v xml:space="preserve">32819 </v>
          </cell>
          <cell r="T1021"/>
          <cell r="U1021"/>
          <cell r="V1021"/>
          <cell r="W1021"/>
          <cell r="X1021"/>
          <cell r="Y1021"/>
          <cell r="Z1021"/>
          <cell r="AA1021">
            <v>32819</v>
          </cell>
          <cell r="AB1021"/>
        </row>
        <row r="1022">
          <cell r="A1022"/>
          <cell r="B1022"/>
          <cell r="C1022"/>
          <cell r="D1022"/>
          <cell r="E1022"/>
          <cell r="F1022"/>
          <cell r="G1022"/>
          <cell r="H1022"/>
          <cell r="I1022"/>
          <cell r="J1022"/>
          <cell r="K1022"/>
          <cell r="L1022"/>
          <cell r="M1022"/>
          <cell r="N1022"/>
          <cell r="O1022"/>
          <cell r="P1022">
            <v>0</v>
          </cell>
          <cell r="Q1022"/>
          <cell r="R1022"/>
          <cell r="S1022" t="str">
            <v xml:space="preserve">32819 </v>
          </cell>
          <cell r="T1022"/>
          <cell r="U1022"/>
          <cell r="V1022"/>
          <cell r="W1022"/>
          <cell r="X1022"/>
          <cell r="Y1022"/>
          <cell r="Z1022"/>
          <cell r="AA1022">
            <v>32819</v>
          </cell>
          <cell r="AB1022"/>
        </row>
        <row r="1023">
          <cell r="A1023"/>
          <cell r="B1023"/>
          <cell r="C1023"/>
          <cell r="D1023"/>
          <cell r="E1023"/>
          <cell r="F1023"/>
          <cell r="G1023"/>
          <cell r="H1023"/>
          <cell r="I1023"/>
          <cell r="J1023"/>
          <cell r="K1023"/>
          <cell r="L1023"/>
          <cell r="M1023"/>
          <cell r="N1023"/>
          <cell r="O1023"/>
          <cell r="P1023">
            <v>0</v>
          </cell>
          <cell r="Q1023"/>
          <cell r="R1023"/>
          <cell r="S1023" t="str">
            <v xml:space="preserve">32819 </v>
          </cell>
          <cell r="T1023"/>
          <cell r="U1023"/>
          <cell r="V1023"/>
          <cell r="W1023"/>
          <cell r="X1023"/>
          <cell r="Y1023"/>
          <cell r="Z1023"/>
          <cell r="AA1023">
            <v>32819</v>
          </cell>
          <cell r="AB1023"/>
        </row>
        <row r="1024">
          <cell r="A1024"/>
          <cell r="B1024"/>
          <cell r="C1024"/>
          <cell r="D1024"/>
          <cell r="E1024"/>
          <cell r="F1024"/>
          <cell r="G1024"/>
          <cell r="H1024"/>
          <cell r="I1024"/>
          <cell r="J1024"/>
          <cell r="K1024"/>
          <cell r="L1024"/>
          <cell r="M1024"/>
          <cell r="N1024"/>
          <cell r="O1024"/>
          <cell r="P1024">
            <v>0</v>
          </cell>
          <cell r="Q1024"/>
          <cell r="R1024"/>
          <cell r="S1024" t="str">
            <v xml:space="preserve">32819 </v>
          </cell>
          <cell r="T1024"/>
          <cell r="U1024"/>
          <cell r="V1024"/>
          <cell r="W1024"/>
          <cell r="X1024"/>
          <cell r="Y1024"/>
          <cell r="Z1024"/>
          <cell r="AA1024">
            <v>32819</v>
          </cell>
          <cell r="AB1024"/>
        </row>
        <row r="1025">
          <cell r="A1025"/>
          <cell r="B1025"/>
          <cell r="C1025"/>
          <cell r="D1025"/>
          <cell r="E1025"/>
          <cell r="F1025"/>
          <cell r="G1025"/>
          <cell r="H1025"/>
          <cell r="I1025"/>
          <cell r="J1025"/>
          <cell r="K1025"/>
          <cell r="L1025"/>
          <cell r="M1025"/>
          <cell r="N1025"/>
          <cell r="O1025"/>
          <cell r="P1025">
            <v>0</v>
          </cell>
          <cell r="Q1025"/>
          <cell r="R1025"/>
          <cell r="S1025" t="str">
            <v xml:space="preserve">32819 </v>
          </cell>
          <cell r="T1025"/>
          <cell r="U1025"/>
          <cell r="V1025"/>
          <cell r="W1025"/>
          <cell r="X1025"/>
          <cell r="Y1025"/>
          <cell r="Z1025"/>
          <cell r="AA1025">
            <v>32819</v>
          </cell>
          <cell r="AB1025"/>
        </row>
        <row r="1026">
          <cell r="A1026"/>
          <cell r="B1026"/>
          <cell r="C1026"/>
          <cell r="D1026"/>
          <cell r="E1026"/>
          <cell r="F1026"/>
          <cell r="G1026"/>
          <cell r="H1026"/>
          <cell r="I1026"/>
          <cell r="J1026"/>
          <cell r="K1026"/>
          <cell r="L1026"/>
          <cell r="M1026"/>
          <cell r="N1026"/>
          <cell r="O1026"/>
          <cell r="P1026">
            <v>0</v>
          </cell>
          <cell r="Q1026"/>
          <cell r="R1026"/>
          <cell r="S1026" t="str">
            <v xml:space="preserve">32819 </v>
          </cell>
          <cell r="T1026"/>
          <cell r="U1026"/>
          <cell r="V1026"/>
          <cell r="W1026"/>
          <cell r="X1026"/>
          <cell r="Y1026"/>
          <cell r="Z1026"/>
          <cell r="AA1026">
            <v>32819</v>
          </cell>
          <cell r="AB1026"/>
        </row>
        <row r="1027">
          <cell r="A1027"/>
          <cell r="B1027"/>
          <cell r="C1027"/>
          <cell r="D1027"/>
          <cell r="E1027"/>
          <cell r="F1027"/>
          <cell r="G1027"/>
          <cell r="H1027"/>
          <cell r="I1027"/>
          <cell r="J1027"/>
          <cell r="K1027"/>
          <cell r="L1027"/>
          <cell r="M1027"/>
          <cell r="N1027"/>
          <cell r="O1027"/>
          <cell r="P1027">
            <v>0</v>
          </cell>
          <cell r="Q1027"/>
          <cell r="R1027"/>
          <cell r="S1027" t="str">
            <v xml:space="preserve">32819 </v>
          </cell>
          <cell r="T1027"/>
          <cell r="U1027"/>
          <cell r="V1027"/>
          <cell r="W1027"/>
          <cell r="X1027"/>
          <cell r="Y1027"/>
          <cell r="Z1027"/>
          <cell r="AA1027">
            <v>32819</v>
          </cell>
          <cell r="AB1027"/>
        </row>
        <row r="1028">
          <cell r="A1028"/>
          <cell r="B1028"/>
          <cell r="C1028"/>
          <cell r="D1028"/>
          <cell r="E1028"/>
          <cell r="F1028"/>
          <cell r="G1028"/>
          <cell r="H1028"/>
          <cell r="I1028"/>
          <cell r="J1028"/>
          <cell r="K1028"/>
          <cell r="L1028"/>
          <cell r="M1028"/>
          <cell r="N1028"/>
          <cell r="O1028"/>
          <cell r="P1028">
            <v>0</v>
          </cell>
          <cell r="Q1028"/>
          <cell r="R1028"/>
          <cell r="S1028" t="str">
            <v xml:space="preserve">32819 </v>
          </cell>
          <cell r="T1028"/>
          <cell r="U1028"/>
          <cell r="V1028"/>
          <cell r="W1028"/>
          <cell r="X1028"/>
          <cell r="Y1028"/>
          <cell r="Z1028"/>
          <cell r="AA1028">
            <v>32819</v>
          </cell>
          <cell r="AB1028"/>
        </row>
        <row r="1029">
          <cell r="A1029"/>
          <cell r="B1029"/>
          <cell r="C1029"/>
          <cell r="D1029"/>
          <cell r="E1029"/>
          <cell r="F1029"/>
          <cell r="G1029"/>
          <cell r="H1029"/>
          <cell r="I1029"/>
          <cell r="J1029"/>
          <cell r="K1029"/>
          <cell r="L1029"/>
          <cell r="M1029"/>
          <cell r="N1029"/>
          <cell r="O1029"/>
          <cell r="P1029">
            <v>0</v>
          </cell>
          <cell r="Q1029"/>
          <cell r="R1029"/>
          <cell r="S1029" t="str">
            <v xml:space="preserve">32819 </v>
          </cell>
          <cell r="T1029"/>
          <cell r="U1029"/>
          <cell r="V1029"/>
          <cell r="W1029"/>
          <cell r="X1029"/>
          <cell r="Y1029"/>
          <cell r="Z1029"/>
          <cell r="AA1029">
            <v>32819</v>
          </cell>
          <cell r="AB1029"/>
        </row>
        <row r="1030">
          <cell r="A1030"/>
          <cell r="B1030"/>
          <cell r="C1030"/>
          <cell r="D1030"/>
          <cell r="E1030"/>
          <cell r="F1030"/>
          <cell r="G1030"/>
          <cell r="H1030"/>
          <cell r="I1030"/>
          <cell r="J1030"/>
          <cell r="K1030"/>
          <cell r="L1030"/>
          <cell r="M1030"/>
          <cell r="N1030"/>
          <cell r="O1030"/>
          <cell r="P1030">
            <v>0</v>
          </cell>
          <cell r="Q1030"/>
          <cell r="R1030"/>
          <cell r="S1030" t="str">
            <v xml:space="preserve">32819 </v>
          </cell>
          <cell r="T1030"/>
          <cell r="U1030"/>
          <cell r="V1030"/>
          <cell r="W1030"/>
          <cell r="X1030"/>
          <cell r="Y1030"/>
          <cell r="Z1030"/>
          <cell r="AA1030">
            <v>32819</v>
          </cell>
          <cell r="AB1030"/>
        </row>
        <row r="1031">
          <cell r="A1031"/>
          <cell r="B1031"/>
          <cell r="C1031"/>
          <cell r="D1031"/>
          <cell r="E1031"/>
          <cell r="F1031"/>
          <cell r="G1031"/>
          <cell r="H1031"/>
          <cell r="I1031"/>
          <cell r="J1031"/>
          <cell r="K1031"/>
          <cell r="L1031"/>
          <cell r="M1031"/>
          <cell r="N1031"/>
          <cell r="O1031"/>
          <cell r="P1031">
            <v>0</v>
          </cell>
          <cell r="Q1031"/>
          <cell r="R1031"/>
          <cell r="S1031" t="str">
            <v xml:space="preserve">32819 </v>
          </cell>
          <cell r="T1031"/>
          <cell r="U1031"/>
          <cell r="V1031"/>
          <cell r="W1031"/>
          <cell r="X1031"/>
          <cell r="Y1031"/>
          <cell r="Z1031"/>
          <cell r="AA1031">
            <v>32819</v>
          </cell>
          <cell r="AB1031"/>
        </row>
        <row r="1032">
          <cell r="A1032"/>
          <cell r="B1032"/>
          <cell r="C1032"/>
          <cell r="D1032"/>
          <cell r="E1032"/>
          <cell r="F1032"/>
          <cell r="G1032"/>
          <cell r="H1032"/>
          <cell r="I1032"/>
          <cell r="J1032"/>
          <cell r="K1032"/>
          <cell r="L1032"/>
          <cell r="M1032"/>
          <cell r="N1032"/>
          <cell r="O1032"/>
          <cell r="P1032">
            <v>0</v>
          </cell>
          <cell r="Q1032"/>
          <cell r="R1032"/>
          <cell r="S1032" t="str">
            <v xml:space="preserve">32819 </v>
          </cell>
          <cell r="T1032"/>
          <cell r="U1032"/>
          <cell r="V1032"/>
          <cell r="W1032"/>
          <cell r="X1032"/>
          <cell r="Y1032"/>
          <cell r="Z1032"/>
          <cell r="AA1032">
            <v>32819</v>
          </cell>
          <cell r="AB1032"/>
        </row>
        <row r="1033">
          <cell r="A1033"/>
          <cell r="B1033"/>
          <cell r="C1033"/>
          <cell r="D1033"/>
          <cell r="E1033"/>
          <cell r="F1033"/>
          <cell r="G1033"/>
          <cell r="H1033"/>
          <cell r="I1033"/>
          <cell r="J1033"/>
          <cell r="K1033"/>
          <cell r="L1033"/>
          <cell r="M1033"/>
          <cell r="N1033"/>
          <cell r="O1033"/>
          <cell r="P1033">
            <v>0</v>
          </cell>
          <cell r="Q1033"/>
          <cell r="R1033"/>
          <cell r="S1033" t="str">
            <v xml:space="preserve">32819 </v>
          </cell>
          <cell r="T1033"/>
          <cell r="U1033"/>
          <cell r="V1033"/>
          <cell r="W1033"/>
          <cell r="X1033"/>
          <cell r="Y1033"/>
          <cell r="Z1033"/>
          <cell r="AA1033">
            <v>32819</v>
          </cell>
          <cell r="AB1033"/>
        </row>
        <row r="1034">
          <cell r="A1034"/>
          <cell r="B1034"/>
          <cell r="C1034"/>
          <cell r="D1034"/>
          <cell r="E1034"/>
          <cell r="F1034"/>
          <cell r="G1034"/>
          <cell r="H1034"/>
          <cell r="I1034"/>
          <cell r="J1034"/>
          <cell r="K1034"/>
          <cell r="L1034"/>
          <cell r="M1034"/>
          <cell r="N1034"/>
          <cell r="O1034"/>
          <cell r="P1034">
            <v>0</v>
          </cell>
          <cell r="Q1034"/>
          <cell r="R1034"/>
          <cell r="S1034" t="str">
            <v xml:space="preserve">32819 </v>
          </cell>
          <cell r="T1034"/>
          <cell r="U1034"/>
          <cell r="V1034"/>
          <cell r="W1034"/>
          <cell r="X1034"/>
          <cell r="Y1034"/>
          <cell r="Z1034"/>
          <cell r="AA1034">
            <v>32819</v>
          </cell>
          <cell r="AB1034"/>
        </row>
        <row r="1035">
          <cell r="A1035"/>
          <cell r="B1035"/>
          <cell r="C1035"/>
          <cell r="D1035"/>
          <cell r="E1035"/>
          <cell r="F1035"/>
          <cell r="G1035"/>
          <cell r="H1035"/>
          <cell r="I1035"/>
          <cell r="J1035"/>
          <cell r="K1035"/>
          <cell r="L1035"/>
          <cell r="M1035"/>
          <cell r="N1035"/>
          <cell r="O1035"/>
          <cell r="P1035">
            <v>0</v>
          </cell>
          <cell r="Q1035"/>
          <cell r="R1035"/>
          <cell r="S1035" t="str">
            <v xml:space="preserve">32819 </v>
          </cell>
          <cell r="T1035"/>
          <cell r="U1035"/>
          <cell r="V1035"/>
          <cell r="W1035"/>
          <cell r="X1035"/>
          <cell r="Y1035"/>
          <cell r="Z1035"/>
          <cell r="AA1035">
            <v>32819</v>
          </cell>
          <cell r="AB1035"/>
        </row>
        <row r="1036">
          <cell r="A1036"/>
          <cell r="B1036"/>
          <cell r="C1036"/>
          <cell r="D1036"/>
          <cell r="E1036"/>
          <cell r="F1036"/>
          <cell r="G1036"/>
          <cell r="H1036"/>
          <cell r="I1036"/>
          <cell r="J1036"/>
          <cell r="K1036"/>
          <cell r="L1036"/>
          <cell r="M1036"/>
          <cell r="N1036"/>
          <cell r="O1036"/>
          <cell r="P1036">
            <v>0</v>
          </cell>
          <cell r="Q1036"/>
          <cell r="R1036"/>
          <cell r="S1036" t="str">
            <v xml:space="preserve">32819 </v>
          </cell>
          <cell r="T1036"/>
          <cell r="U1036"/>
          <cell r="V1036"/>
          <cell r="W1036"/>
          <cell r="X1036"/>
          <cell r="Y1036"/>
          <cell r="Z1036"/>
          <cell r="AA1036">
            <v>32819</v>
          </cell>
          <cell r="AB1036"/>
        </row>
        <row r="1037">
          <cell r="A1037"/>
          <cell r="B1037"/>
          <cell r="C1037"/>
          <cell r="D1037"/>
          <cell r="E1037"/>
          <cell r="F1037"/>
          <cell r="G1037"/>
          <cell r="H1037"/>
          <cell r="I1037"/>
          <cell r="J1037"/>
          <cell r="K1037"/>
          <cell r="L1037"/>
          <cell r="M1037"/>
          <cell r="N1037"/>
          <cell r="O1037"/>
          <cell r="P1037">
            <v>0</v>
          </cell>
          <cell r="Q1037"/>
          <cell r="R1037"/>
          <cell r="S1037" t="str">
            <v xml:space="preserve">32819 </v>
          </cell>
          <cell r="T1037"/>
          <cell r="U1037"/>
          <cell r="V1037"/>
          <cell r="W1037"/>
          <cell r="X1037"/>
          <cell r="Y1037"/>
          <cell r="Z1037"/>
          <cell r="AA1037">
            <v>32819</v>
          </cell>
          <cell r="AB1037"/>
        </row>
        <row r="1038">
          <cell r="A1038"/>
          <cell r="B1038"/>
          <cell r="C1038"/>
          <cell r="D1038"/>
          <cell r="E1038"/>
          <cell r="F1038"/>
          <cell r="G1038"/>
          <cell r="H1038"/>
          <cell r="I1038"/>
          <cell r="J1038"/>
          <cell r="K1038"/>
          <cell r="L1038"/>
          <cell r="M1038"/>
          <cell r="N1038"/>
          <cell r="O1038"/>
          <cell r="P1038">
            <v>0</v>
          </cell>
          <cell r="Q1038"/>
          <cell r="R1038"/>
          <cell r="S1038" t="str">
            <v xml:space="preserve">32819 </v>
          </cell>
          <cell r="T1038"/>
          <cell r="U1038"/>
          <cell r="V1038"/>
          <cell r="W1038"/>
          <cell r="X1038"/>
          <cell r="Y1038"/>
          <cell r="Z1038"/>
          <cell r="AA1038">
            <v>32819</v>
          </cell>
          <cell r="AB1038"/>
        </row>
        <row r="1039">
          <cell r="A1039"/>
          <cell r="B1039"/>
          <cell r="C1039"/>
          <cell r="D1039"/>
          <cell r="E1039"/>
          <cell r="F1039"/>
          <cell r="G1039"/>
          <cell r="H1039"/>
          <cell r="I1039"/>
          <cell r="J1039"/>
          <cell r="K1039"/>
          <cell r="L1039"/>
          <cell r="M1039"/>
          <cell r="N1039"/>
          <cell r="O1039"/>
          <cell r="P1039">
            <v>0</v>
          </cell>
          <cell r="Q1039"/>
          <cell r="R1039"/>
          <cell r="S1039" t="str">
            <v xml:space="preserve">32819 </v>
          </cell>
          <cell r="T1039"/>
          <cell r="U1039"/>
          <cell r="V1039"/>
          <cell r="W1039"/>
          <cell r="X1039"/>
          <cell r="Y1039"/>
          <cell r="Z1039"/>
          <cell r="AA1039">
            <v>32819</v>
          </cell>
          <cell r="AB1039"/>
        </row>
        <row r="1040">
          <cell r="A1040"/>
          <cell r="B1040"/>
          <cell r="C1040"/>
          <cell r="D1040"/>
          <cell r="E1040"/>
          <cell r="F1040"/>
          <cell r="G1040"/>
          <cell r="H1040"/>
          <cell r="I1040"/>
          <cell r="J1040"/>
          <cell r="K1040"/>
          <cell r="L1040"/>
          <cell r="M1040"/>
          <cell r="N1040"/>
          <cell r="O1040"/>
          <cell r="P1040">
            <v>0</v>
          </cell>
          <cell r="Q1040"/>
          <cell r="R1040"/>
          <cell r="S1040" t="str">
            <v xml:space="preserve">32819 </v>
          </cell>
          <cell r="T1040"/>
          <cell r="U1040"/>
          <cell r="V1040"/>
          <cell r="W1040"/>
          <cell r="X1040"/>
          <cell r="Y1040"/>
          <cell r="Z1040"/>
          <cell r="AA1040">
            <v>32819</v>
          </cell>
          <cell r="AB1040"/>
        </row>
        <row r="1041">
          <cell r="A1041"/>
          <cell r="B1041"/>
          <cell r="C1041"/>
          <cell r="D1041"/>
          <cell r="E1041"/>
          <cell r="F1041"/>
          <cell r="G1041"/>
          <cell r="H1041"/>
          <cell r="I1041"/>
          <cell r="J1041"/>
          <cell r="K1041"/>
          <cell r="L1041"/>
          <cell r="M1041"/>
          <cell r="N1041"/>
          <cell r="O1041"/>
          <cell r="P1041">
            <v>0</v>
          </cell>
          <cell r="Q1041"/>
          <cell r="R1041"/>
          <cell r="S1041" t="str">
            <v xml:space="preserve">32819 </v>
          </cell>
          <cell r="T1041"/>
          <cell r="U1041"/>
          <cell r="V1041"/>
          <cell r="W1041"/>
          <cell r="X1041"/>
          <cell r="Y1041"/>
          <cell r="Z1041"/>
          <cell r="AA1041">
            <v>32819</v>
          </cell>
          <cell r="AB1041"/>
        </row>
        <row r="1042">
          <cell r="A1042"/>
          <cell r="B1042"/>
          <cell r="C1042"/>
          <cell r="D1042"/>
          <cell r="E1042"/>
          <cell r="F1042"/>
          <cell r="G1042"/>
          <cell r="H1042"/>
          <cell r="I1042"/>
          <cell r="J1042"/>
          <cell r="K1042"/>
          <cell r="L1042"/>
          <cell r="M1042"/>
          <cell r="N1042"/>
          <cell r="O1042"/>
          <cell r="P1042">
            <v>0</v>
          </cell>
          <cell r="Q1042"/>
          <cell r="R1042"/>
          <cell r="S1042" t="str">
            <v xml:space="preserve">32819 </v>
          </cell>
          <cell r="T1042"/>
          <cell r="U1042"/>
          <cell r="V1042"/>
          <cell r="W1042"/>
          <cell r="X1042"/>
          <cell r="Y1042"/>
          <cell r="Z1042"/>
          <cell r="AA1042">
            <v>32819</v>
          </cell>
          <cell r="AB1042"/>
        </row>
        <row r="1043">
          <cell r="A1043"/>
          <cell r="B1043"/>
          <cell r="C1043"/>
          <cell r="D1043"/>
          <cell r="E1043"/>
          <cell r="F1043"/>
          <cell r="G1043"/>
          <cell r="H1043"/>
          <cell r="I1043"/>
          <cell r="J1043"/>
          <cell r="K1043"/>
          <cell r="L1043"/>
          <cell r="M1043"/>
          <cell r="N1043"/>
          <cell r="O1043"/>
          <cell r="P1043">
            <v>0</v>
          </cell>
          <cell r="Q1043"/>
          <cell r="R1043"/>
          <cell r="S1043" t="str">
            <v xml:space="preserve">32819 </v>
          </cell>
          <cell r="T1043"/>
          <cell r="U1043"/>
          <cell r="V1043"/>
          <cell r="W1043"/>
          <cell r="X1043"/>
          <cell r="Y1043"/>
          <cell r="Z1043"/>
          <cell r="AA1043">
            <v>32819</v>
          </cell>
          <cell r="AB1043"/>
        </row>
        <row r="1044">
          <cell r="A1044"/>
          <cell r="B1044"/>
          <cell r="C1044"/>
          <cell r="D1044"/>
          <cell r="E1044"/>
          <cell r="F1044"/>
          <cell r="G1044"/>
          <cell r="H1044"/>
          <cell r="I1044"/>
          <cell r="J1044"/>
          <cell r="K1044"/>
          <cell r="L1044"/>
          <cell r="M1044"/>
          <cell r="N1044"/>
          <cell r="O1044"/>
          <cell r="P1044">
            <v>0</v>
          </cell>
          <cell r="Q1044"/>
          <cell r="R1044"/>
          <cell r="S1044" t="str">
            <v xml:space="preserve">32819 </v>
          </cell>
          <cell r="T1044"/>
          <cell r="U1044"/>
          <cell r="V1044"/>
          <cell r="W1044"/>
          <cell r="X1044"/>
          <cell r="Y1044"/>
          <cell r="Z1044"/>
          <cell r="AA1044">
            <v>32819</v>
          </cell>
          <cell r="AB1044"/>
        </row>
        <row r="1045">
          <cell r="A1045"/>
          <cell r="B1045"/>
          <cell r="C1045"/>
          <cell r="D1045"/>
          <cell r="E1045"/>
          <cell r="F1045"/>
          <cell r="G1045"/>
          <cell r="H1045"/>
          <cell r="I1045"/>
          <cell r="J1045"/>
          <cell r="K1045"/>
          <cell r="L1045"/>
          <cell r="M1045"/>
          <cell r="N1045"/>
          <cell r="O1045"/>
          <cell r="P1045">
            <v>0</v>
          </cell>
          <cell r="Q1045"/>
          <cell r="R1045"/>
          <cell r="S1045" t="str">
            <v xml:space="preserve">32819 </v>
          </cell>
          <cell r="T1045"/>
          <cell r="U1045"/>
          <cell r="V1045"/>
          <cell r="W1045"/>
          <cell r="X1045"/>
          <cell r="Y1045"/>
          <cell r="Z1045"/>
          <cell r="AA1045">
            <v>32819</v>
          </cell>
          <cell r="AB1045"/>
        </row>
        <row r="1046">
          <cell r="A1046"/>
          <cell r="B1046"/>
          <cell r="C1046"/>
          <cell r="D1046"/>
          <cell r="E1046"/>
          <cell r="F1046"/>
          <cell r="G1046"/>
          <cell r="H1046"/>
          <cell r="I1046"/>
          <cell r="J1046"/>
          <cell r="K1046"/>
          <cell r="L1046"/>
          <cell r="M1046"/>
          <cell r="N1046"/>
          <cell r="O1046"/>
          <cell r="P1046">
            <v>0</v>
          </cell>
          <cell r="Q1046"/>
          <cell r="R1046"/>
          <cell r="S1046" t="str">
            <v xml:space="preserve">32819 </v>
          </cell>
          <cell r="T1046"/>
          <cell r="U1046"/>
          <cell r="V1046"/>
          <cell r="W1046"/>
          <cell r="X1046"/>
          <cell r="Y1046"/>
          <cell r="Z1046"/>
          <cell r="AA1046">
            <v>32819</v>
          </cell>
          <cell r="AB1046"/>
        </row>
        <row r="1047">
          <cell r="A1047"/>
          <cell r="B1047"/>
          <cell r="C1047"/>
          <cell r="D1047"/>
          <cell r="E1047"/>
          <cell r="F1047"/>
          <cell r="G1047"/>
          <cell r="H1047"/>
          <cell r="I1047"/>
          <cell r="J1047"/>
          <cell r="K1047"/>
          <cell r="L1047"/>
          <cell r="M1047"/>
          <cell r="N1047"/>
          <cell r="O1047"/>
          <cell r="P1047">
            <v>0</v>
          </cell>
          <cell r="Q1047"/>
          <cell r="R1047"/>
          <cell r="S1047" t="str">
            <v xml:space="preserve">32819 </v>
          </cell>
          <cell r="T1047"/>
          <cell r="U1047"/>
          <cell r="V1047"/>
          <cell r="W1047"/>
          <cell r="X1047"/>
          <cell r="Y1047"/>
          <cell r="Z1047"/>
          <cell r="AA1047">
            <v>32819</v>
          </cell>
          <cell r="AB1047"/>
        </row>
        <row r="1048">
          <cell r="A1048"/>
          <cell r="B1048"/>
          <cell r="C1048"/>
          <cell r="D1048"/>
          <cell r="E1048"/>
          <cell r="F1048"/>
          <cell r="G1048"/>
          <cell r="H1048"/>
          <cell r="I1048"/>
          <cell r="J1048"/>
          <cell r="K1048"/>
          <cell r="L1048"/>
          <cell r="M1048"/>
          <cell r="N1048"/>
          <cell r="O1048"/>
          <cell r="P1048">
            <v>0</v>
          </cell>
          <cell r="Q1048"/>
          <cell r="R1048"/>
          <cell r="S1048" t="str">
            <v xml:space="preserve">32819 </v>
          </cell>
          <cell r="T1048"/>
          <cell r="U1048"/>
          <cell r="V1048"/>
          <cell r="W1048"/>
          <cell r="X1048"/>
          <cell r="Y1048"/>
          <cell r="Z1048"/>
          <cell r="AA1048">
            <v>32819</v>
          </cell>
          <cell r="AB1048"/>
        </row>
        <row r="1049">
          <cell r="A1049"/>
          <cell r="B1049"/>
          <cell r="C1049"/>
          <cell r="D1049"/>
          <cell r="E1049"/>
          <cell r="F1049"/>
          <cell r="G1049"/>
          <cell r="H1049"/>
          <cell r="I1049"/>
          <cell r="J1049"/>
          <cell r="K1049"/>
          <cell r="L1049"/>
          <cell r="M1049"/>
          <cell r="N1049"/>
          <cell r="O1049"/>
          <cell r="P1049">
            <v>0</v>
          </cell>
          <cell r="Q1049"/>
          <cell r="R1049"/>
          <cell r="S1049" t="str">
            <v xml:space="preserve">32819 </v>
          </cell>
          <cell r="T1049"/>
          <cell r="U1049"/>
          <cell r="V1049"/>
          <cell r="W1049"/>
          <cell r="X1049"/>
          <cell r="Y1049"/>
          <cell r="Z1049"/>
          <cell r="AA1049">
            <v>32819</v>
          </cell>
          <cell r="AB1049"/>
        </row>
        <row r="1050">
          <cell r="A1050"/>
          <cell r="B1050"/>
          <cell r="C1050"/>
          <cell r="D1050"/>
          <cell r="E1050"/>
          <cell r="F1050"/>
          <cell r="G1050"/>
          <cell r="H1050"/>
          <cell r="I1050"/>
          <cell r="J1050"/>
          <cell r="K1050"/>
          <cell r="L1050"/>
          <cell r="M1050"/>
          <cell r="N1050"/>
          <cell r="O1050"/>
          <cell r="P1050">
            <v>0</v>
          </cell>
          <cell r="Q1050"/>
          <cell r="R1050"/>
          <cell r="S1050" t="str">
            <v xml:space="preserve">32819 </v>
          </cell>
          <cell r="T1050"/>
          <cell r="U1050"/>
          <cell r="V1050"/>
          <cell r="W1050"/>
          <cell r="X1050"/>
          <cell r="Y1050"/>
          <cell r="Z1050"/>
          <cell r="AA1050">
            <v>32819</v>
          </cell>
          <cell r="AB1050"/>
        </row>
        <row r="1051">
          <cell r="A1051"/>
          <cell r="B1051"/>
          <cell r="C1051"/>
          <cell r="D1051"/>
          <cell r="E1051"/>
          <cell r="F1051"/>
          <cell r="G1051"/>
          <cell r="H1051"/>
          <cell r="I1051"/>
          <cell r="J1051"/>
          <cell r="K1051"/>
          <cell r="L1051"/>
          <cell r="M1051"/>
          <cell r="N1051"/>
          <cell r="O1051"/>
          <cell r="P1051">
            <v>0</v>
          </cell>
          <cell r="Q1051"/>
          <cell r="R1051"/>
          <cell r="S1051" t="str">
            <v xml:space="preserve">32819 </v>
          </cell>
          <cell r="T1051"/>
          <cell r="U1051"/>
          <cell r="V1051"/>
          <cell r="W1051"/>
          <cell r="X1051"/>
          <cell r="Y1051"/>
          <cell r="Z1051"/>
          <cell r="AA1051">
            <v>32819</v>
          </cell>
          <cell r="AB1051"/>
        </row>
        <row r="1052">
          <cell r="A1052"/>
          <cell r="B1052"/>
          <cell r="C1052"/>
          <cell r="D1052"/>
          <cell r="E1052"/>
          <cell r="F1052"/>
          <cell r="G1052"/>
          <cell r="H1052"/>
          <cell r="I1052"/>
          <cell r="J1052"/>
          <cell r="K1052"/>
          <cell r="L1052"/>
          <cell r="M1052"/>
          <cell r="N1052"/>
          <cell r="O1052"/>
          <cell r="P1052">
            <v>0</v>
          </cell>
          <cell r="Q1052"/>
          <cell r="R1052"/>
          <cell r="S1052" t="str">
            <v xml:space="preserve">32819 </v>
          </cell>
          <cell r="T1052"/>
          <cell r="U1052"/>
          <cell r="V1052"/>
          <cell r="W1052"/>
          <cell r="X1052"/>
          <cell r="Y1052"/>
          <cell r="Z1052"/>
          <cell r="AA1052">
            <v>32819</v>
          </cell>
          <cell r="AB1052"/>
        </row>
        <row r="1053">
          <cell r="A1053"/>
          <cell r="B1053"/>
          <cell r="C1053"/>
          <cell r="D1053"/>
          <cell r="E1053"/>
          <cell r="F1053"/>
          <cell r="G1053"/>
          <cell r="H1053"/>
          <cell r="I1053"/>
          <cell r="J1053"/>
          <cell r="K1053"/>
          <cell r="L1053"/>
          <cell r="M1053"/>
          <cell r="N1053"/>
          <cell r="O1053"/>
          <cell r="P1053">
            <v>0</v>
          </cell>
          <cell r="Q1053"/>
          <cell r="R1053"/>
          <cell r="S1053" t="str">
            <v xml:space="preserve">32819 </v>
          </cell>
          <cell r="T1053"/>
          <cell r="U1053"/>
          <cell r="V1053"/>
          <cell r="W1053"/>
          <cell r="X1053"/>
          <cell r="Y1053"/>
          <cell r="Z1053"/>
          <cell r="AA1053">
            <v>32819</v>
          </cell>
          <cell r="AB1053"/>
        </row>
        <row r="1054">
          <cell r="A1054"/>
          <cell r="B1054"/>
          <cell r="C1054"/>
          <cell r="D1054"/>
          <cell r="E1054"/>
          <cell r="F1054"/>
          <cell r="G1054"/>
          <cell r="H1054"/>
          <cell r="I1054"/>
          <cell r="J1054"/>
          <cell r="K1054"/>
          <cell r="L1054"/>
          <cell r="M1054"/>
          <cell r="N1054"/>
          <cell r="O1054"/>
          <cell r="P1054">
            <v>0</v>
          </cell>
          <cell r="Q1054"/>
          <cell r="R1054"/>
          <cell r="S1054" t="str">
            <v xml:space="preserve">32819 </v>
          </cell>
          <cell r="T1054"/>
          <cell r="U1054"/>
          <cell r="V1054"/>
          <cell r="W1054"/>
          <cell r="X1054"/>
          <cell r="Y1054"/>
          <cell r="Z1054"/>
          <cell r="AA1054">
            <v>32819</v>
          </cell>
          <cell r="AB1054"/>
        </row>
        <row r="1055">
          <cell r="A1055"/>
          <cell r="B1055"/>
          <cell r="C1055"/>
          <cell r="D1055"/>
          <cell r="E1055"/>
          <cell r="F1055"/>
          <cell r="G1055"/>
          <cell r="H1055"/>
          <cell r="I1055"/>
          <cell r="J1055"/>
          <cell r="K1055"/>
          <cell r="L1055"/>
          <cell r="M1055"/>
          <cell r="N1055"/>
          <cell r="O1055"/>
          <cell r="P1055">
            <v>0</v>
          </cell>
          <cell r="Q1055"/>
          <cell r="R1055"/>
          <cell r="S1055" t="str">
            <v xml:space="preserve">32819 </v>
          </cell>
          <cell r="T1055"/>
          <cell r="U1055"/>
          <cell r="V1055"/>
          <cell r="W1055"/>
          <cell r="X1055"/>
          <cell r="Y1055"/>
          <cell r="Z1055"/>
          <cell r="AA1055">
            <v>32819</v>
          </cell>
          <cell r="AB1055"/>
        </row>
        <row r="1056">
          <cell r="A1056"/>
          <cell r="B1056"/>
          <cell r="C1056"/>
          <cell r="D1056"/>
          <cell r="E1056"/>
          <cell r="F1056"/>
          <cell r="G1056"/>
          <cell r="H1056"/>
          <cell r="I1056"/>
          <cell r="J1056"/>
          <cell r="K1056"/>
          <cell r="L1056"/>
          <cell r="M1056"/>
          <cell r="N1056"/>
          <cell r="O1056"/>
          <cell r="P1056">
            <v>0</v>
          </cell>
          <cell r="Q1056"/>
          <cell r="R1056"/>
          <cell r="S1056" t="str">
            <v xml:space="preserve">32819 </v>
          </cell>
          <cell r="T1056"/>
          <cell r="U1056"/>
          <cell r="V1056"/>
          <cell r="W1056"/>
          <cell r="X1056"/>
          <cell r="Y1056"/>
          <cell r="Z1056"/>
          <cell r="AA1056">
            <v>32819</v>
          </cell>
          <cell r="AB1056"/>
        </row>
        <row r="1057">
          <cell r="A1057"/>
          <cell r="B1057"/>
          <cell r="C1057"/>
          <cell r="D1057"/>
          <cell r="E1057"/>
          <cell r="F1057"/>
          <cell r="G1057"/>
          <cell r="H1057"/>
          <cell r="I1057"/>
          <cell r="J1057"/>
          <cell r="K1057"/>
          <cell r="L1057"/>
          <cell r="M1057"/>
          <cell r="N1057"/>
          <cell r="O1057"/>
          <cell r="P1057">
            <v>0</v>
          </cell>
          <cell r="Q1057"/>
          <cell r="R1057"/>
          <cell r="S1057" t="str">
            <v xml:space="preserve">32819 </v>
          </cell>
          <cell r="T1057"/>
          <cell r="U1057"/>
          <cell r="V1057"/>
          <cell r="W1057"/>
          <cell r="X1057"/>
          <cell r="Y1057"/>
          <cell r="Z1057"/>
          <cell r="AA1057">
            <v>32819</v>
          </cell>
          <cell r="AB1057"/>
        </row>
        <row r="1058">
          <cell r="A1058"/>
          <cell r="B1058"/>
          <cell r="C1058"/>
          <cell r="D1058"/>
          <cell r="E1058"/>
          <cell r="F1058"/>
          <cell r="G1058"/>
          <cell r="H1058"/>
          <cell r="I1058"/>
          <cell r="J1058"/>
          <cell r="K1058"/>
          <cell r="L1058"/>
          <cell r="M1058"/>
          <cell r="N1058"/>
          <cell r="O1058"/>
          <cell r="P1058">
            <v>0</v>
          </cell>
          <cell r="Q1058"/>
          <cell r="R1058"/>
          <cell r="S1058" t="str">
            <v xml:space="preserve">32819 </v>
          </cell>
          <cell r="T1058"/>
          <cell r="U1058"/>
          <cell r="V1058"/>
          <cell r="W1058"/>
          <cell r="X1058"/>
          <cell r="Y1058"/>
          <cell r="Z1058"/>
          <cell r="AA1058">
            <v>32819</v>
          </cell>
          <cell r="AB1058"/>
        </row>
        <row r="1059">
          <cell r="A1059"/>
          <cell r="B1059"/>
          <cell r="C1059"/>
          <cell r="D1059"/>
          <cell r="E1059"/>
          <cell r="F1059"/>
          <cell r="G1059"/>
          <cell r="H1059"/>
          <cell r="I1059"/>
          <cell r="J1059"/>
          <cell r="K1059"/>
          <cell r="L1059"/>
          <cell r="M1059"/>
          <cell r="N1059"/>
          <cell r="O1059"/>
          <cell r="P1059">
            <v>0</v>
          </cell>
          <cell r="Q1059"/>
          <cell r="R1059"/>
          <cell r="S1059" t="str">
            <v xml:space="preserve">32819 </v>
          </cell>
          <cell r="T1059"/>
          <cell r="U1059"/>
          <cell r="V1059"/>
          <cell r="W1059"/>
          <cell r="X1059"/>
          <cell r="Y1059"/>
          <cell r="Z1059"/>
          <cell r="AA1059">
            <v>32819</v>
          </cell>
          <cell r="AB1059"/>
        </row>
        <row r="1060">
          <cell r="A1060"/>
          <cell r="B1060"/>
          <cell r="C1060"/>
          <cell r="D1060"/>
          <cell r="E1060"/>
          <cell r="F1060"/>
          <cell r="G1060"/>
          <cell r="H1060"/>
          <cell r="I1060"/>
          <cell r="J1060"/>
          <cell r="K1060"/>
          <cell r="L1060"/>
          <cell r="M1060"/>
          <cell r="N1060"/>
          <cell r="O1060"/>
          <cell r="P1060">
            <v>0</v>
          </cell>
          <cell r="Q1060"/>
          <cell r="R1060"/>
          <cell r="S1060" t="str">
            <v xml:space="preserve">32819 </v>
          </cell>
          <cell r="T1060"/>
          <cell r="U1060"/>
          <cell r="V1060"/>
          <cell r="W1060"/>
          <cell r="X1060"/>
          <cell r="Y1060"/>
          <cell r="Z1060"/>
          <cell r="AA1060">
            <v>32819</v>
          </cell>
          <cell r="AB1060"/>
        </row>
        <row r="1061">
          <cell r="A1061"/>
          <cell r="B1061"/>
          <cell r="C1061"/>
          <cell r="D1061"/>
          <cell r="E1061"/>
          <cell r="F1061"/>
          <cell r="G1061"/>
          <cell r="H1061"/>
          <cell r="I1061"/>
          <cell r="J1061"/>
          <cell r="K1061"/>
          <cell r="L1061"/>
          <cell r="M1061"/>
          <cell r="N1061"/>
          <cell r="O1061"/>
          <cell r="P1061">
            <v>0</v>
          </cell>
          <cell r="Q1061"/>
          <cell r="R1061"/>
          <cell r="S1061" t="str">
            <v xml:space="preserve">32819 </v>
          </cell>
          <cell r="T1061"/>
          <cell r="U1061"/>
          <cell r="V1061"/>
          <cell r="W1061"/>
          <cell r="X1061"/>
          <cell r="Y1061"/>
          <cell r="Z1061"/>
          <cell r="AA1061">
            <v>32819</v>
          </cell>
          <cell r="AB1061"/>
        </row>
        <row r="1062">
          <cell r="A1062"/>
          <cell r="B1062"/>
          <cell r="C1062"/>
          <cell r="D1062"/>
          <cell r="E1062"/>
          <cell r="F1062"/>
          <cell r="G1062"/>
          <cell r="H1062"/>
          <cell r="I1062"/>
          <cell r="J1062"/>
          <cell r="K1062"/>
          <cell r="L1062"/>
          <cell r="M1062"/>
          <cell r="N1062"/>
          <cell r="O1062"/>
          <cell r="P1062">
            <v>0</v>
          </cell>
          <cell r="Q1062"/>
          <cell r="R1062"/>
          <cell r="S1062" t="str">
            <v xml:space="preserve">32819 </v>
          </cell>
          <cell r="T1062"/>
          <cell r="U1062"/>
          <cell r="V1062"/>
          <cell r="W1062"/>
          <cell r="X1062"/>
          <cell r="Y1062"/>
          <cell r="Z1062"/>
          <cell r="AA1062">
            <v>32819</v>
          </cell>
          <cell r="AB1062"/>
        </row>
        <row r="1063">
          <cell r="A1063"/>
          <cell r="B1063"/>
          <cell r="C1063"/>
          <cell r="D1063"/>
          <cell r="E1063"/>
          <cell r="F1063"/>
          <cell r="G1063"/>
          <cell r="H1063"/>
          <cell r="I1063"/>
          <cell r="J1063"/>
          <cell r="K1063"/>
          <cell r="L1063"/>
          <cell r="M1063"/>
          <cell r="N1063"/>
          <cell r="O1063"/>
          <cell r="P1063">
            <v>0</v>
          </cell>
          <cell r="Q1063"/>
          <cell r="R1063"/>
          <cell r="S1063" t="str">
            <v xml:space="preserve">32819 </v>
          </cell>
          <cell r="T1063"/>
          <cell r="U1063"/>
          <cell r="V1063"/>
          <cell r="W1063"/>
          <cell r="X1063"/>
          <cell r="Y1063"/>
          <cell r="Z1063"/>
          <cell r="AA1063">
            <v>32819</v>
          </cell>
          <cell r="AB1063"/>
        </row>
        <row r="1064">
          <cell r="A1064"/>
          <cell r="B1064"/>
          <cell r="C1064"/>
          <cell r="D1064"/>
          <cell r="E1064"/>
          <cell r="F1064"/>
          <cell r="G1064"/>
          <cell r="H1064"/>
          <cell r="I1064"/>
          <cell r="J1064"/>
          <cell r="K1064"/>
          <cell r="L1064"/>
          <cell r="M1064"/>
          <cell r="N1064"/>
          <cell r="O1064"/>
          <cell r="P1064">
            <v>0</v>
          </cell>
          <cell r="Q1064"/>
          <cell r="R1064"/>
          <cell r="S1064" t="str">
            <v xml:space="preserve">32819 </v>
          </cell>
          <cell r="T1064"/>
          <cell r="U1064"/>
          <cell r="V1064"/>
          <cell r="W1064"/>
          <cell r="X1064"/>
          <cell r="Y1064"/>
          <cell r="Z1064"/>
          <cell r="AA1064">
            <v>32819</v>
          </cell>
          <cell r="AB1064"/>
        </row>
        <row r="1065">
          <cell r="A1065"/>
          <cell r="B1065"/>
          <cell r="C1065"/>
          <cell r="D1065"/>
          <cell r="E1065"/>
          <cell r="F1065"/>
          <cell r="G1065"/>
          <cell r="H1065"/>
          <cell r="I1065"/>
          <cell r="J1065"/>
          <cell r="K1065"/>
          <cell r="L1065"/>
          <cell r="M1065"/>
          <cell r="N1065"/>
          <cell r="O1065"/>
          <cell r="P1065">
            <v>0</v>
          </cell>
          <cell r="Q1065"/>
          <cell r="R1065"/>
          <cell r="S1065" t="str">
            <v xml:space="preserve">32819 </v>
          </cell>
          <cell r="T1065"/>
          <cell r="U1065"/>
          <cell r="V1065"/>
          <cell r="W1065"/>
          <cell r="X1065"/>
          <cell r="Y1065"/>
          <cell r="Z1065"/>
          <cell r="AA1065">
            <v>32819</v>
          </cell>
          <cell r="AB1065"/>
        </row>
        <row r="1066">
          <cell r="A1066"/>
          <cell r="B1066"/>
          <cell r="C1066"/>
          <cell r="D1066"/>
          <cell r="E1066"/>
          <cell r="F1066"/>
          <cell r="G1066"/>
          <cell r="H1066"/>
          <cell r="I1066"/>
          <cell r="J1066"/>
          <cell r="K1066"/>
          <cell r="L1066"/>
          <cell r="M1066"/>
          <cell r="N1066"/>
          <cell r="O1066"/>
          <cell r="P1066">
            <v>0</v>
          </cell>
          <cell r="Q1066"/>
          <cell r="R1066"/>
          <cell r="S1066" t="str">
            <v xml:space="preserve">32819 </v>
          </cell>
          <cell r="T1066"/>
          <cell r="U1066"/>
          <cell r="V1066"/>
          <cell r="W1066"/>
          <cell r="X1066"/>
          <cell r="Y1066"/>
          <cell r="Z1066"/>
          <cell r="AA1066">
            <v>32819</v>
          </cell>
          <cell r="AB1066"/>
        </row>
        <row r="1067">
          <cell r="A1067"/>
          <cell r="B1067"/>
          <cell r="C1067"/>
          <cell r="D1067"/>
          <cell r="E1067"/>
          <cell r="F1067"/>
          <cell r="G1067"/>
          <cell r="H1067"/>
          <cell r="I1067"/>
          <cell r="J1067"/>
          <cell r="K1067"/>
          <cell r="L1067"/>
          <cell r="M1067"/>
          <cell r="N1067"/>
          <cell r="O1067"/>
          <cell r="P1067">
            <v>0</v>
          </cell>
          <cell r="Q1067"/>
          <cell r="R1067"/>
          <cell r="S1067" t="str">
            <v xml:space="preserve">32819 </v>
          </cell>
          <cell r="T1067"/>
          <cell r="U1067"/>
          <cell r="V1067"/>
          <cell r="W1067"/>
          <cell r="X1067"/>
          <cell r="Y1067"/>
          <cell r="Z1067"/>
          <cell r="AA1067">
            <v>32819</v>
          </cell>
          <cell r="AB1067"/>
        </row>
        <row r="1068">
          <cell r="A1068"/>
          <cell r="B1068"/>
          <cell r="C1068"/>
          <cell r="D1068"/>
          <cell r="E1068"/>
          <cell r="F1068"/>
          <cell r="G1068"/>
          <cell r="H1068"/>
          <cell r="I1068"/>
          <cell r="J1068"/>
          <cell r="K1068"/>
          <cell r="L1068"/>
          <cell r="M1068"/>
          <cell r="N1068"/>
          <cell r="O1068"/>
          <cell r="P1068">
            <v>0</v>
          </cell>
          <cell r="Q1068"/>
          <cell r="R1068"/>
          <cell r="S1068" t="str">
            <v xml:space="preserve">32819 </v>
          </cell>
          <cell r="T1068"/>
          <cell r="U1068"/>
          <cell r="V1068"/>
          <cell r="W1068"/>
          <cell r="X1068"/>
          <cell r="Y1068"/>
          <cell r="Z1068"/>
          <cell r="AA1068">
            <v>32819</v>
          </cell>
          <cell r="AB1068"/>
        </row>
        <row r="1069">
          <cell r="A1069"/>
          <cell r="B1069"/>
          <cell r="C1069"/>
          <cell r="D1069"/>
          <cell r="E1069"/>
          <cell r="F1069"/>
          <cell r="G1069"/>
          <cell r="H1069"/>
          <cell r="I1069"/>
          <cell r="J1069"/>
          <cell r="K1069"/>
          <cell r="L1069"/>
          <cell r="M1069"/>
          <cell r="N1069"/>
          <cell r="O1069"/>
          <cell r="P1069">
            <v>0</v>
          </cell>
          <cell r="Q1069"/>
          <cell r="R1069"/>
          <cell r="S1069" t="str">
            <v xml:space="preserve">32819 </v>
          </cell>
          <cell r="T1069"/>
          <cell r="U1069"/>
          <cell r="V1069"/>
          <cell r="W1069"/>
          <cell r="X1069"/>
          <cell r="Y1069"/>
          <cell r="Z1069"/>
          <cell r="AA1069">
            <v>32819</v>
          </cell>
          <cell r="AB1069"/>
        </row>
        <row r="1070">
          <cell r="A1070"/>
          <cell r="B1070"/>
          <cell r="C1070"/>
          <cell r="D1070"/>
          <cell r="E1070"/>
          <cell r="F1070"/>
          <cell r="G1070"/>
          <cell r="H1070"/>
          <cell r="I1070"/>
          <cell r="J1070"/>
          <cell r="K1070"/>
          <cell r="L1070"/>
          <cell r="M1070"/>
          <cell r="N1070"/>
          <cell r="O1070"/>
          <cell r="P1070">
            <v>0</v>
          </cell>
          <cell r="Q1070"/>
          <cell r="R1070"/>
          <cell r="S1070" t="str">
            <v xml:space="preserve">32819 </v>
          </cell>
          <cell r="T1070"/>
          <cell r="U1070"/>
          <cell r="V1070"/>
          <cell r="W1070"/>
          <cell r="X1070"/>
          <cell r="Y1070"/>
          <cell r="Z1070"/>
          <cell r="AA1070">
            <v>32819</v>
          </cell>
          <cell r="AB1070"/>
        </row>
        <row r="1071">
          <cell r="A1071"/>
          <cell r="B1071"/>
          <cell r="C1071"/>
          <cell r="D1071"/>
          <cell r="E1071"/>
          <cell r="F1071"/>
          <cell r="G1071"/>
          <cell r="H1071"/>
          <cell r="I1071"/>
          <cell r="J1071"/>
          <cell r="K1071"/>
          <cell r="L1071"/>
          <cell r="M1071"/>
          <cell r="N1071"/>
          <cell r="O1071"/>
          <cell r="P1071">
            <v>0</v>
          </cell>
          <cell r="Q1071"/>
          <cell r="R1071"/>
          <cell r="S1071" t="str">
            <v xml:space="preserve">32819 </v>
          </cell>
          <cell r="T1071"/>
          <cell r="U1071"/>
          <cell r="V1071"/>
          <cell r="W1071"/>
          <cell r="X1071"/>
          <cell r="Y1071"/>
          <cell r="Z1071"/>
          <cell r="AA1071">
            <v>32819</v>
          </cell>
          <cell r="AB1071"/>
        </row>
        <row r="1072">
          <cell r="A1072"/>
          <cell r="B1072"/>
          <cell r="C1072"/>
          <cell r="D1072"/>
          <cell r="E1072"/>
          <cell r="F1072"/>
          <cell r="G1072"/>
          <cell r="H1072"/>
          <cell r="I1072"/>
          <cell r="J1072"/>
          <cell r="K1072"/>
          <cell r="L1072"/>
          <cell r="M1072"/>
          <cell r="N1072"/>
          <cell r="O1072"/>
          <cell r="P1072">
            <v>0</v>
          </cell>
          <cell r="Q1072"/>
          <cell r="R1072"/>
          <cell r="S1072" t="str">
            <v xml:space="preserve">32819 </v>
          </cell>
          <cell r="T1072"/>
          <cell r="U1072"/>
          <cell r="V1072"/>
          <cell r="W1072"/>
          <cell r="X1072"/>
          <cell r="Y1072"/>
          <cell r="Z1072"/>
          <cell r="AA1072">
            <v>32819</v>
          </cell>
          <cell r="AB1072"/>
        </row>
        <row r="1073">
          <cell r="A1073"/>
          <cell r="B1073"/>
          <cell r="C1073"/>
          <cell r="D1073"/>
          <cell r="E1073"/>
          <cell r="F1073"/>
          <cell r="G1073"/>
          <cell r="H1073"/>
          <cell r="I1073"/>
          <cell r="J1073"/>
          <cell r="K1073"/>
          <cell r="L1073"/>
          <cell r="M1073"/>
          <cell r="N1073"/>
          <cell r="O1073"/>
          <cell r="P1073">
            <v>0</v>
          </cell>
          <cell r="Q1073"/>
          <cell r="R1073"/>
          <cell r="S1073" t="str">
            <v xml:space="preserve">32819 </v>
          </cell>
          <cell r="T1073"/>
          <cell r="U1073"/>
          <cell r="V1073"/>
          <cell r="W1073"/>
          <cell r="X1073"/>
          <cell r="Y1073"/>
          <cell r="Z1073"/>
          <cell r="AA1073">
            <v>32819</v>
          </cell>
          <cell r="AB1073"/>
        </row>
        <row r="1074">
          <cell r="A1074"/>
          <cell r="B1074"/>
          <cell r="C1074"/>
          <cell r="D1074"/>
          <cell r="E1074"/>
          <cell r="F1074"/>
          <cell r="G1074"/>
          <cell r="H1074"/>
          <cell r="I1074"/>
          <cell r="J1074"/>
          <cell r="K1074"/>
          <cell r="L1074"/>
          <cell r="M1074"/>
          <cell r="N1074"/>
          <cell r="O1074"/>
          <cell r="P1074">
            <v>0</v>
          </cell>
          <cell r="Q1074"/>
          <cell r="R1074"/>
          <cell r="S1074" t="str">
            <v xml:space="preserve">32819 </v>
          </cell>
          <cell r="T1074"/>
          <cell r="U1074"/>
          <cell r="V1074"/>
          <cell r="W1074"/>
          <cell r="X1074"/>
          <cell r="Y1074"/>
          <cell r="Z1074"/>
          <cell r="AA1074">
            <v>32819</v>
          </cell>
          <cell r="AB1074"/>
        </row>
        <row r="1075">
          <cell r="A1075"/>
          <cell r="B1075"/>
          <cell r="C1075"/>
          <cell r="D1075"/>
          <cell r="E1075"/>
          <cell r="F1075"/>
          <cell r="G1075"/>
          <cell r="H1075"/>
          <cell r="I1075"/>
          <cell r="J1075"/>
          <cell r="K1075"/>
          <cell r="L1075"/>
          <cell r="M1075"/>
          <cell r="N1075"/>
          <cell r="O1075"/>
          <cell r="P1075">
            <v>0</v>
          </cell>
          <cell r="Q1075"/>
          <cell r="R1075"/>
          <cell r="S1075" t="str">
            <v xml:space="preserve">32819 </v>
          </cell>
          <cell r="T1075"/>
          <cell r="U1075"/>
          <cell r="V1075"/>
          <cell r="W1075"/>
          <cell r="X1075"/>
          <cell r="Y1075"/>
          <cell r="Z1075"/>
          <cell r="AA1075">
            <v>32819</v>
          </cell>
          <cell r="AB1075"/>
        </row>
        <row r="1076">
          <cell r="A1076"/>
          <cell r="B1076"/>
          <cell r="C1076"/>
          <cell r="D1076"/>
          <cell r="E1076"/>
          <cell r="F1076"/>
          <cell r="G1076"/>
          <cell r="H1076"/>
          <cell r="I1076"/>
          <cell r="J1076"/>
          <cell r="K1076"/>
          <cell r="L1076"/>
          <cell r="M1076"/>
          <cell r="N1076"/>
          <cell r="O1076"/>
          <cell r="P1076">
            <v>0</v>
          </cell>
          <cell r="Q1076"/>
          <cell r="R1076"/>
          <cell r="S1076" t="str">
            <v xml:space="preserve">32819 </v>
          </cell>
          <cell r="T1076"/>
          <cell r="U1076"/>
          <cell r="V1076"/>
          <cell r="W1076"/>
          <cell r="X1076"/>
          <cell r="Y1076"/>
          <cell r="Z1076"/>
          <cell r="AA1076">
            <v>32819</v>
          </cell>
          <cell r="AB1076"/>
        </row>
        <row r="1077">
          <cell r="A1077"/>
          <cell r="B1077"/>
          <cell r="C1077"/>
          <cell r="D1077"/>
          <cell r="E1077"/>
          <cell r="F1077"/>
          <cell r="G1077"/>
          <cell r="H1077"/>
          <cell r="I1077"/>
          <cell r="J1077"/>
          <cell r="K1077"/>
          <cell r="L1077"/>
          <cell r="M1077"/>
          <cell r="N1077"/>
          <cell r="O1077"/>
          <cell r="P1077">
            <v>0</v>
          </cell>
          <cell r="Q1077"/>
          <cell r="R1077"/>
          <cell r="S1077" t="str">
            <v xml:space="preserve">32819 </v>
          </cell>
          <cell r="T1077"/>
          <cell r="U1077"/>
          <cell r="V1077"/>
          <cell r="W1077"/>
          <cell r="X1077"/>
          <cell r="Y1077"/>
          <cell r="Z1077"/>
          <cell r="AA1077">
            <v>32819</v>
          </cell>
          <cell r="AB1077"/>
        </row>
        <row r="1078">
          <cell r="A1078"/>
          <cell r="B1078"/>
          <cell r="C1078"/>
          <cell r="D1078"/>
          <cell r="E1078"/>
          <cell r="F1078"/>
          <cell r="G1078"/>
          <cell r="H1078"/>
          <cell r="I1078"/>
          <cell r="J1078"/>
          <cell r="K1078"/>
          <cell r="L1078"/>
          <cell r="M1078"/>
          <cell r="N1078"/>
          <cell r="O1078"/>
          <cell r="P1078">
            <v>0</v>
          </cell>
          <cell r="Q1078"/>
          <cell r="R1078"/>
          <cell r="S1078" t="str">
            <v xml:space="preserve">32819 </v>
          </cell>
          <cell r="T1078"/>
          <cell r="U1078"/>
          <cell r="V1078"/>
          <cell r="W1078"/>
          <cell r="X1078"/>
          <cell r="Y1078"/>
          <cell r="Z1078"/>
          <cell r="AA1078">
            <v>32819</v>
          </cell>
          <cell r="AB1078"/>
        </row>
        <row r="1079">
          <cell r="A1079"/>
          <cell r="B1079"/>
          <cell r="C1079"/>
          <cell r="D1079"/>
          <cell r="E1079"/>
          <cell r="F1079"/>
          <cell r="G1079"/>
          <cell r="H1079"/>
          <cell r="I1079"/>
          <cell r="J1079"/>
          <cell r="K1079"/>
          <cell r="L1079"/>
          <cell r="M1079"/>
          <cell r="N1079"/>
          <cell r="O1079"/>
          <cell r="P1079">
            <v>0</v>
          </cell>
          <cell r="Q1079"/>
          <cell r="R1079"/>
          <cell r="S1079" t="str">
            <v xml:space="preserve">32819 </v>
          </cell>
          <cell r="T1079"/>
          <cell r="U1079"/>
          <cell r="V1079"/>
          <cell r="W1079"/>
          <cell r="X1079"/>
          <cell r="Y1079"/>
          <cell r="Z1079"/>
          <cell r="AA1079">
            <v>32819</v>
          </cell>
          <cell r="AB1079"/>
        </row>
        <row r="1080">
          <cell r="A1080"/>
          <cell r="B1080"/>
          <cell r="C1080"/>
          <cell r="D1080"/>
          <cell r="E1080"/>
          <cell r="F1080"/>
          <cell r="G1080"/>
          <cell r="H1080"/>
          <cell r="I1080"/>
          <cell r="J1080"/>
          <cell r="K1080"/>
          <cell r="L1080"/>
          <cell r="M1080"/>
          <cell r="N1080"/>
          <cell r="O1080"/>
          <cell r="P1080">
            <v>0</v>
          </cell>
          <cell r="Q1080"/>
          <cell r="R1080"/>
          <cell r="S1080" t="str">
            <v xml:space="preserve">32819 </v>
          </cell>
          <cell r="T1080"/>
          <cell r="U1080"/>
          <cell r="V1080"/>
          <cell r="W1080"/>
          <cell r="X1080"/>
          <cell r="Y1080"/>
          <cell r="Z1080"/>
          <cell r="AA1080">
            <v>32819</v>
          </cell>
          <cell r="AB1080"/>
        </row>
        <row r="1081">
          <cell r="A1081"/>
          <cell r="B1081"/>
          <cell r="C1081"/>
          <cell r="D1081"/>
          <cell r="E1081"/>
          <cell r="F1081"/>
          <cell r="G1081"/>
          <cell r="H1081"/>
          <cell r="I1081"/>
          <cell r="J1081"/>
          <cell r="K1081"/>
          <cell r="L1081"/>
          <cell r="M1081"/>
          <cell r="N1081"/>
          <cell r="O1081"/>
          <cell r="P1081">
            <v>0</v>
          </cell>
          <cell r="Q1081"/>
          <cell r="R1081"/>
          <cell r="S1081" t="str">
            <v xml:space="preserve">32819 </v>
          </cell>
          <cell r="T1081"/>
          <cell r="U1081"/>
          <cell r="V1081"/>
          <cell r="W1081"/>
          <cell r="X1081"/>
          <cell r="Y1081"/>
          <cell r="Z1081"/>
          <cell r="AA1081">
            <v>32819</v>
          </cell>
          <cell r="AB1081"/>
        </row>
        <row r="1082">
          <cell r="A1082"/>
          <cell r="B1082"/>
          <cell r="C1082"/>
          <cell r="D1082"/>
          <cell r="E1082"/>
          <cell r="F1082"/>
          <cell r="G1082"/>
          <cell r="H1082"/>
          <cell r="I1082"/>
          <cell r="J1082"/>
          <cell r="K1082"/>
          <cell r="L1082"/>
          <cell r="M1082"/>
          <cell r="N1082"/>
          <cell r="O1082"/>
          <cell r="P1082">
            <v>0</v>
          </cell>
          <cell r="Q1082"/>
          <cell r="R1082"/>
          <cell r="S1082" t="str">
            <v xml:space="preserve">32819 </v>
          </cell>
          <cell r="T1082"/>
          <cell r="U1082"/>
          <cell r="V1082"/>
          <cell r="W1082"/>
          <cell r="X1082"/>
          <cell r="Y1082"/>
          <cell r="Z1082"/>
          <cell r="AA1082">
            <v>32819</v>
          </cell>
          <cell r="AB1082"/>
        </row>
        <row r="1083">
          <cell r="A1083"/>
          <cell r="B1083"/>
          <cell r="C1083"/>
          <cell r="D1083"/>
          <cell r="E1083"/>
          <cell r="F1083"/>
          <cell r="G1083"/>
          <cell r="H1083"/>
          <cell r="I1083"/>
          <cell r="J1083"/>
          <cell r="K1083"/>
          <cell r="L1083"/>
          <cell r="M1083"/>
          <cell r="N1083"/>
          <cell r="O1083"/>
          <cell r="P1083">
            <v>0</v>
          </cell>
          <cell r="Q1083"/>
          <cell r="R1083"/>
          <cell r="S1083" t="str">
            <v xml:space="preserve">32819 </v>
          </cell>
          <cell r="T1083"/>
          <cell r="U1083"/>
          <cell r="V1083"/>
          <cell r="W1083"/>
          <cell r="X1083"/>
          <cell r="Y1083"/>
          <cell r="Z1083"/>
          <cell r="AA1083">
            <v>32819</v>
          </cell>
          <cell r="AB1083"/>
        </row>
        <row r="1084">
          <cell r="A1084"/>
          <cell r="B1084"/>
          <cell r="C1084"/>
          <cell r="D1084"/>
          <cell r="E1084"/>
          <cell r="F1084"/>
          <cell r="G1084"/>
          <cell r="H1084"/>
          <cell r="I1084"/>
          <cell r="J1084"/>
          <cell r="K1084"/>
          <cell r="L1084"/>
          <cell r="M1084"/>
          <cell r="N1084"/>
          <cell r="O1084"/>
          <cell r="P1084">
            <v>0</v>
          </cell>
          <cell r="Q1084"/>
          <cell r="R1084"/>
          <cell r="S1084" t="str">
            <v xml:space="preserve">32819 </v>
          </cell>
          <cell r="T1084"/>
          <cell r="U1084"/>
          <cell r="V1084"/>
          <cell r="W1084"/>
          <cell r="X1084"/>
          <cell r="Y1084"/>
          <cell r="Z1084"/>
          <cell r="AA1084">
            <v>32819</v>
          </cell>
          <cell r="AB1084"/>
        </row>
        <row r="1085">
          <cell r="A1085"/>
          <cell r="B1085"/>
          <cell r="C1085"/>
          <cell r="D1085"/>
          <cell r="E1085"/>
          <cell r="F1085"/>
          <cell r="G1085"/>
          <cell r="H1085"/>
          <cell r="I1085"/>
          <cell r="J1085"/>
          <cell r="K1085"/>
          <cell r="L1085"/>
          <cell r="M1085"/>
          <cell r="N1085"/>
          <cell r="O1085"/>
          <cell r="P1085">
            <v>0</v>
          </cell>
          <cell r="Q1085"/>
          <cell r="R1085"/>
          <cell r="S1085" t="str">
            <v xml:space="preserve">32819 </v>
          </cell>
          <cell r="T1085"/>
          <cell r="U1085"/>
          <cell r="V1085"/>
          <cell r="W1085"/>
          <cell r="X1085"/>
          <cell r="Y1085"/>
          <cell r="Z1085"/>
          <cell r="AA1085">
            <v>32819</v>
          </cell>
          <cell r="AB1085"/>
        </row>
        <row r="1086">
          <cell r="A1086"/>
          <cell r="B1086"/>
          <cell r="C1086"/>
          <cell r="D1086"/>
          <cell r="E1086"/>
          <cell r="F1086"/>
          <cell r="G1086"/>
          <cell r="H1086"/>
          <cell r="I1086"/>
          <cell r="J1086"/>
          <cell r="K1086"/>
          <cell r="L1086"/>
          <cell r="M1086"/>
          <cell r="N1086"/>
          <cell r="O1086"/>
          <cell r="P1086">
            <v>0</v>
          </cell>
          <cell r="Q1086"/>
          <cell r="R1086"/>
          <cell r="S1086" t="str">
            <v xml:space="preserve">32819 </v>
          </cell>
          <cell r="T1086"/>
          <cell r="U1086"/>
          <cell r="V1086"/>
          <cell r="W1086"/>
          <cell r="X1086"/>
          <cell r="Y1086"/>
          <cell r="Z1086"/>
          <cell r="AA1086">
            <v>32819</v>
          </cell>
          <cell r="AB1086"/>
        </row>
        <row r="1087">
          <cell r="A1087"/>
          <cell r="B1087"/>
          <cell r="C1087"/>
          <cell r="D1087"/>
          <cell r="E1087"/>
          <cell r="F1087"/>
          <cell r="G1087"/>
          <cell r="H1087"/>
          <cell r="I1087"/>
          <cell r="J1087"/>
          <cell r="K1087"/>
          <cell r="L1087"/>
          <cell r="M1087"/>
          <cell r="N1087"/>
          <cell r="O1087"/>
          <cell r="P1087">
            <v>0</v>
          </cell>
          <cell r="Q1087"/>
          <cell r="R1087"/>
          <cell r="S1087" t="str">
            <v xml:space="preserve">32819 </v>
          </cell>
          <cell r="T1087"/>
          <cell r="U1087"/>
          <cell r="V1087"/>
          <cell r="W1087"/>
          <cell r="X1087"/>
          <cell r="Y1087"/>
          <cell r="Z1087"/>
          <cell r="AA1087">
            <v>32819</v>
          </cell>
          <cell r="AB1087"/>
        </row>
        <row r="1088">
          <cell r="A1088"/>
          <cell r="B1088"/>
          <cell r="C1088"/>
          <cell r="D1088"/>
          <cell r="E1088"/>
          <cell r="F1088"/>
          <cell r="G1088"/>
          <cell r="H1088"/>
          <cell r="I1088"/>
          <cell r="J1088"/>
          <cell r="K1088"/>
          <cell r="L1088"/>
          <cell r="M1088"/>
          <cell r="N1088"/>
          <cell r="O1088"/>
          <cell r="P1088">
            <v>0</v>
          </cell>
          <cell r="Q1088"/>
          <cell r="R1088"/>
          <cell r="S1088" t="str">
            <v xml:space="preserve">32819 </v>
          </cell>
          <cell r="T1088"/>
          <cell r="U1088"/>
          <cell r="V1088"/>
          <cell r="W1088"/>
          <cell r="X1088"/>
          <cell r="Y1088"/>
          <cell r="Z1088"/>
          <cell r="AA1088">
            <v>32819</v>
          </cell>
          <cell r="AB1088"/>
        </row>
        <row r="1089">
          <cell r="A1089"/>
          <cell r="B1089"/>
          <cell r="C1089"/>
          <cell r="D1089"/>
          <cell r="E1089"/>
          <cell r="F1089"/>
          <cell r="G1089"/>
          <cell r="H1089"/>
          <cell r="I1089"/>
          <cell r="J1089"/>
          <cell r="K1089"/>
          <cell r="L1089"/>
          <cell r="M1089"/>
          <cell r="N1089"/>
          <cell r="O1089"/>
          <cell r="P1089">
            <v>0</v>
          </cell>
          <cell r="Q1089"/>
          <cell r="R1089"/>
          <cell r="S1089" t="str">
            <v xml:space="preserve">32819 </v>
          </cell>
          <cell r="T1089"/>
          <cell r="U1089"/>
          <cell r="V1089"/>
          <cell r="W1089"/>
          <cell r="X1089"/>
          <cell r="Y1089"/>
          <cell r="Z1089"/>
          <cell r="AA1089">
            <v>32819</v>
          </cell>
          <cell r="AB1089"/>
        </row>
        <row r="1090">
          <cell r="A1090"/>
          <cell r="B1090"/>
          <cell r="C1090"/>
          <cell r="D1090"/>
          <cell r="E1090"/>
          <cell r="F1090"/>
          <cell r="G1090"/>
          <cell r="H1090"/>
          <cell r="I1090"/>
          <cell r="J1090"/>
          <cell r="K1090"/>
          <cell r="L1090"/>
          <cell r="M1090"/>
          <cell r="N1090"/>
          <cell r="O1090"/>
          <cell r="P1090">
            <v>0</v>
          </cell>
          <cell r="Q1090"/>
          <cell r="R1090"/>
          <cell r="S1090" t="str">
            <v xml:space="preserve">32819 </v>
          </cell>
          <cell r="T1090"/>
          <cell r="U1090"/>
          <cell r="V1090"/>
          <cell r="W1090"/>
          <cell r="X1090"/>
          <cell r="Y1090"/>
          <cell r="Z1090"/>
          <cell r="AA1090">
            <v>32819</v>
          </cell>
          <cell r="AB1090"/>
        </row>
        <row r="1091">
          <cell r="A1091"/>
          <cell r="B1091"/>
          <cell r="C1091"/>
          <cell r="D1091"/>
          <cell r="E1091"/>
          <cell r="F1091"/>
          <cell r="G1091"/>
          <cell r="H1091"/>
          <cell r="I1091"/>
          <cell r="J1091"/>
          <cell r="K1091"/>
          <cell r="L1091"/>
          <cell r="M1091"/>
          <cell r="N1091"/>
          <cell r="O1091"/>
          <cell r="P1091">
            <v>0</v>
          </cell>
          <cell r="Q1091"/>
          <cell r="R1091"/>
          <cell r="S1091" t="str">
            <v xml:space="preserve">32819 </v>
          </cell>
          <cell r="T1091"/>
          <cell r="U1091"/>
          <cell r="V1091"/>
          <cell r="W1091"/>
          <cell r="X1091"/>
          <cell r="Y1091"/>
          <cell r="Z1091"/>
          <cell r="AA1091">
            <v>32819</v>
          </cell>
          <cell r="AB1091"/>
        </row>
        <row r="1092">
          <cell r="A1092"/>
          <cell r="B1092"/>
          <cell r="C1092"/>
          <cell r="D1092"/>
          <cell r="E1092"/>
          <cell r="F1092"/>
          <cell r="G1092"/>
          <cell r="H1092"/>
          <cell r="I1092"/>
          <cell r="J1092"/>
          <cell r="K1092"/>
          <cell r="L1092"/>
          <cell r="M1092"/>
          <cell r="N1092"/>
          <cell r="O1092"/>
          <cell r="P1092">
            <v>0</v>
          </cell>
          <cell r="Q1092"/>
          <cell r="R1092"/>
          <cell r="S1092" t="str">
            <v xml:space="preserve">32819 </v>
          </cell>
          <cell r="T1092"/>
          <cell r="U1092"/>
          <cell r="V1092"/>
          <cell r="W1092"/>
          <cell r="X1092"/>
          <cell r="Y1092"/>
          <cell r="Z1092"/>
          <cell r="AA1092">
            <v>32819</v>
          </cell>
          <cell r="AB1092"/>
        </row>
        <row r="1093">
          <cell r="A1093"/>
          <cell r="B1093"/>
          <cell r="C1093"/>
          <cell r="D1093"/>
          <cell r="E1093"/>
          <cell r="F1093"/>
          <cell r="G1093"/>
          <cell r="H1093"/>
          <cell r="I1093"/>
          <cell r="J1093"/>
          <cell r="K1093"/>
          <cell r="L1093"/>
          <cell r="M1093"/>
          <cell r="N1093"/>
          <cell r="O1093"/>
          <cell r="P1093">
            <v>0</v>
          </cell>
          <cell r="Q1093"/>
          <cell r="R1093"/>
          <cell r="S1093" t="str">
            <v xml:space="preserve">32819 </v>
          </cell>
          <cell r="T1093"/>
          <cell r="U1093"/>
          <cell r="V1093"/>
          <cell r="W1093"/>
          <cell r="X1093"/>
          <cell r="Y1093"/>
          <cell r="Z1093"/>
          <cell r="AA1093">
            <v>32819</v>
          </cell>
          <cell r="AB1093"/>
        </row>
        <row r="1094">
          <cell r="A1094"/>
          <cell r="B1094"/>
          <cell r="C1094"/>
          <cell r="D1094"/>
          <cell r="E1094"/>
          <cell r="F1094"/>
          <cell r="G1094"/>
          <cell r="H1094"/>
          <cell r="I1094"/>
          <cell r="J1094"/>
          <cell r="K1094"/>
          <cell r="L1094"/>
          <cell r="M1094"/>
          <cell r="N1094"/>
          <cell r="O1094"/>
          <cell r="P1094">
            <v>0</v>
          </cell>
          <cell r="Q1094"/>
          <cell r="R1094"/>
          <cell r="S1094" t="str">
            <v xml:space="preserve">32819 </v>
          </cell>
          <cell r="T1094"/>
          <cell r="U1094"/>
          <cell r="V1094"/>
          <cell r="W1094"/>
          <cell r="X1094"/>
          <cell r="Y1094"/>
          <cell r="Z1094"/>
          <cell r="AA1094">
            <v>32819</v>
          </cell>
          <cell r="AB1094"/>
        </row>
        <row r="1095">
          <cell r="A1095"/>
          <cell r="B1095"/>
          <cell r="C1095"/>
          <cell r="D1095"/>
          <cell r="E1095"/>
          <cell r="F1095"/>
          <cell r="G1095"/>
          <cell r="H1095"/>
          <cell r="I1095"/>
          <cell r="J1095"/>
          <cell r="K1095"/>
          <cell r="L1095"/>
          <cell r="M1095"/>
          <cell r="N1095"/>
          <cell r="O1095"/>
          <cell r="P1095">
            <v>0</v>
          </cell>
          <cell r="Q1095"/>
          <cell r="R1095"/>
          <cell r="S1095" t="str">
            <v xml:space="preserve">32819 </v>
          </cell>
          <cell r="T1095"/>
          <cell r="U1095"/>
          <cell r="V1095"/>
          <cell r="W1095"/>
          <cell r="X1095"/>
          <cell r="Y1095"/>
          <cell r="Z1095"/>
          <cell r="AA1095">
            <v>32819</v>
          </cell>
          <cell r="AB1095"/>
        </row>
        <row r="1096">
          <cell r="A1096"/>
          <cell r="B1096"/>
          <cell r="C1096"/>
          <cell r="D1096"/>
          <cell r="E1096"/>
          <cell r="F1096"/>
          <cell r="G1096"/>
          <cell r="H1096"/>
          <cell r="I1096"/>
          <cell r="J1096"/>
          <cell r="K1096"/>
          <cell r="L1096"/>
          <cell r="M1096"/>
          <cell r="N1096"/>
          <cell r="O1096"/>
          <cell r="P1096">
            <v>0</v>
          </cell>
          <cell r="Q1096"/>
          <cell r="R1096"/>
          <cell r="S1096" t="str">
            <v xml:space="preserve">32819 </v>
          </cell>
          <cell r="T1096"/>
          <cell r="U1096"/>
          <cell r="V1096"/>
          <cell r="W1096"/>
          <cell r="X1096"/>
          <cell r="Y1096"/>
          <cell r="Z1096"/>
          <cell r="AA1096">
            <v>32819</v>
          </cell>
          <cell r="AB1096"/>
        </row>
        <row r="1097">
          <cell r="A1097"/>
          <cell r="B1097"/>
          <cell r="C1097"/>
          <cell r="D1097"/>
          <cell r="E1097"/>
          <cell r="F1097"/>
          <cell r="G1097"/>
          <cell r="H1097"/>
          <cell r="I1097"/>
          <cell r="J1097"/>
          <cell r="K1097"/>
          <cell r="L1097"/>
          <cell r="M1097"/>
          <cell r="N1097"/>
          <cell r="O1097"/>
          <cell r="P1097">
            <v>0</v>
          </cell>
          <cell r="Q1097"/>
          <cell r="R1097"/>
          <cell r="S1097" t="str">
            <v xml:space="preserve">32819 </v>
          </cell>
          <cell r="T1097"/>
          <cell r="U1097"/>
          <cell r="V1097"/>
          <cell r="W1097"/>
          <cell r="X1097"/>
          <cell r="Y1097"/>
          <cell r="Z1097"/>
          <cell r="AA1097">
            <v>32819</v>
          </cell>
          <cell r="AB1097"/>
        </row>
        <row r="1098">
          <cell r="A1098"/>
          <cell r="B1098"/>
          <cell r="C1098"/>
          <cell r="D1098"/>
          <cell r="E1098"/>
          <cell r="F1098"/>
          <cell r="G1098"/>
          <cell r="H1098"/>
          <cell r="I1098"/>
          <cell r="J1098"/>
          <cell r="K1098"/>
          <cell r="L1098"/>
          <cell r="M1098"/>
          <cell r="N1098"/>
          <cell r="O1098"/>
          <cell r="P1098">
            <v>0</v>
          </cell>
          <cell r="Q1098"/>
          <cell r="R1098"/>
          <cell r="S1098" t="str">
            <v xml:space="preserve">32819 </v>
          </cell>
          <cell r="T1098"/>
          <cell r="U1098"/>
          <cell r="V1098"/>
          <cell r="W1098"/>
          <cell r="X1098"/>
          <cell r="Y1098"/>
          <cell r="Z1098"/>
          <cell r="AA1098">
            <v>32819</v>
          </cell>
          <cell r="AB1098"/>
        </row>
        <row r="1099">
          <cell r="A1099"/>
          <cell r="B1099"/>
          <cell r="C1099"/>
          <cell r="D1099"/>
          <cell r="E1099"/>
          <cell r="F1099"/>
          <cell r="G1099"/>
          <cell r="H1099"/>
          <cell r="I1099"/>
          <cell r="J1099"/>
          <cell r="K1099"/>
          <cell r="L1099"/>
          <cell r="M1099"/>
          <cell r="N1099"/>
          <cell r="O1099"/>
          <cell r="P1099">
            <v>0</v>
          </cell>
          <cell r="Q1099"/>
          <cell r="R1099"/>
          <cell r="S1099" t="str">
            <v xml:space="preserve">32819 </v>
          </cell>
          <cell r="T1099"/>
          <cell r="U1099"/>
          <cell r="V1099"/>
          <cell r="W1099"/>
          <cell r="X1099"/>
          <cell r="Y1099"/>
          <cell r="Z1099"/>
          <cell r="AA1099">
            <v>32819</v>
          </cell>
          <cell r="AB1099"/>
        </row>
        <row r="1100">
          <cell r="A1100"/>
          <cell r="B1100"/>
          <cell r="C1100"/>
          <cell r="D1100"/>
          <cell r="E1100"/>
          <cell r="F1100"/>
          <cell r="G1100"/>
          <cell r="H1100"/>
          <cell r="I1100"/>
          <cell r="J1100"/>
          <cell r="K1100"/>
          <cell r="L1100"/>
          <cell r="M1100"/>
          <cell r="N1100"/>
          <cell r="O1100"/>
          <cell r="P1100">
            <v>0</v>
          </cell>
          <cell r="Q1100"/>
          <cell r="R1100"/>
          <cell r="S1100" t="str">
            <v xml:space="preserve">32819 </v>
          </cell>
          <cell r="T1100"/>
          <cell r="U1100"/>
          <cell r="V1100"/>
          <cell r="W1100"/>
          <cell r="X1100"/>
          <cell r="Y1100"/>
          <cell r="Z1100"/>
          <cell r="AA1100">
            <v>32819</v>
          </cell>
          <cell r="AB1100"/>
        </row>
        <row r="1101">
          <cell r="A1101"/>
          <cell r="B1101"/>
          <cell r="C1101"/>
          <cell r="D1101"/>
          <cell r="E1101"/>
          <cell r="F1101"/>
          <cell r="G1101"/>
          <cell r="H1101"/>
          <cell r="I1101"/>
          <cell r="J1101"/>
          <cell r="K1101"/>
          <cell r="L1101"/>
          <cell r="M1101"/>
          <cell r="N1101"/>
          <cell r="O1101"/>
          <cell r="P1101">
            <v>0</v>
          </cell>
          <cell r="Q1101"/>
          <cell r="R1101"/>
          <cell r="S1101" t="str">
            <v xml:space="preserve">32819 </v>
          </cell>
          <cell r="T1101"/>
          <cell r="U1101"/>
          <cell r="V1101"/>
          <cell r="W1101"/>
          <cell r="X1101"/>
          <cell r="Y1101"/>
          <cell r="Z1101"/>
          <cell r="AA1101">
            <v>32819</v>
          </cell>
          <cell r="AB1101"/>
        </row>
        <row r="1102">
          <cell r="A1102"/>
          <cell r="B1102"/>
          <cell r="C1102"/>
          <cell r="D1102"/>
          <cell r="E1102"/>
          <cell r="F1102"/>
          <cell r="G1102"/>
          <cell r="H1102"/>
          <cell r="I1102"/>
          <cell r="J1102"/>
          <cell r="K1102"/>
          <cell r="L1102"/>
          <cell r="M1102"/>
          <cell r="N1102"/>
          <cell r="O1102"/>
          <cell r="P1102">
            <v>0</v>
          </cell>
          <cell r="Q1102"/>
          <cell r="R1102"/>
          <cell r="S1102" t="str">
            <v xml:space="preserve">32819 </v>
          </cell>
          <cell r="T1102"/>
          <cell r="U1102"/>
          <cell r="V1102"/>
          <cell r="W1102"/>
          <cell r="X1102"/>
          <cell r="Y1102"/>
          <cell r="Z1102"/>
          <cell r="AA1102">
            <v>32819</v>
          </cell>
          <cell r="AB1102"/>
        </row>
        <row r="1103">
          <cell r="A1103"/>
          <cell r="B1103"/>
          <cell r="C1103"/>
          <cell r="D1103"/>
          <cell r="E1103"/>
          <cell r="F1103"/>
          <cell r="G1103"/>
          <cell r="H1103"/>
          <cell r="I1103"/>
          <cell r="J1103"/>
          <cell r="K1103"/>
          <cell r="L1103"/>
          <cell r="M1103"/>
          <cell r="N1103"/>
          <cell r="O1103"/>
          <cell r="P1103">
            <v>0</v>
          </cell>
          <cell r="Q1103"/>
          <cell r="R1103"/>
          <cell r="S1103" t="str">
            <v xml:space="preserve">32819 </v>
          </cell>
          <cell r="T1103"/>
          <cell r="U1103"/>
          <cell r="V1103"/>
          <cell r="W1103"/>
          <cell r="X1103"/>
          <cell r="Y1103"/>
          <cell r="Z1103"/>
          <cell r="AA1103">
            <v>32819</v>
          </cell>
          <cell r="AB1103"/>
        </row>
        <row r="1104">
          <cell r="A1104"/>
          <cell r="B1104"/>
          <cell r="C1104"/>
          <cell r="D1104"/>
          <cell r="E1104"/>
          <cell r="F1104"/>
          <cell r="G1104"/>
          <cell r="H1104"/>
          <cell r="I1104"/>
          <cell r="J1104"/>
          <cell r="K1104"/>
          <cell r="L1104"/>
          <cell r="M1104"/>
          <cell r="N1104"/>
          <cell r="O1104"/>
          <cell r="P1104">
            <v>0</v>
          </cell>
          <cell r="Q1104"/>
          <cell r="R1104"/>
          <cell r="S1104" t="str">
            <v xml:space="preserve">32819 </v>
          </cell>
          <cell r="T1104"/>
          <cell r="U1104"/>
          <cell r="V1104"/>
          <cell r="W1104"/>
          <cell r="X1104"/>
          <cell r="Y1104"/>
          <cell r="Z1104"/>
          <cell r="AA1104">
            <v>32819</v>
          </cell>
          <cell r="AB1104"/>
        </row>
        <row r="1105">
          <cell r="A1105"/>
          <cell r="B1105"/>
          <cell r="C1105"/>
          <cell r="D1105"/>
          <cell r="E1105"/>
          <cell r="F1105"/>
          <cell r="G1105"/>
          <cell r="H1105"/>
          <cell r="I1105"/>
          <cell r="J1105"/>
          <cell r="K1105"/>
          <cell r="L1105"/>
          <cell r="M1105"/>
          <cell r="N1105"/>
          <cell r="O1105"/>
          <cell r="P1105">
            <v>0</v>
          </cell>
          <cell r="Q1105"/>
          <cell r="R1105"/>
          <cell r="S1105" t="str">
            <v xml:space="preserve">32819 </v>
          </cell>
          <cell r="T1105"/>
          <cell r="U1105"/>
          <cell r="V1105"/>
          <cell r="W1105"/>
          <cell r="X1105"/>
          <cell r="Y1105"/>
          <cell r="Z1105"/>
          <cell r="AA1105">
            <v>32819</v>
          </cell>
          <cell r="AB1105"/>
        </row>
        <row r="1106">
          <cell r="A1106"/>
          <cell r="B1106"/>
          <cell r="C1106"/>
          <cell r="D1106"/>
          <cell r="E1106"/>
          <cell r="F1106"/>
          <cell r="G1106"/>
          <cell r="H1106"/>
          <cell r="I1106"/>
          <cell r="J1106"/>
          <cell r="K1106"/>
          <cell r="L1106"/>
          <cell r="M1106"/>
          <cell r="N1106"/>
          <cell r="O1106"/>
          <cell r="P1106">
            <v>0</v>
          </cell>
          <cell r="Q1106"/>
          <cell r="R1106"/>
          <cell r="S1106" t="str">
            <v xml:space="preserve">32819 </v>
          </cell>
          <cell r="T1106"/>
          <cell r="U1106"/>
          <cell r="V1106"/>
          <cell r="W1106"/>
          <cell r="X1106"/>
          <cell r="Y1106"/>
          <cell r="Z1106"/>
          <cell r="AA1106">
            <v>32819</v>
          </cell>
          <cell r="AB1106"/>
        </row>
        <row r="1107">
          <cell r="A1107"/>
          <cell r="B1107"/>
          <cell r="C1107"/>
          <cell r="D1107"/>
          <cell r="E1107"/>
          <cell r="F1107"/>
          <cell r="G1107"/>
          <cell r="H1107"/>
          <cell r="I1107"/>
          <cell r="J1107"/>
          <cell r="K1107"/>
          <cell r="L1107"/>
          <cell r="M1107"/>
          <cell r="N1107"/>
          <cell r="O1107"/>
          <cell r="P1107">
            <v>0</v>
          </cell>
          <cell r="Q1107"/>
          <cell r="R1107"/>
          <cell r="S1107" t="str">
            <v xml:space="preserve">32819 </v>
          </cell>
          <cell r="T1107"/>
          <cell r="U1107"/>
          <cell r="V1107"/>
          <cell r="W1107"/>
          <cell r="X1107"/>
          <cell r="Y1107"/>
          <cell r="Z1107"/>
          <cell r="AA1107">
            <v>32819</v>
          </cell>
          <cell r="AB1107"/>
        </row>
        <row r="1108">
          <cell r="A1108"/>
          <cell r="B1108"/>
          <cell r="C1108"/>
          <cell r="D1108"/>
          <cell r="E1108"/>
          <cell r="F1108"/>
          <cell r="G1108"/>
          <cell r="H1108"/>
          <cell r="I1108"/>
          <cell r="J1108"/>
          <cell r="K1108"/>
          <cell r="L1108"/>
          <cell r="M1108"/>
          <cell r="N1108"/>
          <cell r="O1108"/>
          <cell r="P1108">
            <v>0</v>
          </cell>
          <cell r="Q1108"/>
          <cell r="R1108"/>
          <cell r="S1108" t="str">
            <v xml:space="preserve">32819 </v>
          </cell>
          <cell r="T1108"/>
          <cell r="U1108"/>
          <cell r="V1108"/>
          <cell r="W1108"/>
          <cell r="X1108"/>
          <cell r="Y1108"/>
          <cell r="Z1108"/>
          <cell r="AA1108">
            <v>32819</v>
          </cell>
          <cell r="AB1108"/>
        </row>
        <row r="1109">
          <cell r="A1109"/>
          <cell r="B1109"/>
          <cell r="C1109"/>
          <cell r="D1109"/>
          <cell r="E1109"/>
          <cell r="F1109"/>
          <cell r="G1109"/>
          <cell r="H1109"/>
          <cell r="I1109"/>
          <cell r="J1109"/>
          <cell r="K1109"/>
          <cell r="L1109"/>
          <cell r="M1109"/>
          <cell r="N1109"/>
          <cell r="O1109"/>
          <cell r="P1109">
            <v>0</v>
          </cell>
          <cell r="Q1109"/>
          <cell r="R1109"/>
          <cell r="S1109" t="str">
            <v xml:space="preserve">32819 </v>
          </cell>
          <cell r="T1109"/>
          <cell r="U1109"/>
          <cell r="V1109"/>
          <cell r="W1109"/>
          <cell r="X1109"/>
          <cell r="Y1109"/>
          <cell r="Z1109"/>
          <cell r="AA1109">
            <v>32819</v>
          </cell>
          <cell r="AB1109"/>
        </row>
        <row r="1110">
          <cell r="A1110"/>
          <cell r="B1110"/>
          <cell r="C1110"/>
          <cell r="D1110"/>
          <cell r="E1110"/>
          <cell r="F1110"/>
          <cell r="G1110"/>
          <cell r="H1110"/>
          <cell r="I1110"/>
          <cell r="J1110"/>
          <cell r="K1110"/>
          <cell r="L1110"/>
          <cell r="M1110"/>
          <cell r="N1110"/>
          <cell r="O1110"/>
          <cell r="P1110">
            <v>0</v>
          </cell>
          <cell r="Q1110"/>
          <cell r="R1110"/>
          <cell r="S1110" t="str">
            <v xml:space="preserve">32819 </v>
          </cell>
          <cell r="T1110"/>
          <cell r="U1110"/>
          <cell r="V1110"/>
          <cell r="W1110"/>
          <cell r="X1110"/>
          <cell r="Y1110"/>
          <cell r="Z1110"/>
          <cell r="AA1110">
            <v>32819</v>
          </cell>
          <cell r="AB1110"/>
        </row>
        <row r="1111">
          <cell r="A1111"/>
          <cell r="B1111"/>
          <cell r="C1111"/>
          <cell r="D1111"/>
          <cell r="E1111"/>
          <cell r="F1111"/>
          <cell r="G1111"/>
          <cell r="H1111"/>
          <cell r="I1111"/>
          <cell r="J1111"/>
          <cell r="K1111"/>
          <cell r="L1111"/>
          <cell r="M1111"/>
          <cell r="N1111"/>
          <cell r="O1111"/>
          <cell r="P1111">
            <v>0</v>
          </cell>
          <cell r="Q1111"/>
          <cell r="R1111"/>
          <cell r="S1111" t="str">
            <v xml:space="preserve">32819 </v>
          </cell>
          <cell r="T1111"/>
          <cell r="U1111"/>
          <cell r="V1111"/>
          <cell r="W1111"/>
          <cell r="X1111"/>
          <cell r="Y1111"/>
          <cell r="Z1111"/>
          <cell r="AA1111">
            <v>32819</v>
          </cell>
          <cell r="AB1111"/>
        </row>
        <row r="1112">
          <cell r="A1112"/>
          <cell r="B1112"/>
          <cell r="C1112"/>
          <cell r="D1112"/>
          <cell r="E1112"/>
          <cell r="F1112"/>
          <cell r="G1112"/>
          <cell r="H1112"/>
          <cell r="I1112"/>
          <cell r="J1112"/>
          <cell r="K1112"/>
          <cell r="L1112"/>
          <cell r="M1112"/>
          <cell r="N1112"/>
          <cell r="O1112"/>
          <cell r="P1112">
            <v>0</v>
          </cell>
          <cell r="Q1112"/>
          <cell r="R1112"/>
          <cell r="S1112" t="str">
            <v xml:space="preserve">32819 </v>
          </cell>
          <cell r="T1112"/>
          <cell r="U1112"/>
          <cell r="V1112"/>
          <cell r="W1112"/>
          <cell r="X1112"/>
          <cell r="Y1112"/>
          <cell r="Z1112"/>
          <cell r="AA1112">
            <v>32819</v>
          </cell>
          <cell r="AB1112"/>
        </row>
        <row r="1113">
          <cell r="A1113"/>
          <cell r="B1113"/>
          <cell r="C1113"/>
          <cell r="D1113"/>
          <cell r="E1113"/>
          <cell r="F1113"/>
          <cell r="G1113"/>
          <cell r="H1113"/>
          <cell r="I1113"/>
          <cell r="J1113"/>
          <cell r="K1113"/>
          <cell r="L1113"/>
          <cell r="M1113"/>
          <cell r="N1113"/>
          <cell r="O1113"/>
          <cell r="P1113">
            <v>0</v>
          </cell>
          <cell r="Q1113"/>
          <cell r="R1113"/>
          <cell r="S1113" t="str">
            <v xml:space="preserve">32819 </v>
          </cell>
          <cell r="T1113"/>
          <cell r="U1113"/>
          <cell r="V1113"/>
          <cell r="W1113"/>
          <cell r="X1113"/>
          <cell r="Y1113"/>
          <cell r="Z1113"/>
          <cell r="AA1113">
            <v>32819</v>
          </cell>
          <cell r="AB1113"/>
        </row>
        <row r="1114">
          <cell r="A1114"/>
          <cell r="B1114"/>
          <cell r="C1114"/>
          <cell r="D1114"/>
          <cell r="E1114"/>
          <cell r="F1114"/>
          <cell r="G1114"/>
          <cell r="H1114"/>
          <cell r="I1114"/>
          <cell r="J1114"/>
          <cell r="K1114"/>
          <cell r="L1114"/>
          <cell r="M1114"/>
          <cell r="N1114"/>
          <cell r="O1114"/>
          <cell r="P1114">
            <v>0</v>
          </cell>
          <cell r="Q1114"/>
          <cell r="R1114"/>
          <cell r="S1114" t="str">
            <v xml:space="preserve">32819 </v>
          </cell>
          <cell r="T1114"/>
          <cell r="U1114"/>
          <cell r="V1114"/>
          <cell r="W1114"/>
          <cell r="X1114"/>
          <cell r="Y1114"/>
          <cell r="Z1114"/>
          <cell r="AA1114">
            <v>32819</v>
          </cell>
          <cell r="AB1114"/>
        </row>
        <row r="1115">
          <cell r="A1115"/>
          <cell r="B1115"/>
          <cell r="C1115"/>
          <cell r="D1115"/>
          <cell r="E1115"/>
          <cell r="F1115"/>
          <cell r="G1115"/>
          <cell r="H1115"/>
          <cell r="I1115"/>
          <cell r="J1115"/>
          <cell r="K1115"/>
          <cell r="L1115"/>
          <cell r="M1115"/>
          <cell r="N1115"/>
          <cell r="O1115"/>
          <cell r="P1115">
            <v>0</v>
          </cell>
          <cell r="Q1115"/>
          <cell r="R1115"/>
          <cell r="S1115" t="str">
            <v xml:space="preserve">32819 </v>
          </cell>
          <cell r="T1115"/>
          <cell r="U1115"/>
          <cell r="V1115"/>
          <cell r="W1115"/>
          <cell r="X1115"/>
          <cell r="Y1115"/>
          <cell r="Z1115"/>
          <cell r="AA1115">
            <v>32819</v>
          </cell>
          <cell r="AB1115"/>
        </row>
        <row r="1116">
          <cell r="A1116"/>
          <cell r="B1116"/>
          <cell r="C1116"/>
          <cell r="D1116"/>
          <cell r="E1116"/>
          <cell r="F1116"/>
          <cell r="G1116"/>
          <cell r="H1116"/>
          <cell r="I1116"/>
          <cell r="J1116"/>
          <cell r="K1116"/>
          <cell r="L1116"/>
          <cell r="M1116"/>
          <cell r="N1116"/>
          <cell r="O1116"/>
          <cell r="P1116">
            <v>0</v>
          </cell>
          <cell r="Q1116"/>
          <cell r="R1116"/>
          <cell r="S1116" t="str">
            <v xml:space="preserve">32819 </v>
          </cell>
          <cell r="T1116"/>
          <cell r="U1116"/>
          <cell r="V1116"/>
          <cell r="W1116"/>
          <cell r="X1116"/>
          <cell r="Y1116"/>
          <cell r="Z1116"/>
          <cell r="AA1116">
            <v>32819</v>
          </cell>
          <cell r="AB1116"/>
        </row>
        <row r="1117">
          <cell r="A1117"/>
          <cell r="B1117"/>
          <cell r="C1117"/>
          <cell r="D1117"/>
          <cell r="E1117"/>
          <cell r="F1117"/>
          <cell r="G1117"/>
          <cell r="H1117"/>
          <cell r="I1117"/>
          <cell r="J1117"/>
          <cell r="K1117"/>
          <cell r="L1117"/>
          <cell r="M1117"/>
          <cell r="N1117"/>
          <cell r="O1117"/>
          <cell r="P1117">
            <v>0</v>
          </cell>
          <cell r="Q1117"/>
          <cell r="R1117"/>
          <cell r="S1117" t="str">
            <v xml:space="preserve">32819 </v>
          </cell>
          <cell r="T1117"/>
          <cell r="U1117"/>
          <cell r="V1117"/>
          <cell r="W1117"/>
          <cell r="X1117"/>
          <cell r="Y1117"/>
          <cell r="Z1117"/>
          <cell r="AA1117">
            <v>32819</v>
          </cell>
          <cell r="AB1117"/>
        </row>
        <row r="1118">
          <cell r="A1118"/>
          <cell r="B1118"/>
          <cell r="C1118"/>
          <cell r="D1118"/>
          <cell r="E1118"/>
          <cell r="F1118"/>
          <cell r="G1118"/>
          <cell r="H1118"/>
          <cell r="I1118"/>
          <cell r="J1118"/>
          <cell r="K1118"/>
          <cell r="L1118"/>
          <cell r="M1118"/>
          <cell r="N1118"/>
          <cell r="O1118"/>
          <cell r="P1118">
            <v>0</v>
          </cell>
          <cell r="Q1118"/>
          <cell r="R1118"/>
          <cell r="S1118" t="str">
            <v xml:space="preserve">32819 </v>
          </cell>
          <cell r="T1118"/>
          <cell r="U1118"/>
          <cell r="V1118"/>
          <cell r="W1118"/>
          <cell r="X1118"/>
          <cell r="Y1118"/>
          <cell r="Z1118"/>
          <cell r="AA1118">
            <v>32819</v>
          </cell>
          <cell r="AB1118"/>
        </row>
        <row r="1119">
          <cell r="A1119"/>
          <cell r="B1119"/>
          <cell r="C1119"/>
          <cell r="D1119"/>
          <cell r="E1119"/>
          <cell r="F1119"/>
          <cell r="G1119"/>
          <cell r="H1119"/>
          <cell r="I1119"/>
          <cell r="J1119"/>
          <cell r="K1119"/>
          <cell r="L1119"/>
          <cell r="M1119"/>
          <cell r="N1119"/>
          <cell r="O1119"/>
          <cell r="P1119">
            <v>0</v>
          </cell>
          <cell r="Q1119"/>
          <cell r="R1119"/>
          <cell r="S1119" t="str">
            <v xml:space="preserve">32819 </v>
          </cell>
          <cell r="T1119"/>
          <cell r="U1119"/>
          <cell r="V1119"/>
          <cell r="W1119"/>
          <cell r="X1119"/>
          <cell r="Y1119"/>
          <cell r="Z1119"/>
          <cell r="AA1119">
            <v>32819</v>
          </cell>
          <cell r="AB1119"/>
        </row>
        <row r="1120">
          <cell r="A1120"/>
          <cell r="B1120"/>
          <cell r="C1120"/>
          <cell r="D1120"/>
          <cell r="E1120"/>
          <cell r="F1120"/>
          <cell r="G1120"/>
          <cell r="H1120"/>
          <cell r="I1120"/>
          <cell r="J1120"/>
          <cell r="K1120"/>
          <cell r="L1120"/>
          <cell r="M1120"/>
          <cell r="N1120"/>
          <cell r="O1120"/>
          <cell r="P1120">
            <v>0</v>
          </cell>
          <cell r="Q1120"/>
          <cell r="R1120"/>
          <cell r="S1120" t="str">
            <v xml:space="preserve">32819 </v>
          </cell>
          <cell r="T1120"/>
          <cell r="U1120"/>
          <cell r="V1120"/>
          <cell r="W1120"/>
          <cell r="X1120"/>
          <cell r="Y1120"/>
          <cell r="Z1120"/>
          <cell r="AA1120">
            <v>32819</v>
          </cell>
          <cell r="AB1120"/>
        </row>
        <row r="1121">
          <cell r="A1121"/>
          <cell r="B1121"/>
          <cell r="C1121"/>
          <cell r="D1121"/>
          <cell r="E1121"/>
          <cell r="F1121"/>
          <cell r="G1121"/>
          <cell r="H1121"/>
          <cell r="I1121"/>
          <cell r="J1121"/>
          <cell r="K1121"/>
          <cell r="L1121"/>
          <cell r="M1121"/>
          <cell r="N1121"/>
          <cell r="O1121"/>
          <cell r="P1121">
            <v>0</v>
          </cell>
          <cell r="Q1121"/>
          <cell r="R1121"/>
          <cell r="S1121" t="str">
            <v xml:space="preserve">32819 </v>
          </cell>
          <cell r="T1121"/>
          <cell r="U1121"/>
          <cell r="V1121"/>
          <cell r="W1121"/>
          <cell r="X1121"/>
          <cell r="Y1121"/>
          <cell r="Z1121"/>
          <cell r="AA1121">
            <v>32819</v>
          </cell>
          <cell r="AB1121"/>
        </row>
        <row r="1122">
          <cell r="A1122"/>
          <cell r="B1122"/>
          <cell r="C1122"/>
          <cell r="D1122"/>
          <cell r="E1122"/>
          <cell r="F1122"/>
          <cell r="G1122"/>
          <cell r="H1122"/>
          <cell r="I1122"/>
          <cell r="J1122"/>
          <cell r="K1122"/>
          <cell r="L1122"/>
          <cell r="M1122"/>
          <cell r="N1122"/>
          <cell r="O1122"/>
          <cell r="P1122">
            <v>0</v>
          </cell>
          <cell r="Q1122"/>
          <cell r="R1122"/>
          <cell r="S1122" t="str">
            <v xml:space="preserve">32819 </v>
          </cell>
          <cell r="T1122"/>
          <cell r="U1122"/>
          <cell r="V1122"/>
          <cell r="W1122"/>
          <cell r="X1122"/>
          <cell r="Y1122"/>
          <cell r="Z1122"/>
          <cell r="AA1122">
            <v>32819</v>
          </cell>
          <cell r="AB1122"/>
        </row>
        <row r="1123">
          <cell r="A1123"/>
          <cell r="B1123"/>
          <cell r="C1123"/>
          <cell r="D1123"/>
          <cell r="E1123"/>
          <cell r="F1123"/>
          <cell r="G1123"/>
          <cell r="H1123"/>
          <cell r="I1123"/>
          <cell r="J1123"/>
          <cell r="K1123"/>
          <cell r="L1123"/>
          <cell r="M1123"/>
          <cell r="N1123"/>
          <cell r="O1123"/>
          <cell r="P1123">
            <v>0</v>
          </cell>
          <cell r="Q1123"/>
          <cell r="R1123"/>
          <cell r="S1123" t="str">
            <v xml:space="preserve">32819 </v>
          </cell>
          <cell r="T1123"/>
          <cell r="U1123"/>
          <cell r="V1123"/>
          <cell r="W1123"/>
          <cell r="X1123"/>
          <cell r="Y1123"/>
          <cell r="Z1123"/>
          <cell r="AA1123">
            <v>32819</v>
          </cell>
          <cell r="AB1123"/>
        </row>
        <row r="1124">
          <cell r="A1124"/>
          <cell r="B1124"/>
          <cell r="C1124"/>
          <cell r="D1124"/>
          <cell r="E1124"/>
          <cell r="F1124"/>
          <cell r="G1124"/>
          <cell r="H1124"/>
          <cell r="I1124"/>
          <cell r="J1124"/>
          <cell r="K1124"/>
          <cell r="L1124"/>
          <cell r="M1124"/>
          <cell r="N1124"/>
          <cell r="O1124"/>
          <cell r="P1124">
            <v>0</v>
          </cell>
          <cell r="Q1124"/>
          <cell r="R1124"/>
          <cell r="S1124" t="str">
            <v xml:space="preserve">32819 </v>
          </cell>
          <cell r="T1124"/>
          <cell r="U1124"/>
          <cell r="V1124"/>
          <cell r="W1124"/>
          <cell r="X1124"/>
          <cell r="Y1124"/>
          <cell r="Z1124"/>
          <cell r="AA1124">
            <v>32819</v>
          </cell>
          <cell r="AB1124"/>
        </row>
        <row r="1125">
          <cell r="A1125"/>
          <cell r="B1125"/>
          <cell r="C1125"/>
          <cell r="D1125"/>
          <cell r="E1125"/>
          <cell r="F1125"/>
          <cell r="G1125"/>
          <cell r="H1125"/>
          <cell r="I1125"/>
          <cell r="J1125"/>
          <cell r="K1125"/>
          <cell r="L1125"/>
          <cell r="M1125"/>
          <cell r="N1125"/>
          <cell r="O1125"/>
          <cell r="P1125">
            <v>0</v>
          </cell>
          <cell r="Q1125"/>
          <cell r="R1125"/>
          <cell r="S1125" t="str">
            <v xml:space="preserve">32819 </v>
          </cell>
          <cell r="T1125"/>
          <cell r="U1125"/>
          <cell r="V1125"/>
          <cell r="W1125"/>
          <cell r="X1125"/>
          <cell r="Y1125"/>
          <cell r="Z1125"/>
          <cell r="AA1125">
            <v>32819</v>
          </cell>
          <cell r="AB1125"/>
        </row>
        <row r="1126">
          <cell r="A1126"/>
          <cell r="B1126"/>
          <cell r="C1126"/>
          <cell r="D1126"/>
          <cell r="E1126"/>
          <cell r="F1126"/>
          <cell r="G1126"/>
          <cell r="H1126"/>
          <cell r="I1126"/>
          <cell r="J1126"/>
          <cell r="K1126"/>
          <cell r="L1126"/>
          <cell r="M1126"/>
          <cell r="N1126"/>
          <cell r="O1126"/>
          <cell r="P1126">
            <v>0</v>
          </cell>
          <cell r="Q1126"/>
          <cell r="R1126"/>
          <cell r="S1126" t="str">
            <v xml:space="preserve">32819 </v>
          </cell>
          <cell r="T1126"/>
          <cell r="U1126"/>
          <cell r="V1126"/>
          <cell r="W1126"/>
          <cell r="X1126"/>
          <cell r="Y1126"/>
          <cell r="Z1126"/>
          <cell r="AA1126">
            <v>32819</v>
          </cell>
          <cell r="AB1126"/>
        </row>
        <row r="1127">
          <cell r="A1127"/>
          <cell r="B1127"/>
          <cell r="C1127"/>
          <cell r="D1127"/>
          <cell r="E1127"/>
          <cell r="F1127"/>
          <cell r="G1127"/>
          <cell r="H1127"/>
          <cell r="I1127"/>
          <cell r="J1127"/>
          <cell r="K1127"/>
          <cell r="L1127"/>
          <cell r="M1127"/>
          <cell r="N1127"/>
          <cell r="O1127"/>
          <cell r="P1127">
            <v>0</v>
          </cell>
          <cell r="Q1127"/>
          <cell r="R1127"/>
          <cell r="S1127" t="str">
            <v xml:space="preserve">32819 </v>
          </cell>
          <cell r="T1127"/>
          <cell r="U1127"/>
          <cell r="V1127"/>
          <cell r="W1127"/>
          <cell r="X1127"/>
          <cell r="Y1127"/>
          <cell r="Z1127"/>
          <cell r="AA1127">
            <v>32819</v>
          </cell>
          <cell r="AB1127"/>
        </row>
        <row r="1128">
          <cell r="A1128"/>
          <cell r="B1128"/>
          <cell r="C1128"/>
          <cell r="D1128"/>
          <cell r="E1128"/>
          <cell r="F1128"/>
          <cell r="G1128"/>
          <cell r="H1128"/>
          <cell r="I1128"/>
          <cell r="J1128"/>
          <cell r="K1128"/>
          <cell r="L1128"/>
          <cell r="M1128"/>
          <cell r="N1128"/>
          <cell r="O1128"/>
          <cell r="P1128">
            <v>0</v>
          </cell>
          <cell r="Q1128"/>
          <cell r="R1128"/>
          <cell r="S1128" t="str">
            <v xml:space="preserve">32819 </v>
          </cell>
          <cell r="T1128"/>
          <cell r="U1128"/>
          <cell r="V1128"/>
          <cell r="W1128"/>
          <cell r="X1128"/>
          <cell r="Y1128"/>
          <cell r="Z1128"/>
          <cell r="AA1128">
            <v>32819</v>
          </cell>
          <cell r="AB1128"/>
        </row>
        <row r="1129">
          <cell r="A1129"/>
          <cell r="B1129"/>
          <cell r="C1129"/>
          <cell r="D1129"/>
          <cell r="E1129"/>
          <cell r="F1129"/>
          <cell r="G1129"/>
          <cell r="H1129"/>
          <cell r="I1129"/>
          <cell r="J1129"/>
          <cell r="K1129"/>
          <cell r="L1129"/>
          <cell r="M1129"/>
          <cell r="N1129"/>
          <cell r="O1129"/>
          <cell r="P1129">
            <v>0</v>
          </cell>
          <cell r="Q1129"/>
          <cell r="R1129"/>
          <cell r="S1129" t="str">
            <v xml:space="preserve">32819 </v>
          </cell>
          <cell r="T1129"/>
          <cell r="U1129"/>
          <cell r="V1129"/>
          <cell r="W1129"/>
          <cell r="X1129"/>
          <cell r="Y1129"/>
          <cell r="Z1129"/>
          <cell r="AA1129">
            <v>32819</v>
          </cell>
          <cell r="AB1129"/>
        </row>
        <row r="1130">
          <cell r="A1130"/>
          <cell r="B1130"/>
          <cell r="C1130"/>
          <cell r="D1130"/>
          <cell r="E1130"/>
          <cell r="F1130"/>
          <cell r="G1130"/>
          <cell r="H1130"/>
          <cell r="I1130"/>
          <cell r="J1130"/>
          <cell r="K1130"/>
          <cell r="L1130"/>
          <cell r="M1130"/>
          <cell r="N1130"/>
          <cell r="O1130"/>
          <cell r="P1130">
            <v>0</v>
          </cell>
          <cell r="Q1130"/>
          <cell r="R1130"/>
          <cell r="S1130" t="str">
            <v xml:space="preserve">32819 </v>
          </cell>
          <cell r="T1130"/>
          <cell r="U1130"/>
          <cell r="V1130"/>
          <cell r="W1130"/>
          <cell r="X1130"/>
          <cell r="Y1130"/>
          <cell r="Z1130"/>
          <cell r="AA1130">
            <v>32819</v>
          </cell>
          <cell r="AB1130"/>
        </row>
        <row r="1131">
          <cell r="A1131"/>
          <cell r="B1131"/>
          <cell r="C1131"/>
          <cell r="D1131"/>
          <cell r="E1131"/>
          <cell r="F1131"/>
          <cell r="G1131"/>
          <cell r="H1131"/>
          <cell r="I1131"/>
          <cell r="J1131"/>
          <cell r="K1131"/>
          <cell r="L1131"/>
          <cell r="M1131"/>
          <cell r="N1131"/>
          <cell r="O1131"/>
          <cell r="P1131">
            <v>0</v>
          </cell>
          <cell r="Q1131"/>
          <cell r="R1131"/>
          <cell r="S1131" t="str">
            <v xml:space="preserve">32819 </v>
          </cell>
          <cell r="T1131"/>
          <cell r="U1131"/>
          <cell r="V1131"/>
          <cell r="W1131"/>
          <cell r="X1131"/>
          <cell r="Y1131"/>
          <cell r="Z1131"/>
          <cell r="AA1131">
            <v>32819</v>
          </cell>
          <cell r="AB1131"/>
        </row>
        <row r="1132">
          <cell r="A1132"/>
          <cell r="B1132"/>
          <cell r="C1132"/>
          <cell r="D1132"/>
          <cell r="E1132"/>
          <cell r="F1132"/>
          <cell r="G1132"/>
          <cell r="H1132"/>
          <cell r="I1132"/>
          <cell r="J1132"/>
          <cell r="K1132"/>
          <cell r="L1132"/>
          <cell r="M1132"/>
          <cell r="N1132"/>
          <cell r="O1132"/>
          <cell r="P1132">
            <v>0</v>
          </cell>
          <cell r="Q1132"/>
          <cell r="R1132"/>
          <cell r="S1132" t="str">
            <v xml:space="preserve">32819 </v>
          </cell>
          <cell r="T1132"/>
          <cell r="U1132"/>
          <cell r="V1132"/>
          <cell r="W1132"/>
          <cell r="X1132"/>
          <cell r="Y1132"/>
          <cell r="Z1132"/>
          <cell r="AA1132">
            <v>32819</v>
          </cell>
          <cell r="AB1132"/>
        </row>
        <row r="1133">
          <cell r="A1133"/>
          <cell r="B1133"/>
          <cell r="C1133"/>
          <cell r="D1133"/>
          <cell r="E1133"/>
          <cell r="F1133"/>
          <cell r="G1133"/>
          <cell r="H1133"/>
          <cell r="I1133"/>
          <cell r="J1133"/>
          <cell r="K1133"/>
          <cell r="L1133"/>
          <cell r="M1133"/>
          <cell r="N1133"/>
          <cell r="O1133"/>
          <cell r="P1133">
            <v>0</v>
          </cell>
          <cell r="Q1133"/>
          <cell r="R1133"/>
          <cell r="S1133" t="str">
            <v xml:space="preserve">32819 </v>
          </cell>
          <cell r="T1133"/>
          <cell r="U1133"/>
          <cell r="V1133"/>
          <cell r="W1133"/>
          <cell r="X1133"/>
          <cell r="Y1133"/>
          <cell r="Z1133"/>
          <cell r="AA1133">
            <v>32819</v>
          </cell>
          <cell r="AB1133"/>
        </row>
        <row r="1134">
          <cell r="A1134"/>
          <cell r="B1134"/>
          <cell r="C1134"/>
          <cell r="D1134"/>
          <cell r="E1134"/>
          <cell r="F1134"/>
          <cell r="G1134"/>
          <cell r="H1134"/>
          <cell r="I1134"/>
          <cell r="J1134"/>
          <cell r="K1134"/>
          <cell r="L1134"/>
          <cell r="M1134"/>
          <cell r="N1134"/>
          <cell r="O1134"/>
          <cell r="P1134">
            <v>0</v>
          </cell>
          <cell r="Q1134"/>
          <cell r="R1134"/>
          <cell r="S1134" t="str">
            <v xml:space="preserve">32819 </v>
          </cell>
          <cell r="T1134"/>
          <cell r="U1134"/>
          <cell r="V1134"/>
          <cell r="W1134"/>
          <cell r="X1134"/>
          <cell r="Y1134"/>
          <cell r="Z1134"/>
          <cell r="AA1134">
            <v>32819</v>
          </cell>
          <cell r="AB1134"/>
        </row>
        <row r="1135">
          <cell r="A1135"/>
          <cell r="B1135"/>
          <cell r="C1135"/>
          <cell r="D1135"/>
          <cell r="E1135"/>
          <cell r="F1135"/>
          <cell r="G1135"/>
          <cell r="H1135"/>
          <cell r="I1135"/>
          <cell r="J1135"/>
          <cell r="K1135"/>
          <cell r="L1135"/>
          <cell r="M1135"/>
          <cell r="N1135"/>
          <cell r="O1135"/>
          <cell r="P1135">
            <v>0</v>
          </cell>
          <cell r="Q1135"/>
          <cell r="R1135"/>
          <cell r="S1135" t="str">
            <v xml:space="preserve">32819 </v>
          </cell>
          <cell r="T1135"/>
          <cell r="U1135"/>
          <cell r="V1135"/>
          <cell r="W1135"/>
          <cell r="X1135"/>
          <cell r="Y1135"/>
          <cell r="Z1135"/>
          <cell r="AA1135">
            <v>32819</v>
          </cell>
          <cell r="AB1135"/>
        </row>
        <row r="1136">
          <cell r="A1136"/>
          <cell r="B1136"/>
          <cell r="C1136"/>
          <cell r="D1136"/>
          <cell r="E1136"/>
          <cell r="F1136"/>
          <cell r="G1136"/>
          <cell r="H1136"/>
          <cell r="I1136"/>
          <cell r="J1136"/>
          <cell r="K1136"/>
          <cell r="L1136"/>
          <cell r="M1136"/>
          <cell r="N1136"/>
          <cell r="O1136"/>
          <cell r="P1136">
            <v>0</v>
          </cell>
          <cell r="Q1136"/>
          <cell r="R1136"/>
          <cell r="S1136" t="str">
            <v xml:space="preserve">32819 </v>
          </cell>
          <cell r="T1136"/>
          <cell r="U1136"/>
          <cell r="V1136"/>
          <cell r="W1136"/>
          <cell r="X1136"/>
          <cell r="Y1136"/>
          <cell r="Z1136"/>
          <cell r="AA1136">
            <v>32819</v>
          </cell>
          <cell r="AB1136"/>
        </row>
        <row r="1137">
          <cell r="A1137"/>
          <cell r="B1137"/>
          <cell r="C1137"/>
          <cell r="D1137"/>
          <cell r="E1137"/>
          <cell r="F1137"/>
          <cell r="G1137"/>
          <cell r="H1137"/>
          <cell r="I1137"/>
          <cell r="J1137"/>
          <cell r="K1137"/>
          <cell r="L1137"/>
          <cell r="M1137"/>
          <cell r="N1137"/>
          <cell r="O1137"/>
          <cell r="P1137">
            <v>0</v>
          </cell>
          <cell r="Q1137"/>
          <cell r="R1137"/>
          <cell r="S1137" t="str">
            <v xml:space="preserve">32819 </v>
          </cell>
          <cell r="T1137"/>
          <cell r="U1137"/>
          <cell r="V1137"/>
          <cell r="W1137"/>
          <cell r="X1137"/>
          <cell r="Y1137"/>
          <cell r="Z1137"/>
          <cell r="AA1137">
            <v>32819</v>
          </cell>
          <cell r="AB1137"/>
        </row>
        <row r="1138">
          <cell r="A1138"/>
          <cell r="B1138"/>
          <cell r="C1138"/>
          <cell r="D1138"/>
          <cell r="E1138"/>
          <cell r="F1138"/>
          <cell r="G1138"/>
          <cell r="H1138"/>
          <cell r="I1138"/>
          <cell r="J1138"/>
          <cell r="K1138"/>
          <cell r="L1138"/>
          <cell r="M1138"/>
          <cell r="N1138"/>
          <cell r="O1138"/>
          <cell r="P1138">
            <v>0</v>
          </cell>
          <cell r="Q1138"/>
          <cell r="R1138"/>
          <cell r="S1138" t="str">
            <v xml:space="preserve">32819 </v>
          </cell>
          <cell r="T1138"/>
          <cell r="U1138"/>
          <cell r="V1138"/>
          <cell r="W1138"/>
          <cell r="X1138"/>
          <cell r="Y1138"/>
          <cell r="Z1138"/>
          <cell r="AA1138">
            <v>32819</v>
          </cell>
          <cell r="AB1138"/>
        </row>
        <row r="1139">
          <cell r="A1139"/>
          <cell r="B1139"/>
          <cell r="C1139"/>
          <cell r="D1139"/>
          <cell r="E1139"/>
          <cell r="F1139"/>
          <cell r="G1139"/>
          <cell r="H1139"/>
          <cell r="I1139"/>
          <cell r="J1139"/>
          <cell r="K1139"/>
          <cell r="L1139"/>
          <cell r="M1139"/>
          <cell r="N1139"/>
          <cell r="O1139"/>
          <cell r="P1139">
            <v>0</v>
          </cell>
          <cell r="Q1139"/>
          <cell r="R1139"/>
          <cell r="S1139" t="str">
            <v xml:space="preserve">32819 </v>
          </cell>
          <cell r="T1139"/>
          <cell r="U1139"/>
          <cell r="V1139"/>
          <cell r="W1139"/>
          <cell r="X1139"/>
          <cell r="Y1139"/>
          <cell r="Z1139"/>
          <cell r="AA1139">
            <v>32819</v>
          </cell>
          <cell r="AB1139"/>
        </row>
        <row r="1140">
          <cell r="A1140"/>
          <cell r="B1140"/>
          <cell r="C1140"/>
          <cell r="D1140"/>
          <cell r="E1140"/>
          <cell r="F1140"/>
          <cell r="G1140"/>
          <cell r="H1140"/>
          <cell r="I1140"/>
          <cell r="J1140"/>
          <cell r="K1140"/>
          <cell r="L1140"/>
          <cell r="M1140"/>
          <cell r="N1140"/>
          <cell r="O1140"/>
          <cell r="P1140">
            <v>0</v>
          </cell>
          <cell r="Q1140"/>
          <cell r="R1140"/>
          <cell r="S1140" t="str">
            <v xml:space="preserve">32819 </v>
          </cell>
          <cell r="T1140"/>
          <cell r="U1140"/>
          <cell r="V1140"/>
          <cell r="W1140"/>
          <cell r="X1140"/>
          <cell r="Y1140"/>
          <cell r="Z1140"/>
          <cell r="AA1140">
            <v>32819</v>
          </cell>
          <cell r="AB1140"/>
        </row>
        <row r="1141">
          <cell r="A1141"/>
          <cell r="B1141"/>
          <cell r="C1141"/>
          <cell r="D1141"/>
          <cell r="E1141"/>
          <cell r="F1141"/>
          <cell r="G1141"/>
          <cell r="H1141"/>
          <cell r="I1141"/>
          <cell r="J1141"/>
          <cell r="K1141"/>
          <cell r="L1141"/>
          <cell r="M1141"/>
          <cell r="N1141"/>
          <cell r="O1141"/>
          <cell r="P1141">
            <v>0</v>
          </cell>
          <cell r="Q1141"/>
          <cell r="R1141"/>
          <cell r="S1141" t="str">
            <v xml:space="preserve">32819 </v>
          </cell>
          <cell r="T1141"/>
          <cell r="U1141"/>
          <cell r="V1141"/>
          <cell r="W1141"/>
          <cell r="X1141"/>
          <cell r="Y1141"/>
          <cell r="Z1141"/>
          <cell r="AA1141">
            <v>32819</v>
          </cell>
          <cell r="AB1141"/>
        </row>
        <row r="1142">
          <cell r="A1142"/>
          <cell r="B1142"/>
          <cell r="C1142"/>
          <cell r="D1142"/>
          <cell r="E1142"/>
          <cell r="F1142"/>
          <cell r="G1142"/>
          <cell r="H1142"/>
          <cell r="I1142"/>
          <cell r="J1142"/>
          <cell r="K1142"/>
          <cell r="L1142"/>
          <cell r="M1142"/>
          <cell r="N1142"/>
          <cell r="O1142"/>
          <cell r="P1142">
            <v>0</v>
          </cell>
          <cell r="Q1142"/>
          <cell r="R1142"/>
          <cell r="S1142" t="str">
            <v xml:space="preserve">32819 </v>
          </cell>
          <cell r="T1142"/>
          <cell r="U1142"/>
          <cell r="V1142"/>
          <cell r="W1142"/>
          <cell r="X1142"/>
          <cell r="Y1142"/>
          <cell r="Z1142"/>
          <cell r="AA1142">
            <v>32819</v>
          </cell>
          <cell r="AB1142"/>
        </row>
        <row r="1143">
          <cell r="A1143"/>
          <cell r="B1143"/>
          <cell r="C1143"/>
          <cell r="D1143"/>
          <cell r="E1143"/>
          <cell r="F1143"/>
          <cell r="G1143"/>
          <cell r="H1143"/>
          <cell r="I1143"/>
          <cell r="J1143"/>
          <cell r="K1143"/>
          <cell r="L1143"/>
          <cell r="M1143"/>
          <cell r="N1143"/>
          <cell r="O1143"/>
          <cell r="P1143">
            <v>0</v>
          </cell>
          <cell r="Q1143"/>
          <cell r="R1143"/>
          <cell r="S1143" t="str">
            <v xml:space="preserve">32819 </v>
          </cell>
          <cell r="T1143"/>
          <cell r="U1143"/>
          <cell r="V1143"/>
          <cell r="W1143"/>
          <cell r="X1143"/>
          <cell r="Y1143"/>
          <cell r="Z1143"/>
          <cell r="AA1143">
            <v>32819</v>
          </cell>
          <cell r="AB1143"/>
        </row>
        <row r="1144">
          <cell r="A1144"/>
          <cell r="B1144"/>
          <cell r="C1144"/>
          <cell r="D1144"/>
          <cell r="E1144"/>
          <cell r="F1144"/>
          <cell r="G1144"/>
          <cell r="H1144"/>
          <cell r="I1144"/>
          <cell r="J1144"/>
          <cell r="K1144"/>
          <cell r="L1144"/>
          <cell r="M1144"/>
          <cell r="N1144"/>
          <cell r="O1144"/>
          <cell r="P1144">
            <v>0</v>
          </cell>
          <cell r="Q1144"/>
          <cell r="R1144"/>
          <cell r="S1144" t="str">
            <v xml:space="preserve">32819 </v>
          </cell>
          <cell r="T1144"/>
          <cell r="U1144"/>
          <cell r="V1144"/>
          <cell r="W1144"/>
          <cell r="X1144"/>
          <cell r="Y1144"/>
          <cell r="Z1144"/>
          <cell r="AA1144">
            <v>32819</v>
          </cell>
          <cell r="AB1144"/>
        </row>
        <row r="1145">
          <cell r="A1145"/>
          <cell r="B1145"/>
          <cell r="C1145"/>
          <cell r="D1145"/>
          <cell r="E1145"/>
          <cell r="F1145"/>
          <cell r="G1145"/>
          <cell r="H1145"/>
          <cell r="I1145"/>
          <cell r="J1145"/>
          <cell r="K1145"/>
          <cell r="L1145"/>
          <cell r="M1145"/>
          <cell r="N1145"/>
          <cell r="O1145"/>
          <cell r="P1145">
            <v>0</v>
          </cell>
          <cell r="Q1145"/>
          <cell r="R1145"/>
          <cell r="S1145" t="str">
            <v xml:space="preserve">32819 </v>
          </cell>
          <cell r="T1145"/>
          <cell r="U1145"/>
          <cell r="V1145"/>
          <cell r="W1145"/>
          <cell r="X1145"/>
          <cell r="Y1145"/>
          <cell r="Z1145"/>
          <cell r="AA1145">
            <v>32819</v>
          </cell>
          <cell r="AB1145"/>
        </row>
        <row r="1146">
          <cell r="A1146"/>
          <cell r="B1146"/>
          <cell r="C1146"/>
          <cell r="D1146"/>
          <cell r="E1146"/>
          <cell r="F1146"/>
          <cell r="G1146"/>
          <cell r="H1146"/>
          <cell r="I1146"/>
          <cell r="J1146"/>
          <cell r="K1146"/>
          <cell r="L1146"/>
          <cell r="M1146"/>
          <cell r="N1146"/>
          <cell r="O1146"/>
          <cell r="P1146">
            <v>0</v>
          </cell>
          <cell r="Q1146"/>
          <cell r="R1146"/>
          <cell r="S1146" t="str">
            <v xml:space="preserve">32819 </v>
          </cell>
          <cell r="T1146"/>
          <cell r="U1146"/>
          <cell r="V1146"/>
          <cell r="W1146"/>
          <cell r="X1146"/>
          <cell r="Y1146"/>
          <cell r="Z1146"/>
          <cell r="AA1146">
            <v>32819</v>
          </cell>
          <cell r="AB1146"/>
        </row>
        <row r="1147">
          <cell r="A1147"/>
          <cell r="B1147"/>
          <cell r="C1147"/>
          <cell r="D1147"/>
          <cell r="E1147"/>
          <cell r="F1147"/>
          <cell r="G1147"/>
          <cell r="H1147"/>
          <cell r="I1147"/>
          <cell r="J1147"/>
          <cell r="K1147"/>
          <cell r="L1147"/>
          <cell r="M1147"/>
          <cell r="N1147"/>
          <cell r="O1147"/>
          <cell r="P1147">
            <v>0</v>
          </cell>
          <cell r="Q1147"/>
          <cell r="R1147"/>
          <cell r="S1147" t="str">
            <v xml:space="preserve">32819 </v>
          </cell>
          <cell r="T1147"/>
          <cell r="U1147"/>
          <cell r="V1147"/>
          <cell r="W1147"/>
          <cell r="X1147"/>
          <cell r="Y1147"/>
          <cell r="Z1147"/>
          <cell r="AA1147">
            <v>32819</v>
          </cell>
          <cell r="AB1147"/>
        </row>
        <row r="1148">
          <cell r="A1148"/>
          <cell r="B1148"/>
          <cell r="C1148"/>
          <cell r="D1148"/>
          <cell r="E1148"/>
          <cell r="F1148"/>
          <cell r="G1148"/>
          <cell r="H1148"/>
          <cell r="I1148"/>
          <cell r="J1148"/>
          <cell r="K1148"/>
          <cell r="L1148"/>
          <cell r="M1148"/>
          <cell r="N1148"/>
          <cell r="O1148"/>
          <cell r="P1148">
            <v>0</v>
          </cell>
          <cell r="Q1148"/>
          <cell r="R1148"/>
          <cell r="S1148" t="str">
            <v xml:space="preserve">32819 </v>
          </cell>
          <cell r="T1148"/>
          <cell r="U1148"/>
          <cell r="V1148"/>
          <cell r="W1148"/>
          <cell r="X1148"/>
          <cell r="Y1148"/>
          <cell r="Z1148"/>
          <cell r="AA1148">
            <v>32819</v>
          </cell>
          <cell r="AB1148"/>
        </row>
        <row r="1149">
          <cell r="A1149"/>
          <cell r="B1149"/>
          <cell r="C1149"/>
          <cell r="D1149"/>
          <cell r="E1149"/>
          <cell r="F1149"/>
          <cell r="G1149"/>
          <cell r="H1149"/>
          <cell r="I1149"/>
          <cell r="J1149"/>
          <cell r="K1149"/>
          <cell r="L1149"/>
          <cell r="M1149"/>
          <cell r="N1149"/>
          <cell r="O1149"/>
          <cell r="P1149">
            <v>0</v>
          </cell>
          <cell r="Q1149"/>
          <cell r="R1149"/>
          <cell r="S1149" t="str">
            <v xml:space="preserve">32819 </v>
          </cell>
          <cell r="T1149"/>
          <cell r="U1149"/>
          <cell r="V1149"/>
          <cell r="W1149"/>
          <cell r="X1149"/>
          <cell r="Y1149"/>
          <cell r="Z1149"/>
          <cell r="AA1149">
            <v>32819</v>
          </cell>
          <cell r="AB1149"/>
        </row>
        <row r="1150">
          <cell r="A1150"/>
          <cell r="B1150"/>
          <cell r="C1150"/>
          <cell r="D1150"/>
          <cell r="E1150"/>
          <cell r="F1150"/>
          <cell r="G1150"/>
          <cell r="H1150"/>
          <cell r="I1150"/>
          <cell r="J1150"/>
          <cell r="K1150"/>
          <cell r="L1150"/>
          <cell r="M1150"/>
          <cell r="N1150"/>
          <cell r="O1150"/>
          <cell r="P1150">
            <v>0</v>
          </cell>
          <cell r="Q1150"/>
          <cell r="R1150"/>
          <cell r="S1150" t="str">
            <v xml:space="preserve">32819 </v>
          </cell>
          <cell r="T1150"/>
          <cell r="U1150"/>
          <cell r="V1150"/>
          <cell r="W1150"/>
          <cell r="X1150"/>
          <cell r="Y1150"/>
          <cell r="Z1150"/>
          <cell r="AA1150">
            <v>32819</v>
          </cell>
          <cell r="AB1150"/>
        </row>
        <row r="1151">
          <cell r="A1151"/>
          <cell r="B1151"/>
          <cell r="C1151"/>
          <cell r="D1151"/>
          <cell r="E1151"/>
          <cell r="F1151"/>
          <cell r="G1151"/>
          <cell r="H1151"/>
          <cell r="I1151"/>
          <cell r="J1151"/>
          <cell r="K1151"/>
          <cell r="L1151"/>
          <cell r="M1151"/>
          <cell r="N1151"/>
          <cell r="O1151"/>
          <cell r="P1151">
            <v>0</v>
          </cell>
          <cell r="Q1151"/>
          <cell r="R1151"/>
          <cell r="S1151" t="str">
            <v xml:space="preserve">32819 </v>
          </cell>
          <cell r="T1151"/>
          <cell r="U1151"/>
          <cell r="V1151"/>
          <cell r="W1151"/>
          <cell r="X1151"/>
          <cell r="Y1151"/>
          <cell r="Z1151"/>
          <cell r="AA1151">
            <v>32819</v>
          </cell>
          <cell r="AB1151"/>
        </row>
        <row r="1152">
          <cell r="A1152"/>
          <cell r="B1152"/>
          <cell r="C1152"/>
          <cell r="D1152"/>
          <cell r="E1152"/>
          <cell r="F1152"/>
          <cell r="G1152"/>
          <cell r="H1152"/>
          <cell r="I1152"/>
          <cell r="J1152"/>
          <cell r="K1152"/>
          <cell r="L1152"/>
          <cell r="M1152"/>
          <cell r="N1152"/>
          <cell r="O1152"/>
          <cell r="P1152">
            <v>0</v>
          </cell>
          <cell r="Q1152"/>
          <cell r="R1152"/>
          <cell r="S1152" t="str">
            <v xml:space="preserve">32819 </v>
          </cell>
          <cell r="T1152"/>
          <cell r="U1152"/>
          <cell r="V1152"/>
          <cell r="W1152"/>
          <cell r="X1152"/>
          <cell r="Y1152"/>
          <cell r="Z1152"/>
          <cell r="AA1152">
            <v>32819</v>
          </cell>
          <cell r="AB1152"/>
        </row>
        <row r="1153">
          <cell r="A1153"/>
          <cell r="B1153"/>
          <cell r="C1153"/>
          <cell r="D1153"/>
          <cell r="E1153"/>
          <cell r="F1153"/>
          <cell r="G1153"/>
          <cell r="H1153"/>
          <cell r="I1153"/>
          <cell r="J1153"/>
          <cell r="K1153"/>
          <cell r="L1153"/>
          <cell r="M1153"/>
          <cell r="N1153"/>
          <cell r="O1153"/>
          <cell r="P1153">
            <v>0</v>
          </cell>
          <cell r="Q1153"/>
          <cell r="R1153"/>
          <cell r="S1153" t="str">
            <v xml:space="preserve">32819 </v>
          </cell>
          <cell r="T1153"/>
          <cell r="U1153"/>
          <cell r="V1153"/>
          <cell r="W1153"/>
          <cell r="X1153"/>
          <cell r="Y1153"/>
          <cell r="Z1153"/>
          <cell r="AA1153">
            <v>32819</v>
          </cell>
          <cell r="AB1153"/>
        </row>
        <row r="1154">
          <cell r="A1154"/>
          <cell r="B1154"/>
          <cell r="C1154"/>
          <cell r="D1154"/>
          <cell r="E1154"/>
          <cell r="F1154"/>
          <cell r="G1154"/>
          <cell r="H1154"/>
          <cell r="I1154"/>
          <cell r="J1154"/>
          <cell r="K1154"/>
          <cell r="L1154"/>
          <cell r="M1154"/>
          <cell r="N1154"/>
          <cell r="O1154"/>
          <cell r="P1154">
            <v>0</v>
          </cell>
          <cell r="Q1154"/>
          <cell r="R1154"/>
          <cell r="S1154" t="str">
            <v xml:space="preserve">32819 </v>
          </cell>
          <cell r="T1154"/>
          <cell r="U1154"/>
          <cell r="V1154"/>
          <cell r="W1154"/>
          <cell r="X1154"/>
          <cell r="Y1154"/>
          <cell r="Z1154"/>
          <cell r="AA1154">
            <v>32819</v>
          </cell>
          <cell r="AB1154"/>
        </row>
        <row r="1155">
          <cell r="A1155"/>
          <cell r="B1155"/>
          <cell r="C1155"/>
          <cell r="D1155"/>
          <cell r="E1155"/>
          <cell r="F1155"/>
          <cell r="G1155"/>
          <cell r="H1155"/>
          <cell r="I1155"/>
          <cell r="J1155"/>
          <cell r="K1155"/>
          <cell r="L1155"/>
          <cell r="M1155"/>
          <cell r="N1155"/>
          <cell r="O1155"/>
          <cell r="P1155">
            <v>0</v>
          </cell>
          <cell r="Q1155"/>
          <cell r="R1155"/>
          <cell r="S1155" t="str">
            <v xml:space="preserve">32819 </v>
          </cell>
          <cell r="T1155"/>
          <cell r="U1155"/>
          <cell r="V1155"/>
          <cell r="W1155"/>
          <cell r="X1155"/>
          <cell r="Y1155"/>
          <cell r="Z1155"/>
          <cell r="AA1155">
            <v>32819</v>
          </cell>
          <cell r="AB1155"/>
        </row>
        <row r="1156">
          <cell r="A1156"/>
          <cell r="B1156"/>
          <cell r="C1156"/>
          <cell r="D1156"/>
          <cell r="E1156"/>
          <cell r="F1156"/>
          <cell r="G1156"/>
          <cell r="H1156"/>
          <cell r="I1156"/>
          <cell r="J1156"/>
          <cell r="K1156"/>
          <cell r="L1156"/>
          <cell r="M1156"/>
          <cell r="N1156"/>
          <cell r="O1156"/>
          <cell r="P1156">
            <v>0</v>
          </cell>
          <cell r="Q1156"/>
          <cell r="R1156"/>
          <cell r="S1156" t="str">
            <v xml:space="preserve">32819 </v>
          </cell>
          <cell r="T1156"/>
          <cell r="U1156"/>
          <cell r="V1156"/>
          <cell r="W1156"/>
          <cell r="X1156"/>
          <cell r="Y1156"/>
          <cell r="Z1156"/>
          <cell r="AA1156">
            <v>32819</v>
          </cell>
          <cell r="AB1156"/>
        </row>
        <row r="1157">
          <cell r="A1157"/>
          <cell r="B1157"/>
          <cell r="C1157"/>
          <cell r="D1157"/>
          <cell r="E1157"/>
          <cell r="F1157"/>
          <cell r="G1157"/>
          <cell r="H1157"/>
          <cell r="I1157"/>
          <cell r="J1157"/>
          <cell r="K1157"/>
          <cell r="L1157"/>
          <cell r="M1157"/>
          <cell r="N1157"/>
          <cell r="O1157"/>
          <cell r="P1157">
            <v>0</v>
          </cell>
          <cell r="Q1157"/>
          <cell r="R1157"/>
          <cell r="S1157" t="str">
            <v xml:space="preserve">32819 </v>
          </cell>
          <cell r="T1157"/>
          <cell r="U1157"/>
          <cell r="V1157"/>
          <cell r="W1157"/>
          <cell r="X1157"/>
          <cell r="Y1157"/>
          <cell r="Z1157"/>
          <cell r="AA1157">
            <v>32819</v>
          </cell>
          <cell r="AB1157"/>
        </row>
        <row r="1158">
          <cell r="A1158"/>
          <cell r="B1158"/>
          <cell r="C1158"/>
          <cell r="D1158"/>
          <cell r="E1158"/>
          <cell r="F1158"/>
          <cell r="G1158"/>
          <cell r="H1158"/>
          <cell r="I1158"/>
          <cell r="J1158"/>
          <cell r="K1158"/>
          <cell r="L1158"/>
          <cell r="M1158"/>
          <cell r="N1158"/>
          <cell r="O1158"/>
          <cell r="P1158">
            <v>0</v>
          </cell>
          <cell r="Q1158"/>
          <cell r="R1158"/>
          <cell r="S1158" t="str">
            <v xml:space="preserve">32819 </v>
          </cell>
          <cell r="T1158"/>
          <cell r="U1158"/>
          <cell r="V1158"/>
          <cell r="W1158"/>
          <cell r="X1158"/>
          <cell r="Y1158"/>
          <cell r="Z1158"/>
          <cell r="AA1158">
            <v>32819</v>
          </cell>
          <cell r="AB1158"/>
        </row>
        <row r="1159">
          <cell r="A1159"/>
          <cell r="B1159"/>
          <cell r="C1159"/>
          <cell r="D1159"/>
          <cell r="E1159"/>
          <cell r="F1159"/>
          <cell r="G1159"/>
          <cell r="H1159"/>
          <cell r="I1159"/>
          <cell r="J1159"/>
          <cell r="K1159"/>
          <cell r="L1159"/>
          <cell r="M1159"/>
          <cell r="N1159"/>
          <cell r="O1159"/>
          <cell r="P1159">
            <v>0</v>
          </cell>
          <cell r="Q1159"/>
          <cell r="R1159"/>
          <cell r="S1159" t="str">
            <v xml:space="preserve">32819 </v>
          </cell>
          <cell r="T1159"/>
          <cell r="U1159"/>
          <cell r="V1159"/>
          <cell r="W1159"/>
          <cell r="X1159"/>
          <cell r="Y1159"/>
          <cell r="Z1159"/>
          <cell r="AA1159">
            <v>32819</v>
          </cell>
          <cell r="AB1159"/>
        </row>
        <row r="1160">
          <cell r="A1160"/>
          <cell r="B1160"/>
          <cell r="C1160"/>
          <cell r="D1160"/>
          <cell r="E1160"/>
          <cell r="F1160"/>
          <cell r="G1160"/>
          <cell r="H1160"/>
          <cell r="I1160"/>
          <cell r="J1160"/>
          <cell r="K1160"/>
          <cell r="L1160"/>
          <cell r="M1160"/>
          <cell r="N1160"/>
          <cell r="O1160"/>
          <cell r="P1160">
            <v>0</v>
          </cell>
          <cell r="Q1160"/>
          <cell r="R1160"/>
          <cell r="S1160" t="str">
            <v xml:space="preserve">32819 </v>
          </cell>
          <cell r="T1160"/>
          <cell r="U1160"/>
          <cell r="V1160"/>
          <cell r="W1160"/>
          <cell r="X1160"/>
          <cell r="Y1160"/>
          <cell r="Z1160"/>
          <cell r="AA1160">
            <v>32819</v>
          </cell>
          <cell r="AB1160"/>
        </row>
        <row r="1161">
          <cell r="A1161"/>
          <cell r="B1161"/>
          <cell r="C1161"/>
          <cell r="D1161"/>
          <cell r="E1161"/>
          <cell r="F1161"/>
          <cell r="G1161"/>
          <cell r="H1161"/>
          <cell r="I1161"/>
          <cell r="J1161"/>
          <cell r="K1161"/>
          <cell r="L1161"/>
          <cell r="M1161"/>
          <cell r="N1161"/>
          <cell r="O1161"/>
          <cell r="P1161">
            <v>0</v>
          </cell>
          <cell r="Q1161"/>
          <cell r="R1161"/>
          <cell r="S1161" t="str">
            <v xml:space="preserve">32819 </v>
          </cell>
          <cell r="T1161"/>
          <cell r="U1161"/>
          <cell r="V1161"/>
          <cell r="W1161"/>
          <cell r="X1161"/>
          <cell r="Y1161"/>
          <cell r="Z1161"/>
          <cell r="AA1161">
            <v>32819</v>
          </cell>
          <cell r="AB1161"/>
        </row>
        <row r="1162">
          <cell r="A1162"/>
          <cell r="B1162"/>
          <cell r="C1162"/>
          <cell r="D1162"/>
          <cell r="E1162"/>
          <cell r="F1162"/>
          <cell r="G1162"/>
          <cell r="H1162"/>
          <cell r="I1162"/>
          <cell r="J1162"/>
          <cell r="K1162"/>
          <cell r="L1162"/>
          <cell r="M1162"/>
          <cell r="N1162"/>
          <cell r="O1162"/>
          <cell r="P1162">
            <v>0</v>
          </cell>
          <cell r="Q1162"/>
          <cell r="R1162"/>
          <cell r="S1162" t="str">
            <v xml:space="preserve">32819 </v>
          </cell>
          <cell r="T1162"/>
          <cell r="U1162"/>
          <cell r="V1162"/>
          <cell r="W1162"/>
          <cell r="X1162"/>
          <cell r="Y1162"/>
          <cell r="Z1162"/>
          <cell r="AA1162">
            <v>32819</v>
          </cell>
          <cell r="AB1162"/>
        </row>
        <row r="1163">
          <cell r="A1163"/>
          <cell r="B1163"/>
          <cell r="C1163"/>
          <cell r="D1163"/>
          <cell r="E1163"/>
          <cell r="F1163"/>
          <cell r="G1163"/>
          <cell r="H1163"/>
          <cell r="I1163"/>
          <cell r="J1163"/>
          <cell r="K1163"/>
          <cell r="L1163"/>
          <cell r="M1163"/>
          <cell r="N1163"/>
          <cell r="O1163"/>
          <cell r="P1163">
            <v>0</v>
          </cell>
          <cell r="Q1163"/>
          <cell r="R1163"/>
          <cell r="S1163" t="str">
            <v xml:space="preserve">32819 </v>
          </cell>
          <cell r="T1163"/>
          <cell r="U1163"/>
          <cell r="V1163"/>
          <cell r="W1163"/>
          <cell r="X1163"/>
          <cell r="Y1163"/>
          <cell r="Z1163"/>
          <cell r="AA1163">
            <v>32819</v>
          </cell>
          <cell r="AB1163"/>
        </row>
        <row r="1164">
          <cell r="A1164"/>
          <cell r="B1164"/>
          <cell r="C1164"/>
          <cell r="D1164"/>
          <cell r="E1164"/>
          <cell r="F1164"/>
          <cell r="G1164"/>
          <cell r="H1164"/>
          <cell r="I1164"/>
          <cell r="J1164"/>
          <cell r="K1164"/>
          <cell r="L1164"/>
          <cell r="M1164"/>
          <cell r="N1164"/>
          <cell r="O1164"/>
          <cell r="P1164">
            <v>0</v>
          </cell>
          <cell r="Q1164"/>
          <cell r="R1164"/>
          <cell r="S1164" t="str">
            <v xml:space="preserve">32819 </v>
          </cell>
          <cell r="T1164"/>
          <cell r="U1164"/>
          <cell r="V1164"/>
          <cell r="W1164"/>
          <cell r="X1164"/>
          <cell r="Y1164"/>
          <cell r="Z1164"/>
          <cell r="AA1164">
            <v>32819</v>
          </cell>
          <cell r="AB1164"/>
        </row>
        <row r="1165">
          <cell r="A1165"/>
          <cell r="B1165"/>
          <cell r="C1165"/>
          <cell r="D1165"/>
          <cell r="E1165"/>
          <cell r="F1165"/>
          <cell r="G1165"/>
          <cell r="H1165"/>
          <cell r="I1165"/>
          <cell r="J1165"/>
          <cell r="K1165"/>
          <cell r="L1165"/>
          <cell r="M1165"/>
          <cell r="N1165"/>
          <cell r="O1165"/>
          <cell r="P1165">
            <v>0</v>
          </cell>
          <cell r="Q1165"/>
          <cell r="R1165"/>
          <cell r="S1165" t="str">
            <v xml:space="preserve">32819 </v>
          </cell>
          <cell r="T1165"/>
          <cell r="U1165"/>
          <cell r="V1165"/>
          <cell r="W1165"/>
          <cell r="X1165"/>
          <cell r="Y1165"/>
          <cell r="Z1165"/>
          <cell r="AA1165">
            <v>32819</v>
          </cell>
          <cell r="AB1165"/>
        </row>
        <row r="1166">
          <cell r="A1166"/>
          <cell r="B1166"/>
          <cell r="C1166"/>
          <cell r="D1166"/>
          <cell r="E1166"/>
          <cell r="F1166"/>
          <cell r="G1166"/>
          <cell r="H1166"/>
          <cell r="I1166"/>
          <cell r="J1166"/>
          <cell r="K1166"/>
          <cell r="L1166"/>
          <cell r="M1166"/>
          <cell r="N1166"/>
          <cell r="O1166"/>
          <cell r="P1166">
            <v>0</v>
          </cell>
          <cell r="Q1166"/>
          <cell r="R1166"/>
          <cell r="S1166" t="str">
            <v xml:space="preserve">32819 </v>
          </cell>
          <cell r="T1166"/>
          <cell r="U1166"/>
          <cell r="V1166"/>
          <cell r="W1166"/>
          <cell r="X1166"/>
          <cell r="Y1166"/>
          <cell r="Z1166"/>
          <cell r="AA1166">
            <v>32819</v>
          </cell>
          <cell r="AB1166"/>
        </row>
        <row r="1167">
          <cell r="A1167"/>
          <cell r="B1167"/>
          <cell r="C1167"/>
          <cell r="D1167"/>
          <cell r="E1167"/>
          <cell r="F1167"/>
          <cell r="G1167"/>
          <cell r="H1167"/>
          <cell r="I1167"/>
          <cell r="J1167"/>
          <cell r="K1167"/>
          <cell r="L1167"/>
          <cell r="M1167"/>
          <cell r="N1167"/>
          <cell r="O1167"/>
          <cell r="P1167">
            <v>0</v>
          </cell>
          <cell r="Q1167"/>
          <cell r="R1167"/>
          <cell r="S1167" t="str">
            <v xml:space="preserve">32819 </v>
          </cell>
          <cell r="T1167"/>
          <cell r="U1167"/>
          <cell r="V1167"/>
          <cell r="W1167"/>
          <cell r="X1167"/>
          <cell r="Y1167"/>
          <cell r="Z1167"/>
          <cell r="AA1167">
            <v>32819</v>
          </cell>
          <cell r="AB1167"/>
        </row>
        <row r="1168">
          <cell r="A1168"/>
          <cell r="B1168"/>
          <cell r="C1168"/>
          <cell r="D1168"/>
          <cell r="E1168"/>
          <cell r="F1168"/>
          <cell r="G1168"/>
          <cell r="H1168"/>
          <cell r="I1168"/>
          <cell r="J1168"/>
          <cell r="K1168"/>
          <cell r="L1168"/>
          <cell r="M1168"/>
          <cell r="N1168"/>
          <cell r="O1168"/>
          <cell r="P1168">
            <v>0</v>
          </cell>
          <cell r="Q1168"/>
          <cell r="R1168"/>
          <cell r="S1168" t="str">
            <v xml:space="preserve">32819 </v>
          </cell>
          <cell r="T1168"/>
          <cell r="U1168"/>
          <cell r="V1168"/>
          <cell r="W1168"/>
          <cell r="X1168"/>
          <cell r="Y1168"/>
          <cell r="Z1168"/>
          <cell r="AA1168">
            <v>32819</v>
          </cell>
          <cell r="AB1168"/>
        </row>
        <row r="1169">
          <cell r="A1169"/>
          <cell r="B1169"/>
          <cell r="C1169"/>
          <cell r="D1169"/>
          <cell r="E1169"/>
          <cell r="F1169"/>
          <cell r="G1169"/>
          <cell r="H1169"/>
          <cell r="I1169"/>
          <cell r="J1169"/>
          <cell r="K1169"/>
          <cell r="L1169"/>
          <cell r="M1169"/>
          <cell r="N1169"/>
          <cell r="O1169"/>
          <cell r="P1169">
            <v>0</v>
          </cell>
          <cell r="Q1169"/>
          <cell r="R1169"/>
          <cell r="S1169" t="str">
            <v xml:space="preserve">32819 </v>
          </cell>
          <cell r="T1169"/>
          <cell r="U1169"/>
          <cell r="V1169"/>
          <cell r="W1169"/>
          <cell r="X1169"/>
          <cell r="Y1169"/>
          <cell r="Z1169"/>
          <cell r="AA1169">
            <v>32819</v>
          </cell>
          <cell r="AB1169"/>
        </row>
        <row r="1170">
          <cell r="A1170"/>
          <cell r="B1170"/>
          <cell r="C1170"/>
          <cell r="D1170"/>
          <cell r="E1170"/>
          <cell r="F1170"/>
          <cell r="G1170"/>
          <cell r="H1170"/>
          <cell r="I1170"/>
          <cell r="J1170"/>
          <cell r="K1170"/>
          <cell r="L1170"/>
          <cell r="M1170"/>
          <cell r="N1170"/>
          <cell r="O1170"/>
          <cell r="P1170">
            <v>0</v>
          </cell>
          <cell r="Q1170"/>
          <cell r="R1170"/>
          <cell r="S1170" t="str">
            <v xml:space="preserve">32819 </v>
          </cell>
          <cell r="T1170"/>
          <cell r="U1170"/>
          <cell r="V1170"/>
          <cell r="W1170"/>
          <cell r="X1170"/>
          <cell r="Y1170"/>
          <cell r="Z1170"/>
          <cell r="AA1170">
            <v>32819</v>
          </cell>
          <cell r="AB1170"/>
        </row>
        <row r="1171">
          <cell r="A1171"/>
          <cell r="B1171"/>
          <cell r="C1171"/>
          <cell r="D1171"/>
          <cell r="E1171"/>
          <cell r="F1171"/>
          <cell r="G1171"/>
          <cell r="H1171"/>
          <cell r="I1171"/>
          <cell r="J1171"/>
          <cell r="K1171"/>
          <cell r="L1171"/>
          <cell r="M1171"/>
          <cell r="N1171"/>
          <cell r="O1171"/>
          <cell r="P1171">
            <v>0</v>
          </cell>
          <cell r="Q1171"/>
          <cell r="R1171"/>
          <cell r="S1171" t="str">
            <v xml:space="preserve">32819 </v>
          </cell>
          <cell r="T1171"/>
          <cell r="U1171"/>
          <cell r="V1171"/>
          <cell r="W1171"/>
          <cell r="X1171"/>
          <cell r="Y1171"/>
          <cell r="Z1171"/>
          <cell r="AA1171">
            <v>32819</v>
          </cell>
          <cell r="AB1171"/>
        </row>
        <row r="1172">
          <cell r="A1172"/>
          <cell r="B1172"/>
          <cell r="C1172"/>
          <cell r="D1172"/>
          <cell r="E1172"/>
          <cell r="F1172"/>
          <cell r="G1172"/>
          <cell r="H1172"/>
          <cell r="I1172"/>
          <cell r="J1172"/>
          <cell r="K1172"/>
          <cell r="L1172"/>
          <cell r="M1172"/>
          <cell r="N1172"/>
          <cell r="O1172"/>
          <cell r="P1172">
            <v>0</v>
          </cell>
          <cell r="Q1172"/>
          <cell r="R1172"/>
          <cell r="S1172" t="str">
            <v xml:space="preserve">32819 </v>
          </cell>
          <cell r="T1172"/>
          <cell r="U1172"/>
          <cell r="V1172"/>
          <cell r="W1172"/>
          <cell r="X1172"/>
          <cell r="Y1172"/>
          <cell r="Z1172"/>
          <cell r="AA1172">
            <v>32819</v>
          </cell>
          <cell r="AB1172"/>
        </row>
        <row r="1173">
          <cell r="A1173"/>
          <cell r="B1173"/>
          <cell r="C1173"/>
          <cell r="D1173"/>
          <cell r="E1173"/>
          <cell r="F1173"/>
          <cell r="G1173"/>
          <cell r="H1173"/>
          <cell r="I1173"/>
          <cell r="J1173"/>
          <cell r="K1173"/>
          <cell r="L1173"/>
          <cell r="M1173"/>
          <cell r="N1173"/>
          <cell r="O1173"/>
          <cell r="P1173">
            <v>0</v>
          </cell>
          <cell r="Q1173"/>
          <cell r="R1173"/>
          <cell r="S1173" t="str">
            <v xml:space="preserve">32819 </v>
          </cell>
          <cell r="T1173"/>
          <cell r="U1173"/>
          <cell r="V1173"/>
          <cell r="W1173"/>
          <cell r="X1173"/>
          <cell r="Y1173"/>
          <cell r="Z1173"/>
          <cell r="AA1173">
            <v>32819</v>
          </cell>
          <cell r="AB1173"/>
        </row>
        <row r="1174">
          <cell r="A1174"/>
          <cell r="B1174"/>
          <cell r="C1174"/>
          <cell r="D1174"/>
          <cell r="E1174"/>
          <cell r="F1174"/>
          <cell r="G1174"/>
          <cell r="H1174"/>
          <cell r="I1174"/>
          <cell r="J1174"/>
          <cell r="K1174"/>
          <cell r="L1174"/>
          <cell r="M1174"/>
          <cell r="N1174"/>
          <cell r="O1174"/>
          <cell r="P1174">
            <v>0</v>
          </cell>
          <cell r="Q1174"/>
          <cell r="R1174"/>
          <cell r="S1174" t="str">
            <v xml:space="preserve">32819 </v>
          </cell>
          <cell r="T1174"/>
          <cell r="U1174"/>
          <cell r="V1174"/>
          <cell r="W1174"/>
          <cell r="X1174"/>
          <cell r="Y1174"/>
          <cell r="Z1174"/>
          <cell r="AA1174">
            <v>32819</v>
          </cell>
          <cell r="AB1174"/>
        </row>
        <row r="1175">
          <cell r="A1175"/>
          <cell r="B1175"/>
          <cell r="C1175"/>
          <cell r="D1175"/>
          <cell r="E1175"/>
          <cell r="F1175"/>
          <cell r="G1175"/>
          <cell r="H1175"/>
          <cell r="I1175"/>
          <cell r="J1175"/>
          <cell r="K1175"/>
          <cell r="L1175"/>
          <cell r="M1175"/>
          <cell r="N1175"/>
          <cell r="O1175"/>
          <cell r="P1175">
            <v>0</v>
          </cell>
          <cell r="Q1175"/>
          <cell r="R1175"/>
          <cell r="S1175" t="str">
            <v xml:space="preserve">32819 </v>
          </cell>
          <cell r="T1175"/>
          <cell r="U1175"/>
          <cell r="V1175"/>
          <cell r="W1175"/>
          <cell r="X1175"/>
          <cell r="Y1175"/>
          <cell r="Z1175"/>
          <cell r="AA1175">
            <v>32819</v>
          </cell>
          <cell r="AB1175"/>
        </row>
        <row r="1176">
          <cell r="A1176"/>
          <cell r="B1176"/>
          <cell r="C1176"/>
          <cell r="D1176"/>
          <cell r="E1176"/>
          <cell r="F1176"/>
          <cell r="G1176"/>
          <cell r="H1176"/>
          <cell r="I1176"/>
          <cell r="J1176"/>
          <cell r="K1176"/>
          <cell r="L1176"/>
          <cell r="M1176"/>
          <cell r="N1176"/>
          <cell r="O1176"/>
          <cell r="P1176">
            <v>0</v>
          </cell>
          <cell r="Q1176"/>
          <cell r="R1176"/>
          <cell r="S1176" t="str">
            <v xml:space="preserve">32819 </v>
          </cell>
          <cell r="T1176"/>
          <cell r="U1176"/>
          <cell r="V1176"/>
          <cell r="W1176"/>
          <cell r="X1176"/>
          <cell r="Y1176"/>
          <cell r="Z1176"/>
          <cell r="AA1176">
            <v>32819</v>
          </cell>
          <cell r="AB1176"/>
        </row>
        <row r="1177">
          <cell r="A1177"/>
          <cell r="B1177"/>
          <cell r="C1177"/>
          <cell r="D1177"/>
          <cell r="E1177"/>
          <cell r="F1177"/>
          <cell r="G1177"/>
          <cell r="H1177"/>
          <cell r="I1177"/>
          <cell r="J1177"/>
          <cell r="K1177"/>
          <cell r="L1177"/>
          <cell r="M1177"/>
          <cell r="N1177"/>
          <cell r="O1177"/>
          <cell r="P1177">
            <v>0</v>
          </cell>
          <cell r="Q1177"/>
          <cell r="R1177"/>
          <cell r="S1177" t="str">
            <v xml:space="preserve">32819 </v>
          </cell>
          <cell r="T1177"/>
          <cell r="U1177"/>
          <cell r="V1177"/>
          <cell r="W1177"/>
          <cell r="X1177"/>
          <cell r="Y1177"/>
          <cell r="Z1177"/>
          <cell r="AA1177">
            <v>32819</v>
          </cell>
          <cell r="AB1177"/>
        </row>
        <row r="1178">
          <cell r="A1178"/>
          <cell r="B1178"/>
          <cell r="C1178"/>
          <cell r="D1178"/>
          <cell r="E1178"/>
          <cell r="F1178"/>
          <cell r="G1178"/>
          <cell r="H1178"/>
          <cell r="I1178"/>
          <cell r="J1178"/>
          <cell r="K1178"/>
          <cell r="L1178"/>
          <cell r="M1178"/>
          <cell r="N1178"/>
          <cell r="O1178"/>
          <cell r="P1178">
            <v>0</v>
          </cell>
          <cell r="Q1178"/>
          <cell r="R1178"/>
          <cell r="S1178" t="str">
            <v xml:space="preserve">32819 </v>
          </cell>
          <cell r="T1178"/>
          <cell r="U1178"/>
          <cell r="V1178"/>
          <cell r="W1178"/>
          <cell r="X1178"/>
          <cell r="Y1178"/>
          <cell r="Z1178"/>
          <cell r="AA1178">
            <v>32819</v>
          </cell>
          <cell r="AB1178"/>
        </row>
        <row r="1179">
          <cell r="A1179"/>
          <cell r="B1179"/>
          <cell r="C1179"/>
          <cell r="D1179"/>
          <cell r="E1179"/>
          <cell r="F1179"/>
          <cell r="G1179"/>
          <cell r="H1179"/>
          <cell r="I1179"/>
          <cell r="J1179"/>
          <cell r="K1179"/>
          <cell r="L1179"/>
          <cell r="M1179"/>
          <cell r="N1179"/>
          <cell r="O1179"/>
          <cell r="P1179">
            <v>0</v>
          </cell>
          <cell r="Q1179"/>
          <cell r="R1179"/>
          <cell r="S1179" t="str">
            <v xml:space="preserve">32819 </v>
          </cell>
          <cell r="T1179"/>
          <cell r="U1179"/>
          <cell r="V1179"/>
          <cell r="W1179"/>
          <cell r="X1179"/>
          <cell r="Y1179"/>
          <cell r="Z1179"/>
          <cell r="AA1179">
            <v>32819</v>
          </cell>
          <cell r="AB1179"/>
        </row>
        <row r="1180">
          <cell r="A1180"/>
          <cell r="B1180"/>
          <cell r="C1180"/>
          <cell r="D1180"/>
          <cell r="E1180"/>
          <cell r="F1180"/>
          <cell r="G1180"/>
          <cell r="H1180"/>
          <cell r="I1180"/>
          <cell r="J1180"/>
          <cell r="K1180"/>
          <cell r="L1180"/>
          <cell r="M1180"/>
          <cell r="N1180"/>
          <cell r="O1180"/>
          <cell r="P1180">
            <v>0</v>
          </cell>
          <cell r="Q1180"/>
          <cell r="R1180"/>
          <cell r="S1180" t="str">
            <v xml:space="preserve">32819 </v>
          </cell>
          <cell r="T1180"/>
          <cell r="U1180"/>
          <cell r="V1180"/>
          <cell r="W1180"/>
          <cell r="X1180"/>
          <cell r="Y1180"/>
          <cell r="Z1180"/>
          <cell r="AA1180">
            <v>32819</v>
          </cell>
          <cell r="AB1180"/>
        </row>
        <row r="1181">
          <cell r="A1181"/>
          <cell r="B1181"/>
          <cell r="C1181"/>
          <cell r="D1181"/>
          <cell r="E1181"/>
          <cell r="F1181"/>
          <cell r="G1181"/>
          <cell r="H1181"/>
          <cell r="I1181"/>
          <cell r="J1181"/>
          <cell r="K1181"/>
          <cell r="L1181"/>
          <cell r="M1181"/>
          <cell r="N1181"/>
          <cell r="O1181"/>
          <cell r="P1181">
            <v>0</v>
          </cell>
          <cell r="Q1181"/>
          <cell r="R1181"/>
          <cell r="S1181" t="str">
            <v xml:space="preserve">32819 </v>
          </cell>
          <cell r="T1181"/>
          <cell r="U1181"/>
          <cell r="V1181"/>
          <cell r="W1181"/>
          <cell r="X1181"/>
          <cell r="Y1181"/>
          <cell r="Z1181"/>
          <cell r="AA1181">
            <v>32819</v>
          </cell>
          <cell r="AB1181"/>
        </row>
        <row r="1182">
          <cell r="A1182"/>
          <cell r="B1182"/>
          <cell r="C1182"/>
          <cell r="D1182"/>
          <cell r="E1182"/>
          <cell r="F1182"/>
          <cell r="G1182"/>
          <cell r="H1182"/>
          <cell r="I1182"/>
          <cell r="J1182"/>
          <cell r="K1182"/>
          <cell r="L1182"/>
          <cell r="M1182"/>
          <cell r="N1182"/>
          <cell r="O1182"/>
          <cell r="P1182">
            <v>0</v>
          </cell>
          <cell r="Q1182"/>
          <cell r="R1182"/>
          <cell r="S1182" t="str">
            <v xml:space="preserve">32819 </v>
          </cell>
          <cell r="T1182"/>
          <cell r="U1182"/>
          <cell r="V1182"/>
          <cell r="W1182"/>
          <cell r="X1182"/>
          <cell r="Y1182"/>
          <cell r="Z1182"/>
          <cell r="AA1182">
            <v>32819</v>
          </cell>
          <cell r="AB1182"/>
        </row>
        <row r="1183">
          <cell r="A1183"/>
          <cell r="B1183"/>
          <cell r="C1183"/>
          <cell r="D1183"/>
          <cell r="E1183"/>
          <cell r="F1183"/>
          <cell r="G1183"/>
          <cell r="H1183"/>
          <cell r="I1183"/>
          <cell r="J1183"/>
          <cell r="K1183"/>
          <cell r="L1183"/>
          <cell r="M1183"/>
          <cell r="N1183"/>
          <cell r="O1183"/>
          <cell r="P1183">
            <v>0</v>
          </cell>
          <cell r="Q1183"/>
          <cell r="R1183"/>
          <cell r="S1183" t="str">
            <v xml:space="preserve">32819 </v>
          </cell>
          <cell r="T1183"/>
          <cell r="U1183"/>
          <cell r="V1183"/>
          <cell r="W1183"/>
          <cell r="X1183"/>
          <cell r="Y1183"/>
          <cell r="Z1183"/>
          <cell r="AA1183">
            <v>32819</v>
          </cell>
          <cell r="AB1183"/>
        </row>
        <row r="1184">
          <cell r="A1184"/>
          <cell r="B1184"/>
          <cell r="C1184"/>
          <cell r="D1184"/>
          <cell r="E1184"/>
          <cell r="F1184"/>
          <cell r="G1184"/>
          <cell r="H1184"/>
          <cell r="I1184"/>
          <cell r="J1184"/>
          <cell r="K1184"/>
          <cell r="L1184"/>
          <cell r="M1184"/>
          <cell r="N1184"/>
          <cell r="O1184"/>
          <cell r="P1184">
            <v>0</v>
          </cell>
          <cell r="Q1184"/>
          <cell r="R1184"/>
          <cell r="S1184" t="str">
            <v xml:space="preserve">32819 </v>
          </cell>
          <cell r="T1184"/>
          <cell r="U1184"/>
          <cell r="V1184"/>
          <cell r="W1184"/>
          <cell r="X1184"/>
          <cell r="Y1184"/>
          <cell r="Z1184"/>
          <cell r="AA1184">
            <v>32819</v>
          </cell>
          <cell r="AB1184"/>
        </row>
        <row r="1185">
          <cell r="A1185"/>
          <cell r="B1185"/>
          <cell r="C1185"/>
          <cell r="D1185"/>
          <cell r="E1185"/>
          <cell r="F1185"/>
          <cell r="G1185"/>
          <cell r="H1185"/>
          <cell r="I1185"/>
          <cell r="J1185"/>
          <cell r="K1185"/>
          <cell r="L1185"/>
          <cell r="M1185"/>
          <cell r="N1185"/>
          <cell r="O1185"/>
          <cell r="P1185">
            <v>0</v>
          </cell>
          <cell r="Q1185"/>
          <cell r="R1185"/>
          <cell r="S1185" t="str">
            <v xml:space="preserve">32819 </v>
          </cell>
          <cell r="T1185"/>
          <cell r="U1185"/>
          <cell r="V1185"/>
          <cell r="W1185"/>
          <cell r="X1185"/>
          <cell r="Y1185"/>
          <cell r="Z1185"/>
          <cell r="AA1185">
            <v>32819</v>
          </cell>
          <cell r="AB1185"/>
        </row>
        <row r="1186">
          <cell r="A1186"/>
          <cell r="B1186"/>
          <cell r="C1186"/>
          <cell r="D1186"/>
          <cell r="E1186"/>
          <cell r="F1186"/>
          <cell r="G1186"/>
          <cell r="H1186"/>
          <cell r="I1186"/>
          <cell r="J1186"/>
          <cell r="K1186"/>
          <cell r="L1186"/>
          <cell r="M1186"/>
          <cell r="N1186"/>
          <cell r="O1186"/>
          <cell r="P1186">
            <v>0</v>
          </cell>
          <cell r="Q1186"/>
          <cell r="R1186"/>
          <cell r="S1186" t="str">
            <v xml:space="preserve">32819 </v>
          </cell>
          <cell r="T1186"/>
          <cell r="U1186"/>
          <cell r="V1186"/>
          <cell r="W1186"/>
          <cell r="X1186"/>
          <cell r="Y1186"/>
          <cell r="Z1186"/>
          <cell r="AA1186">
            <v>32819</v>
          </cell>
          <cell r="AB1186"/>
        </row>
        <row r="1187">
          <cell r="A1187"/>
          <cell r="B1187"/>
          <cell r="C1187"/>
          <cell r="D1187"/>
          <cell r="E1187"/>
          <cell r="F1187"/>
          <cell r="G1187"/>
          <cell r="H1187"/>
          <cell r="I1187"/>
          <cell r="J1187"/>
          <cell r="K1187"/>
          <cell r="L1187"/>
          <cell r="M1187"/>
          <cell r="N1187"/>
          <cell r="O1187"/>
          <cell r="P1187">
            <v>0</v>
          </cell>
          <cell r="Q1187"/>
          <cell r="R1187"/>
          <cell r="S1187" t="str">
            <v xml:space="preserve">32819 </v>
          </cell>
          <cell r="T1187"/>
          <cell r="U1187"/>
          <cell r="V1187"/>
          <cell r="W1187"/>
          <cell r="X1187"/>
          <cell r="Y1187"/>
          <cell r="Z1187"/>
          <cell r="AA1187">
            <v>32819</v>
          </cell>
          <cell r="AB1187"/>
        </row>
        <row r="1188">
          <cell r="A1188"/>
          <cell r="B1188"/>
          <cell r="C1188"/>
          <cell r="D1188"/>
          <cell r="E1188"/>
          <cell r="F1188"/>
          <cell r="G1188"/>
          <cell r="H1188"/>
          <cell r="I1188"/>
          <cell r="J1188"/>
          <cell r="K1188"/>
          <cell r="L1188"/>
          <cell r="M1188"/>
          <cell r="N1188"/>
          <cell r="O1188"/>
          <cell r="P1188">
            <v>0</v>
          </cell>
          <cell r="Q1188"/>
          <cell r="R1188"/>
          <cell r="S1188" t="str">
            <v xml:space="preserve">32819 </v>
          </cell>
          <cell r="T1188"/>
          <cell r="U1188"/>
          <cell r="V1188"/>
          <cell r="W1188"/>
          <cell r="X1188"/>
          <cell r="Y1188"/>
          <cell r="Z1188"/>
          <cell r="AA1188">
            <v>32819</v>
          </cell>
          <cell r="AB1188"/>
        </row>
        <row r="1189">
          <cell r="A1189"/>
          <cell r="B1189"/>
          <cell r="C1189"/>
          <cell r="D1189"/>
          <cell r="E1189"/>
          <cell r="F1189"/>
          <cell r="G1189"/>
          <cell r="H1189"/>
          <cell r="I1189"/>
          <cell r="J1189"/>
          <cell r="K1189"/>
          <cell r="L1189"/>
          <cell r="M1189"/>
          <cell r="N1189"/>
          <cell r="O1189"/>
          <cell r="P1189">
            <v>0</v>
          </cell>
          <cell r="Q1189"/>
          <cell r="R1189"/>
          <cell r="S1189" t="str">
            <v xml:space="preserve">32819 </v>
          </cell>
          <cell r="T1189"/>
          <cell r="U1189"/>
          <cell r="V1189"/>
          <cell r="W1189"/>
          <cell r="X1189"/>
          <cell r="Y1189"/>
          <cell r="Z1189"/>
          <cell r="AA1189">
            <v>32819</v>
          </cell>
          <cell r="AB1189"/>
        </row>
        <row r="1190">
          <cell r="A1190"/>
          <cell r="B1190"/>
          <cell r="C1190"/>
          <cell r="D1190"/>
          <cell r="E1190"/>
          <cell r="F1190"/>
          <cell r="G1190"/>
          <cell r="H1190"/>
          <cell r="I1190"/>
          <cell r="J1190"/>
          <cell r="K1190"/>
          <cell r="L1190"/>
          <cell r="M1190"/>
          <cell r="N1190"/>
          <cell r="O1190"/>
          <cell r="P1190">
            <v>0</v>
          </cell>
          <cell r="Q1190"/>
          <cell r="R1190"/>
          <cell r="S1190" t="str">
            <v xml:space="preserve">32819 </v>
          </cell>
          <cell r="T1190"/>
          <cell r="U1190"/>
          <cell r="V1190"/>
          <cell r="W1190"/>
          <cell r="X1190"/>
          <cell r="Y1190"/>
          <cell r="Z1190"/>
          <cell r="AA1190">
            <v>32819</v>
          </cell>
          <cell r="AB1190"/>
        </row>
        <row r="1191">
          <cell r="A1191"/>
          <cell r="B1191"/>
          <cell r="C1191"/>
          <cell r="D1191"/>
          <cell r="E1191"/>
          <cell r="F1191"/>
          <cell r="G1191"/>
          <cell r="H1191"/>
          <cell r="I1191"/>
          <cell r="J1191"/>
          <cell r="K1191"/>
          <cell r="L1191"/>
          <cell r="M1191"/>
          <cell r="N1191"/>
          <cell r="O1191"/>
          <cell r="P1191">
            <v>0</v>
          </cell>
          <cell r="Q1191"/>
          <cell r="R1191"/>
          <cell r="S1191" t="str">
            <v xml:space="preserve">32819 </v>
          </cell>
          <cell r="T1191"/>
          <cell r="U1191"/>
          <cell r="V1191"/>
          <cell r="W1191"/>
          <cell r="X1191"/>
          <cell r="Y1191"/>
          <cell r="Z1191"/>
          <cell r="AA1191">
            <v>32819</v>
          </cell>
          <cell r="AB1191"/>
        </row>
        <row r="1192">
          <cell r="A1192"/>
          <cell r="B1192"/>
          <cell r="C1192"/>
          <cell r="D1192"/>
          <cell r="E1192"/>
          <cell r="F1192"/>
          <cell r="G1192"/>
          <cell r="H1192"/>
          <cell r="I1192"/>
          <cell r="J1192"/>
          <cell r="K1192"/>
          <cell r="L1192"/>
          <cell r="M1192"/>
          <cell r="N1192"/>
          <cell r="O1192"/>
          <cell r="P1192">
            <v>0</v>
          </cell>
          <cell r="Q1192"/>
          <cell r="R1192"/>
          <cell r="S1192" t="str">
            <v xml:space="preserve">32819 </v>
          </cell>
          <cell r="T1192"/>
          <cell r="U1192"/>
          <cell r="V1192"/>
          <cell r="W1192"/>
          <cell r="X1192"/>
          <cell r="Y1192"/>
          <cell r="Z1192"/>
          <cell r="AA1192">
            <v>32819</v>
          </cell>
          <cell r="AB1192"/>
        </row>
        <row r="1193">
          <cell r="A1193"/>
          <cell r="B1193"/>
          <cell r="C1193"/>
          <cell r="D1193"/>
          <cell r="E1193"/>
          <cell r="F1193"/>
          <cell r="G1193"/>
          <cell r="H1193"/>
          <cell r="I1193"/>
          <cell r="J1193"/>
          <cell r="K1193"/>
          <cell r="L1193"/>
          <cell r="M1193"/>
          <cell r="N1193"/>
          <cell r="O1193"/>
          <cell r="P1193">
            <v>0</v>
          </cell>
          <cell r="Q1193"/>
          <cell r="R1193"/>
          <cell r="S1193" t="str">
            <v xml:space="preserve">32819 </v>
          </cell>
          <cell r="T1193"/>
          <cell r="U1193"/>
          <cell r="V1193"/>
          <cell r="W1193"/>
          <cell r="X1193"/>
          <cell r="Y1193"/>
          <cell r="Z1193"/>
          <cell r="AA1193">
            <v>32819</v>
          </cell>
          <cell r="AB1193"/>
        </row>
        <row r="1194">
          <cell r="A1194"/>
          <cell r="B1194"/>
          <cell r="C1194"/>
          <cell r="D1194"/>
          <cell r="E1194"/>
          <cell r="F1194"/>
          <cell r="G1194"/>
          <cell r="H1194"/>
          <cell r="I1194"/>
          <cell r="J1194"/>
          <cell r="K1194"/>
          <cell r="L1194"/>
          <cell r="M1194"/>
          <cell r="N1194"/>
          <cell r="O1194"/>
          <cell r="P1194">
            <v>0</v>
          </cell>
          <cell r="Q1194"/>
          <cell r="R1194"/>
          <cell r="S1194" t="str">
            <v xml:space="preserve">32819 </v>
          </cell>
          <cell r="T1194"/>
          <cell r="U1194"/>
          <cell r="V1194"/>
          <cell r="W1194"/>
          <cell r="X1194"/>
          <cell r="Y1194"/>
          <cell r="Z1194"/>
          <cell r="AA1194">
            <v>32819</v>
          </cell>
          <cell r="AB1194"/>
        </row>
        <row r="1195">
          <cell r="A1195"/>
          <cell r="B1195"/>
          <cell r="C1195"/>
          <cell r="D1195"/>
          <cell r="E1195"/>
          <cell r="F1195"/>
          <cell r="G1195"/>
          <cell r="H1195"/>
          <cell r="I1195"/>
          <cell r="J1195"/>
          <cell r="K1195"/>
          <cell r="L1195"/>
          <cell r="M1195"/>
          <cell r="N1195"/>
          <cell r="O1195"/>
          <cell r="P1195">
            <v>0</v>
          </cell>
          <cell r="Q1195"/>
          <cell r="R1195"/>
          <cell r="S1195" t="str">
            <v xml:space="preserve">32819 </v>
          </cell>
          <cell r="T1195"/>
          <cell r="U1195"/>
          <cell r="V1195"/>
          <cell r="W1195"/>
          <cell r="X1195"/>
          <cell r="Y1195"/>
          <cell r="Z1195"/>
          <cell r="AA1195">
            <v>32819</v>
          </cell>
          <cell r="AB1195"/>
        </row>
        <row r="1196">
          <cell r="A1196"/>
          <cell r="B1196"/>
          <cell r="C1196"/>
          <cell r="D1196"/>
          <cell r="E1196"/>
          <cell r="F1196"/>
          <cell r="G1196"/>
          <cell r="H1196"/>
          <cell r="I1196"/>
          <cell r="J1196"/>
          <cell r="K1196"/>
          <cell r="L1196"/>
          <cell r="M1196"/>
          <cell r="N1196"/>
          <cell r="O1196"/>
          <cell r="P1196">
            <v>0</v>
          </cell>
          <cell r="Q1196"/>
          <cell r="R1196"/>
          <cell r="S1196" t="str">
            <v xml:space="preserve">32819 </v>
          </cell>
          <cell r="T1196"/>
          <cell r="U1196"/>
          <cell r="V1196"/>
          <cell r="W1196"/>
          <cell r="X1196"/>
          <cell r="Y1196"/>
          <cell r="Z1196"/>
          <cell r="AA1196">
            <v>32819</v>
          </cell>
          <cell r="AB1196"/>
        </row>
        <row r="1197">
          <cell r="A1197"/>
          <cell r="B1197"/>
          <cell r="C1197"/>
          <cell r="D1197"/>
          <cell r="E1197"/>
          <cell r="F1197"/>
          <cell r="G1197"/>
          <cell r="H1197"/>
          <cell r="I1197"/>
          <cell r="J1197"/>
          <cell r="K1197"/>
          <cell r="L1197"/>
          <cell r="M1197"/>
          <cell r="N1197"/>
          <cell r="O1197"/>
          <cell r="P1197">
            <v>0</v>
          </cell>
          <cell r="Q1197"/>
          <cell r="R1197"/>
          <cell r="S1197" t="str">
            <v xml:space="preserve">32819 </v>
          </cell>
          <cell r="T1197"/>
          <cell r="U1197"/>
          <cell r="V1197"/>
          <cell r="W1197"/>
          <cell r="X1197"/>
          <cell r="Y1197"/>
          <cell r="Z1197"/>
          <cell r="AA1197">
            <v>32819</v>
          </cell>
          <cell r="AB1197"/>
        </row>
        <row r="1198">
          <cell r="A1198"/>
          <cell r="B1198"/>
          <cell r="C1198"/>
          <cell r="D1198"/>
          <cell r="E1198"/>
          <cell r="F1198"/>
          <cell r="G1198"/>
          <cell r="H1198"/>
          <cell r="I1198"/>
          <cell r="J1198"/>
          <cell r="K1198"/>
          <cell r="L1198"/>
          <cell r="M1198"/>
          <cell r="N1198"/>
          <cell r="O1198"/>
          <cell r="P1198">
            <v>0</v>
          </cell>
          <cell r="Q1198"/>
          <cell r="R1198"/>
          <cell r="S1198" t="str">
            <v xml:space="preserve">32819 </v>
          </cell>
          <cell r="T1198"/>
          <cell r="U1198"/>
          <cell r="V1198"/>
          <cell r="W1198"/>
          <cell r="X1198"/>
          <cell r="Y1198"/>
          <cell r="Z1198"/>
          <cell r="AA1198">
            <v>32819</v>
          </cell>
          <cell r="AB1198"/>
        </row>
        <row r="1199">
          <cell r="A1199"/>
          <cell r="B1199"/>
          <cell r="C1199"/>
          <cell r="D1199"/>
          <cell r="E1199"/>
          <cell r="F1199"/>
          <cell r="G1199"/>
          <cell r="H1199"/>
          <cell r="I1199"/>
          <cell r="J1199"/>
          <cell r="K1199"/>
          <cell r="L1199"/>
          <cell r="M1199"/>
          <cell r="N1199"/>
          <cell r="O1199"/>
          <cell r="P1199">
            <v>0</v>
          </cell>
          <cell r="Q1199"/>
          <cell r="R1199"/>
          <cell r="S1199" t="str">
            <v xml:space="preserve">32819 </v>
          </cell>
          <cell r="T1199"/>
          <cell r="U1199"/>
          <cell r="V1199"/>
          <cell r="W1199"/>
          <cell r="X1199"/>
          <cell r="Y1199"/>
          <cell r="Z1199"/>
          <cell r="AA1199">
            <v>32819</v>
          </cell>
          <cell r="AB1199"/>
        </row>
        <row r="1200">
          <cell r="A1200"/>
          <cell r="B1200"/>
          <cell r="C1200"/>
          <cell r="D1200"/>
          <cell r="E1200"/>
          <cell r="F1200"/>
          <cell r="G1200"/>
          <cell r="H1200"/>
          <cell r="I1200"/>
          <cell r="J1200"/>
          <cell r="K1200"/>
          <cell r="L1200"/>
          <cell r="M1200"/>
          <cell r="N1200"/>
          <cell r="O1200"/>
          <cell r="P1200">
            <v>0</v>
          </cell>
          <cell r="Q1200"/>
          <cell r="R1200"/>
          <cell r="S1200" t="str">
            <v xml:space="preserve">32819 </v>
          </cell>
          <cell r="T1200"/>
          <cell r="U1200"/>
          <cell r="V1200"/>
          <cell r="W1200"/>
          <cell r="X1200"/>
          <cell r="Y1200"/>
          <cell r="Z1200"/>
          <cell r="AA1200">
            <v>32819</v>
          </cell>
          <cell r="AB1200"/>
        </row>
        <row r="1201">
          <cell r="A1201"/>
          <cell r="B1201"/>
          <cell r="C1201"/>
          <cell r="D1201"/>
          <cell r="E1201"/>
          <cell r="F1201"/>
          <cell r="G1201"/>
          <cell r="H1201"/>
          <cell r="I1201"/>
          <cell r="J1201"/>
          <cell r="K1201"/>
          <cell r="L1201"/>
          <cell r="M1201"/>
          <cell r="N1201"/>
          <cell r="O1201"/>
          <cell r="P1201">
            <v>0</v>
          </cell>
          <cell r="Q1201"/>
          <cell r="R1201"/>
          <cell r="S1201" t="str">
            <v xml:space="preserve">32819 </v>
          </cell>
          <cell r="T1201"/>
          <cell r="U1201"/>
          <cell r="V1201"/>
          <cell r="W1201"/>
          <cell r="X1201"/>
          <cell r="Y1201"/>
          <cell r="Z1201"/>
          <cell r="AA1201">
            <v>32819</v>
          </cell>
          <cell r="AB1201"/>
        </row>
        <row r="1202">
          <cell r="A1202"/>
          <cell r="B1202"/>
          <cell r="C1202"/>
          <cell r="D1202"/>
          <cell r="E1202"/>
          <cell r="F1202"/>
          <cell r="G1202"/>
          <cell r="H1202"/>
          <cell r="I1202"/>
          <cell r="J1202"/>
          <cell r="K1202"/>
          <cell r="L1202"/>
          <cell r="M1202"/>
          <cell r="N1202"/>
          <cell r="O1202"/>
          <cell r="P1202">
            <v>0</v>
          </cell>
          <cell r="Q1202"/>
          <cell r="R1202"/>
          <cell r="S1202" t="str">
            <v xml:space="preserve">32819 </v>
          </cell>
          <cell r="T1202"/>
          <cell r="U1202"/>
          <cell r="V1202"/>
          <cell r="W1202"/>
          <cell r="X1202"/>
          <cell r="Y1202"/>
          <cell r="Z1202"/>
          <cell r="AA1202">
            <v>32819</v>
          </cell>
          <cell r="AB1202"/>
        </row>
        <row r="1203">
          <cell r="A1203"/>
          <cell r="B1203"/>
          <cell r="C1203"/>
          <cell r="D1203"/>
          <cell r="E1203"/>
          <cell r="F1203"/>
          <cell r="G1203"/>
          <cell r="H1203"/>
          <cell r="I1203"/>
          <cell r="J1203"/>
          <cell r="K1203"/>
          <cell r="L1203"/>
          <cell r="M1203"/>
          <cell r="N1203"/>
          <cell r="O1203"/>
          <cell r="P1203">
            <v>0</v>
          </cell>
          <cell r="Q1203"/>
          <cell r="R1203"/>
          <cell r="S1203" t="str">
            <v xml:space="preserve">32819 </v>
          </cell>
          <cell r="T1203"/>
          <cell r="U1203"/>
          <cell r="V1203"/>
          <cell r="W1203"/>
          <cell r="X1203"/>
          <cell r="Y1203"/>
          <cell r="Z1203"/>
          <cell r="AA1203">
            <v>32819</v>
          </cell>
          <cell r="AB1203"/>
        </row>
        <row r="1204">
          <cell r="A1204"/>
          <cell r="B1204"/>
          <cell r="C1204"/>
          <cell r="D1204"/>
          <cell r="E1204"/>
          <cell r="F1204"/>
          <cell r="G1204"/>
          <cell r="H1204"/>
          <cell r="I1204"/>
          <cell r="J1204"/>
          <cell r="K1204"/>
          <cell r="L1204"/>
          <cell r="M1204"/>
          <cell r="N1204"/>
          <cell r="O1204"/>
          <cell r="P1204">
            <v>0</v>
          </cell>
          <cell r="Q1204"/>
          <cell r="R1204"/>
          <cell r="S1204" t="str">
            <v xml:space="preserve">32819 </v>
          </cell>
          <cell r="T1204"/>
          <cell r="U1204"/>
          <cell r="V1204"/>
          <cell r="W1204"/>
          <cell r="X1204"/>
          <cell r="Y1204"/>
          <cell r="Z1204"/>
          <cell r="AA1204">
            <v>32819</v>
          </cell>
          <cell r="AB1204"/>
        </row>
        <row r="1205">
          <cell r="A1205"/>
          <cell r="B1205"/>
          <cell r="C1205"/>
          <cell r="D1205"/>
          <cell r="E1205"/>
          <cell r="F1205"/>
          <cell r="G1205"/>
          <cell r="H1205"/>
          <cell r="I1205"/>
          <cell r="J1205"/>
          <cell r="K1205"/>
          <cell r="L1205"/>
          <cell r="M1205"/>
          <cell r="N1205"/>
          <cell r="O1205"/>
          <cell r="P1205">
            <v>0</v>
          </cell>
          <cell r="Q1205"/>
          <cell r="R1205"/>
          <cell r="S1205" t="str">
            <v xml:space="preserve">32819 </v>
          </cell>
          <cell r="T1205"/>
          <cell r="U1205"/>
          <cell r="V1205"/>
          <cell r="W1205"/>
          <cell r="X1205"/>
          <cell r="Y1205"/>
          <cell r="Z1205"/>
          <cell r="AA1205">
            <v>32819</v>
          </cell>
          <cell r="AB1205"/>
        </row>
        <row r="1206">
          <cell r="A1206"/>
          <cell r="B1206"/>
          <cell r="C1206"/>
          <cell r="D1206"/>
          <cell r="E1206"/>
          <cell r="F1206"/>
          <cell r="G1206"/>
          <cell r="H1206"/>
          <cell r="I1206"/>
          <cell r="J1206"/>
          <cell r="K1206"/>
          <cell r="L1206"/>
          <cell r="M1206"/>
          <cell r="N1206"/>
          <cell r="O1206"/>
          <cell r="P1206">
            <v>0</v>
          </cell>
          <cell r="Q1206"/>
          <cell r="R1206"/>
          <cell r="S1206" t="str">
            <v xml:space="preserve">32819 </v>
          </cell>
          <cell r="T1206"/>
          <cell r="U1206"/>
          <cell r="V1206"/>
          <cell r="W1206"/>
          <cell r="X1206"/>
          <cell r="Y1206"/>
          <cell r="Z1206"/>
          <cell r="AA1206">
            <v>32819</v>
          </cell>
          <cell r="AB1206"/>
        </row>
        <row r="1207">
          <cell r="A1207"/>
          <cell r="B1207"/>
          <cell r="C1207"/>
          <cell r="D1207"/>
          <cell r="E1207"/>
          <cell r="F1207"/>
          <cell r="G1207"/>
          <cell r="H1207"/>
          <cell r="I1207"/>
          <cell r="J1207"/>
          <cell r="K1207"/>
          <cell r="L1207"/>
          <cell r="M1207"/>
          <cell r="N1207"/>
          <cell r="O1207"/>
          <cell r="P1207">
            <v>0</v>
          </cell>
          <cell r="Q1207"/>
          <cell r="R1207"/>
          <cell r="S1207" t="str">
            <v xml:space="preserve">32819 </v>
          </cell>
          <cell r="T1207"/>
          <cell r="U1207"/>
          <cell r="V1207"/>
          <cell r="W1207"/>
          <cell r="X1207"/>
          <cell r="Y1207"/>
          <cell r="Z1207"/>
          <cell r="AA1207">
            <v>32819</v>
          </cell>
          <cell r="AB1207"/>
        </row>
        <row r="1208">
          <cell r="A1208"/>
          <cell r="B1208"/>
          <cell r="C1208"/>
          <cell r="D1208"/>
          <cell r="E1208"/>
          <cell r="F1208"/>
          <cell r="G1208"/>
          <cell r="H1208"/>
          <cell r="I1208"/>
          <cell r="J1208"/>
          <cell r="K1208"/>
          <cell r="L1208"/>
          <cell r="M1208"/>
          <cell r="N1208"/>
          <cell r="O1208"/>
          <cell r="P1208">
            <v>0</v>
          </cell>
          <cell r="Q1208"/>
          <cell r="R1208"/>
          <cell r="S1208" t="str">
            <v xml:space="preserve">32819 </v>
          </cell>
          <cell r="T1208"/>
          <cell r="U1208"/>
          <cell r="V1208"/>
          <cell r="W1208"/>
          <cell r="X1208"/>
          <cell r="Y1208"/>
          <cell r="Z1208"/>
          <cell r="AA1208">
            <v>32819</v>
          </cell>
          <cell r="AB1208"/>
        </row>
        <row r="1209">
          <cell r="A1209"/>
          <cell r="B1209"/>
          <cell r="C1209"/>
          <cell r="D1209"/>
          <cell r="E1209"/>
          <cell r="F1209"/>
          <cell r="G1209"/>
          <cell r="H1209"/>
          <cell r="I1209"/>
          <cell r="J1209"/>
          <cell r="K1209"/>
          <cell r="L1209"/>
          <cell r="M1209"/>
          <cell r="N1209"/>
          <cell r="O1209"/>
          <cell r="P1209">
            <v>0</v>
          </cell>
          <cell r="Q1209"/>
          <cell r="R1209"/>
          <cell r="S1209" t="str">
            <v xml:space="preserve">32819 </v>
          </cell>
          <cell r="T1209"/>
          <cell r="U1209"/>
          <cell r="V1209"/>
          <cell r="W1209"/>
          <cell r="X1209"/>
          <cell r="Y1209"/>
          <cell r="Z1209"/>
          <cell r="AA1209">
            <v>32819</v>
          </cell>
          <cell r="AB1209"/>
        </row>
        <row r="1210">
          <cell r="A1210"/>
          <cell r="B1210"/>
          <cell r="C1210"/>
          <cell r="D1210"/>
          <cell r="E1210"/>
          <cell r="F1210"/>
          <cell r="G1210"/>
          <cell r="H1210"/>
          <cell r="I1210"/>
          <cell r="J1210"/>
          <cell r="K1210"/>
          <cell r="L1210"/>
          <cell r="M1210"/>
          <cell r="N1210"/>
          <cell r="O1210"/>
          <cell r="P1210">
            <v>0</v>
          </cell>
          <cell r="Q1210"/>
          <cell r="R1210"/>
          <cell r="S1210" t="str">
            <v xml:space="preserve">32819 </v>
          </cell>
          <cell r="T1210"/>
          <cell r="U1210"/>
          <cell r="V1210"/>
          <cell r="W1210"/>
          <cell r="X1210"/>
          <cell r="Y1210"/>
          <cell r="Z1210"/>
          <cell r="AA1210">
            <v>32819</v>
          </cell>
          <cell r="AB1210"/>
        </row>
        <row r="1211">
          <cell r="A1211"/>
          <cell r="B1211"/>
          <cell r="C1211"/>
          <cell r="D1211"/>
          <cell r="E1211"/>
          <cell r="F1211"/>
          <cell r="G1211"/>
          <cell r="H1211"/>
          <cell r="I1211"/>
          <cell r="J1211"/>
          <cell r="K1211"/>
          <cell r="L1211"/>
          <cell r="M1211"/>
          <cell r="N1211"/>
          <cell r="O1211"/>
          <cell r="P1211">
            <v>0</v>
          </cell>
          <cell r="Q1211"/>
          <cell r="R1211"/>
          <cell r="S1211" t="str">
            <v xml:space="preserve">32819 </v>
          </cell>
          <cell r="T1211"/>
          <cell r="U1211"/>
          <cell r="V1211"/>
          <cell r="W1211"/>
          <cell r="X1211"/>
          <cell r="Y1211"/>
          <cell r="Z1211"/>
          <cell r="AA1211">
            <v>32819</v>
          </cell>
          <cell r="AB1211"/>
        </row>
        <row r="1212">
          <cell r="A1212"/>
          <cell r="B1212"/>
          <cell r="C1212"/>
          <cell r="D1212"/>
          <cell r="E1212"/>
          <cell r="F1212"/>
          <cell r="G1212"/>
          <cell r="H1212"/>
          <cell r="I1212"/>
          <cell r="J1212"/>
          <cell r="K1212"/>
          <cell r="L1212"/>
          <cell r="M1212"/>
          <cell r="N1212"/>
          <cell r="O1212"/>
          <cell r="P1212">
            <v>0</v>
          </cell>
          <cell r="Q1212"/>
          <cell r="R1212"/>
          <cell r="S1212" t="str">
            <v xml:space="preserve">32819 </v>
          </cell>
          <cell r="T1212"/>
          <cell r="U1212"/>
          <cell r="V1212"/>
          <cell r="W1212"/>
          <cell r="X1212"/>
          <cell r="Y1212"/>
          <cell r="Z1212"/>
          <cell r="AA1212">
            <v>32819</v>
          </cell>
          <cell r="AB1212"/>
        </row>
        <row r="1213">
          <cell r="A1213"/>
          <cell r="B1213"/>
          <cell r="C1213"/>
          <cell r="D1213"/>
          <cell r="E1213"/>
          <cell r="F1213"/>
          <cell r="G1213"/>
          <cell r="H1213"/>
          <cell r="I1213"/>
          <cell r="J1213"/>
          <cell r="K1213"/>
          <cell r="L1213"/>
          <cell r="M1213"/>
          <cell r="N1213"/>
          <cell r="O1213"/>
          <cell r="P1213">
            <v>0</v>
          </cell>
          <cell r="Q1213"/>
          <cell r="R1213"/>
          <cell r="S1213" t="str">
            <v xml:space="preserve">32819 </v>
          </cell>
          <cell r="T1213"/>
          <cell r="U1213"/>
          <cell r="V1213"/>
          <cell r="W1213"/>
          <cell r="X1213"/>
          <cell r="Y1213"/>
          <cell r="Z1213"/>
          <cell r="AA1213">
            <v>32819</v>
          </cell>
          <cell r="AB1213"/>
        </row>
        <row r="1214">
          <cell r="A1214"/>
          <cell r="B1214"/>
          <cell r="C1214"/>
          <cell r="D1214"/>
          <cell r="E1214"/>
          <cell r="F1214"/>
          <cell r="G1214"/>
          <cell r="H1214"/>
          <cell r="I1214"/>
          <cell r="J1214"/>
          <cell r="K1214"/>
          <cell r="L1214"/>
          <cell r="M1214"/>
          <cell r="N1214"/>
          <cell r="O1214"/>
          <cell r="P1214">
            <v>0</v>
          </cell>
          <cell r="Q1214"/>
          <cell r="R1214"/>
          <cell r="S1214" t="str">
            <v xml:space="preserve">32819 </v>
          </cell>
          <cell r="T1214"/>
          <cell r="U1214"/>
          <cell r="V1214"/>
          <cell r="W1214"/>
          <cell r="X1214"/>
          <cell r="Y1214"/>
          <cell r="Z1214"/>
          <cell r="AA1214">
            <v>32819</v>
          </cell>
          <cell r="AB1214"/>
        </row>
        <row r="1215">
          <cell r="A1215"/>
          <cell r="B1215"/>
          <cell r="C1215"/>
          <cell r="D1215"/>
          <cell r="E1215"/>
          <cell r="F1215"/>
          <cell r="G1215"/>
          <cell r="H1215"/>
          <cell r="I1215"/>
          <cell r="J1215"/>
          <cell r="K1215"/>
          <cell r="L1215"/>
          <cell r="M1215"/>
          <cell r="N1215"/>
          <cell r="O1215"/>
          <cell r="P1215">
            <v>0</v>
          </cell>
          <cell r="Q1215"/>
          <cell r="R1215"/>
          <cell r="S1215" t="str">
            <v xml:space="preserve">32819 </v>
          </cell>
          <cell r="T1215"/>
          <cell r="U1215"/>
          <cell r="V1215"/>
          <cell r="W1215"/>
          <cell r="X1215"/>
          <cell r="Y1215"/>
          <cell r="Z1215"/>
          <cell r="AA1215">
            <v>32819</v>
          </cell>
          <cell r="AB1215"/>
        </row>
        <row r="1216">
          <cell r="A1216"/>
          <cell r="B1216"/>
          <cell r="C1216"/>
          <cell r="D1216"/>
          <cell r="E1216"/>
          <cell r="F1216"/>
          <cell r="G1216"/>
          <cell r="H1216"/>
          <cell r="I1216"/>
          <cell r="J1216"/>
          <cell r="K1216"/>
          <cell r="L1216"/>
          <cell r="M1216"/>
          <cell r="N1216"/>
          <cell r="O1216"/>
          <cell r="P1216">
            <v>0</v>
          </cell>
          <cell r="Q1216"/>
          <cell r="R1216"/>
          <cell r="S1216" t="str">
            <v xml:space="preserve">32819 </v>
          </cell>
          <cell r="T1216"/>
          <cell r="U1216"/>
          <cell r="V1216"/>
          <cell r="W1216"/>
          <cell r="X1216"/>
          <cell r="Y1216"/>
          <cell r="Z1216"/>
          <cell r="AA1216">
            <v>32819</v>
          </cell>
          <cell r="AB1216"/>
        </row>
        <row r="1217">
          <cell r="A1217"/>
          <cell r="B1217"/>
          <cell r="C1217"/>
          <cell r="D1217"/>
          <cell r="E1217"/>
          <cell r="F1217"/>
          <cell r="G1217"/>
          <cell r="H1217"/>
          <cell r="I1217"/>
          <cell r="J1217"/>
          <cell r="K1217"/>
          <cell r="L1217"/>
          <cell r="M1217"/>
          <cell r="N1217"/>
          <cell r="O1217"/>
          <cell r="P1217">
            <v>0</v>
          </cell>
          <cell r="Q1217"/>
          <cell r="R1217"/>
          <cell r="S1217" t="str">
            <v xml:space="preserve">32819 </v>
          </cell>
          <cell r="T1217"/>
          <cell r="U1217"/>
          <cell r="V1217"/>
          <cell r="W1217"/>
          <cell r="X1217"/>
          <cell r="Y1217"/>
          <cell r="Z1217"/>
          <cell r="AA1217">
            <v>32819</v>
          </cell>
          <cell r="AB1217"/>
        </row>
        <row r="1218">
          <cell r="A1218"/>
          <cell r="B1218"/>
          <cell r="C1218"/>
          <cell r="D1218"/>
          <cell r="E1218"/>
          <cell r="F1218"/>
          <cell r="G1218"/>
          <cell r="H1218"/>
          <cell r="I1218"/>
          <cell r="J1218"/>
          <cell r="K1218"/>
          <cell r="L1218"/>
          <cell r="M1218"/>
          <cell r="N1218"/>
          <cell r="O1218"/>
          <cell r="P1218">
            <v>0</v>
          </cell>
          <cell r="Q1218"/>
          <cell r="R1218"/>
          <cell r="S1218" t="str">
            <v xml:space="preserve">32819 </v>
          </cell>
          <cell r="T1218"/>
          <cell r="U1218"/>
          <cell r="V1218"/>
          <cell r="W1218"/>
          <cell r="X1218"/>
          <cell r="Y1218"/>
          <cell r="Z1218"/>
          <cell r="AA1218">
            <v>32819</v>
          </cell>
          <cell r="AB1218"/>
        </row>
        <row r="1219">
          <cell r="A1219"/>
          <cell r="B1219"/>
          <cell r="C1219"/>
          <cell r="D1219"/>
          <cell r="E1219"/>
          <cell r="F1219"/>
          <cell r="G1219"/>
          <cell r="H1219"/>
          <cell r="I1219"/>
          <cell r="J1219"/>
          <cell r="K1219"/>
          <cell r="L1219"/>
          <cell r="M1219"/>
          <cell r="N1219"/>
          <cell r="O1219"/>
          <cell r="P1219">
            <v>0</v>
          </cell>
          <cell r="Q1219"/>
          <cell r="R1219"/>
          <cell r="S1219" t="str">
            <v xml:space="preserve">32819 </v>
          </cell>
          <cell r="T1219"/>
          <cell r="U1219"/>
          <cell r="V1219"/>
          <cell r="W1219"/>
          <cell r="X1219"/>
          <cell r="Y1219"/>
          <cell r="Z1219"/>
          <cell r="AA1219">
            <v>32819</v>
          </cell>
          <cell r="AB1219"/>
        </row>
        <row r="1220">
          <cell r="A1220"/>
          <cell r="B1220"/>
          <cell r="C1220"/>
          <cell r="D1220"/>
          <cell r="E1220"/>
          <cell r="F1220"/>
          <cell r="G1220"/>
          <cell r="H1220"/>
          <cell r="I1220"/>
          <cell r="J1220"/>
          <cell r="K1220"/>
          <cell r="L1220"/>
          <cell r="M1220"/>
          <cell r="N1220"/>
          <cell r="O1220"/>
          <cell r="P1220">
            <v>0</v>
          </cell>
          <cell r="Q1220"/>
          <cell r="R1220"/>
          <cell r="S1220" t="str">
            <v xml:space="preserve">32819 </v>
          </cell>
          <cell r="T1220"/>
          <cell r="U1220"/>
          <cell r="V1220"/>
          <cell r="W1220"/>
          <cell r="X1220"/>
          <cell r="Y1220"/>
          <cell r="Z1220"/>
          <cell r="AA1220">
            <v>32819</v>
          </cell>
          <cell r="AB1220"/>
        </row>
        <row r="1221">
          <cell r="A1221"/>
          <cell r="B1221"/>
          <cell r="C1221"/>
          <cell r="D1221"/>
          <cell r="E1221"/>
          <cell r="F1221"/>
          <cell r="G1221"/>
          <cell r="H1221"/>
          <cell r="I1221"/>
          <cell r="J1221"/>
          <cell r="K1221"/>
          <cell r="L1221"/>
          <cell r="M1221"/>
          <cell r="N1221"/>
          <cell r="O1221"/>
          <cell r="P1221">
            <v>0</v>
          </cell>
          <cell r="Q1221"/>
          <cell r="R1221"/>
          <cell r="S1221" t="str">
            <v xml:space="preserve">32819 </v>
          </cell>
          <cell r="T1221"/>
          <cell r="U1221"/>
          <cell r="V1221"/>
          <cell r="W1221"/>
          <cell r="X1221"/>
          <cell r="Y1221"/>
          <cell r="Z1221"/>
          <cell r="AA1221">
            <v>32819</v>
          </cell>
          <cell r="AB1221"/>
        </row>
        <row r="1222">
          <cell r="A1222"/>
          <cell r="B1222"/>
          <cell r="C1222"/>
          <cell r="D1222"/>
          <cell r="E1222"/>
          <cell r="F1222"/>
          <cell r="G1222"/>
          <cell r="H1222"/>
          <cell r="I1222"/>
          <cell r="J1222"/>
          <cell r="K1222"/>
          <cell r="L1222"/>
          <cell r="M1222"/>
          <cell r="N1222"/>
          <cell r="O1222"/>
          <cell r="P1222">
            <v>0</v>
          </cell>
          <cell r="Q1222"/>
          <cell r="R1222"/>
          <cell r="S1222" t="str">
            <v xml:space="preserve">32819 </v>
          </cell>
          <cell r="T1222"/>
          <cell r="U1222"/>
          <cell r="V1222"/>
          <cell r="W1222"/>
          <cell r="X1222"/>
          <cell r="Y1222"/>
          <cell r="Z1222"/>
          <cell r="AA1222">
            <v>32819</v>
          </cell>
          <cell r="AB1222"/>
        </row>
        <row r="1223">
          <cell r="A1223"/>
          <cell r="B1223"/>
          <cell r="C1223"/>
          <cell r="D1223"/>
          <cell r="E1223"/>
          <cell r="F1223"/>
          <cell r="G1223"/>
          <cell r="H1223"/>
          <cell r="I1223"/>
          <cell r="J1223"/>
          <cell r="K1223"/>
          <cell r="L1223"/>
          <cell r="M1223"/>
          <cell r="N1223"/>
          <cell r="O1223"/>
          <cell r="P1223">
            <v>0</v>
          </cell>
          <cell r="Q1223"/>
          <cell r="R1223"/>
          <cell r="S1223" t="str">
            <v xml:space="preserve">32819 </v>
          </cell>
          <cell r="T1223"/>
          <cell r="U1223"/>
          <cell r="V1223"/>
          <cell r="W1223"/>
          <cell r="X1223"/>
          <cell r="Y1223"/>
          <cell r="Z1223"/>
          <cell r="AA1223">
            <v>32819</v>
          </cell>
          <cell r="AB1223"/>
        </row>
        <row r="1224">
          <cell r="A1224"/>
          <cell r="B1224"/>
          <cell r="C1224"/>
          <cell r="D1224"/>
          <cell r="E1224"/>
          <cell r="F1224"/>
          <cell r="G1224"/>
          <cell r="H1224"/>
          <cell r="I1224"/>
          <cell r="J1224"/>
          <cell r="K1224"/>
          <cell r="L1224"/>
          <cell r="M1224"/>
          <cell r="N1224"/>
          <cell r="O1224"/>
          <cell r="P1224">
            <v>0</v>
          </cell>
          <cell r="Q1224"/>
          <cell r="R1224"/>
          <cell r="S1224" t="str">
            <v xml:space="preserve">32819 </v>
          </cell>
          <cell r="T1224"/>
          <cell r="U1224"/>
          <cell r="V1224"/>
          <cell r="W1224"/>
          <cell r="X1224"/>
          <cell r="Y1224"/>
          <cell r="Z1224"/>
          <cell r="AA1224">
            <v>32819</v>
          </cell>
          <cell r="AB1224"/>
        </row>
        <row r="1225">
          <cell r="A1225"/>
          <cell r="B1225"/>
          <cell r="C1225"/>
          <cell r="D1225"/>
          <cell r="E1225"/>
          <cell r="F1225"/>
          <cell r="G1225"/>
          <cell r="H1225"/>
          <cell r="I1225"/>
          <cell r="J1225"/>
          <cell r="K1225"/>
          <cell r="L1225"/>
          <cell r="M1225"/>
          <cell r="N1225"/>
          <cell r="O1225"/>
          <cell r="P1225">
            <v>0</v>
          </cell>
          <cell r="Q1225"/>
          <cell r="R1225"/>
          <cell r="S1225" t="str">
            <v xml:space="preserve">32819 </v>
          </cell>
          <cell r="T1225"/>
          <cell r="U1225"/>
          <cell r="V1225"/>
          <cell r="W1225"/>
          <cell r="X1225"/>
          <cell r="Y1225"/>
          <cell r="Z1225"/>
          <cell r="AA1225">
            <v>32819</v>
          </cell>
          <cell r="AB1225"/>
        </row>
        <row r="1226">
          <cell r="A1226"/>
          <cell r="B1226"/>
          <cell r="C1226"/>
          <cell r="D1226"/>
          <cell r="E1226"/>
          <cell r="F1226"/>
          <cell r="G1226"/>
          <cell r="H1226"/>
          <cell r="I1226"/>
          <cell r="J1226"/>
          <cell r="K1226"/>
          <cell r="L1226"/>
          <cell r="M1226"/>
          <cell r="N1226"/>
          <cell r="O1226"/>
          <cell r="P1226">
            <v>0</v>
          </cell>
          <cell r="Q1226"/>
          <cell r="R1226"/>
          <cell r="S1226" t="str">
            <v xml:space="preserve">32819 </v>
          </cell>
          <cell r="T1226"/>
          <cell r="U1226"/>
          <cell r="V1226"/>
          <cell r="W1226"/>
          <cell r="X1226"/>
          <cell r="Y1226"/>
          <cell r="Z1226"/>
          <cell r="AA1226">
            <v>32819</v>
          </cell>
          <cell r="AB1226"/>
        </row>
        <row r="1227">
          <cell r="A1227"/>
          <cell r="B1227"/>
          <cell r="C1227"/>
          <cell r="D1227"/>
          <cell r="E1227"/>
          <cell r="F1227"/>
          <cell r="G1227"/>
          <cell r="H1227"/>
          <cell r="I1227"/>
          <cell r="J1227"/>
          <cell r="K1227"/>
          <cell r="L1227"/>
          <cell r="M1227"/>
          <cell r="N1227"/>
          <cell r="O1227"/>
          <cell r="P1227">
            <v>0</v>
          </cell>
          <cell r="Q1227"/>
          <cell r="R1227"/>
          <cell r="S1227" t="str">
            <v xml:space="preserve">32819 </v>
          </cell>
          <cell r="T1227"/>
          <cell r="U1227"/>
          <cell r="V1227"/>
          <cell r="W1227"/>
          <cell r="X1227"/>
          <cell r="Y1227"/>
          <cell r="Z1227"/>
          <cell r="AA1227">
            <v>32819</v>
          </cell>
          <cell r="AB1227"/>
        </row>
        <row r="1228">
          <cell r="A1228"/>
          <cell r="B1228"/>
          <cell r="C1228"/>
          <cell r="D1228"/>
          <cell r="E1228"/>
          <cell r="F1228"/>
          <cell r="G1228"/>
          <cell r="H1228"/>
          <cell r="I1228"/>
          <cell r="J1228"/>
          <cell r="K1228"/>
          <cell r="L1228"/>
          <cell r="M1228"/>
          <cell r="N1228"/>
          <cell r="O1228"/>
          <cell r="P1228">
            <v>0</v>
          </cell>
          <cell r="Q1228"/>
          <cell r="R1228"/>
          <cell r="S1228" t="str">
            <v xml:space="preserve">32819 </v>
          </cell>
          <cell r="T1228"/>
          <cell r="U1228"/>
          <cell r="V1228"/>
          <cell r="W1228"/>
          <cell r="X1228"/>
          <cell r="Y1228"/>
          <cell r="Z1228"/>
          <cell r="AA1228">
            <v>32819</v>
          </cell>
          <cell r="AB1228"/>
        </row>
        <row r="1229">
          <cell r="A1229"/>
          <cell r="B1229"/>
          <cell r="C1229"/>
          <cell r="D1229"/>
          <cell r="E1229"/>
          <cell r="F1229"/>
          <cell r="G1229"/>
          <cell r="H1229"/>
          <cell r="I1229"/>
          <cell r="J1229"/>
          <cell r="K1229"/>
          <cell r="L1229"/>
          <cell r="M1229"/>
          <cell r="N1229"/>
          <cell r="O1229"/>
          <cell r="P1229">
            <v>0</v>
          </cell>
          <cell r="Q1229"/>
          <cell r="R1229"/>
          <cell r="S1229" t="str">
            <v xml:space="preserve">32819 </v>
          </cell>
          <cell r="T1229"/>
          <cell r="U1229"/>
          <cell r="V1229"/>
          <cell r="W1229"/>
          <cell r="X1229"/>
          <cell r="Y1229"/>
          <cell r="Z1229"/>
          <cell r="AA1229">
            <v>32819</v>
          </cell>
          <cell r="AB1229"/>
        </row>
        <row r="1230">
          <cell r="A1230"/>
          <cell r="B1230"/>
          <cell r="C1230"/>
          <cell r="D1230"/>
          <cell r="E1230"/>
          <cell r="F1230"/>
          <cell r="G1230"/>
          <cell r="H1230"/>
          <cell r="I1230"/>
          <cell r="J1230"/>
          <cell r="K1230"/>
          <cell r="L1230"/>
          <cell r="M1230"/>
          <cell r="N1230"/>
          <cell r="O1230"/>
          <cell r="P1230">
            <v>0</v>
          </cell>
          <cell r="Q1230"/>
          <cell r="R1230"/>
          <cell r="S1230" t="str">
            <v xml:space="preserve">32819 </v>
          </cell>
          <cell r="T1230"/>
          <cell r="U1230"/>
          <cell r="V1230"/>
          <cell r="W1230"/>
          <cell r="X1230"/>
          <cell r="Y1230"/>
          <cell r="Z1230"/>
          <cell r="AA1230">
            <v>32819</v>
          </cell>
          <cell r="AB1230"/>
        </row>
        <row r="1231">
          <cell r="A1231"/>
          <cell r="B1231"/>
          <cell r="C1231"/>
          <cell r="D1231"/>
          <cell r="E1231"/>
          <cell r="F1231"/>
          <cell r="G1231"/>
          <cell r="H1231"/>
          <cell r="I1231"/>
          <cell r="J1231"/>
          <cell r="K1231"/>
          <cell r="L1231"/>
          <cell r="M1231"/>
          <cell r="N1231"/>
          <cell r="O1231"/>
          <cell r="P1231">
            <v>0</v>
          </cell>
          <cell r="Q1231"/>
          <cell r="R1231"/>
          <cell r="S1231" t="str">
            <v xml:space="preserve">32819 </v>
          </cell>
          <cell r="T1231"/>
          <cell r="U1231"/>
          <cell r="V1231"/>
          <cell r="W1231"/>
          <cell r="X1231"/>
          <cell r="Y1231"/>
          <cell r="Z1231"/>
          <cell r="AA1231">
            <v>32819</v>
          </cell>
          <cell r="AB1231"/>
        </row>
        <row r="1232">
          <cell r="A1232"/>
          <cell r="B1232"/>
          <cell r="C1232"/>
          <cell r="D1232"/>
          <cell r="E1232"/>
          <cell r="F1232"/>
          <cell r="G1232"/>
          <cell r="H1232"/>
          <cell r="I1232"/>
          <cell r="J1232"/>
          <cell r="K1232"/>
          <cell r="L1232"/>
          <cell r="M1232"/>
          <cell r="N1232"/>
          <cell r="O1232"/>
          <cell r="P1232">
            <v>0</v>
          </cell>
          <cell r="Q1232"/>
          <cell r="R1232"/>
          <cell r="S1232" t="str">
            <v xml:space="preserve">32819 </v>
          </cell>
          <cell r="T1232"/>
          <cell r="U1232"/>
          <cell r="V1232"/>
          <cell r="W1232"/>
          <cell r="X1232"/>
          <cell r="Y1232"/>
          <cell r="Z1232"/>
          <cell r="AA1232">
            <v>32819</v>
          </cell>
          <cell r="AB1232"/>
        </row>
        <row r="1233">
          <cell r="A1233"/>
          <cell r="B1233"/>
          <cell r="C1233"/>
          <cell r="D1233"/>
          <cell r="E1233"/>
          <cell r="F1233"/>
          <cell r="G1233"/>
          <cell r="H1233"/>
          <cell r="I1233"/>
          <cell r="J1233"/>
          <cell r="K1233"/>
          <cell r="L1233"/>
          <cell r="M1233"/>
          <cell r="N1233"/>
          <cell r="O1233"/>
          <cell r="P1233">
            <v>0</v>
          </cell>
          <cell r="Q1233"/>
          <cell r="R1233"/>
          <cell r="S1233" t="str">
            <v xml:space="preserve">32819 </v>
          </cell>
          <cell r="T1233"/>
          <cell r="U1233"/>
          <cell r="V1233"/>
          <cell r="W1233"/>
          <cell r="X1233"/>
          <cell r="Y1233"/>
          <cell r="Z1233"/>
          <cell r="AA1233">
            <v>32819</v>
          </cell>
          <cell r="AB1233"/>
        </row>
        <row r="1234">
          <cell r="A1234"/>
          <cell r="B1234"/>
          <cell r="C1234"/>
          <cell r="D1234"/>
          <cell r="E1234"/>
          <cell r="F1234"/>
          <cell r="G1234"/>
          <cell r="H1234"/>
          <cell r="I1234"/>
          <cell r="J1234"/>
          <cell r="K1234"/>
          <cell r="L1234"/>
          <cell r="M1234"/>
          <cell r="N1234"/>
          <cell r="O1234"/>
          <cell r="P1234">
            <v>0</v>
          </cell>
          <cell r="Q1234"/>
          <cell r="R1234"/>
          <cell r="S1234" t="str">
            <v xml:space="preserve">32819 </v>
          </cell>
          <cell r="T1234"/>
          <cell r="U1234"/>
          <cell r="V1234"/>
          <cell r="W1234"/>
          <cell r="X1234"/>
          <cell r="Y1234"/>
          <cell r="Z1234"/>
          <cell r="AA1234">
            <v>32819</v>
          </cell>
          <cell r="AB1234"/>
        </row>
        <row r="1235">
          <cell r="A1235"/>
          <cell r="B1235"/>
          <cell r="C1235"/>
          <cell r="D1235"/>
          <cell r="E1235"/>
          <cell r="F1235"/>
          <cell r="G1235"/>
          <cell r="H1235"/>
          <cell r="I1235"/>
          <cell r="J1235"/>
          <cell r="K1235"/>
          <cell r="L1235"/>
          <cell r="M1235"/>
          <cell r="N1235"/>
          <cell r="O1235"/>
          <cell r="P1235">
            <v>0</v>
          </cell>
          <cell r="Q1235"/>
          <cell r="R1235"/>
          <cell r="S1235" t="str">
            <v xml:space="preserve">32819 </v>
          </cell>
          <cell r="T1235"/>
          <cell r="U1235"/>
          <cell r="V1235"/>
          <cell r="W1235"/>
          <cell r="X1235"/>
          <cell r="Y1235"/>
          <cell r="Z1235"/>
          <cell r="AA1235">
            <v>32819</v>
          </cell>
          <cell r="AB1235"/>
        </row>
        <row r="1236">
          <cell r="A1236"/>
          <cell r="B1236"/>
          <cell r="C1236"/>
          <cell r="D1236"/>
          <cell r="E1236"/>
          <cell r="F1236"/>
          <cell r="G1236"/>
          <cell r="H1236"/>
          <cell r="I1236"/>
          <cell r="J1236"/>
          <cell r="K1236"/>
          <cell r="L1236"/>
          <cell r="M1236"/>
          <cell r="N1236"/>
          <cell r="O1236"/>
          <cell r="P1236">
            <v>0</v>
          </cell>
          <cell r="Q1236"/>
          <cell r="R1236"/>
          <cell r="S1236" t="str">
            <v xml:space="preserve">32819 </v>
          </cell>
          <cell r="T1236"/>
          <cell r="U1236"/>
          <cell r="V1236"/>
          <cell r="W1236"/>
          <cell r="X1236"/>
          <cell r="Y1236"/>
          <cell r="Z1236"/>
          <cell r="AA1236">
            <v>32819</v>
          </cell>
          <cell r="AB1236"/>
        </row>
        <row r="1237">
          <cell r="A1237"/>
          <cell r="B1237"/>
          <cell r="C1237"/>
          <cell r="D1237"/>
          <cell r="E1237"/>
          <cell r="F1237"/>
          <cell r="G1237"/>
          <cell r="H1237"/>
          <cell r="I1237"/>
          <cell r="J1237"/>
          <cell r="K1237"/>
          <cell r="L1237"/>
          <cell r="M1237"/>
          <cell r="N1237"/>
          <cell r="O1237"/>
          <cell r="P1237">
            <v>0</v>
          </cell>
          <cell r="Q1237"/>
          <cell r="R1237"/>
          <cell r="S1237" t="str">
            <v xml:space="preserve">32819 </v>
          </cell>
          <cell r="T1237"/>
          <cell r="U1237"/>
          <cell r="V1237"/>
          <cell r="W1237"/>
          <cell r="X1237"/>
          <cell r="Y1237"/>
          <cell r="Z1237"/>
          <cell r="AA1237">
            <v>32819</v>
          </cell>
          <cell r="AB1237"/>
        </row>
        <row r="1238">
          <cell r="A1238"/>
          <cell r="B1238"/>
          <cell r="C1238"/>
          <cell r="D1238"/>
          <cell r="E1238"/>
          <cell r="F1238"/>
          <cell r="G1238"/>
          <cell r="H1238"/>
          <cell r="I1238"/>
          <cell r="J1238"/>
          <cell r="K1238"/>
          <cell r="L1238"/>
          <cell r="M1238"/>
          <cell r="N1238"/>
          <cell r="O1238"/>
          <cell r="P1238">
            <v>0</v>
          </cell>
          <cell r="Q1238"/>
          <cell r="R1238"/>
          <cell r="S1238" t="str">
            <v xml:space="preserve">32819 </v>
          </cell>
          <cell r="T1238"/>
          <cell r="U1238"/>
          <cell r="V1238"/>
          <cell r="W1238"/>
          <cell r="X1238"/>
          <cell r="Y1238"/>
          <cell r="Z1238"/>
          <cell r="AA1238">
            <v>32819</v>
          </cell>
          <cell r="AB1238"/>
        </row>
        <row r="1239">
          <cell r="A1239"/>
          <cell r="B1239"/>
          <cell r="C1239"/>
          <cell r="D1239"/>
          <cell r="E1239"/>
          <cell r="F1239"/>
          <cell r="G1239"/>
          <cell r="H1239"/>
          <cell r="I1239"/>
          <cell r="J1239"/>
          <cell r="K1239"/>
          <cell r="L1239"/>
          <cell r="M1239"/>
          <cell r="N1239"/>
          <cell r="O1239"/>
          <cell r="P1239">
            <v>0</v>
          </cell>
          <cell r="Q1239"/>
          <cell r="R1239"/>
          <cell r="S1239" t="str">
            <v xml:space="preserve">32819 </v>
          </cell>
          <cell r="T1239"/>
          <cell r="U1239"/>
          <cell r="V1239"/>
          <cell r="W1239"/>
          <cell r="X1239"/>
          <cell r="Y1239"/>
          <cell r="Z1239"/>
          <cell r="AA1239">
            <v>32819</v>
          </cell>
          <cell r="AB1239"/>
        </row>
        <row r="1240">
          <cell r="A1240"/>
          <cell r="B1240"/>
          <cell r="C1240"/>
          <cell r="D1240"/>
          <cell r="E1240"/>
          <cell r="F1240"/>
          <cell r="G1240"/>
          <cell r="H1240"/>
          <cell r="I1240"/>
          <cell r="J1240"/>
          <cell r="K1240"/>
          <cell r="L1240"/>
          <cell r="M1240"/>
          <cell r="N1240"/>
          <cell r="O1240"/>
          <cell r="P1240">
            <v>0</v>
          </cell>
          <cell r="Q1240"/>
          <cell r="R1240"/>
          <cell r="S1240" t="str">
            <v xml:space="preserve">32819 </v>
          </cell>
          <cell r="T1240"/>
          <cell r="U1240"/>
          <cell r="V1240"/>
          <cell r="W1240"/>
          <cell r="X1240"/>
          <cell r="Y1240"/>
          <cell r="Z1240"/>
          <cell r="AA1240">
            <v>32819</v>
          </cell>
          <cell r="AB1240"/>
        </row>
        <row r="1241">
          <cell r="A1241"/>
          <cell r="B1241"/>
          <cell r="C1241"/>
          <cell r="D1241"/>
          <cell r="E1241"/>
          <cell r="F1241"/>
          <cell r="G1241"/>
          <cell r="H1241"/>
          <cell r="I1241"/>
          <cell r="J1241"/>
          <cell r="K1241"/>
          <cell r="L1241"/>
          <cell r="M1241"/>
          <cell r="N1241"/>
          <cell r="O1241"/>
          <cell r="P1241">
            <v>0</v>
          </cell>
          <cell r="Q1241"/>
          <cell r="R1241"/>
          <cell r="S1241" t="str">
            <v xml:space="preserve">32819 </v>
          </cell>
          <cell r="T1241"/>
          <cell r="U1241"/>
          <cell r="V1241"/>
          <cell r="W1241"/>
          <cell r="X1241"/>
          <cell r="Y1241"/>
          <cell r="Z1241"/>
          <cell r="AA1241">
            <v>32819</v>
          </cell>
          <cell r="AB1241"/>
        </row>
        <row r="1242">
          <cell r="A1242"/>
          <cell r="B1242"/>
          <cell r="C1242"/>
          <cell r="D1242"/>
          <cell r="E1242"/>
          <cell r="F1242"/>
          <cell r="G1242"/>
          <cell r="H1242"/>
          <cell r="I1242"/>
          <cell r="J1242"/>
          <cell r="K1242"/>
          <cell r="L1242"/>
          <cell r="M1242"/>
          <cell r="N1242"/>
          <cell r="O1242"/>
          <cell r="P1242">
            <v>0</v>
          </cell>
          <cell r="Q1242"/>
          <cell r="R1242"/>
          <cell r="S1242" t="str">
            <v xml:space="preserve">32819 </v>
          </cell>
          <cell r="T1242"/>
          <cell r="U1242"/>
          <cell r="V1242"/>
          <cell r="W1242"/>
          <cell r="X1242"/>
          <cell r="Y1242"/>
          <cell r="Z1242"/>
          <cell r="AA1242">
            <v>32819</v>
          </cell>
          <cell r="AB1242"/>
        </row>
        <row r="1243">
          <cell r="A1243"/>
          <cell r="B1243"/>
          <cell r="C1243"/>
          <cell r="D1243"/>
          <cell r="E1243"/>
          <cell r="F1243"/>
          <cell r="G1243"/>
          <cell r="H1243"/>
          <cell r="I1243"/>
          <cell r="J1243"/>
          <cell r="K1243"/>
          <cell r="L1243"/>
          <cell r="M1243"/>
          <cell r="N1243"/>
          <cell r="O1243"/>
          <cell r="P1243">
            <v>0</v>
          </cell>
          <cell r="Q1243"/>
          <cell r="R1243"/>
          <cell r="S1243" t="str">
            <v xml:space="preserve">32819 </v>
          </cell>
          <cell r="T1243"/>
          <cell r="U1243"/>
          <cell r="V1243"/>
          <cell r="W1243"/>
          <cell r="X1243"/>
          <cell r="Y1243"/>
          <cell r="Z1243"/>
          <cell r="AA1243">
            <v>32819</v>
          </cell>
          <cell r="AB1243"/>
        </row>
        <row r="1244">
          <cell r="A1244"/>
          <cell r="B1244"/>
          <cell r="C1244"/>
          <cell r="D1244"/>
          <cell r="E1244"/>
          <cell r="F1244"/>
          <cell r="G1244"/>
          <cell r="H1244"/>
          <cell r="I1244"/>
          <cell r="J1244"/>
          <cell r="K1244"/>
          <cell r="L1244"/>
          <cell r="M1244"/>
          <cell r="N1244"/>
          <cell r="O1244"/>
          <cell r="P1244">
            <v>0</v>
          </cell>
          <cell r="Q1244"/>
          <cell r="R1244"/>
          <cell r="S1244" t="str">
            <v xml:space="preserve">32819 </v>
          </cell>
          <cell r="T1244"/>
          <cell r="U1244"/>
          <cell r="V1244"/>
          <cell r="W1244"/>
          <cell r="X1244"/>
          <cell r="Y1244"/>
          <cell r="Z1244"/>
          <cell r="AA1244">
            <v>32819</v>
          </cell>
          <cell r="AB1244"/>
        </row>
        <row r="1245">
          <cell r="A1245"/>
          <cell r="B1245"/>
          <cell r="C1245"/>
          <cell r="D1245"/>
          <cell r="E1245"/>
          <cell r="F1245"/>
          <cell r="G1245"/>
          <cell r="H1245"/>
          <cell r="I1245"/>
          <cell r="J1245"/>
          <cell r="K1245"/>
          <cell r="L1245"/>
          <cell r="M1245"/>
          <cell r="N1245"/>
          <cell r="O1245"/>
          <cell r="P1245">
            <v>0</v>
          </cell>
          <cell r="Q1245"/>
          <cell r="R1245"/>
          <cell r="S1245" t="str">
            <v xml:space="preserve">32819 </v>
          </cell>
          <cell r="T1245"/>
          <cell r="U1245"/>
          <cell r="V1245"/>
          <cell r="W1245"/>
          <cell r="X1245"/>
          <cell r="Y1245"/>
          <cell r="Z1245"/>
          <cell r="AA1245">
            <v>32819</v>
          </cell>
          <cell r="AB1245"/>
        </row>
        <row r="1246">
          <cell r="A1246"/>
          <cell r="B1246"/>
          <cell r="C1246"/>
          <cell r="D1246"/>
          <cell r="E1246"/>
          <cell r="F1246"/>
          <cell r="G1246"/>
          <cell r="H1246"/>
          <cell r="I1246"/>
          <cell r="J1246"/>
          <cell r="K1246"/>
          <cell r="L1246"/>
          <cell r="M1246"/>
          <cell r="N1246"/>
          <cell r="O1246"/>
          <cell r="P1246">
            <v>0</v>
          </cell>
          <cell r="Q1246"/>
          <cell r="R1246"/>
          <cell r="S1246" t="str">
            <v xml:space="preserve">32819 </v>
          </cell>
          <cell r="T1246"/>
          <cell r="U1246"/>
          <cell r="V1246"/>
          <cell r="W1246"/>
          <cell r="X1246"/>
          <cell r="Y1246"/>
          <cell r="Z1246"/>
          <cell r="AA1246">
            <v>32819</v>
          </cell>
          <cell r="AB1246"/>
        </row>
        <row r="1247">
          <cell r="A1247"/>
          <cell r="B1247"/>
          <cell r="C1247"/>
          <cell r="D1247"/>
          <cell r="E1247"/>
          <cell r="F1247"/>
          <cell r="G1247"/>
          <cell r="H1247"/>
          <cell r="I1247"/>
          <cell r="J1247"/>
          <cell r="K1247"/>
          <cell r="L1247"/>
          <cell r="M1247"/>
          <cell r="N1247"/>
          <cell r="O1247"/>
          <cell r="P1247">
            <v>0</v>
          </cell>
          <cell r="Q1247"/>
          <cell r="R1247"/>
          <cell r="S1247" t="str">
            <v xml:space="preserve">32819 </v>
          </cell>
          <cell r="T1247"/>
          <cell r="U1247"/>
          <cell r="V1247"/>
          <cell r="W1247"/>
          <cell r="X1247"/>
          <cell r="Y1247"/>
          <cell r="Z1247"/>
          <cell r="AA1247">
            <v>32819</v>
          </cell>
          <cell r="AB1247"/>
        </row>
        <row r="1248">
          <cell r="A1248"/>
          <cell r="B1248"/>
          <cell r="C1248"/>
          <cell r="D1248"/>
          <cell r="E1248"/>
          <cell r="F1248"/>
          <cell r="G1248"/>
          <cell r="H1248"/>
          <cell r="I1248"/>
          <cell r="J1248"/>
          <cell r="K1248"/>
          <cell r="L1248"/>
          <cell r="M1248"/>
          <cell r="N1248"/>
          <cell r="O1248"/>
          <cell r="P1248">
            <v>0</v>
          </cell>
          <cell r="Q1248"/>
          <cell r="R1248"/>
          <cell r="S1248" t="str">
            <v xml:space="preserve">32819 </v>
          </cell>
          <cell r="T1248"/>
          <cell r="U1248"/>
          <cell r="V1248"/>
          <cell r="W1248"/>
          <cell r="X1248"/>
          <cell r="Y1248"/>
          <cell r="Z1248"/>
          <cell r="AA1248">
            <v>32819</v>
          </cell>
          <cell r="AB1248"/>
        </row>
        <row r="1249">
          <cell r="A1249"/>
          <cell r="B1249"/>
          <cell r="C1249"/>
          <cell r="D1249"/>
          <cell r="E1249"/>
          <cell r="F1249"/>
          <cell r="G1249"/>
          <cell r="H1249"/>
          <cell r="I1249"/>
          <cell r="J1249"/>
          <cell r="K1249"/>
          <cell r="L1249"/>
          <cell r="M1249"/>
          <cell r="N1249"/>
          <cell r="O1249"/>
          <cell r="P1249">
            <v>0</v>
          </cell>
          <cell r="Q1249"/>
          <cell r="R1249"/>
          <cell r="S1249" t="str">
            <v xml:space="preserve">32819 </v>
          </cell>
          <cell r="T1249"/>
          <cell r="U1249"/>
          <cell r="V1249"/>
          <cell r="W1249"/>
          <cell r="X1249"/>
          <cell r="Y1249"/>
          <cell r="Z1249"/>
          <cell r="AA1249">
            <v>32819</v>
          </cell>
          <cell r="AB1249"/>
        </row>
        <row r="1250">
          <cell r="A1250"/>
          <cell r="B1250"/>
          <cell r="C1250"/>
          <cell r="D1250"/>
          <cell r="E1250"/>
          <cell r="F1250"/>
          <cell r="G1250"/>
          <cell r="H1250"/>
          <cell r="I1250"/>
          <cell r="J1250"/>
          <cell r="K1250"/>
          <cell r="L1250"/>
          <cell r="M1250"/>
          <cell r="N1250"/>
          <cell r="O1250"/>
          <cell r="P1250">
            <v>0</v>
          </cell>
          <cell r="Q1250"/>
          <cell r="R1250"/>
          <cell r="S1250" t="str">
            <v xml:space="preserve">32819 </v>
          </cell>
          <cell r="T1250"/>
          <cell r="U1250"/>
          <cell r="V1250"/>
          <cell r="W1250"/>
          <cell r="X1250"/>
          <cell r="Y1250"/>
          <cell r="Z1250"/>
          <cell r="AA1250">
            <v>32819</v>
          </cell>
          <cell r="AB1250"/>
        </row>
        <row r="1251">
          <cell r="A1251"/>
          <cell r="B1251"/>
          <cell r="C1251"/>
          <cell r="D1251"/>
          <cell r="E1251"/>
          <cell r="F1251"/>
          <cell r="G1251"/>
          <cell r="H1251"/>
          <cell r="I1251"/>
          <cell r="J1251"/>
          <cell r="K1251"/>
          <cell r="L1251"/>
          <cell r="M1251"/>
          <cell r="N1251"/>
          <cell r="O1251"/>
          <cell r="P1251">
            <v>0</v>
          </cell>
          <cell r="Q1251"/>
          <cell r="R1251"/>
          <cell r="S1251" t="str">
            <v xml:space="preserve">32819 </v>
          </cell>
          <cell r="T1251"/>
          <cell r="U1251"/>
          <cell r="V1251"/>
          <cell r="W1251"/>
          <cell r="X1251"/>
          <cell r="Y1251"/>
          <cell r="Z1251"/>
          <cell r="AA1251">
            <v>32819</v>
          </cell>
          <cell r="AB1251"/>
        </row>
        <row r="1252">
          <cell r="A1252"/>
          <cell r="B1252"/>
          <cell r="C1252"/>
          <cell r="D1252"/>
          <cell r="E1252"/>
          <cell r="F1252"/>
          <cell r="G1252"/>
          <cell r="H1252"/>
          <cell r="I1252"/>
          <cell r="J1252"/>
          <cell r="K1252"/>
          <cell r="L1252"/>
          <cell r="M1252"/>
          <cell r="N1252"/>
          <cell r="O1252"/>
          <cell r="P1252">
            <v>0</v>
          </cell>
          <cell r="Q1252"/>
          <cell r="R1252"/>
          <cell r="S1252" t="str">
            <v xml:space="preserve">32819 </v>
          </cell>
          <cell r="T1252"/>
          <cell r="U1252"/>
          <cell r="V1252"/>
          <cell r="W1252"/>
          <cell r="X1252"/>
          <cell r="Y1252"/>
          <cell r="Z1252"/>
          <cell r="AA1252">
            <v>32819</v>
          </cell>
          <cell r="AB1252"/>
        </row>
        <row r="1253">
          <cell r="A1253"/>
          <cell r="B1253"/>
          <cell r="C1253"/>
          <cell r="D1253"/>
          <cell r="E1253"/>
          <cell r="F1253"/>
          <cell r="G1253"/>
          <cell r="H1253"/>
          <cell r="I1253"/>
          <cell r="J1253"/>
          <cell r="K1253"/>
          <cell r="L1253"/>
          <cell r="M1253"/>
          <cell r="N1253"/>
          <cell r="O1253"/>
          <cell r="P1253">
            <v>0</v>
          </cell>
          <cell r="Q1253"/>
          <cell r="R1253"/>
          <cell r="S1253" t="str">
            <v xml:space="preserve">32819 </v>
          </cell>
          <cell r="T1253"/>
          <cell r="U1253"/>
          <cell r="V1253"/>
          <cell r="W1253"/>
          <cell r="X1253"/>
          <cell r="Y1253"/>
          <cell r="Z1253"/>
          <cell r="AA1253">
            <v>32819</v>
          </cell>
          <cell r="AB1253"/>
        </row>
        <row r="1254">
          <cell r="A1254"/>
          <cell r="B1254"/>
          <cell r="C1254"/>
          <cell r="D1254"/>
          <cell r="E1254"/>
          <cell r="F1254"/>
          <cell r="G1254"/>
          <cell r="H1254"/>
          <cell r="I1254"/>
          <cell r="J1254"/>
          <cell r="K1254"/>
          <cell r="L1254"/>
          <cell r="M1254"/>
          <cell r="N1254"/>
          <cell r="O1254"/>
          <cell r="P1254">
            <v>0</v>
          </cell>
          <cell r="Q1254"/>
          <cell r="R1254"/>
          <cell r="S1254" t="str">
            <v xml:space="preserve">32819 </v>
          </cell>
          <cell r="T1254"/>
          <cell r="U1254"/>
          <cell r="V1254"/>
          <cell r="W1254"/>
          <cell r="X1254"/>
          <cell r="Y1254"/>
          <cell r="Z1254"/>
          <cell r="AA1254">
            <v>32819</v>
          </cell>
          <cell r="AB1254"/>
        </row>
        <row r="1255">
          <cell r="A1255"/>
          <cell r="B1255"/>
          <cell r="C1255"/>
          <cell r="D1255"/>
          <cell r="E1255"/>
          <cell r="F1255"/>
          <cell r="G1255"/>
          <cell r="H1255"/>
          <cell r="I1255"/>
          <cell r="J1255"/>
          <cell r="K1255"/>
          <cell r="L1255"/>
          <cell r="M1255"/>
          <cell r="N1255"/>
          <cell r="O1255"/>
          <cell r="P1255">
            <v>0</v>
          </cell>
          <cell r="Q1255"/>
          <cell r="R1255"/>
          <cell r="S1255" t="str">
            <v xml:space="preserve">32819 </v>
          </cell>
          <cell r="T1255"/>
          <cell r="U1255"/>
          <cell r="V1255"/>
          <cell r="W1255"/>
          <cell r="X1255"/>
          <cell r="Y1255"/>
          <cell r="Z1255"/>
          <cell r="AA1255">
            <v>32819</v>
          </cell>
          <cell r="AB1255"/>
        </row>
        <row r="1256">
          <cell r="A1256"/>
          <cell r="B1256"/>
          <cell r="C1256"/>
          <cell r="D1256"/>
          <cell r="E1256"/>
          <cell r="F1256"/>
          <cell r="G1256"/>
          <cell r="H1256"/>
          <cell r="I1256"/>
          <cell r="J1256"/>
          <cell r="K1256"/>
          <cell r="L1256"/>
          <cell r="M1256"/>
          <cell r="N1256"/>
          <cell r="O1256"/>
          <cell r="P1256">
            <v>0</v>
          </cell>
          <cell r="Q1256"/>
          <cell r="R1256"/>
          <cell r="S1256" t="str">
            <v xml:space="preserve">32819 </v>
          </cell>
          <cell r="T1256"/>
          <cell r="U1256"/>
          <cell r="V1256"/>
          <cell r="W1256"/>
          <cell r="X1256"/>
          <cell r="Y1256"/>
          <cell r="Z1256"/>
          <cell r="AA1256">
            <v>32819</v>
          </cell>
          <cell r="AB1256"/>
        </row>
        <row r="1257">
          <cell r="A1257"/>
          <cell r="B1257"/>
          <cell r="C1257"/>
          <cell r="D1257"/>
          <cell r="E1257"/>
          <cell r="F1257"/>
          <cell r="G1257"/>
          <cell r="H1257"/>
          <cell r="I1257"/>
          <cell r="J1257"/>
          <cell r="K1257"/>
          <cell r="L1257"/>
          <cell r="M1257"/>
          <cell r="N1257"/>
          <cell r="O1257"/>
          <cell r="P1257">
            <v>0</v>
          </cell>
          <cell r="Q1257"/>
          <cell r="R1257"/>
          <cell r="S1257" t="str">
            <v xml:space="preserve">32819 </v>
          </cell>
          <cell r="T1257"/>
          <cell r="U1257"/>
          <cell r="V1257"/>
          <cell r="W1257"/>
          <cell r="X1257"/>
          <cell r="Y1257"/>
          <cell r="Z1257"/>
          <cell r="AA1257">
            <v>32819</v>
          </cell>
          <cell r="AB1257"/>
        </row>
        <row r="1258">
          <cell r="A1258"/>
          <cell r="B1258"/>
          <cell r="C1258"/>
          <cell r="D1258"/>
          <cell r="E1258"/>
          <cell r="F1258"/>
          <cell r="G1258"/>
          <cell r="H1258"/>
          <cell r="I1258"/>
          <cell r="J1258"/>
          <cell r="K1258"/>
          <cell r="L1258"/>
          <cell r="M1258"/>
          <cell r="N1258"/>
          <cell r="O1258"/>
          <cell r="P1258">
            <v>0</v>
          </cell>
          <cell r="Q1258"/>
          <cell r="R1258"/>
          <cell r="S1258" t="str">
            <v xml:space="preserve">32819 </v>
          </cell>
          <cell r="T1258"/>
          <cell r="U1258"/>
          <cell r="V1258"/>
          <cell r="W1258"/>
          <cell r="X1258"/>
          <cell r="Y1258"/>
          <cell r="Z1258"/>
          <cell r="AA1258">
            <v>32819</v>
          </cell>
          <cell r="AB1258"/>
        </row>
        <row r="1259">
          <cell r="A1259"/>
          <cell r="B1259"/>
          <cell r="C1259"/>
          <cell r="D1259"/>
          <cell r="E1259"/>
          <cell r="F1259"/>
          <cell r="G1259"/>
          <cell r="H1259"/>
          <cell r="I1259"/>
          <cell r="J1259"/>
          <cell r="K1259"/>
          <cell r="L1259"/>
          <cell r="M1259"/>
          <cell r="N1259"/>
          <cell r="O1259"/>
          <cell r="P1259">
            <v>0</v>
          </cell>
          <cell r="Q1259"/>
          <cell r="R1259"/>
          <cell r="S1259" t="str">
            <v xml:space="preserve">32819 </v>
          </cell>
          <cell r="T1259"/>
          <cell r="U1259"/>
          <cell r="V1259"/>
          <cell r="W1259"/>
          <cell r="X1259"/>
          <cell r="Y1259"/>
          <cell r="Z1259"/>
          <cell r="AA1259">
            <v>32819</v>
          </cell>
          <cell r="AB1259"/>
        </row>
        <row r="1260">
          <cell r="A1260"/>
          <cell r="B1260"/>
          <cell r="C1260"/>
          <cell r="D1260"/>
          <cell r="E1260"/>
          <cell r="F1260"/>
          <cell r="G1260"/>
          <cell r="H1260"/>
          <cell r="I1260"/>
          <cell r="J1260"/>
          <cell r="K1260"/>
          <cell r="L1260"/>
          <cell r="M1260"/>
          <cell r="N1260"/>
          <cell r="O1260"/>
          <cell r="P1260">
            <v>0</v>
          </cell>
          <cell r="Q1260"/>
          <cell r="R1260"/>
          <cell r="S1260" t="str">
            <v xml:space="preserve">32819 </v>
          </cell>
          <cell r="T1260"/>
          <cell r="U1260"/>
          <cell r="V1260"/>
          <cell r="W1260"/>
          <cell r="X1260"/>
          <cell r="Y1260"/>
          <cell r="Z1260"/>
          <cell r="AA1260">
            <v>32819</v>
          </cell>
          <cell r="AB1260"/>
        </row>
        <row r="1261">
          <cell r="A1261"/>
          <cell r="B1261"/>
          <cell r="C1261"/>
          <cell r="D1261"/>
          <cell r="E1261"/>
          <cell r="F1261"/>
          <cell r="G1261"/>
          <cell r="H1261"/>
          <cell r="I1261"/>
          <cell r="J1261"/>
          <cell r="K1261"/>
          <cell r="L1261"/>
          <cell r="M1261"/>
          <cell r="N1261"/>
          <cell r="O1261"/>
          <cell r="P1261">
            <v>0</v>
          </cell>
          <cell r="Q1261"/>
          <cell r="R1261"/>
          <cell r="S1261" t="str">
            <v xml:space="preserve">32819 </v>
          </cell>
          <cell r="T1261"/>
          <cell r="U1261"/>
          <cell r="V1261"/>
          <cell r="W1261"/>
          <cell r="X1261"/>
          <cell r="Y1261"/>
          <cell r="Z1261"/>
          <cell r="AA1261">
            <v>32819</v>
          </cell>
          <cell r="AB1261"/>
        </row>
        <row r="1262">
          <cell r="A1262"/>
          <cell r="B1262"/>
          <cell r="C1262"/>
          <cell r="D1262"/>
          <cell r="E1262"/>
          <cell r="F1262"/>
          <cell r="G1262"/>
          <cell r="H1262"/>
          <cell r="I1262"/>
          <cell r="J1262"/>
          <cell r="K1262"/>
          <cell r="L1262"/>
          <cell r="M1262"/>
          <cell r="N1262"/>
          <cell r="O1262"/>
          <cell r="P1262">
            <v>0</v>
          </cell>
          <cell r="Q1262"/>
          <cell r="R1262"/>
          <cell r="S1262" t="str">
            <v xml:space="preserve">32819 </v>
          </cell>
          <cell r="T1262"/>
          <cell r="U1262"/>
          <cell r="V1262"/>
          <cell r="W1262"/>
          <cell r="X1262"/>
          <cell r="Y1262"/>
          <cell r="Z1262"/>
          <cell r="AA1262">
            <v>32819</v>
          </cell>
          <cell r="AB1262"/>
        </row>
        <row r="1263">
          <cell r="A1263"/>
          <cell r="B1263"/>
          <cell r="C1263"/>
          <cell r="D1263"/>
          <cell r="E1263"/>
          <cell r="F1263"/>
          <cell r="G1263"/>
          <cell r="H1263"/>
          <cell r="I1263"/>
          <cell r="J1263"/>
          <cell r="K1263"/>
          <cell r="L1263"/>
          <cell r="M1263"/>
          <cell r="N1263"/>
          <cell r="O1263"/>
          <cell r="P1263">
            <v>0</v>
          </cell>
          <cell r="Q1263"/>
          <cell r="R1263"/>
          <cell r="S1263" t="str">
            <v xml:space="preserve">32819 </v>
          </cell>
          <cell r="T1263"/>
          <cell r="U1263"/>
          <cell r="V1263"/>
          <cell r="W1263"/>
          <cell r="X1263"/>
          <cell r="Y1263"/>
          <cell r="Z1263"/>
          <cell r="AA1263">
            <v>32819</v>
          </cell>
          <cell r="AB1263"/>
        </row>
        <row r="1264">
          <cell r="A1264"/>
          <cell r="B1264"/>
          <cell r="C1264"/>
          <cell r="D1264"/>
          <cell r="E1264"/>
          <cell r="F1264"/>
          <cell r="G1264"/>
          <cell r="H1264"/>
          <cell r="I1264"/>
          <cell r="J1264"/>
          <cell r="K1264"/>
          <cell r="L1264"/>
          <cell r="M1264"/>
          <cell r="N1264"/>
          <cell r="O1264"/>
          <cell r="P1264">
            <v>0</v>
          </cell>
          <cell r="Q1264"/>
          <cell r="R1264"/>
          <cell r="S1264" t="str">
            <v xml:space="preserve">32819 </v>
          </cell>
          <cell r="T1264"/>
          <cell r="U1264"/>
          <cell r="V1264"/>
          <cell r="W1264"/>
          <cell r="X1264"/>
          <cell r="Y1264"/>
          <cell r="Z1264"/>
          <cell r="AA1264">
            <v>32819</v>
          </cell>
          <cell r="AB1264"/>
        </row>
        <row r="1265">
          <cell r="A1265"/>
          <cell r="B1265"/>
          <cell r="C1265"/>
          <cell r="D1265"/>
          <cell r="E1265"/>
          <cell r="F1265"/>
          <cell r="G1265"/>
          <cell r="H1265"/>
          <cell r="I1265"/>
          <cell r="J1265"/>
          <cell r="K1265"/>
          <cell r="L1265"/>
          <cell r="M1265"/>
          <cell r="N1265"/>
          <cell r="O1265"/>
          <cell r="P1265">
            <v>0</v>
          </cell>
          <cell r="Q1265"/>
          <cell r="R1265"/>
          <cell r="S1265" t="str">
            <v xml:space="preserve">32819 </v>
          </cell>
          <cell r="T1265"/>
          <cell r="U1265"/>
          <cell r="V1265"/>
          <cell r="W1265"/>
          <cell r="X1265"/>
          <cell r="Y1265"/>
          <cell r="Z1265"/>
          <cell r="AA1265">
            <v>32819</v>
          </cell>
          <cell r="AB1265"/>
        </row>
        <row r="1266">
          <cell r="A1266"/>
          <cell r="B1266"/>
          <cell r="C1266"/>
          <cell r="D1266"/>
          <cell r="E1266"/>
          <cell r="F1266"/>
          <cell r="G1266"/>
          <cell r="H1266"/>
          <cell r="I1266"/>
          <cell r="J1266"/>
          <cell r="K1266"/>
          <cell r="L1266"/>
          <cell r="M1266"/>
          <cell r="N1266"/>
          <cell r="O1266"/>
          <cell r="P1266">
            <v>0</v>
          </cell>
          <cell r="Q1266"/>
          <cell r="R1266"/>
          <cell r="S1266" t="str">
            <v xml:space="preserve">32819 </v>
          </cell>
          <cell r="T1266"/>
          <cell r="U1266"/>
          <cell r="V1266"/>
          <cell r="W1266"/>
          <cell r="X1266"/>
          <cell r="Y1266"/>
          <cell r="Z1266"/>
          <cell r="AA1266">
            <v>32819</v>
          </cell>
          <cell r="AB1266"/>
        </row>
        <row r="1267">
          <cell r="A1267"/>
          <cell r="B1267"/>
          <cell r="C1267"/>
          <cell r="D1267"/>
          <cell r="E1267"/>
          <cell r="F1267"/>
          <cell r="G1267"/>
          <cell r="H1267"/>
          <cell r="I1267"/>
          <cell r="J1267"/>
          <cell r="K1267"/>
          <cell r="L1267"/>
          <cell r="M1267"/>
          <cell r="N1267"/>
          <cell r="O1267"/>
          <cell r="P1267">
            <v>0</v>
          </cell>
          <cell r="Q1267"/>
          <cell r="R1267"/>
          <cell r="S1267" t="str">
            <v xml:space="preserve">32819 </v>
          </cell>
          <cell r="T1267"/>
          <cell r="U1267"/>
          <cell r="V1267"/>
          <cell r="W1267"/>
          <cell r="X1267"/>
          <cell r="Y1267"/>
          <cell r="Z1267"/>
          <cell r="AA1267">
            <v>32819</v>
          </cell>
          <cell r="AB1267"/>
        </row>
        <row r="1268">
          <cell r="A1268"/>
          <cell r="B1268"/>
          <cell r="C1268"/>
          <cell r="D1268"/>
          <cell r="E1268"/>
          <cell r="F1268"/>
          <cell r="G1268"/>
          <cell r="H1268"/>
          <cell r="I1268"/>
          <cell r="J1268"/>
          <cell r="K1268"/>
          <cell r="L1268"/>
          <cell r="M1268"/>
          <cell r="N1268"/>
          <cell r="O1268"/>
          <cell r="P1268">
            <v>0</v>
          </cell>
          <cell r="Q1268"/>
          <cell r="R1268"/>
          <cell r="S1268" t="str">
            <v xml:space="preserve">32819 </v>
          </cell>
          <cell r="T1268"/>
          <cell r="U1268"/>
          <cell r="V1268"/>
          <cell r="W1268"/>
          <cell r="X1268"/>
          <cell r="Y1268"/>
          <cell r="Z1268"/>
          <cell r="AA1268">
            <v>32819</v>
          </cell>
          <cell r="AB1268"/>
        </row>
        <row r="1269">
          <cell r="A1269"/>
          <cell r="B1269"/>
          <cell r="C1269"/>
          <cell r="D1269"/>
          <cell r="E1269"/>
          <cell r="F1269"/>
          <cell r="G1269"/>
          <cell r="H1269"/>
          <cell r="I1269"/>
          <cell r="J1269"/>
          <cell r="K1269"/>
          <cell r="L1269"/>
          <cell r="M1269"/>
          <cell r="N1269"/>
          <cell r="O1269"/>
          <cell r="P1269">
            <v>0</v>
          </cell>
          <cell r="Q1269"/>
          <cell r="R1269"/>
          <cell r="S1269" t="str">
            <v xml:space="preserve">32819 </v>
          </cell>
          <cell r="T1269"/>
          <cell r="U1269"/>
          <cell r="V1269"/>
          <cell r="W1269"/>
          <cell r="X1269"/>
          <cell r="Y1269"/>
          <cell r="Z1269"/>
          <cell r="AA1269">
            <v>32819</v>
          </cell>
          <cell r="AB1269"/>
        </row>
        <row r="1270">
          <cell r="A1270"/>
          <cell r="B1270"/>
          <cell r="C1270"/>
          <cell r="D1270"/>
          <cell r="E1270"/>
          <cell r="F1270"/>
          <cell r="G1270"/>
          <cell r="H1270"/>
          <cell r="I1270"/>
          <cell r="J1270"/>
          <cell r="K1270"/>
          <cell r="L1270"/>
          <cell r="M1270"/>
          <cell r="N1270"/>
          <cell r="O1270"/>
          <cell r="P1270">
            <v>0</v>
          </cell>
          <cell r="Q1270"/>
          <cell r="R1270"/>
          <cell r="S1270" t="str">
            <v xml:space="preserve">32819 </v>
          </cell>
          <cell r="T1270"/>
          <cell r="U1270"/>
          <cell r="V1270"/>
          <cell r="W1270"/>
          <cell r="X1270"/>
          <cell r="Y1270"/>
          <cell r="Z1270"/>
          <cell r="AA1270">
            <v>32819</v>
          </cell>
          <cell r="AB1270"/>
        </row>
        <row r="1271">
          <cell r="A1271"/>
          <cell r="B1271"/>
          <cell r="C1271"/>
          <cell r="D1271"/>
          <cell r="E1271"/>
          <cell r="F1271"/>
          <cell r="G1271"/>
          <cell r="H1271"/>
          <cell r="I1271"/>
          <cell r="J1271"/>
          <cell r="K1271"/>
          <cell r="L1271"/>
          <cell r="M1271"/>
          <cell r="N1271"/>
          <cell r="O1271"/>
          <cell r="P1271">
            <v>0</v>
          </cell>
          <cell r="Q1271"/>
          <cell r="R1271"/>
          <cell r="S1271" t="str">
            <v xml:space="preserve">32819 </v>
          </cell>
          <cell r="T1271"/>
          <cell r="U1271"/>
          <cell r="V1271"/>
          <cell r="W1271"/>
          <cell r="X1271"/>
          <cell r="Y1271"/>
          <cell r="Z1271"/>
          <cell r="AA1271">
            <v>32819</v>
          </cell>
          <cell r="AB1271"/>
        </row>
        <row r="1272">
          <cell r="A1272"/>
          <cell r="B1272"/>
          <cell r="C1272"/>
          <cell r="D1272"/>
          <cell r="E1272"/>
          <cell r="F1272"/>
          <cell r="G1272"/>
          <cell r="H1272"/>
          <cell r="I1272"/>
          <cell r="J1272"/>
          <cell r="K1272"/>
          <cell r="L1272"/>
          <cell r="M1272"/>
          <cell r="N1272"/>
          <cell r="O1272"/>
          <cell r="P1272">
            <v>0</v>
          </cell>
          <cell r="Q1272"/>
          <cell r="R1272"/>
          <cell r="S1272" t="str">
            <v xml:space="preserve">32819 </v>
          </cell>
          <cell r="T1272"/>
          <cell r="U1272"/>
          <cell r="V1272"/>
          <cell r="W1272"/>
          <cell r="X1272"/>
          <cell r="Y1272"/>
          <cell r="Z1272"/>
          <cell r="AA1272">
            <v>32819</v>
          </cell>
          <cell r="AB1272"/>
        </row>
        <row r="1273">
          <cell r="A1273"/>
          <cell r="B1273"/>
          <cell r="C1273"/>
          <cell r="D1273"/>
          <cell r="E1273"/>
          <cell r="F1273"/>
          <cell r="G1273"/>
          <cell r="H1273"/>
          <cell r="I1273"/>
          <cell r="J1273"/>
          <cell r="K1273"/>
          <cell r="L1273"/>
          <cell r="M1273"/>
          <cell r="N1273"/>
          <cell r="O1273"/>
          <cell r="P1273">
            <v>0</v>
          </cell>
          <cell r="Q1273"/>
          <cell r="R1273"/>
          <cell r="S1273" t="str">
            <v xml:space="preserve">32819 </v>
          </cell>
          <cell r="T1273"/>
          <cell r="U1273"/>
          <cell r="V1273"/>
          <cell r="W1273"/>
          <cell r="X1273"/>
          <cell r="Y1273"/>
          <cell r="Z1273"/>
          <cell r="AA1273">
            <v>32819</v>
          </cell>
          <cell r="AB1273"/>
        </row>
        <row r="1274">
          <cell r="A1274"/>
          <cell r="B1274"/>
          <cell r="C1274"/>
          <cell r="D1274"/>
          <cell r="E1274"/>
          <cell r="F1274"/>
          <cell r="G1274"/>
          <cell r="H1274"/>
          <cell r="I1274"/>
          <cell r="J1274"/>
          <cell r="K1274"/>
          <cell r="L1274"/>
          <cell r="M1274"/>
          <cell r="N1274"/>
          <cell r="O1274"/>
          <cell r="P1274">
            <v>0</v>
          </cell>
          <cell r="Q1274"/>
          <cell r="R1274"/>
          <cell r="S1274" t="str">
            <v xml:space="preserve">32819 </v>
          </cell>
          <cell r="T1274"/>
          <cell r="U1274"/>
          <cell r="V1274"/>
          <cell r="W1274"/>
          <cell r="X1274"/>
          <cell r="Y1274"/>
          <cell r="Z1274"/>
          <cell r="AA1274">
            <v>32819</v>
          </cell>
          <cell r="AB1274"/>
        </row>
        <row r="1275">
          <cell r="A1275"/>
          <cell r="B1275"/>
          <cell r="C1275"/>
          <cell r="D1275"/>
          <cell r="E1275"/>
          <cell r="F1275"/>
          <cell r="G1275"/>
          <cell r="H1275"/>
          <cell r="I1275"/>
          <cell r="J1275"/>
          <cell r="K1275"/>
          <cell r="L1275"/>
          <cell r="M1275"/>
          <cell r="N1275"/>
          <cell r="O1275"/>
          <cell r="P1275">
            <v>0</v>
          </cell>
          <cell r="Q1275"/>
          <cell r="R1275"/>
          <cell r="S1275" t="str">
            <v xml:space="preserve">32819 </v>
          </cell>
          <cell r="T1275"/>
          <cell r="U1275"/>
          <cell r="V1275"/>
          <cell r="W1275"/>
          <cell r="X1275"/>
          <cell r="Y1275"/>
          <cell r="Z1275"/>
          <cell r="AA1275">
            <v>32819</v>
          </cell>
          <cell r="AB1275"/>
        </row>
        <row r="1276">
          <cell r="A1276"/>
          <cell r="B1276"/>
          <cell r="C1276"/>
          <cell r="D1276"/>
          <cell r="E1276"/>
          <cell r="F1276"/>
          <cell r="G1276"/>
          <cell r="H1276"/>
          <cell r="I1276"/>
          <cell r="J1276"/>
          <cell r="K1276"/>
          <cell r="L1276"/>
          <cell r="M1276"/>
          <cell r="N1276"/>
          <cell r="O1276"/>
          <cell r="P1276">
            <v>0</v>
          </cell>
          <cell r="Q1276"/>
          <cell r="R1276"/>
          <cell r="S1276" t="str">
            <v xml:space="preserve">32819 </v>
          </cell>
          <cell r="T1276"/>
          <cell r="U1276"/>
          <cell r="V1276"/>
          <cell r="W1276"/>
          <cell r="X1276"/>
          <cell r="Y1276"/>
          <cell r="Z1276"/>
          <cell r="AA1276">
            <v>32819</v>
          </cell>
          <cell r="AB1276"/>
        </row>
        <row r="1277">
          <cell r="A1277"/>
          <cell r="B1277"/>
          <cell r="C1277"/>
          <cell r="D1277"/>
          <cell r="E1277"/>
          <cell r="F1277"/>
          <cell r="G1277"/>
          <cell r="H1277"/>
          <cell r="I1277"/>
          <cell r="J1277"/>
          <cell r="K1277"/>
          <cell r="L1277"/>
          <cell r="M1277"/>
          <cell r="N1277"/>
          <cell r="O1277"/>
          <cell r="P1277">
            <v>0</v>
          </cell>
          <cell r="Q1277"/>
          <cell r="R1277"/>
          <cell r="S1277" t="str">
            <v xml:space="preserve">32819 </v>
          </cell>
          <cell r="T1277"/>
          <cell r="U1277"/>
          <cell r="V1277"/>
          <cell r="W1277"/>
          <cell r="X1277"/>
          <cell r="Y1277"/>
          <cell r="Z1277"/>
          <cell r="AA1277">
            <v>32819</v>
          </cell>
          <cell r="AB1277"/>
        </row>
        <row r="1278">
          <cell r="A1278"/>
          <cell r="B1278"/>
          <cell r="C1278"/>
          <cell r="D1278"/>
          <cell r="E1278"/>
          <cell r="F1278"/>
          <cell r="G1278"/>
          <cell r="H1278"/>
          <cell r="I1278"/>
          <cell r="J1278"/>
          <cell r="K1278"/>
          <cell r="L1278"/>
          <cell r="M1278"/>
          <cell r="N1278"/>
          <cell r="O1278"/>
          <cell r="P1278">
            <v>0</v>
          </cell>
          <cell r="Q1278"/>
          <cell r="R1278"/>
          <cell r="S1278" t="str">
            <v xml:space="preserve">32819 </v>
          </cell>
          <cell r="T1278"/>
          <cell r="U1278"/>
          <cell r="V1278"/>
          <cell r="W1278"/>
          <cell r="X1278"/>
          <cell r="Y1278"/>
          <cell r="Z1278"/>
          <cell r="AA1278">
            <v>32819</v>
          </cell>
          <cell r="AB1278"/>
        </row>
        <row r="1279">
          <cell r="A1279"/>
          <cell r="B1279"/>
          <cell r="C1279"/>
          <cell r="D1279"/>
          <cell r="E1279"/>
          <cell r="F1279"/>
          <cell r="G1279"/>
          <cell r="H1279"/>
          <cell r="I1279"/>
          <cell r="J1279"/>
          <cell r="K1279"/>
          <cell r="L1279"/>
          <cell r="M1279"/>
          <cell r="N1279"/>
          <cell r="O1279"/>
          <cell r="P1279">
            <v>0</v>
          </cell>
          <cell r="Q1279"/>
          <cell r="R1279"/>
          <cell r="S1279" t="str">
            <v xml:space="preserve">32819 </v>
          </cell>
          <cell r="T1279"/>
          <cell r="U1279"/>
          <cell r="V1279"/>
          <cell r="W1279"/>
          <cell r="X1279"/>
          <cell r="Y1279"/>
          <cell r="Z1279"/>
          <cell r="AA1279">
            <v>32819</v>
          </cell>
          <cell r="AB1279"/>
        </row>
        <row r="1280">
          <cell r="A1280"/>
          <cell r="B1280"/>
          <cell r="C1280"/>
          <cell r="D1280"/>
          <cell r="E1280"/>
          <cell r="F1280"/>
          <cell r="G1280"/>
          <cell r="H1280"/>
          <cell r="I1280"/>
          <cell r="J1280"/>
          <cell r="K1280"/>
          <cell r="L1280"/>
          <cell r="M1280"/>
          <cell r="N1280"/>
          <cell r="O1280"/>
          <cell r="P1280">
            <v>0</v>
          </cell>
          <cell r="Q1280"/>
          <cell r="R1280"/>
          <cell r="S1280" t="str">
            <v xml:space="preserve">32819 </v>
          </cell>
          <cell r="T1280"/>
          <cell r="U1280"/>
          <cell r="V1280"/>
          <cell r="W1280"/>
          <cell r="X1280"/>
          <cell r="Y1280"/>
          <cell r="Z1280"/>
          <cell r="AA1280">
            <v>32819</v>
          </cell>
          <cell r="AB1280"/>
        </row>
        <row r="1281">
          <cell r="A1281"/>
          <cell r="B1281"/>
          <cell r="C1281"/>
          <cell r="D1281"/>
          <cell r="E1281"/>
          <cell r="F1281"/>
          <cell r="G1281"/>
          <cell r="H1281"/>
          <cell r="I1281"/>
          <cell r="J1281"/>
          <cell r="K1281"/>
          <cell r="L1281"/>
          <cell r="M1281"/>
          <cell r="N1281"/>
          <cell r="O1281"/>
          <cell r="P1281">
            <v>0</v>
          </cell>
          <cell r="Q1281"/>
          <cell r="R1281"/>
          <cell r="S1281" t="str">
            <v xml:space="preserve">32819 </v>
          </cell>
          <cell r="T1281"/>
          <cell r="U1281"/>
          <cell r="V1281"/>
          <cell r="W1281"/>
          <cell r="X1281"/>
          <cell r="Y1281"/>
          <cell r="Z1281"/>
          <cell r="AA1281">
            <v>32819</v>
          </cell>
          <cell r="AB1281"/>
        </row>
        <row r="1282">
          <cell r="A1282"/>
          <cell r="B1282"/>
          <cell r="C1282"/>
          <cell r="D1282"/>
          <cell r="E1282"/>
          <cell r="F1282"/>
          <cell r="G1282"/>
          <cell r="H1282"/>
          <cell r="I1282"/>
          <cell r="J1282"/>
          <cell r="K1282"/>
          <cell r="L1282"/>
          <cell r="M1282"/>
          <cell r="N1282"/>
          <cell r="O1282"/>
          <cell r="P1282">
            <v>0</v>
          </cell>
          <cell r="Q1282"/>
          <cell r="R1282"/>
          <cell r="S1282" t="str">
            <v xml:space="preserve">32819 </v>
          </cell>
          <cell r="T1282"/>
          <cell r="U1282"/>
          <cell r="V1282"/>
          <cell r="W1282"/>
          <cell r="X1282"/>
          <cell r="Y1282"/>
          <cell r="Z1282"/>
          <cell r="AA1282">
            <v>32819</v>
          </cell>
          <cell r="AB1282"/>
        </row>
        <row r="1283">
          <cell r="A1283"/>
          <cell r="B1283"/>
          <cell r="C1283"/>
          <cell r="D1283"/>
          <cell r="E1283"/>
          <cell r="F1283"/>
          <cell r="G1283"/>
          <cell r="H1283"/>
          <cell r="I1283"/>
          <cell r="J1283"/>
          <cell r="K1283"/>
          <cell r="L1283"/>
          <cell r="M1283"/>
          <cell r="N1283"/>
          <cell r="O1283"/>
          <cell r="P1283">
            <v>0</v>
          </cell>
          <cell r="Q1283"/>
          <cell r="R1283"/>
          <cell r="S1283" t="str">
            <v xml:space="preserve">32819 </v>
          </cell>
          <cell r="T1283"/>
          <cell r="U1283"/>
          <cell r="V1283"/>
          <cell r="W1283"/>
          <cell r="X1283"/>
          <cell r="Y1283"/>
          <cell r="Z1283"/>
          <cell r="AA1283">
            <v>32819</v>
          </cell>
          <cell r="AB1283"/>
        </row>
        <row r="1284">
          <cell r="A1284"/>
          <cell r="B1284"/>
          <cell r="C1284"/>
          <cell r="D1284"/>
          <cell r="E1284"/>
          <cell r="F1284"/>
          <cell r="G1284"/>
          <cell r="H1284"/>
          <cell r="I1284"/>
          <cell r="J1284"/>
          <cell r="K1284"/>
          <cell r="L1284"/>
          <cell r="M1284"/>
          <cell r="N1284"/>
          <cell r="O1284"/>
          <cell r="P1284">
            <v>0</v>
          </cell>
          <cell r="Q1284"/>
          <cell r="R1284"/>
          <cell r="S1284" t="str">
            <v xml:space="preserve">32819 </v>
          </cell>
          <cell r="T1284"/>
          <cell r="U1284"/>
          <cell r="V1284"/>
          <cell r="W1284"/>
          <cell r="X1284"/>
          <cell r="Y1284"/>
          <cell r="Z1284"/>
          <cell r="AA1284">
            <v>32819</v>
          </cell>
          <cell r="AB1284"/>
        </row>
        <row r="1285">
          <cell r="A1285"/>
          <cell r="B1285"/>
          <cell r="C1285"/>
          <cell r="D1285"/>
          <cell r="E1285"/>
          <cell r="F1285"/>
          <cell r="G1285"/>
          <cell r="H1285"/>
          <cell r="I1285"/>
          <cell r="J1285"/>
          <cell r="K1285"/>
          <cell r="L1285"/>
          <cell r="M1285"/>
          <cell r="N1285"/>
          <cell r="O1285"/>
          <cell r="P1285">
            <v>0</v>
          </cell>
          <cell r="Q1285"/>
          <cell r="R1285"/>
          <cell r="S1285" t="str">
            <v xml:space="preserve">32819 </v>
          </cell>
          <cell r="T1285"/>
          <cell r="U1285"/>
          <cell r="V1285"/>
          <cell r="W1285"/>
          <cell r="X1285"/>
          <cell r="Y1285"/>
          <cell r="Z1285"/>
          <cell r="AA1285">
            <v>32819</v>
          </cell>
          <cell r="AB1285"/>
        </row>
        <row r="1286">
          <cell r="A1286"/>
          <cell r="B1286"/>
          <cell r="C1286"/>
          <cell r="D1286"/>
          <cell r="E1286"/>
          <cell r="F1286"/>
          <cell r="G1286"/>
          <cell r="H1286"/>
          <cell r="I1286"/>
          <cell r="J1286"/>
          <cell r="K1286"/>
          <cell r="L1286"/>
          <cell r="M1286"/>
          <cell r="N1286"/>
          <cell r="O1286"/>
          <cell r="P1286">
            <v>0</v>
          </cell>
          <cell r="Q1286"/>
          <cell r="R1286"/>
          <cell r="S1286" t="str">
            <v xml:space="preserve">32819 </v>
          </cell>
          <cell r="T1286"/>
          <cell r="U1286"/>
          <cell r="V1286"/>
          <cell r="W1286"/>
          <cell r="X1286"/>
          <cell r="Y1286"/>
          <cell r="Z1286"/>
          <cell r="AA1286">
            <v>32819</v>
          </cell>
          <cell r="AB1286"/>
        </row>
        <row r="1287">
          <cell r="A1287"/>
          <cell r="B1287"/>
          <cell r="C1287"/>
          <cell r="D1287"/>
          <cell r="E1287"/>
          <cell r="F1287"/>
          <cell r="G1287"/>
          <cell r="H1287"/>
          <cell r="I1287"/>
          <cell r="J1287"/>
          <cell r="K1287"/>
          <cell r="L1287"/>
          <cell r="M1287"/>
          <cell r="N1287"/>
          <cell r="O1287"/>
          <cell r="P1287">
            <v>0</v>
          </cell>
          <cell r="Q1287"/>
          <cell r="R1287"/>
          <cell r="S1287" t="str">
            <v xml:space="preserve">32819 </v>
          </cell>
          <cell r="T1287"/>
          <cell r="U1287"/>
          <cell r="V1287"/>
          <cell r="W1287"/>
          <cell r="X1287"/>
          <cell r="Y1287"/>
          <cell r="Z1287"/>
          <cell r="AA1287">
            <v>32819</v>
          </cell>
          <cell r="AB1287"/>
        </row>
        <row r="1288">
          <cell r="A1288"/>
          <cell r="B1288"/>
          <cell r="C1288"/>
          <cell r="D1288"/>
          <cell r="E1288"/>
          <cell r="F1288"/>
          <cell r="G1288"/>
          <cell r="H1288"/>
          <cell r="I1288"/>
          <cell r="J1288"/>
          <cell r="K1288"/>
          <cell r="L1288"/>
          <cell r="M1288"/>
          <cell r="N1288"/>
          <cell r="O1288"/>
          <cell r="P1288">
            <v>0</v>
          </cell>
          <cell r="Q1288"/>
          <cell r="R1288"/>
          <cell r="S1288" t="str">
            <v xml:space="preserve">32819 </v>
          </cell>
          <cell r="T1288"/>
          <cell r="U1288"/>
          <cell r="V1288"/>
          <cell r="W1288"/>
          <cell r="X1288"/>
          <cell r="Y1288"/>
          <cell r="Z1288"/>
          <cell r="AA1288">
            <v>32819</v>
          </cell>
          <cell r="AB1288"/>
        </row>
        <row r="1289">
          <cell r="A1289"/>
          <cell r="B1289"/>
          <cell r="C1289"/>
          <cell r="D1289"/>
          <cell r="E1289"/>
          <cell r="F1289"/>
          <cell r="G1289"/>
          <cell r="H1289"/>
          <cell r="I1289"/>
          <cell r="J1289"/>
          <cell r="K1289"/>
          <cell r="L1289"/>
          <cell r="M1289"/>
          <cell r="N1289"/>
          <cell r="O1289"/>
          <cell r="P1289">
            <v>0</v>
          </cell>
          <cell r="Q1289"/>
          <cell r="R1289"/>
          <cell r="S1289" t="str">
            <v xml:space="preserve">32819 </v>
          </cell>
          <cell r="T1289"/>
          <cell r="U1289"/>
          <cell r="V1289"/>
          <cell r="W1289"/>
          <cell r="X1289"/>
          <cell r="Y1289"/>
          <cell r="Z1289"/>
          <cell r="AA1289">
            <v>32819</v>
          </cell>
          <cell r="AB1289"/>
        </row>
        <row r="1290">
          <cell r="A1290"/>
          <cell r="B1290"/>
          <cell r="C1290"/>
          <cell r="D1290"/>
          <cell r="E1290"/>
          <cell r="F1290"/>
          <cell r="G1290"/>
          <cell r="H1290"/>
          <cell r="I1290"/>
          <cell r="J1290"/>
          <cell r="K1290"/>
          <cell r="L1290"/>
          <cell r="M1290"/>
          <cell r="N1290"/>
          <cell r="O1290"/>
          <cell r="P1290">
            <v>0</v>
          </cell>
          <cell r="Q1290"/>
          <cell r="R1290"/>
          <cell r="S1290" t="str">
            <v xml:space="preserve">32819 </v>
          </cell>
          <cell r="T1290"/>
          <cell r="U1290"/>
          <cell r="V1290"/>
          <cell r="W1290"/>
          <cell r="X1290"/>
          <cell r="Y1290"/>
          <cell r="Z1290"/>
          <cell r="AA1290">
            <v>32819</v>
          </cell>
          <cell r="AB1290"/>
        </row>
        <row r="1291">
          <cell r="A1291"/>
          <cell r="B1291"/>
          <cell r="C1291"/>
          <cell r="D1291"/>
          <cell r="E1291"/>
          <cell r="F1291"/>
          <cell r="G1291"/>
          <cell r="H1291"/>
          <cell r="I1291"/>
          <cell r="J1291"/>
          <cell r="K1291"/>
          <cell r="L1291"/>
          <cell r="M1291"/>
          <cell r="N1291"/>
          <cell r="O1291"/>
          <cell r="P1291">
            <v>0</v>
          </cell>
          <cell r="Q1291"/>
          <cell r="R1291"/>
          <cell r="S1291" t="str">
            <v xml:space="preserve">32819 </v>
          </cell>
          <cell r="T1291"/>
          <cell r="U1291"/>
          <cell r="V1291"/>
          <cell r="W1291"/>
          <cell r="X1291"/>
          <cell r="Y1291"/>
          <cell r="Z1291"/>
          <cell r="AA1291">
            <v>32819</v>
          </cell>
          <cell r="AB1291"/>
        </row>
        <row r="1292">
          <cell r="A1292"/>
          <cell r="B1292"/>
          <cell r="C1292"/>
          <cell r="D1292"/>
          <cell r="E1292"/>
          <cell r="F1292"/>
          <cell r="G1292"/>
          <cell r="H1292"/>
          <cell r="I1292"/>
          <cell r="J1292"/>
          <cell r="K1292"/>
          <cell r="L1292"/>
          <cell r="M1292"/>
          <cell r="N1292"/>
          <cell r="O1292"/>
          <cell r="P1292">
            <v>0</v>
          </cell>
          <cell r="Q1292"/>
          <cell r="R1292"/>
          <cell r="S1292" t="str">
            <v xml:space="preserve">32819 </v>
          </cell>
          <cell r="T1292"/>
          <cell r="U1292"/>
          <cell r="V1292"/>
          <cell r="W1292"/>
          <cell r="X1292"/>
          <cell r="Y1292"/>
          <cell r="Z1292"/>
          <cell r="AA1292">
            <v>32819</v>
          </cell>
          <cell r="AB1292"/>
        </row>
        <row r="1293">
          <cell r="A1293"/>
          <cell r="B1293"/>
          <cell r="C1293"/>
          <cell r="D1293"/>
          <cell r="E1293"/>
          <cell r="F1293"/>
          <cell r="G1293"/>
          <cell r="H1293"/>
          <cell r="I1293"/>
          <cell r="J1293"/>
          <cell r="K1293"/>
          <cell r="L1293"/>
          <cell r="M1293"/>
          <cell r="N1293"/>
          <cell r="O1293"/>
          <cell r="P1293">
            <v>0</v>
          </cell>
          <cell r="Q1293"/>
          <cell r="R1293"/>
          <cell r="S1293" t="str">
            <v xml:space="preserve">32819 </v>
          </cell>
          <cell r="T1293"/>
          <cell r="U1293"/>
          <cell r="V1293"/>
          <cell r="W1293"/>
          <cell r="X1293"/>
          <cell r="Y1293"/>
          <cell r="Z1293"/>
          <cell r="AA1293">
            <v>32819</v>
          </cell>
          <cell r="AB1293"/>
        </row>
        <row r="1294">
          <cell r="A1294"/>
          <cell r="B1294"/>
          <cell r="C1294"/>
          <cell r="D1294"/>
          <cell r="E1294"/>
          <cell r="F1294"/>
          <cell r="G1294"/>
          <cell r="H1294"/>
          <cell r="I1294"/>
          <cell r="J1294"/>
          <cell r="K1294"/>
          <cell r="L1294"/>
          <cell r="M1294"/>
          <cell r="N1294"/>
          <cell r="O1294"/>
          <cell r="P1294">
            <v>0</v>
          </cell>
          <cell r="Q1294"/>
          <cell r="R1294"/>
          <cell r="S1294" t="str">
            <v xml:space="preserve">32819 </v>
          </cell>
          <cell r="T1294"/>
          <cell r="U1294"/>
          <cell r="V1294"/>
          <cell r="W1294"/>
          <cell r="X1294"/>
          <cell r="Y1294"/>
          <cell r="Z1294"/>
          <cell r="AA1294">
            <v>32819</v>
          </cell>
          <cell r="AB1294"/>
        </row>
        <row r="1295">
          <cell r="A1295"/>
          <cell r="B1295"/>
          <cell r="C1295"/>
          <cell r="D1295"/>
          <cell r="E1295"/>
          <cell r="F1295"/>
          <cell r="G1295"/>
          <cell r="H1295"/>
          <cell r="I1295"/>
          <cell r="J1295"/>
          <cell r="K1295"/>
          <cell r="L1295"/>
          <cell r="M1295"/>
          <cell r="N1295"/>
          <cell r="O1295"/>
          <cell r="P1295">
            <v>0</v>
          </cell>
          <cell r="Q1295"/>
          <cell r="R1295"/>
          <cell r="S1295" t="str">
            <v xml:space="preserve">32819 </v>
          </cell>
          <cell r="T1295"/>
          <cell r="U1295"/>
          <cell r="V1295"/>
          <cell r="W1295"/>
          <cell r="X1295"/>
          <cell r="Y1295"/>
          <cell r="Z1295"/>
          <cell r="AA1295">
            <v>32819</v>
          </cell>
          <cell r="AB1295"/>
        </row>
        <row r="1296">
          <cell r="A1296"/>
          <cell r="B1296"/>
          <cell r="C1296"/>
          <cell r="D1296"/>
          <cell r="E1296"/>
          <cell r="F1296"/>
          <cell r="G1296"/>
          <cell r="H1296"/>
          <cell r="I1296"/>
          <cell r="J1296"/>
          <cell r="K1296"/>
          <cell r="L1296"/>
          <cell r="M1296"/>
          <cell r="N1296"/>
          <cell r="O1296"/>
          <cell r="P1296">
            <v>0</v>
          </cell>
          <cell r="Q1296"/>
          <cell r="R1296"/>
          <cell r="S1296" t="str">
            <v xml:space="preserve">32819 </v>
          </cell>
          <cell r="T1296"/>
          <cell r="U1296"/>
          <cell r="V1296"/>
          <cell r="W1296"/>
          <cell r="X1296"/>
          <cell r="Y1296"/>
          <cell r="Z1296"/>
          <cell r="AA1296">
            <v>32819</v>
          </cell>
          <cell r="AB1296"/>
        </row>
        <row r="1297">
          <cell r="A1297"/>
          <cell r="B1297"/>
          <cell r="C1297"/>
          <cell r="D1297"/>
          <cell r="E1297"/>
          <cell r="F1297"/>
          <cell r="G1297"/>
          <cell r="H1297"/>
          <cell r="I1297"/>
          <cell r="J1297"/>
          <cell r="K1297"/>
          <cell r="L1297"/>
          <cell r="M1297"/>
          <cell r="N1297"/>
          <cell r="O1297"/>
          <cell r="P1297">
            <v>0</v>
          </cell>
          <cell r="Q1297"/>
          <cell r="R1297"/>
          <cell r="S1297" t="str">
            <v xml:space="preserve">32819 </v>
          </cell>
          <cell r="T1297"/>
          <cell r="U1297"/>
          <cell r="V1297"/>
          <cell r="W1297"/>
          <cell r="X1297"/>
          <cell r="Y1297"/>
          <cell r="Z1297"/>
          <cell r="AA1297">
            <v>32819</v>
          </cell>
          <cell r="AB1297"/>
        </row>
        <row r="1298">
          <cell r="A1298"/>
          <cell r="B1298"/>
          <cell r="C1298"/>
          <cell r="D1298"/>
          <cell r="E1298"/>
          <cell r="F1298"/>
          <cell r="G1298"/>
          <cell r="H1298"/>
          <cell r="I1298"/>
          <cell r="J1298"/>
          <cell r="K1298"/>
          <cell r="L1298"/>
          <cell r="M1298"/>
          <cell r="N1298"/>
          <cell r="O1298"/>
          <cell r="P1298">
            <v>0</v>
          </cell>
          <cell r="Q1298"/>
          <cell r="R1298"/>
          <cell r="S1298" t="str">
            <v xml:space="preserve">32819 </v>
          </cell>
          <cell r="T1298"/>
          <cell r="U1298"/>
          <cell r="V1298"/>
          <cell r="W1298"/>
          <cell r="X1298"/>
          <cell r="Y1298"/>
          <cell r="Z1298"/>
          <cell r="AA1298">
            <v>32819</v>
          </cell>
          <cell r="AB1298"/>
        </row>
        <row r="1299">
          <cell r="A1299"/>
          <cell r="B1299"/>
          <cell r="C1299"/>
          <cell r="D1299"/>
          <cell r="E1299"/>
          <cell r="F1299"/>
          <cell r="G1299"/>
          <cell r="H1299"/>
          <cell r="I1299"/>
          <cell r="J1299"/>
          <cell r="K1299"/>
          <cell r="L1299"/>
          <cell r="M1299"/>
          <cell r="N1299"/>
          <cell r="O1299"/>
          <cell r="P1299">
            <v>0</v>
          </cell>
          <cell r="Q1299"/>
          <cell r="R1299"/>
          <cell r="S1299" t="str">
            <v xml:space="preserve">32819 </v>
          </cell>
          <cell r="T1299"/>
          <cell r="U1299"/>
          <cell r="V1299"/>
          <cell r="W1299"/>
          <cell r="X1299"/>
          <cell r="Y1299"/>
          <cell r="Z1299"/>
          <cell r="AA1299">
            <v>32819</v>
          </cell>
          <cell r="AB1299"/>
        </row>
        <row r="1300">
          <cell r="A1300"/>
          <cell r="B1300"/>
          <cell r="C1300"/>
          <cell r="D1300"/>
          <cell r="E1300"/>
          <cell r="F1300"/>
          <cell r="G1300"/>
          <cell r="H1300"/>
          <cell r="I1300"/>
          <cell r="J1300"/>
          <cell r="K1300"/>
          <cell r="L1300"/>
          <cell r="M1300"/>
          <cell r="N1300"/>
          <cell r="O1300"/>
          <cell r="P1300">
            <v>0</v>
          </cell>
          <cell r="Q1300"/>
          <cell r="R1300"/>
          <cell r="S1300" t="str">
            <v xml:space="preserve">32819 </v>
          </cell>
          <cell r="T1300"/>
          <cell r="U1300"/>
          <cell r="V1300"/>
          <cell r="W1300"/>
          <cell r="X1300"/>
          <cell r="Y1300"/>
          <cell r="Z1300"/>
          <cell r="AA1300">
            <v>32819</v>
          </cell>
          <cell r="AB1300"/>
        </row>
        <row r="1301">
          <cell r="A1301"/>
          <cell r="B1301"/>
          <cell r="C1301"/>
          <cell r="D1301"/>
          <cell r="E1301"/>
          <cell r="F1301"/>
          <cell r="G1301"/>
          <cell r="H1301"/>
          <cell r="I1301"/>
          <cell r="J1301"/>
          <cell r="K1301"/>
          <cell r="L1301"/>
          <cell r="M1301"/>
          <cell r="N1301"/>
          <cell r="O1301"/>
          <cell r="P1301">
            <v>0</v>
          </cell>
          <cell r="Q1301"/>
          <cell r="R1301"/>
          <cell r="S1301" t="str">
            <v xml:space="preserve">32819 </v>
          </cell>
          <cell r="T1301"/>
          <cell r="U1301"/>
          <cell r="V1301"/>
          <cell r="W1301"/>
          <cell r="X1301"/>
          <cell r="Y1301"/>
          <cell r="Z1301"/>
          <cell r="AA1301">
            <v>32819</v>
          </cell>
          <cell r="AB1301"/>
        </row>
        <row r="1302">
          <cell r="A1302"/>
          <cell r="B1302"/>
          <cell r="C1302"/>
          <cell r="D1302"/>
          <cell r="E1302"/>
          <cell r="F1302"/>
          <cell r="G1302"/>
          <cell r="H1302"/>
          <cell r="I1302"/>
          <cell r="J1302"/>
          <cell r="K1302"/>
          <cell r="L1302"/>
          <cell r="M1302"/>
          <cell r="N1302"/>
          <cell r="O1302"/>
          <cell r="P1302">
            <v>0</v>
          </cell>
          <cell r="Q1302"/>
          <cell r="R1302"/>
          <cell r="S1302" t="str">
            <v xml:space="preserve">32819 </v>
          </cell>
          <cell r="T1302"/>
          <cell r="U1302"/>
          <cell r="V1302"/>
          <cell r="W1302"/>
          <cell r="X1302"/>
          <cell r="Y1302"/>
          <cell r="Z1302"/>
          <cell r="AA1302">
            <v>32819</v>
          </cell>
          <cell r="AB1302"/>
        </row>
        <row r="1303">
          <cell r="A1303"/>
          <cell r="B1303"/>
          <cell r="C1303"/>
          <cell r="D1303"/>
          <cell r="E1303"/>
          <cell r="F1303"/>
          <cell r="G1303"/>
          <cell r="H1303"/>
          <cell r="I1303"/>
          <cell r="J1303"/>
          <cell r="K1303"/>
          <cell r="L1303"/>
          <cell r="M1303"/>
          <cell r="N1303"/>
          <cell r="O1303"/>
          <cell r="P1303">
            <v>0</v>
          </cell>
          <cell r="Q1303"/>
          <cell r="R1303"/>
          <cell r="S1303" t="str">
            <v xml:space="preserve">32819 </v>
          </cell>
          <cell r="T1303"/>
          <cell r="U1303"/>
          <cell r="V1303"/>
          <cell r="W1303"/>
          <cell r="X1303"/>
          <cell r="Y1303"/>
          <cell r="Z1303"/>
          <cell r="AA1303">
            <v>32819</v>
          </cell>
          <cell r="AB1303"/>
        </row>
        <row r="1304">
          <cell r="A1304"/>
          <cell r="B1304"/>
          <cell r="C1304"/>
          <cell r="D1304"/>
          <cell r="E1304"/>
          <cell r="F1304"/>
          <cell r="G1304"/>
          <cell r="H1304"/>
          <cell r="I1304"/>
          <cell r="J1304"/>
          <cell r="K1304"/>
          <cell r="L1304"/>
          <cell r="M1304"/>
          <cell r="N1304"/>
          <cell r="O1304"/>
          <cell r="P1304">
            <v>0</v>
          </cell>
          <cell r="Q1304"/>
          <cell r="R1304"/>
          <cell r="S1304" t="str">
            <v xml:space="preserve">32819 </v>
          </cell>
          <cell r="T1304"/>
          <cell r="U1304"/>
          <cell r="V1304"/>
          <cell r="W1304"/>
          <cell r="X1304"/>
          <cell r="Y1304"/>
          <cell r="Z1304"/>
          <cell r="AA1304">
            <v>32819</v>
          </cell>
          <cell r="AB1304"/>
        </row>
        <row r="1305">
          <cell r="A1305"/>
          <cell r="B1305"/>
          <cell r="C1305"/>
          <cell r="D1305"/>
          <cell r="E1305"/>
          <cell r="F1305"/>
          <cell r="G1305"/>
          <cell r="H1305"/>
          <cell r="I1305"/>
          <cell r="J1305"/>
          <cell r="K1305"/>
          <cell r="L1305"/>
          <cell r="M1305"/>
          <cell r="N1305"/>
          <cell r="O1305"/>
          <cell r="P1305">
            <v>0</v>
          </cell>
          <cell r="Q1305"/>
          <cell r="R1305"/>
          <cell r="S1305" t="str">
            <v xml:space="preserve">32819 </v>
          </cell>
          <cell r="T1305"/>
          <cell r="U1305"/>
          <cell r="V1305"/>
          <cell r="W1305"/>
          <cell r="X1305"/>
          <cell r="Y1305"/>
          <cell r="Z1305"/>
          <cell r="AA1305">
            <v>32819</v>
          </cell>
          <cell r="AB1305"/>
        </row>
        <row r="1306">
          <cell r="A1306"/>
          <cell r="B1306"/>
          <cell r="C1306"/>
          <cell r="D1306"/>
          <cell r="E1306"/>
          <cell r="F1306"/>
          <cell r="G1306"/>
          <cell r="H1306"/>
          <cell r="I1306"/>
          <cell r="J1306"/>
          <cell r="K1306"/>
          <cell r="L1306"/>
          <cell r="M1306"/>
          <cell r="N1306"/>
          <cell r="O1306"/>
          <cell r="P1306">
            <v>0</v>
          </cell>
          <cell r="Q1306"/>
          <cell r="R1306"/>
          <cell r="S1306" t="str">
            <v xml:space="preserve">32819 </v>
          </cell>
          <cell r="T1306"/>
          <cell r="U1306"/>
          <cell r="V1306"/>
          <cell r="W1306"/>
          <cell r="X1306"/>
          <cell r="Y1306"/>
          <cell r="Z1306"/>
          <cell r="AA1306">
            <v>32819</v>
          </cell>
          <cell r="AB1306"/>
        </row>
        <row r="1307">
          <cell r="A1307"/>
          <cell r="B1307"/>
          <cell r="C1307"/>
          <cell r="D1307"/>
          <cell r="E1307"/>
          <cell r="F1307"/>
          <cell r="G1307"/>
          <cell r="H1307"/>
          <cell r="I1307"/>
          <cell r="J1307"/>
          <cell r="K1307"/>
          <cell r="L1307"/>
          <cell r="M1307"/>
          <cell r="N1307"/>
          <cell r="O1307"/>
          <cell r="P1307">
            <v>0</v>
          </cell>
          <cell r="Q1307"/>
          <cell r="R1307"/>
          <cell r="S1307" t="str">
            <v xml:space="preserve">32819 </v>
          </cell>
          <cell r="T1307"/>
          <cell r="U1307"/>
          <cell r="V1307"/>
          <cell r="W1307"/>
          <cell r="X1307"/>
          <cell r="Y1307"/>
          <cell r="Z1307"/>
          <cell r="AA1307">
            <v>32819</v>
          </cell>
          <cell r="AB1307"/>
        </row>
        <row r="1308">
          <cell r="A1308"/>
          <cell r="B1308"/>
          <cell r="C1308"/>
          <cell r="D1308"/>
          <cell r="E1308"/>
          <cell r="F1308"/>
          <cell r="G1308"/>
          <cell r="H1308"/>
          <cell r="I1308"/>
          <cell r="J1308"/>
          <cell r="K1308"/>
          <cell r="L1308"/>
          <cell r="M1308"/>
          <cell r="N1308"/>
          <cell r="O1308"/>
          <cell r="P1308">
            <v>0</v>
          </cell>
          <cell r="Q1308"/>
          <cell r="R1308"/>
          <cell r="S1308" t="str">
            <v xml:space="preserve">32819 </v>
          </cell>
          <cell r="T1308"/>
          <cell r="U1308"/>
          <cell r="V1308"/>
          <cell r="W1308"/>
          <cell r="X1308"/>
          <cell r="Y1308"/>
          <cell r="Z1308"/>
          <cell r="AA1308">
            <v>32819</v>
          </cell>
          <cell r="AB1308"/>
        </row>
        <row r="1309">
          <cell r="A1309"/>
          <cell r="B1309"/>
          <cell r="C1309"/>
          <cell r="D1309"/>
          <cell r="E1309"/>
          <cell r="F1309"/>
          <cell r="G1309"/>
          <cell r="H1309"/>
          <cell r="I1309"/>
          <cell r="J1309"/>
          <cell r="K1309"/>
          <cell r="L1309"/>
          <cell r="M1309"/>
          <cell r="N1309"/>
          <cell r="O1309"/>
          <cell r="P1309">
            <v>0</v>
          </cell>
          <cell r="Q1309"/>
          <cell r="R1309"/>
          <cell r="S1309" t="str">
            <v xml:space="preserve">32819 </v>
          </cell>
          <cell r="T1309"/>
          <cell r="U1309"/>
          <cell r="V1309"/>
          <cell r="W1309"/>
          <cell r="X1309"/>
          <cell r="Y1309"/>
          <cell r="Z1309"/>
          <cell r="AA1309">
            <v>32819</v>
          </cell>
          <cell r="AB1309"/>
        </row>
        <row r="1310">
          <cell r="A1310"/>
          <cell r="B1310"/>
          <cell r="C1310"/>
          <cell r="D1310"/>
          <cell r="E1310"/>
          <cell r="F1310"/>
          <cell r="G1310"/>
          <cell r="H1310"/>
          <cell r="I1310"/>
          <cell r="J1310"/>
          <cell r="K1310"/>
          <cell r="L1310"/>
          <cell r="M1310"/>
          <cell r="N1310"/>
          <cell r="O1310"/>
          <cell r="P1310">
            <v>0</v>
          </cell>
          <cell r="Q1310"/>
          <cell r="R1310"/>
          <cell r="S1310" t="str">
            <v xml:space="preserve">32819 </v>
          </cell>
          <cell r="T1310"/>
          <cell r="U1310"/>
          <cell r="V1310"/>
          <cell r="W1310"/>
          <cell r="X1310"/>
          <cell r="Y1310"/>
          <cell r="Z1310"/>
          <cell r="AA1310">
            <v>32819</v>
          </cell>
          <cell r="AB1310"/>
        </row>
        <row r="1311">
          <cell r="A1311"/>
          <cell r="B1311"/>
          <cell r="C1311"/>
          <cell r="D1311"/>
          <cell r="E1311"/>
          <cell r="F1311"/>
          <cell r="G1311"/>
          <cell r="H1311"/>
          <cell r="I1311"/>
          <cell r="J1311"/>
          <cell r="K1311"/>
          <cell r="L1311"/>
          <cell r="M1311"/>
          <cell r="N1311"/>
          <cell r="O1311"/>
          <cell r="P1311">
            <v>0</v>
          </cell>
          <cell r="Q1311"/>
          <cell r="R1311"/>
          <cell r="S1311" t="str">
            <v xml:space="preserve">32819 </v>
          </cell>
          <cell r="T1311"/>
          <cell r="U1311"/>
          <cell r="V1311"/>
          <cell r="W1311"/>
          <cell r="X1311"/>
          <cell r="Y1311"/>
          <cell r="Z1311"/>
          <cell r="AA1311">
            <v>32819</v>
          </cell>
          <cell r="AB1311"/>
        </row>
        <row r="1312">
          <cell r="A1312"/>
          <cell r="B1312"/>
          <cell r="C1312"/>
          <cell r="D1312"/>
          <cell r="E1312"/>
          <cell r="F1312"/>
          <cell r="G1312"/>
          <cell r="H1312"/>
          <cell r="I1312"/>
          <cell r="J1312"/>
          <cell r="K1312"/>
          <cell r="L1312"/>
          <cell r="M1312"/>
          <cell r="N1312"/>
          <cell r="O1312"/>
          <cell r="P1312">
            <v>0</v>
          </cell>
          <cell r="Q1312"/>
          <cell r="R1312"/>
          <cell r="S1312" t="str">
            <v xml:space="preserve">32819 </v>
          </cell>
          <cell r="T1312"/>
          <cell r="U1312"/>
          <cell r="V1312"/>
          <cell r="W1312"/>
          <cell r="X1312"/>
          <cell r="Y1312"/>
          <cell r="Z1312"/>
          <cell r="AA1312">
            <v>32819</v>
          </cell>
          <cell r="AB1312"/>
        </row>
        <row r="1313">
          <cell r="A1313"/>
          <cell r="B1313"/>
          <cell r="C1313"/>
          <cell r="D1313"/>
          <cell r="E1313"/>
          <cell r="F1313"/>
          <cell r="G1313"/>
          <cell r="H1313"/>
          <cell r="I1313"/>
          <cell r="J1313"/>
          <cell r="K1313"/>
          <cell r="L1313"/>
          <cell r="M1313"/>
          <cell r="N1313"/>
          <cell r="O1313"/>
          <cell r="P1313">
            <v>0</v>
          </cell>
          <cell r="Q1313"/>
          <cell r="R1313"/>
          <cell r="S1313" t="str">
            <v xml:space="preserve">32819 </v>
          </cell>
          <cell r="T1313"/>
          <cell r="U1313"/>
          <cell r="V1313"/>
          <cell r="W1313"/>
          <cell r="X1313"/>
          <cell r="Y1313"/>
          <cell r="Z1313"/>
          <cell r="AA1313">
            <v>32819</v>
          </cell>
          <cell r="AB1313"/>
        </row>
        <row r="1314">
          <cell r="A1314"/>
          <cell r="B1314"/>
          <cell r="C1314"/>
          <cell r="D1314"/>
          <cell r="E1314"/>
          <cell r="F1314"/>
          <cell r="G1314"/>
          <cell r="H1314"/>
          <cell r="I1314"/>
          <cell r="J1314"/>
          <cell r="K1314"/>
          <cell r="L1314"/>
          <cell r="M1314"/>
          <cell r="N1314"/>
          <cell r="O1314"/>
          <cell r="P1314">
            <v>0</v>
          </cell>
          <cell r="Q1314"/>
          <cell r="R1314"/>
          <cell r="S1314" t="str">
            <v xml:space="preserve">32819 </v>
          </cell>
          <cell r="T1314"/>
          <cell r="U1314"/>
          <cell r="V1314"/>
          <cell r="W1314"/>
          <cell r="X1314"/>
          <cell r="Y1314"/>
          <cell r="Z1314"/>
          <cell r="AA1314">
            <v>32819</v>
          </cell>
          <cell r="AB1314"/>
        </row>
        <row r="1315">
          <cell r="A1315"/>
          <cell r="B1315"/>
          <cell r="C1315"/>
          <cell r="D1315"/>
          <cell r="E1315"/>
          <cell r="F1315"/>
          <cell r="G1315"/>
          <cell r="H1315"/>
          <cell r="I1315"/>
          <cell r="J1315"/>
          <cell r="K1315"/>
          <cell r="L1315"/>
          <cell r="M1315"/>
          <cell r="N1315"/>
          <cell r="O1315"/>
          <cell r="P1315">
            <v>0</v>
          </cell>
          <cell r="Q1315"/>
          <cell r="R1315"/>
          <cell r="S1315" t="str">
            <v xml:space="preserve">32819 </v>
          </cell>
          <cell r="T1315"/>
          <cell r="U1315"/>
          <cell r="V1315"/>
          <cell r="W1315"/>
          <cell r="X1315"/>
          <cell r="Y1315"/>
          <cell r="Z1315"/>
          <cell r="AA1315">
            <v>32819</v>
          </cell>
          <cell r="AB1315"/>
        </row>
        <row r="1316">
          <cell r="A1316"/>
          <cell r="B1316"/>
          <cell r="C1316"/>
          <cell r="D1316"/>
          <cell r="E1316"/>
          <cell r="F1316"/>
          <cell r="G1316"/>
          <cell r="H1316"/>
          <cell r="I1316"/>
          <cell r="J1316"/>
          <cell r="K1316"/>
          <cell r="L1316"/>
          <cell r="M1316"/>
          <cell r="N1316"/>
          <cell r="O1316"/>
          <cell r="P1316">
            <v>0</v>
          </cell>
          <cell r="Q1316"/>
          <cell r="R1316"/>
          <cell r="S1316" t="str">
            <v xml:space="preserve">32819 </v>
          </cell>
          <cell r="T1316"/>
          <cell r="U1316"/>
          <cell r="V1316"/>
          <cell r="W1316"/>
          <cell r="X1316"/>
          <cell r="Y1316"/>
          <cell r="Z1316"/>
          <cell r="AA1316">
            <v>32819</v>
          </cell>
          <cell r="AB1316"/>
        </row>
        <row r="1317">
          <cell r="A1317"/>
          <cell r="B1317"/>
          <cell r="C1317"/>
          <cell r="D1317"/>
          <cell r="E1317"/>
          <cell r="F1317"/>
          <cell r="G1317"/>
          <cell r="H1317"/>
          <cell r="I1317"/>
          <cell r="J1317"/>
          <cell r="K1317"/>
          <cell r="L1317"/>
          <cell r="M1317"/>
          <cell r="N1317"/>
          <cell r="O1317"/>
          <cell r="P1317">
            <v>0</v>
          </cell>
          <cell r="Q1317"/>
          <cell r="R1317"/>
          <cell r="S1317" t="str">
            <v xml:space="preserve">32819 </v>
          </cell>
          <cell r="T1317"/>
          <cell r="U1317"/>
          <cell r="V1317"/>
          <cell r="W1317"/>
          <cell r="X1317"/>
          <cell r="Y1317"/>
          <cell r="Z1317"/>
          <cell r="AA1317">
            <v>32819</v>
          </cell>
          <cell r="AB1317"/>
        </row>
        <row r="1318">
          <cell r="A1318"/>
          <cell r="B1318"/>
          <cell r="C1318"/>
          <cell r="D1318"/>
          <cell r="E1318"/>
          <cell r="F1318"/>
          <cell r="G1318"/>
          <cell r="H1318"/>
          <cell r="I1318"/>
          <cell r="J1318"/>
          <cell r="K1318"/>
          <cell r="L1318"/>
          <cell r="M1318"/>
          <cell r="N1318"/>
          <cell r="O1318"/>
          <cell r="P1318">
            <v>0</v>
          </cell>
          <cell r="Q1318"/>
          <cell r="R1318"/>
          <cell r="S1318" t="str">
            <v xml:space="preserve">32819 </v>
          </cell>
          <cell r="T1318"/>
          <cell r="U1318"/>
          <cell r="V1318"/>
          <cell r="W1318"/>
          <cell r="X1318"/>
          <cell r="Y1318"/>
          <cell r="Z1318"/>
          <cell r="AA1318">
            <v>32819</v>
          </cell>
          <cell r="AB1318"/>
        </row>
        <row r="1319">
          <cell r="A1319"/>
          <cell r="B1319"/>
          <cell r="C1319"/>
          <cell r="D1319"/>
          <cell r="E1319"/>
          <cell r="F1319"/>
          <cell r="G1319"/>
          <cell r="H1319"/>
          <cell r="I1319"/>
          <cell r="J1319"/>
          <cell r="K1319"/>
          <cell r="L1319"/>
          <cell r="M1319"/>
          <cell r="N1319"/>
          <cell r="O1319"/>
          <cell r="P1319">
            <v>0</v>
          </cell>
          <cell r="Q1319"/>
          <cell r="R1319"/>
          <cell r="S1319" t="str">
            <v xml:space="preserve">32819 </v>
          </cell>
          <cell r="T1319"/>
          <cell r="U1319"/>
          <cell r="V1319"/>
          <cell r="W1319"/>
          <cell r="X1319"/>
          <cell r="Y1319"/>
          <cell r="Z1319"/>
          <cell r="AA1319">
            <v>32819</v>
          </cell>
          <cell r="AB1319"/>
        </row>
        <row r="1320">
          <cell r="A1320"/>
          <cell r="B1320"/>
          <cell r="C1320"/>
          <cell r="D1320"/>
          <cell r="E1320"/>
          <cell r="F1320"/>
          <cell r="G1320"/>
          <cell r="H1320"/>
          <cell r="I1320"/>
          <cell r="J1320"/>
          <cell r="K1320"/>
          <cell r="L1320"/>
          <cell r="M1320"/>
          <cell r="N1320"/>
          <cell r="O1320"/>
          <cell r="P1320">
            <v>0</v>
          </cell>
          <cell r="Q1320"/>
          <cell r="R1320"/>
          <cell r="S1320" t="str">
            <v xml:space="preserve">32819 </v>
          </cell>
          <cell r="T1320"/>
          <cell r="U1320"/>
          <cell r="V1320"/>
          <cell r="W1320"/>
          <cell r="X1320"/>
          <cell r="Y1320"/>
          <cell r="Z1320"/>
          <cell r="AA1320">
            <v>32819</v>
          </cell>
          <cell r="AB1320"/>
        </row>
        <row r="1321">
          <cell r="A1321"/>
          <cell r="B1321"/>
          <cell r="C1321"/>
          <cell r="D1321"/>
          <cell r="E1321"/>
          <cell r="F1321"/>
          <cell r="G1321"/>
          <cell r="H1321"/>
          <cell r="I1321"/>
          <cell r="J1321"/>
          <cell r="K1321"/>
          <cell r="L1321"/>
          <cell r="M1321"/>
          <cell r="N1321"/>
          <cell r="O1321"/>
          <cell r="P1321">
            <v>0</v>
          </cell>
          <cell r="Q1321"/>
          <cell r="R1321"/>
          <cell r="S1321" t="str">
            <v xml:space="preserve">32819 </v>
          </cell>
          <cell r="T1321"/>
          <cell r="U1321"/>
          <cell r="V1321"/>
          <cell r="W1321"/>
          <cell r="X1321"/>
          <cell r="Y1321"/>
          <cell r="Z1321"/>
          <cell r="AA1321">
            <v>32819</v>
          </cell>
          <cell r="AB1321"/>
        </row>
        <row r="1322">
          <cell r="A1322"/>
          <cell r="B1322"/>
          <cell r="C1322"/>
          <cell r="D1322"/>
          <cell r="E1322"/>
          <cell r="F1322"/>
          <cell r="G1322"/>
          <cell r="H1322"/>
          <cell r="I1322"/>
          <cell r="J1322"/>
          <cell r="K1322"/>
          <cell r="L1322"/>
          <cell r="M1322"/>
          <cell r="N1322"/>
          <cell r="O1322"/>
          <cell r="P1322">
            <v>0</v>
          </cell>
          <cell r="Q1322"/>
          <cell r="R1322"/>
          <cell r="S1322" t="str">
            <v xml:space="preserve">32819 </v>
          </cell>
          <cell r="T1322"/>
          <cell r="U1322"/>
          <cell r="V1322"/>
          <cell r="W1322"/>
          <cell r="X1322"/>
          <cell r="Y1322"/>
          <cell r="Z1322"/>
          <cell r="AA1322">
            <v>32819</v>
          </cell>
          <cell r="AB1322"/>
        </row>
        <row r="1323">
          <cell r="A1323"/>
          <cell r="B1323"/>
          <cell r="C1323"/>
          <cell r="D1323"/>
          <cell r="E1323"/>
          <cell r="F1323"/>
          <cell r="G1323"/>
          <cell r="H1323"/>
          <cell r="I1323"/>
          <cell r="J1323"/>
          <cell r="K1323"/>
          <cell r="L1323"/>
          <cell r="M1323"/>
          <cell r="N1323"/>
          <cell r="O1323"/>
          <cell r="P1323">
            <v>0</v>
          </cell>
          <cell r="Q1323"/>
          <cell r="R1323"/>
          <cell r="S1323" t="str">
            <v xml:space="preserve">32819 </v>
          </cell>
          <cell r="T1323"/>
          <cell r="U1323"/>
          <cell r="V1323"/>
          <cell r="W1323"/>
          <cell r="X1323"/>
          <cell r="Y1323"/>
          <cell r="Z1323"/>
          <cell r="AA1323">
            <v>32819</v>
          </cell>
          <cell r="AB1323"/>
        </row>
        <row r="1324">
          <cell r="A1324"/>
          <cell r="B1324"/>
          <cell r="C1324"/>
          <cell r="D1324"/>
          <cell r="E1324"/>
          <cell r="F1324"/>
          <cell r="G1324"/>
          <cell r="H1324"/>
          <cell r="I1324"/>
          <cell r="J1324"/>
          <cell r="K1324"/>
          <cell r="L1324"/>
          <cell r="M1324"/>
          <cell r="N1324"/>
          <cell r="O1324"/>
          <cell r="P1324">
            <v>0</v>
          </cell>
          <cell r="Q1324"/>
          <cell r="R1324"/>
          <cell r="S1324" t="str">
            <v xml:space="preserve">32819 </v>
          </cell>
          <cell r="T1324"/>
          <cell r="U1324"/>
          <cell r="V1324"/>
          <cell r="W1324"/>
          <cell r="X1324"/>
          <cell r="Y1324"/>
          <cell r="Z1324"/>
          <cell r="AA1324">
            <v>32819</v>
          </cell>
          <cell r="AB1324"/>
        </row>
        <row r="1325">
          <cell r="A1325"/>
          <cell r="B1325"/>
          <cell r="C1325"/>
          <cell r="D1325"/>
          <cell r="E1325"/>
          <cell r="F1325"/>
          <cell r="G1325"/>
          <cell r="H1325"/>
          <cell r="I1325"/>
          <cell r="J1325"/>
          <cell r="K1325"/>
          <cell r="L1325"/>
          <cell r="M1325"/>
          <cell r="N1325"/>
          <cell r="O1325"/>
          <cell r="P1325">
            <v>0</v>
          </cell>
          <cell r="Q1325"/>
          <cell r="R1325"/>
          <cell r="S1325" t="str">
            <v xml:space="preserve">32819 </v>
          </cell>
          <cell r="T1325"/>
          <cell r="U1325"/>
          <cell r="V1325"/>
          <cell r="W1325"/>
          <cell r="X1325"/>
          <cell r="Y1325"/>
          <cell r="Z1325"/>
          <cell r="AA1325">
            <v>32819</v>
          </cell>
          <cell r="AB1325"/>
        </row>
        <row r="1326">
          <cell r="A1326"/>
          <cell r="B1326"/>
          <cell r="C1326"/>
          <cell r="D1326"/>
          <cell r="E1326"/>
          <cell r="F1326"/>
          <cell r="G1326"/>
          <cell r="H1326"/>
          <cell r="I1326"/>
          <cell r="J1326"/>
          <cell r="K1326"/>
          <cell r="L1326"/>
          <cell r="M1326"/>
          <cell r="N1326"/>
          <cell r="O1326"/>
          <cell r="P1326">
            <v>0</v>
          </cell>
          <cell r="Q1326"/>
          <cell r="R1326"/>
          <cell r="S1326" t="str">
            <v xml:space="preserve">32819 </v>
          </cell>
          <cell r="T1326"/>
          <cell r="U1326"/>
          <cell r="V1326"/>
          <cell r="W1326"/>
          <cell r="X1326"/>
          <cell r="Y1326"/>
          <cell r="Z1326"/>
          <cell r="AA1326">
            <v>32819</v>
          </cell>
          <cell r="AB1326"/>
        </row>
        <row r="1327">
          <cell r="A1327"/>
          <cell r="B1327"/>
          <cell r="C1327"/>
          <cell r="D1327"/>
          <cell r="E1327"/>
          <cell r="F1327"/>
          <cell r="G1327"/>
          <cell r="H1327"/>
          <cell r="I1327"/>
          <cell r="J1327"/>
          <cell r="K1327"/>
          <cell r="L1327"/>
          <cell r="M1327"/>
          <cell r="N1327"/>
          <cell r="O1327"/>
          <cell r="P1327">
            <v>0</v>
          </cell>
          <cell r="Q1327"/>
          <cell r="R1327"/>
          <cell r="S1327" t="str">
            <v xml:space="preserve">32819 </v>
          </cell>
          <cell r="T1327"/>
          <cell r="U1327"/>
          <cell r="V1327"/>
          <cell r="W1327"/>
          <cell r="X1327"/>
          <cell r="Y1327"/>
          <cell r="Z1327"/>
          <cell r="AA1327">
            <v>32819</v>
          </cell>
          <cell r="AB1327"/>
        </row>
        <row r="1328">
          <cell r="A1328"/>
          <cell r="B1328"/>
          <cell r="C1328"/>
          <cell r="D1328"/>
          <cell r="E1328"/>
          <cell r="F1328"/>
          <cell r="G1328"/>
          <cell r="H1328"/>
          <cell r="I1328"/>
          <cell r="J1328"/>
          <cell r="K1328"/>
          <cell r="L1328"/>
          <cell r="M1328"/>
          <cell r="N1328"/>
          <cell r="O1328"/>
          <cell r="P1328">
            <v>0</v>
          </cell>
          <cell r="Q1328"/>
          <cell r="R1328"/>
          <cell r="S1328" t="str">
            <v xml:space="preserve">32819 </v>
          </cell>
          <cell r="T1328"/>
          <cell r="U1328"/>
          <cell r="V1328"/>
          <cell r="W1328"/>
          <cell r="X1328"/>
          <cell r="Y1328"/>
          <cell r="Z1328"/>
          <cell r="AA1328">
            <v>32819</v>
          </cell>
          <cell r="AB1328"/>
        </row>
        <row r="1329">
          <cell r="A1329"/>
          <cell r="B1329"/>
          <cell r="C1329"/>
          <cell r="D1329"/>
          <cell r="E1329"/>
          <cell r="F1329"/>
          <cell r="G1329"/>
          <cell r="H1329"/>
          <cell r="I1329"/>
          <cell r="J1329"/>
          <cell r="K1329"/>
          <cell r="L1329"/>
          <cell r="M1329"/>
          <cell r="N1329"/>
          <cell r="O1329"/>
          <cell r="P1329">
            <v>0</v>
          </cell>
          <cell r="Q1329"/>
          <cell r="R1329"/>
          <cell r="S1329" t="str">
            <v xml:space="preserve">32819 </v>
          </cell>
          <cell r="T1329"/>
          <cell r="U1329"/>
          <cell r="V1329"/>
          <cell r="W1329"/>
          <cell r="X1329"/>
          <cell r="Y1329"/>
          <cell r="Z1329"/>
          <cell r="AA1329">
            <v>32819</v>
          </cell>
          <cell r="AB1329"/>
        </row>
        <row r="1330">
          <cell r="A1330"/>
          <cell r="B1330"/>
          <cell r="C1330"/>
          <cell r="D1330"/>
          <cell r="E1330"/>
          <cell r="F1330"/>
          <cell r="G1330"/>
          <cell r="H1330"/>
          <cell r="I1330"/>
          <cell r="J1330"/>
          <cell r="K1330"/>
          <cell r="L1330"/>
          <cell r="M1330"/>
          <cell r="N1330"/>
          <cell r="O1330"/>
          <cell r="P1330">
            <v>0</v>
          </cell>
          <cell r="Q1330"/>
          <cell r="R1330"/>
          <cell r="S1330" t="str">
            <v xml:space="preserve">32819 </v>
          </cell>
          <cell r="T1330"/>
          <cell r="U1330"/>
          <cell r="V1330"/>
          <cell r="W1330"/>
          <cell r="X1330"/>
          <cell r="Y1330"/>
          <cell r="Z1330"/>
          <cell r="AA1330">
            <v>32819</v>
          </cell>
          <cell r="AB1330"/>
        </row>
        <row r="1331">
          <cell r="A1331"/>
          <cell r="B1331"/>
          <cell r="C1331"/>
          <cell r="D1331"/>
          <cell r="E1331"/>
          <cell r="F1331"/>
          <cell r="G1331"/>
          <cell r="H1331"/>
          <cell r="I1331"/>
          <cell r="J1331"/>
          <cell r="K1331"/>
          <cell r="L1331"/>
          <cell r="M1331"/>
          <cell r="N1331"/>
          <cell r="O1331"/>
          <cell r="P1331">
            <v>0</v>
          </cell>
          <cell r="Q1331"/>
          <cell r="R1331"/>
          <cell r="S1331" t="str">
            <v xml:space="preserve">32819 </v>
          </cell>
          <cell r="T1331"/>
          <cell r="U1331"/>
          <cell r="V1331"/>
          <cell r="W1331"/>
          <cell r="X1331"/>
          <cell r="Y1331"/>
          <cell r="Z1331"/>
          <cell r="AA1331">
            <v>32819</v>
          </cell>
          <cell r="AB1331"/>
        </row>
        <row r="1332">
          <cell r="A1332"/>
          <cell r="B1332"/>
          <cell r="C1332"/>
          <cell r="D1332"/>
          <cell r="E1332"/>
          <cell r="F1332"/>
          <cell r="G1332"/>
          <cell r="H1332"/>
          <cell r="I1332"/>
          <cell r="J1332"/>
          <cell r="K1332"/>
          <cell r="L1332"/>
          <cell r="M1332"/>
          <cell r="N1332"/>
          <cell r="O1332"/>
          <cell r="P1332">
            <v>0</v>
          </cell>
          <cell r="Q1332"/>
          <cell r="R1332"/>
          <cell r="S1332" t="str">
            <v xml:space="preserve">32819 </v>
          </cell>
          <cell r="T1332"/>
          <cell r="U1332"/>
          <cell r="V1332"/>
          <cell r="W1332"/>
          <cell r="X1332"/>
          <cell r="Y1332"/>
          <cell r="Z1332"/>
          <cell r="AA1332">
            <v>32819</v>
          </cell>
          <cell r="AB1332"/>
        </row>
        <row r="1333">
          <cell r="A1333"/>
          <cell r="B1333"/>
          <cell r="C1333"/>
          <cell r="D1333"/>
          <cell r="E1333"/>
          <cell r="F1333"/>
          <cell r="G1333"/>
          <cell r="H1333"/>
          <cell r="I1333"/>
          <cell r="J1333"/>
          <cell r="K1333"/>
          <cell r="L1333"/>
          <cell r="M1333"/>
          <cell r="N1333"/>
          <cell r="O1333"/>
          <cell r="P1333">
            <v>0</v>
          </cell>
          <cell r="Q1333"/>
          <cell r="R1333"/>
          <cell r="S1333" t="str">
            <v xml:space="preserve">32819 </v>
          </cell>
          <cell r="T1333"/>
          <cell r="U1333"/>
          <cell r="V1333"/>
          <cell r="W1333"/>
          <cell r="X1333"/>
          <cell r="Y1333"/>
          <cell r="Z1333"/>
          <cell r="AA1333">
            <v>32819</v>
          </cell>
          <cell r="AB1333"/>
        </row>
        <row r="1334">
          <cell r="A1334"/>
          <cell r="B1334"/>
          <cell r="C1334"/>
          <cell r="D1334"/>
          <cell r="E1334"/>
          <cell r="F1334"/>
          <cell r="G1334"/>
          <cell r="H1334"/>
          <cell r="I1334"/>
          <cell r="J1334"/>
          <cell r="K1334"/>
          <cell r="L1334"/>
          <cell r="M1334"/>
          <cell r="N1334"/>
          <cell r="O1334"/>
          <cell r="P1334">
            <v>0</v>
          </cell>
          <cell r="Q1334"/>
          <cell r="R1334"/>
          <cell r="S1334" t="str">
            <v xml:space="preserve">32819 </v>
          </cell>
          <cell r="T1334"/>
          <cell r="U1334"/>
          <cell r="V1334"/>
          <cell r="W1334"/>
          <cell r="X1334"/>
          <cell r="Y1334"/>
          <cell r="Z1334"/>
          <cell r="AA1334">
            <v>32819</v>
          </cell>
          <cell r="AB1334"/>
        </row>
        <row r="1335">
          <cell r="A1335"/>
          <cell r="B1335"/>
          <cell r="C1335"/>
          <cell r="D1335"/>
          <cell r="E1335"/>
          <cell r="F1335"/>
          <cell r="G1335"/>
          <cell r="H1335"/>
          <cell r="I1335"/>
          <cell r="J1335"/>
          <cell r="K1335"/>
          <cell r="L1335"/>
          <cell r="M1335"/>
          <cell r="N1335"/>
          <cell r="O1335"/>
          <cell r="P1335">
            <v>0</v>
          </cell>
          <cell r="Q1335"/>
          <cell r="R1335"/>
          <cell r="S1335" t="str">
            <v xml:space="preserve">32819 </v>
          </cell>
          <cell r="T1335"/>
          <cell r="U1335"/>
          <cell r="V1335"/>
          <cell r="W1335"/>
          <cell r="X1335"/>
          <cell r="Y1335"/>
          <cell r="Z1335"/>
          <cell r="AA1335">
            <v>32819</v>
          </cell>
          <cell r="AB1335"/>
        </row>
        <row r="1336">
          <cell r="A1336"/>
          <cell r="B1336"/>
          <cell r="C1336"/>
          <cell r="D1336"/>
          <cell r="E1336"/>
          <cell r="F1336"/>
          <cell r="G1336"/>
          <cell r="H1336"/>
          <cell r="I1336"/>
          <cell r="J1336"/>
          <cell r="K1336"/>
          <cell r="L1336"/>
          <cell r="M1336"/>
          <cell r="N1336"/>
          <cell r="O1336"/>
          <cell r="P1336">
            <v>0</v>
          </cell>
          <cell r="Q1336"/>
          <cell r="R1336"/>
          <cell r="S1336" t="str">
            <v xml:space="preserve">32819 </v>
          </cell>
          <cell r="T1336"/>
          <cell r="U1336"/>
          <cell r="V1336"/>
          <cell r="W1336"/>
          <cell r="X1336"/>
          <cell r="Y1336"/>
          <cell r="Z1336"/>
          <cell r="AA1336">
            <v>32819</v>
          </cell>
          <cell r="AB1336"/>
        </row>
        <row r="1337">
          <cell r="A1337"/>
          <cell r="B1337"/>
          <cell r="C1337"/>
          <cell r="D1337"/>
          <cell r="E1337"/>
          <cell r="F1337"/>
          <cell r="G1337"/>
          <cell r="H1337"/>
          <cell r="I1337"/>
          <cell r="J1337"/>
          <cell r="K1337"/>
          <cell r="L1337"/>
          <cell r="M1337"/>
          <cell r="N1337"/>
          <cell r="O1337"/>
          <cell r="P1337">
            <v>0</v>
          </cell>
          <cell r="Q1337"/>
          <cell r="R1337"/>
          <cell r="S1337" t="str">
            <v xml:space="preserve">32819 </v>
          </cell>
          <cell r="T1337"/>
          <cell r="U1337"/>
          <cell r="V1337"/>
          <cell r="W1337"/>
          <cell r="X1337"/>
          <cell r="Y1337"/>
          <cell r="Z1337"/>
          <cell r="AA1337">
            <v>32819</v>
          </cell>
          <cell r="AB1337"/>
        </row>
        <row r="1338">
          <cell r="A1338"/>
          <cell r="B1338"/>
          <cell r="C1338"/>
          <cell r="D1338"/>
          <cell r="E1338"/>
          <cell r="F1338"/>
          <cell r="G1338"/>
          <cell r="H1338"/>
          <cell r="I1338"/>
          <cell r="J1338"/>
          <cell r="K1338"/>
          <cell r="L1338"/>
          <cell r="M1338"/>
          <cell r="N1338"/>
          <cell r="O1338"/>
          <cell r="P1338">
            <v>0</v>
          </cell>
          <cell r="Q1338"/>
          <cell r="R1338"/>
          <cell r="S1338" t="str">
            <v xml:space="preserve">32819 </v>
          </cell>
          <cell r="T1338"/>
          <cell r="U1338"/>
          <cell r="V1338"/>
          <cell r="W1338"/>
          <cell r="X1338"/>
          <cell r="Y1338"/>
          <cell r="Z1338"/>
          <cell r="AA1338">
            <v>32819</v>
          </cell>
          <cell r="AB1338"/>
        </row>
        <row r="1339">
          <cell r="A1339"/>
          <cell r="B1339"/>
          <cell r="C1339"/>
          <cell r="D1339"/>
          <cell r="E1339"/>
          <cell r="F1339"/>
          <cell r="G1339"/>
          <cell r="H1339"/>
          <cell r="I1339"/>
          <cell r="J1339"/>
          <cell r="K1339"/>
          <cell r="L1339"/>
          <cell r="M1339"/>
          <cell r="N1339"/>
          <cell r="O1339"/>
          <cell r="P1339">
            <v>0</v>
          </cell>
          <cell r="Q1339"/>
          <cell r="R1339"/>
          <cell r="S1339" t="str">
            <v xml:space="preserve">32819 </v>
          </cell>
          <cell r="T1339"/>
          <cell r="U1339"/>
          <cell r="V1339"/>
          <cell r="W1339"/>
          <cell r="X1339"/>
          <cell r="Y1339"/>
          <cell r="Z1339"/>
          <cell r="AA1339">
            <v>32819</v>
          </cell>
          <cell r="AB1339"/>
        </row>
        <row r="1340">
          <cell r="A1340"/>
          <cell r="B1340"/>
          <cell r="C1340"/>
          <cell r="D1340"/>
          <cell r="E1340"/>
          <cell r="F1340"/>
          <cell r="G1340"/>
          <cell r="H1340"/>
          <cell r="I1340"/>
          <cell r="J1340"/>
          <cell r="K1340"/>
          <cell r="L1340"/>
          <cell r="M1340"/>
          <cell r="N1340"/>
          <cell r="O1340"/>
          <cell r="P1340">
            <v>0</v>
          </cell>
          <cell r="Q1340"/>
          <cell r="R1340"/>
          <cell r="S1340" t="str">
            <v xml:space="preserve">32819 </v>
          </cell>
          <cell r="T1340"/>
          <cell r="U1340"/>
          <cell r="V1340"/>
          <cell r="W1340"/>
          <cell r="X1340"/>
          <cell r="Y1340"/>
          <cell r="Z1340"/>
          <cell r="AA1340">
            <v>32819</v>
          </cell>
          <cell r="AB1340"/>
        </row>
        <row r="1341">
          <cell r="A1341"/>
          <cell r="B1341"/>
          <cell r="C1341"/>
          <cell r="D1341"/>
          <cell r="E1341"/>
          <cell r="F1341"/>
          <cell r="G1341"/>
          <cell r="H1341"/>
          <cell r="I1341"/>
          <cell r="J1341"/>
          <cell r="K1341"/>
          <cell r="L1341"/>
          <cell r="M1341"/>
          <cell r="N1341"/>
          <cell r="O1341"/>
          <cell r="P1341">
            <v>0</v>
          </cell>
          <cell r="Q1341"/>
          <cell r="R1341"/>
          <cell r="S1341" t="str">
            <v xml:space="preserve">32819 </v>
          </cell>
          <cell r="T1341"/>
          <cell r="U1341"/>
          <cell r="V1341"/>
          <cell r="W1341"/>
          <cell r="X1341"/>
          <cell r="Y1341"/>
          <cell r="Z1341"/>
          <cell r="AA1341">
            <v>32819</v>
          </cell>
          <cell r="AB1341"/>
        </row>
        <row r="1342">
          <cell r="A1342"/>
          <cell r="B1342"/>
          <cell r="C1342"/>
          <cell r="D1342"/>
          <cell r="E1342"/>
          <cell r="F1342"/>
          <cell r="G1342"/>
          <cell r="H1342"/>
          <cell r="I1342"/>
          <cell r="J1342"/>
          <cell r="K1342"/>
          <cell r="L1342"/>
          <cell r="M1342"/>
          <cell r="N1342"/>
          <cell r="O1342"/>
          <cell r="P1342">
            <v>0</v>
          </cell>
          <cell r="Q1342"/>
          <cell r="R1342"/>
          <cell r="S1342" t="str">
            <v xml:space="preserve">32819 </v>
          </cell>
          <cell r="T1342"/>
          <cell r="U1342"/>
          <cell r="V1342"/>
          <cell r="W1342"/>
          <cell r="X1342"/>
          <cell r="Y1342"/>
          <cell r="Z1342"/>
          <cell r="AA1342">
            <v>32819</v>
          </cell>
          <cell r="AB1342"/>
        </row>
        <row r="1343">
          <cell r="A1343"/>
          <cell r="B1343"/>
          <cell r="C1343"/>
          <cell r="D1343"/>
          <cell r="E1343"/>
          <cell r="F1343"/>
          <cell r="G1343"/>
          <cell r="H1343"/>
          <cell r="I1343"/>
          <cell r="J1343"/>
          <cell r="K1343"/>
          <cell r="L1343"/>
          <cell r="M1343"/>
          <cell r="N1343"/>
          <cell r="O1343"/>
          <cell r="P1343">
            <v>0</v>
          </cell>
          <cell r="Q1343"/>
          <cell r="R1343"/>
          <cell r="S1343" t="str">
            <v xml:space="preserve">32819 </v>
          </cell>
          <cell r="T1343"/>
          <cell r="U1343"/>
          <cell r="V1343"/>
          <cell r="W1343"/>
          <cell r="X1343"/>
          <cell r="Y1343"/>
          <cell r="Z1343"/>
          <cell r="AA1343">
            <v>32819</v>
          </cell>
          <cell r="AB1343"/>
        </row>
        <row r="1344">
          <cell r="A1344"/>
          <cell r="B1344"/>
          <cell r="C1344"/>
          <cell r="D1344"/>
          <cell r="E1344"/>
          <cell r="F1344"/>
          <cell r="G1344"/>
          <cell r="H1344"/>
          <cell r="I1344"/>
          <cell r="J1344"/>
          <cell r="K1344"/>
          <cell r="L1344"/>
          <cell r="M1344"/>
          <cell r="N1344"/>
          <cell r="O1344"/>
          <cell r="P1344">
            <v>0</v>
          </cell>
          <cell r="Q1344"/>
          <cell r="R1344"/>
          <cell r="S1344" t="str">
            <v xml:space="preserve">32819 </v>
          </cell>
          <cell r="T1344"/>
          <cell r="U1344"/>
          <cell r="V1344"/>
          <cell r="W1344"/>
          <cell r="X1344"/>
          <cell r="Y1344"/>
          <cell r="Z1344"/>
          <cell r="AA1344">
            <v>32819</v>
          </cell>
          <cell r="AB1344"/>
        </row>
        <row r="1345">
          <cell r="A1345"/>
          <cell r="B1345"/>
          <cell r="C1345"/>
          <cell r="D1345"/>
          <cell r="E1345"/>
          <cell r="F1345"/>
          <cell r="G1345"/>
          <cell r="H1345"/>
          <cell r="I1345"/>
          <cell r="J1345"/>
          <cell r="K1345"/>
          <cell r="L1345"/>
          <cell r="M1345"/>
          <cell r="N1345"/>
          <cell r="O1345"/>
          <cell r="P1345">
            <v>0</v>
          </cell>
          <cell r="Q1345"/>
          <cell r="R1345"/>
          <cell r="S1345" t="str">
            <v xml:space="preserve">32819 </v>
          </cell>
          <cell r="T1345"/>
          <cell r="U1345"/>
          <cell r="V1345"/>
          <cell r="W1345"/>
          <cell r="X1345"/>
          <cell r="Y1345"/>
          <cell r="Z1345"/>
          <cell r="AA1345">
            <v>32819</v>
          </cell>
          <cell r="AB1345"/>
        </row>
        <row r="1346">
          <cell r="A1346"/>
          <cell r="B1346"/>
          <cell r="C1346"/>
          <cell r="D1346"/>
          <cell r="E1346"/>
          <cell r="F1346"/>
          <cell r="G1346"/>
          <cell r="H1346"/>
          <cell r="I1346"/>
          <cell r="J1346"/>
          <cell r="K1346"/>
          <cell r="L1346"/>
          <cell r="M1346"/>
          <cell r="N1346"/>
          <cell r="O1346"/>
          <cell r="P1346">
            <v>0</v>
          </cell>
          <cell r="Q1346"/>
          <cell r="R1346"/>
          <cell r="S1346" t="str">
            <v xml:space="preserve">32819 </v>
          </cell>
          <cell r="T1346"/>
          <cell r="U1346"/>
          <cell r="V1346"/>
          <cell r="W1346"/>
          <cell r="X1346"/>
          <cell r="Y1346"/>
          <cell r="Z1346"/>
          <cell r="AA1346">
            <v>32819</v>
          </cell>
          <cell r="AB1346"/>
        </row>
        <row r="1347">
          <cell r="A1347"/>
          <cell r="B1347"/>
          <cell r="C1347"/>
          <cell r="D1347"/>
          <cell r="E1347"/>
          <cell r="F1347"/>
          <cell r="G1347"/>
          <cell r="H1347"/>
          <cell r="I1347"/>
          <cell r="J1347"/>
          <cell r="K1347"/>
          <cell r="L1347"/>
          <cell r="M1347"/>
          <cell r="N1347"/>
          <cell r="O1347"/>
          <cell r="P1347">
            <v>0</v>
          </cell>
          <cell r="Q1347"/>
          <cell r="R1347"/>
          <cell r="S1347" t="str">
            <v xml:space="preserve">32819 </v>
          </cell>
          <cell r="T1347"/>
          <cell r="U1347"/>
          <cell r="V1347"/>
          <cell r="W1347"/>
          <cell r="X1347"/>
          <cell r="Y1347"/>
          <cell r="Z1347"/>
          <cell r="AA1347">
            <v>32819</v>
          </cell>
          <cell r="AB1347"/>
        </row>
        <row r="1348">
          <cell r="A1348"/>
          <cell r="B1348"/>
          <cell r="C1348"/>
          <cell r="D1348"/>
          <cell r="E1348"/>
          <cell r="F1348"/>
          <cell r="G1348"/>
          <cell r="H1348"/>
          <cell r="I1348"/>
          <cell r="J1348"/>
          <cell r="K1348"/>
          <cell r="L1348"/>
          <cell r="M1348"/>
          <cell r="N1348"/>
          <cell r="O1348"/>
          <cell r="P1348">
            <v>0</v>
          </cell>
          <cell r="Q1348"/>
          <cell r="R1348"/>
          <cell r="S1348" t="str">
            <v xml:space="preserve">32819 </v>
          </cell>
          <cell r="T1348"/>
          <cell r="U1348"/>
          <cell r="V1348"/>
          <cell r="W1348"/>
          <cell r="X1348"/>
          <cell r="Y1348"/>
          <cell r="Z1348"/>
          <cell r="AA1348">
            <v>32819</v>
          </cell>
          <cell r="AB1348"/>
        </row>
        <row r="1349">
          <cell r="A1349"/>
          <cell r="B1349"/>
          <cell r="C1349"/>
          <cell r="D1349"/>
          <cell r="E1349"/>
          <cell r="F1349"/>
          <cell r="G1349"/>
          <cell r="H1349"/>
          <cell r="I1349"/>
          <cell r="J1349"/>
          <cell r="K1349"/>
          <cell r="L1349"/>
          <cell r="M1349"/>
          <cell r="N1349"/>
          <cell r="O1349"/>
          <cell r="P1349">
            <v>0</v>
          </cell>
          <cell r="Q1349"/>
          <cell r="R1349"/>
          <cell r="S1349" t="str">
            <v xml:space="preserve">32819 </v>
          </cell>
          <cell r="T1349"/>
          <cell r="U1349"/>
          <cell r="V1349"/>
          <cell r="W1349"/>
          <cell r="X1349"/>
          <cell r="Y1349"/>
          <cell r="Z1349"/>
          <cell r="AA1349">
            <v>32819</v>
          </cell>
          <cell r="AB1349"/>
        </row>
        <row r="1350">
          <cell r="A1350"/>
          <cell r="B1350"/>
          <cell r="C1350"/>
          <cell r="D1350"/>
          <cell r="E1350"/>
          <cell r="F1350"/>
          <cell r="G1350"/>
          <cell r="H1350"/>
          <cell r="I1350"/>
          <cell r="J1350"/>
          <cell r="K1350"/>
          <cell r="L1350"/>
          <cell r="M1350"/>
          <cell r="N1350"/>
          <cell r="O1350"/>
          <cell r="P1350">
            <v>0</v>
          </cell>
          <cell r="Q1350"/>
          <cell r="R1350"/>
          <cell r="S1350" t="str">
            <v xml:space="preserve">32819 </v>
          </cell>
          <cell r="T1350"/>
          <cell r="U1350"/>
          <cell r="V1350"/>
          <cell r="W1350"/>
          <cell r="X1350"/>
          <cell r="Y1350"/>
          <cell r="Z1350"/>
          <cell r="AA1350">
            <v>32819</v>
          </cell>
          <cell r="AB1350"/>
        </row>
        <row r="1351">
          <cell r="A1351"/>
          <cell r="B1351"/>
          <cell r="C1351"/>
          <cell r="D1351"/>
          <cell r="E1351"/>
          <cell r="F1351"/>
          <cell r="G1351"/>
          <cell r="H1351"/>
          <cell r="I1351"/>
          <cell r="J1351"/>
          <cell r="K1351"/>
          <cell r="L1351"/>
          <cell r="M1351"/>
          <cell r="N1351"/>
          <cell r="O1351"/>
          <cell r="P1351">
            <v>0</v>
          </cell>
          <cell r="Q1351"/>
          <cell r="R1351"/>
          <cell r="S1351" t="str">
            <v xml:space="preserve">32819 </v>
          </cell>
          <cell r="T1351"/>
          <cell r="U1351"/>
          <cell r="V1351"/>
          <cell r="W1351"/>
          <cell r="X1351"/>
          <cell r="Y1351"/>
          <cell r="Z1351"/>
          <cell r="AA1351">
            <v>32819</v>
          </cell>
          <cell r="AB1351"/>
        </row>
        <row r="1352">
          <cell r="A1352"/>
          <cell r="B1352"/>
          <cell r="C1352"/>
          <cell r="D1352"/>
          <cell r="E1352"/>
          <cell r="F1352"/>
          <cell r="G1352"/>
          <cell r="H1352"/>
          <cell r="I1352"/>
          <cell r="J1352"/>
          <cell r="K1352"/>
          <cell r="L1352"/>
          <cell r="M1352"/>
          <cell r="N1352"/>
          <cell r="O1352"/>
          <cell r="P1352">
            <v>0</v>
          </cell>
          <cell r="Q1352"/>
          <cell r="R1352"/>
          <cell r="S1352" t="str">
            <v xml:space="preserve">32819 </v>
          </cell>
          <cell r="T1352"/>
          <cell r="U1352"/>
          <cell r="V1352"/>
          <cell r="W1352"/>
          <cell r="X1352"/>
          <cell r="Y1352"/>
          <cell r="Z1352"/>
          <cell r="AA1352">
            <v>32819</v>
          </cell>
          <cell r="AB1352"/>
        </row>
        <row r="1353">
          <cell r="A1353"/>
          <cell r="B1353"/>
          <cell r="C1353"/>
          <cell r="D1353"/>
          <cell r="E1353"/>
          <cell r="F1353"/>
          <cell r="G1353"/>
          <cell r="H1353"/>
          <cell r="I1353"/>
          <cell r="J1353"/>
          <cell r="K1353"/>
          <cell r="L1353"/>
          <cell r="M1353"/>
          <cell r="N1353"/>
          <cell r="O1353"/>
          <cell r="P1353">
            <v>0</v>
          </cell>
          <cell r="Q1353"/>
          <cell r="R1353"/>
          <cell r="S1353" t="str">
            <v xml:space="preserve">32819 </v>
          </cell>
          <cell r="T1353"/>
          <cell r="U1353"/>
          <cell r="V1353"/>
          <cell r="W1353"/>
          <cell r="X1353"/>
          <cell r="Y1353"/>
          <cell r="Z1353"/>
          <cell r="AA1353">
            <v>32819</v>
          </cell>
          <cell r="AB1353"/>
        </row>
        <row r="1354">
          <cell r="A1354"/>
          <cell r="B1354"/>
          <cell r="C1354"/>
          <cell r="D1354"/>
          <cell r="E1354"/>
          <cell r="F1354"/>
          <cell r="G1354"/>
          <cell r="H1354"/>
          <cell r="I1354"/>
          <cell r="J1354"/>
          <cell r="K1354"/>
          <cell r="L1354"/>
          <cell r="M1354"/>
          <cell r="N1354"/>
          <cell r="O1354"/>
          <cell r="P1354">
            <v>0</v>
          </cell>
          <cell r="Q1354"/>
          <cell r="R1354"/>
          <cell r="S1354" t="str">
            <v xml:space="preserve">32819 </v>
          </cell>
          <cell r="T1354"/>
          <cell r="U1354"/>
          <cell r="V1354"/>
          <cell r="W1354"/>
          <cell r="X1354"/>
          <cell r="Y1354"/>
          <cell r="Z1354"/>
          <cell r="AA1354">
            <v>32819</v>
          </cell>
          <cell r="AB1354"/>
        </row>
        <row r="1355">
          <cell r="A1355"/>
          <cell r="B1355"/>
          <cell r="C1355"/>
          <cell r="D1355"/>
          <cell r="E1355"/>
          <cell r="F1355"/>
          <cell r="G1355"/>
          <cell r="H1355"/>
          <cell r="I1355"/>
          <cell r="J1355"/>
          <cell r="K1355"/>
          <cell r="L1355"/>
          <cell r="M1355"/>
          <cell r="N1355"/>
          <cell r="O1355"/>
          <cell r="P1355">
            <v>0</v>
          </cell>
          <cell r="Q1355"/>
          <cell r="R1355"/>
          <cell r="S1355" t="str">
            <v xml:space="preserve">32819 </v>
          </cell>
          <cell r="T1355"/>
          <cell r="U1355"/>
          <cell r="V1355"/>
          <cell r="W1355"/>
          <cell r="X1355"/>
          <cell r="Y1355"/>
          <cell r="Z1355"/>
          <cell r="AA1355">
            <v>32819</v>
          </cell>
          <cell r="AB1355"/>
        </row>
        <row r="1356">
          <cell r="A1356"/>
          <cell r="B1356"/>
          <cell r="C1356"/>
          <cell r="D1356"/>
          <cell r="E1356"/>
          <cell r="F1356"/>
          <cell r="G1356"/>
          <cell r="H1356"/>
          <cell r="I1356"/>
          <cell r="J1356"/>
          <cell r="K1356"/>
          <cell r="L1356"/>
          <cell r="M1356"/>
          <cell r="N1356"/>
          <cell r="O1356"/>
          <cell r="P1356">
            <v>0</v>
          </cell>
          <cell r="Q1356"/>
          <cell r="R1356"/>
          <cell r="S1356" t="str">
            <v xml:space="preserve">32819 </v>
          </cell>
          <cell r="T1356"/>
          <cell r="U1356"/>
          <cell r="V1356"/>
          <cell r="W1356"/>
          <cell r="X1356"/>
          <cell r="Y1356"/>
          <cell r="Z1356"/>
          <cell r="AA1356">
            <v>32819</v>
          </cell>
          <cell r="AB1356"/>
        </row>
        <row r="1357">
          <cell r="A1357"/>
          <cell r="B1357"/>
          <cell r="C1357"/>
          <cell r="D1357"/>
          <cell r="E1357"/>
          <cell r="F1357"/>
          <cell r="G1357"/>
          <cell r="H1357"/>
          <cell r="I1357"/>
          <cell r="J1357"/>
          <cell r="K1357"/>
          <cell r="L1357"/>
          <cell r="M1357"/>
          <cell r="N1357"/>
          <cell r="O1357"/>
          <cell r="P1357">
            <v>0</v>
          </cell>
          <cell r="Q1357"/>
          <cell r="R1357"/>
          <cell r="S1357" t="str">
            <v xml:space="preserve">32819 </v>
          </cell>
          <cell r="T1357"/>
          <cell r="U1357"/>
          <cell r="V1357"/>
          <cell r="W1357"/>
          <cell r="X1357"/>
          <cell r="Y1357"/>
          <cell r="Z1357"/>
          <cell r="AA1357">
            <v>32819</v>
          </cell>
          <cell r="AB1357"/>
        </row>
        <row r="1358">
          <cell r="A1358"/>
          <cell r="B1358"/>
          <cell r="C1358"/>
          <cell r="D1358"/>
          <cell r="E1358"/>
          <cell r="F1358"/>
          <cell r="G1358"/>
          <cell r="H1358"/>
          <cell r="I1358"/>
          <cell r="J1358"/>
          <cell r="K1358"/>
          <cell r="L1358"/>
          <cell r="M1358"/>
          <cell r="N1358"/>
          <cell r="O1358"/>
          <cell r="P1358">
            <v>0</v>
          </cell>
          <cell r="Q1358"/>
          <cell r="R1358"/>
          <cell r="S1358" t="str">
            <v xml:space="preserve">32819 </v>
          </cell>
          <cell r="T1358"/>
          <cell r="U1358"/>
          <cell r="V1358"/>
          <cell r="W1358"/>
          <cell r="X1358"/>
          <cell r="Y1358"/>
          <cell r="Z1358"/>
          <cell r="AA1358">
            <v>32819</v>
          </cell>
          <cell r="AB1358"/>
        </row>
        <row r="1359">
          <cell r="A1359"/>
          <cell r="B1359"/>
          <cell r="C1359"/>
          <cell r="D1359"/>
          <cell r="E1359"/>
          <cell r="F1359"/>
          <cell r="G1359"/>
          <cell r="H1359"/>
          <cell r="I1359"/>
          <cell r="J1359"/>
          <cell r="K1359"/>
          <cell r="L1359"/>
          <cell r="M1359"/>
          <cell r="N1359"/>
          <cell r="O1359"/>
          <cell r="P1359">
            <v>0</v>
          </cell>
          <cell r="Q1359"/>
          <cell r="R1359"/>
          <cell r="S1359" t="str">
            <v xml:space="preserve">32819 </v>
          </cell>
          <cell r="T1359"/>
          <cell r="U1359"/>
          <cell r="V1359"/>
          <cell r="W1359"/>
          <cell r="X1359"/>
          <cell r="Y1359"/>
          <cell r="Z1359"/>
          <cell r="AA1359">
            <v>32819</v>
          </cell>
          <cell r="AB1359"/>
        </row>
        <row r="1360">
          <cell r="A1360"/>
          <cell r="B1360"/>
          <cell r="C1360"/>
          <cell r="D1360"/>
          <cell r="E1360"/>
          <cell r="F1360"/>
          <cell r="G1360"/>
          <cell r="H1360"/>
          <cell r="I1360"/>
          <cell r="J1360"/>
          <cell r="K1360"/>
          <cell r="L1360"/>
          <cell r="M1360"/>
          <cell r="N1360"/>
          <cell r="O1360"/>
          <cell r="P1360">
            <v>0</v>
          </cell>
          <cell r="Q1360"/>
          <cell r="R1360"/>
          <cell r="S1360" t="str">
            <v xml:space="preserve">32819 </v>
          </cell>
          <cell r="T1360"/>
          <cell r="U1360"/>
          <cell r="V1360"/>
          <cell r="W1360"/>
          <cell r="X1360"/>
          <cell r="Y1360"/>
          <cell r="Z1360"/>
          <cell r="AA1360">
            <v>32819</v>
          </cell>
          <cell r="AB1360"/>
        </row>
        <row r="1361">
          <cell r="A1361"/>
          <cell r="B1361"/>
          <cell r="C1361"/>
          <cell r="D1361"/>
          <cell r="E1361"/>
          <cell r="F1361"/>
          <cell r="G1361"/>
          <cell r="H1361"/>
          <cell r="I1361"/>
          <cell r="J1361"/>
          <cell r="K1361"/>
          <cell r="L1361"/>
          <cell r="M1361"/>
          <cell r="N1361"/>
          <cell r="O1361"/>
          <cell r="P1361">
            <v>0</v>
          </cell>
          <cell r="Q1361"/>
          <cell r="R1361"/>
          <cell r="S1361" t="str">
            <v xml:space="preserve">32819 </v>
          </cell>
          <cell r="T1361"/>
          <cell r="U1361"/>
          <cell r="V1361"/>
          <cell r="W1361"/>
          <cell r="X1361"/>
          <cell r="Y1361"/>
          <cell r="Z1361"/>
          <cell r="AA1361">
            <v>32819</v>
          </cell>
          <cell r="AB1361"/>
        </row>
        <row r="1362">
          <cell r="A1362"/>
          <cell r="B1362"/>
          <cell r="C1362"/>
          <cell r="D1362"/>
          <cell r="E1362"/>
          <cell r="F1362"/>
          <cell r="G1362"/>
          <cell r="H1362"/>
          <cell r="I1362"/>
          <cell r="J1362"/>
          <cell r="K1362"/>
          <cell r="L1362"/>
          <cell r="M1362"/>
          <cell r="N1362"/>
          <cell r="O1362"/>
          <cell r="P1362">
            <v>0</v>
          </cell>
          <cell r="Q1362"/>
          <cell r="R1362"/>
          <cell r="S1362" t="str">
            <v xml:space="preserve">32819 </v>
          </cell>
          <cell r="T1362"/>
          <cell r="U1362"/>
          <cell r="V1362"/>
          <cell r="W1362"/>
          <cell r="X1362"/>
          <cell r="Y1362"/>
          <cell r="Z1362"/>
          <cell r="AA1362">
            <v>32819</v>
          </cell>
          <cell r="AB1362"/>
        </row>
        <row r="1363">
          <cell r="A1363"/>
          <cell r="B1363"/>
          <cell r="C1363"/>
          <cell r="D1363"/>
          <cell r="E1363"/>
          <cell r="F1363"/>
          <cell r="G1363"/>
          <cell r="H1363"/>
          <cell r="I1363"/>
          <cell r="J1363"/>
          <cell r="K1363"/>
          <cell r="L1363"/>
          <cell r="M1363"/>
          <cell r="N1363"/>
          <cell r="O1363"/>
          <cell r="P1363">
            <v>0</v>
          </cell>
          <cell r="Q1363"/>
          <cell r="R1363"/>
          <cell r="S1363" t="str">
            <v xml:space="preserve">32819 </v>
          </cell>
          <cell r="T1363"/>
          <cell r="U1363"/>
          <cell r="V1363"/>
          <cell r="W1363"/>
          <cell r="X1363"/>
          <cell r="Y1363"/>
          <cell r="Z1363"/>
          <cell r="AA1363">
            <v>32819</v>
          </cell>
          <cell r="AB1363"/>
        </row>
        <row r="1364">
          <cell r="A1364"/>
          <cell r="B1364"/>
          <cell r="C1364"/>
          <cell r="D1364"/>
          <cell r="E1364"/>
          <cell r="F1364"/>
          <cell r="G1364"/>
          <cell r="H1364"/>
          <cell r="I1364"/>
          <cell r="J1364"/>
          <cell r="K1364"/>
          <cell r="L1364"/>
          <cell r="M1364"/>
          <cell r="N1364"/>
          <cell r="O1364"/>
          <cell r="P1364">
            <v>0</v>
          </cell>
          <cell r="Q1364"/>
          <cell r="R1364"/>
          <cell r="S1364" t="str">
            <v xml:space="preserve">32819 </v>
          </cell>
          <cell r="T1364"/>
          <cell r="U1364"/>
          <cell r="V1364"/>
          <cell r="W1364"/>
          <cell r="X1364"/>
          <cell r="Y1364"/>
          <cell r="Z1364"/>
          <cell r="AA1364">
            <v>32819</v>
          </cell>
          <cell r="AB1364"/>
        </row>
        <row r="1365">
          <cell r="A1365"/>
          <cell r="B1365"/>
          <cell r="C1365"/>
          <cell r="D1365"/>
          <cell r="E1365"/>
          <cell r="F1365"/>
          <cell r="G1365"/>
          <cell r="H1365"/>
          <cell r="I1365"/>
          <cell r="J1365"/>
          <cell r="K1365"/>
          <cell r="L1365"/>
          <cell r="M1365"/>
          <cell r="N1365"/>
          <cell r="O1365"/>
          <cell r="P1365">
            <v>0</v>
          </cell>
          <cell r="Q1365"/>
          <cell r="R1365"/>
          <cell r="S1365" t="str">
            <v xml:space="preserve">32819 </v>
          </cell>
          <cell r="T1365"/>
          <cell r="U1365"/>
          <cell r="V1365"/>
          <cell r="W1365"/>
          <cell r="X1365"/>
          <cell r="Y1365"/>
          <cell r="Z1365"/>
          <cell r="AA1365">
            <v>32819</v>
          </cell>
          <cell r="AB1365"/>
        </row>
        <row r="1366">
          <cell r="A1366"/>
          <cell r="B1366"/>
          <cell r="C1366"/>
          <cell r="D1366"/>
          <cell r="E1366"/>
          <cell r="F1366"/>
          <cell r="G1366"/>
          <cell r="H1366"/>
          <cell r="I1366"/>
          <cell r="J1366"/>
          <cell r="K1366"/>
          <cell r="L1366"/>
          <cell r="M1366"/>
          <cell r="N1366"/>
          <cell r="O1366"/>
          <cell r="P1366">
            <v>0</v>
          </cell>
          <cell r="Q1366"/>
          <cell r="R1366"/>
          <cell r="S1366" t="str">
            <v xml:space="preserve">32819 </v>
          </cell>
          <cell r="T1366"/>
          <cell r="U1366"/>
          <cell r="V1366"/>
          <cell r="W1366"/>
          <cell r="X1366"/>
          <cell r="Y1366"/>
          <cell r="Z1366"/>
          <cell r="AA1366">
            <v>32819</v>
          </cell>
          <cell r="AB1366"/>
        </row>
        <row r="1367">
          <cell r="A1367"/>
          <cell r="B1367"/>
          <cell r="C1367"/>
          <cell r="D1367"/>
          <cell r="E1367"/>
          <cell r="F1367"/>
          <cell r="G1367"/>
          <cell r="H1367"/>
          <cell r="I1367"/>
          <cell r="J1367"/>
          <cell r="K1367"/>
          <cell r="L1367"/>
          <cell r="M1367"/>
          <cell r="N1367"/>
          <cell r="O1367"/>
          <cell r="P1367">
            <v>0</v>
          </cell>
          <cell r="Q1367"/>
          <cell r="R1367"/>
          <cell r="S1367" t="str">
            <v xml:space="preserve">32819 </v>
          </cell>
          <cell r="T1367"/>
          <cell r="U1367"/>
          <cell r="V1367"/>
          <cell r="W1367"/>
          <cell r="X1367"/>
          <cell r="Y1367"/>
          <cell r="Z1367"/>
          <cell r="AA1367">
            <v>32819</v>
          </cell>
          <cell r="AB1367"/>
        </row>
        <row r="1368">
          <cell r="A1368"/>
          <cell r="B1368"/>
          <cell r="C1368"/>
          <cell r="D1368"/>
          <cell r="E1368"/>
          <cell r="F1368"/>
          <cell r="G1368"/>
          <cell r="H1368"/>
          <cell r="I1368"/>
          <cell r="J1368"/>
          <cell r="K1368"/>
          <cell r="L1368"/>
          <cell r="M1368"/>
          <cell r="N1368"/>
          <cell r="O1368"/>
          <cell r="P1368">
            <v>0</v>
          </cell>
          <cell r="Q1368"/>
          <cell r="R1368"/>
          <cell r="S1368" t="str">
            <v xml:space="preserve">32819 </v>
          </cell>
          <cell r="T1368"/>
          <cell r="U1368"/>
          <cell r="V1368"/>
          <cell r="W1368"/>
          <cell r="X1368"/>
          <cell r="Y1368"/>
          <cell r="Z1368"/>
          <cell r="AA1368">
            <v>32819</v>
          </cell>
          <cell r="AB1368"/>
        </row>
        <row r="1369">
          <cell r="A1369"/>
          <cell r="B1369"/>
          <cell r="C1369"/>
          <cell r="D1369"/>
          <cell r="E1369"/>
          <cell r="F1369"/>
          <cell r="G1369"/>
          <cell r="H1369"/>
          <cell r="I1369"/>
          <cell r="J1369"/>
          <cell r="K1369"/>
          <cell r="L1369"/>
          <cell r="M1369"/>
          <cell r="N1369"/>
          <cell r="O1369"/>
          <cell r="P1369">
            <v>0</v>
          </cell>
          <cell r="Q1369"/>
          <cell r="R1369"/>
          <cell r="S1369" t="str">
            <v xml:space="preserve">32819 </v>
          </cell>
          <cell r="T1369"/>
          <cell r="U1369"/>
          <cell r="V1369"/>
          <cell r="W1369"/>
          <cell r="X1369"/>
          <cell r="Y1369"/>
          <cell r="Z1369"/>
          <cell r="AA1369">
            <v>32819</v>
          </cell>
          <cell r="AB1369"/>
        </row>
        <row r="1370">
          <cell r="A1370"/>
          <cell r="B1370"/>
          <cell r="C1370"/>
          <cell r="D1370"/>
          <cell r="E1370"/>
          <cell r="F1370"/>
          <cell r="G1370"/>
          <cell r="H1370"/>
          <cell r="I1370"/>
          <cell r="J1370"/>
          <cell r="K1370"/>
          <cell r="L1370"/>
          <cell r="M1370"/>
          <cell r="N1370"/>
          <cell r="O1370"/>
          <cell r="P1370">
            <v>0</v>
          </cell>
          <cell r="Q1370"/>
          <cell r="R1370"/>
          <cell r="S1370" t="str">
            <v xml:space="preserve">32819 </v>
          </cell>
          <cell r="T1370"/>
          <cell r="U1370"/>
          <cell r="V1370"/>
          <cell r="W1370"/>
          <cell r="X1370"/>
          <cell r="Y1370"/>
          <cell r="Z1370"/>
          <cell r="AA1370">
            <v>32819</v>
          </cell>
          <cell r="AB1370"/>
        </row>
        <row r="1371">
          <cell r="A1371"/>
          <cell r="B1371"/>
          <cell r="C1371"/>
          <cell r="D1371"/>
          <cell r="E1371"/>
          <cell r="F1371"/>
          <cell r="G1371"/>
          <cell r="H1371"/>
          <cell r="I1371"/>
          <cell r="J1371"/>
          <cell r="K1371"/>
          <cell r="L1371"/>
          <cell r="M1371"/>
          <cell r="N1371"/>
          <cell r="O1371"/>
          <cell r="P1371">
            <v>0</v>
          </cell>
          <cell r="Q1371"/>
          <cell r="R1371"/>
          <cell r="S1371" t="str">
            <v xml:space="preserve">32819 </v>
          </cell>
          <cell r="T1371"/>
          <cell r="U1371"/>
          <cell r="V1371"/>
          <cell r="W1371"/>
          <cell r="X1371"/>
          <cell r="Y1371"/>
          <cell r="Z1371"/>
          <cell r="AA1371">
            <v>32819</v>
          </cell>
          <cell r="AB1371"/>
        </row>
        <row r="1372">
          <cell r="A1372"/>
          <cell r="B1372"/>
          <cell r="C1372"/>
          <cell r="D1372"/>
          <cell r="E1372"/>
          <cell r="F1372"/>
          <cell r="G1372"/>
          <cell r="H1372"/>
          <cell r="I1372"/>
          <cell r="J1372"/>
          <cell r="K1372"/>
          <cell r="L1372"/>
          <cell r="M1372"/>
          <cell r="N1372"/>
          <cell r="O1372"/>
          <cell r="P1372">
            <v>0</v>
          </cell>
          <cell r="Q1372"/>
          <cell r="R1372"/>
          <cell r="S1372" t="str">
            <v xml:space="preserve">32819 </v>
          </cell>
          <cell r="T1372"/>
          <cell r="U1372"/>
          <cell r="V1372"/>
          <cell r="W1372"/>
          <cell r="X1372"/>
          <cell r="Y1372"/>
          <cell r="Z1372"/>
          <cell r="AA1372">
            <v>32819</v>
          </cell>
          <cell r="AB1372"/>
        </row>
        <row r="1373">
          <cell r="A1373"/>
          <cell r="B1373"/>
          <cell r="C1373"/>
          <cell r="D1373"/>
          <cell r="E1373"/>
          <cell r="F1373"/>
          <cell r="G1373"/>
          <cell r="H1373"/>
          <cell r="I1373"/>
          <cell r="J1373"/>
          <cell r="K1373"/>
          <cell r="L1373"/>
          <cell r="M1373"/>
          <cell r="N1373"/>
          <cell r="O1373"/>
          <cell r="P1373">
            <v>0</v>
          </cell>
          <cell r="Q1373"/>
          <cell r="R1373"/>
          <cell r="S1373" t="str">
            <v xml:space="preserve">32819 </v>
          </cell>
          <cell r="T1373"/>
          <cell r="U1373"/>
          <cell r="V1373"/>
          <cell r="W1373"/>
          <cell r="X1373"/>
          <cell r="Y1373"/>
          <cell r="Z1373"/>
          <cell r="AA1373">
            <v>32819</v>
          </cell>
          <cell r="AB1373"/>
        </row>
        <row r="1374">
          <cell r="A1374"/>
          <cell r="B1374"/>
          <cell r="C1374"/>
          <cell r="D1374"/>
          <cell r="E1374"/>
          <cell r="F1374"/>
          <cell r="G1374"/>
          <cell r="H1374"/>
          <cell r="I1374"/>
          <cell r="J1374"/>
          <cell r="K1374"/>
          <cell r="L1374"/>
          <cell r="M1374"/>
          <cell r="N1374"/>
          <cell r="O1374"/>
          <cell r="P1374">
            <v>0</v>
          </cell>
          <cell r="Q1374"/>
          <cell r="R1374"/>
          <cell r="S1374" t="str">
            <v xml:space="preserve">32819 </v>
          </cell>
          <cell r="T1374"/>
          <cell r="U1374"/>
          <cell r="V1374"/>
          <cell r="W1374"/>
          <cell r="X1374"/>
          <cell r="Y1374"/>
          <cell r="Z1374"/>
          <cell r="AA1374">
            <v>32819</v>
          </cell>
          <cell r="AB1374"/>
        </row>
        <row r="1375">
          <cell r="A1375"/>
          <cell r="B1375"/>
          <cell r="C1375"/>
          <cell r="D1375"/>
          <cell r="E1375"/>
          <cell r="F1375"/>
          <cell r="G1375"/>
          <cell r="H1375"/>
          <cell r="I1375"/>
          <cell r="J1375"/>
          <cell r="K1375"/>
          <cell r="L1375"/>
          <cell r="M1375"/>
          <cell r="N1375"/>
          <cell r="O1375"/>
          <cell r="P1375">
            <v>0</v>
          </cell>
          <cell r="Q1375"/>
          <cell r="R1375"/>
          <cell r="S1375" t="str">
            <v xml:space="preserve">32819 </v>
          </cell>
          <cell r="T1375"/>
          <cell r="U1375"/>
          <cell r="V1375"/>
          <cell r="W1375"/>
          <cell r="X1375"/>
          <cell r="Y1375"/>
          <cell r="Z1375"/>
          <cell r="AA1375">
            <v>32819</v>
          </cell>
          <cell r="AB1375"/>
        </row>
        <row r="1376">
          <cell r="A1376"/>
          <cell r="B1376"/>
          <cell r="C1376"/>
          <cell r="D1376"/>
          <cell r="E1376"/>
          <cell r="F1376"/>
          <cell r="G1376"/>
          <cell r="H1376"/>
          <cell r="I1376"/>
          <cell r="J1376"/>
          <cell r="K1376"/>
          <cell r="L1376"/>
          <cell r="M1376"/>
          <cell r="N1376"/>
          <cell r="O1376"/>
          <cell r="P1376">
            <v>0</v>
          </cell>
          <cell r="Q1376"/>
          <cell r="R1376"/>
          <cell r="S1376" t="str">
            <v xml:space="preserve">32819 </v>
          </cell>
          <cell r="T1376"/>
          <cell r="U1376"/>
          <cell r="V1376"/>
          <cell r="W1376"/>
          <cell r="X1376"/>
          <cell r="Y1376"/>
          <cell r="Z1376"/>
          <cell r="AA1376">
            <v>32819</v>
          </cell>
          <cell r="AB1376"/>
        </row>
        <row r="1377">
          <cell r="A1377"/>
          <cell r="B1377"/>
          <cell r="C1377"/>
          <cell r="D1377"/>
          <cell r="E1377"/>
          <cell r="F1377"/>
          <cell r="G1377"/>
          <cell r="H1377"/>
          <cell r="I1377"/>
          <cell r="J1377"/>
          <cell r="K1377"/>
          <cell r="L1377"/>
          <cell r="M1377"/>
          <cell r="N1377"/>
          <cell r="O1377"/>
          <cell r="P1377">
            <v>0</v>
          </cell>
          <cell r="Q1377"/>
          <cell r="R1377"/>
          <cell r="S1377" t="str">
            <v xml:space="preserve">32819 </v>
          </cell>
          <cell r="T1377"/>
          <cell r="U1377"/>
          <cell r="V1377"/>
          <cell r="W1377"/>
          <cell r="X1377"/>
          <cell r="Y1377"/>
          <cell r="Z1377"/>
          <cell r="AA1377">
            <v>32819</v>
          </cell>
          <cell r="AB1377"/>
        </row>
        <row r="1378">
          <cell r="A1378"/>
          <cell r="B1378"/>
          <cell r="C1378"/>
          <cell r="D1378"/>
          <cell r="E1378"/>
          <cell r="F1378"/>
          <cell r="G1378"/>
          <cell r="H1378"/>
          <cell r="I1378"/>
          <cell r="J1378"/>
          <cell r="K1378"/>
          <cell r="L1378"/>
          <cell r="M1378"/>
          <cell r="N1378"/>
          <cell r="O1378"/>
          <cell r="P1378">
            <v>0</v>
          </cell>
          <cell r="Q1378"/>
          <cell r="R1378"/>
          <cell r="S1378" t="str">
            <v xml:space="preserve">32819 </v>
          </cell>
          <cell r="T1378"/>
          <cell r="U1378"/>
          <cell r="V1378"/>
          <cell r="W1378"/>
          <cell r="X1378"/>
          <cell r="Y1378"/>
          <cell r="Z1378"/>
          <cell r="AA1378">
            <v>32819</v>
          </cell>
          <cell r="AB1378"/>
        </row>
        <row r="1379">
          <cell r="A1379"/>
          <cell r="B1379"/>
          <cell r="C1379"/>
          <cell r="D1379"/>
          <cell r="E1379"/>
          <cell r="F1379"/>
          <cell r="G1379"/>
          <cell r="H1379"/>
          <cell r="I1379"/>
          <cell r="J1379"/>
          <cell r="K1379"/>
          <cell r="L1379"/>
          <cell r="M1379"/>
          <cell r="N1379"/>
          <cell r="O1379"/>
          <cell r="P1379">
            <v>0</v>
          </cell>
          <cell r="Q1379"/>
          <cell r="R1379"/>
          <cell r="S1379" t="str">
            <v xml:space="preserve">32819 </v>
          </cell>
          <cell r="T1379"/>
          <cell r="U1379"/>
          <cell r="V1379"/>
          <cell r="W1379"/>
          <cell r="X1379"/>
          <cell r="Y1379"/>
          <cell r="Z1379"/>
          <cell r="AA1379">
            <v>32819</v>
          </cell>
          <cell r="AB1379"/>
        </row>
        <row r="1380">
          <cell r="A1380"/>
          <cell r="B1380"/>
          <cell r="C1380"/>
          <cell r="D1380"/>
          <cell r="E1380"/>
          <cell r="F1380"/>
          <cell r="G1380"/>
          <cell r="H1380"/>
          <cell r="I1380"/>
          <cell r="J1380"/>
          <cell r="K1380"/>
          <cell r="L1380"/>
          <cell r="M1380"/>
          <cell r="N1380"/>
          <cell r="O1380"/>
          <cell r="P1380">
            <v>0</v>
          </cell>
          <cell r="Q1380"/>
          <cell r="R1380"/>
          <cell r="S1380" t="str">
            <v xml:space="preserve">32819 </v>
          </cell>
          <cell r="T1380"/>
          <cell r="U1380"/>
          <cell r="V1380"/>
          <cell r="W1380"/>
          <cell r="X1380"/>
          <cell r="Y1380"/>
          <cell r="Z1380"/>
          <cell r="AA1380">
            <v>32819</v>
          </cell>
          <cell r="AB1380"/>
        </row>
        <row r="1381">
          <cell r="A1381"/>
          <cell r="B1381"/>
          <cell r="C1381"/>
          <cell r="D1381"/>
          <cell r="E1381"/>
          <cell r="F1381"/>
          <cell r="G1381"/>
          <cell r="H1381"/>
          <cell r="I1381"/>
          <cell r="J1381"/>
          <cell r="K1381"/>
          <cell r="L1381"/>
          <cell r="M1381"/>
          <cell r="N1381"/>
          <cell r="O1381"/>
          <cell r="P1381">
            <v>0</v>
          </cell>
          <cell r="Q1381"/>
          <cell r="R1381"/>
          <cell r="S1381" t="str">
            <v xml:space="preserve">32819 </v>
          </cell>
          <cell r="T1381"/>
          <cell r="U1381"/>
          <cell r="V1381"/>
          <cell r="W1381"/>
          <cell r="X1381"/>
          <cell r="Y1381"/>
          <cell r="Z1381"/>
          <cell r="AA1381">
            <v>32819</v>
          </cell>
          <cell r="AB1381"/>
        </row>
        <row r="1382">
          <cell r="A1382"/>
          <cell r="B1382"/>
          <cell r="C1382"/>
          <cell r="D1382"/>
          <cell r="E1382"/>
          <cell r="F1382"/>
          <cell r="G1382"/>
          <cell r="H1382"/>
          <cell r="I1382"/>
          <cell r="J1382"/>
          <cell r="K1382"/>
          <cell r="L1382"/>
          <cell r="M1382"/>
          <cell r="N1382"/>
          <cell r="O1382"/>
          <cell r="P1382">
            <v>0</v>
          </cell>
          <cell r="Q1382"/>
          <cell r="R1382"/>
          <cell r="S1382" t="str">
            <v xml:space="preserve">32819 </v>
          </cell>
          <cell r="T1382"/>
          <cell r="U1382"/>
          <cell r="V1382"/>
          <cell r="W1382"/>
          <cell r="X1382"/>
          <cell r="Y1382"/>
          <cell r="Z1382"/>
          <cell r="AA1382">
            <v>32819</v>
          </cell>
          <cell r="AB1382"/>
        </row>
        <row r="1383">
          <cell r="A1383"/>
          <cell r="B1383"/>
          <cell r="C1383"/>
          <cell r="D1383"/>
          <cell r="E1383"/>
          <cell r="F1383"/>
          <cell r="G1383"/>
          <cell r="H1383"/>
          <cell r="I1383"/>
          <cell r="J1383"/>
          <cell r="K1383"/>
          <cell r="L1383"/>
          <cell r="M1383"/>
          <cell r="N1383"/>
          <cell r="O1383"/>
          <cell r="P1383">
            <v>0</v>
          </cell>
          <cell r="Q1383"/>
          <cell r="R1383"/>
          <cell r="S1383" t="str">
            <v xml:space="preserve">32819 </v>
          </cell>
          <cell r="T1383"/>
          <cell r="U1383"/>
          <cell r="V1383"/>
          <cell r="W1383"/>
          <cell r="X1383"/>
          <cell r="Y1383"/>
          <cell r="Z1383"/>
          <cell r="AA1383">
            <v>32819</v>
          </cell>
          <cell r="AB1383"/>
        </row>
        <row r="1384">
          <cell r="A1384"/>
          <cell r="B1384"/>
          <cell r="C1384"/>
          <cell r="D1384"/>
          <cell r="E1384"/>
          <cell r="F1384"/>
          <cell r="G1384"/>
          <cell r="H1384"/>
          <cell r="I1384"/>
          <cell r="J1384"/>
          <cell r="K1384"/>
          <cell r="L1384"/>
          <cell r="M1384"/>
          <cell r="N1384"/>
          <cell r="O1384"/>
          <cell r="P1384">
            <v>0</v>
          </cell>
          <cell r="Q1384"/>
          <cell r="R1384"/>
          <cell r="S1384" t="str">
            <v xml:space="preserve">32819 </v>
          </cell>
          <cell r="T1384"/>
          <cell r="U1384"/>
          <cell r="V1384"/>
          <cell r="W1384"/>
          <cell r="X1384"/>
          <cell r="Y1384"/>
          <cell r="Z1384"/>
          <cell r="AA1384">
            <v>32819</v>
          </cell>
          <cell r="AB1384"/>
        </row>
        <row r="1385">
          <cell r="A1385"/>
          <cell r="B1385"/>
          <cell r="C1385"/>
          <cell r="D1385"/>
          <cell r="E1385"/>
          <cell r="F1385"/>
          <cell r="G1385"/>
          <cell r="H1385"/>
          <cell r="I1385"/>
          <cell r="J1385"/>
          <cell r="K1385"/>
          <cell r="L1385"/>
          <cell r="M1385"/>
          <cell r="N1385"/>
          <cell r="O1385"/>
          <cell r="P1385">
            <v>0</v>
          </cell>
          <cell r="Q1385"/>
          <cell r="R1385"/>
          <cell r="S1385" t="str">
            <v xml:space="preserve">32819 </v>
          </cell>
          <cell r="T1385"/>
          <cell r="U1385"/>
          <cell r="V1385"/>
          <cell r="W1385"/>
          <cell r="X1385"/>
          <cell r="Y1385"/>
          <cell r="Z1385"/>
          <cell r="AA1385">
            <v>32819</v>
          </cell>
          <cell r="AB1385"/>
        </row>
        <row r="1386">
          <cell r="A1386"/>
          <cell r="B1386"/>
          <cell r="C1386"/>
          <cell r="D1386"/>
          <cell r="E1386"/>
          <cell r="F1386"/>
          <cell r="G1386"/>
          <cell r="H1386"/>
          <cell r="I1386"/>
          <cell r="J1386"/>
          <cell r="K1386"/>
          <cell r="L1386"/>
          <cell r="M1386"/>
          <cell r="N1386"/>
          <cell r="O1386"/>
          <cell r="P1386">
            <v>0</v>
          </cell>
          <cell r="Q1386"/>
          <cell r="R1386"/>
          <cell r="S1386" t="str">
            <v xml:space="preserve">32819 </v>
          </cell>
          <cell r="T1386"/>
          <cell r="U1386"/>
          <cell r="V1386"/>
          <cell r="W1386"/>
          <cell r="X1386"/>
          <cell r="Y1386"/>
          <cell r="Z1386"/>
          <cell r="AA1386">
            <v>32819</v>
          </cell>
          <cell r="AB1386"/>
        </row>
        <row r="1387">
          <cell r="A1387"/>
          <cell r="B1387"/>
          <cell r="C1387"/>
          <cell r="D1387"/>
          <cell r="E1387"/>
          <cell r="F1387"/>
          <cell r="G1387"/>
          <cell r="H1387"/>
          <cell r="I1387"/>
          <cell r="J1387"/>
          <cell r="K1387"/>
          <cell r="L1387"/>
          <cell r="M1387"/>
          <cell r="N1387"/>
          <cell r="O1387"/>
          <cell r="P1387">
            <v>0</v>
          </cell>
          <cell r="Q1387"/>
          <cell r="R1387"/>
          <cell r="S1387" t="str">
            <v xml:space="preserve">32819 </v>
          </cell>
          <cell r="T1387"/>
          <cell r="U1387"/>
          <cell r="V1387"/>
          <cell r="W1387"/>
          <cell r="X1387"/>
          <cell r="Y1387"/>
          <cell r="Z1387"/>
          <cell r="AA1387">
            <v>32819</v>
          </cell>
          <cell r="AB1387"/>
        </row>
        <row r="1388">
          <cell r="A1388"/>
          <cell r="B1388"/>
          <cell r="C1388"/>
          <cell r="D1388"/>
          <cell r="E1388"/>
          <cell r="F1388"/>
          <cell r="G1388"/>
          <cell r="H1388"/>
          <cell r="I1388"/>
          <cell r="J1388"/>
          <cell r="K1388"/>
          <cell r="L1388"/>
          <cell r="M1388"/>
          <cell r="N1388"/>
          <cell r="O1388"/>
          <cell r="P1388">
            <v>0</v>
          </cell>
          <cell r="Q1388"/>
          <cell r="R1388"/>
          <cell r="S1388" t="str">
            <v xml:space="preserve">32819 </v>
          </cell>
          <cell r="T1388"/>
          <cell r="U1388"/>
          <cell r="V1388"/>
          <cell r="W1388"/>
          <cell r="X1388"/>
          <cell r="Y1388"/>
          <cell r="Z1388"/>
          <cell r="AA1388">
            <v>32819</v>
          </cell>
          <cell r="AB1388"/>
        </row>
        <row r="1389">
          <cell r="A1389"/>
          <cell r="B1389"/>
          <cell r="C1389"/>
          <cell r="D1389"/>
          <cell r="E1389"/>
          <cell r="F1389"/>
          <cell r="G1389"/>
          <cell r="H1389"/>
          <cell r="I1389"/>
          <cell r="J1389"/>
          <cell r="K1389"/>
          <cell r="L1389"/>
          <cell r="M1389"/>
          <cell r="N1389"/>
          <cell r="O1389"/>
          <cell r="P1389">
            <v>0</v>
          </cell>
          <cell r="Q1389"/>
          <cell r="R1389"/>
          <cell r="S1389" t="str">
            <v xml:space="preserve">32819 </v>
          </cell>
          <cell r="T1389"/>
          <cell r="U1389"/>
          <cell r="V1389"/>
          <cell r="W1389"/>
          <cell r="X1389"/>
          <cell r="Y1389"/>
          <cell r="Z1389"/>
          <cell r="AA1389">
            <v>32819</v>
          </cell>
          <cell r="AB1389"/>
        </row>
        <row r="1390">
          <cell r="A1390"/>
          <cell r="B1390"/>
          <cell r="C1390"/>
          <cell r="D1390"/>
          <cell r="E1390"/>
          <cell r="F1390"/>
          <cell r="G1390"/>
          <cell r="H1390"/>
          <cell r="I1390"/>
          <cell r="J1390"/>
          <cell r="K1390"/>
          <cell r="L1390"/>
          <cell r="M1390"/>
          <cell r="N1390"/>
          <cell r="O1390"/>
          <cell r="P1390">
            <v>0</v>
          </cell>
          <cell r="Q1390"/>
          <cell r="R1390"/>
          <cell r="S1390" t="str">
            <v xml:space="preserve">32819 </v>
          </cell>
          <cell r="T1390"/>
          <cell r="U1390"/>
          <cell r="V1390"/>
          <cell r="W1390"/>
          <cell r="X1390"/>
          <cell r="Y1390"/>
          <cell r="Z1390"/>
          <cell r="AA1390">
            <v>32819</v>
          </cell>
          <cell r="AB1390"/>
        </row>
        <row r="1391">
          <cell r="A1391"/>
          <cell r="B1391"/>
          <cell r="C1391"/>
          <cell r="D1391"/>
          <cell r="E1391"/>
          <cell r="F1391"/>
          <cell r="G1391"/>
          <cell r="H1391"/>
          <cell r="I1391"/>
          <cell r="J1391"/>
          <cell r="K1391"/>
          <cell r="L1391"/>
          <cell r="M1391"/>
          <cell r="N1391"/>
          <cell r="O1391"/>
          <cell r="P1391">
            <v>0</v>
          </cell>
          <cell r="Q1391"/>
          <cell r="R1391"/>
          <cell r="S1391" t="str">
            <v xml:space="preserve">32819 </v>
          </cell>
          <cell r="T1391"/>
          <cell r="U1391"/>
          <cell r="V1391"/>
          <cell r="W1391"/>
          <cell r="X1391"/>
          <cell r="Y1391"/>
          <cell r="Z1391"/>
          <cell r="AA1391">
            <v>32819</v>
          </cell>
          <cell r="AB1391"/>
        </row>
        <row r="1392">
          <cell r="A1392"/>
          <cell r="B1392"/>
          <cell r="C1392"/>
          <cell r="D1392"/>
          <cell r="E1392"/>
          <cell r="F1392"/>
          <cell r="G1392"/>
          <cell r="H1392"/>
          <cell r="I1392"/>
          <cell r="J1392"/>
          <cell r="K1392"/>
          <cell r="L1392"/>
          <cell r="M1392"/>
          <cell r="N1392"/>
          <cell r="O1392"/>
          <cell r="P1392">
            <v>0</v>
          </cell>
          <cell r="Q1392"/>
          <cell r="R1392"/>
          <cell r="S1392" t="str">
            <v xml:space="preserve">32819 </v>
          </cell>
          <cell r="T1392"/>
          <cell r="U1392"/>
          <cell r="V1392"/>
          <cell r="W1392"/>
          <cell r="X1392"/>
          <cell r="Y1392"/>
          <cell r="Z1392"/>
          <cell r="AA1392">
            <v>32819</v>
          </cell>
          <cell r="AB1392"/>
        </row>
        <row r="1393">
          <cell r="A1393"/>
          <cell r="B1393"/>
          <cell r="C1393"/>
          <cell r="D1393"/>
          <cell r="E1393"/>
          <cell r="F1393"/>
          <cell r="G1393"/>
          <cell r="H1393"/>
          <cell r="I1393"/>
          <cell r="J1393"/>
          <cell r="K1393"/>
          <cell r="L1393"/>
          <cell r="M1393"/>
          <cell r="N1393"/>
          <cell r="O1393"/>
          <cell r="P1393">
            <v>0</v>
          </cell>
          <cell r="Q1393"/>
          <cell r="R1393"/>
          <cell r="S1393" t="str">
            <v xml:space="preserve">32819 </v>
          </cell>
          <cell r="T1393"/>
          <cell r="U1393"/>
          <cell r="V1393"/>
          <cell r="W1393"/>
          <cell r="X1393"/>
          <cell r="Y1393"/>
          <cell r="Z1393"/>
          <cell r="AA1393">
            <v>32819</v>
          </cell>
          <cell r="AB1393"/>
        </row>
        <row r="1394">
          <cell r="A1394"/>
          <cell r="B1394"/>
          <cell r="C1394"/>
          <cell r="D1394"/>
          <cell r="E1394"/>
          <cell r="F1394"/>
          <cell r="G1394"/>
          <cell r="H1394"/>
          <cell r="I1394"/>
          <cell r="J1394"/>
          <cell r="K1394"/>
          <cell r="L1394"/>
          <cell r="M1394"/>
          <cell r="N1394"/>
          <cell r="O1394"/>
          <cell r="P1394">
            <v>0</v>
          </cell>
          <cell r="Q1394"/>
          <cell r="R1394"/>
          <cell r="S1394" t="str">
            <v xml:space="preserve">32819 </v>
          </cell>
          <cell r="T1394"/>
          <cell r="U1394"/>
          <cell r="V1394"/>
          <cell r="W1394"/>
          <cell r="X1394"/>
          <cell r="Y1394"/>
          <cell r="Z1394"/>
          <cell r="AA1394">
            <v>32819</v>
          </cell>
          <cell r="AB1394"/>
        </row>
        <row r="1395">
          <cell r="A1395"/>
          <cell r="B1395"/>
          <cell r="C1395"/>
          <cell r="D1395"/>
          <cell r="E1395"/>
          <cell r="F1395"/>
          <cell r="G1395"/>
          <cell r="H1395"/>
          <cell r="I1395"/>
          <cell r="J1395"/>
          <cell r="K1395"/>
          <cell r="L1395"/>
          <cell r="M1395"/>
          <cell r="N1395"/>
          <cell r="O1395"/>
          <cell r="P1395">
            <v>0</v>
          </cell>
          <cell r="Q1395"/>
          <cell r="R1395"/>
          <cell r="S1395" t="str">
            <v xml:space="preserve">32819 </v>
          </cell>
          <cell r="T1395"/>
          <cell r="U1395"/>
          <cell r="V1395"/>
          <cell r="W1395"/>
          <cell r="X1395"/>
          <cell r="Y1395"/>
          <cell r="Z1395"/>
          <cell r="AA1395">
            <v>32819</v>
          </cell>
          <cell r="AB1395"/>
        </row>
        <row r="1396">
          <cell r="A1396"/>
          <cell r="B1396"/>
          <cell r="C1396"/>
          <cell r="D1396"/>
          <cell r="E1396"/>
          <cell r="F1396"/>
          <cell r="G1396"/>
          <cell r="H1396"/>
          <cell r="I1396"/>
          <cell r="J1396"/>
          <cell r="K1396"/>
          <cell r="L1396"/>
          <cell r="M1396"/>
          <cell r="N1396"/>
          <cell r="O1396"/>
          <cell r="P1396">
            <v>0</v>
          </cell>
          <cell r="Q1396"/>
          <cell r="R1396"/>
          <cell r="S1396" t="str">
            <v xml:space="preserve">32819 </v>
          </cell>
          <cell r="T1396"/>
          <cell r="U1396"/>
          <cell r="V1396"/>
          <cell r="W1396"/>
          <cell r="X1396"/>
          <cell r="Y1396"/>
          <cell r="Z1396"/>
          <cell r="AA1396">
            <v>32819</v>
          </cell>
          <cell r="AB1396"/>
        </row>
        <row r="1397">
          <cell r="A1397"/>
          <cell r="B1397"/>
          <cell r="C1397"/>
          <cell r="D1397"/>
          <cell r="E1397"/>
          <cell r="F1397"/>
          <cell r="G1397"/>
          <cell r="H1397"/>
          <cell r="I1397"/>
          <cell r="J1397"/>
          <cell r="K1397"/>
          <cell r="L1397"/>
          <cell r="M1397"/>
          <cell r="N1397"/>
          <cell r="O1397"/>
          <cell r="P1397">
            <v>0</v>
          </cell>
          <cell r="Q1397"/>
          <cell r="R1397"/>
          <cell r="S1397" t="str">
            <v xml:space="preserve">32819 </v>
          </cell>
          <cell r="T1397"/>
          <cell r="U1397"/>
          <cell r="V1397"/>
          <cell r="W1397"/>
          <cell r="X1397"/>
          <cell r="Y1397"/>
          <cell r="Z1397"/>
          <cell r="AA1397">
            <v>32819</v>
          </cell>
          <cell r="AB1397"/>
        </row>
        <row r="1398">
          <cell r="A1398"/>
          <cell r="B1398"/>
          <cell r="C1398"/>
          <cell r="D1398"/>
          <cell r="E1398"/>
          <cell r="F1398"/>
          <cell r="G1398"/>
          <cell r="H1398"/>
          <cell r="I1398"/>
          <cell r="J1398"/>
          <cell r="K1398"/>
          <cell r="L1398"/>
          <cell r="M1398"/>
          <cell r="N1398"/>
          <cell r="O1398"/>
          <cell r="P1398">
            <v>0</v>
          </cell>
          <cell r="Q1398"/>
          <cell r="R1398"/>
          <cell r="S1398" t="str">
            <v xml:space="preserve">32819 </v>
          </cell>
          <cell r="T1398"/>
          <cell r="U1398"/>
          <cell r="V1398"/>
          <cell r="W1398"/>
          <cell r="X1398"/>
          <cell r="Y1398"/>
          <cell r="Z1398"/>
          <cell r="AA1398">
            <v>32819</v>
          </cell>
          <cell r="AB1398"/>
        </row>
        <row r="1399">
          <cell r="A1399"/>
          <cell r="B1399"/>
          <cell r="C1399"/>
          <cell r="D1399"/>
          <cell r="E1399"/>
          <cell r="F1399"/>
          <cell r="G1399"/>
          <cell r="H1399"/>
          <cell r="I1399"/>
          <cell r="J1399"/>
          <cell r="K1399"/>
          <cell r="L1399"/>
          <cell r="M1399"/>
          <cell r="N1399"/>
          <cell r="O1399"/>
          <cell r="P1399">
            <v>0</v>
          </cell>
          <cell r="Q1399"/>
          <cell r="R1399"/>
          <cell r="S1399" t="str">
            <v xml:space="preserve">32819 </v>
          </cell>
          <cell r="T1399"/>
          <cell r="U1399"/>
          <cell r="V1399"/>
          <cell r="W1399"/>
          <cell r="X1399"/>
          <cell r="Y1399"/>
          <cell r="Z1399"/>
          <cell r="AA1399">
            <v>32819</v>
          </cell>
          <cell r="AB1399"/>
        </row>
        <row r="1400">
          <cell r="A1400"/>
          <cell r="B1400"/>
          <cell r="C1400"/>
          <cell r="D1400"/>
          <cell r="E1400"/>
          <cell r="F1400"/>
          <cell r="G1400"/>
          <cell r="H1400"/>
          <cell r="I1400"/>
          <cell r="J1400"/>
          <cell r="K1400"/>
          <cell r="L1400"/>
          <cell r="M1400"/>
          <cell r="N1400"/>
          <cell r="O1400"/>
          <cell r="P1400">
            <v>0</v>
          </cell>
          <cell r="Q1400"/>
          <cell r="R1400"/>
          <cell r="S1400" t="str">
            <v xml:space="preserve">32819 </v>
          </cell>
          <cell r="T1400"/>
          <cell r="U1400"/>
          <cell r="V1400"/>
          <cell r="W1400"/>
          <cell r="X1400"/>
          <cell r="Y1400"/>
          <cell r="Z1400"/>
          <cell r="AA1400">
            <v>32819</v>
          </cell>
          <cell r="AB1400"/>
        </row>
        <row r="1401">
          <cell r="A1401"/>
          <cell r="B1401"/>
          <cell r="C1401"/>
          <cell r="D1401"/>
          <cell r="E1401"/>
          <cell r="F1401"/>
          <cell r="G1401"/>
          <cell r="H1401"/>
          <cell r="I1401"/>
          <cell r="J1401"/>
          <cell r="K1401"/>
          <cell r="L1401"/>
          <cell r="M1401"/>
          <cell r="N1401"/>
          <cell r="O1401"/>
          <cell r="P1401">
            <v>0</v>
          </cell>
          <cell r="Q1401"/>
          <cell r="R1401"/>
          <cell r="S1401" t="str">
            <v xml:space="preserve">32819 </v>
          </cell>
          <cell r="T1401"/>
          <cell r="U1401"/>
          <cell r="V1401"/>
          <cell r="W1401"/>
          <cell r="X1401"/>
          <cell r="Y1401"/>
          <cell r="Z1401"/>
          <cell r="AA1401">
            <v>32819</v>
          </cell>
          <cell r="AB1401"/>
        </row>
        <row r="1402">
          <cell r="A1402"/>
          <cell r="B1402"/>
          <cell r="C1402"/>
          <cell r="D1402"/>
          <cell r="E1402"/>
          <cell r="F1402"/>
          <cell r="G1402"/>
          <cell r="H1402"/>
          <cell r="I1402"/>
          <cell r="J1402"/>
          <cell r="K1402"/>
          <cell r="L1402"/>
          <cell r="M1402"/>
          <cell r="N1402"/>
          <cell r="O1402"/>
          <cell r="P1402">
            <v>0</v>
          </cell>
          <cell r="Q1402"/>
          <cell r="R1402"/>
          <cell r="S1402" t="str">
            <v xml:space="preserve">32819 </v>
          </cell>
          <cell r="T1402"/>
          <cell r="U1402"/>
          <cell r="V1402"/>
          <cell r="W1402"/>
          <cell r="X1402"/>
          <cell r="Y1402"/>
          <cell r="Z1402"/>
          <cell r="AA1402">
            <v>32819</v>
          </cell>
          <cell r="AB1402"/>
        </row>
        <row r="1403">
          <cell r="A1403"/>
          <cell r="B1403"/>
          <cell r="C1403"/>
          <cell r="D1403"/>
          <cell r="E1403"/>
          <cell r="F1403"/>
          <cell r="G1403"/>
          <cell r="H1403"/>
          <cell r="I1403"/>
          <cell r="J1403"/>
          <cell r="K1403"/>
          <cell r="L1403"/>
          <cell r="M1403"/>
          <cell r="N1403"/>
          <cell r="O1403"/>
          <cell r="P1403">
            <v>0</v>
          </cell>
          <cell r="Q1403"/>
          <cell r="R1403"/>
          <cell r="S1403" t="str">
            <v xml:space="preserve">32819 </v>
          </cell>
          <cell r="T1403"/>
          <cell r="U1403"/>
          <cell r="V1403"/>
          <cell r="W1403"/>
          <cell r="X1403"/>
          <cell r="Y1403"/>
          <cell r="Z1403"/>
          <cell r="AA1403">
            <v>32819</v>
          </cell>
          <cell r="AB1403"/>
        </row>
        <row r="1404">
          <cell r="A1404"/>
          <cell r="B1404"/>
          <cell r="C1404"/>
          <cell r="D1404"/>
          <cell r="E1404"/>
          <cell r="F1404"/>
          <cell r="G1404"/>
          <cell r="H1404"/>
          <cell r="I1404"/>
          <cell r="J1404"/>
          <cell r="K1404"/>
          <cell r="L1404"/>
          <cell r="M1404"/>
          <cell r="N1404"/>
          <cell r="O1404"/>
          <cell r="P1404">
            <v>0</v>
          </cell>
          <cell r="Q1404"/>
          <cell r="R1404"/>
          <cell r="S1404" t="str">
            <v xml:space="preserve">32819 </v>
          </cell>
          <cell r="T1404"/>
          <cell r="U1404"/>
          <cell r="V1404"/>
          <cell r="W1404"/>
          <cell r="X1404"/>
          <cell r="Y1404"/>
          <cell r="Z1404"/>
          <cell r="AA1404">
            <v>32819</v>
          </cell>
          <cell r="AB1404"/>
        </row>
        <row r="1405">
          <cell r="A1405"/>
          <cell r="B1405"/>
          <cell r="C1405"/>
          <cell r="D1405"/>
          <cell r="E1405"/>
          <cell r="F1405"/>
          <cell r="G1405"/>
          <cell r="H1405"/>
          <cell r="I1405"/>
          <cell r="J1405"/>
          <cell r="K1405"/>
          <cell r="L1405"/>
          <cell r="M1405"/>
          <cell r="N1405"/>
          <cell r="O1405"/>
          <cell r="P1405">
            <v>0</v>
          </cell>
          <cell r="Q1405"/>
          <cell r="R1405"/>
          <cell r="S1405" t="str">
            <v xml:space="preserve">32819 </v>
          </cell>
          <cell r="T1405"/>
          <cell r="U1405"/>
          <cell r="V1405"/>
          <cell r="W1405"/>
          <cell r="X1405"/>
          <cell r="Y1405"/>
          <cell r="Z1405"/>
          <cell r="AA1405">
            <v>32819</v>
          </cell>
          <cell r="AB1405"/>
        </row>
        <row r="1406">
          <cell r="A1406"/>
          <cell r="B1406"/>
          <cell r="C1406"/>
          <cell r="D1406"/>
          <cell r="E1406"/>
          <cell r="F1406"/>
          <cell r="G1406"/>
          <cell r="H1406"/>
          <cell r="I1406"/>
          <cell r="J1406"/>
          <cell r="K1406"/>
          <cell r="L1406"/>
          <cell r="M1406"/>
          <cell r="N1406"/>
          <cell r="O1406"/>
          <cell r="P1406">
            <v>0</v>
          </cell>
          <cell r="Q1406"/>
          <cell r="R1406"/>
          <cell r="S1406" t="str">
            <v xml:space="preserve">32819 </v>
          </cell>
          <cell r="T1406"/>
          <cell r="U1406"/>
          <cell r="V1406"/>
          <cell r="W1406"/>
          <cell r="X1406"/>
          <cell r="Y1406"/>
          <cell r="Z1406"/>
          <cell r="AA1406">
            <v>32819</v>
          </cell>
          <cell r="AB1406"/>
        </row>
        <row r="1407">
          <cell r="A1407"/>
          <cell r="B1407"/>
          <cell r="C1407"/>
          <cell r="D1407"/>
          <cell r="E1407"/>
          <cell r="F1407"/>
          <cell r="G1407"/>
          <cell r="H1407"/>
          <cell r="I1407"/>
          <cell r="J1407"/>
          <cell r="K1407"/>
          <cell r="L1407"/>
          <cell r="M1407"/>
          <cell r="N1407"/>
          <cell r="O1407"/>
          <cell r="P1407">
            <v>0</v>
          </cell>
          <cell r="Q1407"/>
          <cell r="R1407"/>
          <cell r="S1407" t="str">
            <v xml:space="preserve">32819 </v>
          </cell>
          <cell r="T1407"/>
          <cell r="U1407"/>
          <cell r="V1407"/>
          <cell r="W1407"/>
          <cell r="X1407"/>
          <cell r="Y1407"/>
          <cell r="Z1407"/>
          <cell r="AA1407">
            <v>32819</v>
          </cell>
          <cell r="AB1407"/>
        </row>
        <row r="1408">
          <cell r="A1408"/>
          <cell r="B1408"/>
          <cell r="C1408"/>
          <cell r="D1408"/>
          <cell r="E1408"/>
          <cell r="F1408"/>
          <cell r="G1408"/>
          <cell r="H1408"/>
          <cell r="I1408"/>
          <cell r="J1408"/>
          <cell r="K1408"/>
          <cell r="L1408"/>
          <cell r="M1408"/>
          <cell r="N1408"/>
          <cell r="O1408"/>
          <cell r="P1408">
            <v>0</v>
          </cell>
          <cell r="Q1408"/>
          <cell r="R1408"/>
          <cell r="S1408" t="str">
            <v xml:space="preserve">32819 </v>
          </cell>
          <cell r="T1408"/>
          <cell r="U1408"/>
          <cell r="V1408"/>
          <cell r="W1408"/>
          <cell r="X1408"/>
          <cell r="Y1408"/>
          <cell r="Z1408"/>
          <cell r="AA1408">
            <v>32819</v>
          </cell>
          <cell r="AB1408"/>
        </row>
        <row r="1409">
          <cell r="A1409"/>
          <cell r="B1409"/>
          <cell r="C1409"/>
          <cell r="D1409"/>
          <cell r="E1409"/>
          <cell r="F1409"/>
          <cell r="G1409"/>
          <cell r="H1409"/>
          <cell r="I1409"/>
          <cell r="J1409"/>
          <cell r="K1409"/>
          <cell r="L1409"/>
          <cell r="M1409"/>
          <cell r="N1409"/>
          <cell r="O1409"/>
          <cell r="P1409">
            <v>0</v>
          </cell>
          <cell r="Q1409"/>
          <cell r="R1409"/>
          <cell r="S1409" t="str">
            <v xml:space="preserve">32819 </v>
          </cell>
          <cell r="T1409"/>
          <cell r="U1409"/>
          <cell r="V1409"/>
          <cell r="W1409"/>
          <cell r="X1409"/>
          <cell r="Y1409"/>
          <cell r="Z1409"/>
          <cell r="AA1409">
            <v>32819</v>
          </cell>
          <cell r="AB1409"/>
        </row>
        <row r="1410">
          <cell r="A1410"/>
          <cell r="B1410"/>
          <cell r="C1410"/>
          <cell r="D1410"/>
          <cell r="E1410"/>
          <cell r="F1410"/>
          <cell r="G1410"/>
          <cell r="H1410"/>
          <cell r="I1410"/>
          <cell r="J1410"/>
          <cell r="K1410"/>
          <cell r="L1410"/>
          <cell r="M1410"/>
          <cell r="N1410"/>
          <cell r="O1410"/>
          <cell r="P1410">
            <v>0</v>
          </cell>
          <cell r="Q1410"/>
          <cell r="R1410"/>
          <cell r="S1410" t="str">
            <v xml:space="preserve">32819 </v>
          </cell>
          <cell r="T1410"/>
          <cell r="U1410"/>
          <cell r="V1410"/>
          <cell r="W1410"/>
          <cell r="X1410"/>
          <cell r="Y1410"/>
          <cell r="Z1410"/>
          <cell r="AA1410">
            <v>32819</v>
          </cell>
          <cell r="AB1410"/>
        </row>
        <row r="1411">
          <cell r="A1411"/>
          <cell r="B1411"/>
          <cell r="C1411"/>
          <cell r="D1411"/>
          <cell r="E1411"/>
          <cell r="F1411"/>
          <cell r="G1411"/>
          <cell r="H1411"/>
          <cell r="I1411"/>
          <cell r="J1411"/>
          <cell r="K1411"/>
          <cell r="L1411"/>
          <cell r="M1411"/>
          <cell r="N1411"/>
          <cell r="O1411"/>
          <cell r="P1411">
            <v>0</v>
          </cell>
          <cell r="Q1411"/>
          <cell r="R1411"/>
          <cell r="S1411" t="str">
            <v xml:space="preserve">32819 </v>
          </cell>
          <cell r="T1411"/>
          <cell r="U1411"/>
          <cell r="V1411"/>
          <cell r="W1411"/>
          <cell r="X1411"/>
          <cell r="Y1411"/>
          <cell r="Z1411"/>
          <cell r="AA1411">
            <v>32819</v>
          </cell>
          <cell r="AB1411"/>
        </row>
        <row r="1412">
          <cell r="A1412"/>
          <cell r="B1412"/>
          <cell r="C1412"/>
          <cell r="D1412"/>
          <cell r="E1412"/>
          <cell r="F1412"/>
          <cell r="G1412"/>
          <cell r="H1412"/>
          <cell r="I1412"/>
          <cell r="J1412"/>
          <cell r="K1412"/>
          <cell r="L1412"/>
          <cell r="M1412"/>
          <cell r="N1412"/>
          <cell r="O1412"/>
          <cell r="P1412">
            <v>0</v>
          </cell>
          <cell r="Q1412"/>
          <cell r="R1412"/>
          <cell r="S1412" t="str">
            <v xml:space="preserve">32819 </v>
          </cell>
          <cell r="T1412"/>
          <cell r="U1412"/>
          <cell r="V1412"/>
          <cell r="W1412"/>
          <cell r="X1412"/>
          <cell r="Y1412"/>
          <cell r="Z1412"/>
          <cell r="AA1412">
            <v>32819</v>
          </cell>
          <cell r="AB1412"/>
        </row>
        <row r="1413">
          <cell r="A1413"/>
          <cell r="B1413"/>
          <cell r="C1413"/>
          <cell r="D1413"/>
          <cell r="E1413"/>
          <cell r="F1413"/>
          <cell r="G1413"/>
          <cell r="H1413"/>
          <cell r="I1413"/>
          <cell r="J1413"/>
          <cell r="K1413"/>
          <cell r="L1413"/>
          <cell r="M1413"/>
          <cell r="N1413"/>
          <cell r="O1413"/>
          <cell r="P1413">
            <v>0</v>
          </cell>
          <cell r="Q1413"/>
          <cell r="R1413"/>
          <cell r="S1413" t="str">
            <v xml:space="preserve">32819 </v>
          </cell>
          <cell r="T1413"/>
          <cell r="U1413"/>
          <cell r="V1413"/>
          <cell r="W1413"/>
          <cell r="X1413"/>
          <cell r="Y1413"/>
          <cell r="Z1413"/>
          <cell r="AA1413">
            <v>32819</v>
          </cell>
          <cell r="AB1413"/>
        </row>
        <row r="1414">
          <cell r="A1414"/>
          <cell r="B1414"/>
          <cell r="C1414"/>
          <cell r="D1414"/>
          <cell r="E1414"/>
          <cell r="F1414"/>
          <cell r="G1414"/>
          <cell r="H1414"/>
          <cell r="I1414"/>
          <cell r="J1414"/>
          <cell r="K1414"/>
          <cell r="L1414"/>
          <cell r="M1414"/>
          <cell r="N1414"/>
          <cell r="O1414"/>
          <cell r="P1414">
            <v>0</v>
          </cell>
          <cell r="Q1414"/>
          <cell r="R1414"/>
          <cell r="S1414" t="str">
            <v xml:space="preserve">32819 </v>
          </cell>
          <cell r="T1414"/>
          <cell r="U1414"/>
          <cell r="V1414"/>
          <cell r="W1414"/>
          <cell r="X1414"/>
          <cell r="Y1414"/>
          <cell r="Z1414"/>
          <cell r="AA1414">
            <v>32819</v>
          </cell>
          <cell r="AB1414"/>
        </row>
        <row r="1415">
          <cell r="A1415"/>
          <cell r="B1415"/>
          <cell r="C1415"/>
          <cell r="D1415"/>
          <cell r="E1415"/>
          <cell r="F1415"/>
          <cell r="G1415"/>
          <cell r="H1415"/>
          <cell r="I1415"/>
          <cell r="J1415"/>
          <cell r="K1415"/>
          <cell r="L1415"/>
          <cell r="M1415"/>
          <cell r="N1415"/>
          <cell r="O1415"/>
          <cell r="P1415">
            <v>0</v>
          </cell>
          <cell r="Q1415"/>
          <cell r="R1415"/>
          <cell r="S1415" t="str">
            <v xml:space="preserve">32819 </v>
          </cell>
          <cell r="T1415"/>
          <cell r="U1415"/>
          <cell r="V1415"/>
          <cell r="W1415"/>
          <cell r="X1415"/>
          <cell r="Y1415"/>
          <cell r="Z1415"/>
          <cell r="AA1415">
            <v>32819</v>
          </cell>
          <cell r="AB1415"/>
        </row>
        <row r="1416">
          <cell r="A1416"/>
          <cell r="B1416"/>
          <cell r="C1416"/>
          <cell r="D1416"/>
          <cell r="E1416"/>
          <cell r="F1416"/>
          <cell r="G1416"/>
          <cell r="H1416"/>
          <cell r="I1416"/>
          <cell r="J1416"/>
          <cell r="K1416"/>
          <cell r="L1416"/>
          <cell r="M1416"/>
          <cell r="N1416"/>
          <cell r="O1416"/>
          <cell r="P1416">
            <v>0</v>
          </cell>
          <cell r="Q1416"/>
          <cell r="R1416"/>
          <cell r="S1416" t="str">
            <v xml:space="preserve">32819 </v>
          </cell>
          <cell r="T1416"/>
          <cell r="U1416"/>
          <cell r="V1416"/>
          <cell r="W1416"/>
          <cell r="X1416"/>
          <cell r="Y1416"/>
          <cell r="Z1416"/>
          <cell r="AA1416">
            <v>32819</v>
          </cell>
          <cell r="AB1416"/>
        </row>
        <row r="1417">
          <cell r="A1417"/>
          <cell r="B1417"/>
          <cell r="C1417"/>
          <cell r="D1417"/>
          <cell r="E1417"/>
          <cell r="F1417"/>
          <cell r="G1417"/>
          <cell r="H1417"/>
          <cell r="I1417"/>
          <cell r="J1417"/>
          <cell r="K1417"/>
          <cell r="L1417"/>
          <cell r="M1417"/>
          <cell r="N1417"/>
          <cell r="O1417"/>
          <cell r="P1417">
            <v>0</v>
          </cell>
          <cell r="Q1417"/>
          <cell r="R1417"/>
          <cell r="S1417" t="str">
            <v xml:space="preserve">32819 </v>
          </cell>
          <cell r="T1417"/>
          <cell r="U1417"/>
          <cell r="V1417"/>
          <cell r="W1417"/>
          <cell r="X1417"/>
          <cell r="Y1417"/>
          <cell r="Z1417"/>
          <cell r="AA1417">
            <v>32819</v>
          </cell>
          <cell r="AB1417"/>
        </row>
        <row r="1418">
          <cell r="A1418"/>
          <cell r="B1418"/>
          <cell r="C1418"/>
          <cell r="D1418"/>
          <cell r="E1418"/>
          <cell r="F1418"/>
          <cell r="G1418"/>
          <cell r="H1418"/>
          <cell r="I1418"/>
          <cell r="J1418"/>
          <cell r="K1418"/>
          <cell r="L1418"/>
          <cell r="M1418"/>
          <cell r="N1418"/>
          <cell r="O1418"/>
          <cell r="P1418">
            <v>0</v>
          </cell>
          <cell r="Q1418"/>
          <cell r="R1418"/>
          <cell r="S1418" t="str">
            <v xml:space="preserve">32819 </v>
          </cell>
          <cell r="T1418"/>
          <cell r="U1418"/>
          <cell r="V1418"/>
          <cell r="W1418"/>
          <cell r="X1418"/>
          <cell r="Y1418"/>
          <cell r="Z1418"/>
          <cell r="AA1418">
            <v>32819</v>
          </cell>
          <cell r="AB1418"/>
        </row>
        <row r="1419">
          <cell r="A1419"/>
          <cell r="B1419"/>
          <cell r="C1419"/>
          <cell r="D1419"/>
          <cell r="E1419"/>
          <cell r="F1419"/>
          <cell r="G1419"/>
          <cell r="H1419"/>
          <cell r="I1419"/>
          <cell r="J1419"/>
          <cell r="K1419"/>
          <cell r="L1419"/>
          <cell r="M1419"/>
          <cell r="N1419"/>
          <cell r="O1419"/>
          <cell r="P1419">
            <v>0</v>
          </cell>
          <cell r="Q1419"/>
          <cell r="R1419"/>
          <cell r="S1419" t="str">
            <v xml:space="preserve">32819 </v>
          </cell>
          <cell r="T1419"/>
          <cell r="U1419"/>
          <cell r="V1419"/>
          <cell r="W1419"/>
          <cell r="X1419"/>
          <cell r="Y1419"/>
          <cell r="Z1419"/>
          <cell r="AA1419">
            <v>32819</v>
          </cell>
          <cell r="AB1419"/>
        </row>
        <row r="1420">
          <cell r="A1420"/>
          <cell r="B1420"/>
          <cell r="C1420"/>
          <cell r="D1420"/>
          <cell r="E1420"/>
          <cell r="F1420"/>
          <cell r="G1420"/>
          <cell r="H1420"/>
          <cell r="I1420"/>
          <cell r="J1420"/>
          <cell r="K1420"/>
          <cell r="L1420"/>
          <cell r="M1420"/>
          <cell r="N1420"/>
          <cell r="O1420"/>
          <cell r="P1420">
            <v>0</v>
          </cell>
          <cell r="Q1420"/>
          <cell r="R1420"/>
          <cell r="S1420" t="str">
            <v xml:space="preserve">32819 </v>
          </cell>
          <cell r="T1420"/>
          <cell r="U1420"/>
          <cell r="V1420"/>
          <cell r="W1420"/>
          <cell r="X1420"/>
          <cell r="Y1420"/>
          <cell r="Z1420"/>
          <cell r="AA1420">
            <v>32819</v>
          </cell>
          <cell r="AB1420"/>
        </row>
        <row r="1421">
          <cell r="A1421"/>
          <cell r="B1421"/>
          <cell r="C1421"/>
          <cell r="D1421"/>
          <cell r="E1421"/>
          <cell r="F1421"/>
          <cell r="G1421"/>
          <cell r="H1421"/>
          <cell r="I1421"/>
          <cell r="J1421"/>
          <cell r="K1421"/>
          <cell r="L1421"/>
          <cell r="M1421"/>
          <cell r="N1421"/>
          <cell r="O1421"/>
          <cell r="P1421">
            <v>0</v>
          </cell>
          <cell r="Q1421"/>
          <cell r="R1421"/>
          <cell r="S1421" t="str">
            <v xml:space="preserve">32819 </v>
          </cell>
          <cell r="T1421"/>
          <cell r="U1421"/>
          <cell r="V1421"/>
          <cell r="W1421"/>
          <cell r="X1421"/>
          <cell r="Y1421"/>
          <cell r="Z1421"/>
          <cell r="AA1421">
            <v>32819</v>
          </cell>
          <cell r="AB1421"/>
        </row>
        <row r="1422">
          <cell r="A1422"/>
          <cell r="B1422"/>
          <cell r="C1422"/>
          <cell r="D1422"/>
          <cell r="E1422"/>
          <cell r="F1422"/>
          <cell r="G1422"/>
          <cell r="H1422"/>
          <cell r="I1422"/>
          <cell r="J1422"/>
          <cell r="K1422"/>
          <cell r="L1422"/>
          <cell r="M1422"/>
          <cell r="N1422"/>
          <cell r="O1422"/>
          <cell r="P1422">
            <v>0</v>
          </cell>
          <cell r="Q1422"/>
          <cell r="R1422"/>
          <cell r="S1422" t="str">
            <v xml:space="preserve">32819 </v>
          </cell>
          <cell r="T1422"/>
          <cell r="U1422"/>
          <cell r="V1422"/>
          <cell r="W1422"/>
          <cell r="X1422"/>
          <cell r="Y1422"/>
          <cell r="Z1422"/>
          <cell r="AA1422">
            <v>32819</v>
          </cell>
          <cell r="AB1422"/>
        </row>
        <row r="1423">
          <cell r="A1423"/>
          <cell r="B1423"/>
          <cell r="C1423"/>
          <cell r="D1423"/>
          <cell r="E1423"/>
          <cell r="F1423"/>
          <cell r="G1423"/>
          <cell r="H1423"/>
          <cell r="I1423"/>
          <cell r="J1423"/>
          <cell r="K1423"/>
          <cell r="L1423"/>
          <cell r="M1423"/>
          <cell r="N1423"/>
          <cell r="O1423"/>
          <cell r="P1423">
            <v>0</v>
          </cell>
          <cell r="Q1423"/>
          <cell r="R1423"/>
          <cell r="S1423" t="str">
            <v xml:space="preserve">32819 </v>
          </cell>
          <cell r="T1423"/>
          <cell r="U1423"/>
          <cell r="V1423"/>
          <cell r="W1423"/>
          <cell r="X1423"/>
          <cell r="Y1423"/>
          <cell r="Z1423"/>
          <cell r="AA1423">
            <v>32819</v>
          </cell>
          <cell r="AB1423"/>
        </row>
        <row r="1424">
          <cell r="A1424"/>
          <cell r="B1424"/>
          <cell r="C1424"/>
          <cell r="D1424"/>
          <cell r="E1424"/>
          <cell r="F1424"/>
          <cell r="G1424"/>
          <cell r="H1424"/>
          <cell r="I1424"/>
          <cell r="J1424"/>
          <cell r="K1424"/>
          <cell r="L1424"/>
          <cell r="M1424"/>
          <cell r="N1424"/>
          <cell r="O1424"/>
          <cell r="P1424">
            <v>0</v>
          </cell>
          <cell r="Q1424"/>
          <cell r="R1424"/>
          <cell r="S1424" t="str">
            <v xml:space="preserve">32819 </v>
          </cell>
          <cell r="T1424"/>
          <cell r="U1424"/>
          <cell r="V1424"/>
          <cell r="W1424"/>
          <cell r="X1424"/>
          <cell r="Y1424"/>
          <cell r="Z1424"/>
          <cell r="AA1424">
            <v>32819</v>
          </cell>
          <cell r="AB1424"/>
        </row>
        <row r="1425">
          <cell r="A1425"/>
          <cell r="B1425"/>
          <cell r="C1425"/>
          <cell r="D1425"/>
          <cell r="E1425"/>
          <cell r="F1425"/>
          <cell r="G1425"/>
          <cell r="H1425"/>
          <cell r="I1425"/>
          <cell r="J1425"/>
          <cell r="K1425"/>
          <cell r="L1425"/>
          <cell r="M1425"/>
          <cell r="N1425"/>
          <cell r="O1425"/>
          <cell r="P1425">
            <v>0</v>
          </cell>
          <cell r="Q1425"/>
          <cell r="R1425"/>
          <cell r="S1425" t="str">
            <v xml:space="preserve">32819 </v>
          </cell>
          <cell r="T1425"/>
          <cell r="U1425"/>
          <cell r="V1425"/>
          <cell r="W1425"/>
          <cell r="X1425"/>
          <cell r="Y1425"/>
          <cell r="Z1425"/>
          <cell r="AA1425">
            <v>32819</v>
          </cell>
          <cell r="AB1425"/>
        </row>
        <row r="1426">
          <cell r="A1426"/>
          <cell r="B1426"/>
          <cell r="C1426"/>
          <cell r="D1426"/>
          <cell r="E1426"/>
          <cell r="F1426"/>
          <cell r="G1426"/>
          <cell r="H1426"/>
          <cell r="I1426"/>
          <cell r="J1426"/>
          <cell r="K1426"/>
          <cell r="L1426"/>
          <cell r="M1426"/>
          <cell r="N1426"/>
          <cell r="O1426"/>
          <cell r="P1426">
            <v>0</v>
          </cell>
          <cell r="Q1426"/>
          <cell r="R1426"/>
          <cell r="S1426" t="str">
            <v xml:space="preserve">32819 </v>
          </cell>
          <cell r="T1426"/>
          <cell r="U1426"/>
          <cell r="V1426"/>
          <cell r="W1426"/>
          <cell r="X1426"/>
          <cell r="Y1426"/>
          <cell r="Z1426"/>
          <cell r="AA1426">
            <v>32819</v>
          </cell>
          <cell r="AB1426"/>
        </row>
        <row r="1427">
          <cell r="A1427"/>
          <cell r="B1427"/>
          <cell r="C1427"/>
          <cell r="D1427"/>
          <cell r="E1427"/>
          <cell r="F1427"/>
          <cell r="G1427"/>
          <cell r="H1427"/>
          <cell r="I1427"/>
          <cell r="J1427"/>
          <cell r="K1427"/>
          <cell r="L1427"/>
          <cell r="M1427"/>
          <cell r="N1427"/>
          <cell r="O1427"/>
          <cell r="P1427">
            <v>0</v>
          </cell>
          <cell r="Q1427"/>
          <cell r="R1427"/>
          <cell r="S1427" t="str">
            <v xml:space="preserve">32819 </v>
          </cell>
          <cell r="T1427"/>
          <cell r="U1427"/>
          <cell r="V1427"/>
          <cell r="W1427"/>
          <cell r="X1427"/>
          <cell r="Y1427"/>
          <cell r="Z1427"/>
          <cell r="AA1427">
            <v>32819</v>
          </cell>
          <cell r="AB1427"/>
        </row>
        <row r="1428">
          <cell r="A1428"/>
          <cell r="B1428"/>
          <cell r="C1428"/>
          <cell r="D1428"/>
          <cell r="E1428"/>
          <cell r="F1428"/>
          <cell r="G1428"/>
          <cell r="H1428"/>
          <cell r="I1428"/>
          <cell r="J1428"/>
          <cell r="K1428"/>
          <cell r="L1428"/>
          <cell r="M1428"/>
          <cell r="N1428"/>
          <cell r="O1428"/>
          <cell r="P1428">
            <v>0</v>
          </cell>
          <cell r="Q1428"/>
          <cell r="R1428"/>
          <cell r="S1428" t="str">
            <v xml:space="preserve">32819 </v>
          </cell>
          <cell r="T1428"/>
          <cell r="U1428"/>
          <cell r="V1428"/>
          <cell r="W1428"/>
          <cell r="X1428"/>
          <cell r="Y1428"/>
          <cell r="Z1428"/>
          <cell r="AA1428">
            <v>32819</v>
          </cell>
          <cell r="AB1428"/>
        </row>
        <row r="1429">
          <cell r="A1429"/>
          <cell r="B1429"/>
          <cell r="C1429"/>
          <cell r="D1429"/>
          <cell r="E1429"/>
          <cell r="F1429"/>
          <cell r="G1429"/>
          <cell r="H1429"/>
          <cell r="I1429"/>
          <cell r="J1429"/>
          <cell r="K1429"/>
          <cell r="L1429"/>
          <cell r="M1429"/>
          <cell r="N1429"/>
          <cell r="O1429"/>
          <cell r="P1429">
            <v>0</v>
          </cell>
          <cell r="Q1429"/>
          <cell r="R1429"/>
          <cell r="S1429" t="str">
            <v xml:space="preserve">32819 </v>
          </cell>
          <cell r="T1429"/>
          <cell r="U1429"/>
          <cell r="V1429"/>
          <cell r="W1429"/>
          <cell r="X1429"/>
          <cell r="Y1429"/>
          <cell r="Z1429"/>
          <cell r="AA1429">
            <v>32819</v>
          </cell>
          <cell r="AB1429"/>
        </row>
        <row r="1430">
          <cell r="A1430"/>
          <cell r="B1430"/>
          <cell r="C1430"/>
          <cell r="D1430"/>
          <cell r="E1430"/>
          <cell r="F1430"/>
          <cell r="G1430"/>
          <cell r="H1430"/>
          <cell r="I1430"/>
          <cell r="J1430"/>
          <cell r="K1430"/>
          <cell r="L1430"/>
          <cell r="M1430"/>
          <cell r="N1430"/>
          <cell r="O1430"/>
          <cell r="P1430">
            <v>0</v>
          </cell>
          <cell r="Q1430"/>
          <cell r="R1430"/>
          <cell r="S1430" t="str">
            <v xml:space="preserve">32819 </v>
          </cell>
          <cell r="T1430"/>
          <cell r="U1430"/>
          <cell r="V1430"/>
          <cell r="W1430"/>
          <cell r="X1430"/>
          <cell r="Y1430"/>
          <cell r="Z1430"/>
          <cell r="AA1430">
            <v>32819</v>
          </cell>
          <cell r="AB1430"/>
        </row>
        <row r="1431">
          <cell r="A1431"/>
          <cell r="B1431"/>
          <cell r="C1431"/>
          <cell r="D1431"/>
          <cell r="E1431"/>
          <cell r="F1431"/>
          <cell r="G1431"/>
          <cell r="H1431"/>
          <cell r="I1431"/>
          <cell r="J1431"/>
          <cell r="K1431"/>
          <cell r="L1431"/>
          <cell r="M1431"/>
          <cell r="N1431"/>
          <cell r="O1431"/>
          <cell r="P1431">
            <v>0</v>
          </cell>
          <cell r="Q1431"/>
          <cell r="R1431"/>
          <cell r="S1431" t="str">
            <v xml:space="preserve">32819 </v>
          </cell>
          <cell r="T1431"/>
          <cell r="U1431"/>
          <cell r="V1431"/>
          <cell r="W1431"/>
          <cell r="X1431"/>
          <cell r="Y1431"/>
          <cell r="Z1431"/>
          <cell r="AA1431">
            <v>32819</v>
          </cell>
          <cell r="AB1431"/>
        </row>
        <row r="1432">
          <cell r="A1432"/>
          <cell r="B1432"/>
          <cell r="C1432"/>
          <cell r="D1432"/>
          <cell r="E1432"/>
          <cell r="F1432"/>
          <cell r="G1432"/>
          <cell r="H1432"/>
          <cell r="I1432"/>
          <cell r="J1432"/>
          <cell r="K1432"/>
          <cell r="L1432"/>
          <cell r="M1432"/>
          <cell r="N1432"/>
          <cell r="O1432"/>
          <cell r="P1432">
            <v>0</v>
          </cell>
          <cell r="Q1432"/>
          <cell r="R1432"/>
          <cell r="S1432" t="str">
            <v xml:space="preserve">32819 </v>
          </cell>
          <cell r="T1432"/>
          <cell r="U1432"/>
          <cell r="V1432"/>
          <cell r="W1432"/>
          <cell r="X1432"/>
          <cell r="Y1432"/>
          <cell r="Z1432"/>
          <cell r="AA1432">
            <v>32819</v>
          </cell>
          <cell r="AB1432"/>
        </row>
        <row r="1433">
          <cell r="A1433"/>
          <cell r="B1433"/>
          <cell r="C1433"/>
          <cell r="D1433"/>
          <cell r="E1433"/>
          <cell r="F1433"/>
          <cell r="G1433"/>
          <cell r="H1433"/>
          <cell r="I1433"/>
          <cell r="J1433"/>
          <cell r="K1433"/>
          <cell r="L1433"/>
          <cell r="M1433"/>
          <cell r="N1433"/>
          <cell r="O1433"/>
          <cell r="P1433">
            <v>0</v>
          </cell>
          <cell r="Q1433"/>
          <cell r="R1433"/>
          <cell r="S1433" t="str">
            <v xml:space="preserve">32819 </v>
          </cell>
          <cell r="T1433"/>
          <cell r="U1433"/>
          <cell r="V1433"/>
          <cell r="W1433"/>
          <cell r="X1433"/>
          <cell r="Y1433"/>
          <cell r="Z1433"/>
          <cell r="AA1433">
            <v>32819</v>
          </cell>
          <cell r="AB1433"/>
        </row>
        <row r="1434">
          <cell r="A1434"/>
          <cell r="B1434"/>
          <cell r="C1434"/>
          <cell r="D1434"/>
          <cell r="E1434"/>
          <cell r="F1434"/>
          <cell r="G1434"/>
          <cell r="H1434"/>
          <cell r="I1434"/>
          <cell r="J1434"/>
          <cell r="K1434"/>
          <cell r="L1434"/>
          <cell r="M1434"/>
          <cell r="N1434"/>
          <cell r="O1434"/>
          <cell r="P1434">
            <v>0</v>
          </cell>
          <cell r="Q1434"/>
          <cell r="R1434"/>
          <cell r="S1434" t="str">
            <v xml:space="preserve">32819 </v>
          </cell>
          <cell r="T1434"/>
          <cell r="U1434"/>
          <cell r="V1434"/>
          <cell r="W1434"/>
          <cell r="X1434"/>
          <cell r="Y1434"/>
          <cell r="Z1434"/>
          <cell r="AA1434">
            <v>32819</v>
          </cell>
          <cell r="AB1434"/>
        </row>
        <row r="1435">
          <cell r="A1435"/>
          <cell r="B1435"/>
          <cell r="C1435"/>
          <cell r="D1435"/>
          <cell r="E1435"/>
          <cell r="F1435"/>
          <cell r="G1435"/>
          <cell r="H1435"/>
          <cell r="I1435"/>
          <cell r="J1435"/>
          <cell r="K1435"/>
          <cell r="L1435"/>
          <cell r="M1435"/>
          <cell r="N1435"/>
          <cell r="O1435"/>
          <cell r="P1435">
            <v>0</v>
          </cell>
          <cell r="Q1435"/>
          <cell r="R1435"/>
          <cell r="S1435" t="str">
            <v xml:space="preserve">32819 </v>
          </cell>
          <cell r="T1435"/>
          <cell r="U1435"/>
          <cell r="V1435"/>
          <cell r="W1435"/>
          <cell r="X1435"/>
          <cell r="Y1435"/>
          <cell r="Z1435"/>
          <cell r="AA1435">
            <v>32819</v>
          </cell>
          <cell r="AB1435"/>
        </row>
        <row r="1436">
          <cell r="A1436"/>
          <cell r="B1436"/>
          <cell r="C1436"/>
          <cell r="D1436"/>
          <cell r="E1436"/>
          <cell r="F1436"/>
          <cell r="G1436"/>
          <cell r="H1436"/>
          <cell r="I1436"/>
          <cell r="J1436"/>
          <cell r="K1436"/>
          <cell r="L1436"/>
          <cell r="M1436"/>
          <cell r="N1436"/>
          <cell r="O1436"/>
          <cell r="P1436">
            <v>0</v>
          </cell>
          <cell r="Q1436"/>
          <cell r="R1436"/>
          <cell r="S1436" t="str">
            <v xml:space="preserve">32819 </v>
          </cell>
          <cell r="T1436"/>
          <cell r="U1436"/>
          <cell r="V1436"/>
          <cell r="W1436"/>
          <cell r="X1436"/>
          <cell r="Y1436"/>
          <cell r="Z1436"/>
          <cell r="AA1436">
            <v>32819</v>
          </cell>
          <cell r="AB1436"/>
        </row>
        <row r="1437">
          <cell r="A1437"/>
          <cell r="B1437"/>
          <cell r="C1437"/>
          <cell r="D1437"/>
          <cell r="E1437"/>
          <cell r="F1437"/>
          <cell r="G1437"/>
          <cell r="H1437"/>
          <cell r="I1437"/>
          <cell r="J1437"/>
          <cell r="K1437"/>
          <cell r="L1437"/>
          <cell r="M1437"/>
          <cell r="N1437"/>
          <cell r="O1437"/>
          <cell r="P1437">
            <v>0</v>
          </cell>
          <cell r="Q1437"/>
          <cell r="R1437"/>
          <cell r="S1437" t="str">
            <v xml:space="preserve">32819 </v>
          </cell>
          <cell r="T1437"/>
          <cell r="U1437"/>
          <cell r="V1437"/>
          <cell r="W1437"/>
          <cell r="X1437"/>
          <cell r="Y1437"/>
          <cell r="Z1437"/>
          <cell r="AA1437">
            <v>32819</v>
          </cell>
          <cell r="AB1437"/>
        </row>
        <row r="1438">
          <cell r="A1438"/>
          <cell r="B1438"/>
          <cell r="C1438"/>
          <cell r="D1438"/>
          <cell r="E1438"/>
          <cell r="F1438"/>
          <cell r="G1438"/>
          <cell r="H1438"/>
          <cell r="I1438"/>
          <cell r="J1438"/>
          <cell r="K1438"/>
          <cell r="L1438"/>
          <cell r="M1438"/>
          <cell r="N1438"/>
          <cell r="O1438"/>
          <cell r="P1438">
            <v>0</v>
          </cell>
          <cell r="Q1438"/>
          <cell r="R1438"/>
          <cell r="S1438" t="str">
            <v xml:space="preserve">32819 </v>
          </cell>
          <cell r="T1438"/>
          <cell r="U1438"/>
          <cell r="V1438"/>
          <cell r="W1438"/>
          <cell r="X1438"/>
          <cell r="Y1438"/>
          <cell r="Z1438"/>
          <cell r="AA1438">
            <v>32819</v>
          </cell>
          <cell r="AB1438"/>
        </row>
        <row r="1439">
          <cell r="A1439"/>
          <cell r="B1439"/>
          <cell r="C1439"/>
          <cell r="D1439"/>
          <cell r="E1439"/>
          <cell r="F1439"/>
          <cell r="G1439"/>
          <cell r="H1439"/>
          <cell r="I1439"/>
          <cell r="J1439"/>
          <cell r="K1439"/>
          <cell r="L1439"/>
          <cell r="M1439"/>
          <cell r="N1439"/>
          <cell r="O1439"/>
          <cell r="P1439">
            <v>0</v>
          </cell>
          <cell r="Q1439"/>
          <cell r="R1439"/>
          <cell r="S1439" t="str">
            <v xml:space="preserve">32819 </v>
          </cell>
          <cell r="T1439"/>
          <cell r="U1439"/>
          <cell r="V1439"/>
          <cell r="W1439"/>
          <cell r="X1439"/>
          <cell r="Y1439"/>
          <cell r="Z1439"/>
          <cell r="AA1439">
            <v>32819</v>
          </cell>
          <cell r="AB1439"/>
        </row>
        <row r="1440">
          <cell r="A1440"/>
          <cell r="B1440"/>
          <cell r="C1440"/>
          <cell r="D1440"/>
          <cell r="E1440"/>
          <cell r="F1440"/>
          <cell r="G1440"/>
          <cell r="H1440"/>
          <cell r="I1440"/>
          <cell r="J1440"/>
          <cell r="K1440"/>
          <cell r="L1440"/>
          <cell r="M1440"/>
          <cell r="N1440"/>
          <cell r="O1440"/>
          <cell r="P1440">
            <v>0</v>
          </cell>
          <cell r="Q1440"/>
          <cell r="R1440"/>
          <cell r="S1440" t="str">
            <v xml:space="preserve">32819 </v>
          </cell>
          <cell r="T1440"/>
          <cell r="U1440"/>
          <cell r="V1440"/>
          <cell r="W1440"/>
          <cell r="X1440"/>
          <cell r="Y1440"/>
          <cell r="Z1440"/>
          <cell r="AA1440">
            <v>32819</v>
          </cell>
          <cell r="AB1440"/>
        </row>
        <row r="1441">
          <cell r="A1441"/>
          <cell r="B1441"/>
          <cell r="C1441"/>
          <cell r="D1441"/>
          <cell r="E1441"/>
          <cell r="F1441"/>
          <cell r="G1441"/>
          <cell r="H1441"/>
          <cell r="I1441"/>
          <cell r="J1441"/>
          <cell r="K1441"/>
          <cell r="L1441"/>
          <cell r="M1441"/>
          <cell r="N1441"/>
          <cell r="O1441"/>
          <cell r="P1441">
            <v>0</v>
          </cell>
          <cell r="Q1441"/>
          <cell r="R1441"/>
          <cell r="S1441" t="str">
            <v xml:space="preserve">32819 </v>
          </cell>
          <cell r="T1441"/>
          <cell r="U1441"/>
          <cell r="V1441"/>
          <cell r="W1441"/>
          <cell r="X1441"/>
          <cell r="Y1441"/>
          <cell r="Z1441"/>
          <cell r="AA1441">
            <v>32819</v>
          </cell>
          <cell r="AB1441"/>
        </row>
        <row r="1442">
          <cell r="A1442"/>
          <cell r="B1442"/>
          <cell r="C1442"/>
          <cell r="D1442"/>
          <cell r="E1442"/>
          <cell r="F1442"/>
          <cell r="G1442"/>
          <cell r="H1442"/>
          <cell r="I1442"/>
          <cell r="J1442"/>
          <cell r="K1442"/>
          <cell r="L1442"/>
          <cell r="M1442"/>
          <cell r="N1442"/>
          <cell r="O1442"/>
          <cell r="P1442">
            <v>0</v>
          </cell>
          <cell r="Q1442"/>
          <cell r="R1442"/>
          <cell r="S1442" t="str">
            <v xml:space="preserve">32819 </v>
          </cell>
          <cell r="T1442"/>
          <cell r="U1442"/>
          <cell r="V1442"/>
          <cell r="W1442"/>
          <cell r="X1442"/>
          <cell r="Y1442"/>
          <cell r="Z1442"/>
          <cell r="AA1442">
            <v>32819</v>
          </cell>
          <cell r="AB1442"/>
        </row>
        <row r="1443">
          <cell r="A1443"/>
          <cell r="B1443"/>
          <cell r="C1443"/>
          <cell r="D1443"/>
          <cell r="E1443"/>
          <cell r="F1443"/>
          <cell r="G1443"/>
          <cell r="H1443"/>
          <cell r="I1443"/>
          <cell r="J1443"/>
          <cell r="K1443"/>
          <cell r="L1443"/>
          <cell r="M1443"/>
          <cell r="N1443"/>
          <cell r="O1443"/>
          <cell r="P1443">
            <v>0</v>
          </cell>
          <cell r="Q1443"/>
          <cell r="R1443"/>
          <cell r="S1443" t="str">
            <v xml:space="preserve">32819 </v>
          </cell>
          <cell r="T1443"/>
          <cell r="U1443"/>
          <cell r="V1443"/>
          <cell r="W1443"/>
          <cell r="X1443"/>
          <cell r="Y1443"/>
          <cell r="Z1443"/>
          <cell r="AA1443">
            <v>32819</v>
          </cell>
          <cell r="AB1443"/>
        </row>
        <row r="1444">
          <cell r="A1444"/>
          <cell r="B1444"/>
          <cell r="C1444"/>
          <cell r="D1444"/>
          <cell r="E1444"/>
          <cell r="F1444"/>
          <cell r="G1444"/>
          <cell r="H1444"/>
          <cell r="I1444"/>
          <cell r="J1444"/>
          <cell r="K1444"/>
          <cell r="L1444"/>
          <cell r="M1444"/>
          <cell r="N1444"/>
          <cell r="O1444"/>
          <cell r="P1444">
            <v>0</v>
          </cell>
          <cell r="Q1444"/>
          <cell r="R1444"/>
          <cell r="S1444" t="str">
            <v xml:space="preserve">32819 </v>
          </cell>
          <cell r="T1444"/>
          <cell r="U1444"/>
          <cell r="V1444"/>
          <cell r="W1444"/>
          <cell r="X1444"/>
          <cell r="Y1444"/>
          <cell r="Z1444"/>
          <cell r="AA1444">
            <v>32819</v>
          </cell>
          <cell r="AB1444"/>
        </row>
        <row r="1445">
          <cell r="A1445"/>
          <cell r="B1445"/>
          <cell r="C1445"/>
          <cell r="D1445"/>
          <cell r="E1445"/>
          <cell r="F1445"/>
          <cell r="G1445"/>
          <cell r="H1445"/>
          <cell r="I1445"/>
          <cell r="J1445"/>
          <cell r="K1445"/>
          <cell r="L1445"/>
          <cell r="M1445"/>
          <cell r="N1445"/>
          <cell r="O1445"/>
          <cell r="P1445">
            <v>0</v>
          </cell>
          <cell r="Q1445"/>
          <cell r="R1445"/>
          <cell r="S1445" t="str">
            <v xml:space="preserve">32819 </v>
          </cell>
          <cell r="T1445"/>
          <cell r="U1445"/>
          <cell r="V1445"/>
          <cell r="W1445"/>
          <cell r="X1445"/>
          <cell r="Y1445"/>
          <cell r="Z1445"/>
          <cell r="AA1445">
            <v>32819</v>
          </cell>
          <cell r="AB1445"/>
        </row>
        <row r="1446">
          <cell r="A1446"/>
          <cell r="B1446"/>
          <cell r="C1446"/>
          <cell r="D1446"/>
          <cell r="E1446"/>
          <cell r="F1446"/>
          <cell r="G1446"/>
          <cell r="H1446"/>
          <cell r="I1446"/>
          <cell r="J1446"/>
          <cell r="K1446"/>
          <cell r="L1446"/>
          <cell r="M1446"/>
          <cell r="N1446"/>
          <cell r="O1446"/>
          <cell r="P1446">
            <v>0</v>
          </cell>
          <cell r="Q1446"/>
          <cell r="R1446"/>
          <cell r="S1446" t="str">
            <v xml:space="preserve">32819 </v>
          </cell>
          <cell r="T1446"/>
          <cell r="U1446"/>
          <cell r="V1446"/>
          <cell r="W1446"/>
          <cell r="X1446"/>
          <cell r="Y1446"/>
          <cell r="Z1446"/>
          <cell r="AA1446">
            <v>32819</v>
          </cell>
          <cell r="AB1446"/>
        </row>
        <row r="1447">
          <cell r="A1447"/>
          <cell r="B1447"/>
          <cell r="C1447"/>
          <cell r="D1447"/>
          <cell r="E1447"/>
          <cell r="F1447"/>
          <cell r="G1447"/>
          <cell r="H1447"/>
          <cell r="I1447"/>
          <cell r="J1447"/>
          <cell r="K1447"/>
          <cell r="L1447"/>
          <cell r="M1447"/>
          <cell r="N1447"/>
          <cell r="O1447"/>
          <cell r="P1447">
            <v>0</v>
          </cell>
          <cell r="Q1447"/>
          <cell r="R1447"/>
          <cell r="S1447" t="str">
            <v xml:space="preserve">32819 </v>
          </cell>
          <cell r="T1447"/>
          <cell r="U1447"/>
          <cell r="V1447"/>
          <cell r="W1447"/>
          <cell r="X1447"/>
          <cell r="Y1447"/>
          <cell r="Z1447"/>
          <cell r="AA1447">
            <v>32819</v>
          </cell>
          <cell r="AB1447"/>
        </row>
        <row r="1448">
          <cell r="A1448"/>
          <cell r="B1448"/>
          <cell r="C1448"/>
          <cell r="D1448"/>
          <cell r="E1448"/>
          <cell r="F1448"/>
          <cell r="G1448"/>
          <cell r="H1448"/>
          <cell r="I1448"/>
          <cell r="J1448"/>
          <cell r="K1448"/>
          <cell r="L1448"/>
          <cell r="M1448"/>
          <cell r="N1448"/>
          <cell r="O1448"/>
          <cell r="P1448">
            <v>0</v>
          </cell>
          <cell r="Q1448"/>
          <cell r="R1448"/>
          <cell r="S1448" t="str">
            <v xml:space="preserve">32819 </v>
          </cell>
          <cell r="T1448"/>
          <cell r="U1448"/>
          <cell r="V1448"/>
          <cell r="W1448"/>
          <cell r="X1448"/>
          <cell r="Y1448"/>
          <cell r="Z1448"/>
          <cell r="AA1448">
            <v>32819</v>
          </cell>
          <cell r="AB1448"/>
        </row>
        <row r="1449">
          <cell r="A1449"/>
          <cell r="B1449"/>
          <cell r="C1449"/>
          <cell r="D1449"/>
          <cell r="E1449"/>
          <cell r="F1449"/>
          <cell r="G1449"/>
          <cell r="H1449"/>
          <cell r="I1449"/>
          <cell r="J1449"/>
          <cell r="K1449"/>
          <cell r="L1449"/>
          <cell r="M1449"/>
          <cell r="N1449"/>
          <cell r="O1449"/>
          <cell r="P1449">
            <v>0</v>
          </cell>
          <cell r="Q1449"/>
          <cell r="R1449"/>
          <cell r="S1449" t="str">
            <v xml:space="preserve">32819 </v>
          </cell>
          <cell r="T1449"/>
          <cell r="U1449"/>
          <cell r="V1449"/>
          <cell r="W1449"/>
          <cell r="X1449"/>
          <cell r="Y1449"/>
          <cell r="Z1449"/>
          <cell r="AA1449">
            <v>32819</v>
          </cell>
          <cell r="AB1449"/>
        </row>
        <row r="1450">
          <cell r="A1450"/>
          <cell r="B1450"/>
          <cell r="C1450"/>
          <cell r="D1450"/>
          <cell r="E1450"/>
          <cell r="F1450"/>
          <cell r="G1450"/>
          <cell r="H1450"/>
          <cell r="I1450"/>
          <cell r="J1450"/>
          <cell r="K1450"/>
          <cell r="L1450"/>
          <cell r="M1450"/>
          <cell r="N1450"/>
          <cell r="O1450"/>
          <cell r="P1450">
            <v>0</v>
          </cell>
          <cell r="Q1450"/>
          <cell r="R1450"/>
          <cell r="S1450" t="str">
            <v xml:space="preserve">32819 </v>
          </cell>
          <cell r="T1450"/>
          <cell r="U1450"/>
          <cell r="V1450"/>
          <cell r="W1450"/>
          <cell r="X1450"/>
          <cell r="Y1450"/>
          <cell r="Z1450"/>
          <cell r="AA1450">
            <v>32819</v>
          </cell>
          <cell r="AB1450"/>
        </row>
        <row r="1451">
          <cell r="A1451"/>
          <cell r="B1451"/>
          <cell r="C1451"/>
          <cell r="D1451"/>
          <cell r="E1451"/>
          <cell r="F1451"/>
          <cell r="G1451"/>
          <cell r="H1451"/>
          <cell r="I1451"/>
          <cell r="J1451"/>
          <cell r="K1451"/>
          <cell r="L1451"/>
          <cell r="M1451"/>
          <cell r="N1451"/>
          <cell r="O1451"/>
          <cell r="P1451">
            <v>0</v>
          </cell>
          <cell r="Q1451"/>
          <cell r="R1451"/>
          <cell r="S1451" t="str">
            <v xml:space="preserve">32819 </v>
          </cell>
          <cell r="T1451"/>
          <cell r="U1451"/>
          <cell r="V1451"/>
          <cell r="W1451"/>
          <cell r="X1451"/>
          <cell r="Y1451"/>
          <cell r="Z1451"/>
          <cell r="AA1451">
            <v>32819</v>
          </cell>
          <cell r="AB1451"/>
        </row>
        <row r="1452">
          <cell r="A1452"/>
          <cell r="B1452"/>
          <cell r="C1452"/>
          <cell r="D1452"/>
          <cell r="E1452"/>
          <cell r="F1452"/>
          <cell r="G1452"/>
          <cell r="H1452"/>
          <cell r="I1452"/>
          <cell r="J1452"/>
          <cell r="K1452"/>
          <cell r="L1452"/>
          <cell r="M1452"/>
          <cell r="N1452"/>
          <cell r="O1452"/>
          <cell r="P1452">
            <v>0</v>
          </cell>
          <cell r="Q1452"/>
          <cell r="R1452"/>
          <cell r="S1452" t="str">
            <v xml:space="preserve">32819 </v>
          </cell>
          <cell r="T1452"/>
          <cell r="U1452"/>
          <cell r="V1452"/>
          <cell r="W1452"/>
          <cell r="X1452"/>
          <cell r="Y1452"/>
          <cell r="Z1452"/>
          <cell r="AA1452">
            <v>32819</v>
          </cell>
          <cell r="AB1452"/>
        </row>
        <row r="1453">
          <cell r="A1453"/>
          <cell r="B1453"/>
          <cell r="C1453"/>
          <cell r="D1453"/>
          <cell r="E1453"/>
          <cell r="F1453"/>
          <cell r="G1453"/>
          <cell r="H1453"/>
          <cell r="I1453"/>
          <cell r="J1453"/>
          <cell r="K1453"/>
          <cell r="L1453"/>
          <cell r="M1453"/>
          <cell r="N1453"/>
          <cell r="O1453"/>
          <cell r="P1453">
            <v>0</v>
          </cell>
          <cell r="Q1453"/>
          <cell r="R1453"/>
          <cell r="S1453" t="str">
            <v xml:space="preserve">32819 </v>
          </cell>
          <cell r="T1453"/>
          <cell r="U1453"/>
          <cell r="V1453"/>
          <cell r="W1453"/>
          <cell r="X1453"/>
          <cell r="Y1453"/>
          <cell r="Z1453"/>
          <cell r="AA1453">
            <v>32819</v>
          </cell>
          <cell r="AB1453"/>
        </row>
        <row r="1454">
          <cell r="A1454"/>
          <cell r="B1454"/>
          <cell r="C1454"/>
          <cell r="D1454"/>
          <cell r="E1454"/>
          <cell r="F1454"/>
          <cell r="G1454"/>
          <cell r="H1454"/>
          <cell r="I1454"/>
          <cell r="J1454"/>
          <cell r="K1454"/>
          <cell r="L1454"/>
          <cell r="M1454"/>
          <cell r="N1454"/>
          <cell r="O1454"/>
          <cell r="P1454">
            <v>0</v>
          </cell>
          <cell r="Q1454"/>
          <cell r="R1454"/>
          <cell r="S1454" t="str">
            <v xml:space="preserve">32819 </v>
          </cell>
          <cell r="T1454"/>
          <cell r="U1454"/>
          <cell r="V1454"/>
          <cell r="W1454"/>
          <cell r="X1454"/>
          <cell r="Y1454"/>
          <cell r="Z1454"/>
          <cell r="AA1454">
            <v>32819</v>
          </cell>
          <cell r="AB1454"/>
        </row>
        <row r="1455">
          <cell r="A1455"/>
          <cell r="B1455"/>
          <cell r="C1455"/>
          <cell r="D1455"/>
          <cell r="E1455"/>
          <cell r="F1455"/>
          <cell r="G1455"/>
          <cell r="H1455"/>
          <cell r="I1455"/>
          <cell r="J1455"/>
          <cell r="K1455"/>
          <cell r="L1455"/>
          <cell r="M1455"/>
          <cell r="N1455"/>
          <cell r="O1455"/>
          <cell r="P1455">
            <v>0</v>
          </cell>
          <cell r="Q1455"/>
          <cell r="R1455"/>
          <cell r="S1455" t="str">
            <v xml:space="preserve">32819 </v>
          </cell>
          <cell r="T1455"/>
          <cell r="U1455"/>
          <cell r="V1455"/>
          <cell r="W1455"/>
          <cell r="X1455"/>
          <cell r="Y1455"/>
          <cell r="Z1455"/>
          <cell r="AA1455">
            <v>32819</v>
          </cell>
          <cell r="AB1455"/>
        </row>
        <row r="1456">
          <cell r="A1456"/>
          <cell r="B1456"/>
          <cell r="C1456"/>
          <cell r="D1456"/>
          <cell r="E1456"/>
          <cell r="F1456"/>
          <cell r="G1456"/>
          <cell r="H1456"/>
          <cell r="I1456"/>
          <cell r="J1456"/>
          <cell r="K1456"/>
          <cell r="L1456"/>
          <cell r="M1456"/>
          <cell r="N1456"/>
          <cell r="O1456"/>
          <cell r="P1456">
            <v>0</v>
          </cell>
          <cell r="Q1456"/>
          <cell r="R1456"/>
          <cell r="S1456" t="str">
            <v xml:space="preserve">32819 </v>
          </cell>
          <cell r="T1456"/>
          <cell r="U1456"/>
          <cell r="V1456"/>
          <cell r="W1456"/>
          <cell r="X1456"/>
          <cell r="Y1456"/>
          <cell r="Z1456"/>
          <cell r="AA1456">
            <v>32819</v>
          </cell>
          <cell r="AB1456"/>
        </row>
        <row r="1457">
          <cell r="A1457"/>
          <cell r="B1457"/>
          <cell r="C1457"/>
          <cell r="D1457"/>
          <cell r="E1457"/>
          <cell r="F1457"/>
          <cell r="G1457"/>
          <cell r="H1457"/>
          <cell r="I1457"/>
          <cell r="J1457"/>
          <cell r="K1457"/>
          <cell r="L1457"/>
          <cell r="M1457"/>
          <cell r="N1457"/>
          <cell r="O1457"/>
          <cell r="P1457">
            <v>0</v>
          </cell>
          <cell r="Q1457"/>
          <cell r="R1457"/>
          <cell r="S1457" t="str">
            <v xml:space="preserve">32819 </v>
          </cell>
          <cell r="T1457"/>
          <cell r="U1457"/>
          <cell r="V1457"/>
          <cell r="W1457"/>
          <cell r="X1457"/>
          <cell r="Y1457"/>
          <cell r="Z1457"/>
          <cell r="AA1457">
            <v>32819</v>
          </cell>
          <cell r="AB1457"/>
        </row>
        <row r="1458">
          <cell r="A1458"/>
          <cell r="B1458"/>
          <cell r="C1458"/>
          <cell r="D1458"/>
          <cell r="E1458"/>
          <cell r="F1458"/>
          <cell r="G1458"/>
          <cell r="H1458"/>
          <cell r="I1458"/>
          <cell r="J1458"/>
          <cell r="K1458"/>
          <cell r="L1458"/>
          <cell r="M1458"/>
          <cell r="N1458"/>
          <cell r="O1458"/>
          <cell r="P1458">
            <v>0</v>
          </cell>
          <cell r="Q1458"/>
          <cell r="R1458"/>
          <cell r="S1458" t="str">
            <v xml:space="preserve">32819 </v>
          </cell>
          <cell r="T1458"/>
          <cell r="U1458"/>
          <cell r="V1458"/>
          <cell r="W1458"/>
          <cell r="X1458"/>
          <cell r="Y1458"/>
          <cell r="Z1458"/>
          <cell r="AA1458">
            <v>32819</v>
          </cell>
          <cell r="AB1458"/>
        </row>
        <row r="1459">
          <cell r="A1459"/>
          <cell r="B1459"/>
          <cell r="C1459"/>
          <cell r="D1459"/>
          <cell r="E1459"/>
          <cell r="F1459"/>
          <cell r="G1459"/>
          <cell r="H1459"/>
          <cell r="I1459"/>
          <cell r="J1459"/>
          <cell r="K1459"/>
          <cell r="L1459"/>
          <cell r="M1459"/>
          <cell r="N1459"/>
          <cell r="O1459"/>
          <cell r="P1459">
            <v>0</v>
          </cell>
          <cell r="Q1459"/>
          <cell r="R1459"/>
          <cell r="S1459" t="str">
            <v xml:space="preserve">32819 </v>
          </cell>
          <cell r="T1459"/>
          <cell r="U1459"/>
          <cell r="V1459"/>
          <cell r="W1459"/>
          <cell r="X1459"/>
          <cell r="Y1459"/>
          <cell r="Z1459"/>
          <cell r="AA1459">
            <v>32819</v>
          </cell>
          <cell r="AB1459"/>
        </row>
        <row r="1460">
          <cell r="A1460"/>
          <cell r="B1460"/>
          <cell r="C1460"/>
          <cell r="D1460"/>
          <cell r="E1460"/>
          <cell r="F1460"/>
          <cell r="G1460"/>
          <cell r="H1460"/>
          <cell r="I1460"/>
          <cell r="J1460"/>
          <cell r="K1460"/>
          <cell r="L1460"/>
          <cell r="M1460"/>
          <cell r="N1460"/>
          <cell r="O1460"/>
          <cell r="P1460">
            <v>0</v>
          </cell>
          <cell r="Q1460"/>
          <cell r="R1460"/>
          <cell r="S1460" t="str">
            <v xml:space="preserve">32819 </v>
          </cell>
          <cell r="T1460"/>
          <cell r="U1460"/>
          <cell r="V1460"/>
          <cell r="W1460"/>
          <cell r="X1460"/>
          <cell r="Y1460"/>
          <cell r="Z1460"/>
          <cell r="AA1460">
            <v>32819</v>
          </cell>
          <cell r="AB1460"/>
        </row>
        <row r="1461">
          <cell r="A1461"/>
          <cell r="B1461"/>
          <cell r="C1461"/>
          <cell r="D1461"/>
          <cell r="E1461"/>
          <cell r="F1461"/>
          <cell r="G1461"/>
          <cell r="H1461"/>
          <cell r="I1461"/>
          <cell r="J1461"/>
          <cell r="K1461"/>
          <cell r="L1461"/>
          <cell r="M1461"/>
          <cell r="N1461"/>
          <cell r="O1461"/>
          <cell r="P1461">
            <v>0</v>
          </cell>
          <cell r="Q1461"/>
          <cell r="R1461"/>
          <cell r="S1461" t="str">
            <v xml:space="preserve">32819 </v>
          </cell>
          <cell r="T1461"/>
          <cell r="U1461"/>
          <cell r="V1461"/>
          <cell r="W1461"/>
          <cell r="X1461"/>
          <cell r="Y1461"/>
          <cell r="Z1461"/>
          <cell r="AA1461">
            <v>32819</v>
          </cell>
          <cell r="AB1461"/>
        </row>
        <row r="1462">
          <cell r="A1462"/>
          <cell r="B1462"/>
          <cell r="C1462"/>
          <cell r="D1462"/>
          <cell r="E1462"/>
          <cell r="F1462"/>
          <cell r="G1462"/>
          <cell r="H1462"/>
          <cell r="I1462"/>
          <cell r="J1462"/>
          <cell r="K1462"/>
          <cell r="L1462"/>
          <cell r="M1462"/>
          <cell r="N1462"/>
          <cell r="O1462"/>
          <cell r="P1462">
            <v>0</v>
          </cell>
          <cell r="Q1462"/>
          <cell r="R1462"/>
          <cell r="S1462" t="str">
            <v xml:space="preserve">32819 </v>
          </cell>
          <cell r="T1462"/>
          <cell r="U1462"/>
          <cell r="V1462"/>
          <cell r="W1462"/>
          <cell r="X1462"/>
          <cell r="Y1462"/>
          <cell r="Z1462"/>
          <cell r="AA1462">
            <v>32819</v>
          </cell>
          <cell r="AB1462"/>
        </row>
        <row r="1463">
          <cell r="A1463"/>
          <cell r="B1463"/>
          <cell r="C1463"/>
          <cell r="D1463"/>
          <cell r="E1463"/>
          <cell r="F1463"/>
          <cell r="G1463"/>
          <cell r="H1463"/>
          <cell r="I1463"/>
          <cell r="J1463"/>
          <cell r="K1463"/>
          <cell r="L1463"/>
          <cell r="M1463"/>
          <cell r="N1463"/>
          <cell r="O1463"/>
          <cell r="P1463">
            <v>0</v>
          </cell>
          <cell r="Q1463"/>
          <cell r="R1463"/>
          <cell r="S1463" t="str">
            <v xml:space="preserve">32819 </v>
          </cell>
          <cell r="T1463"/>
          <cell r="U1463"/>
          <cell r="V1463"/>
          <cell r="W1463"/>
          <cell r="X1463"/>
          <cell r="Y1463"/>
          <cell r="Z1463"/>
          <cell r="AA1463">
            <v>32819</v>
          </cell>
          <cell r="AB1463"/>
        </row>
        <row r="1464">
          <cell r="A1464"/>
          <cell r="B1464"/>
          <cell r="C1464"/>
          <cell r="D1464"/>
          <cell r="E1464"/>
          <cell r="F1464"/>
          <cell r="G1464"/>
          <cell r="H1464"/>
          <cell r="I1464"/>
          <cell r="J1464"/>
          <cell r="K1464"/>
          <cell r="L1464"/>
          <cell r="M1464"/>
          <cell r="N1464"/>
          <cell r="O1464"/>
          <cell r="P1464">
            <v>0</v>
          </cell>
          <cell r="Q1464"/>
          <cell r="R1464"/>
          <cell r="S1464" t="str">
            <v xml:space="preserve">32819 </v>
          </cell>
          <cell r="T1464"/>
          <cell r="U1464"/>
          <cell r="V1464"/>
          <cell r="W1464"/>
          <cell r="X1464"/>
          <cell r="Y1464"/>
          <cell r="Z1464"/>
          <cell r="AA1464">
            <v>32819</v>
          </cell>
          <cell r="AB1464"/>
        </row>
        <row r="1465">
          <cell r="A1465"/>
          <cell r="B1465"/>
          <cell r="C1465"/>
          <cell r="D1465"/>
          <cell r="E1465"/>
          <cell r="F1465"/>
          <cell r="G1465"/>
          <cell r="H1465"/>
          <cell r="I1465"/>
          <cell r="J1465"/>
          <cell r="K1465"/>
          <cell r="L1465"/>
          <cell r="M1465"/>
          <cell r="N1465"/>
          <cell r="O1465"/>
          <cell r="P1465">
            <v>0</v>
          </cell>
          <cell r="Q1465"/>
          <cell r="R1465"/>
          <cell r="S1465" t="str">
            <v xml:space="preserve">32819 </v>
          </cell>
          <cell r="T1465"/>
          <cell r="U1465"/>
          <cell r="V1465"/>
          <cell r="W1465"/>
          <cell r="X1465"/>
          <cell r="Y1465"/>
          <cell r="Z1465"/>
          <cell r="AA1465">
            <v>32819</v>
          </cell>
          <cell r="AB1465"/>
        </row>
        <row r="1466">
          <cell r="A1466"/>
          <cell r="B1466"/>
          <cell r="C1466"/>
          <cell r="D1466"/>
          <cell r="E1466"/>
          <cell r="F1466"/>
          <cell r="G1466"/>
          <cell r="H1466"/>
          <cell r="I1466"/>
          <cell r="J1466"/>
          <cell r="K1466"/>
          <cell r="L1466"/>
          <cell r="M1466"/>
          <cell r="N1466"/>
          <cell r="O1466"/>
          <cell r="P1466">
            <v>0</v>
          </cell>
          <cell r="Q1466"/>
          <cell r="R1466"/>
          <cell r="S1466" t="str">
            <v xml:space="preserve">32819 </v>
          </cell>
          <cell r="T1466"/>
          <cell r="U1466"/>
          <cell r="V1466"/>
          <cell r="W1466"/>
          <cell r="X1466"/>
          <cell r="Y1466"/>
          <cell r="Z1466"/>
          <cell r="AA1466">
            <v>32819</v>
          </cell>
          <cell r="AB1466"/>
        </row>
        <row r="1467">
          <cell r="A1467"/>
          <cell r="B1467"/>
          <cell r="C1467"/>
          <cell r="D1467"/>
          <cell r="E1467"/>
          <cell r="F1467"/>
          <cell r="G1467"/>
          <cell r="H1467"/>
          <cell r="I1467"/>
          <cell r="J1467"/>
          <cell r="K1467"/>
          <cell r="L1467"/>
          <cell r="M1467"/>
          <cell r="N1467"/>
          <cell r="O1467"/>
          <cell r="P1467">
            <v>0</v>
          </cell>
          <cell r="Q1467"/>
          <cell r="R1467"/>
          <cell r="S1467" t="str">
            <v xml:space="preserve">32819 </v>
          </cell>
          <cell r="T1467"/>
          <cell r="U1467"/>
          <cell r="V1467"/>
          <cell r="W1467"/>
          <cell r="X1467"/>
          <cell r="Y1467"/>
          <cell r="Z1467"/>
          <cell r="AA1467">
            <v>32819</v>
          </cell>
          <cell r="AB1467"/>
        </row>
        <row r="1468">
          <cell r="A1468"/>
          <cell r="B1468"/>
          <cell r="C1468"/>
          <cell r="D1468"/>
          <cell r="E1468"/>
          <cell r="F1468"/>
          <cell r="G1468"/>
          <cell r="H1468"/>
          <cell r="I1468"/>
          <cell r="J1468"/>
          <cell r="K1468"/>
          <cell r="L1468"/>
          <cell r="M1468"/>
          <cell r="N1468"/>
          <cell r="O1468"/>
          <cell r="P1468">
            <v>0</v>
          </cell>
          <cell r="Q1468"/>
          <cell r="R1468"/>
          <cell r="S1468" t="str">
            <v xml:space="preserve">32819 </v>
          </cell>
          <cell r="T1468"/>
          <cell r="U1468"/>
          <cell r="V1468"/>
          <cell r="W1468"/>
          <cell r="X1468"/>
          <cell r="Y1468"/>
          <cell r="Z1468"/>
          <cell r="AA1468">
            <v>32819</v>
          </cell>
          <cell r="AB1468"/>
        </row>
        <row r="1469">
          <cell r="A1469"/>
          <cell r="B1469"/>
          <cell r="C1469"/>
          <cell r="D1469"/>
          <cell r="E1469"/>
          <cell r="F1469"/>
          <cell r="G1469"/>
          <cell r="H1469"/>
          <cell r="I1469"/>
          <cell r="J1469"/>
          <cell r="K1469"/>
          <cell r="L1469"/>
          <cell r="M1469"/>
          <cell r="N1469"/>
          <cell r="O1469"/>
          <cell r="P1469">
            <v>0</v>
          </cell>
          <cell r="Q1469"/>
          <cell r="R1469"/>
          <cell r="S1469" t="str">
            <v xml:space="preserve">32819 </v>
          </cell>
          <cell r="T1469"/>
          <cell r="U1469"/>
          <cell r="V1469"/>
          <cell r="W1469"/>
          <cell r="X1469"/>
          <cell r="Y1469"/>
          <cell r="Z1469"/>
          <cell r="AA1469">
            <v>32819</v>
          </cell>
          <cell r="AB1469"/>
        </row>
        <row r="1470">
          <cell r="A1470"/>
          <cell r="B1470"/>
          <cell r="C1470"/>
          <cell r="D1470"/>
          <cell r="E1470"/>
          <cell r="F1470"/>
          <cell r="G1470"/>
          <cell r="H1470"/>
          <cell r="I1470"/>
          <cell r="J1470"/>
          <cell r="K1470"/>
          <cell r="L1470"/>
          <cell r="M1470"/>
          <cell r="N1470"/>
          <cell r="O1470"/>
          <cell r="P1470">
            <v>0</v>
          </cell>
          <cell r="Q1470"/>
          <cell r="R1470"/>
          <cell r="S1470" t="str">
            <v xml:space="preserve">32819 </v>
          </cell>
          <cell r="T1470"/>
          <cell r="U1470"/>
          <cell r="V1470"/>
          <cell r="W1470"/>
          <cell r="X1470"/>
          <cell r="Y1470"/>
          <cell r="Z1470"/>
          <cell r="AA1470">
            <v>32819</v>
          </cell>
          <cell r="AB1470"/>
        </row>
        <row r="1471">
          <cell r="A1471"/>
          <cell r="B1471"/>
          <cell r="C1471"/>
          <cell r="D1471"/>
          <cell r="E1471"/>
          <cell r="F1471"/>
          <cell r="G1471"/>
          <cell r="H1471"/>
          <cell r="I1471"/>
          <cell r="J1471"/>
          <cell r="K1471"/>
          <cell r="L1471"/>
          <cell r="M1471"/>
          <cell r="N1471"/>
          <cell r="O1471"/>
          <cell r="P1471">
            <v>0</v>
          </cell>
          <cell r="Q1471"/>
          <cell r="R1471"/>
          <cell r="S1471" t="str">
            <v xml:space="preserve">32819 </v>
          </cell>
          <cell r="T1471"/>
          <cell r="U1471"/>
          <cell r="V1471"/>
          <cell r="W1471"/>
          <cell r="X1471"/>
          <cell r="Y1471"/>
          <cell r="Z1471"/>
          <cell r="AA1471">
            <v>32819</v>
          </cell>
          <cell r="AB1471"/>
        </row>
        <row r="1472">
          <cell r="A1472"/>
          <cell r="B1472"/>
          <cell r="C1472"/>
          <cell r="D1472"/>
          <cell r="E1472"/>
          <cell r="F1472"/>
          <cell r="G1472"/>
          <cell r="H1472"/>
          <cell r="I1472"/>
          <cell r="J1472"/>
          <cell r="K1472"/>
          <cell r="L1472"/>
          <cell r="M1472"/>
          <cell r="N1472"/>
          <cell r="O1472"/>
          <cell r="P1472">
            <v>0</v>
          </cell>
          <cell r="Q1472"/>
          <cell r="R1472"/>
          <cell r="S1472" t="str">
            <v xml:space="preserve">32819 </v>
          </cell>
          <cell r="T1472"/>
          <cell r="U1472"/>
          <cell r="V1472"/>
          <cell r="W1472"/>
          <cell r="X1472"/>
          <cell r="Y1472"/>
          <cell r="Z1472"/>
          <cell r="AA1472">
            <v>32819</v>
          </cell>
          <cell r="AB1472"/>
        </row>
        <row r="1473">
          <cell r="A1473"/>
          <cell r="B1473"/>
          <cell r="C1473"/>
          <cell r="D1473"/>
          <cell r="E1473"/>
          <cell r="F1473"/>
          <cell r="G1473"/>
          <cell r="H1473"/>
          <cell r="I1473"/>
          <cell r="J1473"/>
          <cell r="K1473"/>
          <cell r="L1473"/>
          <cell r="M1473"/>
          <cell r="N1473"/>
          <cell r="O1473"/>
          <cell r="P1473">
            <v>0</v>
          </cell>
          <cell r="Q1473"/>
          <cell r="R1473"/>
          <cell r="S1473" t="str">
            <v xml:space="preserve">32819 </v>
          </cell>
          <cell r="T1473"/>
          <cell r="U1473"/>
          <cell r="V1473"/>
          <cell r="W1473"/>
          <cell r="X1473"/>
          <cell r="Y1473"/>
          <cell r="Z1473"/>
          <cell r="AA1473">
            <v>32819</v>
          </cell>
          <cell r="AB1473"/>
        </row>
        <row r="1474">
          <cell r="A1474"/>
          <cell r="B1474"/>
          <cell r="C1474"/>
          <cell r="D1474"/>
          <cell r="E1474"/>
          <cell r="F1474"/>
          <cell r="G1474"/>
          <cell r="H1474"/>
          <cell r="I1474"/>
          <cell r="J1474"/>
          <cell r="K1474"/>
          <cell r="L1474"/>
          <cell r="M1474"/>
          <cell r="N1474"/>
          <cell r="O1474"/>
          <cell r="P1474">
            <v>0</v>
          </cell>
          <cell r="Q1474"/>
          <cell r="R1474"/>
          <cell r="S1474" t="str">
            <v xml:space="preserve">32819 </v>
          </cell>
          <cell r="T1474"/>
          <cell r="U1474"/>
          <cell r="V1474"/>
          <cell r="W1474"/>
          <cell r="X1474"/>
          <cell r="Y1474"/>
          <cell r="Z1474"/>
          <cell r="AA1474">
            <v>32819</v>
          </cell>
          <cell r="AB1474"/>
        </row>
        <row r="1475">
          <cell r="A1475"/>
          <cell r="B1475"/>
          <cell r="C1475"/>
          <cell r="D1475"/>
          <cell r="E1475"/>
          <cell r="F1475"/>
          <cell r="G1475"/>
          <cell r="H1475"/>
          <cell r="I1475"/>
          <cell r="J1475"/>
          <cell r="K1475"/>
          <cell r="L1475"/>
          <cell r="M1475"/>
          <cell r="N1475"/>
          <cell r="O1475"/>
          <cell r="P1475">
            <v>0</v>
          </cell>
          <cell r="Q1475"/>
          <cell r="R1475"/>
          <cell r="S1475" t="str">
            <v xml:space="preserve">32819 </v>
          </cell>
          <cell r="T1475"/>
          <cell r="U1475"/>
          <cell r="V1475"/>
          <cell r="W1475"/>
          <cell r="X1475"/>
          <cell r="Y1475"/>
          <cell r="Z1475"/>
          <cell r="AA1475">
            <v>32819</v>
          </cell>
          <cell r="AB1475"/>
        </row>
        <row r="1476">
          <cell r="A1476"/>
          <cell r="B1476"/>
          <cell r="C1476"/>
          <cell r="D1476"/>
          <cell r="E1476"/>
          <cell r="F1476"/>
          <cell r="G1476"/>
          <cell r="H1476"/>
          <cell r="I1476"/>
          <cell r="J1476"/>
          <cell r="K1476"/>
          <cell r="L1476"/>
          <cell r="M1476"/>
          <cell r="N1476"/>
          <cell r="O1476"/>
          <cell r="P1476">
            <v>0</v>
          </cell>
          <cell r="Q1476"/>
          <cell r="R1476"/>
          <cell r="S1476" t="str">
            <v xml:space="preserve">32819 </v>
          </cell>
          <cell r="T1476"/>
          <cell r="U1476"/>
          <cell r="V1476"/>
          <cell r="W1476"/>
          <cell r="X1476"/>
          <cell r="Y1476"/>
          <cell r="Z1476"/>
          <cell r="AA1476">
            <v>32819</v>
          </cell>
          <cell r="AB1476"/>
        </row>
        <row r="1477">
          <cell r="A1477"/>
          <cell r="B1477"/>
          <cell r="C1477"/>
          <cell r="D1477"/>
          <cell r="E1477"/>
          <cell r="F1477"/>
          <cell r="G1477"/>
          <cell r="H1477"/>
          <cell r="I1477"/>
          <cell r="J1477"/>
          <cell r="K1477"/>
          <cell r="L1477"/>
          <cell r="M1477"/>
          <cell r="N1477"/>
          <cell r="O1477"/>
          <cell r="P1477">
            <v>0</v>
          </cell>
          <cell r="Q1477"/>
          <cell r="R1477"/>
          <cell r="S1477" t="str">
            <v xml:space="preserve">32819 </v>
          </cell>
          <cell r="T1477"/>
          <cell r="U1477"/>
          <cell r="V1477"/>
          <cell r="W1477"/>
          <cell r="X1477"/>
          <cell r="Y1477"/>
          <cell r="Z1477"/>
          <cell r="AA1477">
            <v>32819</v>
          </cell>
          <cell r="AB1477"/>
        </row>
        <row r="1478">
          <cell r="A1478"/>
          <cell r="B1478"/>
          <cell r="C1478"/>
          <cell r="D1478"/>
          <cell r="E1478"/>
          <cell r="F1478"/>
          <cell r="G1478"/>
          <cell r="H1478"/>
          <cell r="I1478"/>
          <cell r="J1478"/>
          <cell r="K1478"/>
          <cell r="L1478"/>
          <cell r="M1478"/>
          <cell r="N1478"/>
          <cell r="O1478"/>
          <cell r="P1478">
            <v>0</v>
          </cell>
          <cell r="Q1478"/>
          <cell r="R1478"/>
          <cell r="S1478" t="str">
            <v xml:space="preserve">32819 </v>
          </cell>
          <cell r="T1478"/>
          <cell r="U1478"/>
          <cell r="V1478"/>
          <cell r="W1478"/>
          <cell r="X1478"/>
          <cell r="Y1478"/>
          <cell r="Z1478"/>
          <cell r="AA1478">
            <v>32819</v>
          </cell>
          <cell r="AB1478"/>
        </row>
        <row r="1479">
          <cell r="A1479"/>
          <cell r="B1479"/>
          <cell r="C1479"/>
          <cell r="D1479"/>
          <cell r="E1479"/>
          <cell r="F1479"/>
          <cell r="G1479"/>
          <cell r="H1479"/>
          <cell r="I1479"/>
          <cell r="J1479"/>
          <cell r="K1479"/>
          <cell r="L1479"/>
          <cell r="M1479"/>
          <cell r="N1479"/>
          <cell r="O1479"/>
          <cell r="P1479">
            <v>0</v>
          </cell>
          <cell r="Q1479"/>
          <cell r="R1479"/>
          <cell r="S1479" t="str">
            <v xml:space="preserve">32819 </v>
          </cell>
          <cell r="T1479"/>
          <cell r="U1479"/>
          <cell r="V1479"/>
          <cell r="W1479"/>
          <cell r="X1479"/>
          <cell r="Y1479"/>
          <cell r="Z1479"/>
          <cell r="AA1479">
            <v>32819</v>
          </cell>
          <cell r="AB1479"/>
        </row>
        <row r="1480">
          <cell r="A1480"/>
          <cell r="B1480"/>
          <cell r="C1480"/>
          <cell r="D1480"/>
          <cell r="E1480"/>
          <cell r="F1480"/>
          <cell r="G1480"/>
          <cell r="H1480"/>
          <cell r="I1480"/>
          <cell r="J1480"/>
          <cell r="K1480"/>
          <cell r="L1480"/>
          <cell r="M1480"/>
          <cell r="N1480"/>
          <cell r="O1480"/>
          <cell r="P1480">
            <v>0</v>
          </cell>
          <cell r="Q1480"/>
          <cell r="R1480"/>
          <cell r="S1480" t="str">
            <v xml:space="preserve">32819 </v>
          </cell>
          <cell r="T1480"/>
          <cell r="U1480"/>
          <cell r="V1480"/>
          <cell r="W1480"/>
          <cell r="X1480"/>
          <cell r="Y1480"/>
          <cell r="Z1480"/>
          <cell r="AA1480">
            <v>32819</v>
          </cell>
          <cell r="AB1480"/>
        </row>
        <row r="1481">
          <cell r="A1481"/>
          <cell r="B1481"/>
          <cell r="C1481"/>
          <cell r="D1481"/>
          <cell r="E1481"/>
          <cell r="F1481"/>
          <cell r="G1481"/>
          <cell r="H1481"/>
          <cell r="I1481"/>
          <cell r="J1481"/>
          <cell r="K1481"/>
          <cell r="L1481"/>
          <cell r="M1481"/>
          <cell r="N1481"/>
          <cell r="O1481"/>
          <cell r="P1481">
            <v>0</v>
          </cell>
          <cell r="Q1481"/>
          <cell r="R1481"/>
          <cell r="S1481" t="str">
            <v xml:space="preserve">32819 </v>
          </cell>
          <cell r="T1481"/>
          <cell r="U1481"/>
          <cell r="V1481"/>
          <cell r="W1481"/>
          <cell r="X1481"/>
          <cell r="Y1481"/>
          <cell r="Z1481"/>
          <cell r="AA1481">
            <v>32819</v>
          </cell>
          <cell r="AB1481"/>
        </row>
        <row r="1482">
          <cell r="A1482"/>
          <cell r="B1482"/>
          <cell r="C1482"/>
          <cell r="D1482"/>
          <cell r="E1482"/>
          <cell r="F1482"/>
          <cell r="G1482"/>
          <cell r="H1482"/>
          <cell r="I1482"/>
          <cell r="J1482"/>
          <cell r="K1482"/>
          <cell r="L1482"/>
          <cell r="M1482"/>
          <cell r="N1482"/>
          <cell r="O1482"/>
          <cell r="P1482">
            <v>0</v>
          </cell>
          <cell r="Q1482"/>
          <cell r="R1482"/>
          <cell r="S1482" t="str">
            <v xml:space="preserve">32819 </v>
          </cell>
          <cell r="T1482"/>
          <cell r="U1482"/>
          <cell r="V1482"/>
          <cell r="W1482"/>
          <cell r="X1482"/>
          <cell r="Y1482"/>
          <cell r="Z1482"/>
          <cell r="AA1482">
            <v>32819</v>
          </cell>
          <cell r="AB1482"/>
        </row>
        <row r="1483">
          <cell r="A1483"/>
          <cell r="B1483"/>
          <cell r="C1483"/>
          <cell r="D1483"/>
          <cell r="E1483"/>
          <cell r="F1483"/>
          <cell r="G1483"/>
          <cell r="H1483"/>
          <cell r="I1483"/>
          <cell r="J1483"/>
          <cell r="K1483"/>
          <cell r="L1483"/>
          <cell r="M1483"/>
          <cell r="N1483"/>
          <cell r="O1483"/>
          <cell r="P1483">
            <v>0</v>
          </cell>
          <cell r="Q1483"/>
          <cell r="R1483"/>
          <cell r="S1483" t="str">
            <v xml:space="preserve">32819 </v>
          </cell>
          <cell r="T1483"/>
          <cell r="U1483"/>
          <cell r="V1483"/>
          <cell r="W1483"/>
          <cell r="X1483"/>
          <cell r="Y1483"/>
          <cell r="Z1483"/>
          <cell r="AA1483">
            <v>32819</v>
          </cell>
          <cell r="AB1483"/>
        </row>
        <row r="1484">
          <cell r="A1484"/>
          <cell r="B1484"/>
          <cell r="C1484"/>
          <cell r="D1484"/>
          <cell r="E1484"/>
          <cell r="F1484"/>
          <cell r="G1484"/>
          <cell r="H1484"/>
          <cell r="I1484"/>
          <cell r="J1484"/>
          <cell r="K1484"/>
          <cell r="L1484"/>
          <cell r="M1484"/>
          <cell r="N1484"/>
          <cell r="O1484"/>
          <cell r="P1484">
            <v>0</v>
          </cell>
          <cell r="Q1484"/>
          <cell r="R1484"/>
          <cell r="S1484" t="str">
            <v xml:space="preserve">32819 </v>
          </cell>
          <cell r="T1484"/>
          <cell r="U1484"/>
          <cell r="V1484"/>
          <cell r="W1484"/>
          <cell r="X1484"/>
          <cell r="Y1484"/>
          <cell r="Z1484"/>
          <cell r="AA1484">
            <v>32819</v>
          </cell>
          <cell r="AB1484"/>
        </row>
        <row r="1485">
          <cell r="A1485"/>
          <cell r="B1485"/>
          <cell r="C1485"/>
          <cell r="D1485"/>
          <cell r="E1485"/>
          <cell r="F1485"/>
          <cell r="G1485"/>
          <cell r="H1485"/>
          <cell r="I1485"/>
          <cell r="J1485"/>
          <cell r="K1485"/>
          <cell r="L1485"/>
          <cell r="M1485"/>
          <cell r="N1485"/>
          <cell r="O1485"/>
          <cell r="P1485">
            <v>0</v>
          </cell>
          <cell r="Q1485"/>
          <cell r="R1485"/>
          <cell r="S1485" t="str">
            <v xml:space="preserve">32819 </v>
          </cell>
          <cell r="T1485"/>
          <cell r="U1485"/>
          <cell r="V1485"/>
          <cell r="W1485"/>
          <cell r="X1485"/>
          <cell r="Y1485"/>
          <cell r="Z1485"/>
          <cell r="AA1485">
            <v>32819</v>
          </cell>
          <cell r="AB1485"/>
        </row>
        <row r="1486">
          <cell r="A1486"/>
          <cell r="B1486"/>
          <cell r="C1486"/>
          <cell r="D1486"/>
          <cell r="E1486"/>
          <cell r="F1486"/>
          <cell r="G1486"/>
          <cell r="H1486"/>
          <cell r="I1486"/>
          <cell r="J1486"/>
          <cell r="K1486"/>
          <cell r="L1486"/>
          <cell r="M1486"/>
          <cell r="N1486"/>
          <cell r="O1486"/>
          <cell r="P1486">
            <v>0</v>
          </cell>
          <cell r="Q1486"/>
          <cell r="R1486"/>
          <cell r="S1486" t="str">
            <v xml:space="preserve">32819 </v>
          </cell>
          <cell r="T1486"/>
          <cell r="U1486"/>
          <cell r="V1486"/>
          <cell r="W1486"/>
          <cell r="X1486"/>
          <cell r="Y1486"/>
          <cell r="Z1486"/>
          <cell r="AA1486">
            <v>32819</v>
          </cell>
          <cell r="AB1486"/>
        </row>
        <row r="1487">
          <cell r="A1487"/>
          <cell r="B1487"/>
          <cell r="C1487"/>
          <cell r="D1487"/>
          <cell r="E1487"/>
          <cell r="F1487"/>
          <cell r="G1487"/>
          <cell r="H1487"/>
          <cell r="I1487"/>
          <cell r="J1487"/>
          <cell r="K1487"/>
          <cell r="L1487"/>
          <cell r="M1487"/>
          <cell r="N1487"/>
          <cell r="O1487"/>
          <cell r="P1487">
            <v>0</v>
          </cell>
          <cell r="Q1487"/>
          <cell r="R1487"/>
          <cell r="S1487" t="str">
            <v xml:space="preserve">32819 </v>
          </cell>
          <cell r="T1487"/>
          <cell r="U1487"/>
          <cell r="V1487"/>
          <cell r="W1487"/>
          <cell r="X1487"/>
          <cell r="Y1487"/>
          <cell r="Z1487"/>
          <cell r="AA1487">
            <v>32819</v>
          </cell>
          <cell r="AB1487"/>
        </row>
        <row r="1488">
          <cell r="A1488"/>
          <cell r="B1488"/>
          <cell r="C1488"/>
          <cell r="D1488"/>
          <cell r="E1488"/>
          <cell r="F1488"/>
          <cell r="G1488"/>
          <cell r="H1488"/>
          <cell r="I1488"/>
          <cell r="J1488"/>
          <cell r="K1488"/>
          <cell r="L1488"/>
          <cell r="M1488"/>
          <cell r="N1488"/>
          <cell r="O1488"/>
          <cell r="P1488">
            <v>0</v>
          </cell>
          <cell r="Q1488"/>
          <cell r="R1488"/>
          <cell r="S1488" t="str">
            <v xml:space="preserve">32819 </v>
          </cell>
          <cell r="T1488"/>
          <cell r="U1488"/>
          <cell r="V1488"/>
          <cell r="W1488"/>
          <cell r="X1488"/>
          <cell r="Y1488"/>
          <cell r="Z1488"/>
          <cell r="AA1488">
            <v>32819</v>
          </cell>
          <cell r="AB1488"/>
        </row>
        <row r="1489">
          <cell r="A1489"/>
          <cell r="B1489"/>
          <cell r="C1489"/>
          <cell r="D1489"/>
          <cell r="E1489"/>
          <cell r="F1489"/>
          <cell r="G1489"/>
          <cell r="H1489"/>
          <cell r="I1489"/>
          <cell r="J1489"/>
          <cell r="K1489"/>
          <cell r="L1489"/>
          <cell r="M1489"/>
          <cell r="N1489"/>
          <cell r="O1489"/>
          <cell r="P1489">
            <v>0</v>
          </cell>
          <cell r="Q1489"/>
          <cell r="R1489"/>
          <cell r="S1489" t="str">
            <v xml:space="preserve">32819 </v>
          </cell>
          <cell r="T1489"/>
          <cell r="U1489"/>
          <cell r="V1489"/>
          <cell r="W1489"/>
          <cell r="X1489"/>
          <cell r="Y1489"/>
          <cell r="Z1489"/>
          <cell r="AA1489">
            <v>32819</v>
          </cell>
          <cell r="AB1489"/>
        </row>
        <row r="1490">
          <cell r="A1490"/>
          <cell r="B1490"/>
          <cell r="C1490"/>
          <cell r="D1490"/>
          <cell r="E1490"/>
          <cell r="F1490"/>
          <cell r="G1490"/>
          <cell r="H1490"/>
          <cell r="I1490"/>
          <cell r="J1490"/>
          <cell r="K1490"/>
          <cell r="L1490"/>
          <cell r="M1490"/>
          <cell r="N1490"/>
          <cell r="O1490"/>
          <cell r="P1490">
            <v>0</v>
          </cell>
          <cell r="Q1490"/>
          <cell r="R1490"/>
          <cell r="S1490" t="str">
            <v xml:space="preserve">32819 </v>
          </cell>
          <cell r="T1490"/>
          <cell r="U1490"/>
          <cell r="V1490"/>
          <cell r="W1490"/>
          <cell r="X1490"/>
          <cell r="Y1490"/>
          <cell r="Z1490"/>
          <cell r="AA1490">
            <v>32819</v>
          </cell>
          <cell r="AB1490"/>
        </row>
        <row r="1491">
          <cell r="A1491"/>
          <cell r="B1491"/>
          <cell r="C1491"/>
          <cell r="D1491"/>
          <cell r="E1491"/>
          <cell r="F1491"/>
          <cell r="G1491"/>
          <cell r="H1491"/>
          <cell r="I1491"/>
          <cell r="J1491"/>
          <cell r="K1491"/>
          <cell r="L1491"/>
          <cell r="M1491"/>
          <cell r="N1491"/>
          <cell r="O1491"/>
          <cell r="P1491">
            <v>0</v>
          </cell>
          <cell r="Q1491"/>
          <cell r="R1491"/>
          <cell r="S1491" t="str">
            <v xml:space="preserve">32819 </v>
          </cell>
          <cell r="T1491"/>
          <cell r="U1491"/>
          <cell r="V1491"/>
          <cell r="W1491"/>
          <cell r="X1491"/>
          <cell r="Y1491"/>
          <cell r="Z1491"/>
          <cell r="AA1491">
            <v>32819</v>
          </cell>
          <cell r="AB1491"/>
        </row>
        <row r="1492">
          <cell r="A1492"/>
          <cell r="B1492"/>
          <cell r="C1492"/>
          <cell r="D1492"/>
          <cell r="E1492"/>
          <cell r="F1492"/>
          <cell r="G1492"/>
          <cell r="H1492"/>
          <cell r="I1492"/>
          <cell r="J1492"/>
          <cell r="K1492"/>
          <cell r="L1492"/>
          <cell r="M1492"/>
          <cell r="N1492"/>
          <cell r="O1492"/>
          <cell r="P1492">
            <v>0</v>
          </cell>
          <cell r="Q1492"/>
          <cell r="R1492"/>
          <cell r="S1492" t="str">
            <v xml:space="preserve">32819 </v>
          </cell>
          <cell r="T1492"/>
          <cell r="U1492"/>
          <cell r="V1492"/>
          <cell r="W1492"/>
          <cell r="X1492"/>
          <cell r="Y1492"/>
          <cell r="Z1492"/>
          <cell r="AA1492">
            <v>32819</v>
          </cell>
          <cell r="AB1492"/>
        </row>
        <row r="1493">
          <cell r="A1493"/>
          <cell r="B1493"/>
          <cell r="C1493"/>
          <cell r="D1493"/>
          <cell r="E1493"/>
          <cell r="F1493"/>
          <cell r="G1493"/>
          <cell r="H1493"/>
          <cell r="I1493"/>
          <cell r="J1493"/>
          <cell r="K1493"/>
          <cell r="L1493"/>
          <cell r="M1493"/>
          <cell r="N1493"/>
          <cell r="O1493"/>
          <cell r="P1493">
            <v>0</v>
          </cell>
          <cell r="Q1493"/>
          <cell r="R1493"/>
          <cell r="S1493" t="str">
            <v xml:space="preserve">32819 </v>
          </cell>
          <cell r="T1493"/>
          <cell r="U1493"/>
          <cell r="V1493"/>
          <cell r="W1493"/>
          <cell r="X1493"/>
          <cell r="Y1493"/>
          <cell r="Z1493"/>
          <cell r="AA1493">
            <v>32819</v>
          </cell>
          <cell r="AB1493"/>
        </row>
        <row r="1494">
          <cell r="A1494"/>
          <cell r="B1494"/>
          <cell r="C1494"/>
          <cell r="D1494"/>
          <cell r="E1494"/>
          <cell r="F1494"/>
          <cell r="G1494"/>
          <cell r="H1494"/>
          <cell r="I1494"/>
          <cell r="J1494"/>
          <cell r="K1494"/>
          <cell r="L1494"/>
          <cell r="M1494"/>
          <cell r="N1494"/>
          <cell r="O1494"/>
          <cell r="P1494">
            <v>0</v>
          </cell>
          <cell r="Q1494"/>
          <cell r="R1494"/>
          <cell r="S1494" t="str">
            <v xml:space="preserve">32819 </v>
          </cell>
          <cell r="T1494"/>
          <cell r="U1494"/>
          <cell r="V1494"/>
          <cell r="W1494"/>
          <cell r="X1494"/>
          <cell r="Y1494"/>
          <cell r="Z1494"/>
          <cell r="AA1494">
            <v>32819</v>
          </cell>
          <cell r="AB1494"/>
        </row>
        <row r="1495">
          <cell r="A1495"/>
          <cell r="B1495"/>
          <cell r="C1495"/>
          <cell r="D1495"/>
          <cell r="E1495"/>
          <cell r="F1495"/>
          <cell r="G1495"/>
          <cell r="H1495"/>
          <cell r="I1495"/>
          <cell r="J1495"/>
          <cell r="K1495"/>
          <cell r="L1495"/>
          <cell r="M1495"/>
          <cell r="N1495"/>
          <cell r="O1495"/>
          <cell r="P1495">
            <v>0</v>
          </cell>
          <cell r="Q1495"/>
          <cell r="R1495"/>
          <cell r="S1495" t="str">
            <v xml:space="preserve">32819 </v>
          </cell>
          <cell r="T1495"/>
          <cell r="U1495"/>
          <cell r="V1495"/>
          <cell r="W1495"/>
          <cell r="X1495"/>
          <cell r="Y1495"/>
          <cell r="Z1495"/>
          <cell r="AA1495">
            <v>32819</v>
          </cell>
          <cell r="AB1495"/>
        </row>
        <row r="1496">
          <cell r="A1496"/>
          <cell r="B1496"/>
          <cell r="C1496"/>
          <cell r="D1496"/>
          <cell r="E1496"/>
          <cell r="F1496"/>
          <cell r="G1496"/>
          <cell r="H1496"/>
          <cell r="I1496"/>
          <cell r="J1496"/>
          <cell r="K1496"/>
          <cell r="L1496"/>
          <cell r="M1496"/>
          <cell r="N1496"/>
          <cell r="O1496"/>
          <cell r="P1496">
            <v>0</v>
          </cell>
          <cell r="Q1496"/>
          <cell r="R1496"/>
          <cell r="S1496" t="str">
            <v xml:space="preserve">32819 </v>
          </cell>
          <cell r="T1496"/>
          <cell r="U1496"/>
          <cell r="V1496"/>
          <cell r="W1496"/>
          <cell r="X1496"/>
          <cell r="Y1496"/>
          <cell r="Z1496"/>
          <cell r="AA1496">
            <v>32819</v>
          </cell>
          <cell r="AB1496"/>
        </row>
        <row r="1497">
          <cell r="A1497"/>
          <cell r="B1497"/>
          <cell r="C1497"/>
          <cell r="D1497"/>
          <cell r="E1497"/>
          <cell r="F1497"/>
          <cell r="G1497"/>
          <cell r="H1497"/>
          <cell r="I1497"/>
          <cell r="J1497"/>
          <cell r="K1497"/>
          <cell r="L1497"/>
          <cell r="M1497"/>
          <cell r="N1497"/>
          <cell r="O1497"/>
          <cell r="P1497">
            <v>0</v>
          </cell>
          <cell r="Q1497"/>
          <cell r="R1497"/>
          <cell r="S1497" t="str">
            <v xml:space="preserve">32819 </v>
          </cell>
          <cell r="T1497"/>
          <cell r="U1497"/>
          <cell r="V1497"/>
          <cell r="W1497"/>
          <cell r="X1497"/>
          <cell r="Y1497"/>
          <cell r="Z1497"/>
          <cell r="AA1497">
            <v>32819</v>
          </cell>
          <cell r="AB1497"/>
        </row>
        <row r="1498">
          <cell r="A1498"/>
          <cell r="B1498"/>
          <cell r="C1498"/>
          <cell r="D1498"/>
          <cell r="E1498"/>
          <cell r="F1498"/>
          <cell r="G1498"/>
          <cell r="H1498"/>
          <cell r="I1498"/>
          <cell r="J1498"/>
          <cell r="K1498"/>
          <cell r="L1498"/>
          <cell r="M1498"/>
          <cell r="N1498"/>
          <cell r="O1498"/>
          <cell r="P1498">
            <v>0</v>
          </cell>
          <cell r="Q1498"/>
          <cell r="R1498"/>
          <cell r="S1498" t="str">
            <v xml:space="preserve">32819 </v>
          </cell>
          <cell r="T1498"/>
          <cell r="U1498"/>
          <cell r="V1498"/>
          <cell r="W1498"/>
          <cell r="X1498"/>
          <cell r="Y1498"/>
          <cell r="Z1498"/>
          <cell r="AA1498">
            <v>32819</v>
          </cell>
          <cell r="AB1498"/>
        </row>
        <row r="1499">
          <cell r="A1499"/>
          <cell r="B1499"/>
          <cell r="C1499"/>
          <cell r="D1499"/>
          <cell r="E1499"/>
          <cell r="F1499"/>
          <cell r="G1499"/>
          <cell r="H1499"/>
          <cell r="I1499"/>
          <cell r="J1499"/>
          <cell r="K1499"/>
          <cell r="L1499"/>
          <cell r="M1499"/>
          <cell r="N1499"/>
          <cell r="O1499"/>
          <cell r="P1499">
            <v>0</v>
          </cell>
          <cell r="Q1499"/>
          <cell r="R1499"/>
          <cell r="S1499" t="str">
            <v xml:space="preserve">32819 </v>
          </cell>
          <cell r="T1499"/>
          <cell r="U1499"/>
          <cell r="V1499"/>
          <cell r="W1499"/>
          <cell r="X1499"/>
          <cell r="Y1499"/>
          <cell r="Z1499"/>
          <cell r="AA1499">
            <v>32819</v>
          </cell>
          <cell r="AB1499"/>
        </row>
        <row r="1500">
          <cell r="A1500"/>
          <cell r="B1500"/>
          <cell r="C1500"/>
          <cell r="D1500"/>
          <cell r="E1500"/>
          <cell r="F1500"/>
          <cell r="G1500"/>
          <cell r="H1500"/>
          <cell r="I1500"/>
          <cell r="J1500"/>
          <cell r="K1500"/>
          <cell r="L1500"/>
          <cell r="M1500"/>
          <cell r="N1500"/>
          <cell r="O1500"/>
          <cell r="P1500">
            <v>0</v>
          </cell>
          <cell r="Q1500"/>
          <cell r="R1500"/>
          <cell r="S1500" t="str">
            <v xml:space="preserve">32819 </v>
          </cell>
          <cell r="T1500"/>
          <cell r="U1500"/>
          <cell r="V1500"/>
          <cell r="W1500"/>
          <cell r="X1500"/>
          <cell r="Y1500"/>
          <cell r="Z1500"/>
          <cell r="AA1500">
            <v>32819</v>
          </cell>
          <cell r="AB1500"/>
        </row>
        <row r="1501">
          <cell r="A1501"/>
          <cell r="B1501"/>
          <cell r="C1501"/>
          <cell r="D1501"/>
          <cell r="E1501"/>
          <cell r="F1501"/>
          <cell r="G1501"/>
          <cell r="H1501"/>
          <cell r="I1501"/>
          <cell r="J1501"/>
          <cell r="K1501"/>
          <cell r="L1501"/>
          <cell r="M1501"/>
          <cell r="N1501"/>
          <cell r="O1501"/>
          <cell r="P1501">
            <v>0</v>
          </cell>
          <cell r="Q1501"/>
          <cell r="R1501"/>
          <cell r="S1501" t="str">
            <v xml:space="preserve">32819 </v>
          </cell>
          <cell r="T1501"/>
          <cell r="U1501"/>
          <cell r="V1501"/>
          <cell r="W1501"/>
          <cell r="X1501"/>
          <cell r="Y1501"/>
          <cell r="Z1501"/>
          <cell r="AA1501">
            <v>32819</v>
          </cell>
          <cell r="AB1501"/>
        </row>
        <row r="1502">
          <cell r="A1502"/>
          <cell r="B1502"/>
          <cell r="C1502"/>
          <cell r="D1502"/>
          <cell r="E1502"/>
          <cell r="F1502"/>
          <cell r="G1502"/>
          <cell r="H1502"/>
          <cell r="I1502"/>
          <cell r="J1502"/>
          <cell r="K1502"/>
          <cell r="L1502"/>
          <cell r="M1502"/>
          <cell r="N1502"/>
          <cell r="O1502"/>
          <cell r="P1502">
            <v>0</v>
          </cell>
          <cell r="Q1502"/>
          <cell r="R1502"/>
          <cell r="S1502" t="str">
            <v xml:space="preserve">32819 </v>
          </cell>
          <cell r="T1502"/>
          <cell r="U1502"/>
          <cell r="V1502"/>
          <cell r="W1502"/>
          <cell r="X1502"/>
          <cell r="Y1502"/>
          <cell r="Z1502"/>
          <cell r="AA1502">
            <v>32819</v>
          </cell>
          <cell r="AB1502"/>
        </row>
        <row r="1503">
          <cell r="A1503"/>
          <cell r="B1503"/>
          <cell r="C1503"/>
          <cell r="D1503"/>
          <cell r="E1503"/>
          <cell r="F1503"/>
          <cell r="G1503"/>
          <cell r="H1503"/>
          <cell r="I1503"/>
          <cell r="J1503"/>
          <cell r="K1503"/>
          <cell r="L1503"/>
          <cell r="M1503"/>
          <cell r="N1503"/>
          <cell r="O1503"/>
          <cell r="P1503">
            <v>0</v>
          </cell>
          <cell r="Q1503"/>
          <cell r="R1503"/>
          <cell r="S1503" t="str">
            <v xml:space="preserve">32819 </v>
          </cell>
          <cell r="T1503"/>
          <cell r="U1503"/>
          <cell r="V1503"/>
          <cell r="W1503"/>
          <cell r="X1503"/>
          <cell r="Y1503"/>
          <cell r="Z1503"/>
          <cell r="AA1503">
            <v>32819</v>
          </cell>
          <cell r="AB1503"/>
        </row>
        <row r="1504">
          <cell r="A1504"/>
          <cell r="B1504"/>
          <cell r="C1504"/>
          <cell r="D1504"/>
          <cell r="E1504"/>
          <cell r="F1504"/>
          <cell r="G1504"/>
          <cell r="H1504"/>
          <cell r="I1504"/>
          <cell r="J1504"/>
          <cell r="K1504"/>
          <cell r="L1504"/>
          <cell r="M1504"/>
          <cell r="N1504"/>
          <cell r="O1504"/>
          <cell r="P1504">
            <v>0</v>
          </cell>
          <cell r="Q1504"/>
          <cell r="R1504"/>
          <cell r="S1504" t="str">
            <v xml:space="preserve">32819 </v>
          </cell>
          <cell r="T1504"/>
          <cell r="U1504"/>
          <cell r="V1504"/>
          <cell r="W1504"/>
          <cell r="X1504"/>
          <cell r="Y1504"/>
          <cell r="Z1504"/>
          <cell r="AA1504">
            <v>32819</v>
          </cell>
          <cell r="AB1504"/>
        </row>
        <row r="1505">
          <cell r="A1505"/>
          <cell r="B1505"/>
          <cell r="C1505"/>
          <cell r="D1505"/>
          <cell r="E1505"/>
          <cell r="F1505"/>
          <cell r="G1505"/>
          <cell r="H1505"/>
          <cell r="I1505"/>
          <cell r="J1505"/>
          <cell r="K1505"/>
          <cell r="L1505"/>
          <cell r="M1505"/>
          <cell r="N1505"/>
          <cell r="O1505"/>
          <cell r="P1505">
            <v>0</v>
          </cell>
          <cell r="Q1505"/>
          <cell r="R1505"/>
          <cell r="S1505" t="str">
            <v xml:space="preserve">32819 </v>
          </cell>
          <cell r="T1505"/>
          <cell r="U1505"/>
          <cell r="V1505"/>
          <cell r="W1505"/>
          <cell r="X1505"/>
          <cell r="Y1505"/>
          <cell r="Z1505"/>
          <cell r="AA1505">
            <v>32819</v>
          </cell>
          <cell r="AB1505"/>
        </row>
        <row r="1506">
          <cell r="A1506"/>
          <cell r="B1506"/>
          <cell r="C1506"/>
          <cell r="D1506"/>
          <cell r="E1506"/>
          <cell r="F1506"/>
          <cell r="G1506"/>
          <cell r="H1506"/>
          <cell r="I1506"/>
          <cell r="J1506"/>
          <cell r="K1506"/>
          <cell r="L1506"/>
          <cell r="M1506"/>
          <cell r="N1506"/>
          <cell r="O1506"/>
          <cell r="P1506">
            <v>0</v>
          </cell>
          <cell r="Q1506"/>
          <cell r="R1506"/>
          <cell r="S1506" t="str">
            <v xml:space="preserve">32819 </v>
          </cell>
          <cell r="T1506"/>
          <cell r="U1506"/>
          <cell r="V1506"/>
          <cell r="W1506"/>
          <cell r="X1506"/>
          <cell r="Y1506"/>
          <cell r="Z1506"/>
          <cell r="AA1506">
            <v>32819</v>
          </cell>
          <cell r="AB1506"/>
        </row>
        <row r="1507">
          <cell r="A1507"/>
          <cell r="B1507"/>
          <cell r="C1507"/>
          <cell r="D1507"/>
          <cell r="E1507"/>
          <cell r="F1507"/>
          <cell r="G1507"/>
          <cell r="H1507"/>
          <cell r="I1507"/>
          <cell r="J1507"/>
          <cell r="K1507"/>
          <cell r="L1507"/>
          <cell r="M1507"/>
          <cell r="N1507"/>
          <cell r="O1507"/>
          <cell r="P1507">
            <v>0</v>
          </cell>
          <cell r="Q1507"/>
          <cell r="R1507"/>
          <cell r="S1507" t="str">
            <v xml:space="preserve">32819 </v>
          </cell>
          <cell r="T1507"/>
          <cell r="U1507"/>
          <cell r="V1507"/>
          <cell r="W1507"/>
          <cell r="X1507"/>
          <cell r="Y1507"/>
          <cell r="Z1507"/>
          <cell r="AA1507">
            <v>32819</v>
          </cell>
          <cell r="AB1507"/>
        </row>
        <row r="1508">
          <cell r="A1508"/>
          <cell r="B1508"/>
          <cell r="C1508"/>
          <cell r="D1508"/>
          <cell r="E1508"/>
          <cell r="F1508"/>
          <cell r="G1508"/>
          <cell r="H1508"/>
          <cell r="I1508"/>
          <cell r="J1508"/>
          <cell r="K1508"/>
          <cell r="L1508"/>
          <cell r="M1508"/>
          <cell r="N1508"/>
          <cell r="O1508"/>
          <cell r="P1508">
            <v>0</v>
          </cell>
          <cell r="Q1508"/>
          <cell r="R1508"/>
          <cell r="S1508" t="str">
            <v xml:space="preserve">32819 </v>
          </cell>
          <cell r="T1508"/>
          <cell r="U1508"/>
          <cell r="V1508"/>
          <cell r="W1508"/>
          <cell r="X1508"/>
          <cell r="Y1508"/>
          <cell r="Z1508"/>
          <cell r="AA1508">
            <v>32819</v>
          </cell>
          <cell r="AB1508"/>
        </row>
        <row r="1509">
          <cell r="A1509"/>
          <cell r="B1509"/>
          <cell r="C1509"/>
          <cell r="D1509"/>
          <cell r="E1509"/>
          <cell r="F1509"/>
          <cell r="G1509"/>
          <cell r="H1509"/>
          <cell r="I1509"/>
          <cell r="J1509"/>
          <cell r="K1509"/>
          <cell r="L1509"/>
          <cell r="M1509"/>
          <cell r="N1509"/>
          <cell r="O1509"/>
          <cell r="P1509">
            <v>0</v>
          </cell>
          <cell r="Q1509"/>
          <cell r="R1509"/>
          <cell r="S1509" t="str">
            <v xml:space="preserve">32819 </v>
          </cell>
          <cell r="T1509"/>
          <cell r="U1509"/>
          <cell r="V1509"/>
          <cell r="W1509"/>
          <cell r="X1509"/>
          <cell r="Y1509"/>
          <cell r="Z1509"/>
          <cell r="AA1509">
            <v>32819</v>
          </cell>
          <cell r="AB1509"/>
        </row>
        <row r="1510">
          <cell r="A1510"/>
          <cell r="B1510"/>
          <cell r="C1510"/>
          <cell r="D1510"/>
          <cell r="E1510"/>
          <cell r="F1510"/>
          <cell r="G1510"/>
          <cell r="H1510"/>
          <cell r="I1510"/>
          <cell r="J1510"/>
          <cell r="K1510"/>
          <cell r="L1510"/>
          <cell r="M1510"/>
          <cell r="N1510"/>
          <cell r="O1510"/>
          <cell r="P1510">
            <v>0</v>
          </cell>
          <cell r="Q1510"/>
          <cell r="R1510"/>
          <cell r="S1510" t="str">
            <v xml:space="preserve">32819 </v>
          </cell>
          <cell r="T1510"/>
          <cell r="U1510"/>
          <cell r="V1510"/>
          <cell r="W1510"/>
          <cell r="X1510"/>
          <cell r="Y1510"/>
          <cell r="Z1510"/>
          <cell r="AA1510">
            <v>32819</v>
          </cell>
          <cell r="AB1510"/>
        </row>
        <row r="1511">
          <cell r="A1511"/>
          <cell r="B1511"/>
          <cell r="C1511"/>
          <cell r="D1511"/>
          <cell r="E1511"/>
          <cell r="F1511"/>
          <cell r="G1511"/>
          <cell r="H1511"/>
          <cell r="I1511"/>
          <cell r="J1511"/>
          <cell r="K1511"/>
          <cell r="L1511"/>
          <cell r="M1511"/>
          <cell r="N1511"/>
          <cell r="O1511"/>
          <cell r="P1511">
            <v>0</v>
          </cell>
          <cell r="Q1511"/>
          <cell r="R1511"/>
          <cell r="S1511" t="str">
            <v xml:space="preserve">32819 </v>
          </cell>
          <cell r="T1511"/>
          <cell r="U1511"/>
          <cell r="V1511"/>
          <cell r="W1511"/>
          <cell r="X1511"/>
          <cell r="Y1511"/>
          <cell r="Z1511"/>
          <cell r="AA1511">
            <v>32819</v>
          </cell>
          <cell r="AB1511"/>
        </row>
        <row r="1512">
          <cell r="A1512"/>
          <cell r="B1512"/>
          <cell r="C1512"/>
          <cell r="D1512"/>
          <cell r="E1512"/>
          <cell r="F1512"/>
          <cell r="G1512"/>
          <cell r="H1512"/>
          <cell r="I1512"/>
          <cell r="J1512"/>
          <cell r="K1512"/>
          <cell r="L1512"/>
          <cell r="M1512"/>
          <cell r="N1512"/>
          <cell r="O1512"/>
          <cell r="P1512">
            <v>0</v>
          </cell>
          <cell r="Q1512"/>
          <cell r="R1512"/>
          <cell r="S1512" t="str">
            <v xml:space="preserve">32819 </v>
          </cell>
          <cell r="T1512"/>
          <cell r="U1512"/>
          <cell r="V1512"/>
          <cell r="W1512"/>
          <cell r="X1512"/>
          <cell r="Y1512"/>
          <cell r="Z1512"/>
          <cell r="AA1512">
            <v>32819</v>
          </cell>
          <cell r="AB1512"/>
        </row>
        <row r="1513">
          <cell r="A1513"/>
          <cell r="B1513"/>
          <cell r="C1513"/>
          <cell r="D1513"/>
          <cell r="E1513"/>
          <cell r="F1513"/>
          <cell r="G1513"/>
          <cell r="H1513"/>
          <cell r="I1513"/>
          <cell r="J1513"/>
          <cell r="K1513"/>
          <cell r="L1513"/>
          <cell r="M1513"/>
          <cell r="N1513"/>
          <cell r="O1513"/>
          <cell r="P1513">
            <v>0</v>
          </cell>
          <cell r="Q1513"/>
          <cell r="R1513"/>
          <cell r="S1513" t="str">
            <v xml:space="preserve">32819 </v>
          </cell>
          <cell r="T1513"/>
          <cell r="U1513"/>
          <cell r="V1513"/>
          <cell r="W1513"/>
          <cell r="X1513"/>
          <cell r="Y1513"/>
          <cell r="Z1513"/>
          <cell r="AA1513">
            <v>32819</v>
          </cell>
          <cell r="AB1513"/>
        </row>
        <row r="1514">
          <cell r="A1514"/>
          <cell r="B1514"/>
          <cell r="C1514"/>
          <cell r="D1514"/>
          <cell r="E1514"/>
          <cell r="F1514"/>
          <cell r="G1514"/>
          <cell r="H1514"/>
          <cell r="I1514"/>
          <cell r="J1514"/>
          <cell r="K1514"/>
          <cell r="L1514"/>
          <cell r="M1514"/>
          <cell r="N1514"/>
          <cell r="O1514"/>
          <cell r="P1514">
            <v>0</v>
          </cell>
          <cell r="Q1514"/>
          <cell r="R1514"/>
          <cell r="S1514" t="str">
            <v xml:space="preserve">32819 </v>
          </cell>
          <cell r="T1514"/>
          <cell r="U1514"/>
          <cell r="V1514"/>
          <cell r="W1514"/>
          <cell r="X1514"/>
          <cell r="Y1514"/>
          <cell r="Z1514"/>
          <cell r="AA1514">
            <v>32819</v>
          </cell>
          <cell r="AB1514"/>
        </row>
        <row r="1515">
          <cell r="A1515"/>
          <cell r="B1515"/>
          <cell r="C1515"/>
          <cell r="D1515"/>
          <cell r="E1515"/>
          <cell r="F1515"/>
          <cell r="G1515"/>
          <cell r="H1515"/>
          <cell r="I1515"/>
          <cell r="J1515"/>
          <cell r="K1515"/>
          <cell r="L1515"/>
          <cell r="M1515"/>
          <cell r="N1515"/>
          <cell r="O1515"/>
          <cell r="P1515">
            <v>0</v>
          </cell>
          <cell r="Q1515"/>
          <cell r="R1515"/>
          <cell r="S1515" t="str">
            <v xml:space="preserve">32819 </v>
          </cell>
          <cell r="T1515"/>
          <cell r="U1515"/>
          <cell r="V1515"/>
          <cell r="W1515"/>
          <cell r="X1515"/>
          <cell r="Y1515"/>
          <cell r="Z1515"/>
          <cell r="AA1515">
            <v>32819</v>
          </cell>
          <cell r="AB1515"/>
        </row>
        <row r="1516">
          <cell r="A1516"/>
          <cell r="B1516"/>
          <cell r="C1516"/>
          <cell r="D1516"/>
          <cell r="E1516"/>
          <cell r="F1516"/>
          <cell r="G1516"/>
          <cell r="H1516"/>
          <cell r="I1516"/>
          <cell r="J1516"/>
          <cell r="K1516"/>
          <cell r="L1516"/>
          <cell r="M1516"/>
          <cell r="N1516"/>
          <cell r="O1516"/>
          <cell r="P1516">
            <v>0</v>
          </cell>
          <cell r="Q1516"/>
          <cell r="R1516"/>
          <cell r="S1516" t="str">
            <v xml:space="preserve">32819 </v>
          </cell>
          <cell r="T1516"/>
          <cell r="U1516"/>
          <cell r="V1516"/>
          <cell r="W1516"/>
          <cell r="X1516"/>
          <cell r="Y1516"/>
          <cell r="Z1516"/>
          <cell r="AA1516">
            <v>32819</v>
          </cell>
          <cell r="AB1516"/>
        </row>
        <row r="1517">
          <cell r="A1517"/>
          <cell r="B1517"/>
          <cell r="C1517"/>
          <cell r="D1517"/>
          <cell r="E1517"/>
          <cell r="F1517"/>
          <cell r="G1517"/>
          <cell r="H1517"/>
          <cell r="I1517"/>
          <cell r="J1517"/>
          <cell r="K1517"/>
          <cell r="L1517"/>
          <cell r="M1517"/>
          <cell r="N1517"/>
          <cell r="O1517"/>
          <cell r="P1517">
            <v>0</v>
          </cell>
          <cell r="Q1517"/>
          <cell r="R1517"/>
          <cell r="S1517" t="str">
            <v xml:space="preserve">32819 </v>
          </cell>
          <cell r="T1517"/>
          <cell r="U1517"/>
          <cell r="V1517"/>
          <cell r="W1517"/>
          <cell r="X1517"/>
          <cell r="Y1517"/>
          <cell r="Z1517"/>
          <cell r="AA1517">
            <v>32819</v>
          </cell>
          <cell r="AB1517"/>
        </row>
        <row r="1518">
          <cell r="A1518"/>
          <cell r="B1518"/>
          <cell r="C1518"/>
          <cell r="D1518"/>
          <cell r="E1518"/>
          <cell r="F1518"/>
          <cell r="G1518"/>
          <cell r="H1518"/>
          <cell r="I1518"/>
          <cell r="J1518"/>
          <cell r="K1518"/>
          <cell r="L1518"/>
          <cell r="M1518"/>
          <cell r="N1518"/>
          <cell r="O1518"/>
          <cell r="P1518">
            <v>0</v>
          </cell>
          <cell r="Q1518"/>
          <cell r="R1518"/>
          <cell r="S1518" t="str">
            <v xml:space="preserve">32819 </v>
          </cell>
          <cell r="T1518"/>
          <cell r="U1518"/>
          <cell r="V1518"/>
          <cell r="W1518"/>
          <cell r="X1518"/>
          <cell r="Y1518"/>
          <cell r="Z1518"/>
          <cell r="AA1518">
            <v>32819</v>
          </cell>
          <cell r="AB1518"/>
        </row>
        <row r="1519">
          <cell r="A1519"/>
          <cell r="B1519"/>
          <cell r="C1519"/>
          <cell r="D1519"/>
          <cell r="E1519"/>
          <cell r="F1519"/>
          <cell r="G1519"/>
          <cell r="H1519"/>
          <cell r="I1519"/>
          <cell r="J1519"/>
          <cell r="K1519"/>
          <cell r="L1519"/>
          <cell r="M1519"/>
          <cell r="N1519"/>
          <cell r="O1519"/>
          <cell r="P1519">
            <v>0</v>
          </cell>
          <cell r="Q1519"/>
          <cell r="R1519"/>
          <cell r="S1519" t="str">
            <v xml:space="preserve">32819 </v>
          </cell>
          <cell r="T1519"/>
          <cell r="U1519"/>
          <cell r="V1519"/>
          <cell r="W1519"/>
          <cell r="X1519"/>
          <cell r="Y1519"/>
          <cell r="Z1519"/>
          <cell r="AA1519">
            <v>32819</v>
          </cell>
          <cell r="AB1519"/>
        </row>
        <row r="1520">
          <cell r="A1520"/>
          <cell r="B1520"/>
          <cell r="C1520"/>
          <cell r="D1520"/>
          <cell r="E1520"/>
          <cell r="F1520"/>
          <cell r="G1520"/>
          <cell r="H1520"/>
          <cell r="I1520"/>
          <cell r="J1520"/>
          <cell r="K1520"/>
          <cell r="L1520"/>
          <cell r="M1520"/>
          <cell r="N1520"/>
          <cell r="O1520"/>
          <cell r="P1520">
            <v>0</v>
          </cell>
          <cell r="Q1520"/>
          <cell r="R1520"/>
          <cell r="S1520" t="str">
            <v xml:space="preserve">32819 </v>
          </cell>
          <cell r="T1520"/>
          <cell r="U1520"/>
          <cell r="V1520"/>
          <cell r="W1520"/>
          <cell r="X1520"/>
          <cell r="Y1520"/>
          <cell r="Z1520"/>
          <cell r="AA1520">
            <v>32819</v>
          </cell>
          <cell r="AB1520"/>
        </row>
        <row r="1521">
          <cell r="A1521"/>
          <cell r="B1521"/>
          <cell r="C1521"/>
          <cell r="D1521"/>
          <cell r="E1521"/>
          <cell r="F1521"/>
          <cell r="G1521"/>
          <cell r="H1521"/>
          <cell r="I1521"/>
          <cell r="J1521"/>
          <cell r="K1521"/>
          <cell r="L1521"/>
          <cell r="M1521"/>
          <cell r="N1521"/>
          <cell r="O1521"/>
          <cell r="P1521">
            <v>0</v>
          </cell>
          <cell r="Q1521"/>
          <cell r="R1521"/>
          <cell r="S1521" t="str">
            <v xml:space="preserve">32819 </v>
          </cell>
          <cell r="T1521"/>
          <cell r="U1521"/>
          <cell r="V1521"/>
          <cell r="W1521"/>
          <cell r="X1521"/>
          <cell r="Y1521"/>
          <cell r="Z1521"/>
          <cell r="AA1521">
            <v>32819</v>
          </cell>
          <cell r="AB1521"/>
        </row>
        <row r="1522">
          <cell r="A1522"/>
          <cell r="B1522"/>
          <cell r="C1522"/>
          <cell r="D1522"/>
          <cell r="E1522"/>
          <cell r="F1522"/>
          <cell r="G1522"/>
          <cell r="H1522"/>
          <cell r="I1522"/>
          <cell r="J1522"/>
          <cell r="K1522"/>
          <cell r="L1522"/>
          <cell r="M1522"/>
          <cell r="N1522"/>
          <cell r="O1522"/>
          <cell r="P1522">
            <v>0</v>
          </cell>
          <cell r="Q1522"/>
          <cell r="R1522"/>
          <cell r="S1522" t="str">
            <v xml:space="preserve">32819 </v>
          </cell>
          <cell r="T1522"/>
          <cell r="U1522"/>
          <cell r="V1522"/>
          <cell r="W1522"/>
          <cell r="X1522"/>
          <cell r="Y1522"/>
          <cell r="Z1522"/>
          <cell r="AA1522">
            <v>32819</v>
          </cell>
          <cell r="AB1522"/>
        </row>
        <row r="1523">
          <cell r="A1523"/>
          <cell r="B1523"/>
          <cell r="C1523"/>
          <cell r="D1523"/>
          <cell r="E1523"/>
          <cell r="F1523"/>
          <cell r="G1523"/>
          <cell r="H1523"/>
          <cell r="I1523"/>
          <cell r="J1523"/>
          <cell r="K1523"/>
          <cell r="L1523"/>
          <cell r="M1523"/>
          <cell r="N1523"/>
          <cell r="O1523"/>
          <cell r="P1523">
            <v>0</v>
          </cell>
          <cell r="Q1523"/>
          <cell r="R1523"/>
          <cell r="S1523" t="str">
            <v xml:space="preserve">32819 </v>
          </cell>
          <cell r="T1523"/>
          <cell r="U1523"/>
          <cell r="V1523"/>
          <cell r="W1523"/>
          <cell r="X1523"/>
          <cell r="Y1523"/>
          <cell r="Z1523"/>
          <cell r="AA1523">
            <v>32819</v>
          </cell>
          <cell r="AB1523"/>
        </row>
        <row r="1524">
          <cell r="A1524"/>
          <cell r="B1524"/>
          <cell r="C1524"/>
          <cell r="D1524"/>
          <cell r="E1524"/>
          <cell r="F1524"/>
          <cell r="G1524"/>
          <cell r="H1524"/>
          <cell r="I1524"/>
          <cell r="J1524"/>
          <cell r="K1524"/>
          <cell r="L1524"/>
          <cell r="M1524"/>
          <cell r="N1524"/>
          <cell r="O1524"/>
          <cell r="P1524">
            <v>0</v>
          </cell>
          <cell r="Q1524"/>
          <cell r="R1524"/>
          <cell r="S1524" t="str">
            <v xml:space="preserve">32819 </v>
          </cell>
          <cell r="T1524"/>
          <cell r="U1524"/>
          <cell r="V1524"/>
          <cell r="W1524"/>
          <cell r="X1524"/>
          <cell r="Y1524"/>
          <cell r="Z1524"/>
          <cell r="AA1524">
            <v>32819</v>
          </cell>
          <cell r="AB1524"/>
        </row>
        <row r="1525">
          <cell r="A1525"/>
          <cell r="B1525"/>
          <cell r="C1525"/>
          <cell r="D1525"/>
          <cell r="E1525"/>
          <cell r="F1525"/>
          <cell r="G1525"/>
          <cell r="H1525"/>
          <cell r="I1525"/>
          <cell r="J1525"/>
          <cell r="K1525"/>
          <cell r="L1525"/>
          <cell r="M1525"/>
          <cell r="N1525"/>
          <cell r="O1525"/>
          <cell r="P1525">
            <v>0</v>
          </cell>
          <cell r="Q1525"/>
          <cell r="R1525"/>
          <cell r="S1525" t="str">
            <v xml:space="preserve">32819 </v>
          </cell>
          <cell r="T1525"/>
          <cell r="U1525"/>
          <cell r="V1525"/>
          <cell r="W1525"/>
          <cell r="X1525"/>
          <cell r="Y1525"/>
          <cell r="Z1525"/>
          <cell r="AA1525">
            <v>32819</v>
          </cell>
          <cell r="AB1525"/>
        </row>
        <row r="1526">
          <cell r="A1526"/>
          <cell r="B1526"/>
          <cell r="C1526"/>
          <cell r="D1526"/>
          <cell r="E1526"/>
          <cell r="F1526"/>
          <cell r="G1526"/>
          <cell r="H1526"/>
          <cell r="I1526"/>
          <cell r="J1526"/>
          <cell r="K1526"/>
          <cell r="L1526"/>
          <cell r="M1526"/>
          <cell r="N1526"/>
          <cell r="O1526"/>
          <cell r="P1526">
            <v>0</v>
          </cell>
          <cell r="Q1526"/>
          <cell r="R1526"/>
          <cell r="S1526" t="str">
            <v xml:space="preserve">32819 </v>
          </cell>
          <cell r="T1526"/>
          <cell r="U1526"/>
          <cell r="V1526"/>
          <cell r="W1526"/>
          <cell r="X1526"/>
          <cell r="Y1526"/>
          <cell r="Z1526"/>
          <cell r="AA1526">
            <v>32819</v>
          </cell>
          <cell r="AB1526"/>
        </row>
        <row r="1527">
          <cell r="A1527"/>
          <cell r="B1527"/>
          <cell r="C1527"/>
          <cell r="D1527"/>
          <cell r="E1527"/>
          <cell r="F1527"/>
          <cell r="G1527"/>
          <cell r="H1527"/>
          <cell r="I1527"/>
          <cell r="J1527"/>
          <cell r="K1527"/>
          <cell r="L1527"/>
          <cell r="M1527"/>
          <cell r="N1527"/>
          <cell r="O1527"/>
          <cell r="P1527">
            <v>0</v>
          </cell>
          <cell r="Q1527"/>
          <cell r="R1527"/>
          <cell r="S1527" t="str">
            <v xml:space="preserve">32819 </v>
          </cell>
          <cell r="T1527"/>
          <cell r="U1527"/>
          <cell r="V1527"/>
          <cell r="W1527"/>
          <cell r="X1527"/>
          <cell r="Y1527"/>
          <cell r="Z1527"/>
          <cell r="AA1527">
            <v>32819</v>
          </cell>
          <cell r="AB1527"/>
        </row>
        <row r="1528">
          <cell r="A1528"/>
          <cell r="B1528"/>
          <cell r="C1528"/>
          <cell r="D1528"/>
          <cell r="E1528"/>
          <cell r="F1528"/>
          <cell r="G1528"/>
          <cell r="H1528"/>
          <cell r="I1528"/>
          <cell r="J1528"/>
          <cell r="K1528"/>
          <cell r="L1528"/>
          <cell r="M1528"/>
          <cell r="N1528"/>
          <cell r="O1528"/>
          <cell r="P1528">
            <v>0</v>
          </cell>
          <cell r="Q1528"/>
          <cell r="R1528"/>
          <cell r="S1528" t="str">
            <v xml:space="preserve">32819 </v>
          </cell>
          <cell r="T1528"/>
          <cell r="U1528"/>
          <cell r="V1528"/>
          <cell r="W1528"/>
          <cell r="X1528"/>
          <cell r="Y1528"/>
          <cell r="Z1528"/>
          <cell r="AA1528">
            <v>32819</v>
          </cell>
          <cell r="AB1528"/>
        </row>
        <row r="1529">
          <cell r="A1529"/>
          <cell r="B1529"/>
          <cell r="C1529"/>
          <cell r="D1529"/>
          <cell r="E1529"/>
          <cell r="F1529"/>
          <cell r="G1529"/>
          <cell r="H1529"/>
          <cell r="I1529"/>
          <cell r="J1529"/>
          <cell r="K1529"/>
          <cell r="L1529"/>
          <cell r="M1529"/>
          <cell r="N1529"/>
          <cell r="O1529"/>
          <cell r="P1529">
            <v>0</v>
          </cell>
          <cell r="Q1529"/>
          <cell r="R1529"/>
          <cell r="S1529" t="str">
            <v xml:space="preserve">32819 </v>
          </cell>
          <cell r="T1529"/>
          <cell r="U1529"/>
          <cell r="V1529"/>
          <cell r="W1529"/>
          <cell r="X1529"/>
          <cell r="Y1529"/>
          <cell r="Z1529"/>
          <cell r="AA1529">
            <v>32819</v>
          </cell>
          <cell r="AB1529"/>
        </row>
        <row r="1530">
          <cell r="A1530"/>
          <cell r="B1530"/>
          <cell r="C1530"/>
          <cell r="D1530"/>
          <cell r="E1530"/>
          <cell r="F1530"/>
          <cell r="G1530"/>
          <cell r="H1530"/>
          <cell r="I1530"/>
          <cell r="J1530"/>
          <cell r="K1530"/>
          <cell r="L1530"/>
          <cell r="M1530"/>
          <cell r="N1530"/>
          <cell r="O1530"/>
          <cell r="P1530">
            <v>0</v>
          </cell>
          <cell r="Q1530"/>
          <cell r="R1530"/>
          <cell r="S1530" t="str">
            <v xml:space="preserve">32819 </v>
          </cell>
          <cell r="T1530"/>
          <cell r="U1530"/>
          <cell r="V1530"/>
          <cell r="W1530"/>
          <cell r="X1530"/>
          <cell r="Y1530"/>
          <cell r="Z1530"/>
          <cell r="AA1530">
            <v>32819</v>
          </cell>
          <cell r="AB1530"/>
        </row>
        <row r="1531">
          <cell r="A1531"/>
          <cell r="B1531"/>
          <cell r="C1531"/>
          <cell r="D1531"/>
          <cell r="E1531"/>
          <cell r="F1531"/>
          <cell r="G1531"/>
          <cell r="H1531"/>
          <cell r="I1531"/>
          <cell r="J1531"/>
          <cell r="K1531"/>
          <cell r="L1531"/>
          <cell r="M1531"/>
          <cell r="N1531"/>
          <cell r="O1531"/>
          <cell r="P1531">
            <v>0</v>
          </cell>
          <cell r="Q1531"/>
          <cell r="R1531"/>
          <cell r="S1531" t="str">
            <v xml:space="preserve">32819 </v>
          </cell>
          <cell r="T1531"/>
          <cell r="U1531"/>
          <cell r="V1531"/>
          <cell r="W1531"/>
          <cell r="X1531"/>
          <cell r="Y1531"/>
          <cell r="Z1531"/>
          <cell r="AA1531">
            <v>32819</v>
          </cell>
          <cell r="AB1531"/>
        </row>
        <row r="1532">
          <cell r="A1532"/>
          <cell r="B1532"/>
          <cell r="C1532"/>
          <cell r="D1532"/>
          <cell r="E1532"/>
          <cell r="F1532"/>
          <cell r="G1532"/>
          <cell r="H1532"/>
          <cell r="I1532"/>
          <cell r="J1532"/>
          <cell r="K1532"/>
          <cell r="L1532"/>
          <cell r="M1532"/>
          <cell r="N1532"/>
          <cell r="O1532"/>
          <cell r="P1532">
            <v>0</v>
          </cell>
          <cell r="Q1532"/>
          <cell r="R1532"/>
          <cell r="S1532" t="str">
            <v xml:space="preserve">32819 </v>
          </cell>
          <cell r="T1532"/>
          <cell r="U1532"/>
          <cell r="V1532"/>
          <cell r="W1532"/>
          <cell r="X1532"/>
          <cell r="Y1532"/>
          <cell r="Z1532"/>
          <cell r="AA1532">
            <v>32819</v>
          </cell>
          <cell r="AB1532"/>
        </row>
        <row r="1533">
          <cell r="A1533"/>
          <cell r="B1533"/>
          <cell r="C1533"/>
          <cell r="D1533"/>
          <cell r="E1533"/>
          <cell r="F1533"/>
          <cell r="G1533"/>
          <cell r="H1533"/>
          <cell r="I1533"/>
          <cell r="J1533"/>
          <cell r="K1533"/>
          <cell r="L1533"/>
          <cell r="M1533"/>
          <cell r="N1533"/>
          <cell r="O1533"/>
          <cell r="P1533">
            <v>0</v>
          </cell>
          <cell r="Q1533"/>
          <cell r="R1533"/>
          <cell r="S1533" t="str">
            <v xml:space="preserve">32819 </v>
          </cell>
          <cell r="T1533"/>
          <cell r="U1533"/>
          <cell r="V1533"/>
          <cell r="W1533"/>
          <cell r="X1533"/>
          <cell r="Y1533"/>
          <cell r="Z1533"/>
          <cell r="AA1533">
            <v>32819</v>
          </cell>
          <cell r="AB1533"/>
        </row>
        <row r="1534">
          <cell r="A1534"/>
          <cell r="B1534"/>
          <cell r="C1534"/>
          <cell r="D1534"/>
          <cell r="E1534"/>
          <cell r="F1534"/>
          <cell r="G1534"/>
          <cell r="H1534"/>
          <cell r="I1534"/>
          <cell r="J1534"/>
          <cell r="K1534"/>
          <cell r="L1534"/>
          <cell r="M1534"/>
          <cell r="N1534"/>
          <cell r="O1534"/>
          <cell r="P1534">
            <v>0</v>
          </cell>
          <cell r="Q1534"/>
          <cell r="R1534"/>
          <cell r="S1534" t="str">
            <v xml:space="preserve">32819 </v>
          </cell>
          <cell r="T1534"/>
          <cell r="U1534"/>
          <cell r="V1534"/>
          <cell r="W1534"/>
          <cell r="X1534"/>
          <cell r="Y1534"/>
          <cell r="Z1534"/>
          <cell r="AA1534">
            <v>32819</v>
          </cell>
          <cell r="AB1534"/>
        </row>
        <row r="1535">
          <cell r="A1535"/>
          <cell r="B1535"/>
          <cell r="C1535"/>
          <cell r="D1535"/>
          <cell r="E1535"/>
          <cell r="F1535"/>
          <cell r="G1535"/>
          <cell r="H1535"/>
          <cell r="I1535"/>
          <cell r="J1535"/>
          <cell r="K1535"/>
          <cell r="L1535"/>
          <cell r="M1535"/>
          <cell r="N1535"/>
          <cell r="O1535"/>
          <cell r="P1535">
            <v>0</v>
          </cell>
          <cell r="Q1535"/>
          <cell r="R1535"/>
          <cell r="S1535" t="str">
            <v xml:space="preserve">32819 </v>
          </cell>
          <cell r="T1535"/>
          <cell r="U1535"/>
          <cell r="V1535"/>
          <cell r="W1535"/>
          <cell r="X1535"/>
          <cell r="Y1535"/>
          <cell r="Z1535"/>
          <cell r="AA1535">
            <v>32819</v>
          </cell>
          <cell r="AB1535"/>
        </row>
        <row r="1536">
          <cell r="A1536"/>
          <cell r="B1536"/>
          <cell r="C1536"/>
          <cell r="D1536"/>
          <cell r="E1536"/>
          <cell r="F1536"/>
          <cell r="G1536"/>
          <cell r="H1536"/>
          <cell r="I1536"/>
          <cell r="J1536"/>
          <cell r="K1536"/>
          <cell r="L1536"/>
          <cell r="M1536"/>
          <cell r="N1536"/>
          <cell r="O1536"/>
          <cell r="P1536">
            <v>0</v>
          </cell>
          <cell r="Q1536"/>
          <cell r="R1536"/>
          <cell r="S1536" t="str">
            <v xml:space="preserve">32819 </v>
          </cell>
          <cell r="T1536"/>
          <cell r="U1536"/>
          <cell r="V1536"/>
          <cell r="W1536"/>
          <cell r="X1536"/>
          <cell r="Y1536"/>
          <cell r="Z1536"/>
          <cell r="AA1536">
            <v>32819</v>
          </cell>
          <cell r="AB1536"/>
        </row>
        <row r="1537">
          <cell r="A1537"/>
          <cell r="B1537"/>
          <cell r="C1537"/>
          <cell r="D1537"/>
          <cell r="E1537"/>
          <cell r="F1537"/>
          <cell r="G1537"/>
          <cell r="H1537"/>
          <cell r="I1537"/>
          <cell r="J1537"/>
          <cell r="K1537"/>
          <cell r="L1537"/>
          <cell r="M1537"/>
          <cell r="N1537"/>
          <cell r="O1537"/>
          <cell r="P1537">
            <v>0</v>
          </cell>
          <cell r="Q1537"/>
          <cell r="R1537"/>
          <cell r="S1537" t="str">
            <v xml:space="preserve">32819 </v>
          </cell>
          <cell r="T1537"/>
          <cell r="U1537"/>
          <cell r="V1537"/>
          <cell r="W1537"/>
          <cell r="X1537"/>
          <cell r="Y1537"/>
          <cell r="Z1537"/>
          <cell r="AA1537">
            <v>32819</v>
          </cell>
          <cell r="AB1537"/>
        </row>
        <row r="1538">
          <cell r="A1538"/>
          <cell r="B1538"/>
          <cell r="C1538"/>
          <cell r="D1538"/>
          <cell r="E1538"/>
          <cell r="F1538"/>
          <cell r="G1538"/>
          <cell r="H1538"/>
          <cell r="I1538"/>
          <cell r="J1538"/>
          <cell r="K1538"/>
          <cell r="L1538"/>
          <cell r="M1538"/>
          <cell r="N1538"/>
          <cell r="O1538"/>
          <cell r="P1538">
            <v>0</v>
          </cell>
          <cell r="Q1538"/>
          <cell r="R1538"/>
          <cell r="S1538" t="str">
            <v xml:space="preserve">32819 </v>
          </cell>
          <cell r="T1538"/>
          <cell r="U1538"/>
          <cell r="V1538"/>
          <cell r="W1538"/>
          <cell r="X1538"/>
          <cell r="Y1538"/>
          <cell r="Z1538"/>
          <cell r="AA1538">
            <v>32819</v>
          </cell>
          <cell r="AB1538"/>
        </row>
        <row r="1539">
          <cell r="A1539"/>
          <cell r="B1539"/>
          <cell r="C1539"/>
          <cell r="D1539"/>
          <cell r="E1539"/>
          <cell r="F1539"/>
          <cell r="G1539"/>
          <cell r="H1539"/>
          <cell r="I1539"/>
          <cell r="J1539"/>
          <cell r="K1539"/>
          <cell r="L1539"/>
          <cell r="M1539"/>
          <cell r="N1539"/>
          <cell r="O1539"/>
          <cell r="P1539">
            <v>0</v>
          </cell>
          <cell r="Q1539"/>
          <cell r="R1539"/>
          <cell r="S1539" t="str">
            <v xml:space="preserve">32819 </v>
          </cell>
          <cell r="T1539"/>
          <cell r="U1539"/>
          <cell r="V1539"/>
          <cell r="W1539"/>
          <cell r="X1539"/>
          <cell r="Y1539"/>
          <cell r="Z1539"/>
          <cell r="AA1539">
            <v>32819</v>
          </cell>
          <cell r="AB1539"/>
        </row>
        <row r="1540">
          <cell r="A1540"/>
          <cell r="B1540"/>
          <cell r="C1540"/>
          <cell r="D1540"/>
          <cell r="E1540"/>
          <cell r="F1540"/>
          <cell r="G1540"/>
          <cell r="H1540"/>
          <cell r="I1540"/>
          <cell r="J1540"/>
          <cell r="K1540"/>
          <cell r="L1540"/>
          <cell r="M1540"/>
          <cell r="N1540"/>
          <cell r="O1540"/>
          <cell r="P1540">
            <v>0</v>
          </cell>
          <cell r="Q1540"/>
          <cell r="R1540"/>
          <cell r="S1540" t="str">
            <v xml:space="preserve">32819 </v>
          </cell>
          <cell r="T1540"/>
          <cell r="U1540"/>
          <cell r="V1540"/>
          <cell r="W1540"/>
          <cell r="X1540"/>
          <cell r="Y1540"/>
          <cell r="Z1540"/>
          <cell r="AA1540">
            <v>32819</v>
          </cell>
          <cell r="AB1540"/>
        </row>
        <row r="1541">
          <cell r="A1541"/>
          <cell r="B1541"/>
          <cell r="C1541"/>
          <cell r="D1541"/>
          <cell r="E1541"/>
          <cell r="F1541"/>
          <cell r="G1541"/>
          <cell r="H1541"/>
          <cell r="I1541"/>
          <cell r="J1541"/>
          <cell r="K1541"/>
          <cell r="L1541"/>
          <cell r="M1541"/>
          <cell r="N1541"/>
          <cell r="O1541"/>
          <cell r="P1541">
            <v>0</v>
          </cell>
          <cell r="Q1541"/>
          <cell r="R1541"/>
          <cell r="S1541" t="str">
            <v xml:space="preserve">32819 </v>
          </cell>
          <cell r="T1541"/>
          <cell r="U1541"/>
          <cell r="V1541"/>
          <cell r="W1541"/>
          <cell r="X1541"/>
          <cell r="Y1541"/>
          <cell r="Z1541"/>
          <cell r="AA1541">
            <v>32819</v>
          </cell>
          <cell r="AB1541"/>
        </row>
        <row r="1542">
          <cell r="A1542"/>
          <cell r="B1542"/>
          <cell r="C1542"/>
          <cell r="D1542"/>
          <cell r="E1542"/>
          <cell r="F1542"/>
          <cell r="G1542"/>
          <cell r="H1542"/>
          <cell r="I1542"/>
          <cell r="J1542"/>
          <cell r="K1542"/>
          <cell r="L1542"/>
          <cell r="M1542"/>
          <cell r="N1542"/>
          <cell r="O1542"/>
          <cell r="P1542">
            <v>0</v>
          </cell>
          <cell r="Q1542"/>
          <cell r="R1542"/>
          <cell r="S1542" t="str">
            <v xml:space="preserve">32819 </v>
          </cell>
          <cell r="T1542"/>
          <cell r="U1542"/>
          <cell r="V1542"/>
          <cell r="W1542"/>
          <cell r="X1542"/>
          <cell r="Y1542"/>
          <cell r="Z1542"/>
          <cell r="AA1542">
            <v>32819</v>
          </cell>
          <cell r="AB1542"/>
        </row>
        <row r="1543">
          <cell r="A1543"/>
          <cell r="B1543"/>
          <cell r="C1543"/>
          <cell r="D1543"/>
          <cell r="E1543"/>
          <cell r="F1543"/>
          <cell r="G1543"/>
          <cell r="H1543"/>
          <cell r="I1543"/>
          <cell r="J1543"/>
          <cell r="K1543"/>
          <cell r="L1543"/>
          <cell r="M1543"/>
          <cell r="N1543"/>
          <cell r="O1543"/>
          <cell r="P1543">
            <v>0</v>
          </cell>
          <cell r="Q1543"/>
          <cell r="R1543"/>
          <cell r="S1543" t="str">
            <v xml:space="preserve">32819 </v>
          </cell>
          <cell r="T1543"/>
          <cell r="U1543"/>
          <cell r="V1543"/>
          <cell r="W1543"/>
          <cell r="X1543"/>
          <cell r="Y1543"/>
          <cell r="Z1543"/>
          <cell r="AA1543">
            <v>32819</v>
          </cell>
          <cell r="AB1543"/>
        </row>
        <row r="1544">
          <cell r="A1544"/>
          <cell r="B1544"/>
          <cell r="C1544"/>
          <cell r="D1544"/>
          <cell r="E1544"/>
          <cell r="F1544"/>
          <cell r="G1544"/>
          <cell r="H1544"/>
          <cell r="I1544"/>
          <cell r="J1544"/>
          <cell r="K1544"/>
          <cell r="L1544"/>
          <cell r="M1544"/>
          <cell r="N1544"/>
          <cell r="O1544"/>
          <cell r="P1544">
            <v>0</v>
          </cell>
          <cell r="Q1544"/>
          <cell r="R1544"/>
          <cell r="S1544" t="str">
            <v xml:space="preserve">32819 </v>
          </cell>
          <cell r="T1544"/>
          <cell r="U1544"/>
          <cell r="V1544"/>
          <cell r="W1544"/>
          <cell r="X1544"/>
          <cell r="Y1544"/>
          <cell r="Z1544"/>
          <cell r="AA1544">
            <v>32819</v>
          </cell>
          <cell r="AB1544"/>
        </row>
        <row r="1545">
          <cell r="A1545"/>
          <cell r="B1545"/>
          <cell r="C1545"/>
          <cell r="D1545"/>
          <cell r="E1545"/>
          <cell r="F1545"/>
          <cell r="G1545"/>
          <cell r="H1545"/>
          <cell r="I1545"/>
          <cell r="J1545"/>
          <cell r="K1545"/>
          <cell r="L1545"/>
          <cell r="M1545"/>
          <cell r="N1545"/>
          <cell r="O1545"/>
          <cell r="P1545">
            <v>0</v>
          </cell>
          <cell r="Q1545"/>
          <cell r="R1545"/>
          <cell r="S1545" t="str">
            <v xml:space="preserve">32819 </v>
          </cell>
          <cell r="T1545"/>
          <cell r="U1545"/>
          <cell r="V1545"/>
          <cell r="W1545"/>
          <cell r="X1545"/>
          <cell r="Y1545"/>
          <cell r="Z1545"/>
          <cell r="AA1545">
            <v>32819</v>
          </cell>
          <cell r="AB1545"/>
        </row>
        <row r="1546">
          <cell r="A1546"/>
          <cell r="B1546"/>
          <cell r="C1546"/>
          <cell r="D1546"/>
          <cell r="E1546"/>
          <cell r="F1546"/>
          <cell r="G1546"/>
          <cell r="H1546"/>
          <cell r="I1546"/>
          <cell r="J1546"/>
          <cell r="K1546"/>
          <cell r="L1546"/>
          <cell r="M1546"/>
          <cell r="N1546"/>
          <cell r="O1546"/>
          <cell r="P1546">
            <v>0</v>
          </cell>
          <cell r="Q1546"/>
          <cell r="R1546"/>
          <cell r="S1546" t="str">
            <v xml:space="preserve">32819 </v>
          </cell>
          <cell r="T1546"/>
          <cell r="U1546"/>
          <cell r="V1546"/>
          <cell r="W1546"/>
          <cell r="X1546"/>
          <cell r="Y1546"/>
          <cell r="Z1546"/>
          <cell r="AA1546">
            <v>32819</v>
          </cell>
          <cell r="AB1546"/>
        </row>
        <row r="1547">
          <cell r="A1547"/>
          <cell r="B1547"/>
          <cell r="C1547"/>
          <cell r="D1547"/>
          <cell r="E1547"/>
          <cell r="F1547"/>
          <cell r="G1547"/>
          <cell r="H1547"/>
          <cell r="I1547"/>
          <cell r="J1547"/>
          <cell r="K1547"/>
          <cell r="L1547"/>
          <cell r="M1547"/>
          <cell r="N1547"/>
          <cell r="O1547"/>
          <cell r="P1547">
            <v>0</v>
          </cell>
          <cell r="Q1547"/>
          <cell r="R1547"/>
          <cell r="S1547" t="str">
            <v xml:space="preserve">32819 </v>
          </cell>
          <cell r="T1547"/>
          <cell r="U1547"/>
          <cell r="V1547"/>
          <cell r="W1547"/>
          <cell r="X1547"/>
          <cell r="Y1547"/>
          <cell r="Z1547"/>
          <cell r="AA1547">
            <v>32819</v>
          </cell>
          <cell r="AB1547"/>
        </row>
        <row r="1548">
          <cell r="A1548"/>
          <cell r="B1548"/>
          <cell r="C1548"/>
          <cell r="D1548"/>
          <cell r="E1548"/>
          <cell r="F1548"/>
          <cell r="G1548"/>
          <cell r="H1548"/>
          <cell r="I1548"/>
          <cell r="J1548"/>
          <cell r="K1548"/>
          <cell r="L1548"/>
          <cell r="M1548"/>
          <cell r="N1548"/>
          <cell r="O1548"/>
          <cell r="P1548">
            <v>0</v>
          </cell>
          <cell r="Q1548"/>
          <cell r="R1548"/>
          <cell r="S1548" t="str">
            <v xml:space="preserve">32819 </v>
          </cell>
          <cell r="T1548"/>
          <cell r="U1548"/>
          <cell r="V1548"/>
          <cell r="W1548"/>
          <cell r="X1548"/>
          <cell r="Y1548"/>
          <cell r="Z1548"/>
          <cell r="AA1548">
            <v>32819</v>
          </cell>
          <cell r="AB1548"/>
        </row>
        <row r="1549">
          <cell r="A1549"/>
          <cell r="B1549"/>
          <cell r="C1549"/>
          <cell r="D1549"/>
          <cell r="E1549"/>
          <cell r="F1549"/>
          <cell r="G1549"/>
          <cell r="H1549"/>
          <cell r="I1549"/>
          <cell r="J1549"/>
          <cell r="K1549"/>
          <cell r="L1549"/>
          <cell r="M1549"/>
          <cell r="N1549"/>
          <cell r="O1549"/>
          <cell r="P1549">
            <v>0</v>
          </cell>
          <cell r="Q1549"/>
          <cell r="R1549"/>
          <cell r="S1549" t="str">
            <v xml:space="preserve">32819 </v>
          </cell>
          <cell r="T1549"/>
          <cell r="U1549"/>
          <cell r="V1549"/>
          <cell r="W1549"/>
          <cell r="X1549"/>
          <cell r="Y1549"/>
          <cell r="Z1549"/>
          <cell r="AA1549">
            <v>32819</v>
          </cell>
          <cell r="AB1549"/>
        </row>
        <row r="1550">
          <cell r="A1550"/>
          <cell r="B1550"/>
          <cell r="C1550"/>
          <cell r="D1550"/>
          <cell r="E1550"/>
          <cell r="F1550"/>
          <cell r="G1550"/>
          <cell r="H1550"/>
          <cell r="I1550"/>
          <cell r="J1550"/>
          <cell r="K1550"/>
          <cell r="L1550"/>
          <cell r="M1550"/>
          <cell r="N1550"/>
          <cell r="O1550"/>
          <cell r="P1550">
            <v>0</v>
          </cell>
          <cell r="Q1550"/>
          <cell r="R1550"/>
          <cell r="S1550" t="str">
            <v xml:space="preserve">32819 </v>
          </cell>
          <cell r="T1550"/>
          <cell r="U1550"/>
          <cell r="V1550"/>
          <cell r="W1550"/>
          <cell r="X1550"/>
          <cell r="Y1550"/>
          <cell r="Z1550"/>
          <cell r="AA1550">
            <v>32819</v>
          </cell>
          <cell r="AB1550"/>
        </row>
        <row r="1551">
          <cell r="A1551"/>
          <cell r="B1551"/>
          <cell r="C1551"/>
          <cell r="D1551"/>
          <cell r="E1551"/>
          <cell r="F1551"/>
          <cell r="G1551"/>
          <cell r="H1551"/>
          <cell r="I1551"/>
          <cell r="J1551"/>
          <cell r="K1551"/>
          <cell r="L1551"/>
          <cell r="M1551"/>
          <cell r="N1551"/>
          <cell r="O1551"/>
          <cell r="P1551">
            <v>0</v>
          </cell>
          <cell r="Q1551"/>
          <cell r="R1551"/>
          <cell r="S1551" t="str">
            <v xml:space="preserve">32819 </v>
          </cell>
          <cell r="T1551"/>
          <cell r="U1551"/>
          <cell r="V1551"/>
          <cell r="W1551"/>
          <cell r="X1551"/>
          <cell r="Y1551"/>
          <cell r="Z1551"/>
          <cell r="AA1551">
            <v>32819</v>
          </cell>
          <cell r="AB1551"/>
        </row>
        <row r="1552">
          <cell r="A1552"/>
          <cell r="B1552"/>
          <cell r="C1552"/>
          <cell r="D1552"/>
          <cell r="E1552"/>
          <cell r="F1552"/>
          <cell r="G1552"/>
          <cell r="H1552"/>
          <cell r="I1552"/>
          <cell r="J1552"/>
          <cell r="K1552"/>
          <cell r="L1552"/>
          <cell r="M1552"/>
          <cell r="N1552"/>
          <cell r="O1552"/>
          <cell r="P1552">
            <v>0</v>
          </cell>
          <cell r="Q1552"/>
          <cell r="R1552"/>
          <cell r="S1552" t="str">
            <v xml:space="preserve">32819 </v>
          </cell>
          <cell r="T1552"/>
          <cell r="U1552"/>
          <cell r="V1552"/>
          <cell r="W1552"/>
          <cell r="X1552"/>
          <cell r="Y1552"/>
          <cell r="Z1552"/>
          <cell r="AA1552">
            <v>32819</v>
          </cell>
          <cell r="AB1552"/>
        </row>
        <row r="1553">
          <cell r="A1553"/>
          <cell r="B1553"/>
          <cell r="C1553"/>
          <cell r="D1553"/>
          <cell r="E1553"/>
          <cell r="F1553"/>
          <cell r="G1553"/>
          <cell r="H1553"/>
          <cell r="I1553"/>
          <cell r="J1553"/>
          <cell r="K1553"/>
          <cell r="L1553"/>
          <cell r="M1553"/>
          <cell r="N1553"/>
          <cell r="O1553"/>
          <cell r="P1553">
            <v>0</v>
          </cell>
          <cell r="Q1553"/>
          <cell r="R1553"/>
          <cell r="S1553" t="str">
            <v xml:space="preserve">32819 </v>
          </cell>
          <cell r="T1553"/>
          <cell r="U1553"/>
          <cell r="V1553"/>
          <cell r="W1553"/>
          <cell r="X1553"/>
          <cell r="Y1553"/>
          <cell r="Z1553"/>
          <cell r="AA1553">
            <v>32819</v>
          </cell>
          <cell r="AB1553"/>
        </row>
        <row r="1554">
          <cell r="A1554"/>
          <cell r="B1554"/>
          <cell r="C1554"/>
          <cell r="D1554"/>
          <cell r="E1554"/>
          <cell r="F1554"/>
          <cell r="G1554"/>
          <cell r="H1554"/>
          <cell r="I1554"/>
          <cell r="J1554"/>
          <cell r="K1554"/>
          <cell r="L1554"/>
          <cell r="M1554"/>
          <cell r="N1554"/>
          <cell r="O1554"/>
          <cell r="P1554">
            <v>0</v>
          </cell>
          <cell r="Q1554"/>
          <cell r="R1554"/>
          <cell r="S1554" t="str">
            <v xml:space="preserve">32819 </v>
          </cell>
          <cell r="T1554"/>
          <cell r="U1554"/>
          <cell r="V1554"/>
          <cell r="W1554"/>
          <cell r="X1554"/>
          <cell r="Y1554"/>
          <cell r="Z1554"/>
          <cell r="AA1554">
            <v>32819</v>
          </cell>
          <cell r="AB1554"/>
        </row>
        <row r="1555">
          <cell r="A1555"/>
          <cell r="B1555"/>
          <cell r="C1555"/>
          <cell r="D1555"/>
          <cell r="E1555"/>
          <cell r="F1555"/>
          <cell r="G1555"/>
          <cell r="H1555"/>
          <cell r="I1555"/>
          <cell r="J1555"/>
          <cell r="K1555"/>
          <cell r="L1555"/>
          <cell r="M1555"/>
          <cell r="N1555"/>
          <cell r="O1555"/>
          <cell r="P1555">
            <v>0</v>
          </cell>
          <cell r="Q1555"/>
          <cell r="R1555"/>
          <cell r="S1555" t="str">
            <v xml:space="preserve">32819 </v>
          </cell>
          <cell r="T1555"/>
          <cell r="U1555"/>
          <cell r="V1555"/>
          <cell r="W1555"/>
          <cell r="X1555"/>
          <cell r="Y1555"/>
          <cell r="Z1555"/>
          <cell r="AA1555">
            <v>32819</v>
          </cell>
          <cell r="AB1555"/>
        </row>
        <row r="1556">
          <cell r="A1556"/>
          <cell r="B1556"/>
          <cell r="C1556"/>
          <cell r="D1556"/>
          <cell r="E1556"/>
          <cell r="F1556"/>
          <cell r="G1556"/>
          <cell r="H1556"/>
          <cell r="I1556"/>
          <cell r="J1556"/>
          <cell r="K1556"/>
          <cell r="L1556"/>
          <cell r="M1556"/>
          <cell r="N1556"/>
          <cell r="O1556"/>
          <cell r="P1556">
            <v>0</v>
          </cell>
          <cell r="Q1556"/>
          <cell r="R1556"/>
          <cell r="S1556" t="str">
            <v xml:space="preserve">32819 </v>
          </cell>
          <cell r="T1556"/>
          <cell r="U1556"/>
          <cell r="V1556"/>
          <cell r="W1556"/>
          <cell r="X1556"/>
          <cell r="Y1556"/>
          <cell r="Z1556"/>
          <cell r="AA1556">
            <v>32819</v>
          </cell>
          <cell r="AB1556"/>
        </row>
        <row r="1557">
          <cell r="A1557"/>
          <cell r="B1557"/>
          <cell r="C1557"/>
          <cell r="D1557"/>
          <cell r="E1557"/>
          <cell r="F1557"/>
          <cell r="G1557"/>
          <cell r="H1557"/>
          <cell r="I1557"/>
          <cell r="J1557"/>
          <cell r="K1557"/>
          <cell r="L1557"/>
          <cell r="M1557"/>
          <cell r="N1557"/>
          <cell r="O1557"/>
          <cell r="P1557">
            <v>0</v>
          </cell>
          <cell r="Q1557"/>
          <cell r="R1557"/>
          <cell r="S1557" t="str">
            <v xml:space="preserve">32819 </v>
          </cell>
          <cell r="T1557"/>
          <cell r="U1557"/>
          <cell r="V1557"/>
          <cell r="W1557"/>
          <cell r="X1557"/>
          <cell r="Y1557"/>
          <cell r="Z1557"/>
          <cell r="AA1557">
            <v>32819</v>
          </cell>
          <cell r="AB1557"/>
        </row>
        <row r="1558">
          <cell r="A1558"/>
          <cell r="B1558"/>
          <cell r="C1558"/>
          <cell r="D1558"/>
          <cell r="E1558"/>
          <cell r="F1558"/>
          <cell r="G1558"/>
          <cell r="H1558"/>
          <cell r="I1558"/>
          <cell r="J1558"/>
          <cell r="K1558"/>
          <cell r="L1558"/>
          <cell r="M1558"/>
          <cell r="N1558"/>
          <cell r="O1558"/>
          <cell r="P1558">
            <v>0</v>
          </cell>
          <cell r="Q1558"/>
          <cell r="R1558"/>
          <cell r="S1558" t="str">
            <v xml:space="preserve">32819 </v>
          </cell>
          <cell r="T1558"/>
          <cell r="U1558"/>
          <cell r="V1558"/>
          <cell r="W1558"/>
          <cell r="X1558"/>
          <cell r="Y1558"/>
          <cell r="Z1558"/>
          <cell r="AA1558">
            <v>32819</v>
          </cell>
          <cell r="AB1558"/>
        </row>
        <row r="1559">
          <cell r="A1559"/>
          <cell r="B1559"/>
          <cell r="C1559"/>
          <cell r="D1559"/>
          <cell r="E1559"/>
          <cell r="F1559"/>
          <cell r="G1559"/>
          <cell r="H1559"/>
          <cell r="I1559"/>
          <cell r="J1559"/>
          <cell r="K1559"/>
          <cell r="L1559"/>
          <cell r="M1559"/>
          <cell r="N1559"/>
          <cell r="O1559"/>
          <cell r="P1559">
            <v>0</v>
          </cell>
          <cell r="Q1559"/>
          <cell r="R1559"/>
          <cell r="S1559" t="str">
            <v xml:space="preserve">32819 </v>
          </cell>
          <cell r="T1559"/>
          <cell r="U1559"/>
          <cell r="V1559"/>
          <cell r="W1559"/>
          <cell r="X1559"/>
          <cell r="Y1559"/>
          <cell r="Z1559"/>
          <cell r="AA1559">
            <v>32819</v>
          </cell>
          <cell r="AB1559"/>
        </row>
        <row r="1560">
          <cell r="A1560"/>
          <cell r="B1560"/>
          <cell r="C1560"/>
          <cell r="D1560"/>
          <cell r="E1560"/>
          <cell r="F1560"/>
          <cell r="G1560"/>
          <cell r="H1560"/>
          <cell r="I1560"/>
          <cell r="J1560"/>
          <cell r="K1560"/>
          <cell r="L1560"/>
          <cell r="M1560"/>
          <cell r="N1560"/>
          <cell r="O1560"/>
          <cell r="P1560">
            <v>0</v>
          </cell>
          <cell r="Q1560"/>
          <cell r="R1560"/>
          <cell r="S1560" t="str">
            <v xml:space="preserve">32819 </v>
          </cell>
          <cell r="T1560"/>
          <cell r="U1560"/>
          <cell r="V1560"/>
          <cell r="W1560"/>
          <cell r="X1560"/>
          <cell r="Y1560"/>
          <cell r="Z1560"/>
          <cell r="AA1560">
            <v>32819</v>
          </cell>
          <cell r="AB1560"/>
        </row>
        <row r="1561">
          <cell r="A1561"/>
          <cell r="B1561"/>
          <cell r="C1561"/>
          <cell r="D1561"/>
          <cell r="E1561"/>
          <cell r="F1561"/>
          <cell r="G1561"/>
          <cell r="H1561"/>
          <cell r="I1561"/>
          <cell r="J1561"/>
          <cell r="K1561"/>
          <cell r="L1561"/>
          <cell r="M1561"/>
          <cell r="N1561"/>
          <cell r="O1561"/>
          <cell r="P1561">
            <v>0</v>
          </cell>
          <cell r="Q1561"/>
          <cell r="R1561"/>
          <cell r="S1561" t="str">
            <v xml:space="preserve">32819 </v>
          </cell>
          <cell r="T1561"/>
          <cell r="U1561"/>
          <cell r="V1561"/>
          <cell r="W1561"/>
          <cell r="X1561"/>
          <cell r="Y1561"/>
          <cell r="Z1561"/>
          <cell r="AA1561">
            <v>32819</v>
          </cell>
          <cell r="AB1561"/>
        </row>
        <row r="1562">
          <cell r="A1562"/>
          <cell r="B1562"/>
          <cell r="C1562"/>
          <cell r="D1562"/>
          <cell r="E1562"/>
          <cell r="F1562"/>
          <cell r="G1562"/>
          <cell r="H1562"/>
          <cell r="I1562"/>
          <cell r="J1562"/>
          <cell r="K1562"/>
          <cell r="L1562"/>
          <cell r="M1562"/>
          <cell r="N1562"/>
          <cell r="O1562"/>
          <cell r="P1562">
            <v>0</v>
          </cell>
          <cell r="Q1562"/>
          <cell r="R1562"/>
          <cell r="S1562" t="str">
            <v xml:space="preserve">32819 </v>
          </cell>
          <cell r="T1562"/>
          <cell r="U1562"/>
          <cell r="V1562"/>
          <cell r="W1562"/>
          <cell r="X1562"/>
          <cell r="Y1562"/>
          <cell r="Z1562"/>
          <cell r="AA1562">
            <v>32819</v>
          </cell>
          <cell r="AB1562"/>
        </row>
        <row r="1563">
          <cell r="A1563"/>
          <cell r="B1563"/>
          <cell r="C1563"/>
          <cell r="D1563"/>
          <cell r="E1563"/>
          <cell r="F1563"/>
          <cell r="G1563"/>
          <cell r="H1563"/>
          <cell r="I1563"/>
          <cell r="J1563"/>
          <cell r="K1563"/>
          <cell r="L1563"/>
          <cell r="M1563"/>
          <cell r="N1563"/>
          <cell r="O1563"/>
          <cell r="P1563">
            <v>0</v>
          </cell>
          <cell r="Q1563"/>
          <cell r="R1563"/>
          <cell r="S1563" t="str">
            <v xml:space="preserve">32819 </v>
          </cell>
          <cell r="T1563"/>
          <cell r="U1563"/>
          <cell r="V1563"/>
          <cell r="W1563"/>
          <cell r="X1563"/>
          <cell r="Y1563"/>
          <cell r="Z1563"/>
          <cell r="AA1563">
            <v>32819</v>
          </cell>
          <cell r="AB1563"/>
        </row>
        <row r="1564">
          <cell r="A1564"/>
          <cell r="B1564"/>
          <cell r="C1564"/>
          <cell r="D1564"/>
          <cell r="E1564"/>
          <cell r="F1564"/>
          <cell r="G1564"/>
          <cell r="H1564"/>
          <cell r="I1564"/>
          <cell r="J1564"/>
          <cell r="K1564"/>
          <cell r="L1564"/>
          <cell r="M1564"/>
          <cell r="N1564"/>
          <cell r="O1564"/>
          <cell r="P1564">
            <v>0</v>
          </cell>
          <cell r="Q1564"/>
          <cell r="R1564"/>
          <cell r="S1564" t="str">
            <v xml:space="preserve">32819 </v>
          </cell>
          <cell r="T1564"/>
          <cell r="U1564"/>
          <cell r="V1564"/>
          <cell r="W1564"/>
          <cell r="X1564"/>
          <cell r="Y1564"/>
          <cell r="Z1564"/>
          <cell r="AA1564">
            <v>32819</v>
          </cell>
          <cell r="AB1564"/>
        </row>
        <row r="1565">
          <cell r="A1565"/>
          <cell r="B1565"/>
          <cell r="C1565"/>
          <cell r="D1565"/>
          <cell r="E1565"/>
          <cell r="F1565"/>
          <cell r="G1565"/>
          <cell r="H1565"/>
          <cell r="I1565"/>
          <cell r="J1565"/>
          <cell r="K1565"/>
          <cell r="L1565"/>
          <cell r="M1565"/>
          <cell r="N1565"/>
          <cell r="O1565"/>
          <cell r="P1565">
            <v>0</v>
          </cell>
          <cell r="Q1565"/>
          <cell r="R1565"/>
          <cell r="S1565" t="str">
            <v xml:space="preserve">32819 </v>
          </cell>
          <cell r="T1565"/>
          <cell r="U1565"/>
          <cell r="V1565"/>
          <cell r="W1565"/>
          <cell r="X1565"/>
          <cell r="Y1565"/>
          <cell r="Z1565"/>
          <cell r="AA1565">
            <v>32819</v>
          </cell>
          <cell r="AB1565"/>
        </row>
        <row r="1566">
          <cell r="A1566"/>
          <cell r="B1566"/>
          <cell r="C1566"/>
          <cell r="D1566"/>
          <cell r="E1566"/>
          <cell r="F1566"/>
          <cell r="G1566"/>
          <cell r="H1566"/>
          <cell r="I1566"/>
          <cell r="J1566"/>
          <cell r="K1566"/>
          <cell r="L1566"/>
          <cell r="M1566"/>
          <cell r="N1566"/>
          <cell r="O1566"/>
          <cell r="P1566">
            <v>0</v>
          </cell>
          <cell r="Q1566"/>
          <cell r="R1566"/>
          <cell r="S1566" t="str">
            <v xml:space="preserve">32819 </v>
          </cell>
          <cell r="T1566"/>
          <cell r="U1566"/>
          <cell r="V1566"/>
          <cell r="W1566"/>
          <cell r="X1566"/>
          <cell r="Y1566"/>
          <cell r="Z1566"/>
          <cell r="AA1566">
            <v>32819</v>
          </cell>
          <cell r="AB1566"/>
        </row>
        <row r="1567">
          <cell r="A1567"/>
          <cell r="B1567"/>
          <cell r="C1567"/>
          <cell r="D1567"/>
          <cell r="E1567"/>
          <cell r="F1567"/>
          <cell r="G1567"/>
          <cell r="H1567"/>
          <cell r="I1567"/>
          <cell r="J1567"/>
          <cell r="K1567"/>
          <cell r="L1567"/>
          <cell r="M1567"/>
          <cell r="N1567"/>
          <cell r="O1567"/>
          <cell r="P1567">
            <v>0</v>
          </cell>
          <cell r="Q1567"/>
          <cell r="R1567"/>
          <cell r="S1567" t="str">
            <v xml:space="preserve">32819 </v>
          </cell>
          <cell r="T1567"/>
          <cell r="U1567"/>
          <cell r="V1567"/>
          <cell r="W1567"/>
          <cell r="X1567"/>
          <cell r="Y1567"/>
          <cell r="Z1567"/>
          <cell r="AA1567">
            <v>32819</v>
          </cell>
          <cell r="AB1567"/>
        </row>
        <row r="1568">
          <cell r="A1568"/>
          <cell r="B1568"/>
          <cell r="C1568"/>
          <cell r="D1568"/>
          <cell r="E1568"/>
          <cell r="F1568"/>
          <cell r="G1568"/>
          <cell r="H1568"/>
          <cell r="I1568"/>
          <cell r="J1568"/>
          <cell r="K1568"/>
          <cell r="L1568"/>
          <cell r="M1568"/>
          <cell r="N1568"/>
          <cell r="O1568"/>
          <cell r="P1568">
            <v>0</v>
          </cell>
          <cell r="Q1568"/>
          <cell r="R1568"/>
          <cell r="S1568" t="str">
            <v xml:space="preserve">32819 </v>
          </cell>
          <cell r="T1568"/>
          <cell r="U1568"/>
          <cell r="V1568"/>
          <cell r="W1568"/>
          <cell r="X1568"/>
          <cell r="Y1568"/>
          <cell r="Z1568"/>
          <cell r="AA1568">
            <v>32819</v>
          </cell>
          <cell r="AB1568"/>
        </row>
        <row r="1569">
          <cell r="A1569"/>
          <cell r="B1569"/>
          <cell r="C1569"/>
          <cell r="D1569"/>
          <cell r="E1569"/>
          <cell r="F1569"/>
          <cell r="G1569"/>
          <cell r="H1569"/>
          <cell r="I1569"/>
          <cell r="J1569"/>
          <cell r="K1569"/>
          <cell r="L1569"/>
          <cell r="M1569"/>
          <cell r="N1569"/>
          <cell r="O1569"/>
          <cell r="P1569">
            <v>0</v>
          </cell>
          <cell r="Q1569"/>
          <cell r="R1569"/>
          <cell r="S1569" t="str">
            <v xml:space="preserve">32819 </v>
          </cell>
          <cell r="T1569"/>
          <cell r="U1569"/>
          <cell r="V1569"/>
          <cell r="W1569"/>
          <cell r="X1569"/>
          <cell r="Y1569"/>
          <cell r="Z1569"/>
          <cell r="AA1569">
            <v>32819</v>
          </cell>
          <cell r="AB1569"/>
        </row>
        <row r="1570">
          <cell r="A1570"/>
          <cell r="B1570"/>
          <cell r="C1570"/>
          <cell r="D1570"/>
          <cell r="E1570"/>
          <cell r="F1570"/>
          <cell r="G1570"/>
          <cell r="H1570"/>
          <cell r="I1570"/>
          <cell r="J1570"/>
          <cell r="K1570"/>
          <cell r="L1570"/>
          <cell r="M1570"/>
          <cell r="N1570"/>
          <cell r="O1570"/>
          <cell r="P1570">
            <v>0</v>
          </cell>
          <cell r="Q1570"/>
          <cell r="R1570"/>
          <cell r="S1570" t="str">
            <v xml:space="preserve">32819 </v>
          </cell>
          <cell r="T1570"/>
          <cell r="U1570"/>
          <cell r="V1570"/>
          <cell r="W1570"/>
          <cell r="X1570"/>
          <cell r="Y1570"/>
          <cell r="Z1570"/>
          <cell r="AA1570">
            <v>32819</v>
          </cell>
          <cell r="AB1570"/>
        </row>
        <row r="1571">
          <cell r="A1571"/>
          <cell r="B1571"/>
          <cell r="C1571"/>
          <cell r="D1571"/>
          <cell r="E1571"/>
          <cell r="F1571"/>
          <cell r="G1571"/>
          <cell r="H1571"/>
          <cell r="I1571"/>
          <cell r="J1571"/>
          <cell r="K1571"/>
          <cell r="L1571"/>
          <cell r="M1571"/>
          <cell r="N1571"/>
          <cell r="O1571"/>
          <cell r="P1571">
            <v>0</v>
          </cell>
          <cell r="Q1571"/>
          <cell r="R1571"/>
          <cell r="S1571" t="str">
            <v xml:space="preserve">32819 </v>
          </cell>
          <cell r="T1571"/>
          <cell r="U1571"/>
          <cell r="V1571"/>
          <cell r="W1571"/>
          <cell r="X1571"/>
          <cell r="Y1571"/>
          <cell r="Z1571"/>
          <cell r="AA1571">
            <v>32819</v>
          </cell>
          <cell r="AB1571"/>
        </row>
        <row r="1572">
          <cell r="A1572"/>
          <cell r="B1572"/>
          <cell r="C1572"/>
          <cell r="D1572"/>
          <cell r="E1572"/>
          <cell r="F1572"/>
          <cell r="G1572"/>
          <cell r="H1572"/>
          <cell r="I1572"/>
          <cell r="J1572"/>
          <cell r="K1572"/>
          <cell r="L1572"/>
          <cell r="M1572"/>
          <cell r="N1572"/>
          <cell r="O1572"/>
          <cell r="P1572">
            <v>0</v>
          </cell>
          <cell r="Q1572"/>
          <cell r="R1572"/>
          <cell r="S1572" t="str">
            <v xml:space="preserve">32819 </v>
          </cell>
          <cell r="T1572"/>
          <cell r="U1572"/>
          <cell r="V1572"/>
          <cell r="W1572"/>
          <cell r="X1572"/>
          <cell r="Y1572"/>
          <cell r="Z1572"/>
          <cell r="AA1572">
            <v>32819</v>
          </cell>
          <cell r="AB1572"/>
        </row>
        <row r="1573">
          <cell r="A1573"/>
          <cell r="B1573"/>
          <cell r="C1573"/>
          <cell r="D1573"/>
          <cell r="E1573"/>
          <cell r="F1573"/>
          <cell r="G1573"/>
          <cell r="H1573"/>
          <cell r="I1573"/>
          <cell r="J1573"/>
          <cell r="K1573"/>
          <cell r="L1573"/>
          <cell r="M1573"/>
          <cell r="N1573"/>
          <cell r="O1573"/>
          <cell r="P1573">
            <v>0</v>
          </cell>
          <cell r="Q1573"/>
          <cell r="R1573"/>
          <cell r="S1573" t="str">
            <v xml:space="preserve">32819 </v>
          </cell>
          <cell r="T1573"/>
          <cell r="U1573"/>
          <cell r="V1573"/>
          <cell r="W1573"/>
          <cell r="X1573"/>
          <cell r="Y1573"/>
          <cell r="Z1573"/>
          <cell r="AA1573">
            <v>32819</v>
          </cell>
          <cell r="AB1573"/>
        </row>
        <row r="1574">
          <cell r="A1574"/>
          <cell r="B1574"/>
          <cell r="C1574"/>
          <cell r="D1574"/>
          <cell r="E1574"/>
          <cell r="F1574"/>
          <cell r="G1574"/>
          <cell r="H1574"/>
          <cell r="I1574"/>
          <cell r="J1574"/>
          <cell r="K1574"/>
          <cell r="L1574"/>
          <cell r="M1574"/>
          <cell r="N1574"/>
          <cell r="O1574"/>
          <cell r="P1574">
            <v>0</v>
          </cell>
          <cell r="Q1574"/>
          <cell r="R1574"/>
          <cell r="S1574" t="str">
            <v xml:space="preserve">32819 </v>
          </cell>
          <cell r="T1574"/>
          <cell r="U1574"/>
          <cell r="V1574"/>
          <cell r="W1574"/>
          <cell r="X1574"/>
          <cell r="Y1574"/>
          <cell r="Z1574"/>
          <cell r="AA1574">
            <v>32819</v>
          </cell>
          <cell r="AB1574"/>
        </row>
        <row r="1575">
          <cell r="A1575"/>
          <cell r="B1575"/>
          <cell r="C1575"/>
          <cell r="D1575"/>
          <cell r="E1575"/>
          <cell r="F1575"/>
          <cell r="G1575"/>
          <cell r="H1575"/>
          <cell r="I1575"/>
          <cell r="J1575"/>
          <cell r="K1575"/>
          <cell r="L1575"/>
          <cell r="M1575"/>
          <cell r="N1575"/>
          <cell r="O1575"/>
          <cell r="P1575">
            <v>0</v>
          </cell>
          <cell r="Q1575"/>
          <cell r="R1575"/>
          <cell r="S1575" t="str">
            <v xml:space="preserve">32819 </v>
          </cell>
          <cell r="T1575"/>
          <cell r="U1575"/>
          <cell r="V1575"/>
          <cell r="W1575"/>
          <cell r="X1575"/>
          <cell r="Y1575"/>
          <cell r="Z1575"/>
          <cell r="AA1575">
            <v>32819</v>
          </cell>
          <cell r="AB1575"/>
        </row>
        <row r="1576">
          <cell r="A1576"/>
          <cell r="B1576"/>
          <cell r="C1576"/>
          <cell r="D1576"/>
          <cell r="E1576"/>
          <cell r="F1576"/>
          <cell r="G1576"/>
          <cell r="H1576"/>
          <cell r="I1576"/>
          <cell r="J1576"/>
          <cell r="K1576"/>
          <cell r="L1576"/>
          <cell r="M1576"/>
          <cell r="N1576"/>
          <cell r="O1576"/>
          <cell r="P1576">
            <v>0</v>
          </cell>
          <cell r="Q1576"/>
          <cell r="R1576"/>
          <cell r="S1576" t="str">
            <v xml:space="preserve">32819 </v>
          </cell>
          <cell r="T1576"/>
          <cell r="U1576"/>
          <cell r="V1576"/>
          <cell r="W1576"/>
          <cell r="X1576"/>
          <cell r="Y1576"/>
          <cell r="Z1576"/>
          <cell r="AA1576">
            <v>32819</v>
          </cell>
          <cell r="AB1576"/>
        </row>
        <row r="1577">
          <cell r="A1577"/>
          <cell r="B1577"/>
          <cell r="C1577"/>
          <cell r="D1577"/>
          <cell r="E1577"/>
          <cell r="F1577"/>
          <cell r="G1577"/>
          <cell r="H1577"/>
          <cell r="I1577"/>
          <cell r="J1577"/>
          <cell r="K1577"/>
          <cell r="L1577"/>
          <cell r="M1577"/>
          <cell r="N1577"/>
          <cell r="O1577"/>
          <cell r="P1577">
            <v>0</v>
          </cell>
          <cell r="Q1577"/>
          <cell r="R1577"/>
          <cell r="S1577" t="str">
            <v xml:space="preserve">32819 </v>
          </cell>
          <cell r="T1577"/>
          <cell r="U1577"/>
          <cell r="V1577"/>
          <cell r="W1577"/>
          <cell r="X1577"/>
          <cell r="Y1577"/>
          <cell r="Z1577"/>
          <cell r="AA1577">
            <v>32819</v>
          </cell>
          <cell r="AB1577"/>
        </row>
        <row r="1578">
          <cell r="A1578"/>
          <cell r="B1578"/>
          <cell r="C1578"/>
          <cell r="D1578"/>
          <cell r="E1578"/>
          <cell r="F1578"/>
          <cell r="G1578"/>
          <cell r="H1578"/>
          <cell r="I1578"/>
          <cell r="J1578"/>
          <cell r="K1578"/>
          <cell r="L1578"/>
          <cell r="M1578"/>
          <cell r="N1578"/>
          <cell r="O1578"/>
          <cell r="P1578">
            <v>0</v>
          </cell>
          <cell r="Q1578"/>
          <cell r="R1578"/>
          <cell r="S1578" t="str">
            <v xml:space="preserve">32819 </v>
          </cell>
          <cell r="T1578"/>
          <cell r="U1578"/>
          <cell r="V1578"/>
          <cell r="W1578"/>
          <cell r="X1578"/>
          <cell r="Y1578"/>
          <cell r="Z1578"/>
          <cell r="AA1578">
            <v>32819</v>
          </cell>
          <cell r="AB1578"/>
        </row>
        <row r="1579">
          <cell r="A1579"/>
          <cell r="B1579"/>
          <cell r="C1579"/>
          <cell r="D1579"/>
          <cell r="E1579"/>
          <cell r="F1579"/>
          <cell r="G1579"/>
          <cell r="H1579"/>
          <cell r="I1579"/>
          <cell r="J1579"/>
          <cell r="K1579"/>
          <cell r="L1579"/>
          <cell r="M1579"/>
          <cell r="N1579"/>
          <cell r="O1579"/>
          <cell r="P1579">
            <v>0</v>
          </cell>
          <cell r="Q1579"/>
          <cell r="R1579"/>
          <cell r="S1579" t="str">
            <v xml:space="preserve">32819 </v>
          </cell>
          <cell r="T1579"/>
          <cell r="U1579"/>
          <cell r="V1579"/>
          <cell r="W1579"/>
          <cell r="X1579"/>
          <cell r="Y1579"/>
          <cell r="Z1579"/>
          <cell r="AA1579">
            <v>32819</v>
          </cell>
          <cell r="AB1579"/>
        </row>
        <row r="1580">
          <cell r="A1580"/>
          <cell r="B1580"/>
          <cell r="C1580"/>
          <cell r="D1580"/>
          <cell r="E1580"/>
          <cell r="F1580"/>
          <cell r="G1580"/>
          <cell r="H1580"/>
          <cell r="I1580"/>
          <cell r="J1580"/>
          <cell r="K1580"/>
          <cell r="L1580"/>
          <cell r="M1580"/>
          <cell r="N1580"/>
          <cell r="O1580"/>
          <cell r="P1580">
            <v>0</v>
          </cell>
          <cell r="Q1580"/>
          <cell r="R1580"/>
          <cell r="S1580" t="str">
            <v xml:space="preserve">32819 </v>
          </cell>
          <cell r="T1580"/>
          <cell r="U1580"/>
          <cell r="V1580"/>
          <cell r="W1580"/>
          <cell r="X1580"/>
          <cell r="Y1580"/>
          <cell r="Z1580"/>
          <cell r="AA1580">
            <v>32819</v>
          </cell>
          <cell r="AB1580"/>
        </row>
        <row r="1581">
          <cell r="A1581"/>
          <cell r="B1581"/>
          <cell r="C1581"/>
          <cell r="D1581"/>
          <cell r="E1581"/>
          <cell r="F1581"/>
          <cell r="G1581"/>
          <cell r="H1581"/>
          <cell r="I1581"/>
          <cell r="J1581"/>
          <cell r="K1581"/>
          <cell r="L1581"/>
          <cell r="M1581"/>
          <cell r="N1581"/>
          <cell r="O1581"/>
          <cell r="P1581">
            <v>0</v>
          </cell>
          <cell r="Q1581"/>
          <cell r="R1581"/>
          <cell r="S1581" t="str">
            <v xml:space="preserve">32819 </v>
          </cell>
          <cell r="T1581"/>
          <cell r="U1581"/>
          <cell r="V1581"/>
          <cell r="W1581"/>
          <cell r="X1581"/>
          <cell r="Y1581"/>
          <cell r="Z1581"/>
          <cell r="AA1581">
            <v>32819</v>
          </cell>
          <cell r="AB1581"/>
        </row>
        <row r="1582">
          <cell r="A1582"/>
          <cell r="B1582"/>
          <cell r="C1582"/>
          <cell r="D1582"/>
          <cell r="E1582"/>
          <cell r="F1582"/>
          <cell r="G1582"/>
          <cell r="H1582"/>
          <cell r="I1582"/>
          <cell r="J1582"/>
          <cell r="K1582"/>
          <cell r="L1582"/>
          <cell r="M1582"/>
          <cell r="N1582"/>
          <cell r="O1582"/>
          <cell r="P1582">
            <v>0</v>
          </cell>
          <cell r="Q1582"/>
          <cell r="R1582"/>
          <cell r="S1582" t="str">
            <v xml:space="preserve">32819 </v>
          </cell>
          <cell r="T1582"/>
          <cell r="U1582"/>
          <cell r="V1582"/>
          <cell r="W1582"/>
          <cell r="X1582"/>
          <cell r="Y1582"/>
          <cell r="Z1582"/>
          <cell r="AA1582">
            <v>32819</v>
          </cell>
          <cell r="AB1582"/>
        </row>
        <row r="1583">
          <cell r="A1583"/>
          <cell r="B1583"/>
          <cell r="C1583"/>
          <cell r="D1583"/>
          <cell r="E1583"/>
          <cell r="F1583"/>
          <cell r="G1583"/>
          <cell r="H1583"/>
          <cell r="I1583"/>
          <cell r="J1583"/>
          <cell r="K1583"/>
          <cell r="L1583"/>
          <cell r="M1583"/>
          <cell r="N1583"/>
          <cell r="O1583"/>
          <cell r="P1583">
            <v>0</v>
          </cell>
          <cell r="Q1583"/>
          <cell r="R1583"/>
          <cell r="S1583" t="str">
            <v xml:space="preserve">32819 </v>
          </cell>
          <cell r="T1583"/>
          <cell r="U1583"/>
          <cell r="V1583"/>
          <cell r="W1583"/>
          <cell r="X1583"/>
          <cell r="Y1583"/>
          <cell r="Z1583"/>
          <cell r="AA1583">
            <v>32819</v>
          </cell>
          <cell r="AB1583"/>
        </row>
        <row r="1584">
          <cell r="A1584"/>
          <cell r="B1584"/>
          <cell r="C1584"/>
          <cell r="D1584"/>
          <cell r="E1584"/>
          <cell r="F1584"/>
          <cell r="G1584"/>
          <cell r="H1584"/>
          <cell r="I1584"/>
          <cell r="J1584"/>
          <cell r="K1584"/>
          <cell r="L1584"/>
          <cell r="M1584"/>
          <cell r="N1584"/>
          <cell r="O1584"/>
          <cell r="P1584">
            <v>0</v>
          </cell>
          <cell r="Q1584"/>
          <cell r="R1584"/>
          <cell r="S1584" t="str">
            <v xml:space="preserve">32819 </v>
          </cell>
          <cell r="T1584"/>
          <cell r="U1584"/>
          <cell r="V1584"/>
          <cell r="W1584"/>
          <cell r="X1584"/>
          <cell r="Y1584"/>
          <cell r="Z1584"/>
          <cell r="AA1584">
            <v>32819</v>
          </cell>
          <cell r="AB1584"/>
        </row>
        <row r="1585">
          <cell r="A1585"/>
          <cell r="B1585"/>
          <cell r="C1585"/>
          <cell r="D1585"/>
          <cell r="E1585"/>
          <cell r="F1585"/>
          <cell r="G1585"/>
          <cell r="H1585"/>
          <cell r="I1585"/>
          <cell r="J1585"/>
          <cell r="K1585"/>
          <cell r="L1585"/>
          <cell r="M1585"/>
          <cell r="N1585"/>
          <cell r="O1585"/>
          <cell r="P1585">
            <v>0</v>
          </cell>
          <cell r="Q1585"/>
          <cell r="R1585"/>
          <cell r="S1585" t="str">
            <v xml:space="preserve">32819 </v>
          </cell>
          <cell r="T1585"/>
          <cell r="U1585"/>
          <cell r="V1585"/>
          <cell r="W1585"/>
          <cell r="X1585"/>
          <cell r="Y1585"/>
          <cell r="Z1585"/>
          <cell r="AA1585">
            <v>32819</v>
          </cell>
          <cell r="AB1585"/>
        </row>
        <row r="1586">
          <cell r="A1586"/>
          <cell r="B1586"/>
          <cell r="C1586"/>
          <cell r="D1586"/>
          <cell r="E1586"/>
          <cell r="F1586"/>
          <cell r="G1586"/>
          <cell r="H1586"/>
          <cell r="I1586"/>
          <cell r="J1586"/>
          <cell r="K1586"/>
          <cell r="L1586"/>
          <cell r="M1586"/>
          <cell r="N1586"/>
          <cell r="O1586"/>
          <cell r="P1586">
            <v>0</v>
          </cell>
          <cell r="Q1586"/>
          <cell r="R1586"/>
          <cell r="S1586" t="str">
            <v xml:space="preserve">32819 </v>
          </cell>
          <cell r="T1586"/>
          <cell r="U1586"/>
          <cell r="V1586"/>
          <cell r="W1586"/>
          <cell r="X1586"/>
          <cell r="Y1586"/>
          <cell r="Z1586"/>
          <cell r="AA1586">
            <v>32819</v>
          </cell>
          <cell r="AB1586"/>
        </row>
        <row r="1587">
          <cell r="A1587"/>
          <cell r="B1587"/>
          <cell r="C1587"/>
          <cell r="D1587"/>
          <cell r="E1587"/>
          <cell r="F1587"/>
          <cell r="G1587"/>
          <cell r="H1587"/>
          <cell r="I1587"/>
          <cell r="J1587"/>
          <cell r="K1587"/>
          <cell r="L1587"/>
          <cell r="M1587"/>
          <cell r="N1587"/>
          <cell r="O1587"/>
          <cell r="P1587">
            <v>0</v>
          </cell>
          <cell r="Q1587"/>
          <cell r="R1587"/>
          <cell r="S1587" t="str">
            <v xml:space="preserve">32819 </v>
          </cell>
          <cell r="T1587"/>
          <cell r="U1587"/>
          <cell r="V1587"/>
          <cell r="W1587"/>
          <cell r="X1587"/>
          <cell r="Y1587"/>
          <cell r="Z1587"/>
          <cell r="AA1587">
            <v>32819</v>
          </cell>
          <cell r="AB1587"/>
        </row>
        <row r="1588">
          <cell r="A1588"/>
          <cell r="B1588"/>
          <cell r="C1588"/>
          <cell r="D1588"/>
          <cell r="E1588"/>
          <cell r="F1588"/>
          <cell r="G1588"/>
          <cell r="H1588"/>
          <cell r="I1588"/>
          <cell r="J1588"/>
          <cell r="K1588"/>
          <cell r="L1588"/>
          <cell r="M1588"/>
          <cell r="N1588"/>
          <cell r="O1588"/>
          <cell r="P1588">
            <v>0</v>
          </cell>
          <cell r="Q1588"/>
          <cell r="R1588"/>
          <cell r="S1588" t="str">
            <v xml:space="preserve">32819 </v>
          </cell>
          <cell r="T1588"/>
          <cell r="U1588"/>
          <cell r="V1588"/>
          <cell r="W1588"/>
          <cell r="X1588"/>
          <cell r="Y1588"/>
          <cell r="Z1588"/>
          <cell r="AA1588">
            <v>32819</v>
          </cell>
          <cell r="AB1588"/>
        </row>
        <row r="1589">
          <cell r="A1589"/>
          <cell r="B1589"/>
          <cell r="C1589"/>
          <cell r="D1589"/>
          <cell r="E1589"/>
          <cell r="F1589"/>
          <cell r="G1589"/>
          <cell r="H1589"/>
          <cell r="I1589"/>
          <cell r="J1589"/>
          <cell r="K1589"/>
          <cell r="L1589"/>
          <cell r="M1589"/>
          <cell r="N1589"/>
          <cell r="O1589"/>
          <cell r="P1589">
            <v>0</v>
          </cell>
          <cell r="Q1589"/>
          <cell r="R1589"/>
          <cell r="S1589" t="str">
            <v xml:space="preserve">32819 </v>
          </cell>
          <cell r="T1589"/>
          <cell r="U1589"/>
          <cell r="V1589"/>
          <cell r="W1589"/>
          <cell r="X1589"/>
          <cell r="Y1589"/>
          <cell r="Z1589"/>
          <cell r="AA1589">
            <v>32819</v>
          </cell>
          <cell r="AB1589"/>
        </row>
        <row r="1590">
          <cell r="A1590"/>
          <cell r="B1590"/>
          <cell r="C1590"/>
          <cell r="D1590"/>
          <cell r="E1590"/>
          <cell r="F1590"/>
          <cell r="G1590"/>
          <cell r="H1590"/>
          <cell r="I1590"/>
          <cell r="J1590"/>
          <cell r="K1590"/>
          <cell r="L1590"/>
          <cell r="M1590"/>
          <cell r="N1590"/>
          <cell r="O1590"/>
          <cell r="P1590">
            <v>0</v>
          </cell>
          <cell r="Q1590"/>
          <cell r="R1590"/>
          <cell r="S1590" t="str">
            <v xml:space="preserve">32819 </v>
          </cell>
          <cell r="T1590"/>
          <cell r="U1590"/>
          <cell r="V1590"/>
          <cell r="W1590"/>
          <cell r="X1590"/>
          <cell r="Y1590"/>
          <cell r="Z1590"/>
          <cell r="AA1590">
            <v>32819</v>
          </cell>
          <cell r="AB1590"/>
        </row>
        <row r="1591">
          <cell r="A1591"/>
          <cell r="B1591"/>
          <cell r="C1591"/>
          <cell r="D1591"/>
          <cell r="E1591"/>
          <cell r="F1591"/>
          <cell r="G1591"/>
          <cell r="H1591"/>
          <cell r="I1591"/>
          <cell r="J1591"/>
          <cell r="K1591"/>
          <cell r="L1591"/>
          <cell r="M1591"/>
          <cell r="N1591"/>
          <cell r="O1591"/>
          <cell r="P1591">
            <v>0</v>
          </cell>
          <cell r="Q1591"/>
          <cell r="R1591"/>
          <cell r="S1591" t="str">
            <v xml:space="preserve">32819 </v>
          </cell>
          <cell r="T1591"/>
          <cell r="U1591"/>
          <cell r="V1591"/>
          <cell r="W1591"/>
          <cell r="X1591"/>
          <cell r="Y1591"/>
          <cell r="Z1591"/>
          <cell r="AA1591">
            <v>32819</v>
          </cell>
          <cell r="AB1591"/>
        </row>
        <row r="1592">
          <cell r="A1592"/>
          <cell r="B1592"/>
          <cell r="C1592"/>
          <cell r="D1592"/>
          <cell r="E1592"/>
          <cell r="F1592"/>
          <cell r="G1592"/>
          <cell r="H1592"/>
          <cell r="I1592"/>
          <cell r="J1592"/>
          <cell r="K1592"/>
          <cell r="L1592"/>
          <cell r="M1592"/>
          <cell r="N1592"/>
          <cell r="O1592"/>
          <cell r="P1592">
            <v>0</v>
          </cell>
          <cell r="Q1592"/>
          <cell r="R1592"/>
          <cell r="S1592" t="str">
            <v xml:space="preserve">32819 </v>
          </cell>
          <cell r="T1592"/>
          <cell r="U1592"/>
          <cell r="V1592"/>
          <cell r="W1592"/>
          <cell r="X1592"/>
          <cell r="Y1592"/>
          <cell r="Z1592"/>
          <cell r="AA1592">
            <v>32819</v>
          </cell>
          <cell r="AB1592"/>
        </row>
        <row r="1593">
          <cell r="A1593"/>
          <cell r="B1593"/>
          <cell r="C1593"/>
          <cell r="D1593"/>
          <cell r="E1593"/>
          <cell r="F1593"/>
          <cell r="G1593"/>
          <cell r="H1593"/>
          <cell r="I1593"/>
          <cell r="J1593"/>
          <cell r="K1593"/>
          <cell r="L1593"/>
          <cell r="M1593"/>
          <cell r="N1593"/>
          <cell r="O1593"/>
          <cell r="P1593">
            <v>0</v>
          </cell>
          <cell r="Q1593"/>
          <cell r="R1593"/>
          <cell r="S1593" t="str">
            <v xml:space="preserve">32819 </v>
          </cell>
          <cell r="T1593"/>
          <cell r="U1593"/>
          <cell r="V1593"/>
          <cell r="W1593"/>
          <cell r="X1593"/>
          <cell r="Y1593"/>
          <cell r="Z1593"/>
          <cell r="AA1593">
            <v>32819</v>
          </cell>
          <cell r="AB1593"/>
        </row>
        <row r="1594">
          <cell r="A1594"/>
          <cell r="B1594"/>
          <cell r="C1594"/>
          <cell r="D1594"/>
          <cell r="E1594"/>
          <cell r="F1594"/>
          <cell r="G1594"/>
          <cell r="H1594"/>
          <cell r="I1594"/>
          <cell r="J1594"/>
          <cell r="K1594"/>
          <cell r="L1594"/>
          <cell r="M1594"/>
          <cell r="N1594"/>
          <cell r="O1594"/>
          <cell r="P1594">
            <v>0</v>
          </cell>
          <cell r="Q1594"/>
          <cell r="R1594"/>
          <cell r="S1594" t="str">
            <v xml:space="preserve">32819 </v>
          </cell>
          <cell r="T1594"/>
          <cell r="U1594"/>
          <cell r="V1594"/>
          <cell r="W1594"/>
          <cell r="X1594"/>
          <cell r="Y1594"/>
          <cell r="Z1594"/>
          <cell r="AA1594">
            <v>32819</v>
          </cell>
          <cell r="AB1594"/>
        </row>
        <row r="1595">
          <cell r="A1595"/>
          <cell r="B1595"/>
          <cell r="C1595"/>
          <cell r="D1595"/>
          <cell r="E1595"/>
          <cell r="F1595"/>
          <cell r="G1595"/>
          <cell r="H1595"/>
          <cell r="I1595"/>
          <cell r="J1595"/>
          <cell r="K1595"/>
          <cell r="L1595"/>
          <cell r="M1595"/>
          <cell r="N1595"/>
          <cell r="O1595"/>
          <cell r="P1595">
            <v>0</v>
          </cell>
          <cell r="Q1595"/>
          <cell r="R1595"/>
          <cell r="S1595" t="str">
            <v xml:space="preserve">32819 </v>
          </cell>
          <cell r="T1595"/>
          <cell r="U1595"/>
          <cell r="V1595"/>
          <cell r="W1595"/>
          <cell r="X1595"/>
          <cell r="Y1595"/>
          <cell r="Z1595"/>
          <cell r="AA1595">
            <v>32819</v>
          </cell>
          <cell r="AB1595"/>
        </row>
        <row r="1596">
          <cell r="A1596"/>
          <cell r="B1596"/>
          <cell r="C1596"/>
          <cell r="D1596"/>
          <cell r="E1596"/>
          <cell r="F1596"/>
          <cell r="G1596"/>
          <cell r="H1596"/>
          <cell r="I1596"/>
          <cell r="J1596"/>
          <cell r="K1596"/>
          <cell r="L1596"/>
          <cell r="M1596"/>
          <cell r="N1596"/>
          <cell r="O1596"/>
          <cell r="P1596">
            <v>0</v>
          </cell>
          <cell r="Q1596"/>
          <cell r="R1596"/>
          <cell r="S1596" t="str">
            <v xml:space="preserve">32819 </v>
          </cell>
          <cell r="T1596"/>
          <cell r="U1596"/>
          <cell r="V1596"/>
          <cell r="W1596"/>
          <cell r="X1596"/>
          <cell r="Y1596"/>
          <cell r="Z1596"/>
          <cell r="AA1596">
            <v>32819</v>
          </cell>
          <cell r="AB1596"/>
        </row>
        <row r="1597">
          <cell r="A1597"/>
          <cell r="B1597"/>
          <cell r="C1597"/>
          <cell r="D1597"/>
          <cell r="E1597"/>
          <cell r="F1597"/>
          <cell r="G1597"/>
          <cell r="H1597"/>
          <cell r="I1597"/>
          <cell r="J1597"/>
          <cell r="K1597"/>
          <cell r="L1597"/>
          <cell r="M1597"/>
          <cell r="N1597"/>
          <cell r="O1597"/>
          <cell r="P1597">
            <v>0</v>
          </cell>
          <cell r="Q1597"/>
          <cell r="R1597"/>
          <cell r="S1597" t="str">
            <v xml:space="preserve">32819 </v>
          </cell>
          <cell r="T1597"/>
          <cell r="U1597"/>
          <cell r="V1597"/>
          <cell r="W1597"/>
          <cell r="X1597"/>
          <cell r="Y1597"/>
          <cell r="Z1597"/>
          <cell r="AA1597">
            <v>32819</v>
          </cell>
          <cell r="AB1597"/>
        </row>
        <row r="1598">
          <cell r="A1598"/>
          <cell r="B1598"/>
          <cell r="C1598"/>
          <cell r="D1598"/>
          <cell r="E1598"/>
          <cell r="F1598"/>
          <cell r="G1598"/>
          <cell r="H1598"/>
          <cell r="I1598"/>
          <cell r="J1598"/>
          <cell r="K1598"/>
          <cell r="L1598"/>
          <cell r="M1598"/>
          <cell r="N1598"/>
          <cell r="O1598"/>
          <cell r="P1598">
            <v>0</v>
          </cell>
          <cell r="Q1598"/>
          <cell r="R1598"/>
          <cell r="S1598" t="str">
            <v xml:space="preserve">32819 </v>
          </cell>
          <cell r="T1598"/>
          <cell r="U1598"/>
          <cell r="V1598"/>
          <cell r="W1598"/>
          <cell r="X1598"/>
          <cell r="Y1598"/>
          <cell r="Z1598"/>
          <cell r="AA1598">
            <v>32819</v>
          </cell>
          <cell r="AB1598"/>
        </row>
        <row r="1599">
          <cell r="A1599"/>
          <cell r="B1599"/>
          <cell r="C1599"/>
          <cell r="D1599"/>
          <cell r="E1599"/>
          <cell r="F1599"/>
          <cell r="G1599"/>
          <cell r="H1599"/>
          <cell r="I1599"/>
          <cell r="J1599"/>
          <cell r="K1599"/>
          <cell r="L1599"/>
          <cell r="M1599"/>
          <cell r="N1599"/>
          <cell r="O1599"/>
          <cell r="P1599">
            <v>0</v>
          </cell>
          <cell r="Q1599"/>
          <cell r="R1599"/>
          <cell r="S1599" t="str">
            <v xml:space="preserve">32819 </v>
          </cell>
          <cell r="T1599"/>
          <cell r="U1599"/>
          <cell r="V1599"/>
          <cell r="W1599"/>
          <cell r="X1599"/>
          <cell r="Y1599"/>
          <cell r="Z1599"/>
          <cell r="AA1599">
            <v>32819</v>
          </cell>
          <cell r="AB1599"/>
        </row>
        <row r="1600">
          <cell r="A1600"/>
          <cell r="B1600"/>
          <cell r="C1600"/>
          <cell r="D1600"/>
          <cell r="E1600"/>
          <cell r="F1600"/>
          <cell r="G1600"/>
          <cell r="H1600"/>
          <cell r="I1600"/>
          <cell r="J1600"/>
          <cell r="K1600"/>
          <cell r="L1600"/>
          <cell r="M1600"/>
          <cell r="N1600"/>
          <cell r="O1600"/>
          <cell r="P1600">
            <v>0</v>
          </cell>
          <cell r="Q1600"/>
          <cell r="R1600"/>
          <cell r="S1600" t="str">
            <v xml:space="preserve">32819 </v>
          </cell>
          <cell r="T1600"/>
          <cell r="U1600"/>
          <cell r="V1600"/>
          <cell r="W1600"/>
          <cell r="X1600"/>
          <cell r="Y1600"/>
          <cell r="Z1600"/>
          <cell r="AA1600">
            <v>32819</v>
          </cell>
          <cell r="AB1600"/>
        </row>
        <row r="1601">
          <cell r="A1601"/>
          <cell r="B1601"/>
          <cell r="C1601"/>
          <cell r="D1601"/>
          <cell r="E1601"/>
          <cell r="F1601"/>
          <cell r="G1601"/>
          <cell r="H1601"/>
          <cell r="I1601"/>
          <cell r="J1601"/>
          <cell r="K1601"/>
          <cell r="L1601"/>
          <cell r="M1601"/>
          <cell r="N1601"/>
          <cell r="O1601"/>
          <cell r="P1601">
            <v>0</v>
          </cell>
          <cell r="Q1601"/>
          <cell r="R1601"/>
          <cell r="S1601" t="str">
            <v xml:space="preserve">32819 </v>
          </cell>
          <cell r="T1601"/>
          <cell r="U1601"/>
          <cell r="V1601"/>
          <cell r="W1601"/>
          <cell r="X1601"/>
          <cell r="Y1601"/>
          <cell r="Z1601"/>
          <cell r="AA1601">
            <v>32819</v>
          </cell>
          <cell r="AB1601"/>
        </row>
        <row r="1602">
          <cell r="A1602"/>
          <cell r="B1602"/>
          <cell r="C1602"/>
          <cell r="D1602"/>
          <cell r="E1602"/>
          <cell r="F1602"/>
          <cell r="G1602"/>
          <cell r="H1602"/>
          <cell r="I1602"/>
          <cell r="J1602"/>
          <cell r="K1602"/>
          <cell r="L1602"/>
          <cell r="M1602"/>
          <cell r="N1602"/>
          <cell r="O1602"/>
          <cell r="P1602">
            <v>0</v>
          </cell>
          <cell r="Q1602"/>
          <cell r="R1602"/>
          <cell r="S1602" t="str">
            <v xml:space="preserve">32819 </v>
          </cell>
          <cell r="T1602"/>
          <cell r="U1602"/>
          <cell r="V1602"/>
          <cell r="W1602"/>
          <cell r="X1602"/>
          <cell r="Y1602"/>
          <cell r="Z1602"/>
          <cell r="AA1602">
            <v>32819</v>
          </cell>
          <cell r="AB1602"/>
        </row>
        <row r="1603">
          <cell r="A1603"/>
          <cell r="B1603"/>
          <cell r="C1603"/>
          <cell r="D1603"/>
          <cell r="E1603"/>
          <cell r="F1603"/>
          <cell r="G1603"/>
          <cell r="H1603"/>
          <cell r="I1603"/>
          <cell r="J1603"/>
          <cell r="K1603"/>
          <cell r="L1603"/>
          <cell r="M1603"/>
          <cell r="N1603"/>
          <cell r="O1603"/>
          <cell r="P1603">
            <v>0</v>
          </cell>
          <cell r="Q1603"/>
          <cell r="R1603"/>
          <cell r="S1603" t="str">
            <v xml:space="preserve">32819 </v>
          </cell>
          <cell r="T1603"/>
          <cell r="U1603"/>
          <cell r="V1603"/>
          <cell r="W1603"/>
          <cell r="X1603"/>
          <cell r="Y1603"/>
          <cell r="Z1603"/>
          <cell r="AA1603">
            <v>32819</v>
          </cell>
          <cell r="AB1603"/>
        </row>
        <row r="1604">
          <cell r="A1604"/>
          <cell r="B1604"/>
          <cell r="C1604"/>
          <cell r="D1604"/>
          <cell r="E1604"/>
          <cell r="F1604"/>
          <cell r="G1604"/>
          <cell r="H1604"/>
          <cell r="I1604"/>
          <cell r="J1604"/>
          <cell r="K1604"/>
          <cell r="L1604"/>
          <cell r="M1604"/>
          <cell r="N1604"/>
          <cell r="O1604"/>
          <cell r="P1604">
            <v>0</v>
          </cell>
          <cell r="Q1604"/>
          <cell r="R1604"/>
          <cell r="S1604" t="str">
            <v xml:space="preserve">32819 </v>
          </cell>
          <cell r="T1604"/>
          <cell r="U1604"/>
          <cell r="V1604"/>
          <cell r="W1604"/>
          <cell r="X1604"/>
          <cell r="Y1604"/>
          <cell r="Z1604"/>
          <cell r="AA1604">
            <v>32819</v>
          </cell>
          <cell r="AB1604"/>
        </row>
        <row r="1605">
          <cell r="A1605"/>
          <cell r="B1605"/>
          <cell r="C1605"/>
          <cell r="D1605"/>
          <cell r="E1605"/>
          <cell r="F1605"/>
          <cell r="G1605"/>
          <cell r="H1605"/>
          <cell r="I1605"/>
          <cell r="J1605"/>
          <cell r="K1605"/>
          <cell r="L1605"/>
          <cell r="M1605"/>
          <cell r="N1605"/>
          <cell r="O1605"/>
          <cell r="P1605">
            <v>0</v>
          </cell>
          <cell r="Q1605"/>
          <cell r="R1605"/>
          <cell r="S1605" t="str">
            <v xml:space="preserve">32819 </v>
          </cell>
          <cell r="T1605"/>
          <cell r="U1605"/>
          <cell r="V1605"/>
          <cell r="W1605"/>
          <cell r="X1605"/>
          <cell r="Y1605"/>
          <cell r="Z1605"/>
          <cell r="AA1605">
            <v>32819</v>
          </cell>
          <cell r="AB1605"/>
        </row>
        <row r="1606">
          <cell r="A1606"/>
          <cell r="B1606"/>
          <cell r="C1606"/>
          <cell r="D1606"/>
          <cell r="E1606"/>
          <cell r="F1606"/>
          <cell r="G1606"/>
          <cell r="H1606"/>
          <cell r="I1606"/>
          <cell r="J1606"/>
          <cell r="K1606"/>
          <cell r="L1606"/>
          <cell r="M1606"/>
          <cell r="N1606"/>
          <cell r="O1606"/>
          <cell r="P1606">
            <v>0</v>
          </cell>
          <cell r="Q1606"/>
          <cell r="R1606"/>
          <cell r="S1606" t="str">
            <v xml:space="preserve">32819 </v>
          </cell>
          <cell r="T1606"/>
          <cell r="U1606"/>
          <cell r="V1606"/>
          <cell r="W1606"/>
          <cell r="X1606"/>
          <cell r="Y1606"/>
          <cell r="Z1606"/>
          <cell r="AA1606">
            <v>32819</v>
          </cell>
          <cell r="AB1606"/>
        </row>
        <row r="1607">
          <cell r="A1607"/>
          <cell r="B1607"/>
          <cell r="C1607"/>
          <cell r="D1607"/>
          <cell r="E1607"/>
          <cell r="F1607"/>
          <cell r="G1607"/>
          <cell r="H1607"/>
          <cell r="I1607"/>
          <cell r="J1607"/>
          <cell r="K1607"/>
          <cell r="L1607"/>
          <cell r="M1607"/>
          <cell r="N1607"/>
          <cell r="O1607"/>
          <cell r="P1607">
            <v>0</v>
          </cell>
          <cell r="Q1607"/>
          <cell r="R1607"/>
          <cell r="S1607" t="str">
            <v xml:space="preserve">32819 </v>
          </cell>
          <cell r="T1607"/>
          <cell r="U1607"/>
          <cell r="V1607"/>
          <cell r="W1607"/>
          <cell r="X1607"/>
          <cell r="Y1607"/>
          <cell r="Z1607"/>
          <cell r="AA1607">
            <v>32819</v>
          </cell>
          <cell r="AB1607"/>
        </row>
        <row r="1608">
          <cell r="A1608"/>
          <cell r="B1608"/>
          <cell r="C1608"/>
          <cell r="D1608"/>
          <cell r="E1608"/>
          <cell r="F1608"/>
          <cell r="G1608"/>
          <cell r="H1608"/>
          <cell r="I1608"/>
          <cell r="J1608"/>
          <cell r="K1608"/>
          <cell r="L1608"/>
          <cell r="M1608"/>
          <cell r="N1608"/>
          <cell r="O1608"/>
          <cell r="P1608">
            <v>0</v>
          </cell>
          <cell r="Q1608"/>
          <cell r="R1608"/>
          <cell r="S1608" t="str">
            <v xml:space="preserve">32819 </v>
          </cell>
          <cell r="T1608"/>
          <cell r="U1608"/>
          <cell r="V1608"/>
          <cell r="W1608"/>
          <cell r="X1608"/>
          <cell r="Y1608"/>
          <cell r="Z1608"/>
          <cell r="AA1608">
            <v>32819</v>
          </cell>
          <cell r="AB1608"/>
        </row>
        <row r="1609">
          <cell r="A1609"/>
          <cell r="B1609"/>
          <cell r="C1609"/>
          <cell r="D1609"/>
          <cell r="E1609"/>
          <cell r="F1609"/>
          <cell r="G1609"/>
          <cell r="H1609"/>
          <cell r="I1609"/>
          <cell r="J1609"/>
          <cell r="K1609"/>
          <cell r="L1609"/>
          <cell r="M1609"/>
          <cell r="N1609"/>
          <cell r="O1609"/>
          <cell r="P1609">
            <v>0</v>
          </cell>
          <cell r="Q1609"/>
          <cell r="R1609"/>
          <cell r="S1609" t="str">
            <v xml:space="preserve">32819 </v>
          </cell>
          <cell r="T1609"/>
          <cell r="U1609"/>
          <cell r="V1609"/>
          <cell r="W1609"/>
          <cell r="X1609"/>
          <cell r="Y1609"/>
          <cell r="Z1609"/>
          <cell r="AA1609">
            <v>32819</v>
          </cell>
          <cell r="AB1609"/>
        </row>
        <row r="1610">
          <cell r="A1610"/>
          <cell r="B1610"/>
          <cell r="C1610"/>
          <cell r="D1610"/>
          <cell r="E1610"/>
          <cell r="F1610"/>
          <cell r="G1610"/>
          <cell r="H1610"/>
          <cell r="I1610"/>
          <cell r="J1610"/>
          <cell r="K1610"/>
          <cell r="L1610"/>
          <cell r="M1610"/>
          <cell r="N1610"/>
          <cell r="O1610"/>
          <cell r="P1610">
            <v>0</v>
          </cell>
          <cell r="Q1610"/>
          <cell r="R1610"/>
          <cell r="S1610" t="str">
            <v xml:space="preserve">32819 </v>
          </cell>
          <cell r="T1610"/>
          <cell r="U1610"/>
          <cell r="V1610"/>
          <cell r="W1610"/>
          <cell r="X1610"/>
          <cell r="Y1610"/>
          <cell r="Z1610"/>
          <cell r="AA1610">
            <v>32819</v>
          </cell>
          <cell r="AB1610"/>
        </row>
        <row r="1611">
          <cell r="A1611"/>
          <cell r="B1611"/>
          <cell r="C1611"/>
          <cell r="D1611"/>
          <cell r="E1611"/>
          <cell r="F1611"/>
          <cell r="G1611"/>
          <cell r="H1611"/>
          <cell r="I1611"/>
          <cell r="J1611"/>
          <cell r="K1611"/>
          <cell r="L1611"/>
          <cell r="M1611"/>
          <cell r="N1611"/>
          <cell r="O1611"/>
          <cell r="P1611">
            <v>0</v>
          </cell>
          <cell r="Q1611"/>
          <cell r="R1611"/>
          <cell r="S1611" t="str">
            <v xml:space="preserve">32819 </v>
          </cell>
          <cell r="T1611"/>
          <cell r="U1611"/>
          <cell r="V1611"/>
          <cell r="W1611"/>
          <cell r="X1611"/>
          <cell r="Y1611"/>
          <cell r="Z1611"/>
          <cell r="AA1611">
            <v>32819</v>
          </cell>
          <cell r="AB1611"/>
        </row>
        <row r="1612">
          <cell r="A1612"/>
          <cell r="B1612"/>
          <cell r="C1612"/>
          <cell r="D1612"/>
          <cell r="E1612"/>
          <cell r="F1612"/>
          <cell r="G1612"/>
          <cell r="H1612"/>
          <cell r="I1612"/>
          <cell r="J1612"/>
          <cell r="K1612"/>
          <cell r="L1612"/>
          <cell r="M1612"/>
          <cell r="N1612"/>
          <cell r="O1612"/>
          <cell r="P1612">
            <v>0</v>
          </cell>
          <cell r="Q1612"/>
          <cell r="R1612"/>
          <cell r="S1612" t="str">
            <v xml:space="preserve">32819 </v>
          </cell>
          <cell r="T1612"/>
          <cell r="U1612"/>
          <cell r="V1612"/>
          <cell r="W1612"/>
          <cell r="X1612"/>
          <cell r="Y1612"/>
          <cell r="Z1612"/>
          <cell r="AA1612">
            <v>32819</v>
          </cell>
          <cell r="AB1612"/>
        </row>
        <row r="1613">
          <cell r="A1613"/>
          <cell r="B1613"/>
          <cell r="C1613"/>
          <cell r="D1613"/>
          <cell r="E1613"/>
          <cell r="F1613"/>
          <cell r="G1613"/>
          <cell r="H1613"/>
          <cell r="I1613"/>
          <cell r="J1613"/>
          <cell r="K1613"/>
          <cell r="L1613"/>
          <cell r="M1613"/>
          <cell r="N1613"/>
          <cell r="O1613"/>
          <cell r="P1613">
            <v>0</v>
          </cell>
          <cell r="Q1613"/>
          <cell r="R1613"/>
          <cell r="S1613" t="str">
            <v xml:space="preserve">32819 </v>
          </cell>
          <cell r="T1613"/>
          <cell r="U1613"/>
          <cell r="V1613"/>
          <cell r="W1613"/>
          <cell r="X1613"/>
          <cell r="Y1613"/>
          <cell r="Z1613"/>
          <cell r="AA1613">
            <v>32819</v>
          </cell>
          <cell r="AB1613"/>
        </row>
        <row r="1614">
          <cell r="A1614"/>
          <cell r="B1614"/>
          <cell r="C1614"/>
          <cell r="D1614"/>
          <cell r="E1614"/>
          <cell r="F1614"/>
          <cell r="G1614"/>
          <cell r="H1614"/>
          <cell r="I1614"/>
          <cell r="J1614"/>
          <cell r="K1614"/>
          <cell r="L1614"/>
          <cell r="M1614"/>
          <cell r="N1614"/>
          <cell r="O1614"/>
          <cell r="P1614">
            <v>0</v>
          </cell>
          <cell r="Q1614"/>
          <cell r="R1614"/>
          <cell r="S1614" t="str">
            <v xml:space="preserve">32819 </v>
          </cell>
          <cell r="T1614"/>
          <cell r="U1614"/>
          <cell r="V1614"/>
          <cell r="W1614"/>
          <cell r="X1614"/>
          <cell r="Y1614"/>
          <cell r="Z1614"/>
          <cell r="AA1614">
            <v>32819</v>
          </cell>
          <cell r="AB1614"/>
        </row>
        <row r="1615">
          <cell r="A1615"/>
          <cell r="B1615"/>
          <cell r="C1615"/>
          <cell r="D1615"/>
          <cell r="E1615"/>
          <cell r="F1615"/>
          <cell r="G1615"/>
          <cell r="H1615"/>
          <cell r="I1615"/>
          <cell r="J1615"/>
          <cell r="K1615"/>
          <cell r="L1615"/>
          <cell r="M1615"/>
          <cell r="N1615"/>
          <cell r="O1615"/>
          <cell r="P1615">
            <v>0</v>
          </cell>
          <cell r="Q1615"/>
          <cell r="R1615"/>
          <cell r="S1615" t="str">
            <v xml:space="preserve">32819 </v>
          </cell>
          <cell r="T1615"/>
          <cell r="U1615"/>
          <cell r="V1615"/>
          <cell r="W1615"/>
          <cell r="X1615"/>
          <cell r="Y1615"/>
          <cell r="Z1615"/>
          <cell r="AA1615">
            <v>32819</v>
          </cell>
          <cell r="AB1615"/>
        </row>
        <row r="1616">
          <cell r="A1616"/>
          <cell r="B1616"/>
          <cell r="C1616"/>
          <cell r="D1616"/>
          <cell r="E1616"/>
          <cell r="F1616"/>
          <cell r="G1616"/>
          <cell r="H1616"/>
          <cell r="I1616"/>
          <cell r="J1616"/>
          <cell r="K1616"/>
          <cell r="L1616"/>
          <cell r="M1616"/>
          <cell r="N1616"/>
          <cell r="O1616"/>
          <cell r="P1616">
            <v>0</v>
          </cell>
          <cell r="Q1616"/>
          <cell r="R1616"/>
          <cell r="S1616" t="str">
            <v xml:space="preserve">32819 </v>
          </cell>
          <cell r="T1616"/>
          <cell r="U1616"/>
          <cell r="V1616"/>
          <cell r="W1616"/>
          <cell r="X1616"/>
          <cell r="Y1616"/>
          <cell r="Z1616"/>
          <cell r="AA1616">
            <v>32819</v>
          </cell>
          <cell r="AB1616"/>
        </row>
        <row r="1617">
          <cell r="A1617"/>
          <cell r="B1617"/>
          <cell r="C1617"/>
          <cell r="D1617"/>
          <cell r="E1617"/>
          <cell r="F1617"/>
          <cell r="G1617"/>
          <cell r="H1617"/>
          <cell r="I1617"/>
          <cell r="J1617"/>
          <cell r="K1617"/>
          <cell r="L1617"/>
          <cell r="M1617"/>
          <cell r="N1617"/>
          <cell r="O1617"/>
          <cell r="P1617">
            <v>0</v>
          </cell>
          <cell r="Q1617"/>
          <cell r="R1617"/>
          <cell r="S1617" t="str">
            <v xml:space="preserve">32819 </v>
          </cell>
          <cell r="T1617"/>
          <cell r="U1617"/>
          <cell r="V1617"/>
          <cell r="W1617"/>
          <cell r="X1617"/>
          <cell r="Y1617"/>
          <cell r="Z1617"/>
          <cell r="AA1617">
            <v>32819</v>
          </cell>
          <cell r="AB1617"/>
        </row>
        <row r="1618">
          <cell r="A1618"/>
          <cell r="B1618"/>
          <cell r="C1618"/>
          <cell r="D1618"/>
          <cell r="E1618"/>
          <cell r="F1618"/>
          <cell r="G1618"/>
          <cell r="H1618"/>
          <cell r="I1618"/>
          <cell r="J1618"/>
          <cell r="K1618"/>
          <cell r="L1618"/>
          <cell r="M1618"/>
          <cell r="N1618"/>
          <cell r="O1618"/>
          <cell r="P1618">
            <v>0</v>
          </cell>
          <cell r="Q1618"/>
          <cell r="R1618"/>
          <cell r="S1618" t="str">
            <v xml:space="preserve">32819 </v>
          </cell>
          <cell r="T1618"/>
          <cell r="U1618"/>
          <cell r="V1618"/>
          <cell r="W1618"/>
          <cell r="X1618"/>
          <cell r="Y1618"/>
          <cell r="Z1618"/>
          <cell r="AA1618">
            <v>32819</v>
          </cell>
          <cell r="AB1618"/>
        </row>
        <row r="1619">
          <cell r="A1619"/>
          <cell r="B1619"/>
          <cell r="C1619"/>
          <cell r="D1619"/>
          <cell r="E1619"/>
          <cell r="F1619"/>
          <cell r="G1619"/>
          <cell r="H1619"/>
          <cell r="I1619"/>
          <cell r="J1619"/>
          <cell r="K1619"/>
          <cell r="L1619"/>
          <cell r="M1619"/>
          <cell r="N1619"/>
          <cell r="O1619"/>
          <cell r="P1619">
            <v>0</v>
          </cell>
          <cell r="Q1619"/>
          <cell r="R1619"/>
          <cell r="S1619" t="str">
            <v xml:space="preserve">32819 </v>
          </cell>
          <cell r="T1619"/>
          <cell r="U1619"/>
          <cell r="V1619"/>
          <cell r="W1619"/>
          <cell r="X1619"/>
          <cell r="Y1619"/>
          <cell r="Z1619"/>
          <cell r="AA1619">
            <v>32819</v>
          </cell>
          <cell r="AB1619"/>
        </row>
        <row r="1620">
          <cell r="A1620"/>
          <cell r="B1620"/>
          <cell r="C1620"/>
          <cell r="D1620"/>
          <cell r="E1620"/>
          <cell r="F1620"/>
          <cell r="G1620"/>
          <cell r="H1620"/>
          <cell r="I1620"/>
          <cell r="J1620"/>
          <cell r="K1620"/>
          <cell r="L1620"/>
          <cell r="M1620"/>
          <cell r="N1620"/>
          <cell r="O1620"/>
          <cell r="P1620">
            <v>0</v>
          </cell>
          <cell r="Q1620"/>
          <cell r="R1620"/>
          <cell r="S1620" t="str">
            <v xml:space="preserve">32819 </v>
          </cell>
          <cell r="T1620"/>
          <cell r="U1620"/>
          <cell r="V1620"/>
          <cell r="W1620"/>
          <cell r="X1620"/>
          <cell r="Y1620"/>
          <cell r="Z1620"/>
          <cell r="AA1620">
            <v>32819</v>
          </cell>
          <cell r="AB1620"/>
        </row>
        <row r="1621">
          <cell r="A1621"/>
          <cell r="B1621"/>
          <cell r="C1621"/>
          <cell r="D1621"/>
          <cell r="E1621"/>
          <cell r="F1621"/>
          <cell r="G1621"/>
          <cell r="H1621"/>
          <cell r="I1621"/>
          <cell r="J1621"/>
          <cell r="K1621"/>
          <cell r="L1621"/>
          <cell r="M1621"/>
          <cell r="N1621"/>
          <cell r="O1621"/>
          <cell r="P1621">
            <v>0</v>
          </cell>
          <cell r="Q1621"/>
          <cell r="R1621"/>
          <cell r="S1621" t="str">
            <v xml:space="preserve">32819 </v>
          </cell>
          <cell r="T1621"/>
          <cell r="U1621"/>
          <cell r="V1621"/>
          <cell r="W1621"/>
          <cell r="X1621"/>
          <cell r="Y1621"/>
          <cell r="Z1621"/>
          <cell r="AA1621">
            <v>32819</v>
          </cell>
          <cell r="AB1621"/>
        </row>
        <row r="1622">
          <cell r="A1622"/>
          <cell r="B1622"/>
          <cell r="C1622"/>
          <cell r="D1622"/>
          <cell r="E1622"/>
          <cell r="F1622"/>
          <cell r="G1622"/>
          <cell r="H1622"/>
          <cell r="I1622"/>
          <cell r="J1622"/>
          <cell r="K1622"/>
          <cell r="L1622"/>
          <cell r="M1622"/>
          <cell r="N1622"/>
          <cell r="O1622"/>
          <cell r="P1622">
            <v>0</v>
          </cell>
          <cell r="Q1622"/>
          <cell r="R1622"/>
          <cell r="S1622" t="str">
            <v xml:space="preserve">32819 </v>
          </cell>
          <cell r="T1622"/>
          <cell r="U1622"/>
          <cell r="V1622"/>
          <cell r="W1622"/>
          <cell r="X1622"/>
          <cell r="Y1622"/>
          <cell r="Z1622"/>
          <cell r="AA1622">
            <v>32819</v>
          </cell>
          <cell r="AB1622"/>
        </row>
        <row r="1623">
          <cell r="A1623"/>
          <cell r="B1623"/>
          <cell r="C1623"/>
          <cell r="D1623"/>
          <cell r="E1623"/>
          <cell r="F1623"/>
          <cell r="G1623"/>
          <cell r="H1623"/>
          <cell r="I1623"/>
          <cell r="J1623"/>
          <cell r="K1623"/>
          <cell r="L1623"/>
          <cell r="M1623"/>
          <cell r="N1623"/>
          <cell r="O1623"/>
          <cell r="P1623">
            <v>0</v>
          </cell>
          <cell r="Q1623"/>
          <cell r="R1623"/>
          <cell r="S1623" t="str">
            <v xml:space="preserve">32819 </v>
          </cell>
          <cell r="T1623"/>
          <cell r="U1623"/>
          <cell r="V1623"/>
          <cell r="W1623"/>
          <cell r="X1623"/>
          <cell r="Y1623"/>
          <cell r="Z1623"/>
          <cell r="AA1623">
            <v>32819</v>
          </cell>
          <cell r="AB1623"/>
        </row>
        <row r="1624">
          <cell r="A1624"/>
          <cell r="B1624"/>
          <cell r="C1624"/>
          <cell r="D1624"/>
          <cell r="E1624"/>
          <cell r="F1624"/>
          <cell r="G1624"/>
          <cell r="H1624"/>
          <cell r="I1624"/>
          <cell r="J1624"/>
          <cell r="K1624"/>
          <cell r="L1624"/>
          <cell r="M1624"/>
          <cell r="N1624"/>
          <cell r="O1624"/>
          <cell r="P1624">
            <v>0</v>
          </cell>
          <cell r="Q1624"/>
          <cell r="R1624"/>
          <cell r="S1624" t="str">
            <v xml:space="preserve">32819 </v>
          </cell>
          <cell r="T1624"/>
          <cell r="U1624"/>
          <cell r="V1624"/>
          <cell r="W1624"/>
          <cell r="X1624"/>
          <cell r="Y1624"/>
          <cell r="Z1624"/>
          <cell r="AA1624">
            <v>32819</v>
          </cell>
          <cell r="AB1624"/>
        </row>
        <row r="1625">
          <cell r="A1625"/>
          <cell r="B1625"/>
          <cell r="C1625"/>
          <cell r="D1625"/>
          <cell r="E1625"/>
          <cell r="F1625"/>
          <cell r="G1625"/>
          <cell r="H1625"/>
          <cell r="I1625"/>
          <cell r="J1625"/>
          <cell r="K1625"/>
          <cell r="L1625"/>
          <cell r="M1625"/>
          <cell r="N1625"/>
          <cell r="O1625"/>
          <cell r="P1625">
            <v>0</v>
          </cell>
          <cell r="Q1625"/>
          <cell r="R1625"/>
          <cell r="S1625" t="str">
            <v xml:space="preserve">32819 </v>
          </cell>
          <cell r="T1625"/>
          <cell r="U1625"/>
          <cell r="V1625"/>
          <cell r="W1625"/>
          <cell r="X1625"/>
          <cell r="Y1625"/>
          <cell r="Z1625"/>
          <cell r="AA1625">
            <v>32819</v>
          </cell>
          <cell r="AB1625"/>
        </row>
        <row r="1626">
          <cell r="A1626"/>
          <cell r="B1626"/>
          <cell r="C1626"/>
          <cell r="D1626"/>
          <cell r="E1626"/>
          <cell r="F1626"/>
          <cell r="G1626"/>
          <cell r="H1626"/>
          <cell r="I1626"/>
          <cell r="J1626"/>
          <cell r="K1626"/>
          <cell r="L1626"/>
          <cell r="M1626"/>
          <cell r="N1626"/>
          <cell r="O1626"/>
          <cell r="P1626">
            <v>0</v>
          </cell>
          <cell r="Q1626"/>
          <cell r="R1626"/>
          <cell r="S1626" t="str">
            <v xml:space="preserve">32819 </v>
          </cell>
          <cell r="T1626"/>
          <cell r="U1626"/>
          <cell r="V1626"/>
          <cell r="W1626"/>
          <cell r="X1626"/>
          <cell r="Y1626"/>
          <cell r="Z1626"/>
          <cell r="AA1626">
            <v>32819</v>
          </cell>
          <cell r="AB1626"/>
        </row>
        <row r="1627">
          <cell r="A1627"/>
          <cell r="B1627"/>
          <cell r="C1627"/>
          <cell r="D1627"/>
          <cell r="E1627"/>
          <cell r="F1627"/>
          <cell r="G1627"/>
          <cell r="H1627"/>
          <cell r="I1627"/>
          <cell r="J1627"/>
          <cell r="K1627"/>
          <cell r="L1627"/>
          <cell r="M1627"/>
          <cell r="N1627"/>
          <cell r="O1627"/>
          <cell r="P1627">
            <v>0</v>
          </cell>
          <cell r="Q1627"/>
          <cell r="R1627"/>
          <cell r="S1627" t="str">
            <v xml:space="preserve">32819 </v>
          </cell>
          <cell r="T1627"/>
          <cell r="U1627"/>
          <cell r="V1627"/>
          <cell r="W1627"/>
          <cell r="X1627"/>
          <cell r="Y1627"/>
          <cell r="Z1627"/>
          <cell r="AA1627">
            <v>32819</v>
          </cell>
          <cell r="AB1627"/>
        </row>
        <row r="1628">
          <cell r="A1628"/>
          <cell r="B1628"/>
          <cell r="C1628"/>
          <cell r="D1628"/>
          <cell r="E1628"/>
          <cell r="F1628"/>
          <cell r="G1628"/>
          <cell r="H1628"/>
          <cell r="I1628"/>
          <cell r="J1628"/>
          <cell r="K1628"/>
          <cell r="L1628"/>
          <cell r="M1628"/>
          <cell r="N1628"/>
          <cell r="O1628"/>
          <cell r="P1628">
            <v>0</v>
          </cell>
          <cell r="Q1628"/>
          <cell r="R1628"/>
          <cell r="S1628" t="str">
            <v xml:space="preserve">32819 </v>
          </cell>
          <cell r="T1628"/>
          <cell r="U1628"/>
          <cell r="V1628"/>
          <cell r="W1628"/>
          <cell r="X1628"/>
          <cell r="Y1628"/>
          <cell r="Z1628"/>
          <cell r="AA1628">
            <v>32819</v>
          </cell>
          <cell r="AB1628"/>
        </row>
        <row r="1629">
          <cell r="A1629"/>
          <cell r="B1629"/>
          <cell r="C1629"/>
          <cell r="D1629"/>
          <cell r="E1629"/>
          <cell r="F1629"/>
          <cell r="G1629"/>
          <cell r="H1629"/>
          <cell r="I1629"/>
          <cell r="J1629"/>
          <cell r="K1629"/>
          <cell r="L1629"/>
          <cell r="M1629"/>
          <cell r="N1629"/>
          <cell r="O1629"/>
          <cell r="P1629">
            <v>0</v>
          </cell>
          <cell r="Q1629"/>
          <cell r="R1629"/>
          <cell r="S1629" t="str">
            <v xml:space="preserve">32819 </v>
          </cell>
          <cell r="T1629"/>
          <cell r="U1629"/>
          <cell r="V1629"/>
          <cell r="W1629"/>
          <cell r="X1629"/>
          <cell r="Y1629"/>
          <cell r="Z1629"/>
          <cell r="AA1629">
            <v>32819</v>
          </cell>
          <cell r="AB1629"/>
        </row>
        <row r="1630">
          <cell r="A1630"/>
          <cell r="B1630"/>
          <cell r="C1630"/>
          <cell r="D1630"/>
          <cell r="E1630"/>
          <cell r="F1630"/>
          <cell r="G1630"/>
          <cell r="H1630"/>
          <cell r="I1630"/>
          <cell r="J1630"/>
          <cell r="K1630"/>
          <cell r="L1630"/>
          <cell r="M1630"/>
          <cell r="N1630"/>
          <cell r="O1630"/>
          <cell r="P1630">
            <v>0</v>
          </cell>
          <cell r="Q1630"/>
          <cell r="R1630"/>
          <cell r="S1630" t="str">
            <v xml:space="preserve">32819 </v>
          </cell>
          <cell r="T1630"/>
          <cell r="U1630"/>
          <cell r="V1630"/>
          <cell r="W1630"/>
          <cell r="X1630"/>
          <cell r="Y1630"/>
          <cell r="Z1630"/>
          <cell r="AA1630">
            <v>32819</v>
          </cell>
          <cell r="AB1630"/>
        </row>
        <row r="1631">
          <cell r="A1631"/>
          <cell r="B1631"/>
          <cell r="C1631"/>
          <cell r="D1631"/>
          <cell r="E1631"/>
          <cell r="F1631"/>
          <cell r="G1631"/>
          <cell r="H1631"/>
          <cell r="I1631"/>
          <cell r="J1631"/>
          <cell r="K1631"/>
          <cell r="L1631"/>
          <cell r="M1631"/>
          <cell r="N1631"/>
          <cell r="O1631"/>
          <cell r="P1631">
            <v>0</v>
          </cell>
          <cell r="Q1631"/>
          <cell r="R1631"/>
          <cell r="S1631" t="str">
            <v xml:space="preserve">32819 </v>
          </cell>
          <cell r="T1631"/>
          <cell r="U1631"/>
          <cell r="V1631"/>
          <cell r="W1631"/>
          <cell r="X1631"/>
          <cell r="Y1631"/>
          <cell r="Z1631"/>
          <cell r="AA1631">
            <v>32819</v>
          </cell>
          <cell r="AB1631"/>
        </row>
        <row r="1632">
          <cell r="A1632"/>
          <cell r="B1632"/>
          <cell r="C1632"/>
          <cell r="D1632"/>
          <cell r="E1632"/>
          <cell r="F1632"/>
          <cell r="G1632"/>
          <cell r="H1632"/>
          <cell r="I1632"/>
          <cell r="J1632"/>
          <cell r="K1632"/>
          <cell r="L1632"/>
          <cell r="M1632"/>
          <cell r="N1632"/>
          <cell r="O1632"/>
          <cell r="P1632">
            <v>0</v>
          </cell>
          <cell r="Q1632"/>
          <cell r="R1632"/>
          <cell r="S1632" t="str">
            <v xml:space="preserve">32819 </v>
          </cell>
          <cell r="T1632"/>
          <cell r="U1632"/>
          <cell r="V1632"/>
          <cell r="W1632"/>
          <cell r="X1632"/>
          <cell r="Y1632"/>
          <cell r="Z1632"/>
          <cell r="AA1632">
            <v>32819</v>
          </cell>
          <cell r="AB1632"/>
        </row>
        <row r="1633">
          <cell r="A1633"/>
          <cell r="B1633"/>
          <cell r="C1633"/>
          <cell r="D1633"/>
          <cell r="E1633"/>
          <cell r="F1633"/>
          <cell r="G1633"/>
          <cell r="H1633"/>
          <cell r="I1633"/>
          <cell r="J1633"/>
          <cell r="K1633"/>
          <cell r="L1633"/>
          <cell r="M1633"/>
          <cell r="N1633"/>
          <cell r="O1633"/>
          <cell r="P1633">
            <v>0</v>
          </cell>
          <cell r="Q1633"/>
          <cell r="R1633"/>
          <cell r="S1633" t="str">
            <v xml:space="preserve">32819 </v>
          </cell>
          <cell r="T1633"/>
          <cell r="U1633"/>
          <cell r="V1633"/>
          <cell r="W1633"/>
          <cell r="X1633"/>
          <cell r="Y1633"/>
          <cell r="Z1633"/>
          <cell r="AA1633">
            <v>32819</v>
          </cell>
          <cell r="AB1633"/>
        </row>
        <row r="1634">
          <cell r="A1634"/>
          <cell r="B1634"/>
          <cell r="C1634"/>
          <cell r="D1634"/>
          <cell r="E1634"/>
          <cell r="F1634"/>
          <cell r="G1634"/>
          <cell r="H1634"/>
          <cell r="I1634"/>
          <cell r="J1634"/>
          <cell r="K1634"/>
          <cell r="L1634"/>
          <cell r="M1634"/>
          <cell r="N1634"/>
          <cell r="O1634"/>
          <cell r="P1634">
            <v>0</v>
          </cell>
          <cell r="Q1634"/>
          <cell r="R1634"/>
          <cell r="S1634" t="str">
            <v xml:space="preserve">32819 </v>
          </cell>
          <cell r="T1634"/>
          <cell r="U1634"/>
          <cell r="V1634"/>
          <cell r="W1634"/>
          <cell r="X1634"/>
          <cell r="Y1634"/>
          <cell r="Z1634"/>
          <cell r="AA1634">
            <v>32819</v>
          </cell>
          <cell r="AB1634"/>
        </row>
        <row r="1635">
          <cell r="A1635"/>
          <cell r="B1635"/>
          <cell r="C1635"/>
          <cell r="D1635"/>
          <cell r="E1635"/>
          <cell r="F1635"/>
          <cell r="G1635"/>
          <cell r="H1635"/>
          <cell r="I1635"/>
          <cell r="J1635"/>
          <cell r="K1635"/>
          <cell r="L1635"/>
          <cell r="M1635"/>
          <cell r="N1635"/>
          <cell r="O1635"/>
          <cell r="P1635">
            <v>0</v>
          </cell>
          <cell r="Q1635"/>
          <cell r="R1635"/>
          <cell r="S1635" t="str">
            <v xml:space="preserve">32819 </v>
          </cell>
          <cell r="T1635"/>
          <cell r="U1635"/>
          <cell r="V1635"/>
          <cell r="W1635"/>
          <cell r="X1635"/>
          <cell r="Y1635"/>
          <cell r="Z1635"/>
          <cell r="AA1635">
            <v>32819</v>
          </cell>
          <cell r="AB1635"/>
        </row>
        <row r="1636">
          <cell r="A1636"/>
          <cell r="B1636"/>
          <cell r="C1636"/>
          <cell r="D1636"/>
          <cell r="E1636"/>
          <cell r="F1636"/>
          <cell r="G1636"/>
          <cell r="H1636"/>
          <cell r="I1636"/>
          <cell r="J1636"/>
          <cell r="K1636"/>
          <cell r="L1636"/>
          <cell r="M1636"/>
          <cell r="N1636"/>
          <cell r="O1636"/>
          <cell r="P1636">
            <v>0</v>
          </cell>
          <cell r="Q1636"/>
          <cell r="R1636"/>
          <cell r="S1636" t="str">
            <v xml:space="preserve">32819 </v>
          </cell>
          <cell r="T1636"/>
          <cell r="U1636"/>
          <cell r="V1636"/>
          <cell r="W1636"/>
          <cell r="X1636"/>
          <cell r="Y1636"/>
          <cell r="Z1636"/>
          <cell r="AA1636">
            <v>32819</v>
          </cell>
          <cell r="AB1636"/>
        </row>
        <row r="1637">
          <cell r="A1637"/>
          <cell r="B1637"/>
          <cell r="C1637"/>
          <cell r="D1637"/>
          <cell r="E1637"/>
          <cell r="F1637"/>
          <cell r="G1637"/>
          <cell r="H1637"/>
          <cell r="I1637"/>
          <cell r="J1637"/>
          <cell r="K1637"/>
          <cell r="L1637"/>
          <cell r="M1637"/>
          <cell r="N1637"/>
          <cell r="O1637"/>
          <cell r="P1637">
            <v>0</v>
          </cell>
          <cell r="Q1637"/>
          <cell r="R1637"/>
          <cell r="S1637" t="str">
            <v xml:space="preserve">32819 </v>
          </cell>
          <cell r="T1637"/>
          <cell r="U1637"/>
          <cell r="V1637"/>
          <cell r="W1637"/>
          <cell r="X1637"/>
          <cell r="Y1637"/>
          <cell r="Z1637"/>
          <cell r="AA1637">
            <v>32819</v>
          </cell>
          <cell r="AB1637"/>
        </row>
        <row r="1638">
          <cell r="A1638"/>
          <cell r="B1638"/>
          <cell r="C1638"/>
          <cell r="D1638"/>
          <cell r="E1638"/>
          <cell r="F1638"/>
          <cell r="G1638"/>
          <cell r="H1638"/>
          <cell r="I1638"/>
          <cell r="J1638"/>
          <cell r="K1638"/>
          <cell r="L1638"/>
          <cell r="M1638"/>
          <cell r="N1638"/>
          <cell r="O1638"/>
          <cell r="P1638">
            <v>0</v>
          </cell>
          <cell r="Q1638"/>
          <cell r="R1638"/>
          <cell r="S1638" t="str">
            <v xml:space="preserve">32819 </v>
          </cell>
          <cell r="T1638"/>
          <cell r="U1638"/>
          <cell r="V1638"/>
          <cell r="W1638"/>
          <cell r="X1638"/>
          <cell r="Y1638"/>
          <cell r="Z1638"/>
          <cell r="AA1638">
            <v>32819</v>
          </cell>
          <cell r="AB1638"/>
        </row>
        <row r="1639">
          <cell r="A1639"/>
          <cell r="B1639"/>
          <cell r="C1639"/>
          <cell r="D1639"/>
          <cell r="E1639"/>
          <cell r="F1639"/>
          <cell r="G1639"/>
          <cell r="H1639"/>
          <cell r="I1639"/>
          <cell r="J1639"/>
          <cell r="K1639"/>
          <cell r="L1639"/>
          <cell r="M1639"/>
          <cell r="N1639"/>
          <cell r="O1639"/>
          <cell r="P1639">
            <v>0</v>
          </cell>
          <cell r="Q1639"/>
          <cell r="R1639"/>
          <cell r="S1639" t="str">
            <v xml:space="preserve">32819 </v>
          </cell>
          <cell r="T1639"/>
          <cell r="U1639"/>
          <cell r="V1639"/>
          <cell r="W1639"/>
          <cell r="X1639"/>
          <cell r="Y1639"/>
          <cell r="Z1639"/>
          <cell r="AA1639">
            <v>32819</v>
          </cell>
          <cell r="AB1639"/>
        </row>
        <row r="1640">
          <cell r="A1640"/>
          <cell r="B1640"/>
          <cell r="C1640"/>
          <cell r="D1640"/>
          <cell r="E1640"/>
          <cell r="F1640"/>
          <cell r="G1640"/>
          <cell r="H1640"/>
          <cell r="I1640"/>
          <cell r="J1640"/>
          <cell r="K1640"/>
          <cell r="L1640"/>
          <cell r="M1640"/>
          <cell r="N1640"/>
          <cell r="O1640"/>
          <cell r="P1640">
            <v>0</v>
          </cell>
          <cell r="Q1640"/>
          <cell r="R1640"/>
          <cell r="S1640" t="str">
            <v xml:space="preserve">32819 </v>
          </cell>
          <cell r="T1640"/>
          <cell r="U1640"/>
          <cell r="V1640"/>
          <cell r="W1640"/>
          <cell r="X1640"/>
          <cell r="Y1640"/>
          <cell r="Z1640"/>
          <cell r="AA1640">
            <v>32819</v>
          </cell>
          <cell r="AB1640"/>
        </row>
        <row r="1641">
          <cell r="A1641"/>
          <cell r="B1641"/>
          <cell r="C1641"/>
          <cell r="D1641"/>
          <cell r="E1641"/>
          <cell r="F1641"/>
          <cell r="G1641"/>
          <cell r="H1641"/>
          <cell r="I1641"/>
          <cell r="J1641"/>
          <cell r="K1641"/>
          <cell r="L1641"/>
          <cell r="M1641"/>
          <cell r="N1641"/>
          <cell r="O1641"/>
          <cell r="P1641">
            <v>0</v>
          </cell>
          <cell r="Q1641"/>
          <cell r="R1641"/>
          <cell r="S1641" t="str">
            <v xml:space="preserve">32819 </v>
          </cell>
          <cell r="T1641"/>
          <cell r="U1641"/>
          <cell r="V1641"/>
          <cell r="W1641"/>
          <cell r="X1641"/>
          <cell r="Y1641"/>
          <cell r="Z1641"/>
          <cell r="AA1641">
            <v>32819</v>
          </cell>
          <cell r="AB1641"/>
        </row>
        <row r="1642">
          <cell r="A1642"/>
          <cell r="B1642"/>
          <cell r="C1642"/>
          <cell r="D1642"/>
          <cell r="E1642"/>
          <cell r="F1642"/>
          <cell r="G1642"/>
          <cell r="H1642"/>
          <cell r="I1642"/>
          <cell r="J1642"/>
          <cell r="K1642"/>
          <cell r="L1642"/>
          <cell r="M1642"/>
          <cell r="N1642"/>
          <cell r="O1642"/>
          <cell r="P1642">
            <v>0</v>
          </cell>
          <cell r="Q1642"/>
          <cell r="R1642"/>
          <cell r="S1642" t="str">
            <v xml:space="preserve">32819 </v>
          </cell>
          <cell r="T1642"/>
          <cell r="U1642"/>
          <cell r="V1642"/>
          <cell r="W1642"/>
          <cell r="X1642"/>
          <cell r="Y1642"/>
          <cell r="Z1642"/>
          <cell r="AA1642">
            <v>32819</v>
          </cell>
          <cell r="AB1642"/>
        </row>
        <row r="1643">
          <cell r="A1643"/>
          <cell r="B1643"/>
          <cell r="C1643"/>
          <cell r="D1643"/>
          <cell r="E1643"/>
          <cell r="F1643"/>
          <cell r="G1643"/>
          <cell r="H1643"/>
          <cell r="I1643"/>
          <cell r="J1643"/>
          <cell r="K1643"/>
          <cell r="L1643"/>
          <cell r="M1643"/>
          <cell r="N1643"/>
          <cell r="O1643"/>
          <cell r="P1643">
            <v>0</v>
          </cell>
          <cell r="Q1643"/>
          <cell r="R1643"/>
          <cell r="S1643" t="str">
            <v xml:space="preserve">32819 </v>
          </cell>
          <cell r="T1643"/>
          <cell r="U1643"/>
          <cell r="V1643"/>
          <cell r="W1643"/>
          <cell r="X1643"/>
          <cell r="Y1643"/>
          <cell r="Z1643"/>
          <cell r="AA1643">
            <v>32819</v>
          </cell>
          <cell r="AB1643"/>
        </row>
        <row r="1644">
          <cell r="A1644"/>
          <cell r="B1644"/>
          <cell r="C1644"/>
          <cell r="D1644"/>
          <cell r="E1644"/>
          <cell r="F1644"/>
          <cell r="G1644"/>
          <cell r="H1644"/>
          <cell r="I1644"/>
          <cell r="J1644"/>
          <cell r="K1644"/>
          <cell r="L1644"/>
          <cell r="M1644"/>
          <cell r="N1644"/>
          <cell r="O1644"/>
          <cell r="P1644">
            <v>0</v>
          </cell>
          <cell r="Q1644"/>
          <cell r="R1644"/>
          <cell r="S1644" t="str">
            <v xml:space="preserve">32819 </v>
          </cell>
          <cell r="T1644"/>
          <cell r="U1644"/>
          <cell r="V1644"/>
          <cell r="W1644"/>
          <cell r="X1644"/>
          <cell r="Y1644"/>
          <cell r="Z1644"/>
          <cell r="AA1644">
            <v>32819</v>
          </cell>
          <cell r="AB1644"/>
        </row>
        <row r="1645">
          <cell r="A1645"/>
          <cell r="B1645"/>
          <cell r="C1645"/>
          <cell r="D1645"/>
          <cell r="E1645"/>
          <cell r="F1645"/>
          <cell r="G1645"/>
          <cell r="H1645"/>
          <cell r="I1645"/>
          <cell r="J1645"/>
          <cell r="K1645"/>
          <cell r="L1645"/>
          <cell r="M1645"/>
          <cell r="N1645"/>
          <cell r="O1645"/>
          <cell r="P1645">
            <v>0</v>
          </cell>
          <cell r="Q1645"/>
          <cell r="R1645"/>
          <cell r="S1645" t="str">
            <v xml:space="preserve">32819 </v>
          </cell>
          <cell r="T1645"/>
          <cell r="U1645"/>
          <cell r="V1645"/>
          <cell r="W1645"/>
          <cell r="X1645"/>
          <cell r="Y1645"/>
          <cell r="Z1645"/>
          <cell r="AA1645">
            <v>32819</v>
          </cell>
          <cell r="AB1645"/>
        </row>
        <row r="1646">
          <cell r="A1646"/>
          <cell r="B1646"/>
          <cell r="C1646"/>
          <cell r="D1646"/>
          <cell r="E1646"/>
          <cell r="F1646"/>
          <cell r="G1646"/>
          <cell r="H1646"/>
          <cell r="I1646"/>
          <cell r="J1646"/>
          <cell r="K1646"/>
          <cell r="L1646"/>
          <cell r="M1646"/>
          <cell r="N1646"/>
          <cell r="O1646"/>
          <cell r="P1646">
            <v>0</v>
          </cell>
          <cell r="Q1646"/>
          <cell r="R1646"/>
          <cell r="S1646" t="str">
            <v xml:space="preserve">32819 </v>
          </cell>
          <cell r="T1646"/>
          <cell r="U1646"/>
          <cell r="V1646"/>
          <cell r="W1646"/>
          <cell r="X1646"/>
          <cell r="Y1646"/>
          <cell r="Z1646"/>
          <cell r="AA1646">
            <v>32819</v>
          </cell>
          <cell r="AB1646"/>
        </row>
        <row r="1647">
          <cell r="A1647"/>
          <cell r="B1647"/>
          <cell r="C1647"/>
          <cell r="D1647"/>
          <cell r="E1647"/>
          <cell r="F1647"/>
          <cell r="G1647"/>
          <cell r="H1647"/>
          <cell r="I1647"/>
          <cell r="J1647"/>
          <cell r="K1647"/>
          <cell r="L1647"/>
          <cell r="M1647"/>
          <cell r="N1647"/>
          <cell r="O1647"/>
          <cell r="P1647">
            <v>0</v>
          </cell>
          <cell r="Q1647"/>
          <cell r="R1647"/>
          <cell r="S1647" t="str">
            <v xml:space="preserve">32819 </v>
          </cell>
          <cell r="T1647"/>
          <cell r="U1647"/>
          <cell r="V1647"/>
          <cell r="W1647"/>
          <cell r="X1647"/>
          <cell r="Y1647"/>
          <cell r="Z1647"/>
          <cell r="AA1647">
            <v>32819</v>
          </cell>
          <cell r="AB1647"/>
        </row>
        <row r="1648">
          <cell r="A1648"/>
          <cell r="B1648"/>
          <cell r="C1648"/>
          <cell r="D1648"/>
          <cell r="E1648"/>
          <cell r="F1648"/>
          <cell r="G1648"/>
          <cell r="H1648"/>
          <cell r="I1648"/>
          <cell r="J1648"/>
          <cell r="K1648"/>
          <cell r="L1648"/>
          <cell r="M1648"/>
          <cell r="N1648"/>
          <cell r="O1648"/>
          <cell r="P1648">
            <v>0</v>
          </cell>
          <cell r="Q1648"/>
          <cell r="R1648"/>
          <cell r="S1648" t="str">
            <v xml:space="preserve">32819 </v>
          </cell>
          <cell r="T1648"/>
          <cell r="U1648"/>
          <cell r="V1648"/>
          <cell r="W1648"/>
          <cell r="X1648"/>
          <cell r="Y1648"/>
          <cell r="Z1648"/>
          <cell r="AA1648">
            <v>32819</v>
          </cell>
          <cell r="AB1648"/>
        </row>
        <row r="1649">
          <cell r="A1649"/>
          <cell r="B1649"/>
          <cell r="C1649"/>
          <cell r="D1649"/>
          <cell r="E1649"/>
          <cell r="F1649"/>
          <cell r="G1649"/>
          <cell r="H1649"/>
          <cell r="I1649"/>
          <cell r="J1649"/>
          <cell r="K1649"/>
          <cell r="L1649"/>
          <cell r="M1649"/>
          <cell r="N1649"/>
          <cell r="O1649"/>
          <cell r="P1649">
            <v>0</v>
          </cell>
          <cell r="Q1649"/>
          <cell r="R1649"/>
          <cell r="S1649" t="str">
            <v xml:space="preserve">32819 </v>
          </cell>
          <cell r="T1649"/>
          <cell r="U1649"/>
          <cell r="V1649"/>
          <cell r="W1649"/>
          <cell r="X1649"/>
          <cell r="Y1649"/>
          <cell r="Z1649"/>
          <cell r="AA1649">
            <v>32819</v>
          </cell>
          <cell r="AB1649"/>
        </row>
        <row r="1650">
          <cell r="A1650"/>
          <cell r="B1650"/>
          <cell r="C1650"/>
          <cell r="D1650"/>
          <cell r="E1650"/>
          <cell r="F1650"/>
          <cell r="G1650"/>
          <cell r="H1650"/>
          <cell r="I1650"/>
          <cell r="J1650"/>
          <cell r="K1650"/>
          <cell r="L1650"/>
          <cell r="M1650"/>
          <cell r="N1650"/>
          <cell r="O1650"/>
          <cell r="P1650">
            <v>0</v>
          </cell>
          <cell r="Q1650"/>
          <cell r="R1650"/>
          <cell r="S1650" t="str">
            <v xml:space="preserve">32819 </v>
          </cell>
          <cell r="T1650"/>
          <cell r="U1650"/>
          <cell r="V1650"/>
          <cell r="W1650"/>
          <cell r="X1650"/>
          <cell r="Y1650"/>
          <cell r="Z1650"/>
          <cell r="AA1650">
            <v>32819</v>
          </cell>
          <cell r="AB1650"/>
        </row>
        <row r="1651">
          <cell r="A1651"/>
          <cell r="B1651"/>
          <cell r="C1651"/>
          <cell r="D1651"/>
          <cell r="E1651"/>
          <cell r="F1651"/>
          <cell r="G1651"/>
          <cell r="H1651"/>
          <cell r="I1651"/>
          <cell r="J1651"/>
          <cell r="K1651"/>
          <cell r="L1651"/>
          <cell r="M1651"/>
          <cell r="N1651"/>
          <cell r="O1651"/>
          <cell r="P1651">
            <v>0</v>
          </cell>
          <cell r="Q1651"/>
          <cell r="R1651"/>
          <cell r="S1651" t="str">
            <v xml:space="preserve">32819 </v>
          </cell>
          <cell r="T1651"/>
          <cell r="U1651"/>
          <cell r="V1651"/>
          <cell r="W1651"/>
          <cell r="X1651"/>
          <cell r="Y1651"/>
          <cell r="Z1651"/>
          <cell r="AA1651">
            <v>32819</v>
          </cell>
          <cell r="AB1651"/>
        </row>
        <row r="1652">
          <cell r="A1652"/>
          <cell r="B1652"/>
          <cell r="C1652"/>
          <cell r="D1652"/>
          <cell r="E1652"/>
          <cell r="F1652"/>
          <cell r="G1652"/>
          <cell r="H1652"/>
          <cell r="I1652"/>
          <cell r="J1652"/>
          <cell r="K1652"/>
          <cell r="L1652"/>
          <cell r="M1652"/>
          <cell r="N1652"/>
          <cell r="O1652"/>
          <cell r="P1652">
            <v>0</v>
          </cell>
          <cell r="Q1652"/>
          <cell r="R1652"/>
          <cell r="S1652" t="str">
            <v xml:space="preserve">32819 </v>
          </cell>
          <cell r="T1652"/>
          <cell r="U1652"/>
          <cell r="V1652"/>
          <cell r="W1652"/>
          <cell r="X1652"/>
          <cell r="Y1652"/>
          <cell r="Z1652"/>
          <cell r="AA1652">
            <v>32819</v>
          </cell>
          <cell r="AB1652"/>
        </row>
        <row r="1653">
          <cell r="A1653"/>
          <cell r="B1653"/>
          <cell r="C1653"/>
          <cell r="D1653"/>
          <cell r="E1653"/>
          <cell r="F1653"/>
          <cell r="G1653"/>
          <cell r="H1653"/>
          <cell r="I1653"/>
          <cell r="J1653"/>
          <cell r="K1653"/>
          <cell r="L1653"/>
          <cell r="M1653"/>
          <cell r="N1653"/>
          <cell r="O1653"/>
          <cell r="P1653">
            <v>0</v>
          </cell>
          <cell r="Q1653"/>
          <cell r="R1653"/>
          <cell r="S1653" t="str">
            <v xml:space="preserve">32819 </v>
          </cell>
          <cell r="T1653"/>
          <cell r="U1653"/>
          <cell r="V1653"/>
          <cell r="W1653"/>
          <cell r="X1653"/>
          <cell r="Y1653"/>
          <cell r="Z1653"/>
          <cell r="AA1653">
            <v>32819</v>
          </cell>
          <cell r="AB1653"/>
        </row>
        <row r="1654">
          <cell r="A1654"/>
          <cell r="B1654"/>
          <cell r="C1654"/>
          <cell r="D1654"/>
          <cell r="E1654"/>
          <cell r="F1654"/>
          <cell r="G1654"/>
          <cell r="H1654"/>
          <cell r="I1654"/>
          <cell r="J1654"/>
          <cell r="K1654"/>
          <cell r="L1654"/>
          <cell r="M1654"/>
          <cell r="N1654"/>
          <cell r="O1654"/>
          <cell r="P1654">
            <v>0</v>
          </cell>
          <cell r="Q1654"/>
          <cell r="R1654"/>
          <cell r="S1654" t="str">
            <v xml:space="preserve">32819 </v>
          </cell>
          <cell r="T1654"/>
          <cell r="U1654"/>
          <cell r="V1654"/>
          <cell r="W1654"/>
          <cell r="X1654"/>
          <cell r="Y1654"/>
          <cell r="Z1654"/>
          <cell r="AA1654">
            <v>32819</v>
          </cell>
          <cell r="AB1654"/>
        </row>
        <row r="1655">
          <cell r="A1655"/>
          <cell r="B1655"/>
          <cell r="C1655"/>
          <cell r="D1655"/>
          <cell r="E1655"/>
          <cell r="F1655"/>
          <cell r="G1655"/>
          <cell r="H1655"/>
          <cell r="I1655"/>
          <cell r="J1655"/>
          <cell r="K1655"/>
          <cell r="L1655"/>
          <cell r="M1655"/>
          <cell r="N1655"/>
          <cell r="O1655"/>
          <cell r="P1655">
            <v>0</v>
          </cell>
          <cell r="Q1655"/>
          <cell r="R1655"/>
          <cell r="S1655" t="str">
            <v xml:space="preserve">32819 </v>
          </cell>
          <cell r="T1655"/>
          <cell r="U1655"/>
          <cell r="V1655"/>
          <cell r="W1655"/>
          <cell r="X1655"/>
          <cell r="Y1655"/>
          <cell r="Z1655"/>
          <cell r="AA1655">
            <v>32819</v>
          </cell>
          <cell r="AB1655"/>
        </row>
        <row r="1656">
          <cell r="A1656"/>
          <cell r="B1656"/>
          <cell r="C1656"/>
          <cell r="D1656"/>
          <cell r="E1656"/>
          <cell r="F1656"/>
          <cell r="G1656"/>
          <cell r="H1656"/>
          <cell r="I1656"/>
          <cell r="J1656"/>
          <cell r="K1656"/>
          <cell r="L1656"/>
          <cell r="M1656"/>
          <cell r="N1656"/>
          <cell r="O1656"/>
          <cell r="P1656">
            <v>0</v>
          </cell>
          <cell r="Q1656"/>
          <cell r="R1656"/>
          <cell r="S1656" t="str">
            <v xml:space="preserve">32819 </v>
          </cell>
          <cell r="T1656"/>
          <cell r="U1656"/>
          <cell r="V1656"/>
          <cell r="W1656"/>
          <cell r="X1656"/>
          <cell r="Y1656"/>
          <cell r="Z1656"/>
          <cell r="AA1656">
            <v>32819</v>
          </cell>
          <cell r="AB1656"/>
        </row>
        <row r="1657">
          <cell r="A1657"/>
          <cell r="B1657"/>
          <cell r="C1657"/>
          <cell r="D1657"/>
          <cell r="E1657"/>
          <cell r="F1657"/>
          <cell r="G1657"/>
          <cell r="H1657"/>
          <cell r="I1657"/>
          <cell r="J1657"/>
          <cell r="K1657"/>
          <cell r="L1657"/>
          <cell r="M1657"/>
          <cell r="N1657"/>
          <cell r="O1657"/>
          <cell r="P1657">
            <v>0</v>
          </cell>
          <cell r="Q1657"/>
          <cell r="R1657"/>
          <cell r="S1657" t="str">
            <v xml:space="preserve">32819 </v>
          </cell>
          <cell r="T1657"/>
          <cell r="U1657"/>
          <cell r="V1657"/>
          <cell r="W1657"/>
          <cell r="X1657"/>
          <cell r="Y1657"/>
          <cell r="Z1657"/>
          <cell r="AA1657">
            <v>32819</v>
          </cell>
          <cell r="AB1657"/>
        </row>
        <row r="1658">
          <cell r="A1658"/>
          <cell r="B1658"/>
          <cell r="C1658"/>
          <cell r="D1658"/>
          <cell r="E1658"/>
          <cell r="F1658"/>
          <cell r="G1658"/>
          <cell r="H1658"/>
          <cell r="I1658"/>
          <cell r="J1658"/>
          <cell r="K1658"/>
          <cell r="L1658"/>
          <cell r="M1658"/>
          <cell r="N1658"/>
          <cell r="O1658"/>
          <cell r="P1658">
            <v>0</v>
          </cell>
          <cell r="Q1658"/>
          <cell r="R1658"/>
          <cell r="S1658" t="str">
            <v xml:space="preserve">32819 </v>
          </cell>
          <cell r="T1658"/>
          <cell r="U1658"/>
          <cell r="V1658"/>
          <cell r="W1658"/>
          <cell r="X1658"/>
          <cell r="Y1658"/>
          <cell r="Z1658"/>
          <cell r="AA1658">
            <v>32819</v>
          </cell>
          <cell r="AB1658"/>
        </row>
        <row r="1659">
          <cell r="A1659"/>
          <cell r="B1659"/>
          <cell r="C1659"/>
          <cell r="D1659"/>
          <cell r="E1659"/>
          <cell r="F1659"/>
          <cell r="G1659"/>
          <cell r="H1659"/>
          <cell r="I1659"/>
          <cell r="J1659"/>
          <cell r="K1659"/>
          <cell r="L1659"/>
          <cell r="M1659"/>
          <cell r="N1659"/>
          <cell r="O1659"/>
          <cell r="P1659">
            <v>0</v>
          </cell>
          <cell r="Q1659"/>
          <cell r="R1659"/>
          <cell r="S1659" t="str">
            <v xml:space="preserve">32819 </v>
          </cell>
          <cell r="T1659"/>
          <cell r="U1659"/>
          <cell r="V1659"/>
          <cell r="W1659"/>
          <cell r="X1659"/>
          <cell r="Y1659"/>
          <cell r="Z1659"/>
          <cell r="AA1659">
            <v>32819</v>
          </cell>
          <cell r="AB1659"/>
        </row>
        <row r="1660">
          <cell r="A1660"/>
          <cell r="B1660"/>
          <cell r="C1660"/>
          <cell r="D1660"/>
          <cell r="E1660"/>
          <cell r="F1660"/>
          <cell r="G1660"/>
          <cell r="H1660"/>
          <cell r="I1660"/>
          <cell r="J1660"/>
          <cell r="K1660"/>
          <cell r="L1660"/>
          <cell r="M1660"/>
          <cell r="N1660"/>
          <cell r="O1660"/>
          <cell r="P1660">
            <v>0</v>
          </cell>
          <cell r="Q1660"/>
          <cell r="R1660"/>
          <cell r="S1660" t="str">
            <v xml:space="preserve">32819 </v>
          </cell>
          <cell r="T1660"/>
          <cell r="U1660"/>
          <cell r="V1660"/>
          <cell r="W1660"/>
          <cell r="X1660"/>
          <cell r="Y1660"/>
          <cell r="Z1660"/>
          <cell r="AA1660">
            <v>32819</v>
          </cell>
          <cell r="AB1660"/>
        </row>
        <row r="1661">
          <cell r="A1661"/>
          <cell r="B1661"/>
          <cell r="C1661"/>
          <cell r="D1661"/>
          <cell r="E1661"/>
          <cell r="F1661"/>
          <cell r="G1661"/>
          <cell r="H1661"/>
          <cell r="I1661"/>
          <cell r="J1661"/>
          <cell r="K1661"/>
          <cell r="L1661"/>
          <cell r="M1661"/>
          <cell r="N1661"/>
          <cell r="O1661"/>
          <cell r="P1661">
            <v>0</v>
          </cell>
          <cell r="Q1661"/>
          <cell r="R1661"/>
          <cell r="S1661" t="str">
            <v xml:space="preserve">32819 </v>
          </cell>
          <cell r="T1661"/>
          <cell r="U1661"/>
          <cell r="V1661"/>
          <cell r="W1661"/>
          <cell r="X1661"/>
          <cell r="Y1661"/>
          <cell r="Z1661"/>
          <cell r="AA1661">
            <v>32819</v>
          </cell>
          <cell r="AB1661"/>
        </row>
        <row r="1662">
          <cell r="A1662"/>
          <cell r="B1662"/>
          <cell r="C1662"/>
          <cell r="D1662"/>
          <cell r="E1662"/>
          <cell r="F1662"/>
          <cell r="G1662"/>
          <cell r="H1662"/>
          <cell r="I1662"/>
          <cell r="J1662"/>
          <cell r="K1662"/>
          <cell r="L1662"/>
          <cell r="M1662"/>
          <cell r="N1662"/>
          <cell r="O1662"/>
          <cell r="P1662">
            <v>0</v>
          </cell>
          <cell r="Q1662"/>
          <cell r="R1662"/>
          <cell r="S1662" t="str">
            <v xml:space="preserve">32819 </v>
          </cell>
          <cell r="T1662"/>
          <cell r="U1662"/>
          <cell r="V1662"/>
          <cell r="W1662"/>
          <cell r="X1662"/>
          <cell r="Y1662"/>
          <cell r="Z1662"/>
          <cell r="AA1662">
            <v>32819</v>
          </cell>
          <cell r="AB1662"/>
        </row>
        <row r="1663">
          <cell r="A1663"/>
          <cell r="B1663"/>
          <cell r="C1663"/>
          <cell r="D1663"/>
          <cell r="E1663"/>
          <cell r="F1663"/>
          <cell r="G1663"/>
          <cell r="H1663"/>
          <cell r="I1663"/>
          <cell r="J1663"/>
          <cell r="K1663"/>
          <cell r="L1663"/>
          <cell r="M1663"/>
          <cell r="N1663"/>
          <cell r="O1663"/>
          <cell r="P1663">
            <v>0</v>
          </cell>
          <cell r="Q1663"/>
          <cell r="R1663"/>
          <cell r="S1663" t="str">
            <v xml:space="preserve">32819 </v>
          </cell>
          <cell r="T1663"/>
          <cell r="U1663"/>
          <cell r="V1663"/>
          <cell r="W1663"/>
          <cell r="X1663"/>
          <cell r="Y1663"/>
          <cell r="Z1663"/>
          <cell r="AA1663">
            <v>32819</v>
          </cell>
          <cell r="AB1663"/>
        </row>
        <row r="1664">
          <cell r="A1664"/>
          <cell r="B1664"/>
          <cell r="C1664"/>
          <cell r="D1664"/>
          <cell r="E1664"/>
          <cell r="F1664"/>
          <cell r="G1664"/>
          <cell r="H1664"/>
          <cell r="I1664"/>
          <cell r="J1664"/>
          <cell r="K1664"/>
          <cell r="L1664"/>
          <cell r="M1664"/>
          <cell r="N1664"/>
          <cell r="O1664"/>
          <cell r="P1664">
            <v>0</v>
          </cell>
          <cell r="Q1664"/>
          <cell r="R1664"/>
          <cell r="S1664" t="str">
            <v xml:space="preserve">32819 </v>
          </cell>
          <cell r="T1664"/>
          <cell r="U1664"/>
          <cell r="V1664"/>
          <cell r="W1664"/>
          <cell r="X1664"/>
          <cell r="Y1664"/>
          <cell r="Z1664"/>
          <cell r="AA1664">
            <v>32819</v>
          </cell>
          <cell r="AB1664"/>
        </row>
        <row r="1665">
          <cell r="A1665"/>
          <cell r="B1665"/>
          <cell r="C1665"/>
          <cell r="D1665"/>
          <cell r="E1665"/>
          <cell r="F1665"/>
          <cell r="G1665"/>
          <cell r="H1665"/>
          <cell r="I1665"/>
          <cell r="J1665"/>
          <cell r="K1665"/>
          <cell r="L1665"/>
          <cell r="M1665"/>
          <cell r="N1665"/>
          <cell r="O1665"/>
          <cell r="P1665">
            <v>0</v>
          </cell>
          <cell r="Q1665"/>
          <cell r="R1665"/>
          <cell r="S1665" t="str">
            <v xml:space="preserve">32819 </v>
          </cell>
          <cell r="T1665"/>
          <cell r="U1665"/>
          <cell r="V1665"/>
          <cell r="W1665"/>
          <cell r="X1665"/>
          <cell r="Y1665"/>
          <cell r="Z1665"/>
          <cell r="AA1665">
            <v>32819</v>
          </cell>
          <cell r="AB1665"/>
        </row>
        <row r="1666">
          <cell r="A1666"/>
          <cell r="B1666"/>
          <cell r="C1666"/>
          <cell r="D1666"/>
          <cell r="E1666"/>
          <cell r="F1666"/>
          <cell r="G1666"/>
          <cell r="H1666"/>
          <cell r="I1666"/>
          <cell r="J1666"/>
          <cell r="K1666"/>
          <cell r="L1666"/>
          <cell r="M1666"/>
          <cell r="N1666"/>
          <cell r="O1666"/>
          <cell r="P1666">
            <v>0</v>
          </cell>
          <cell r="Q1666"/>
          <cell r="R1666"/>
          <cell r="S1666" t="str">
            <v xml:space="preserve">32819 </v>
          </cell>
          <cell r="T1666"/>
          <cell r="U1666"/>
          <cell r="V1666"/>
          <cell r="W1666"/>
          <cell r="X1666"/>
          <cell r="Y1666"/>
          <cell r="Z1666"/>
          <cell r="AA1666">
            <v>32819</v>
          </cell>
          <cell r="AB1666"/>
        </row>
        <row r="1667">
          <cell r="A1667"/>
          <cell r="B1667"/>
          <cell r="C1667"/>
          <cell r="D1667"/>
          <cell r="E1667"/>
          <cell r="F1667"/>
          <cell r="G1667"/>
          <cell r="H1667"/>
          <cell r="I1667"/>
          <cell r="J1667"/>
          <cell r="K1667"/>
          <cell r="L1667"/>
          <cell r="M1667"/>
          <cell r="N1667"/>
          <cell r="O1667"/>
          <cell r="P1667">
            <v>0</v>
          </cell>
          <cell r="Q1667"/>
          <cell r="R1667"/>
          <cell r="S1667" t="str">
            <v xml:space="preserve">32819 </v>
          </cell>
          <cell r="T1667"/>
          <cell r="U1667"/>
          <cell r="V1667"/>
          <cell r="W1667"/>
          <cell r="X1667"/>
          <cell r="Y1667"/>
          <cell r="Z1667"/>
          <cell r="AA1667">
            <v>32819</v>
          </cell>
          <cell r="AB1667"/>
        </row>
        <row r="1668">
          <cell r="A1668"/>
          <cell r="B1668"/>
          <cell r="C1668"/>
          <cell r="D1668"/>
          <cell r="E1668"/>
          <cell r="F1668"/>
          <cell r="G1668"/>
          <cell r="H1668"/>
          <cell r="I1668"/>
          <cell r="J1668"/>
          <cell r="K1668"/>
          <cell r="L1668"/>
          <cell r="M1668"/>
          <cell r="N1668"/>
          <cell r="O1668"/>
          <cell r="P1668">
            <v>0</v>
          </cell>
          <cell r="Q1668"/>
          <cell r="R1668"/>
          <cell r="S1668" t="str">
            <v xml:space="preserve">32819 </v>
          </cell>
          <cell r="T1668"/>
          <cell r="U1668"/>
          <cell r="V1668"/>
          <cell r="W1668"/>
          <cell r="X1668"/>
          <cell r="Y1668"/>
          <cell r="Z1668"/>
          <cell r="AA1668">
            <v>32819</v>
          </cell>
          <cell r="AB1668"/>
        </row>
        <row r="1669">
          <cell r="A1669"/>
          <cell r="B1669"/>
          <cell r="C1669"/>
          <cell r="D1669"/>
          <cell r="E1669"/>
          <cell r="F1669"/>
          <cell r="G1669"/>
          <cell r="H1669"/>
          <cell r="I1669"/>
          <cell r="J1669"/>
          <cell r="K1669"/>
          <cell r="L1669"/>
          <cell r="M1669"/>
          <cell r="N1669"/>
          <cell r="O1669"/>
          <cell r="P1669">
            <v>0</v>
          </cell>
          <cell r="Q1669"/>
          <cell r="R1669"/>
          <cell r="S1669" t="str">
            <v xml:space="preserve">32819 </v>
          </cell>
          <cell r="T1669"/>
          <cell r="U1669"/>
          <cell r="V1669"/>
          <cell r="W1669"/>
          <cell r="X1669"/>
          <cell r="Y1669"/>
          <cell r="Z1669"/>
          <cell r="AA1669">
            <v>32819</v>
          </cell>
          <cell r="AB1669"/>
        </row>
        <row r="1670">
          <cell r="A1670"/>
          <cell r="B1670"/>
          <cell r="C1670"/>
          <cell r="D1670"/>
          <cell r="E1670"/>
          <cell r="F1670"/>
          <cell r="G1670"/>
          <cell r="H1670"/>
          <cell r="I1670"/>
          <cell r="J1670"/>
          <cell r="K1670"/>
          <cell r="L1670"/>
          <cell r="M1670"/>
          <cell r="N1670"/>
          <cell r="O1670"/>
          <cell r="P1670">
            <v>0</v>
          </cell>
          <cell r="Q1670"/>
          <cell r="R1670"/>
          <cell r="S1670" t="str">
            <v xml:space="preserve">32819 </v>
          </cell>
          <cell r="T1670"/>
          <cell r="U1670"/>
          <cell r="V1670"/>
          <cell r="W1670"/>
          <cell r="X1670"/>
          <cell r="Y1670"/>
          <cell r="Z1670"/>
          <cell r="AA1670">
            <v>32819</v>
          </cell>
          <cell r="AB1670"/>
        </row>
        <row r="1671">
          <cell r="A1671"/>
          <cell r="B1671"/>
          <cell r="C1671"/>
          <cell r="D1671"/>
          <cell r="E1671"/>
          <cell r="F1671"/>
          <cell r="G1671"/>
          <cell r="H1671"/>
          <cell r="I1671"/>
          <cell r="J1671"/>
          <cell r="K1671"/>
          <cell r="L1671"/>
          <cell r="M1671"/>
          <cell r="N1671"/>
          <cell r="O1671"/>
          <cell r="P1671">
            <v>0</v>
          </cell>
          <cell r="Q1671"/>
          <cell r="R1671"/>
          <cell r="S1671" t="str">
            <v xml:space="preserve">32819 </v>
          </cell>
          <cell r="T1671"/>
          <cell r="U1671"/>
          <cell r="V1671"/>
          <cell r="W1671"/>
          <cell r="X1671"/>
          <cell r="Y1671"/>
          <cell r="Z1671"/>
          <cell r="AA1671">
            <v>32819</v>
          </cell>
          <cell r="AB1671"/>
        </row>
        <row r="1672">
          <cell r="A1672"/>
          <cell r="B1672"/>
          <cell r="C1672"/>
          <cell r="D1672"/>
          <cell r="E1672"/>
          <cell r="F1672"/>
          <cell r="G1672"/>
          <cell r="H1672"/>
          <cell r="I1672"/>
          <cell r="J1672"/>
          <cell r="K1672"/>
          <cell r="L1672"/>
          <cell r="M1672"/>
          <cell r="N1672"/>
          <cell r="O1672"/>
          <cell r="P1672">
            <v>0</v>
          </cell>
          <cell r="Q1672"/>
          <cell r="R1672"/>
          <cell r="S1672" t="str">
            <v xml:space="preserve">32819 </v>
          </cell>
          <cell r="T1672"/>
          <cell r="U1672"/>
          <cell r="V1672"/>
          <cell r="W1672"/>
          <cell r="X1672"/>
          <cell r="Y1672"/>
          <cell r="Z1672"/>
          <cell r="AA1672">
            <v>32819</v>
          </cell>
          <cell r="AB1672"/>
        </row>
        <row r="1673">
          <cell r="A1673"/>
          <cell r="B1673"/>
          <cell r="C1673"/>
          <cell r="D1673"/>
          <cell r="E1673"/>
          <cell r="F1673"/>
          <cell r="G1673"/>
          <cell r="H1673"/>
          <cell r="I1673"/>
          <cell r="J1673"/>
          <cell r="K1673"/>
          <cell r="L1673"/>
          <cell r="M1673"/>
          <cell r="N1673"/>
          <cell r="O1673"/>
          <cell r="P1673">
            <v>0</v>
          </cell>
          <cell r="Q1673"/>
          <cell r="R1673"/>
          <cell r="S1673" t="str">
            <v xml:space="preserve">32819 </v>
          </cell>
          <cell r="T1673"/>
          <cell r="U1673"/>
          <cell r="V1673"/>
          <cell r="W1673"/>
          <cell r="X1673"/>
          <cell r="Y1673"/>
          <cell r="Z1673"/>
          <cell r="AA1673">
            <v>32819</v>
          </cell>
          <cell r="AB1673"/>
        </row>
        <row r="1674">
          <cell r="A1674"/>
          <cell r="B1674"/>
          <cell r="C1674"/>
          <cell r="D1674"/>
          <cell r="E1674"/>
          <cell r="F1674"/>
          <cell r="G1674"/>
          <cell r="H1674"/>
          <cell r="I1674"/>
          <cell r="J1674"/>
          <cell r="K1674"/>
          <cell r="L1674"/>
          <cell r="M1674"/>
          <cell r="N1674"/>
          <cell r="O1674"/>
          <cell r="P1674">
            <v>0</v>
          </cell>
          <cell r="Q1674"/>
          <cell r="R1674"/>
          <cell r="S1674" t="str">
            <v xml:space="preserve">32819 </v>
          </cell>
          <cell r="T1674"/>
          <cell r="U1674"/>
          <cell r="V1674"/>
          <cell r="W1674"/>
          <cell r="X1674"/>
          <cell r="Y1674"/>
          <cell r="Z1674"/>
          <cell r="AA1674">
            <v>32819</v>
          </cell>
          <cell r="AB1674"/>
        </row>
        <row r="1675">
          <cell r="A1675"/>
          <cell r="B1675"/>
          <cell r="C1675"/>
          <cell r="D1675"/>
          <cell r="E1675"/>
          <cell r="F1675"/>
          <cell r="G1675"/>
          <cell r="H1675"/>
          <cell r="I1675"/>
          <cell r="J1675"/>
          <cell r="K1675"/>
          <cell r="L1675"/>
          <cell r="M1675"/>
          <cell r="N1675"/>
          <cell r="O1675"/>
          <cell r="P1675">
            <v>0</v>
          </cell>
          <cell r="Q1675"/>
          <cell r="R1675"/>
          <cell r="S1675" t="str">
            <v xml:space="preserve">32819 </v>
          </cell>
          <cell r="T1675"/>
          <cell r="U1675"/>
          <cell r="V1675"/>
          <cell r="W1675"/>
          <cell r="X1675"/>
          <cell r="Y1675"/>
          <cell r="Z1675"/>
          <cell r="AA1675">
            <v>32819</v>
          </cell>
          <cell r="AB1675"/>
        </row>
        <row r="1676">
          <cell r="A1676"/>
          <cell r="B1676"/>
          <cell r="C1676"/>
          <cell r="D1676"/>
          <cell r="E1676"/>
          <cell r="F1676"/>
          <cell r="G1676"/>
          <cell r="H1676"/>
          <cell r="I1676"/>
          <cell r="J1676"/>
          <cell r="K1676"/>
          <cell r="L1676"/>
          <cell r="M1676"/>
          <cell r="N1676"/>
          <cell r="O1676"/>
          <cell r="P1676">
            <v>0</v>
          </cell>
          <cell r="Q1676"/>
          <cell r="R1676"/>
          <cell r="S1676" t="str">
            <v xml:space="preserve">32819 </v>
          </cell>
          <cell r="T1676"/>
          <cell r="U1676"/>
          <cell r="V1676"/>
          <cell r="W1676"/>
          <cell r="X1676"/>
          <cell r="Y1676"/>
          <cell r="Z1676"/>
          <cell r="AA1676">
            <v>32819</v>
          </cell>
          <cell r="AB1676"/>
        </row>
        <row r="1677">
          <cell r="A1677"/>
          <cell r="B1677"/>
          <cell r="C1677"/>
          <cell r="D1677"/>
          <cell r="E1677"/>
          <cell r="F1677"/>
          <cell r="G1677"/>
          <cell r="H1677"/>
          <cell r="I1677"/>
          <cell r="J1677"/>
          <cell r="K1677"/>
          <cell r="L1677"/>
          <cell r="M1677"/>
          <cell r="N1677"/>
          <cell r="O1677"/>
          <cell r="P1677">
            <v>0</v>
          </cell>
          <cell r="Q1677"/>
          <cell r="R1677"/>
          <cell r="S1677" t="str">
            <v xml:space="preserve">32819 </v>
          </cell>
          <cell r="T1677"/>
          <cell r="U1677"/>
          <cell r="V1677"/>
          <cell r="W1677"/>
          <cell r="X1677"/>
          <cell r="Y1677"/>
          <cell r="Z1677"/>
          <cell r="AA1677">
            <v>32819</v>
          </cell>
          <cell r="AB1677"/>
        </row>
        <row r="1678">
          <cell r="A1678"/>
          <cell r="B1678"/>
          <cell r="C1678"/>
          <cell r="D1678"/>
          <cell r="E1678"/>
          <cell r="F1678"/>
          <cell r="G1678"/>
          <cell r="H1678"/>
          <cell r="I1678"/>
          <cell r="J1678"/>
          <cell r="K1678"/>
          <cell r="L1678"/>
          <cell r="M1678"/>
          <cell r="N1678"/>
          <cell r="O1678"/>
          <cell r="P1678">
            <v>0</v>
          </cell>
          <cell r="Q1678"/>
          <cell r="R1678"/>
          <cell r="S1678" t="str">
            <v xml:space="preserve">32819 </v>
          </cell>
          <cell r="T1678"/>
          <cell r="U1678"/>
          <cell r="V1678"/>
          <cell r="W1678"/>
          <cell r="X1678"/>
          <cell r="Y1678"/>
          <cell r="Z1678"/>
          <cell r="AA1678">
            <v>32819</v>
          </cell>
          <cell r="AB1678"/>
        </row>
        <row r="1679">
          <cell r="A1679"/>
          <cell r="B1679"/>
          <cell r="C1679"/>
          <cell r="D1679"/>
          <cell r="E1679"/>
          <cell r="F1679"/>
          <cell r="G1679"/>
          <cell r="H1679"/>
          <cell r="I1679"/>
          <cell r="J1679"/>
          <cell r="K1679"/>
          <cell r="L1679"/>
          <cell r="M1679"/>
          <cell r="N1679"/>
          <cell r="O1679"/>
          <cell r="P1679">
            <v>0</v>
          </cell>
          <cell r="Q1679"/>
          <cell r="R1679"/>
          <cell r="S1679" t="str">
            <v xml:space="preserve">32819 </v>
          </cell>
          <cell r="T1679"/>
          <cell r="U1679"/>
          <cell r="V1679"/>
          <cell r="W1679"/>
          <cell r="X1679"/>
          <cell r="Y1679"/>
          <cell r="Z1679"/>
          <cell r="AA1679">
            <v>32819</v>
          </cell>
          <cell r="AB1679"/>
        </row>
        <row r="1680">
          <cell r="A1680"/>
          <cell r="B1680"/>
          <cell r="C1680"/>
          <cell r="D1680"/>
          <cell r="E1680"/>
          <cell r="F1680"/>
          <cell r="G1680"/>
          <cell r="H1680"/>
          <cell r="I1680"/>
          <cell r="J1680"/>
          <cell r="K1680"/>
          <cell r="L1680"/>
          <cell r="M1680"/>
          <cell r="N1680"/>
          <cell r="O1680"/>
          <cell r="P1680">
            <v>0</v>
          </cell>
          <cell r="Q1680"/>
          <cell r="R1680"/>
          <cell r="S1680" t="str">
            <v xml:space="preserve">32819 </v>
          </cell>
          <cell r="T1680"/>
          <cell r="U1680"/>
          <cell r="V1680"/>
          <cell r="W1680"/>
          <cell r="X1680"/>
          <cell r="Y1680"/>
          <cell r="Z1680"/>
          <cell r="AA1680">
            <v>32819</v>
          </cell>
          <cell r="AB1680"/>
        </row>
        <row r="1681">
          <cell r="A1681"/>
          <cell r="B1681"/>
          <cell r="C1681"/>
          <cell r="D1681"/>
          <cell r="E1681"/>
          <cell r="F1681"/>
          <cell r="G1681"/>
          <cell r="H1681"/>
          <cell r="I1681"/>
          <cell r="J1681"/>
          <cell r="K1681"/>
          <cell r="L1681"/>
          <cell r="M1681"/>
          <cell r="N1681"/>
          <cell r="O1681"/>
          <cell r="P1681">
            <v>0</v>
          </cell>
          <cell r="Q1681"/>
          <cell r="R1681"/>
          <cell r="S1681" t="str">
            <v xml:space="preserve">32819 </v>
          </cell>
          <cell r="T1681"/>
          <cell r="U1681"/>
          <cell r="V1681"/>
          <cell r="W1681"/>
          <cell r="X1681"/>
          <cell r="Y1681"/>
          <cell r="Z1681"/>
          <cell r="AA1681">
            <v>32819</v>
          </cell>
          <cell r="AB1681"/>
        </row>
        <row r="1682">
          <cell r="A1682"/>
          <cell r="B1682"/>
          <cell r="C1682"/>
          <cell r="D1682"/>
          <cell r="E1682"/>
          <cell r="F1682"/>
          <cell r="G1682"/>
          <cell r="H1682"/>
          <cell r="I1682"/>
          <cell r="J1682"/>
          <cell r="K1682"/>
          <cell r="L1682"/>
          <cell r="M1682"/>
          <cell r="N1682"/>
          <cell r="O1682"/>
          <cell r="P1682">
            <v>0</v>
          </cell>
          <cell r="Q1682"/>
          <cell r="R1682"/>
          <cell r="S1682" t="str">
            <v xml:space="preserve">32819 </v>
          </cell>
          <cell r="T1682"/>
          <cell r="U1682"/>
          <cell r="V1682"/>
          <cell r="W1682"/>
          <cell r="X1682"/>
          <cell r="Y1682"/>
          <cell r="Z1682"/>
          <cell r="AA1682">
            <v>32819</v>
          </cell>
          <cell r="AB1682"/>
        </row>
        <row r="1683">
          <cell r="A1683"/>
          <cell r="B1683"/>
          <cell r="C1683"/>
          <cell r="D1683"/>
          <cell r="E1683"/>
          <cell r="F1683"/>
          <cell r="G1683"/>
          <cell r="H1683"/>
          <cell r="I1683"/>
          <cell r="J1683"/>
          <cell r="K1683"/>
          <cell r="L1683"/>
          <cell r="M1683"/>
          <cell r="N1683"/>
          <cell r="O1683"/>
          <cell r="P1683">
            <v>0</v>
          </cell>
          <cell r="Q1683"/>
          <cell r="R1683"/>
          <cell r="S1683" t="str">
            <v xml:space="preserve">32819 </v>
          </cell>
          <cell r="T1683"/>
          <cell r="U1683"/>
          <cell r="V1683"/>
          <cell r="W1683"/>
          <cell r="X1683"/>
          <cell r="Y1683"/>
          <cell r="Z1683"/>
          <cell r="AA1683">
            <v>32819</v>
          </cell>
          <cell r="AB1683"/>
        </row>
        <row r="1684">
          <cell r="A1684"/>
          <cell r="B1684"/>
          <cell r="C1684"/>
          <cell r="D1684"/>
          <cell r="E1684"/>
          <cell r="F1684"/>
          <cell r="G1684"/>
          <cell r="H1684"/>
          <cell r="I1684"/>
          <cell r="J1684"/>
          <cell r="K1684"/>
          <cell r="L1684"/>
          <cell r="M1684"/>
          <cell r="N1684"/>
          <cell r="O1684"/>
          <cell r="P1684">
            <v>0</v>
          </cell>
          <cell r="Q1684"/>
          <cell r="R1684"/>
          <cell r="S1684" t="str">
            <v xml:space="preserve">32819 </v>
          </cell>
          <cell r="T1684"/>
          <cell r="U1684"/>
          <cell r="V1684"/>
          <cell r="W1684"/>
          <cell r="X1684"/>
          <cell r="Y1684"/>
          <cell r="Z1684"/>
          <cell r="AA1684">
            <v>32819</v>
          </cell>
          <cell r="AB1684"/>
        </row>
        <row r="1685">
          <cell r="A1685"/>
          <cell r="B1685"/>
          <cell r="C1685"/>
          <cell r="D1685"/>
          <cell r="E1685"/>
          <cell r="F1685"/>
          <cell r="G1685"/>
          <cell r="H1685"/>
          <cell r="I1685"/>
          <cell r="J1685"/>
          <cell r="K1685"/>
          <cell r="L1685"/>
          <cell r="M1685"/>
          <cell r="N1685"/>
          <cell r="O1685"/>
          <cell r="P1685">
            <v>0</v>
          </cell>
          <cell r="Q1685"/>
          <cell r="R1685"/>
          <cell r="S1685" t="str">
            <v xml:space="preserve">32819 </v>
          </cell>
          <cell r="T1685"/>
          <cell r="U1685"/>
          <cell r="V1685"/>
          <cell r="W1685"/>
          <cell r="X1685"/>
          <cell r="Y1685"/>
          <cell r="Z1685"/>
          <cell r="AA1685">
            <v>32819</v>
          </cell>
          <cell r="AB1685"/>
        </row>
        <row r="1686">
          <cell r="A1686"/>
          <cell r="B1686"/>
          <cell r="C1686"/>
          <cell r="D1686"/>
          <cell r="E1686"/>
          <cell r="F1686"/>
          <cell r="G1686"/>
          <cell r="H1686"/>
          <cell r="I1686"/>
          <cell r="J1686"/>
          <cell r="K1686"/>
          <cell r="L1686"/>
          <cell r="M1686"/>
          <cell r="N1686"/>
          <cell r="O1686"/>
          <cell r="P1686">
            <v>0</v>
          </cell>
          <cell r="Q1686"/>
          <cell r="R1686"/>
          <cell r="S1686" t="str">
            <v xml:space="preserve">32819 </v>
          </cell>
          <cell r="T1686"/>
          <cell r="U1686"/>
          <cell r="V1686"/>
          <cell r="W1686"/>
          <cell r="X1686"/>
          <cell r="Y1686"/>
          <cell r="Z1686"/>
          <cell r="AA1686">
            <v>32819</v>
          </cell>
          <cell r="AB1686"/>
        </row>
        <row r="1687">
          <cell r="A1687"/>
          <cell r="B1687"/>
          <cell r="C1687"/>
          <cell r="D1687"/>
          <cell r="E1687"/>
          <cell r="F1687"/>
          <cell r="G1687"/>
          <cell r="H1687"/>
          <cell r="I1687"/>
          <cell r="J1687"/>
          <cell r="K1687"/>
          <cell r="L1687"/>
          <cell r="M1687"/>
          <cell r="N1687"/>
          <cell r="O1687"/>
          <cell r="P1687">
            <v>0</v>
          </cell>
          <cell r="Q1687"/>
          <cell r="R1687"/>
          <cell r="S1687" t="str">
            <v xml:space="preserve">32819 </v>
          </cell>
          <cell r="T1687"/>
          <cell r="U1687"/>
          <cell r="V1687"/>
          <cell r="W1687"/>
          <cell r="X1687"/>
          <cell r="Y1687"/>
          <cell r="Z1687"/>
          <cell r="AA1687">
            <v>32819</v>
          </cell>
          <cell r="AB1687"/>
        </row>
        <row r="1688">
          <cell r="A1688"/>
          <cell r="B1688"/>
          <cell r="C1688"/>
          <cell r="D1688"/>
          <cell r="E1688"/>
          <cell r="F1688"/>
          <cell r="G1688"/>
          <cell r="H1688"/>
          <cell r="I1688"/>
          <cell r="J1688"/>
          <cell r="K1688"/>
          <cell r="L1688"/>
          <cell r="M1688"/>
          <cell r="N1688"/>
          <cell r="O1688"/>
          <cell r="P1688">
            <v>0</v>
          </cell>
          <cell r="Q1688"/>
          <cell r="R1688"/>
          <cell r="S1688" t="str">
            <v xml:space="preserve">32819 </v>
          </cell>
          <cell r="T1688"/>
          <cell r="U1688"/>
          <cell r="V1688"/>
          <cell r="W1688"/>
          <cell r="X1688"/>
          <cell r="Y1688"/>
          <cell r="Z1688"/>
          <cell r="AA1688">
            <v>32819</v>
          </cell>
          <cell r="AB1688"/>
        </row>
        <row r="1689">
          <cell r="A1689"/>
          <cell r="B1689"/>
          <cell r="C1689"/>
          <cell r="D1689"/>
          <cell r="E1689"/>
          <cell r="F1689"/>
          <cell r="G1689"/>
          <cell r="H1689"/>
          <cell r="I1689"/>
          <cell r="J1689"/>
          <cell r="K1689"/>
          <cell r="L1689"/>
          <cell r="M1689"/>
          <cell r="N1689"/>
          <cell r="O1689"/>
          <cell r="P1689">
            <v>0</v>
          </cell>
          <cell r="Q1689"/>
          <cell r="R1689"/>
          <cell r="S1689" t="str">
            <v xml:space="preserve">32819 </v>
          </cell>
          <cell r="T1689"/>
          <cell r="U1689"/>
          <cell r="V1689"/>
          <cell r="W1689"/>
          <cell r="X1689"/>
          <cell r="Y1689"/>
          <cell r="Z1689"/>
          <cell r="AA1689">
            <v>32819</v>
          </cell>
          <cell r="AB1689"/>
        </row>
        <row r="1690">
          <cell r="A1690"/>
          <cell r="B1690"/>
          <cell r="C1690"/>
          <cell r="D1690"/>
          <cell r="E1690"/>
          <cell r="F1690"/>
          <cell r="G1690"/>
          <cell r="H1690"/>
          <cell r="I1690"/>
          <cell r="J1690"/>
          <cell r="K1690"/>
          <cell r="L1690"/>
          <cell r="M1690"/>
          <cell r="N1690"/>
          <cell r="O1690"/>
          <cell r="P1690">
            <v>0</v>
          </cell>
          <cell r="Q1690"/>
          <cell r="R1690"/>
          <cell r="S1690" t="str">
            <v xml:space="preserve">32819 </v>
          </cell>
          <cell r="T1690"/>
          <cell r="U1690"/>
          <cell r="V1690"/>
          <cell r="W1690"/>
          <cell r="X1690"/>
          <cell r="Y1690"/>
          <cell r="Z1690"/>
          <cell r="AA1690">
            <v>32819</v>
          </cell>
          <cell r="AB1690"/>
        </row>
        <row r="1691">
          <cell r="A1691"/>
          <cell r="B1691"/>
          <cell r="C1691"/>
          <cell r="D1691"/>
          <cell r="E1691"/>
          <cell r="F1691"/>
          <cell r="G1691"/>
          <cell r="H1691"/>
          <cell r="I1691"/>
          <cell r="J1691"/>
          <cell r="K1691"/>
          <cell r="L1691"/>
          <cell r="M1691"/>
          <cell r="N1691"/>
          <cell r="O1691"/>
          <cell r="P1691">
            <v>0</v>
          </cell>
          <cell r="Q1691"/>
          <cell r="R1691"/>
          <cell r="S1691" t="str">
            <v xml:space="preserve">32819 </v>
          </cell>
          <cell r="T1691"/>
          <cell r="U1691"/>
          <cell r="V1691"/>
          <cell r="W1691"/>
          <cell r="X1691"/>
          <cell r="Y1691"/>
          <cell r="Z1691"/>
          <cell r="AA1691">
            <v>32819</v>
          </cell>
          <cell r="AB1691"/>
        </row>
        <row r="1692">
          <cell r="A1692"/>
          <cell r="B1692"/>
          <cell r="C1692"/>
          <cell r="D1692"/>
          <cell r="E1692"/>
          <cell r="F1692"/>
          <cell r="G1692"/>
          <cell r="H1692"/>
          <cell r="I1692"/>
          <cell r="J1692"/>
          <cell r="K1692"/>
          <cell r="L1692"/>
          <cell r="M1692"/>
          <cell r="N1692"/>
          <cell r="O1692"/>
          <cell r="P1692">
            <v>0</v>
          </cell>
          <cell r="Q1692"/>
          <cell r="R1692"/>
          <cell r="S1692" t="str">
            <v xml:space="preserve">32819 </v>
          </cell>
          <cell r="T1692"/>
          <cell r="U1692"/>
          <cell r="V1692"/>
          <cell r="W1692"/>
          <cell r="X1692"/>
          <cell r="Y1692"/>
          <cell r="Z1692"/>
          <cell r="AA1692">
            <v>32819</v>
          </cell>
          <cell r="AB1692"/>
        </row>
        <row r="1693">
          <cell r="A1693"/>
          <cell r="B1693"/>
          <cell r="C1693"/>
          <cell r="D1693"/>
          <cell r="E1693"/>
          <cell r="F1693"/>
          <cell r="G1693"/>
          <cell r="H1693"/>
          <cell r="I1693"/>
          <cell r="J1693"/>
          <cell r="K1693"/>
          <cell r="L1693"/>
          <cell r="M1693"/>
          <cell r="N1693"/>
          <cell r="O1693"/>
          <cell r="P1693">
            <v>0</v>
          </cell>
          <cell r="Q1693"/>
          <cell r="R1693"/>
          <cell r="S1693" t="str">
            <v xml:space="preserve">32819 </v>
          </cell>
          <cell r="T1693"/>
          <cell r="U1693"/>
          <cell r="V1693"/>
          <cell r="W1693"/>
          <cell r="X1693"/>
          <cell r="Y1693"/>
          <cell r="Z1693"/>
          <cell r="AA1693">
            <v>32819</v>
          </cell>
          <cell r="AB1693"/>
        </row>
        <row r="1694">
          <cell r="A1694"/>
          <cell r="B1694"/>
          <cell r="C1694"/>
          <cell r="D1694"/>
          <cell r="E1694"/>
          <cell r="F1694"/>
          <cell r="G1694"/>
          <cell r="H1694"/>
          <cell r="I1694"/>
          <cell r="J1694"/>
          <cell r="K1694"/>
          <cell r="L1694"/>
          <cell r="M1694"/>
          <cell r="N1694"/>
          <cell r="O1694"/>
          <cell r="P1694">
            <v>0</v>
          </cell>
          <cell r="Q1694"/>
          <cell r="R1694"/>
          <cell r="S1694" t="str">
            <v xml:space="preserve">32819 </v>
          </cell>
          <cell r="T1694"/>
          <cell r="U1694"/>
          <cell r="V1694"/>
          <cell r="W1694"/>
          <cell r="X1694"/>
          <cell r="Y1694"/>
          <cell r="Z1694"/>
          <cell r="AA1694">
            <v>32819</v>
          </cell>
          <cell r="AB1694"/>
        </row>
        <row r="1695">
          <cell r="A1695"/>
          <cell r="B1695"/>
          <cell r="C1695"/>
          <cell r="D1695"/>
          <cell r="E1695"/>
          <cell r="F1695"/>
          <cell r="G1695"/>
          <cell r="H1695"/>
          <cell r="I1695"/>
          <cell r="J1695"/>
          <cell r="K1695"/>
          <cell r="L1695"/>
          <cell r="M1695"/>
          <cell r="N1695"/>
          <cell r="O1695"/>
          <cell r="P1695">
            <v>0</v>
          </cell>
          <cell r="Q1695"/>
          <cell r="R1695"/>
          <cell r="S1695" t="str">
            <v xml:space="preserve">32819 </v>
          </cell>
          <cell r="T1695"/>
          <cell r="U1695"/>
          <cell r="V1695"/>
          <cell r="W1695"/>
          <cell r="X1695"/>
          <cell r="Y1695"/>
          <cell r="Z1695"/>
          <cell r="AA1695">
            <v>32819</v>
          </cell>
          <cell r="AB1695"/>
        </row>
        <row r="1696">
          <cell r="A1696"/>
          <cell r="B1696"/>
          <cell r="C1696"/>
          <cell r="D1696"/>
          <cell r="E1696"/>
          <cell r="F1696"/>
          <cell r="G1696"/>
          <cell r="H1696"/>
          <cell r="I1696"/>
          <cell r="J1696"/>
          <cell r="K1696"/>
          <cell r="L1696"/>
          <cell r="M1696"/>
          <cell r="N1696"/>
          <cell r="O1696"/>
          <cell r="P1696">
            <v>0</v>
          </cell>
          <cell r="Q1696"/>
          <cell r="R1696"/>
          <cell r="S1696" t="str">
            <v xml:space="preserve">32819 </v>
          </cell>
          <cell r="T1696"/>
          <cell r="U1696"/>
          <cell r="V1696"/>
          <cell r="W1696"/>
          <cell r="X1696"/>
          <cell r="Y1696"/>
          <cell r="Z1696"/>
          <cell r="AA1696">
            <v>32819</v>
          </cell>
          <cell r="AB1696"/>
        </row>
        <row r="1697">
          <cell r="A1697"/>
          <cell r="B1697"/>
          <cell r="C1697"/>
          <cell r="D1697"/>
          <cell r="E1697"/>
          <cell r="F1697"/>
          <cell r="G1697"/>
          <cell r="H1697"/>
          <cell r="I1697"/>
          <cell r="J1697"/>
          <cell r="K1697"/>
          <cell r="L1697"/>
          <cell r="M1697"/>
          <cell r="N1697"/>
          <cell r="O1697"/>
          <cell r="P1697">
            <v>0</v>
          </cell>
          <cell r="Q1697"/>
          <cell r="R1697"/>
          <cell r="S1697" t="str">
            <v xml:space="preserve">32819 </v>
          </cell>
          <cell r="T1697"/>
          <cell r="U1697"/>
          <cell r="V1697"/>
          <cell r="W1697"/>
          <cell r="X1697"/>
          <cell r="Y1697"/>
          <cell r="Z1697"/>
          <cell r="AA1697">
            <v>32819</v>
          </cell>
          <cell r="AB1697"/>
        </row>
        <row r="1698">
          <cell r="A1698"/>
          <cell r="B1698"/>
          <cell r="C1698"/>
          <cell r="D1698"/>
          <cell r="E1698"/>
          <cell r="F1698"/>
          <cell r="G1698"/>
          <cell r="H1698"/>
          <cell r="I1698"/>
          <cell r="J1698"/>
          <cell r="K1698"/>
          <cell r="L1698"/>
          <cell r="M1698"/>
          <cell r="N1698"/>
          <cell r="O1698"/>
          <cell r="P1698">
            <v>0</v>
          </cell>
          <cell r="Q1698"/>
          <cell r="R1698"/>
          <cell r="S1698" t="str">
            <v xml:space="preserve">32819 </v>
          </cell>
          <cell r="T1698"/>
          <cell r="U1698"/>
          <cell r="V1698"/>
          <cell r="W1698"/>
          <cell r="X1698"/>
          <cell r="Y1698"/>
          <cell r="Z1698"/>
          <cell r="AA1698">
            <v>32819</v>
          </cell>
          <cell r="AB1698"/>
        </row>
        <row r="1699">
          <cell r="A1699"/>
          <cell r="B1699"/>
          <cell r="C1699"/>
          <cell r="D1699"/>
          <cell r="E1699"/>
          <cell r="F1699"/>
          <cell r="G1699"/>
          <cell r="H1699"/>
          <cell r="I1699"/>
          <cell r="J1699"/>
          <cell r="K1699"/>
          <cell r="L1699"/>
          <cell r="M1699"/>
          <cell r="N1699"/>
          <cell r="O1699"/>
          <cell r="P1699">
            <v>0</v>
          </cell>
          <cell r="Q1699"/>
          <cell r="R1699"/>
          <cell r="S1699" t="str">
            <v xml:space="preserve">32819 </v>
          </cell>
          <cell r="T1699"/>
          <cell r="U1699"/>
          <cell r="V1699"/>
          <cell r="W1699"/>
          <cell r="X1699"/>
          <cell r="Y1699"/>
          <cell r="Z1699"/>
          <cell r="AA1699">
            <v>32819</v>
          </cell>
          <cell r="AB1699"/>
        </row>
        <row r="1700">
          <cell r="A1700"/>
          <cell r="B1700"/>
          <cell r="C1700"/>
          <cell r="D1700"/>
          <cell r="E1700"/>
          <cell r="F1700"/>
          <cell r="G1700"/>
          <cell r="H1700"/>
          <cell r="I1700"/>
          <cell r="J1700"/>
          <cell r="K1700"/>
          <cell r="L1700"/>
          <cell r="M1700"/>
          <cell r="N1700"/>
          <cell r="O1700"/>
          <cell r="P1700">
            <v>0</v>
          </cell>
          <cell r="Q1700"/>
          <cell r="R1700"/>
          <cell r="S1700" t="str">
            <v xml:space="preserve">32819 </v>
          </cell>
          <cell r="T1700"/>
          <cell r="U1700"/>
          <cell r="V1700"/>
          <cell r="W1700"/>
          <cell r="X1700"/>
          <cell r="Y1700"/>
          <cell r="Z1700"/>
          <cell r="AA1700">
            <v>32819</v>
          </cell>
          <cell r="AB1700"/>
        </row>
        <row r="1701">
          <cell r="A1701"/>
          <cell r="B1701"/>
          <cell r="C1701"/>
          <cell r="D1701"/>
          <cell r="E1701"/>
          <cell r="F1701"/>
          <cell r="G1701"/>
          <cell r="H1701"/>
          <cell r="I1701"/>
          <cell r="J1701"/>
          <cell r="K1701"/>
          <cell r="L1701"/>
          <cell r="M1701"/>
          <cell r="N1701"/>
          <cell r="O1701"/>
          <cell r="P1701">
            <v>0</v>
          </cell>
          <cell r="Q1701"/>
          <cell r="R1701"/>
          <cell r="S1701" t="str">
            <v xml:space="preserve">32819 </v>
          </cell>
          <cell r="T1701"/>
          <cell r="U1701"/>
          <cell r="V1701"/>
          <cell r="W1701"/>
          <cell r="X1701"/>
          <cell r="Y1701"/>
          <cell r="Z1701"/>
          <cell r="AA1701">
            <v>32819</v>
          </cell>
          <cell r="AB1701"/>
        </row>
        <row r="1702">
          <cell r="A1702"/>
          <cell r="B1702"/>
          <cell r="C1702"/>
          <cell r="D1702"/>
          <cell r="E1702"/>
          <cell r="F1702"/>
          <cell r="G1702"/>
          <cell r="H1702"/>
          <cell r="I1702"/>
          <cell r="J1702"/>
          <cell r="K1702"/>
          <cell r="L1702"/>
          <cell r="M1702"/>
          <cell r="N1702"/>
          <cell r="O1702"/>
          <cell r="P1702">
            <v>0</v>
          </cell>
          <cell r="Q1702"/>
          <cell r="R1702"/>
          <cell r="S1702" t="str">
            <v xml:space="preserve">32819 </v>
          </cell>
          <cell r="T1702"/>
          <cell r="U1702"/>
          <cell r="V1702"/>
          <cell r="W1702"/>
          <cell r="X1702"/>
          <cell r="Y1702"/>
          <cell r="Z1702"/>
          <cell r="AA1702">
            <v>32819</v>
          </cell>
          <cell r="AB1702"/>
        </row>
        <row r="1703">
          <cell r="A1703"/>
          <cell r="B1703"/>
          <cell r="C1703"/>
          <cell r="D1703"/>
          <cell r="E1703"/>
          <cell r="F1703"/>
          <cell r="G1703"/>
          <cell r="H1703"/>
          <cell r="I1703"/>
          <cell r="J1703"/>
          <cell r="K1703"/>
          <cell r="L1703"/>
          <cell r="M1703"/>
          <cell r="N1703"/>
          <cell r="O1703"/>
          <cell r="P1703">
            <v>0</v>
          </cell>
          <cell r="Q1703"/>
          <cell r="R1703"/>
          <cell r="S1703" t="str">
            <v xml:space="preserve">32819 </v>
          </cell>
          <cell r="T1703"/>
          <cell r="U1703"/>
          <cell r="V1703"/>
          <cell r="W1703"/>
          <cell r="X1703"/>
          <cell r="Y1703"/>
          <cell r="Z1703"/>
          <cell r="AA1703">
            <v>32819</v>
          </cell>
          <cell r="AB1703"/>
        </row>
        <row r="1704">
          <cell r="A1704"/>
          <cell r="B1704"/>
          <cell r="C1704"/>
          <cell r="D1704"/>
          <cell r="E1704"/>
          <cell r="F1704"/>
          <cell r="G1704"/>
          <cell r="H1704"/>
          <cell r="I1704"/>
          <cell r="J1704"/>
          <cell r="K1704"/>
          <cell r="L1704"/>
          <cell r="M1704"/>
          <cell r="N1704"/>
          <cell r="O1704"/>
          <cell r="P1704">
            <v>0</v>
          </cell>
          <cell r="Q1704"/>
          <cell r="R1704"/>
          <cell r="S1704" t="str">
            <v xml:space="preserve">32819 </v>
          </cell>
          <cell r="T1704"/>
          <cell r="U1704"/>
          <cell r="V1704"/>
          <cell r="W1704"/>
          <cell r="X1704"/>
          <cell r="Y1704"/>
          <cell r="Z1704"/>
          <cell r="AA1704">
            <v>32819</v>
          </cell>
          <cell r="AB1704"/>
        </row>
        <row r="1705">
          <cell r="A1705"/>
          <cell r="B1705"/>
          <cell r="C1705"/>
          <cell r="D1705"/>
          <cell r="E1705"/>
          <cell r="F1705"/>
          <cell r="G1705"/>
          <cell r="H1705"/>
          <cell r="I1705"/>
          <cell r="J1705"/>
          <cell r="K1705"/>
          <cell r="L1705"/>
          <cell r="M1705"/>
          <cell r="N1705"/>
          <cell r="O1705"/>
          <cell r="P1705">
            <v>0</v>
          </cell>
          <cell r="Q1705"/>
          <cell r="R1705"/>
          <cell r="S1705" t="str">
            <v xml:space="preserve">32819 </v>
          </cell>
          <cell r="T1705"/>
          <cell r="U1705"/>
          <cell r="V1705"/>
          <cell r="W1705"/>
          <cell r="X1705"/>
          <cell r="Y1705"/>
          <cell r="Z1705"/>
          <cell r="AA1705">
            <v>32819</v>
          </cell>
          <cell r="AB1705"/>
        </row>
        <row r="1706">
          <cell r="A1706"/>
          <cell r="B1706"/>
          <cell r="C1706"/>
          <cell r="D1706"/>
          <cell r="E1706"/>
          <cell r="F1706"/>
          <cell r="G1706"/>
          <cell r="H1706"/>
          <cell r="I1706"/>
          <cell r="J1706"/>
          <cell r="K1706"/>
          <cell r="L1706"/>
          <cell r="M1706"/>
          <cell r="N1706"/>
          <cell r="O1706"/>
          <cell r="P1706">
            <v>0</v>
          </cell>
          <cell r="Q1706"/>
          <cell r="R1706"/>
          <cell r="S1706" t="str">
            <v xml:space="preserve">32819 </v>
          </cell>
          <cell r="T1706"/>
          <cell r="U1706"/>
          <cell r="V1706"/>
          <cell r="W1706"/>
          <cell r="X1706"/>
          <cell r="Y1706"/>
          <cell r="Z1706"/>
          <cell r="AA1706">
            <v>32819</v>
          </cell>
          <cell r="AB1706"/>
        </row>
        <row r="1707">
          <cell r="A1707"/>
          <cell r="B1707"/>
          <cell r="C1707"/>
          <cell r="D1707"/>
          <cell r="E1707"/>
          <cell r="F1707"/>
          <cell r="G1707"/>
          <cell r="H1707"/>
          <cell r="I1707"/>
          <cell r="J1707"/>
          <cell r="K1707"/>
          <cell r="L1707"/>
          <cell r="M1707"/>
          <cell r="N1707"/>
          <cell r="O1707"/>
          <cell r="P1707">
            <v>0</v>
          </cell>
          <cell r="Q1707"/>
          <cell r="R1707"/>
          <cell r="S1707" t="str">
            <v xml:space="preserve">32819 </v>
          </cell>
          <cell r="T1707"/>
          <cell r="U1707"/>
          <cell r="V1707"/>
          <cell r="W1707"/>
          <cell r="X1707"/>
          <cell r="Y1707"/>
          <cell r="Z1707"/>
          <cell r="AA1707">
            <v>32819</v>
          </cell>
          <cell r="AB1707"/>
        </row>
        <row r="1708">
          <cell r="A1708"/>
          <cell r="B1708"/>
          <cell r="C1708"/>
          <cell r="D1708"/>
          <cell r="E1708"/>
          <cell r="F1708"/>
          <cell r="G1708"/>
          <cell r="H1708"/>
          <cell r="I1708"/>
          <cell r="J1708"/>
          <cell r="K1708"/>
          <cell r="L1708"/>
          <cell r="M1708"/>
          <cell r="N1708"/>
          <cell r="O1708"/>
          <cell r="P1708">
            <v>0</v>
          </cell>
          <cell r="Q1708"/>
          <cell r="R1708"/>
          <cell r="S1708" t="str">
            <v xml:space="preserve">32819 </v>
          </cell>
          <cell r="T1708"/>
          <cell r="U1708"/>
          <cell r="V1708"/>
          <cell r="W1708"/>
          <cell r="X1708"/>
          <cell r="Y1708"/>
          <cell r="Z1708"/>
          <cell r="AA1708">
            <v>32819</v>
          </cell>
          <cell r="AB1708"/>
        </row>
        <row r="1709">
          <cell r="A1709"/>
          <cell r="B1709"/>
          <cell r="C1709"/>
          <cell r="D1709"/>
          <cell r="E1709"/>
          <cell r="F1709"/>
          <cell r="G1709"/>
          <cell r="H1709"/>
          <cell r="I1709"/>
          <cell r="J1709"/>
          <cell r="K1709"/>
          <cell r="L1709"/>
          <cell r="M1709"/>
          <cell r="N1709"/>
          <cell r="O1709"/>
          <cell r="P1709">
            <v>0</v>
          </cell>
          <cell r="Q1709"/>
          <cell r="R1709"/>
          <cell r="S1709" t="str">
            <v xml:space="preserve">32819 </v>
          </cell>
          <cell r="T1709"/>
          <cell r="U1709"/>
          <cell r="V1709"/>
          <cell r="W1709"/>
          <cell r="X1709"/>
          <cell r="Y1709"/>
          <cell r="Z1709"/>
          <cell r="AA1709">
            <v>32819</v>
          </cell>
          <cell r="AB1709"/>
        </row>
        <row r="1710">
          <cell r="A1710"/>
          <cell r="B1710"/>
          <cell r="C1710"/>
          <cell r="D1710"/>
          <cell r="E1710"/>
          <cell r="F1710"/>
          <cell r="G1710"/>
          <cell r="H1710"/>
          <cell r="I1710"/>
          <cell r="J1710"/>
          <cell r="K1710"/>
          <cell r="L1710"/>
          <cell r="M1710"/>
          <cell r="N1710"/>
          <cell r="O1710"/>
          <cell r="P1710">
            <v>0</v>
          </cell>
          <cell r="Q1710"/>
          <cell r="R1710"/>
          <cell r="S1710" t="str">
            <v xml:space="preserve">32819 </v>
          </cell>
          <cell r="T1710"/>
          <cell r="U1710"/>
          <cell r="V1710"/>
          <cell r="W1710"/>
          <cell r="X1710"/>
          <cell r="Y1710"/>
          <cell r="Z1710"/>
          <cell r="AA1710">
            <v>32819</v>
          </cell>
          <cell r="AB1710"/>
        </row>
        <row r="1711">
          <cell r="A1711"/>
          <cell r="B1711"/>
          <cell r="C1711"/>
          <cell r="D1711"/>
          <cell r="E1711"/>
          <cell r="F1711"/>
          <cell r="G1711"/>
          <cell r="H1711"/>
          <cell r="I1711"/>
          <cell r="J1711"/>
          <cell r="K1711"/>
          <cell r="L1711"/>
          <cell r="M1711"/>
          <cell r="N1711"/>
          <cell r="O1711"/>
          <cell r="P1711">
            <v>0</v>
          </cell>
          <cell r="Q1711"/>
          <cell r="R1711"/>
          <cell r="S1711" t="str">
            <v xml:space="preserve">32819 </v>
          </cell>
          <cell r="T1711"/>
          <cell r="U1711"/>
          <cell r="V1711"/>
          <cell r="W1711"/>
          <cell r="X1711"/>
          <cell r="Y1711"/>
          <cell r="Z1711"/>
          <cell r="AA1711">
            <v>32819</v>
          </cell>
          <cell r="AB1711"/>
        </row>
        <row r="1712">
          <cell r="A1712"/>
          <cell r="B1712"/>
          <cell r="C1712"/>
          <cell r="D1712"/>
          <cell r="E1712"/>
          <cell r="F1712"/>
          <cell r="G1712"/>
          <cell r="H1712"/>
          <cell r="I1712"/>
          <cell r="J1712"/>
          <cell r="K1712"/>
          <cell r="L1712"/>
          <cell r="M1712"/>
          <cell r="N1712"/>
          <cell r="O1712"/>
          <cell r="P1712">
            <v>0</v>
          </cell>
          <cell r="Q1712"/>
          <cell r="R1712"/>
          <cell r="S1712" t="str">
            <v xml:space="preserve">32819 </v>
          </cell>
          <cell r="T1712"/>
          <cell r="U1712"/>
          <cell r="V1712"/>
          <cell r="W1712"/>
          <cell r="X1712"/>
          <cell r="Y1712"/>
          <cell r="Z1712"/>
          <cell r="AA1712">
            <v>32819</v>
          </cell>
          <cell r="AB1712"/>
        </row>
        <row r="1713">
          <cell r="A1713"/>
          <cell r="B1713"/>
          <cell r="C1713"/>
          <cell r="D1713"/>
          <cell r="E1713"/>
          <cell r="F1713"/>
          <cell r="G1713"/>
          <cell r="H1713"/>
          <cell r="I1713"/>
          <cell r="J1713"/>
          <cell r="K1713"/>
          <cell r="L1713"/>
          <cell r="M1713"/>
          <cell r="N1713"/>
          <cell r="O1713"/>
          <cell r="P1713">
            <v>0</v>
          </cell>
          <cell r="Q1713"/>
          <cell r="R1713"/>
          <cell r="S1713" t="str">
            <v xml:space="preserve">32819 </v>
          </cell>
          <cell r="T1713"/>
          <cell r="U1713"/>
          <cell r="V1713"/>
          <cell r="W1713"/>
          <cell r="X1713"/>
          <cell r="Y1713"/>
          <cell r="Z1713"/>
          <cell r="AA1713">
            <v>32819</v>
          </cell>
          <cell r="AB1713"/>
        </row>
        <row r="1714">
          <cell r="A1714"/>
          <cell r="B1714"/>
          <cell r="C1714"/>
          <cell r="D1714"/>
          <cell r="E1714"/>
          <cell r="F1714"/>
          <cell r="G1714"/>
          <cell r="H1714"/>
          <cell r="I1714"/>
          <cell r="J1714"/>
          <cell r="K1714"/>
          <cell r="L1714"/>
          <cell r="M1714"/>
          <cell r="N1714"/>
          <cell r="O1714"/>
          <cell r="P1714">
            <v>0</v>
          </cell>
          <cell r="Q1714"/>
          <cell r="R1714"/>
          <cell r="S1714" t="str">
            <v xml:space="preserve">32819 </v>
          </cell>
          <cell r="T1714"/>
          <cell r="U1714"/>
          <cell r="V1714"/>
          <cell r="W1714"/>
          <cell r="X1714"/>
          <cell r="Y1714"/>
          <cell r="Z1714"/>
          <cell r="AA1714">
            <v>32819</v>
          </cell>
          <cell r="AB1714"/>
        </row>
        <row r="1715">
          <cell r="A1715"/>
          <cell r="B1715"/>
          <cell r="C1715"/>
          <cell r="D1715"/>
          <cell r="E1715"/>
          <cell r="F1715"/>
          <cell r="G1715"/>
          <cell r="H1715"/>
          <cell r="I1715"/>
          <cell r="J1715"/>
          <cell r="K1715"/>
          <cell r="L1715"/>
          <cell r="M1715"/>
          <cell r="N1715"/>
          <cell r="O1715"/>
          <cell r="P1715">
            <v>0</v>
          </cell>
          <cell r="Q1715"/>
          <cell r="R1715"/>
          <cell r="S1715" t="str">
            <v xml:space="preserve">32819 </v>
          </cell>
          <cell r="T1715"/>
          <cell r="U1715"/>
          <cell r="V1715"/>
          <cell r="W1715"/>
          <cell r="X1715"/>
          <cell r="Y1715"/>
          <cell r="Z1715"/>
          <cell r="AA1715">
            <v>32819</v>
          </cell>
          <cell r="AB1715"/>
        </row>
        <row r="1716">
          <cell r="A1716"/>
          <cell r="B1716"/>
          <cell r="C1716"/>
          <cell r="D1716"/>
          <cell r="E1716"/>
          <cell r="F1716"/>
          <cell r="G1716"/>
          <cell r="H1716"/>
          <cell r="I1716"/>
          <cell r="J1716"/>
          <cell r="K1716"/>
          <cell r="L1716"/>
          <cell r="M1716"/>
          <cell r="N1716"/>
          <cell r="O1716"/>
          <cell r="P1716">
            <v>0</v>
          </cell>
          <cell r="Q1716"/>
          <cell r="R1716"/>
          <cell r="S1716" t="str">
            <v xml:space="preserve">32819 </v>
          </cell>
          <cell r="T1716"/>
          <cell r="U1716"/>
          <cell r="V1716"/>
          <cell r="W1716"/>
          <cell r="X1716"/>
          <cell r="Y1716"/>
          <cell r="Z1716"/>
          <cell r="AA1716">
            <v>32819</v>
          </cell>
          <cell r="AB1716"/>
        </row>
        <row r="1717">
          <cell r="A1717"/>
          <cell r="B1717"/>
          <cell r="C1717"/>
          <cell r="D1717"/>
          <cell r="E1717"/>
          <cell r="F1717"/>
          <cell r="G1717"/>
          <cell r="H1717"/>
          <cell r="I1717"/>
          <cell r="J1717"/>
          <cell r="K1717"/>
          <cell r="L1717"/>
          <cell r="M1717"/>
          <cell r="N1717"/>
          <cell r="O1717"/>
          <cell r="P1717">
            <v>0</v>
          </cell>
          <cell r="Q1717"/>
          <cell r="R1717"/>
          <cell r="S1717" t="str">
            <v xml:space="preserve">32819 </v>
          </cell>
          <cell r="T1717"/>
          <cell r="U1717"/>
          <cell r="V1717"/>
          <cell r="W1717"/>
          <cell r="X1717"/>
          <cell r="Y1717"/>
          <cell r="Z1717"/>
          <cell r="AA1717">
            <v>32819</v>
          </cell>
          <cell r="AB1717"/>
        </row>
        <row r="1718">
          <cell r="A1718"/>
          <cell r="B1718"/>
          <cell r="C1718"/>
          <cell r="D1718"/>
          <cell r="E1718"/>
          <cell r="F1718"/>
          <cell r="G1718"/>
          <cell r="H1718"/>
          <cell r="I1718"/>
          <cell r="J1718"/>
          <cell r="K1718"/>
          <cell r="L1718"/>
          <cell r="M1718"/>
          <cell r="N1718"/>
          <cell r="O1718"/>
          <cell r="P1718">
            <v>0</v>
          </cell>
          <cell r="Q1718"/>
          <cell r="R1718"/>
          <cell r="S1718" t="str">
            <v xml:space="preserve">32819 </v>
          </cell>
          <cell r="T1718"/>
          <cell r="U1718"/>
          <cell r="V1718"/>
          <cell r="W1718"/>
          <cell r="X1718"/>
          <cell r="Y1718"/>
          <cell r="Z1718"/>
          <cell r="AA1718">
            <v>32819</v>
          </cell>
          <cell r="AB1718"/>
        </row>
        <row r="1719">
          <cell r="A1719"/>
          <cell r="B1719"/>
          <cell r="C1719"/>
          <cell r="D1719"/>
          <cell r="E1719"/>
          <cell r="F1719"/>
          <cell r="G1719"/>
          <cell r="H1719"/>
          <cell r="I1719"/>
          <cell r="J1719"/>
          <cell r="K1719"/>
          <cell r="L1719"/>
          <cell r="M1719"/>
          <cell r="N1719"/>
          <cell r="O1719"/>
          <cell r="P1719">
            <v>0</v>
          </cell>
          <cell r="Q1719"/>
          <cell r="R1719"/>
          <cell r="S1719" t="str">
            <v xml:space="preserve">32819 </v>
          </cell>
          <cell r="T1719"/>
          <cell r="U1719"/>
          <cell r="V1719"/>
          <cell r="W1719"/>
          <cell r="X1719"/>
          <cell r="Y1719"/>
          <cell r="Z1719"/>
          <cell r="AA1719">
            <v>32819</v>
          </cell>
          <cell r="AB1719"/>
        </row>
        <row r="1720">
          <cell r="A1720"/>
          <cell r="B1720"/>
          <cell r="C1720"/>
          <cell r="D1720"/>
          <cell r="E1720"/>
          <cell r="F1720"/>
          <cell r="G1720"/>
          <cell r="H1720"/>
          <cell r="I1720"/>
          <cell r="J1720"/>
          <cell r="K1720"/>
          <cell r="L1720"/>
          <cell r="M1720"/>
          <cell r="N1720"/>
          <cell r="O1720"/>
          <cell r="P1720">
            <v>0</v>
          </cell>
          <cell r="Q1720"/>
          <cell r="R1720"/>
          <cell r="S1720" t="str">
            <v xml:space="preserve">32819 </v>
          </cell>
          <cell r="T1720"/>
          <cell r="U1720"/>
          <cell r="V1720"/>
          <cell r="W1720"/>
          <cell r="X1720"/>
          <cell r="Y1720"/>
          <cell r="Z1720"/>
          <cell r="AA1720">
            <v>32819</v>
          </cell>
          <cell r="AB1720"/>
        </row>
        <row r="1721">
          <cell r="A1721"/>
          <cell r="B1721"/>
          <cell r="C1721"/>
          <cell r="D1721"/>
          <cell r="E1721"/>
          <cell r="F1721"/>
          <cell r="G1721"/>
          <cell r="H1721"/>
          <cell r="I1721"/>
          <cell r="J1721"/>
          <cell r="K1721"/>
          <cell r="L1721"/>
          <cell r="M1721"/>
          <cell r="N1721"/>
          <cell r="O1721"/>
          <cell r="P1721">
            <v>0</v>
          </cell>
          <cell r="Q1721"/>
          <cell r="R1721"/>
          <cell r="S1721" t="str">
            <v xml:space="preserve">32819 </v>
          </cell>
          <cell r="T1721"/>
          <cell r="U1721"/>
          <cell r="V1721"/>
          <cell r="W1721"/>
          <cell r="X1721"/>
          <cell r="Y1721"/>
          <cell r="Z1721"/>
          <cell r="AA1721">
            <v>32819</v>
          </cell>
          <cell r="AB1721"/>
        </row>
        <row r="1722">
          <cell r="A1722"/>
          <cell r="B1722"/>
          <cell r="C1722"/>
          <cell r="D1722"/>
          <cell r="E1722"/>
          <cell r="F1722"/>
          <cell r="G1722"/>
          <cell r="H1722"/>
          <cell r="I1722"/>
          <cell r="J1722"/>
          <cell r="K1722"/>
          <cell r="L1722"/>
          <cell r="M1722"/>
          <cell r="N1722"/>
          <cell r="O1722"/>
          <cell r="P1722">
            <v>0</v>
          </cell>
          <cell r="Q1722"/>
          <cell r="R1722"/>
          <cell r="S1722" t="str">
            <v xml:space="preserve">32819 </v>
          </cell>
          <cell r="T1722"/>
          <cell r="U1722"/>
          <cell r="V1722"/>
          <cell r="W1722"/>
          <cell r="X1722"/>
          <cell r="Y1722"/>
          <cell r="Z1722"/>
          <cell r="AA1722">
            <v>32819</v>
          </cell>
          <cell r="AB1722"/>
        </row>
        <row r="1723">
          <cell r="A1723"/>
          <cell r="B1723"/>
          <cell r="C1723"/>
          <cell r="D1723"/>
          <cell r="E1723"/>
          <cell r="F1723"/>
          <cell r="G1723"/>
          <cell r="H1723"/>
          <cell r="I1723"/>
          <cell r="J1723"/>
          <cell r="K1723"/>
          <cell r="L1723"/>
          <cell r="M1723"/>
          <cell r="N1723"/>
          <cell r="O1723"/>
          <cell r="P1723">
            <v>0</v>
          </cell>
          <cell r="Q1723"/>
          <cell r="R1723"/>
          <cell r="S1723" t="str">
            <v xml:space="preserve">32819 </v>
          </cell>
          <cell r="T1723"/>
          <cell r="U1723"/>
          <cell r="V1723"/>
          <cell r="W1723"/>
          <cell r="X1723"/>
          <cell r="Y1723"/>
          <cell r="Z1723"/>
          <cell r="AA1723">
            <v>32819</v>
          </cell>
          <cell r="AB1723"/>
        </row>
        <row r="1724">
          <cell r="A1724"/>
          <cell r="B1724"/>
          <cell r="C1724"/>
          <cell r="D1724"/>
          <cell r="E1724"/>
          <cell r="F1724"/>
          <cell r="G1724"/>
          <cell r="H1724"/>
          <cell r="I1724"/>
          <cell r="J1724"/>
          <cell r="K1724"/>
          <cell r="L1724"/>
          <cell r="M1724"/>
          <cell r="N1724"/>
          <cell r="O1724"/>
          <cell r="P1724">
            <v>0</v>
          </cell>
          <cell r="Q1724"/>
          <cell r="R1724"/>
          <cell r="S1724" t="str">
            <v xml:space="preserve">32819 </v>
          </cell>
          <cell r="T1724"/>
          <cell r="U1724"/>
          <cell r="V1724"/>
          <cell r="W1724"/>
          <cell r="X1724"/>
          <cell r="Y1724"/>
          <cell r="Z1724"/>
          <cell r="AA1724">
            <v>32819</v>
          </cell>
          <cell r="AB1724"/>
        </row>
        <row r="1725">
          <cell r="A1725"/>
          <cell r="B1725"/>
          <cell r="C1725"/>
          <cell r="D1725"/>
          <cell r="E1725"/>
          <cell r="F1725"/>
          <cell r="G1725"/>
          <cell r="H1725"/>
          <cell r="I1725"/>
          <cell r="J1725"/>
          <cell r="K1725"/>
          <cell r="L1725"/>
          <cell r="M1725"/>
          <cell r="N1725"/>
          <cell r="O1725"/>
          <cell r="P1725">
            <v>0</v>
          </cell>
          <cell r="Q1725"/>
          <cell r="R1725"/>
          <cell r="S1725" t="str">
            <v xml:space="preserve">32819 </v>
          </cell>
          <cell r="T1725"/>
          <cell r="U1725"/>
          <cell r="V1725"/>
          <cell r="W1725"/>
          <cell r="X1725"/>
          <cell r="Y1725"/>
          <cell r="Z1725"/>
          <cell r="AA1725">
            <v>32819</v>
          </cell>
          <cell r="AB1725"/>
        </row>
        <row r="1726">
          <cell r="A1726"/>
          <cell r="B1726"/>
          <cell r="C1726"/>
          <cell r="D1726"/>
          <cell r="E1726"/>
          <cell r="F1726"/>
          <cell r="G1726"/>
          <cell r="H1726"/>
          <cell r="I1726"/>
          <cell r="J1726"/>
          <cell r="K1726"/>
          <cell r="L1726"/>
          <cell r="M1726"/>
          <cell r="N1726"/>
          <cell r="O1726"/>
          <cell r="P1726">
            <v>0</v>
          </cell>
          <cell r="Q1726"/>
          <cell r="R1726"/>
          <cell r="S1726" t="str">
            <v xml:space="preserve">32819 </v>
          </cell>
          <cell r="T1726"/>
          <cell r="U1726"/>
          <cell r="V1726"/>
          <cell r="W1726"/>
          <cell r="X1726"/>
          <cell r="Y1726"/>
          <cell r="Z1726"/>
          <cell r="AA1726">
            <v>32819</v>
          </cell>
          <cell r="AB1726"/>
        </row>
        <row r="1727">
          <cell r="A1727"/>
          <cell r="B1727"/>
          <cell r="C1727"/>
          <cell r="D1727"/>
          <cell r="E1727"/>
          <cell r="F1727"/>
          <cell r="G1727"/>
          <cell r="H1727"/>
          <cell r="I1727"/>
          <cell r="J1727"/>
          <cell r="K1727"/>
          <cell r="L1727"/>
          <cell r="M1727"/>
          <cell r="N1727"/>
          <cell r="O1727"/>
          <cell r="P1727">
            <v>0</v>
          </cell>
          <cell r="Q1727"/>
          <cell r="R1727"/>
          <cell r="S1727" t="str">
            <v xml:space="preserve">32819 </v>
          </cell>
          <cell r="T1727"/>
          <cell r="U1727"/>
          <cell r="V1727"/>
          <cell r="W1727"/>
          <cell r="X1727"/>
          <cell r="Y1727"/>
          <cell r="Z1727"/>
          <cell r="AA1727">
            <v>32819</v>
          </cell>
          <cell r="AB1727"/>
        </row>
        <row r="1728">
          <cell r="A1728"/>
          <cell r="B1728"/>
          <cell r="C1728"/>
          <cell r="D1728"/>
          <cell r="E1728"/>
          <cell r="F1728"/>
          <cell r="G1728"/>
          <cell r="H1728"/>
          <cell r="I1728"/>
          <cell r="J1728"/>
          <cell r="K1728"/>
          <cell r="L1728"/>
          <cell r="M1728"/>
          <cell r="N1728"/>
          <cell r="O1728"/>
          <cell r="P1728">
            <v>0</v>
          </cell>
          <cell r="Q1728"/>
          <cell r="R1728"/>
          <cell r="S1728" t="str">
            <v xml:space="preserve">32819 </v>
          </cell>
          <cell r="T1728"/>
          <cell r="U1728"/>
          <cell r="V1728"/>
          <cell r="W1728"/>
          <cell r="X1728"/>
          <cell r="Y1728"/>
          <cell r="Z1728"/>
          <cell r="AA1728">
            <v>32819</v>
          </cell>
          <cell r="AB1728"/>
        </row>
        <row r="1729">
          <cell r="A1729"/>
          <cell r="B1729"/>
          <cell r="C1729"/>
          <cell r="D1729"/>
          <cell r="E1729"/>
          <cell r="F1729"/>
          <cell r="G1729"/>
          <cell r="H1729"/>
          <cell r="I1729"/>
          <cell r="J1729"/>
          <cell r="K1729"/>
          <cell r="L1729"/>
          <cell r="M1729"/>
          <cell r="N1729"/>
          <cell r="O1729"/>
          <cell r="P1729">
            <v>0</v>
          </cell>
          <cell r="Q1729"/>
          <cell r="R1729"/>
          <cell r="S1729" t="str">
            <v xml:space="preserve">32819 </v>
          </cell>
          <cell r="T1729"/>
          <cell r="U1729"/>
          <cell r="V1729"/>
          <cell r="W1729"/>
          <cell r="X1729"/>
          <cell r="Y1729"/>
          <cell r="Z1729"/>
          <cell r="AA1729">
            <v>32819</v>
          </cell>
          <cell r="AB1729"/>
        </row>
        <row r="1730">
          <cell r="A1730"/>
          <cell r="B1730"/>
          <cell r="C1730"/>
          <cell r="D1730"/>
          <cell r="E1730"/>
          <cell r="F1730"/>
          <cell r="G1730"/>
          <cell r="H1730"/>
          <cell r="I1730"/>
          <cell r="J1730"/>
          <cell r="K1730"/>
          <cell r="L1730"/>
          <cell r="M1730"/>
          <cell r="N1730"/>
          <cell r="O1730"/>
          <cell r="P1730">
            <v>0</v>
          </cell>
          <cell r="Q1730"/>
          <cell r="R1730"/>
          <cell r="S1730" t="str">
            <v xml:space="preserve">32819 </v>
          </cell>
          <cell r="T1730"/>
          <cell r="U1730"/>
          <cell r="V1730"/>
          <cell r="W1730"/>
          <cell r="X1730"/>
          <cell r="Y1730"/>
          <cell r="Z1730"/>
          <cell r="AA1730">
            <v>32819</v>
          </cell>
          <cell r="AB1730"/>
        </row>
        <row r="1731">
          <cell r="A1731"/>
          <cell r="B1731"/>
          <cell r="C1731"/>
          <cell r="D1731"/>
          <cell r="E1731"/>
          <cell r="F1731"/>
          <cell r="G1731"/>
          <cell r="H1731"/>
          <cell r="I1731"/>
          <cell r="J1731"/>
          <cell r="K1731"/>
          <cell r="L1731"/>
          <cell r="M1731"/>
          <cell r="N1731"/>
          <cell r="O1731"/>
          <cell r="P1731">
            <v>0</v>
          </cell>
          <cell r="Q1731"/>
          <cell r="R1731"/>
          <cell r="S1731" t="str">
            <v xml:space="preserve">32819 </v>
          </cell>
          <cell r="T1731"/>
          <cell r="U1731"/>
          <cell r="V1731"/>
          <cell r="W1731"/>
          <cell r="X1731"/>
          <cell r="Y1731"/>
          <cell r="Z1731"/>
          <cell r="AA1731">
            <v>32819</v>
          </cell>
          <cell r="AB1731"/>
        </row>
        <row r="1732">
          <cell r="A1732"/>
          <cell r="B1732"/>
          <cell r="C1732"/>
          <cell r="D1732"/>
          <cell r="E1732"/>
          <cell r="F1732"/>
          <cell r="G1732"/>
          <cell r="H1732"/>
          <cell r="I1732"/>
          <cell r="J1732"/>
          <cell r="K1732"/>
          <cell r="L1732"/>
          <cell r="M1732"/>
          <cell r="N1732"/>
          <cell r="O1732"/>
          <cell r="P1732">
            <v>0</v>
          </cell>
          <cell r="Q1732"/>
          <cell r="R1732"/>
          <cell r="S1732" t="str">
            <v xml:space="preserve">32819 </v>
          </cell>
          <cell r="T1732"/>
          <cell r="U1732"/>
          <cell r="V1732"/>
          <cell r="W1732"/>
          <cell r="X1732"/>
          <cell r="Y1732"/>
          <cell r="Z1732"/>
          <cell r="AA1732">
            <v>32819</v>
          </cell>
          <cell r="AB1732"/>
        </row>
        <row r="1733">
          <cell r="A1733"/>
          <cell r="B1733"/>
          <cell r="C1733"/>
          <cell r="D1733"/>
          <cell r="E1733"/>
          <cell r="F1733"/>
          <cell r="G1733"/>
          <cell r="H1733"/>
          <cell r="I1733"/>
          <cell r="J1733"/>
          <cell r="K1733"/>
          <cell r="L1733"/>
          <cell r="M1733"/>
          <cell r="N1733"/>
          <cell r="O1733"/>
          <cell r="P1733">
            <v>0</v>
          </cell>
          <cell r="Q1733"/>
          <cell r="R1733"/>
          <cell r="S1733" t="str">
            <v xml:space="preserve">32819 </v>
          </cell>
          <cell r="T1733"/>
          <cell r="U1733"/>
          <cell r="V1733"/>
          <cell r="W1733"/>
          <cell r="X1733"/>
          <cell r="Y1733"/>
          <cell r="Z1733"/>
          <cell r="AA1733">
            <v>32819</v>
          </cell>
          <cell r="AB1733"/>
        </row>
        <row r="1734">
          <cell r="A1734"/>
          <cell r="B1734"/>
          <cell r="C1734"/>
          <cell r="D1734"/>
          <cell r="E1734"/>
          <cell r="F1734"/>
          <cell r="G1734"/>
          <cell r="H1734"/>
          <cell r="I1734"/>
          <cell r="J1734"/>
          <cell r="K1734"/>
          <cell r="L1734"/>
          <cell r="M1734"/>
          <cell r="N1734"/>
          <cell r="O1734"/>
          <cell r="P1734">
            <v>0</v>
          </cell>
          <cell r="Q1734"/>
          <cell r="R1734"/>
          <cell r="S1734" t="str">
            <v xml:space="preserve">32819 </v>
          </cell>
          <cell r="T1734"/>
          <cell r="U1734"/>
          <cell r="V1734"/>
          <cell r="W1734"/>
          <cell r="X1734"/>
          <cell r="Y1734"/>
          <cell r="Z1734"/>
          <cell r="AA1734">
            <v>32819</v>
          </cell>
          <cell r="AB1734"/>
        </row>
        <row r="1735">
          <cell r="A1735"/>
          <cell r="B1735"/>
          <cell r="C1735"/>
          <cell r="D1735"/>
          <cell r="E1735"/>
          <cell r="F1735"/>
          <cell r="G1735"/>
          <cell r="H1735"/>
          <cell r="I1735"/>
          <cell r="J1735"/>
          <cell r="K1735"/>
          <cell r="L1735"/>
          <cell r="M1735"/>
          <cell r="N1735"/>
          <cell r="O1735"/>
          <cell r="P1735">
            <v>0</v>
          </cell>
          <cell r="Q1735"/>
          <cell r="R1735"/>
          <cell r="S1735" t="str">
            <v xml:space="preserve">32819 </v>
          </cell>
          <cell r="T1735"/>
          <cell r="U1735"/>
          <cell r="V1735"/>
          <cell r="W1735"/>
          <cell r="X1735"/>
          <cell r="Y1735"/>
          <cell r="Z1735"/>
          <cell r="AA1735">
            <v>32819</v>
          </cell>
          <cell r="AB1735"/>
        </row>
        <row r="1736">
          <cell r="A1736"/>
          <cell r="B1736"/>
          <cell r="C1736"/>
          <cell r="D1736"/>
          <cell r="E1736"/>
          <cell r="F1736"/>
          <cell r="G1736"/>
          <cell r="H1736"/>
          <cell r="I1736"/>
          <cell r="J1736"/>
          <cell r="K1736"/>
          <cell r="L1736"/>
          <cell r="M1736"/>
          <cell r="N1736"/>
          <cell r="O1736"/>
          <cell r="P1736">
            <v>0</v>
          </cell>
          <cell r="Q1736"/>
          <cell r="R1736"/>
          <cell r="S1736" t="str">
            <v xml:space="preserve">32819 </v>
          </cell>
          <cell r="T1736"/>
          <cell r="U1736"/>
          <cell r="V1736"/>
          <cell r="W1736"/>
          <cell r="X1736"/>
          <cell r="Y1736"/>
          <cell r="Z1736"/>
          <cell r="AA1736">
            <v>32819</v>
          </cell>
          <cell r="AB1736"/>
        </row>
        <row r="1737">
          <cell r="A1737"/>
          <cell r="B1737"/>
          <cell r="C1737"/>
          <cell r="D1737"/>
          <cell r="E1737"/>
          <cell r="F1737"/>
          <cell r="G1737"/>
          <cell r="H1737"/>
          <cell r="I1737"/>
          <cell r="J1737"/>
          <cell r="K1737"/>
          <cell r="L1737"/>
          <cell r="M1737"/>
          <cell r="N1737"/>
          <cell r="O1737"/>
          <cell r="P1737">
            <v>0</v>
          </cell>
          <cell r="Q1737"/>
          <cell r="R1737"/>
          <cell r="S1737" t="str">
            <v xml:space="preserve">32819 </v>
          </cell>
          <cell r="T1737"/>
          <cell r="U1737"/>
          <cell r="V1737"/>
          <cell r="W1737"/>
          <cell r="X1737"/>
          <cell r="Y1737"/>
          <cell r="Z1737"/>
          <cell r="AA1737">
            <v>32819</v>
          </cell>
          <cell r="AB1737"/>
        </row>
        <row r="1738">
          <cell r="A1738"/>
          <cell r="B1738"/>
          <cell r="C1738"/>
          <cell r="D1738"/>
          <cell r="E1738"/>
          <cell r="F1738"/>
          <cell r="G1738"/>
          <cell r="H1738"/>
          <cell r="I1738"/>
          <cell r="J1738"/>
          <cell r="K1738"/>
          <cell r="L1738"/>
          <cell r="M1738"/>
          <cell r="N1738"/>
          <cell r="O1738"/>
          <cell r="P1738">
            <v>0</v>
          </cell>
          <cell r="Q1738"/>
          <cell r="R1738"/>
          <cell r="S1738" t="str">
            <v xml:space="preserve">32819 </v>
          </cell>
          <cell r="T1738"/>
          <cell r="U1738"/>
          <cell r="V1738"/>
          <cell r="W1738"/>
          <cell r="X1738"/>
          <cell r="Y1738"/>
          <cell r="Z1738"/>
          <cell r="AA1738">
            <v>32819</v>
          </cell>
          <cell r="AB1738"/>
        </row>
        <row r="1739">
          <cell r="A1739"/>
          <cell r="B1739"/>
          <cell r="C1739"/>
          <cell r="D1739"/>
          <cell r="E1739"/>
          <cell r="F1739"/>
          <cell r="G1739"/>
          <cell r="H1739"/>
          <cell r="I1739"/>
          <cell r="J1739"/>
          <cell r="K1739"/>
          <cell r="L1739"/>
          <cell r="M1739"/>
          <cell r="N1739"/>
          <cell r="O1739"/>
          <cell r="P1739">
            <v>0</v>
          </cell>
          <cell r="Q1739"/>
          <cell r="R1739"/>
          <cell r="S1739" t="str">
            <v xml:space="preserve">32819 </v>
          </cell>
          <cell r="T1739"/>
          <cell r="U1739"/>
          <cell r="V1739"/>
          <cell r="W1739"/>
          <cell r="X1739"/>
          <cell r="Y1739"/>
          <cell r="Z1739"/>
          <cell r="AA1739">
            <v>32819</v>
          </cell>
          <cell r="AB1739"/>
        </row>
        <row r="1740">
          <cell r="A1740"/>
          <cell r="B1740"/>
          <cell r="C1740"/>
          <cell r="D1740"/>
          <cell r="E1740"/>
          <cell r="F1740"/>
          <cell r="G1740"/>
          <cell r="H1740"/>
          <cell r="I1740"/>
          <cell r="J1740"/>
          <cell r="K1740"/>
          <cell r="L1740"/>
          <cell r="M1740"/>
          <cell r="N1740"/>
          <cell r="O1740"/>
          <cell r="P1740">
            <v>0</v>
          </cell>
          <cell r="Q1740"/>
          <cell r="R1740"/>
          <cell r="S1740" t="str">
            <v xml:space="preserve">32819 </v>
          </cell>
          <cell r="T1740"/>
          <cell r="U1740"/>
          <cell r="V1740"/>
          <cell r="W1740"/>
          <cell r="X1740"/>
          <cell r="Y1740"/>
          <cell r="Z1740"/>
          <cell r="AA1740">
            <v>32819</v>
          </cell>
          <cell r="AB1740"/>
        </row>
        <row r="1741">
          <cell r="A1741"/>
          <cell r="B1741"/>
          <cell r="C1741"/>
          <cell r="D1741"/>
          <cell r="E1741"/>
          <cell r="F1741"/>
          <cell r="G1741"/>
          <cell r="H1741"/>
          <cell r="I1741"/>
          <cell r="J1741"/>
          <cell r="K1741"/>
          <cell r="L1741"/>
          <cell r="M1741"/>
          <cell r="N1741"/>
          <cell r="O1741"/>
          <cell r="P1741">
            <v>0</v>
          </cell>
          <cell r="Q1741"/>
          <cell r="R1741"/>
          <cell r="S1741" t="str">
            <v xml:space="preserve">32819 </v>
          </cell>
          <cell r="T1741"/>
          <cell r="U1741"/>
          <cell r="V1741"/>
          <cell r="W1741"/>
          <cell r="X1741"/>
          <cell r="Y1741"/>
          <cell r="Z1741"/>
          <cell r="AA1741">
            <v>32819</v>
          </cell>
          <cell r="AB1741"/>
        </row>
        <row r="1742">
          <cell r="A1742"/>
          <cell r="B1742"/>
          <cell r="C1742"/>
          <cell r="D1742"/>
          <cell r="E1742"/>
          <cell r="F1742"/>
          <cell r="G1742"/>
          <cell r="H1742"/>
          <cell r="I1742"/>
          <cell r="J1742"/>
          <cell r="K1742"/>
          <cell r="L1742"/>
          <cell r="M1742"/>
          <cell r="N1742"/>
          <cell r="O1742"/>
          <cell r="P1742">
            <v>0</v>
          </cell>
          <cell r="Q1742"/>
          <cell r="R1742"/>
          <cell r="S1742" t="str">
            <v xml:space="preserve">32819 </v>
          </cell>
          <cell r="T1742"/>
          <cell r="U1742"/>
          <cell r="V1742"/>
          <cell r="W1742"/>
          <cell r="X1742"/>
          <cell r="Y1742"/>
          <cell r="Z1742"/>
          <cell r="AA1742">
            <v>32819</v>
          </cell>
          <cell r="AB1742"/>
        </row>
        <row r="1743">
          <cell r="A1743"/>
          <cell r="B1743"/>
          <cell r="C1743"/>
          <cell r="D1743"/>
          <cell r="E1743"/>
          <cell r="F1743"/>
          <cell r="G1743"/>
          <cell r="H1743"/>
          <cell r="I1743"/>
          <cell r="J1743"/>
          <cell r="K1743"/>
          <cell r="L1743"/>
          <cell r="M1743"/>
          <cell r="N1743"/>
          <cell r="O1743"/>
          <cell r="P1743">
            <v>0</v>
          </cell>
          <cell r="Q1743"/>
          <cell r="R1743"/>
          <cell r="S1743" t="str">
            <v xml:space="preserve">32819 </v>
          </cell>
          <cell r="T1743"/>
          <cell r="U1743"/>
          <cell r="V1743"/>
          <cell r="W1743"/>
          <cell r="X1743"/>
          <cell r="Y1743"/>
          <cell r="Z1743"/>
          <cell r="AA1743">
            <v>32819</v>
          </cell>
          <cell r="AB1743"/>
        </row>
        <row r="1744">
          <cell r="A1744"/>
          <cell r="B1744"/>
          <cell r="C1744"/>
          <cell r="D1744"/>
          <cell r="E1744"/>
          <cell r="F1744"/>
          <cell r="G1744"/>
          <cell r="H1744"/>
          <cell r="I1744"/>
          <cell r="J1744"/>
          <cell r="K1744"/>
          <cell r="L1744"/>
          <cell r="M1744"/>
          <cell r="N1744"/>
          <cell r="O1744"/>
          <cell r="P1744">
            <v>0</v>
          </cell>
          <cell r="Q1744"/>
          <cell r="R1744"/>
          <cell r="S1744" t="str">
            <v xml:space="preserve">32819 </v>
          </cell>
          <cell r="T1744"/>
          <cell r="U1744"/>
          <cell r="V1744"/>
          <cell r="W1744"/>
          <cell r="X1744"/>
          <cell r="Y1744"/>
          <cell r="Z1744"/>
          <cell r="AA1744">
            <v>32819</v>
          </cell>
          <cell r="AB1744"/>
        </row>
        <row r="1745">
          <cell r="A1745"/>
          <cell r="B1745"/>
          <cell r="C1745"/>
          <cell r="D1745"/>
          <cell r="E1745"/>
          <cell r="F1745"/>
          <cell r="G1745"/>
          <cell r="H1745"/>
          <cell r="I1745"/>
          <cell r="J1745"/>
          <cell r="K1745"/>
          <cell r="L1745"/>
          <cell r="M1745"/>
          <cell r="N1745"/>
          <cell r="O1745"/>
          <cell r="P1745">
            <v>0</v>
          </cell>
          <cell r="Q1745"/>
          <cell r="R1745"/>
          <cell r="S1745" t="str">
            <v xml:space="preserve">32819 </v>
          </cell>
          <cell r="T1745"/>
          <cell r="U1745"/>
          <cell r="V1745"/>
          <cell r="W1745"/>
          <cell r="X1745"/>
          <cell r="Y1745"/>
          <cell r="Z1745"/>
          <cell r="AA1745">
            <v>32819</v>
          </cell>
          <cell r="AB1745"/>
        </row>
        <row r="1746">
          <cell r="A1746"/>
          <cell r="B1746"/>
          <cell r="C1746"/>
          <cell r="D1746"/>
          <cell r="E1746"/>
          <cell r="F1746"/>
          <cell r="G1746"/>
          <cell r="H1746"/>
          <cell r="I1746"/>
          <cell r="J1746"/>
          <cell r="K1746"/>
          <cell r="L1746"/>
          <cell r="M1746"/>
          <cell r="N1746"/>
          <cell r="O1746"/>
          <cell r="P1746">
            <v>0</v>
          </cell>
          <cell r="Q1746"/>
          <cell r="R1746"/>
          <cell r="S1746" t="str">
            <v xml:space="preserve">32819 </v>
          </cell>
          <cell r="T1746"/>
          <cell r="U1746"/>
          <cell r="V1746"/>
          <cell r="W1746"/>
          <cell r="X1746"/>
          <cell r="Y1746"/>
          <cell r="Z1746"/>
          <cell r="AA1746">
            <v>32819</v>
          </cell>
          <cell r="AB1746"/>
        </row>
        <row r="1747">
          <cell r="A1747"/>
          <cell r="B1747"/>
          <cell r="C1747"/>
          <cell r="D1747"/>
          <cell r="E1747"/>
          <cell r="F1747"/>
          <cell r="G1747"/>
          <cell r="H1747"/>
          <cell r="I1747"/>
          <cell r="J1747"/>
          <cell r="K1747"/>
          <cell r="L1747"/>
          <cell r="M1747"/>
          <cell r="N1747"/>
          <cell r="O1747"/>
          <cell r="P1747">
            <v>0</v>
          </cell>
          <cell r="Q1747"/>
          <cell r="R1747"/>
          <cell r="S1747" t="str">
            <v xml:space="preserve">32819 </v>
          </cell>
          <cell r="T1747"/>
          <cell r="U1747"/>
          <cell r="V1747"/>
          <cell r="W1747"/>
          <cell r="X1747"/>
          <cell r="Y1747"/>
          <cell r="Z1747"/>
          <cell r="AA1747">
            <v>32819</v>
          </cell>
          <cell r="AB1747"/>
        </row>
        <row r="1748">
          <cell r="A1748"/>
          <cell r="B1748"/>
          <cell r="C1748"/>
          <cell r="D1748"/>
          <cell r="E1748"/>
          <cell r="F1748"/>
          <cell r="G1748"/>
          <cell r="H1748"/>
          <cell r="I1748"/>
          <cell r="J1748"/>
          <cell r="K1748"/>
          <cell r="L1748"/>
          <cell r="M1748"/>
          <cell r="N1748"/>
          <cell r="O1748"/>
          <cell r="P1748">
            <v>0</v>
          </cell>
          <cell r="Q1748"/>
          <cell r="R1748"/>
          <cell r="S1748" t="str">
            <v xml:space="preserve">32819 </v>
          </cell>
          <cell r="T1748"/>
          <cell r="U1748"/>
          <cell r="V1748"/>
          <cell r="W1748"/>
          <cell r="X1748"/>
          <cell r="Y1748"/>
          <cell r="Z1748"/>
          <cell r="AA1748">
            <v>32819</v>
          </cell>
          <cell r="AB1748"/>
        </row>
        <row r="1749">
          <cell r="A1749"/>
          <cell r="B1749"/>
          <cell r="C1749"/>
          <cell r="D1749"/>
          <cell r="E1749"/>
          <cell r="F1749"/>
          <cell r="G1749"/>
          <cell r="H1749"/>
          <cell r="I1749"/>
          <cell r="J1749"/>
          <cell r="K1749"/>
          <cell r="L1749"/>
          <cell r="M1749"/>
          <cell r="N1749"/>
          <cell r="O1749"/>
          <cell r="P1749">
            <v>0</v>
          </cell>
          <cell r="Q1749"/>
          <cell r="R1749"/>
          <cell r="S1749" t="str">
            <v xml:space="preserve">32819 </v>
          </cell>
          <cell r="T1749"/>
          <cell r="U1749"/>
          <cell r="V1749"/>
          <cell r="W1749"/>
          <cell r="X1749"/>
          <cell r="Y1749"/>
          <cell r="Z1749"/>
          <cell r="AA1749">
            <v>32819</v>
          </cell>
          <cell r="AB1749"/>
        </row>
        <row r="1750">
          <cell r="A1750"/>
          <cell r="B1750"/>
          <cell r="C1750"/>
          <cell r="D1750"/>
          <cell r="E1750"/>
          <cell r="F1750"/>
          <cell r="G1750"/>
          <cell r="H1750"/>
          <cell r="I1750"/>
          <cell r="J1750"/>
          <cell r="K1750"/>
          <cell r="L1750"/>
          <cell r="M1750"/>
          <cell r="N1750"/>
          <cell r="O1750"/>
          <cell r="P1750">
            <v>0</v>
          </cell>
          <cell r="Q1750"/>
          <cell r="R1750"/>
          <cell r="S1750" t="str">
            <v xml:space="preserve">32819 </v>
          </cell>
          <cell r="T1750"/>
          <cell r="U1750"/>
          <cell r="V1750"/>
          <cell r="W1750"/>
          <cell r="X1750"/>
          <cell r="Y1750"/>
          <cell r="Z1750"/>
          <cell r="AA1750">
            <v>32819</v>
          </cell>
          <cell r="AB1750"/>
        </row>
        <row r="1751">
          <cell r="A1751"/>
          <cell r="B1751"/>
          <cell r="C1751"/>
          <cell r="D1751"/>
          <cell r="E1751"/>
          <cell r="F1751"/>
          <cell r="G1751"/>
          <cell r="H1751"/>
          <cell r="I1751"/>
          <cell r="J1751"/>
          <cell r="K1751"/>
          <cell r="L1751"/>
          <cell r="M1751"/>
          <cell r="N1751"/>
          <cell r="O1751"/>
          <cell r="P1751">
            <v>0</v>
          </cell>
          <cell r="Q1751"/>
          <cell r="R1751"/>
          <cell r="S1751" t="str">
            <v xml:space="preserve">32819 </v>
          </cell>
          <cell r="T1751"/>
          <cell r="U1751"/>
          <cell r="V1751"/>
          <cell r="W1751"/>
          <cell r="X1751"/>
          <cell r="Y1751"/>
          <cell r="Z1751"/>
          <cell r="AA1751">
            <v>32819</v>
          </cell>
          <cell r="AB1751"/>
        </row>
        <row r="1752">
          <cell r="A1752"/>
          <cell r="B1752"/>
          <cell r="C1752"/>
          <cell r="D1752"/>
          <cell r="E1752"/>
          <cell r="F1752"/>
          <cell r="G1752"/>
          <cell r="H1752"/>
          <cell r="I1752"/>
          <cell r="J1752"/>
          <cell r="K1752"/>
          <cell r="L1752"/>
          <cell r="M1752"/>
          <cell r="N1752"/>
          <cell r="O1752"/>
          <cell r="P1752">
            <v>0</v>
          </cell>
          <cell r="Q1752"/>
          <cell r="R1752"/>
          <cell r="S1752" t="str">
            <v xml:space="preserve">32819 </v>
          </cell>
          <cell r="T1752"/>
          <cell r="U1752"/>
          <cell r="V1752"/>
          <cell r="W1752"/>
          <cell r="X1752"/>
          <cell r="Y1752"/>
          <cell r="Z1752"/>
          <cell r="AA1752">
            <v>32819</v>
          </cell>
          <cell r="AB1752"/>
        </row>
        <row r="1753">
          <cell r="A1753"/>
          <cell r="B1753"/>
          <cell r="C1753"/>
          <cell r="D1753"/>
          <cell r="E1753"/>
          <cell r="F1753"/>
          <cell r="G1753"/>
          <cell r="H1753"/>
          <cell r="I1753"/>
          <cell r="J1753"/>
          <cell r="K1753"/>
          <cell r="L1753"/>
          <cell r="M1753"/>
          <cell r="N1753"/>
          <cell r="O1753"/>
          <cell r="P1753">
            <v>0</v>
          </cell>
          <cell r="Q1753"/>
          <cell r="R1753"/>
          <cell r="S1753" t="str">
            <v xml:space="preserve">32819 </v>
          </cell>
          <cell r="T1753"/>
          <cell r="U1753"/>
          <cell r="V1753"/>
          <cell r="W1753"/>
          <cell r="X1753"/>
          <cell r="Y1753"/>
          <cell r="Z1753"/>
          <cell r="AA1753">
            <v>32819</v>
          </cell>
          <cell r="AB1753"/>
        </row>
        <row r="1754">
          <cell r="A1754"/>
          <cell r="B1754"/>
          <cell r="C1754"/>
          <cell r="D1754"/>
          <cell r="E1754"/>
          <cell r="F1754"/>
          <cell r="G1754"/>
          <cell r="H1754"/>
          <cell r="I1754"/>
          <cell r="J1754"/>
          <cell r="K1754"/>
          <cell r="L1754"/>
          <cell r="M1754"/>
          <cell r="N1754"/>
          <cell r="O1754"/>
          <cell r="P1754">
            <v>0</v>
          </cell>
          <cell r="Q1754"/>
          <cell r="R1754"/>
          <cell r="S1754" t="str">
            <v xml:space="preserve">32819 </v>
          </cell>
          <cell r="T1754"/>
          <cell r="U1754"/>
          <cell r="V1754"/>
          <cell r="W1754"/>
          <cell r="X1754"/>
          <cell r="Y1754"/>
          <cell r="Z1754"/>
          <cell r="AA1754">
            <v>32819</v>
          </cell>
          <cell r="AB1754"/>
        </row>
        <row r="1755">
          <cell r="A1755"/>
          <cell r="B1755"/>
          <cell r="C1755"/>
          <cell r="D1755"/>
          <cell r="E1755"/>
          <cell r="F1755"/>
          <cell r="G1755"/>
          <cell r="H1755"/>
          <cell r="I1755"/>
          <cell r="J1755"/>
          <cell r="K1755"/>
          <cell r="L1755"/>
          <cell r="M1755"/>
          <cell r="N1755"/>
          <cell r="O1755"/>
          <cell r="P1755">
            <v>0</v>
          </cell>
          <cell r="Q1755"/>
          <cell r="R1755"/>
          <cell r="S1755" t="str">
            <v xml:space="preserve">32819 </v>
          </cell>
          <cell r="T1755"/>
          <cell r="U1755"/>
          <cell r="V1755"/>
          <cell r="W1755"/>
          <cell r="X1755"/>
          <cell r="Y1755"/>
          <cell r="Z1755"/>
          <cell r="AA1755">
            <v>32819</v>
          </cell>
          <cell r="AB1755"/>
        </row>
        <row r="1756">
          <cell r="A1756"/>
          <cell r="B1756"/>
          <cell r="C1756"/>
          <cell r="D1756"/>
          <cell r="E1756"/>
          <cell r="F1756"/>
          <cell r="G1756"/>
          <cell r="H1756"/>
          <cell r="I1756"/>
          <cell r="J1756"/>
          <cell r="K1756"/>
          <cell r="L1756"/>
          <cell r="M1756"/>
          <cell r="N1756"/>
          <cell r="O1756"/>
          <cell r="P1756">
            <v>0</v>
          </cell>
          <cell r="Q1756"/>
          <cell r="R1756"/>
          <cell r="S1756" t="str">
            <v xml:space="preserve">32819 </v>
          </cell>
          <cell r="T1756"/>
          <cell r="U1756"/>
          <cell r="V1756"/>
          <cell r="W1756"/>
          <cell r="X1756"/>
          <cell r="Y1756"/>
          <cell r="Z1756"/>
          <cell r="AA1756">
            <v>32819</v>
          </cell>
          <cell r="AB1756"/>
        </row>
        <row r="1757">
          <cell r="A1757"/>
          <cell r="B1757"/>
          <cell r="C1757"/>
          <cell r="D1757"/>
          <cell r="E1757"/>
          <cell r="F1757"/>
          <cell r="G1757"/>
          <cell r="H1757"/>
          <cell r="I1757"/>
          <cell r="J1757"/>
          <cell r="K1757"/>
          <cell r="L1757"/>
          <cell r="M1757"/>
          <cell r="N1757"/>
          <cell r="O1757"/>
          <cell r="P1757">
            <v>0</v>
          </cell>
          <cell r="Q1757"/>
          <cell r="R1757"/>
          <cell r="S1757" t="str">
            <v xml:space="preserve">32819 </v>
          </cell>
          <cell r="T1757"/>
          <cell r="U1757"/>
          <cell r="V1757"/>
          <cell r="W1757"/>
          <cell r="X1757"/>
          <cell r="Y1757"/>
          <cell r="Z1757"/>
          <cell r="AA1757">
            <v>32819</v>
          </cell>
          <cell r="AB1757"/>
        </row>
        <row r="1758">
          <cell r="A1758"/>
          <cell r="B1758"/>
          <cell r="C1758"/>
          <cell r="D1758"/>
          <cell r="E1758"/>
          <cell r="F1758"/>
          <cell r="G1758"/>
          <cell r="H1758"/>
          <cell r="I1758"/>
          <cell r="J1758"/>
          <cell r="K1758"/>
          <cell r="L1758"/>
          <cell r="M1758"/>
          <cell r="N1758"/>
          <cell r="O1758"/>
          <cell r="P1758">
            <v>0</v>
          </cell>
          <cell r="Q1758"/>
          <cell r="R1758"/>
          <cell r="S1758" t="str">
            <v xml:space="preserve">32819 </v>
          </cell>
          <cell r="T1758"/>
          <cell r="U1758"/>
          <cell r="V1758"/>
          <cell r="W1758"/>
          <cell r="X1758"/>
          <cell r="Y1758"/>
          <cell r="Z1758"/>
          <cell r="AA1758">
            <v>32819</v>
          </cell>
          <cell r="AB1758"/>
        </row>
        <row r="1759">
          <cell r="A1759"/>
          <cell r="B1759"/>
          <cell r="C1759"/>
          <cell r="D1759"/>
          <cell r="E1759"/>
          <cell r="F1759"/>
          <cell r="G1759"/>
          <cell r="H1759"/>
          <cell r="I1759"/>
          <cell r="J1759"/>
          <cell r="K1759"/>
          <cell r="L1759"/>
          <cell r="M1759"/>
          <cell r="N1759"/>
          <cell r="O1759"/>
          <cell r="P1759">
            <v>0</v>
          </cell>
          <cell r="Q1759"/>
          <cell r="R1759"/>
          <cell r="S1759" t="str">
            <v xml:space="preserve">32819 </v>
          </cell>
          <cell r="T1759"/>
          <cell r="U1759"/>
          <cell r="V1759"/>
          <cell r="W1759"/>
          <cell r="X1759"/>
          <cell r="Y1759"/>
          <cell r="Z1759"/>
          <cell r="AA1759">
            <v>32819</v>
          </cell>
          <cell r="AB1759"/>
        </row>
        <row r="1760">
          <cell r="A1760"/>
          <cell r="B1760"/>
          <cell r="C1760"/>
          <cell r="D1760"/>
          <cell r="E1760"/>
          <cell r="F1760"/>
          <cell r="G1760"/>
          <cell r="H1760"/>
          <cell r="I1760"/>
          <cell r="J1760"/>
          <cell r="K1760"/>
          <cell r="L1760"/>
          <cell r="M1760"/>
          <cell r="N1760"/>
          <cell r="O1760"/>
          <cell r="P1760">
            <v>0</v>
          </cell>
          <cell r="Q1760"/>
          <cell r="R1760"/>
          <cell r="S1760" t="str">
            <v xml:space="preserve">32819 </v>
          </cell>
          <cell r="T1760"/>
          <cell r="U1760"/>
          <cell r="V1760"/>
          <cell r="W1760"/>
          <cell r="X1760"/>
          <cell r="Y1760"/>
          <cell r="Z1760"/>
          <cell r="AA1760">
            <v>32819</v>
          </cell>
          <cell r="AB1760"/>
        </row>
        <row r="1761">
          <cell r="A1761"/>
          <cell r="B1761"/>
          <cell r="C1761"/>
          <cell r="D1761"/>
          <cell r="E1761"/>
          <cell r="F1761"/>
          <cell r="G1761"/>
          <cell r="H1761"/>
          <cell r="I1761"/>
          <cell r="J1761"/>
          <cell r="K1761"/>
          <cell r="L1761"/>
          <cell r="M1761"/>
          <cell r="N1761"/>
          <cell r="O1761"/>
          <cell r="P1761">
            <v>0</v>
          </cell>
          <cell r="Q1761"/>
          <cell r="R1761"/>
          <cell r="S1761" t="str">
            <v xml:space="preserve">32819 </v>
          </cell>
          <cell r="T1761"/>
          <cell r="U1761"/>
          <cell r="V1761"/>
          <cell r="W1761"/>
          <cell r="X1761"/>
          <cell r="Y1761"/>
          <cell r="Z1761"/>
          <cell r="AA1761">
            <v>32819</v>
          </cell>
          <cell r="AB1761"/>
        </row>
        <row r="1762">
          <cell r="A1762"/>
          <cell r="B1762"/>
          <cell r="C1762"/>
          <cell r="D1762"/>
          <cell r="E1762"/>
          <cell r="F1762"/>
          <cell r="G1762"/>
          <cell r="H1762"/>
          <cell r="I1762"/>
          <cell r="J1762"/>
          <cell r="K1762"/>
          <cell r="L1762"/>
          <cell r="M1762"/>
          <cell r="N1762"/>
          <cell r="O1762"/>
          <cell r="P1762">
            <v>0</v>
          </cell>
          <cell r="Q1762"/>
          <cell r="R1762"/>
          <cell r="S1762" t="str">
            <v xml:space="preserve">32819 </v>
          </cell>
          <cell r="T1762"/>
          <cell r="U1762"/>
          <cell r="V1762"/>
          <cell r="W1762"/>
          <cell r="X1762"/>
          <cell r="Y1762"/>
          <cell r="Z1762"/>
          <cell r="AA1762">
            <v>32819</v>
          </cell>
          <cell r="AB1762"/>
        </row>
        <row r="1763">
          <cell r="A1763"/>
          <cell r="B1763"/>
          <cell r="C1763"/>
          <cell r="D1763"/>
          <cell r="E1763"/>
          <cell r="F1763"/>
          <cell r="G1763"/>
          <cell r="H1763"/>
          <cell r="I1763"/>
          <cell r="J1763"/>
          <cell r="K1763"/>
          <cell r="L1763"/>
          <cell r="M1763"/>
          <cell r="N1763"/>
          <cell r="O1763"/>
          <cell r="P1763">
            <v>0</v>
          </cell>
          <cell r="Q1763"/>
          <cell r="R1763"/>
          <cell r="S1763" t="str">
            <v xml:space="preserve">32819 </v>
          </cell>
          <cell r="T1763"/>
          <cell r="U1763"/>
          <cell r="V1763"/>
          <cell r="W1763"/>
          <cell r="X1763"/>
          <cell r="Y1763"/>
          <cell r="Z1763"/>
          <cell r="AA1763">
            <v>32819</v>
          </cell>
          <cell r="AB1763"/>
        </row>
        <row r="1764">
          <cell r="A1764"/>
          <cell r="B1764"/>
          <cell r="C1764"/>
          <cell r="D1764"/>
          <cell r="E1764"/>
          <cell r="F1764"/>
          <cell r="G1764"/>
          <cell r="H1764"/>
          <cell r="I1764"/>
          <cell r="J1764"/>
          <cell r="K1764"/>
          <cell r="L1764"/>
          <cell r="M1764"/>
          <cell r="N1764"/>
          <cell r="O1764"/>
          <cell r="P1764">
            <v>0</v>
          </cell>
          <cell r="Q1764"/>
          <cell r="R1764"/>
          <cell r="S1764" t="str">
            <v xml:space="preserve">32819 </v>
          </cell>
          <cell r="T1764"/>
          <cell r="U1764"/>
          <cell r="V1764"/>
          <cell r="W1764"/>
          <cell r="X1764"/>
          <cell r="Y1764"/>
          <cell r="Z1764"/>
          <cell r="AA1764">
            <v>32819</v>
          </cell>
          <cell r="AB1764"/>
        </row>
        <row r="1765">
          <cell r="A1765"/>
          <cell r="B1765"/>
          <cell r="C1765"/>
          <cell r="D1765"/>
          <cell r="E1765"/>
          <cell r="F1765"/>
          <cell r="G1765"/>
          <cell r="H1765"/>
          <cell r="I1765"/>
          <cell r="J1765"/>
          <cell r="K1765"/>
          <cell r="L1765"/>
          <cell r="M1765"/>
          <cell r="N1765"/>
          <cell r="O1765"/>
          <cell r="P1765">
            <v>0</v>
          </cell>
          <cell r="Q1765"/>
          <cell r="R1765"/>
          <cell r="S1765" t="str">
            <v xml:space="preserve">32819 </v>
          </cell>
          <cell r="T1765"/>
          <cell r="U1765"/>
          <cell r="V1765"/>
          <cell r="W1765"/>
          <cell r="X1765"/>
          <cell r="Y1765"/>
          <cell r="Z1765"/>
          <cell r="AA1765">
            <v>32819</v>
          </cell>
          <cell r="AB1765"/>
        </row>
        <row r="1766">
          <cell r="A1766"/>
          <cell r="B1766"/>
          <cell r="C1766"/>
          <cell r="D1766"/>
          <cell r="E1766"/>
          <cell r="F1766"/>
          <cell r="G1766"/>
          <cell r="H1766"/>
          <cell r="I1766"/>
          <cell r="J1766"/>
          <cell r="K1766"/>
          <cell r="L1766"/>
          <cell r="M1766"/>
          <cell r="N1766"/>
          <cell r="O1766"/>
          <cell r="P1766">
            <v>0</v>
          </cell>
          <cell r="Q1766"/>
          <cell r="R1766"/>
          <cell r="S1766" t="str">
            <v xml:space="preserve">32819 </v>
          </cell>
          <cell r="T1766"/>
          <cell r="U1766"/>
          <cell r="V1766"/>
          <cell r="W1766"/>
          <cell r="X1766"/>
          <cell r="Y1766"/>
          <cell r="Z1766"/>
          <cell r="AA1766">
            <v>32819</v>
          </cell>
          <cell r="AB1766"/>
        </row>
        <row r="1767">
          <cell r="A1767"/>
          <cell r="B1767"/>
          <cell r="C1767"/>
          <cell r="D1767"/>
          <cell r="E1767"/>
          <cell r="F1767"/>
          <cell r="G1767"/>
          <cell r="H1767"/>
          <cell r="I1767"/>
          <cell r="J1767"/>
          <cell r="K1767"/>
          <cell r="L1767"/>
          <cell r="M1767"/>
          <cell r="N1767"/>
          <cell r="O1767"/>
          <cell r="P1767">
            <v>0</v>
          </cell>
          <cell r="Q1767"/>
          <cell r="R1767"/>
          <cell r="S1767" t="str">
            <v xml:space="preserve">32819 </v>
          </cell>
          <cell r="T1767"/>
          <cell r="U1767"/>
          <cell r="V1767"/>
          <cell r="W1767"/>
          <cell r="X1767"/>
          <cell r="Y1767"/>
          <cell r="Z1767"/>
          <cell r="AA1767">
            <v>32819</v>
          </cell>
          <cell r="AB1767"/>
        </row>
        <row r="1768">
          <cell r="A1768"/>
          <cell r="B1768"/>
          <cell r="C1768"/>
          <cell r="D1768"/>
          <cell r="E1768"/>
          <cell r="F1768"/>
          <cell r="G1768"/>
          <cell r="H1768"/>
          <cell r="I1768"/>
          <cell r="J1768"/>
          <cell r="K1768"/>
          <cell r="L1768"/>
          <cell r="M1768"/>
          <cell r="N1768"/>
          <cell r="O1768"/>
          <cell r="P1768">
            <v>0</v>
          </cell>
          <cell r="Q1768"/>
          <cell r="R1768"/>
          <cell r="S1768" t="str">
            <v xml:space="preserve">32819 </v>
          </cell>
          <cell r="T1768"/>
          <cell r="U1768"/>
          <cell r="V1768"/>
          <cell r="W1768"/>
          <cell r="X1768"/>
          <cell r="Y1768"/>
          <cell r="Z1768"/>
          <cell r="AA1768">
            <v>32819</v>
          </cell>
          <cell r="AB1768"/>
        </row>
        <row r="1769">
          <cell r="A1769"/>
          <cell r="B1769"/>
          <cell r="C1769"/>
          <cell r="D1769"/>
          <cell r="E1769"/>
          <cell r="F1769"/>
          <cell r="G1769"/>
          <cell r="H1769"/>
          <cell r="I1769"/>
          <cell r="J1769"/>
          <cell r="K1769"/>
          <cell r="L1769"/>
          <cell r="M1769"/>
          <cell r="N1769"/>
          <cell r="O1769"/>
          <cell r="P1769">
            <v>0</v>
          </cell>
          <cell r="Q1769"/>
          <cell r="R1769"/>
          <cell r="S1769" t="str">
            <v xml:space="preserve">32819 </v>
          </cell>
          <cell r="T1769"/>
          <cell r="U1769"/>
          <cell r="V1769"/>
          <cell r="W1769"/>
          <cell r="X1769"/>
          <cell r="Y1769"/>
          <cell r="Z1769"/>
          <cell r="AA1769">
            <v>32819</v>
          </cell>
          <cell r="AB1769"/>
        </row>
        <row r="1770">
          <cell r="A1770"/>
          <cell r="B1770"/>
          <cell r="C1770"/>
          <cell r="D1770"/>
          <cell r="E1770"/>
          <cell r="F1770"/>
          <cell r="G1770"/>
          <cell r="H1770"/>
          <cell r="I1770"/>
          <cell r="J1770"/>
          <cell r="K1770"/>
          <cell r="L1770"/>
          <cell r="M1770"/>
          <cell r="N1770"/>
          <cell r="O1770"/>
          <cell r="P1770">
            <v>0</v>
          </cell>
          <cell r="Q1770"/>
          <cell r="R1770"/>
          <cell r="S1770" t="str">
            <v xml:space="preserve">32819 </v>
          </cell>
          <cell r="T1770"/>
          <cell r="U1770"/>
          <cell r="V1770"/>
          <cell r="W1770"/>
          <cell r="X1770"/>
          <cell r="Y1770"/>
          <cell r="Z1770"/>
          <cell r="AA1770">
            <v>32819</v>
          </cell>
          <cell r="AB1770"/>
        </row>
        <row r="1771">
          <cell r="A1771"/>
          <cell r="B1771"/>
          <cell r="C1771"/>
          <cell r="D1771"/>
          <cell r="E1771"/>
          <cell r="F1771"/>
          <cell r="G1771"/>
          <cell r="H1771"/>
          <cell r="I1771"/>
          <cell r="J1771"/>
          <cell r="K1771"/>
          <cell r="L1771"/>
          <cell r="M1771"/>
          <cell r="N1771"/>
          <cell r="O1771"/>
          <cell r="P1771">
            <v>0</v>
          </cell>
          <cell r="Q1771"/>
          <cell r="R1771"/>
          <cell r="S1771" t="str">
            <v xml:space="preserve">32819 </v>
          </cell>
          <cell r="T1771"/>
          <cell r="U1771"/>
          <cell r="V1771"/>
          <cell r="W1771"/>
          <cell r="X1771"/>
          <cell r="Y1771"/>
          <cell r="Z1771"/>
          <cell r="AA1771">
            <v>32819</v>
          </cell>
          <cell r="AB1771"/>
        </row>
        <row r="1772">
          <cell r="A1772"/>
          <cell r="B1772"/>
          <cell r="C1772"/>
          <cell r="D1772"/>
          <cell r="E1772"/>
          <cell r="F1772"/>
          <cell r="G1772"/>
          <cell r="H1772"/>
          <cell r="I1772"/>
          <cell r="J1772"/>
          <cell r="K1772"/>
          <cell r="L1772"/>
          <cell r="M1772"/>
          <cell r="N1772"/>
          <cell r="O1772"/>
          <cell r="P1772">
            <v>0</v>
          </cell>
          <cell r="Q1772"/>
          <cell r="R1772"/>
          <cell r="S1772" t="str">
            <v xml:space="preserve">32819 </v>
          </cell>
          <cell r="T1772"/>
          <cell r="U1772"/>
          <cell r="V1772"/>
          <cell r="W1772"/>
          <cell r="X1772"/>
          <cell r="Y1772"/>
          <cell r="Z1772"/>
          <cell r="AA1772">
            <v>32819</v>
          </cell>
          <cell r="AB1772"/>
        </row>
        <row r="1773">
          <cell r="A1773"/>
          <cell r="B1773"/>
          <cell r="C1773"/>
          <cell r="D1773"/>
          <cell r="E1773"/>
          <cell r="F1773"/>
          <cell r="G1773"/>
          <cell r="H1773"/>
          <cell r="I1773"/>
          <cell r="J1773"/>
          <cell r="K1773"/>
          <cell r="L1773"/>
          <cell r="M1773"/>
          <cell r="N1773"/>
          <cell r="O1773"/>
          <cell r="P1773">
            <v>0</v>
          </cell>
          <cell r="Q1773"/>
          <cell r="R1773"/>
          <cell r="S1773" t="str">
            <v xml:space="preserve">32819 </v>
          </cell>
          <cell r="T1773"/>
          <cell r="U1773"/>
          <cell r="V1773"/>
          <cell r="W1773"/>
          <cell r="X1773"/>
          <cell r="Y1773"/>
          <cell r="Z1773"/>
          <cell r="AA1773">
            <v>32819</v>
          </cell>
          <cell r="AB1773"/>
        </row>
        <row r="1774">
          <cell r="A1774"/>
          <cell r="B1774"/>
          <cell r="C1774"/>
          <cell r="D1774"/>
          <cell r="E1774"/>
          <cell r="F1774"/>
          <cell r="G1774"/>
          <cell r="H1774"/>
          <cell r="I1774"/>
          <cell r="J1774"/>
          <cell r="K1774"/>
          <cell r="L1774"/>
          <cell r="M1774"/>
          <cell r="N1774"/>
          <cell r="O1774"/>
          <cell r="P1774">
            <v>0</v>
          </cell>
          <cell r="Q1774"/>
          <cell r="R1774"/>
          <cell r="S1774" t="str">
            <v xml:space="preserve">32819 </v>
          </cell>
          <cell r="T1774"/>
          <cell r="U1774"/>
          <cell r="V1774"/>
          <cell r="W1774"/>
          <cell r="X1774"/>
          <cell r="Y1774"/>
          <cell r="Z1774"/>
          <cell r="AA1774">
            <v>32819</v>
          </cell>
          <cell r="AB1774"/>
        </row>
        <row r="1775">
          <cell r="A1775"/>
          <cell r="B1775"/>
          <cell r="C1775"/>
          <cell r="D1775"/>
          <cell r="E1775"/>
          <cell r="F1775"/>
          <cell r="G1775"/>
          <cell r="H1775"/>
          <cell r="I1775"/>
          <cell r="J1775"/>
          <cell r="K1775"/>
          <cell r="L1775"/>
          <cell r="M1775"/>
          <cell r="N1775"/>
          <cell r="O1775"/>
          <cell r="P1775">
            <v>0</v>
          </cell>
          <cell r="Q1775"/>
          <cell r="R1775"/>
          <cell r="S1775" t="str">
            <v xml:space="preserve">32819 </v>
          </cell>
          <cell r="T1775"/>
          <cell r="U1775"/>
          <cell r="V1775"/>
          <cell r="W1775"/>
          <cell r="X1775"/>
          <cell r="Y1775"/>
          <cell r="Z1775"/>
          <cell r="AA1775">
            <v>32819</v>
          </cell>
          <cell r="AB1775"/>
        </row>
        <row r="1776">
          <cell r="A1776"/>
          <cell r="B1776"/>
          <cell r="C1776"/>
          <cell r="D1776"/>
          <cell r="E1776"/>
          <cell r="F1776"/>
          <cell r="G1776"/>
          <cell r="H1776"/>
          <cell r="I1776"/>
          <cell r="J1776"/>
          <cell r="K1776"/>
          <cell r="L1776"/>
          <cell r="M1776"/>
          <cell r="N1776"/>
          <cell r="O1776"/>
          <cell r="P1776">
            <v>0</v>
          </cell>
          <cell r="Q1776"/>
          <cell r="R1776"/>
          <cell r="S1776" t="str">
            <v xml:space="preserve">32819 </v>
          </cell>
          <cell r="T1776"/>
          <cell r="U1776"/>
          <cell r="V1776"/>
          <cell r="W1776"/>
          <cell r="X1776"/>
          <cell r="Y1776"/>
          <cell r="Z1776"/>
          <cell r="AA1776">
            <v>32819</v>
          </cell>
          <cell r="AB1776"/>
        </row>
        <row r="1777">
          <cell r="A1777"/>
          <cell r="B1777"/>
          <cell r="C1777"/>
          <cell r="D1777"/>
          <cell r="E1777"/>
          <cell r="F1777"/>
          <cell r="G1777"/>
          <cell r="H1777"/>
          <cell r="I1777"/>
          <cell r="J1777"/>
          <cell r="K1777"/>
          <cell r="L1777"/>
          <cell r="M1777"/>
          <cell r="N1777"/>
          <cell r="O1777"/>
          <cell r="P1777">
            <v>0</v>
          </cell>
          <cell r="Q1777"/>
          <cell r="R1777"/>
          <cell r="S1777" t="str">
            <v xml:space="preserve">32819 </v>
          </cell>
          <cell r="T1777"/>
          <cell r="U1777"/>
          <cell r="V1777"/>
          <cell r="W1777"/>
          <cell r="X1777"/>
          <cell r="Y1777"/>
          <cell r="Z1777"/>
          <cell r="AA1777">
            <v>32819</v>
          </cell>
          <cell r="AB1777"/>
        </row>
        <row r="1778">
          <cell r="A1778"/>
          <cell r="B1778"/>
          <cell r="C1778"/>
          <cell r="D1778"/>
          <cell r="E1778"/>
          <cell r="F1778"/>
          <cell r="G1778"/>
          <cell r="H1778"/>
          <cell r="I1778"/>
          <cell r="J1778"/>
          <cell r="K1778"/>
          <cell r="L1778"/>
          <cell r="M1778"/>
          <cell r="N1778"/>
          <cell r="O1778"/>
          <cell r="P1778">
            <v>0</v>
          </cell>
          <cell r="Q1778"/>
          <cell r="R1778"/>
          <cell r="S1778" t="str">
            <v xml:space="preserve">32819 </v>
          </cell>
          <cell r="T1778"/>
          <cell r="U1778"/>
          <cell r="V1778"/>
          <cell r="W1778"/>
          <cell r="X1778"/>
          <cell r="Y1778"/>
          <cell r="Z1778"/>
          <cell r="AA1778">
            <v>32819</v>
          </cell>
          <cell r="AB1778"/>
        </row>
        <row r="1779">
          <cell r="A1779"/>
          <cell r="B1779"/>
          <cell r="C1779"/>
          <cell r="D1779"/>
          <cell r="E1779"/>
          <cell r="F1779"/>
          <cell r="G1779"/>
          <cell r="H1779"/>
          <cell r="I1779"/>
          <cell r="J1779"/>
          <cell r="K1779"/>
          <cell r="L1779"/>
          <cell r="M1779"/>
          <cell r="N1779"/>
          <cell r="O1779"/>
          <cell r="P1779">
            <v>0</v>
          </cell>
          <cell r="Q1779"/>
          <cell r="R1779"/>
          <cell r="S1779" t="str">
            <v xml:space="preserve">32819 </v>
          </cell>
          <cell r="T1779"/>
          <cell r="U1779"/>
          <cell r="V1779"/>
          <cell r="W1779"/>
          <cell r="X1779"/>
          <cell r="Y1779"/>
          <cell r="Z1779"/>
          <cell r="AA1779">
            <v>32819</v>
          </cell>
          <cell r="AB1779"/>
        </row>
        <row r="1780">
          <cell r="A1780"/>
          <cell r="B1780"/>
          <cell r="C1780"/>
          <cell r="D1780"/>
          <cell r="E1780"/>
          <cell r="F1780"/>
          <cell r="G1780"/>
          <cell r="H1780"/>
          <cell r="I1780"/>
          <cell r="J1780"/>
          <cell r="K1780"/>
          <cell r="L1780"/>
          <cell r="M1780"/>
          <cell r="N1780"/>
          <cell r="O1780"/>
          <cell r="P1780">
            <v>0</v>
          </cell>
          <cell r="Q1780"/>
          <cell r="R1780"/>
          <cell r="S1780" t="str">
            <v xml:space="preserve">32819 </v>
          </cell>
          <cell r="T1780"/>
          <cell r="U1780"/>
          <cell r="V1780"/>
          <cell r="W1780"/>
          <cell r="X1780"/>
          <cell r="Y1780"/>
          <cell r="Z1780"/>
          <cell r="AA1780">
            <v>32819</v>
          </cell>
          <cell r="AB1780"/>
        </row>
        <row r="1781">
          <cell r="A1781"/>
          <cell r="B1781"/>
          <cell r="C1781"/>
          <cell r="D1781"/>
          <cell r="E1781"/>
          <cell r="F1781"/>
          <cell r="G1781"/>
          <cell r="H1781"/>
          <cell r="I1781"/>
          <cell r="J1781"/>
          <cell r="K1781"/>
          <cell r="L1781"/>
          <cell r="M1781"/>
          <cell r="N1781"/>
          <cell r="O1781"/>
          <cell r="P1781">
            <v>0</v>
          </cell>
          <cell r="Q1781"/>
          <cell r="R1781"/>
          <cell r="S1781" t="str">
            <v xml:space="preserve">32819 </v>
          </cell>
          <cell r="T1781"/>
          <cell r="U1781"/>
          <cell r="V1781"/>
          <cell r="W1781"/>
          <cell r="X1781"/>
          <cell r="Y1781"/>
          <cell r="Z1781"/>
          <cell r="AA1781">
            <v>32819</v>
          </cell>
          <cell r="AB1781"/>
        </row>
        <row r="1782">
          <cell r="A1782"/>
          <cell r="B1782"/>
          <cell r="C1782"/>
          <cell r="D1782"/>
          <cell r="E1782"/>
          <cell r="F1782"/>
          <cell r="G1782"/>
          <cell r="H1782"/>
          <cell r="I1782"/>
          <cell r="J1782"/>
          <cell r="K1782"/>
          <cell r="L1782"/>
          <cell r="M1782"/>
          <cell r="N1782"/>
          <cell r="O1782"/>
          <cell r="P1782">
            <v>0</v>
          </cell>
          <cell r="Q1782"/>
          <cell r="R1782"/>
          <cell r="S1782" t="str">
            <v xml:space="preserve">32819 </v>
          </cell>
          <cell r="T1782"/>
          <cell r="U1782"/>
          <cell r="V1782"/>
          <cell r="W1782"/>
          <cell r="X1782"/>
          <cell r="Y1782"/>
          <cell r="Z1782"/>
          <cell r="AA1782">
            <v>32819</v>
          </cell>
          <cell r="AB1782"/>
        </row>
        <row r="1783">
          <cell r="A1783"/>
          <cell r="B1783"/>
          <cell r="C1783"/>
          <cell r="D1783"/>
          <cell r="E1783"/>
          <cell r="F1783"/>
          <cell r="G1783"/>
          <cell r="H1783"/>
          <cell r="I1783"/>
          <cell r="J1783"/>
          <cell r="K1783"/>
          <cell r="L1783"/>
          <cell r="M1783"/>
          <cell r="N1783"/>
          <cell r="O1783"/>
          <cell r="P1783">
            <v>0</v>
          </cell>
          <cell r="Q1783"/>
          <cell r="R1783"/>
          <cell r="S1783" t="str">
            <v xml:space="preserve">32819 </v>
          </cell>
          <cell r="T1783"/>
          <cell r="U1783"/>
          <cell r="V1783"/>
          <cell r="W1783"/>
          <cell r="X1783"/>
          <cell r="Y1783"/>
          <cell r="Z1783"/>
          <cell r="AA1783">
            <v>32819</v>
          </cell>
          <cell r="AB1783"/>
        </row>
        <row r="1784">
          <cell r="A1784"/>
          <cell r="B1784"/>
          <cell r="C1784"/>
          <cell r="D1784"/>
          <cell r="E1784"/>
          <cell r="F1784"/>
          <cell r="G1784"/>
          <cell r="H1784"/>
          <cell r="I1784"/>
          <cell r="J1784"/>
          <cell r="K1784"/>
          <cell r="L1784"/>
          <cell r="M1784"/>
          <cell r="N1784"/>
          <cell r="O1784"/>
          <cell r="P1784">
            <v>0</v>
          </cell>
          <cell r="Q1784"/>
          <cell r="R1784"/>
          <cell r="S1784" t="str">
            <v xml:space="preserve">32819 </v>
          </cell>
          <cell r="T1784"/>
          <cell r="U1784"/>
          <cell r="V1784"/>
          <cell r="W1784"/>
          <cell r="X1784"/>
          <cell r="Y1784"/>
          <cell r="Z1784"/>
          <cell r="AA1784">
            <v>32819</v>
          </cell>
          <cell r="AB1784"/>
        </row>
        <row r="1785">
          <cell r="A1785"/>
          <cell r="B1785"/>
          <cell r="C1785"/>
          <cell r="D1785"/>
          <cell r="E1785"/>
          <cell r="F1785"/>
          <cell r="G1785"/>
          <cell r="H1785"/>
          <cell r="I1785"/>
          <cell r="J1785"/>
          <cell r="K1785"/>
          <cell r="L1785"/>
          <cell r="M1785"/>
          <cell r="N1785"/>
          <cell r="O1785"/>
          <cell r="P1785">
            <v>0</v>
          </cell>
          <cell r="Q1785"/>
          <cell r="R1785"/>
          <cell r="S1785" t="str">
            <v xml:space="preserve">32819 </v>
          </cell>
          <cell r="T1785"/>
          <cell r="U1785"/>
          <cell r="V1785"/>
          <cell r="W1785"/>
          <cell r="X1785"/>
          <cell r="Y1785"/>
          <cell r="Z1785"/>
          <cell r="AA1785">
            <v>32819</v>
          </cell>
          <cell r="AB1785"/>
        </row>
        <row r="1786">
          <cell r="A1786"/>
          <cell r="B1786"/>
          <cell r="C1786"/>
          <cell r="D1786"/>
          <cell r="E1786"/>
          <cell r="F1786"/>
          <cell r="G1786"/>
          <cell r="H1786"/>
          <cell r="I1786"/>
          <cell r="J1786"/>
          <cell r="K1786"/>
          <cell r="L1786"/>
          <cell r="M1786"/>
          <cell r="N1786"/>
          <cell r="O1786"/>
          <cell r="P1786">
            <v>0</v>
          </cell>
          <cell r="Q1786"/>
          <cell r="R1786"/>
          <cell r="S1786" t="str">
            <v xml:space="preserve">32819 </v>
          </cell>
          <cell r="T1786"/>
          <cell r="U1786"/>
          <cell r="V1786"/>
          <cell r="W1786"/>
          <cell r="X1786"/>
          <cell r="Y1786"/>
          <cell r="Z1786"/>
          <cell r="AA1786">
            <v>32819</v>
          </cell>
          <cell r="AB1786"/>
        </row>
        <row r="1787">
          <cell r="A1787"/>
          <cell r="B1787"/>
          <cell r="C1787"/>
          <cell r="D1787"/>
          <cell r="E1787"/>
          <cell r="F1787"/>
          <cell r="G1787"/>
          <cell r="H1787"/>
          <cell r="I1787"/>
          <cell r="J1787"/>
          <cell r="K1787"/>
          <cell r="L1787"/>
          <cell r="M1787"/>
          <cell r="N1787"/>
          <cell r="O1787"/>
          <cell r="P1787">
            <v>0</v>
          </cell>
          <cell r="Q1787"/>
          <cell r="R1787"/>
          <cell r="S1787" t="str">
            <v xml:space="preserve">32819 </v>
          </cell>
          <cell r="T1787"/>
          <cell r="U1787"/>
          <cell r="V1787"/>
          <cell r="W1787"/>
          <cell r="X1787"/>
          <cell r="Y1787"/>
          <cell r="Z1787"/>
          <cell r="AA1787">
            <v>32819</v>
          </cell>
          <cell r="AB1787"/>
        </row>
        <row r="1788">
          <cell r="A1788"/>
          <cell r="B1788"/>
          <cell r="C1788"/>
          <cell r="D1788"/>
          <cell r="E1788"/>
          <cell r="F1788"/>
          <cell r="G1788"/>
          <cell r="H1788"/>
          <cell r="I1788"/>
          <cell r="J1788"/>
          <cell r="K1788"/>
          <cell r="L1788"/>
          <cell r="M1788"/>
          <cell r="N1788"/>
          <cell r="O1788"/>
          <cell r="P1788">
            <v>0</v>
          </cell>
          <cell r="Q1788"/>
          <cell r="R1788"/>
          <cell r="S1788" t="str">
            <v xml:space="preserve">32819 </v>
          </cell>
          <cell r="T1788"/>
          <cell r="U1788"/>
          <cell r="V1788"/>
          <cell r="W1788"/>
          <cell r="X1788"/>
          <cell r="Y1788"/>
          <cell r="Z1788"/>
          <cell r="AA1788">
            <v>32819</v>
          </cell>
          <cell r="AB1788"/>
        </row>
        <row r="1789">
          <cell r="A1789"/>
          <cell r="B1789"/>
          <cell r="C1789"/>
          <cell r="D1789"/>
          <cell r="E1789"/>
          <cell r="F1789"/>
          <cell r="G1789"/>
          <cell r="H1789"/>
          <cell r="I1789"/>
          <cell r="J1789"/>
          <cell r="K1789"/>
          <cell r="L1789"/>
          <cell r="M1789"/>
          <cell r="N1789"/>
          <cell r="O1789"/>
          <cell r="P1789">
            <v>0</v>
          </cell>
          <cell r="Q1789"/>
          <cell r="R1789"/>
          <cell r="S1789" t="str">
            <v xml:space="preserve">32819 </v>
          </cell>
          <cell r="T1789"/>
          <cell r="U1789"/>
          <cell r="V1789"/>
          <cell r="W1789"/>
          <cell r="X1789"/>
          <cell r="Y1789"/>
          <cell r="Z1789"/>
          <cell r="AA1789">
            <v>32819</v>
          </cell>
          <cell r="AB1789"/>
        </row>
        <row r="1790">
          <cell r="A1790"/>
          <cell r="B1790"/>
          <cell r="C1790"/>
          <cell r="D1790"/>
          <cell r="E1790"/>
          <cell r="F1790"/>
          <cell r="G1790"/>
          <cell r="H1790"/>
          <cell r="I1790"/>
          <cell r="J1790"/>
          <cell r="K1790"/>
          <cell r="L1790"/>
          <cell r="M1790"/>
          <cell r="N1790"/>
          <cell r="O1790"/>
          <cell r="P1790">
            <v>0</v>
          </cell>
          <cell r="Q1790"/>
          <cell r="R1790"/>
          <cell r="S1790" t="str">
            <v xml:space="preserve">32819 </v>
          </cell>
          <cell r="T1790"/>
          <cell r="U1790"/>
          <cell r="V1790"/>
          <cell r="W1790"/>
          <cell r="X1790"/>
          <cell r="Y1790"/>
          <cell r="Z1790"/>
          <cell r="AA1790">
            <v>32819</v>
          </cell>
          <cell r="AB1790"/>
        </row>
        <row r="1791">
          <cell r="A1791"/>
          <cell r="B1791"/>
          <cell r="C1791"/>
          <cell r="D1791"/>
          <cell r="E1791"/>
          <cell r="F1791"/>
          <cell r="G1791"/>
          <cell r="H1791"/>
          <cell r="I1791"/>
          <cell r="J1791"/>
          <cell r="K1791"/>
          <cell r="L1791"/>
          <cell r="M1791"/>
          <cell r="N1791"/>
          <cell r="O1791"/>
          <cell r="P1791">
            <v>0</v>
          </cell>
          <cell r="Q1791"/>
          <cell r="R1791"/>
          <cell r="S1791" t="str">
            <v xml:space="preserve">32819 </v>
          </cell>
          <cell r="T1791"/>
          <cell r="U1791"/>
          <cell r="V1791"/>
          <cell r="W1791"/>
          <cell r="X1791"/>
          <cell r="Y1791"/>
          <cell r="Z1791"/>
          <cell r="AA1791">
            <v>32819</v>
          </cell>
          <cell r="AB1791"/>
        </row>
        <row r="1792">
          <cell r="A1792"/>
          <cell r="B1792"/>
          <cell r="C1792"/>
          <cell r="D1792"/>
          <cell r="E1792"/>
          <cell r="F1792"/>
          <cell r="G1792"/>
          <cell r="H1792"/>
          <cell r="I1792"/>
          <cell r="J1792"/>
          <cell r="K1792"/>
          <cell r="L1792"/>
          <cell r="M1792"/>
          <cell r="N1792"/>
          <cell r="O1792"/>
          <cell r="P1792">
            <v>0</v>
          </cell>
          <cell r="Q1792"/>
          <cell r="R1792"/>
          <cell r="S1792" t="str">
            <v xml:space="preserve">32819 </v>
          </cell>
          <cell r="T1792"/>
          <cell r="U1792"/>
          <cell r="V1792"/>
          <cell r="W1792"/>
          <cell r="X1792"/>
          <cell r="Y1792"/>
          <cell r="Z1792"/>
          <cell r="AA1792">
            <v>32819</v>
          </cell>
          <cell r="AB1792"/>
        </row>
        <row r="1793">
          <cell r="A1793"/>
          <cell r="B1793"/>
          <cell r="C1793"/>
          <cell r="D1793"/>
          <cell r="E1793"/>
          <cell r="F1793"/>
          <cell r="G1793"/>
          <cell r="H1793"/>
          <cell r="I1793"/>
          <cell r="J1793"/>
          <cell r="K1793"/>
          <cell r="L1793"/>
          <cell r="M1793"/>
          <cell r="N1793"/>
          <cell r="O1793"/>
          <cell r="P1793">
            <v>0</v>
          </cell>
          <cell r="Q1793"/>
          <cell r="R1793"/>
          <cell r="S1793" t="str">
            <v xml:space="preserve">32819 </v>
          </cell>
          <cell r="T1793"/>
          <cell r="U1793"/>
          <cell r="V1793"/>
          <cell r="W1793"/>
          <cell r="X1793"/>
          <cell r="Y1793"/>
          <cell r="Z1793"/>
          <cell r="AA1793">
            <v>32819</v>
          </cell>
          <cell r="AB1793"/>
        </row>
        <row r="1794">
          <cell r="A1794"/>
          <cell r="B1794"/>
          <cell r="C1794"/>
          <cell r="D1794"/>
          <cell r="E1794"/>
          <cell r="F1794"/>
          <cell r="G1794"/>
          <cell r="H1794"/>
          <cell r="I1794"/>
          <cell r="J1794"/>
          <cell r="K1794"/>
          <cell r="L1794"/>
          <cell r="M1794"/>
          <cell r="N1794"/>
          <cell r="O1794"/>
          <cell r="P1794">
            <v>0</v>
          </cell>
          <cell r="Q1794"/>
          <cell r="R1794"/>
          <cell r="S1794" t="str">
            <v xml:space="preserve">32819 </v>
          </cell>
          <cell r="T1794"/>
          <cell r="U1794"/>
          <cell r="V1794"/>
          <cell r="W1794"/>
          <cell r="X1794"/>
          <cell r="Y1794"/>
          <cell r="Z1794"/>
          <cell r="AA1794">
            <v>32819</v>
          </cell>
          <cell r="AB1794"/>
        </row>
        <row r="1795">
          <cell r="A1795"/>
          <cell r="B1795"/>
          <cell r="C1795"/>
          <cell r="D1795"/>
          <cell r="E1795"/>
          <cell r="F1795"/>
          <cell r="G1795"/>
          <cell r="H1795"/>
          <cell r="I1795"/>
          <cell r="J1795"/>
          <cell r="K1795"/>
          <cell r="L1795"/>
          <cell r="M1795"/>
          <cell r="N1795"/>
          <cell r="O1795"/>
          <cell r="P1795">
            <v>0</v>
          </cell>
          <cell r="Q1795"/>
          <cell r="R1795"/>
          <cell r="S1795" t="str">
            <v xml:space="preserve">32819 </v>
          </cell>
          <cell r="T1795"/>
          <cell r="U1795"/>
          <cell r="V1795"/>
          <cell r="W1795"/>
          <cell r="X1795"/>
          <cell r="Y1795"/>
          <cell r="Z1795"/>
          <cell r="AA1795">
            <v>32819</v>
          </cell>
          <cell r="AB1795"/>
        </row>
        <row r="1796">
          <cell r="A1796"/>
          <cell r="B1796"/>
          <cell r="C1796"/>
          <cell r="D1796"/>
          <cell r="E1796"/>
          <cell r="F1796"/>
          <cell r="G1796"/>
          <cell r="H1796"/>
          <cell r="I1796"/>
          <cell r="J1796"/>
          <cell r="K1796"/>
          <cell r="L1796"/>
          <cell r="M1796"/>
          <cell r="N1796"/>
          <cell r="O1796"/>
          <cell r="P1796">
            <v>0</v>
          </cell>
          <cell r="Q1796"/>
          <cell r="R1796"/>
          <cell r="S1796" t="str">
            <v xml:space="preserve">32819 </v>
          </cell>
          <cell r="T1796"/>
          <cell r="U1796"/>
          <cell r="V1796"/>
          <cell r="W1796"/>
          <cell r="X1796"/>
          <cell r="Y1796"/>
          <cell r="Z1796"/>
          <cell r="AA1796">
            <v>32819</v>
          </cell>
          <cell r="AB1796"/>
        </row>
        <row r="1797">
          <cell r="A1797"/>
          <cell r="B1797"/>
          <cell r="C1797"/>
          <cell r="D1797"/>
          <cell r="E1797"/>
          <cell r="F1797"/>
          <cell r="G1797"/>
          <cell r="H1797"/>
          <cell r="I1797"/>
          <cell r="J1797"/>
          <cell r="K1797"/>
          <cell r="L1797"/>
          <cell r="M1797"/>
          <cell r="N1797"/>
          <cell r="O1797"/>
          <cell r="P1797">
            <v>0</v>
          </cell>
          <cell r="Q1797"/>
          <cell r="R1797"/>
          <cell r="S1797" t="str">
            <v xml:space="preserve">32819 </v>
          </cell>
          <cell r="T1797"/>
          <cell r="U1797"/>
          <cell r="V1797"/>
          <cell r="W1797"/>
          <cell r="X1797"/>
          <cell r="Y1797"/>
          <cell r="Z1797"/>
          <cell r="AA1797">
            <v>32819</v>
          </cell>
          <cell r="AB1797"/>
        </row>
        <row r="1798">
          <cell r="A1798"/>
          <cell r="B1798"/>
          <cell r="C1798"/>
          <cell r="D1798"/>
          <cell r="E1798"/>
          <cell r="F1798"/>
          <cell r="G1798"/>
          <cell r="H1798"/>
          <cell r="I1798"/>
          <cell r="J1798"/>
          <cell r="K1798"/>
          <cell r="L1798"/>
          <cell r="M1798"/>
          <cell r="N1798"/>
          <cell r="O1798"/>
          <cell r="P1798">
            <v>0</v>
          </cell>
          <cell r="Q1798"/>
          <cell r="R1798"/>
          <cell r="S1798" t="str">
            <v xml:space="preserve">32819 </v>
          </cell>
          <cell r="T1798"/>
          <cell r="U1798"/>
          <cell r="V1798"/>
          <cell r="W1798"/>
          <cell r="X1798"/>
          <cell r="Y1798"/>
          <cell r="Z1798"/>
          <cell r="AA1798">
            <v>32819</v>
          </cell>
          <cell r="AB1798"/>
        </row>
        <row r="1799">
          <cell r="A1799"/>
          <cell r="B1799"/>
          <cell r="C1799"/>
          <cell r="D1799"/>
          <cell r="E1799"/>
          <cell r="F1799"/>
          <cell r="G1799"/>
          <cell r="H1799"/>
          <cell r="I1799"/>
          <cell r="J1799"/>
          <cell r="K1799"/>
          <cell r="L1799"/>
          <cell r="M1799"/>
          <cell r="N1799"/>
          <cell r="O1799"/>
          <cell r="P1799">
            <v>0</v>
          </cell>
          <cell r="Q1799"/>
          <cell r="R1799"/>
          <cell r="S1799" t="str">
            <v xml:space="preserve">32819 </v>
          </cell>
          <cell r="T1799"/>
          <cell r="U1799"/>
          <cell r="V1799"/>
          <cell r="W1799"/>
          <cell r="X1799"/>
          <cell r="Y1799"/>
          <cell r="Z1799"/>
          <cell r="AA1799">
            <v>32819</v>
          </cell>
          <cell r="AB1799"/>
        </row>
        <row r="1800">
          <cell r="A1800"/>
          <cell r="B1800"/>
          <cell r="C1800"/>
          <cell r="D1800"/>
          <cell r="E1800"/>
          <cell r="F1800"/>
          <cell r="G1800"/>
          <cell r="H1800"/>
          <cell r="I1800"/>
          <cell r="J1800"/>
          <cell r="K1800"/>
          <cell r="L1800"/>
          <cell r="M1800"/>
          <cell r="N1800"/>
          <cell r="O1800"/>
          <cell r="P1800">
            <v>0</v>
          </cell>
          <cell r="Q1800"/>
          <cell r="R1800"/>
          <cell r="S1800" t="str">
            <v xml:space="preserve">32819 </v>
          </cell>
          <cell r="T1800"/>
          <cell r="U1800"/>
          <cell r="V1800"/>
          <cell r="W1800"/>
          <cell r="X1800"/>
          <cell r="Y1800"/>
          <cell r="Z1800"/>
          <cell r="AA1800">
            <v>32819</v>
          </cell>
          <cell r="AB1800"/>
        </row>
        <row r="1801">
          <cell r="A1801"/>
          <cell r="B1801"/>
          <cell r="C1801"/>
          <cell r="D1801"/>
          <cell r="E1801"/>
          <cell r="F1801"/>
          <cell r="G1801"/>
          <cell r="H1801"/>
          <cell r="I1801"/>
          <cell r="J1801"/>
          <cell r="K1801"/>
          <cell r="L1801"/>
          <cell r="M1801"/>
          <cell r="N1801"/>
          <cell r="O1801"/>
          <cell r="P1801">
            <v>0</v>
          </cell>
          <cell r="Q1801"/>
          <cell r="R1801"/>
          <cell r="S1801" t="str">
            <v xml:space="preserve">32819 </v>
          </cell>
          <cell r="T1801"/>
          <cell r="U1801"/>
          <cell r="V1801"/>
          <cell r="W1801"/>
          <cell r="X1801"/>
          <cell r="Y1801"/>
          <cell r="Z1801"/>
          <cell r="AA1801">
            <v>32819</v>
          </cell>
          <cell r="AB1801"/>
        </row>
        <row r="1802">
          <cell r="A1802"/>
          <cell r="B1802"/>
          <cell r="C1802"/>
          <cell r="D1802"/>
          <cell r="E1802"/>
          <cell r="F1802"/>
          <cell r="G1802"/>
          <cell r="H1802"/>
          <cell r="I1802"/>
          <cell r="J1802"/>
          <cell r="K1802"/>
          <cell r="L1802"/>
          <cell r="M1802"/>
          <cell r="N1802"/>
          <cell r="O1802"/>
          <cell r="P1802">
            <v>0</v>
          </cell>
          <cell r="Q1802"/>
          <cell r="R1802"/>
          <cell r="S1802" t="str">
            <v xml:space="preserve">32819 </v>
          </cell>
          <cell r="T1802"/>
          <cell r="U1802"/>
          <cell r="V1802"/>
          <cell r="W1802"/>
          <cell r="X1802"/>
          <cell r="Y1802"/>
          <cell r="Z1802"/>
          <cell r="AA1802">
            <v>32819</v>
          </cell>
          <cell r="AB1802"/>
        </row>
        <row r="1803">
          <cell r="A1803"/>
          <cell r="B1803"/>
          <cell r="C1803"/>
          <cell r="D1803"/>
          <cell r="E1803"/>
          <cell r="F1803"/>
          <cell r="G1803"/>
          <cell r="H1803"/>
          <cell r="I1803"/>
          <cell r="J1803"/>
          <cell r="K1803"/>
          <cell r="L1803"/>
          <cell r="M1803"/>
          <cell r="N1803"/>
          <cell r="O1803"/>
          <cell r="P1803">
            <v>0</v>
          </cell>
          <cell r="Q1803"/>
          <cell r="R1803"/>
          <cell r="S1803" t="str">
            <v xml:space="preserve">32819 </v>
          </cell>
          <cell r="T1803"/>
          <cell r="U1803"/>
          <cell r="V1803"/>
          <cell r="W1803"/>
          <cell r="X1803"/>
          <cell r="Y1803"/>
          <cell r="Z1803"/>
          <cell r="AA1803">
            <v>32819</v>
          </cell>
          <cell r="AB1803"/>
        </row>
        <row r="1804">
          <cell r="A1804"/>
          <cell r="B1804"/>
          <cell r="C1804"/>
          <cell r="D1804"/>
          <cell r="E1804"/>
          <cell r="F1804"/>
          <cell r="G1804"/>
          <cell r="H1804"/>
          <cell r="I1804"/>
          <cell r="J1804"/>
          <cell r="K1804"/>
          <cell r="L1804"/>
          <cell r="M1804"/>
          <cell r="N1804"/>
          <cell r="O1804"/>
          <cell r="P1804">
            <v>0</v>
          </cell>
          <cell r="Q1804"/>
          <cell r="R1804"/>
          <cell r="S1804" t="str">
            <v xml:space="preserve">32819 </v>
          </cell>
          <cell r="T1804"/>
          <cell r="U1804"/>
          <cell r="V1804"/>
          <cell r="W1804"/>
          <cell r="X1804"/>
          <cell r="Y1804"/>
          <cell r="Z1804"/>
          <cell r="AA1804">
            <v>32819</v>
          </cell>
          <cell r="AB1804"/>
        </row>
        <row r="1805">
          <cell r="A1805"/>
          <cell r="B1805"/>
          <cell r="C1805"/>
          <cell r="D1805"/>
          <cell r="E1805"/>
          <cell r="F1805"/>
          <cell r="G1805"/>
          <cell r="H1805"/>
          <cell r="I1805"/>
          <cell r="J1805"/>
          <cell r="K1805"/>
          <cell r="L1805"/>
          <cell r="M1805"/>
          <cell r="N1805"/>
          <cell r="O1805"/>
          <cell r="P1805">
            <v>0</v>
          </cell>
          <cell r="Q1805"/>
          <cell r="R1805"/>
          <cell r="S1805" t="str">
            <v xml:space="preserve">32819 </v>
          </cell>
          <cell r="T1805"/>
          <cell r="U1805"/>
          <cell r="V1805"/>
          <cell r="W1805"/>
          <cell r="X1805"/>
          <cell r="Y1805"/>
          <cell r="Z1805"/>
          <cell r="AA1805">
            <v>32819</v>
          </cell>
          <cell r="AB1805"/>
        </row>
        <row r="1806">
          <cell r="A1806"/>
          <cell r="B1806"/>
          <cell r="C1806"/>
          <cell r="D1806"/>
          <cell r="E1806"/>
          <cell r="F1806"/>
          <cell r="G1806"/>
          <cell r="H1806"/>
          <cell r="I1806"/>
          <cell r="J1806"/>
          <cell r="K1806"/>
          <cell r="L1806"/>
          <cell r="M1806"/>
          <cell r="N1806"/>
          <cell r="O1806"/>
          <cell r="P1806">
            <v>0</v>
          </cell>
          <cell r="Q1806"/>
          <cell r="R1806"/>
          <cell r="S1806" t="str">
            <v xml:space="preserve">32819 </v>
          </cell>
          <cell r="T1806"/>
          <cell r="U1806"/>
          <cell r="V1806"/>
          <cell r="W1806"/>
          <cell r="X1806"/>
          <cell r="Y1806"/>
          <cell r="Z1806"/>
          <cell r="AA1806">
            <v>32819</v>
          </cell>
          <cell r="AB1806"/>
        </row>
        <row r="1807">
          <cell r="A1807"/>
          <cell r="B1807"/>
          <cell r="C1807"/>
          <cell r="D1807"/>
          <cell r="E1807"/>
          <cell r="F1807"/>
          <cell r="G1807"/>
          <cell r="H1807"/>
          <cell r="I1807"/>
          <cell r="J1807"/>
          <cell r="K1807"/>
          <cell r="L1807"/>
          <cell r="M1807"/>
          <cell r="N1807"/>
          <cell r="O1807"/>
          <cell r="P1807">
            <v>0</v>
          </cell>
          <cell r="Q1807"/>
          <cell r="R1807"/>
          <cell r="S1807" t="str">
            <v xml:space="preserve">32819 </v>
          </cell>
          <cell r="T1807"/>
          <cell r="U1807"/>
          <cell r="V1807"/>
          <cell r="W1807"/>
          <cell r="X1807"/>
          <cell r="Y1807"/>
          <cell r="Z1807"/>
          <cell r="AA1807">
            <v>32819</v>
          </cell>
          <cell r="AB1807"/>
        </row>
        <row r="1808">
          <cell r="A1808"/>
          <cell r="B1808"/>
          <cell r="C1808"/>
          <cell r="D1808"/>
          <cell r="E1808"/>
          <cell r="F1808"/>
          <cell r="G1808"/>
          <cell r="H1808"/>
          <cell r="I1808"/>
          <cell r="J1808"/>
          <cell r="K1808"/>
          <cell r="L1808"/>
          <cell r="M1808"/>
          <cell r="N1808"/>
          <cell r="O1808"/>
          <cell r="P1808">
            <v>0</v>
          </cell>
          <cell r="Q1808"/>
          <cell r="R1808"/>
          <cell r="S1808" t="str">
            <v xml:space="preserve">32819 </v>
          </cell>
          <cell r="T1808"/>
          <cell r="U1808"/>
          <cell r="V1808"/>
          <cell r="W1808"/>
          <cell r="X1808"/>
          <cell r="Y1808"/>
          <cell r="Z1808"/>
          <cell r="AA1808">
            <v>32819</v>
          </cell>
          <cell r="AB1808"/>
        </row>
        <row r="1809">
          <cell r="A1809"/>
          <cell r="B1809"/>
          <cell r="C1809"/>
          <cell r="D1809"/>
          <cell r="E1809"/>
          <cell r="F1809"/>
          <cell r="G1809"/>
          <cell r="H1809"/>
          <cell r="I1809"/>
          <cell r="J1809"/>
          <cell r="K1809"/>
          <cell r="L1809"/>
          <cell r="M1809"/>
          <cell r="N1809"/>
          <cell r="O1809"/>
          <cell r="P1809">
            <v>0</v>
          </cell>
          <cell r="Q1809"/>
          <cell r="R1809"/>
          <cell r="S1809" t="str">
            <v xml:space="preserve">32819 </v>
          </cell>
          <cell r="T1809"/>
          <cell r="U1809"/>
          <cell r="V1809"/>
          <cell r="W1809"/>
          <cell r="X1809"/>
          <cell r="Y1809"/>
          <cell r="Z1809"/>
          <cell r="AA1809">
            <v>32819</v>
          </cell>
          <cell r="AB1809"/>
        </row>
        <row r="1810">
          <cell r="A1810"/>
          <cell r="B1810"/>
          <cell r="C1810"/>
          <cell r="D1810"/>
          <cell r="E1810"/>
          <cell r="F1810"/>
          <cell r="G1810"/>
          <cell r="H1810"/>
          <cell r="I1810"/>
          <cell r="J1810"/>
          <cell r="K1810"/>
          <cell r="L1810"/>
          <cell r="M1810"/>
          <cell r="N1810"/>
          <cell r="O1810"/>
          <cell r="P1810">
            <v>0</v>
          </cell>
          <cell r="Q1810"/>
          <cell r="R1810"/>
          <cell r="S1810" t="str">
            <v xml:space="preserve">32819 </v>
          </cell>
          <cell r="T1810"/>
          <cell r="U1810"/>
          <cell r="V1810"/>
          <cell r="W1810"/>
          <cell r="X1810"/>
          <cell r="Y1810"/>
          <cell r="Z1810"/>
          <cell r="AA1810">
            <v>32819</v>
          </cell>
          <cell r="AB1810"/>
        </row>
        <row r="1811">
          <cell r="A1811"/>
          <cell r="B1811"/>
          <cell r="C1811"/>
          <cell r="D1811"/>
          <cell r="E1811"/>
          <cell r="F1811"/>
          <cell r="G1811"/>
          <cell r="H1811"/>
          <cell r="I1811"/>
          <cell r="J1811"/>
          <cell r="K1811"/>
          <cell r="L1811"/>
          <cell r="M1811"/>
          <cell r="N1811"/>
          <cell r="O1811"/>
          <cell r="P1811">
            <v>0</v>
          </cell>
          <cell r="Q1811"/>
          <cell r="R1811"/>
          <cell r="S1811" t="str">
            <v xml:space="preserve">32819 </v>
          </cell>
          <cell r="T1811"/>
          <cell r="U1811"/>
          <cell r="V1811"/>
          <cell r="W1811"/>
          <cell r="X1811"/>
          <cell r="Y1811"/>
          <cell r="Z1811"/>
          <cell r="AA1811">
            <v>32819</v>
          </cell>
          <cell r="AB1811"/>
        </row>
        <row r="1812">
          <cell r="A1812"/>
          <cell r="B1812"/>
          <cell r="C1812"/>
          <cell r="D1812"/>
          <cell r="E1812"/>
          <cell r="F1812"/>
          <cell r="G1812"/>
          <cell r="H1812"/>
          <cell r="I1812"/>
          <cell r="J1812"/>
          <cell r="K1812"/>
          <cell r="L1812"/>
          <cell r="M1812"/>
          <cell r="N1812"/>
          <cell r="O1812"/>
          <cell r="P1812">
            <v>0</v>
          </cell>
          <cell r="Q1812"/>
          <cell r="R1812"/>
          <cell r="S1812" t="str">
            <v xml:space="preserve">32819 </v>
          </cell>
          <cell r="T1812"/>
          <cell r="U1812"/>
          <cell r="V1812"/>
          <cell r="W1812"/>
          <cell r="X1812"/>
          <cell r="Y1812"/>
          <cell r="Z1812"/>
          <cell r="AA1812">
            <v>32819</v>
          </cell>
          <cell r="AB1812"/>
        </row>
        <row r="1813">
          <cell r="A1813"/>
          <cell r="B1813"/>
          <cell r="C1813"/>
          <cell r="D1813"/>
          <cell r="E1813"/>
          <cell r="F1813"/>
          <cell r="G1813"/>
          <cell r="H1813"/>
          <cell r="I1813"/>
          <cell r="J1813"/>
          <cell r="K1813"/>
          <cell r="L1813"/>
          <cell r="M1813"/>
          <cell r="N1813"/>
          <cell r="O1813"/>
          <cell r="P1813">
            <v>0</v>
          </cell>
          <cell r="Q1813"/>
          <cell r="R1813"/>
          <cell r="S1813" t="str">
            <v xml:space="preserve">32819 </v>
          </cell>
          <cell r="T1813"/>
          <cell r="U1813"/>
          <cell r="V1813"/>
          <cell r="W1813"/>
          <cell r="X1813"/>
          <cell r="Y1813"/>
          <cell r="Z1813"/>
          <cell r="AA1813">
            <v>32819</v>
          </cell>
          <cell r="AB1813"/>
        </row>
        <row r="1814">
          <cell r="A1814"/>
          <cell r="B1814"/>
          <cell r="C1814"/>
          <cell r="D1814"/>
          <cell r="E1814"/>
          <cell r="F1814"/>
          <cell r="G1814"/>
          <cell r="H1814"/>
          <cell r="I1814"/>
          <cell r="J1814"/>
          <cell r="K1814"/>
          <cell r="L1814"/>
          <cell r="M1814"/>
          <cell r="N1814"/>
          <cell r="O1814"/>
          <cell r="P1814">
            <v>0</v>
          </cell>
          <cell r="Q1814"/>
          <cell r="R1814"/>
          <cell r="S1814" t="str">
            <v xml:space="preserve">32819 </v>
          </cell>
          <cell r="T1814"/>
          <cell r="U1814"/>
          <cell r="V1814"/>
          <cell r="W1814"/>
          <cell r="X1814"/>
          <cell r="Y1814"/>
          <cell r="Z1814"/>
          <cell r="AA1814">
            <v>32819</v>
          </cell>
          <cell r="AB1814"/>
        </row>
        <row r="1815">
          <cell r="A1815"/>
          <cell r="B1815"/>
          <cell r="C1815"/>
          <cell r="D1815"/>
          <cell r="E1815"/>
          <cell r="F1815"/>
          <cell r="G1815"/>
          <cell r="H1815"/>
          <cell r="I1815"/>
          <cell r="J1815"/>
          <cell r="K1815"/>
          <cell r="L1815"/>
          <cell r="M1815"/>
          <cell r="N1815"/>
          <cell r="O1815"/>
          <cell r="P1815">
            <v>0</v>
          </cell>
          <cell r="Q1815"/>
          <cell r="R1815"/>
          <cell r="S1815" t="str">
            <v xml:space="preserve">32819 </v>
          </cell>
          <cell r="T1815"/>
          <cell r="U1815"/>
          <cell r="V1815"/>
          <cell r="W1815"/>
          <cell r="X1815"/>
          <cell r="Y1815"/>
          <cell r="Z1815"/>
          <cell r="AA1815">
            <v>32819</v>
          </cell>
          <cell r="AB1815"/>
        </row>
        <row r="1816">
          <cell r="A1816"/>
          <cell r="B1816"/>
          <cell r="C1816"/>
          <cell r="D1816"/>
          <cell r="E1816"/>
          <cell r="F1816"/>
          <cell r="G1816"/>
          <cell r="H1816"/>
          <cell r="I1816"/>
          <cell r="J1816"/>
          <cell r="K1816"/>
          <cell r="L1816"/>
          <cell r="M1816"/>
          <cell r="N1816"/>
          <cell r="O1816"/>
          <cell r="P1816">
            <v>0</v>
          </cell>
          <cell r="Q1816"/>
          <cell r="R1816"/>
          <cell r="S1816" t="str">
            <v xml:space="preserve">32819 </v>
          </cell>
          <cell r="T1816"/>
          <cell r="U1816"/>
          <cell r="V1816"/>
          <cell r="W1816"/>
          <cell r="X1816"/>
          <cell r="Y1816"/>
          <cell r="Z1816"/>
          <cell r="AA1816">
            <v>32819</v>
          </cell>
          <cell r="AB1816"/>
        </row>
        <row r="1817">
          <cell r="A1817"/>
          <cell r="B1817"/>
          <cell r="C1817"/>
          <cell r="D1817"/>
          <cell r="E1817"/>
          <cell r="F1817"/>
          <cell r="G1817"/>
          <cell r="H1817"/>
          <cell r="I1817"/>
          <cell r="J1817"/>
          <cell r="K1817"/>
          <cell r="L1817"/>
          <cell r="M1817"/>
          <cell r="N1817"/>
          <cell r="O1817"/>
          <cell r="P1817">
            <v>0</v>
          </cell>
          <cell r="Q1817"/>
          <cell r="R1817"/>
          <cell r="S1817" t="str">
            <v xml:space="preserve">32819 </v>
          </cell>
          <cell r="T1817"/>
          <cell r="U1817"/>
          <cell r="V1817"/>
          <cell r="W1817"/>
          <cell r="X1817"/>
          <cell r="Y1817"/>
          <cell r="Z1817"/>
          <cell r="AA1817">
            <v>32819</v>
          </cell>
          <cell r="AB1817"/>
        </row>
        <row r="1818">
          <cell r="A1818"/>
          <cell r="B1818"/>
          <cell r="C1818"/>
          <cell r="D1818"/>
          <cell r="E1818"/>
          <cell r="F1818"/>
          <cell r="G1818"/>
          <cell r="H1818"/>
          <cell r="I1818"/>
          <cell r="J1818"/>
          <cell r="K1818"/>
          <cell r="L1818"/>
          <cell r="M1818"/>
          <cell r="N1818"/>
          <cell r="O1818"/>
          <cell r="P1818">
            <v>0</v>
          </cell>
          <cell r="Q1818"/>
          <cell r="R1818"/>
          <cell r="S1818" t="str">
            <v xml:space="preserve">32819 </v>
          </cell>
          <cell r="T1818"/>
          <cell r="U1818"/>
          <cell r="V1818"/>
          <cell r="W1818"/>
          <cell r="X1818"/>
          <cell r="Y1818"/>
          <cell r="Z1818"/>
          <cell r="AA1818">
            <v>32819</v>
          </cell>
          <cell r="AB1818"/>
        </row>
        <row r="1819">
          <cell r="A1819"/>
          <cell r="B1819"/>
          <cell r="C1819"/>
          <cell r="D1819"/>
          <cell r="E1819"/>
          <cell r="F1819"/>
          <cell r="G1819"/>
          <cell r="H1819"/>
          <cell r="I1819"/>
          <cell r="J1819"/>
          <cell r="K1819"/>
          <cell r="L1819"/>
          <cell r="M1819"/>
          <cell r="N1819"/>
          <cell r="O1819"/>
          <cell r="P1819">
            <v>0</v>
          </cell>
          <cell r="Q1819"/>
          <cell r="R1819"/>
          <cell r="S1819" t="str">
            <v xml:space="preserve">32819 </v>
          </cell>
          <cell r="T1819"/>
          <cell r="U1819"/>
          <cell r="V1819"/>
          <cell r="W1819"/>
          <cell r="X1819"/>
          <cell r="Y1819"/>
          <cell r="Z1819"/>
          <cell r="AA1819">
            <v>32819</v>
          </cell>
          <cell r="AB1819"/>
        </row>
        <row r="1820">
          <cell r="A1820"/>
          <cell r="B1820"/>
          <cell r="C1820"/>
          <cell r="D1820"/>
          <cell r="E1820"/>
          <cell r="F1820"/>
          <cell r="G1820"/>
          <cell r="H1820"/>
          <cell r="I1820"/>
          <cell r="J1820"/>
          <cell r="K1820"/>
          <cell r="L1820"/>
          <cell r="M1820"/>
          <cell r="N1820"/>
          <cell r="O1820"/>
          <cell r="P1820">
            <v>0</v>
          </cell>
          <cell r="Q1820"/>
          <cell r="R1820"/>
          <cell r="S1820" t="str">
            <v xml:space="preserve">32819 </v>
          </cell>
          <cell r="T1820"/>
          <cell r="U1820"/>
          <cell r="V1820"/>
          <cell r="W1820"/>
          <cell r="X1820"/>
          <cell r="Y1820"/>
          <cell r="Z1820"/>
          <cell r="AA1820">
            <v>32819</v>
          </cell>
          <cell r="AB1820"/>
        </row>
        <row r="1821">
          <cell r="A1821"/>
          <cell r="B1821"/>
          <cell r="C1821"/>
          <cell r="D1821"/>
          <cell r="E1821"/>
          <cell r="F1821"/>
          <cell r="G1821"/>
          <cell r="H1821"/>
          <cell r="I1821"/>
          <cell r="J1821"/>
          <cell r="K1821"/>
          <cell r="L1821"/>
          <cell r="M1821"/>
          <cell r="N1821"/>
          <cell r="O1821"/>
          <cell r="P1821">
            <v>0</v>
          </cell>
          <cell r="Q1821"/>
          <cell r="R1821"/>
          <cell r="S1821" t="str">
            <v xml:space="preserve">32819 </v>
          </cell>
          <cell r="T1821"/>
          <cell r="U1821"/>
          <cell r="V1821"/>
          <cell r="W1821"/>
          <cell r="X1821"/>
          <cell r="Y1821"/>
          <cell r="Z1821"/>
          <cell r="AA1821">
            <v>32819</v>
          </cell>
          <cell r="AB1821"/>
        </row>
        <row r="1822">
          <cell r="A1822"/>
          <cell r="B1822"/>
          <cell r="C1822"/>
          <cell r="D1822"/>
          <cell r="E1822"/>
          <cell r="F1822"/>
          <cell r="G1822"/>
          <cell r="H1822"/>
          <cell r="I1822"/>
          <cell r="J1822"/>
          <cell r="K1822"/>
          <cell r="L1822"/>
          <cell r="M1822"/>
          <cell r="N1822"/>
          <cell r="O1822"/>
          <cell r="P1822">
            <v>0</v>
          </cell>
          <cell r="Q1822"/>
          <cell r="R1822"/>
          <cell r="S1822" t="str">
            <v xml:space="preserve">32819 </v>
          </cell>
          <cell r="T1822"/>
          <cell r="U1822"/>
          <cell r="V1822"/>
          <cell r="W1822"/>
          <cell r="X1822"/>
          <cell r="Y1822"/>
          <cell r="Z1822"/>
          <cell r="AA1822">
            <v>32819</v>
          </cell>
          <cell r="AB1822"/>
        </row>
        <row r="1823">
          <cell r="A1823"/>
          <cell r="B1823"/>
          <cell r="C1823"/>
          <cell r="D1823"/>
          <cell r="E1823"/>
          <cell r="F1823"/>
          <cell r="G1823"/>
          <cell r="H1823"/>
          <cell r="I1823"/>
          <cell r="J1823"/>
          <cell r="K1823"/>
          <cell r="L1823"/>
          <cell r="M1823"/>
          <cell r="N1823"/>
          <cell r="O1823"/>
          <cell r="P1823">
            <v>0</v>
          </cell>
          <cell r="Q1823"/>
          <cell r="R1823"/>
          <cell r="S1823" t="str">
            <v xml:space="preserve">32819 </v>
          </cell>
          <cell r="T1823"/>
          <cell r="U1823"/>
          <cell r="V1823"/>
          <cell r="W1823"/>
          <cell r="X1823"/>
          <cell r="Y1823"/>
          <cell r="Z1823"/>
          <cell r="AA1823">
            <v>32819</v>
          </cell>
          <cell r="AB1823"/>
        </row>
        <row r="1824">
          <cell r="A1824"/>
          <cell r="B1824"/>
          <cell r="C1824"/>
          <cell r="D1824"/>
          <cell r="E1824"/>
          <cell r="F1824"/>
          <cell r="G1824"/>
          <cell r="H1824"/>
          <cell r="I1824"/>
          <cell r="J1824"/>
          <cell r="K1824"/>
          <cell r="L1824"/>
          <cell r="M1824"/>
          <cell r="N1824"/>
          <cell r="O1824"/>
          <cell r="P1824">
            <v>0</v>
          </cell>
          <cell r="Q1824"/>
          <cell r="R1824"/>
          <cell r="S1824" t="str">
            <v xml:space="preserve">32819 </v>
          </cell>
          <cell r="T1824"/>
          <cell r="U1824"/>
          <cell r="V1824"/>
          <cell r="W1824"/>
          <cell r="X1824"/>
          <cell r="Y1824"/>
          <cell r="Z1824"/>
          <cell r="AA1824">
            <v>32819</v>
          </cell>
          <cell r="AB1824"/>
        </row>
        <row r="1825">
          <cell r="A1825"/>
          <cell r="B1825"/>
          <cell r="C1825"/>
          <cell r="D1825"/>
          <cell r="E1825"/>
          <cell r="F1825"/>
          <cell r="G1825"/>
          <cell r="H1825"/>
          <cell r="I1825"/>
          <cell r="J1825"/>
          <cell r="K1825"/>
          <cell r="L1825"/>
          <cell r="M1825"/>
          <cell r="N1825"/>
          <cell r="O1825"/>
          <cell r="P1825">
            <v>0</v>
          </cell>
          <cell r="Q1825"/>
          <cell r="R1825"/>
          <cell r="S1825" t="str">
            <v xml:space="preserve">32819 </v>
          </cell>
          <cell r="T1825"/>
          <cell r="U1825"/>
          <cell r="V1825"/>
          <cell r="W1825"/>
          <cell r="X1825"/>
          <cell r="Y1825"/>
          <cell r="Z1825"/>
          <cell r="AA1825">
            <v>32819</v>
          </cell>
          <cell r="AB1825"/>
        </row>
        <row r="1826">
          <cell r="A1826"/>
          <cell r="B1826"/>
          <cell r="C1826"/>
          <cell r="D1826"/>
          <cell r="E1826"/>
          <cell r="F1826"/>
          <cell r="G1826"/>
          <cell r="H1826"/>
          <cell r="I1826"/>
          <cell r="J1826"/>
          <cell r="K1826"/>
          <cell r="L1826"/>
          <cell r="M1826"/>
          <cell r="N1826"/>
          <cell r="O1826"/>
          <cell r="P1826">
            <v>0</v>
          </cell>
          <cell r="Q1826"/>
          <cell r="R1826"/>
          <cell r="S1826" t="str">
            <v xml:space="preserve">32819 </v>
          </cell>
          <cell r="T1826"/>
          <cell r="U1826"/>
          <cell r="V1826"/>
          <cell r="W1826"/>
          <cell r="X1826"/>
          <cell r="Y1826"/>
          <cell r="Z1826"/>
          <cell r="AA1826">
            <v>32819</v>
          </cell>
          <cell r="AB1826"/>
        </row>
        <row r="1827">
          <cell r="A1827"/>
          <cell r="B1827"/>
          <cell r="C1827"/>
          <cell r="D1827"/>
          <cell r="E1827"/>
          <cell r="F1827"/>
          <cell r="G1827"/>
          <cell r="H1827"/>
          <cell r="I1827"/>
          <cell r="J1827"/>
          <cell r="K1827"/>
          <cell r="L1827"/>
          <cell r="M1827"/>
          <cell r="N1827"/>
          <cell r="O1827"/>
          <cell r="P1827">
            <v>0</v>
          </cell>
          <cell r="Q1827"/>
          <cell r="R1827"/>
          <cell r="S1827" t="str">
            <v xml:space="preserve">32819 </v>
          </cell>
          <cell r="T1827"/>
          <cell r="U1827"/>
          <cell r="V1827"/>
          <cell r="W1827"/>
          <cell r="X1827"/>
          <cell r="Y1827"/>
          <cell r="Z1827"/>
          <cell r="AA1827">
            <v>32819</v>
          </cell>
          <cell r="AB1827"/>
        </row>
        <row r="1828">
          <cell r="A1828"/>
          <cell r="B1828"/>
          <cell r="C1828"/>
          <cell r="D1828"/>
          <cell r="E1828"/>
          <cell r="F1828"/>
          <cell r="G1828"/>
          <cell r="H1828"/>
          <cell r="I1828"/>
          <cell r="J1828"/>
          <cell r="K1828"/>
          <cell r="L1828"/>
          <cell r="M1828"/>
          <cell r="N1828"/>
          <cell r="O1828"/>
          <cell r="P1828">
            <v>0</v>
          </cell>
          <cell r="Q1828"/>
          <cell r="R1828"/>
          <cell r="S1828" t="str">
            <v xml:space="preserve">32819 </v>
          </cell>
          <cell r="T1828"/>
          <cell r="U1828"/>
          <cell r="V1828"/>
          <cell r="W1828"/>
          <cell r="X1828"/>
          <cell r="Y1828"/>
          <cell r="Z1828"/>
          <cell r="AA1828">
            <v>32819</v>
          </cell>
          <cell r="AB1828"/>
        </row>
        <row r="1829">
          <cell r="A1829"/>
          <cell r="B1829"/>
          <cell r="C1829"/>
          <cell r="D1829"/>
          <cell r="E1829"/>
          <cell r="F1829"/>
          <cell r="G1829"/>
          <cell r="H1829"/>
          <cell r="I1829"/>
          <cell r="J1829"/>
          <cell r="K1829"/>
          <cell r="L1829"/>
          <cell r="M1829"/>
          <cell r="N1829"/>
          <cell r="O1829"/>
          <cell r="P1829">
            <v>0</v>
          </cell>
          <cell r="Q1829"/>
          <cell r="R1829"/>
          <cell r="S1829" t="str">
            <v xml:space="preserve">32819 </v>
          </cell>
          <cell r="T1829"/>
          <cell r="U1829"/>
          <cell r="V1829"/>
          <cell r="W1829"/>
          <cell r="X1829"/>
          <cell r="Y1829"/>
          <cell r="Z1829"/>
          <cell r="AA1829">
            <v>32819</v>
          </cell>
          <cell r="AB1829"/>
        </row>
        <row r="1830">
          <cell r="A1830"/>
          <cell r="B1830"/>
          <cell r="C1830"/>
          <cell r="D1830"/>
          <cell r="E1830"/>
          <cell r="F1830"/>
          <cell r="G1830"/>
          <cell r="H1830"/>
          <cell r="I1830"/>
          <cell r="J1830"/>
          <cell r="K1830"/>
          <cell r="L1830"/>
          <cell r="M1830"/>
          <cell r="N1830"/>
          <cell r="O1830"/>
          <cell r="P1830">
            <v>0</v>
          </cell>
          <cell r="Q1830"/>
          <cell r="R1830"/>
          <cell r="S1830" t="str">
            <v xml:space="preserve">32819 </v>
          </cell>
          <cell r="T1830"/>
          <cell r="U1830"/>
          <cell r="V1830"/>
          <cell r="W1830"/>
          <cell r="X1830"/>
          <cell r="Y1830"/>
          <cell r="Z1830"/>
          <cell r="AA1830">
            <v>32819</v>
          </cell>
          <cell r="AB1830"/>
        </row>
        <row r="1831">
          <cell r="A1831"/>
          <cell r="B1831"/>
          <cell r="C1831"/>
          <cell r="D1831"/>
          <cell r="E1831"/>
          <cell r="F1831"/>
          <cell r="G1831"/>
          <cell r="H1831"/>
          <cell r="I1831"/>
          <cell r="J1831"/>
          <cell r="K1831"/>
          <cell r="L1831"/>
          <cell r="M1831"/>
          <cell r="N1831"/>
          <cell r="O1831"/>
          <cell r="P1831">
            <v>0</v>
          </cell>
          <cell r="Q1831"/>
          <cell r="R1831"/>
          <cell r="S1831" t="str">
            <v xml:space="preserve">32819 </v>
          </cell>
          <cell r="T1831"/>
          <cell r="U1831"/>
          <cell r="V1831"/>
          <cell r="W1831"/>
          <cell r="X1831"/>
          <cell r="Y1831"/>
          <cell r="Z1831"/>
          <cell r="AA1831">
            <v>32819</v>
          </cell>
          <cell r="AB1831"/>
        </row>
        <row r="1832">
          <cell r="A1832"/>
          <cell r="B1832"/>
          <cell r="C1832"/>
          <cell r="D1832"/>
          <cell r="E1832"/>
          <cell r="F1832"/>
          <cell r="G1832"/>
          <cell r="H1832"/>
          <cell r="I1832"/>
          <cell r="J1832"/>
          <cell r="K1832"/>
          <cell r="L1832"/>
          <cell r="M1832"/>
          <cell r="N1832"/>
          <cell r="O1832"/>
          <cell r="P1832">
            <v>0</v>
          </cell>
          <cell r="Q1832"/>
          <cell r="R1832"/>
          <cell r="S1832" t="str">
            <v xml:space="preserve">32819 </v>
          </cell>
          <cell r="T1832"/>
          <cell r="U1832"/>
          <cell r="V1832"/>
          <cell r="W1832"/>
          <cell r="X1832"/>
          <cell r="Y1832"/>
          <cell r="Z1832"/>
          <cell r="AA1832">
            <v>32819</v>
          </cell>
          <cell r="AB1832"/>
        </row>
        <row r="1833">
          <cell r="A1833"/>
          <cell r="B1833"/>
          <cell r="C1833"/>
          <cell r="D1833"/>
          <cell r="E1833"/>
          <cell r="F1833"/>
          <cell r="G1833"/>
          <cell r="H1833"/>
          <cell r="I1833"/>
          <cell r="J1833"/>
          <cell r="K1833"/>
          <cell r="L1833"/>
          <cell r="M1833"/>
          <cell r="N1833"/>
          <cell r="O1833"/>
          <cell r="P1833">
            <v>0</v>
          </cell>
          <cell r="Q1833"/>
          <cell r="R1833"/>
          <cell r="S1833" t="str">
            <v xml:space="preserve">32819 </v>
          </cell>
          <cell r="T1833"/>
          <cell r="U1833"/>
          <cell r="V1833"/>
          <cell r="W1833"/>
          <cell r="X1833"/>
          <cell r="Y1833"/>
          <cell r="Z1833"/>
          <cell r="AA1833">
            <v>32819</v>
          </cell>
          <cell r="AB1833"/>
        </row>
        <row r="1834">
          <cell r="A1834"/>
          <cell r="B1834"/>
          <cell r="C1834"/>
          <cell r="D1834"/>
          <cell r="E1834"/>
          <cell r="F1834"/>
          <cell r="G1834"/>
          <cell r="H1834"/>
          <cell r="I1834"/>
          <cell r="J1834"/>
          <cell r="K1834"/>
          <cell r="L1834"/>
          <cell r="M1834"/>
          <cell r="N1834"/>
          <cell r="O1834"/>
          <cell r="P1834">
            <v>0</v>
          </cell>
          <cell r="Q1834"/>
          <cell r="R1834"/>
          <cell r="S1834" t="str">
            <v xml:space="preserve">32819 </v>
          </cell>
          <cell r="T1834"/>
          <cell r="U1834"/>
          <cell r="V1834"/>
          <cell r="W1834"/>
          <cell r="X1834"/>
          <cell r="Y1834"/>
          <cell r="Z1834"/>
          <cell r="AA1834">
            <v>32819</v>
          </cell>
          <cell r="AB1834"/>
        </row>
        <row r="1835">
          <cell r="A1835"/>
          <cell r="B1835"/>
          <cell r="C1835"/>
          <cell r="D1835"/>
          <cell r="E1835"/>
          <cell r="F1835"/>
          <cell r="G1835"/>
          <cell r="H1835"/>
          <cell r="I1835"/>
          <cell r="J1835"/>
          <cell r="K1835"/>
          <cell r="L1835"/>
          <cell r="M1835"/>
          <cell r="N1835"/>
          <cell r="O1835"/>
          <cell r="P1835">
            <v>0</v>
          </cell>
          <cell r="Q1835"/>
          <cell r="R1835"/>
          <cell r="S1835" t="str">
            <v xml:space="preserve">32819 </v>
          </cell>
          <cell r="T1835"/>
          <cell r="U1835"/>
          <cell r="V1835"/>
          <cell r="W1835"/>
          <cell r="X1835"/>
          <cell r="Y1835"/>
          <cell r="Z1835"/>
          <cell r="AA1835">
            <v>32819</v>
          </cell>
          <cell r="AB1835"/>
        </row>
        <row r="1836">
          <cell r="A1836"/>
          <cell r="B1836"/>
          <cell r="C1836"/>
          <cell r="D1836"/>
          <cell r="E1836"/>
          <cell r="F1836"/>
          <cell r="G1836"/>
          <cell r="H1836"/>
          <cell r="I1836"/>
          <cell r="J1836"/>
          <cell r="K1836"/>
          <cell r="L1836"/>
          <cell r="M1836"/>
          <cell r="N1836"/>
          <cell r="O1836"/>
          <cell r="P1836">
            <v>0</v>
          </cell>
          <cell r="Q1836"/>
          <cell r="R1836"/>
          <cell r="S1836" t="str">
            <v xml:space="preserve">32819 </v>
          </cell>
          <cell r="T1836"/>
          <cell r="U1836"/>
          <cell r="V1836"/>
          <cell r="W1836"/>
          <cell r="X1836"/>
          <cell r="Y1836"/>
          <cell r="Z1836"/>
          <cell r="AA1836">
            <v>32819</v>
          </cell>
          <cell r="AB1836"/>
        </row>
        <row r="1837">
          <cell r="A1837"/>
          <cell r="B1837"/>
          <cell r="C1837"/>
          <cell r="D1837"/>
          <cell r="E1837"/>
          <cell r="F1837"/>
          <cell r="G1837"/>
          <cell r="H1837"/>
          <cell r="I1837"/>
          <cell r="J1837"/>
          <cell r="K1837"/>
          <cell r="L1837"/>
          <cell r="M1837"/>
          <cell r="N1837"/>
          <cell r="O1837"/>
          <cell r="P1837">
            <v>0</v>
          </cell>
          <cell r="Q1837"/>
          <cell r="R1837"/>
          <cell r="S1837" t="str">
            <v xml:space="preserve">32819 </v>
          </cell>
          <cell r="T1837"/>
          <cell r="U1837"/>
          <cell r="V1837"/>
          <cell r="W1837"/>
          <cell r="X1837"/>
          <cell r="Y1837"/>
          <cell r="Z1837"/>
          <cell r="AA1837">
            <v>32819</v>
          </cell>
          <cell r="AB1837"/>
        </row>
        <row r="1838">
          <cell r="A1838"/>
          <cell r="B1838"/>
          <cell r="C1838"/>
          <cell r="D1838"/>
          <cell r="E1838"/>
          <cell r="F1838"/>
          <cell r="G1838"/>
          <cell r="H1838"/>
          <cell r="I1838"/>
          <cell r="J1838"/>
          <cell r="K1838"/>
          <cell r="L1838"/>
          <cell r="M1838"/>
          <cell r="N1838"/>
          <cell r="O1838"/>
          <cell r="P1838">
            <v>0</v>
          </cell>
          <cell r="Q1838"/>
          <cell r="R1838"/>
          <cell r="S1838" t="str">
            <v xml:space="preserve">32819 </v>
          </cell>
          <cell r="T1838"/>
          <cell r="U1838"/>
          <cell r="V1838"/>
          <cell r="W1838"/>
          <cell r="X1838"/>
          <cell r="Y1838"/>
          <cell r="Z1838"/>
          <cell r="AA1838">
            <v>32819</v>
          </cell>
          <cell r="AB1838"/>
        </row>
        <row r="1839">
          <cell r="A1839"/>
          <cell r="B1839"/>
          <cell r="C1839"/>
          <cell r="D1839"/>
          <cell r="E1839"/>
          <cell r="F1839"/>
          <cell r="G1839"/>
          <cell r="H1839"/>
          <cell r="I1839"/>
          <cell r="J1839"/>
          <cell r="K1839"/>
          <cell r="L1839"/>
          <cell r="M1839"/>
          <cell r="N1839"/>
          <cell r="O1839"/>
          <cell r="P1839">
            <v>0</v>
          </cell>
          <cell r="Q1839"/>
          <cell r="R1839"/>
          <cell r="S1839" t="str">
            <v xml:space="preserve">32819 </v>
          </cell>
          <cell r="T1839"/>
          <cell r="U1839"/>
          <cell r="V1839"/>
          <cell r="W1839"/>
          <cell r="X1839"/>
          <cell r="Y1839"/>
          <cell r="Z1839"/>
          <cell r="AA1839">
            <v>32819</v>
          </cell>
          <cell r="AB1839"/>
        </row>
        <row r="1840">
          <cell r="A1840"/>
          <cell r="B1840"/>
          <cell r="C1840"/>
          <cell r="D1840"/>
          <cell r="E1840"/>
          <cell r="F1840"/>
          <cell r="G1840"/>
          <cell r="H1840"/>
          <cell r="I1840"/>
          <cell r="J1840"/>
          <cell r="K1840"/>
          <cell r="L1840"/>
          <cell r="M1840"/>
          <cell r="N1840"/>
          <cell r="O1840"/>
          <cell r="P1840">
            <v>0</v>
          </cell>
          <cell r="Q1840"/>
          <cell r="R1840"/>
          <cell r="S1840" t="str">
            <v xml:space="preserve">32819 </v>
          </cell>
          <cell r="T1840"/>
          <cell r="U1840"/>
          <cell r="V1840"/>
          <cell r="W1840"/>
          <cell r="X1840"/>
          <cell r="Y1840"/>
          <cell r="Z1840"/>
          <cell r="AA1840">
            <v>32819</v>
          </cell>
          <cell r="AB1840"/>
        </row>
        <row r="1841">
          <cell r="A1841"/>
          <cell r="B1841"/>
          <cell r="C1841"/>
          <cell r="D1841"/>
          <cell r="E1841"/>
          <cell r="F1841"/>
          <cell r="G1841"/>
          <cell r="H1841"/>
          <cell r="I1841"/>
          <cell r="J1841"/>
          <cell r="K1841"/>
          <cell r="L1841"/>
          <cell r="M1841"/>
          <cell r="N1841"/>
          <cell r="O1841"/>
          <cell r="P1841">
            <v>0</v>
          </cell>
          <cell r="Q1841"/>
          <cell r="R1841"/>
          <cell r="S1841" t="str">
            <v xml:space="preserve">32819 </v>
          </cell>
          <cell r="T1841"/>
          <cell r="U1841"/>
          <cell r="V1841"/>
          <cell r="W1841"/>
          <cell r="X1841"/>
          <cell r="Y1841"/>
          <cell r="Z1841"/>
          <cell r="AA1841">
            <v>32819</v>
          </cell>
          <cell r="AB1841"/>
        </row>
        <row r="1842">
          <cell r="A1842"/>
          <cell r="B1842"/>
          <cell r="C1842"/>
          <cell r="D1842"/>
          <cell r="E1842"/>
          <cell r="F1842"/>
          <cell r="G1842"/>
          <cell r="H1842"/>
          <cell r="I1842"/>
          <cell r="J1842"/>
          <cell r="K1842"/>
          <cell r="L1842"/>
          <cell r="M1842"/>
          <cell r="N1842"/>
          <cell r="O1842"/>
          <cell r="P1842">
            <v>0</v>
          </cell>
          <cell r="Q1842"/>
          <cell r="R1842"/>
          <cell r="S1842" t="str">
            <v xml:space="preserve">32819 </v>
          </cell>
          <cell r="T1842"/>
          <cell r="U1842"/>
          <cell r="V1842"/>
          <cell r="W1842"/>
          <cell r="X1842"/>
          <cell r="Y1842"/>
          <cell r="Z1842"/>
          <cell r="AA1842">
            <v>32819</v>
          </cell>
          <cell r="AB1842"/>
        </row>
        <row r="1843">
          <cell r="A1843"/>
          <cell r="B1843"/>
          <cell r="C1843"/>
          <cell r="D1843"/>
          <cell r="E1843"/>
          <cell r="F1843"/>
          <cell r="G1843"/>
          <cell r="H1843"/>
          <cell r="I1843"/>
          <cell r="J1843"/>
          <cell r="K1843"/>
          <cell r="L1843"/>
          <cell r="M1843"/>
          <cell r="N1843"/>
          <cell r="O1843"/>
          <cell r="P1843">
            <v>0</v>
          </cell>
          <cell r="Q1843"/>
          <cell r="R1843"/>
          <cell r="S1843" t="str">
            <v xml:space="preserve">32819 </v>
          </cell>
          <cell r="T1843"/>
          <cell r="U1843"/>
          <cell r="V1843"/>
          <cell r="W1843"/>
          <cell r="X1843"/>
          <cell r="Y1843"/>
          <cell r="Z1843"/>
          <cell r="AA1843">
            <v>32819</v>
          </cell>
          <cell r="AB1843"/>
        </row>
        <row r="1844">
          <cell r="A1844"/>
          <cell r="B1844"/>
          <cell r="C1844"/>
          <cell r="D1844"/>
          <cell r="E1844"/>
          <cell r="F1844"/>
          <cell r="G1844"/>
          <cell r="H1844"/>
          <cell r="I1844"/>
          <cell r="J1844"/>
          <cell r="K1844"/>
          <cell r="L1844"/>
          <cell r="M1844"/>
          <cell r="N1844"/>
          <cell r="O1844"/>
          <cell r="P1844">
            <v>0</v>
          </cell>
          <cell r="Q1844"/>
          <cell r="R1844"/>
          <cell r="S1844" t="str">
            <v xml:space="preserve">32819 </v>
          </cell>
          <cell r="T1844"/>
          <cell r="U1844"/>
          <cell r="V1844"/>
          <cell r="W1844"/>
          <cell r="X1844"/>
          <cell r="Y1844"/>
          <cell r="Z1844"/>
          <cell r="AA1844">
            <v>32819</v>
          </cell>
          <cell r="AB1844"/>
        </row>
        <row r="1845">
          <cell r="A1845"/>
          <cell r="B1845"/>
          <cell r="C1845"/>
          <cell r="D1845"/>
          <cell r="E1845"/>
          <cell r="F1845"/>
          <cell r="G1845"/>
          <cell r="H1845"/>
          <cell r="I1845"/>
          <cell r="J1845"/>
          <cell r="K1845"/>
          <cell r="L1845"/>
          <cell r="M1845"/>
          <cell r="N1845"/>
          <cell r="O1845"/>
          <cell r="P1845">
            <v>0</v>
          </cell>
          <cell r="Q1845"/>
          <cell r="R1845"/>
          <cell r="S1845" t="str">
            <v xml:space="preserve">32819 </v>
          </cell>
          <cell r="T1845"/>
          <cell r="U1845"/>
          <cell r="V1845"/>
          <cell r="W1845"/>
          <cell r="X1845"/>
          <cell r="Y1845"/>
          <cell r="Z1845"/>
          <cell r="AA1845">
            <v>32819</v>
          </cell>
          <cell r="AB1845"/>
        </row>
        <row r="1846">
          <cell r="A1846"/>
          <cell r="B1846"/>
          <cell r="C1846"/>
          <cell r="D1846"/>
          <cell r="E1846"/>
          <cell r="F1846"/>
          <cell r="G1846"/>
          <cell r="H1846"/>
          <cell r="I1846"/>
          <cell r="J1846"/>
          <cell r="K1846"/>
          <cell r="L1846"/>
          <cell r="M1846"/>
          <cell r="N1846"/>
          <cell r="O1846"/>
          <cell r="P1846">
            <v>0</v>
          </cell>
          <cell r="Q1846"/>
          <cell r="R1846"/>
          <cell r="S1846" t="str">
            <v xml:space="preserve">32819 </v>
          </cell>
          <cell r="T1846"/>
          <cell r="U1846"/>
          <cell r="V1846"/>
          <cell r="W1846"/>
          <cell r="X1846"/>
          <cell r="Y1846"/>
          <cell r="Z1846"/>
          <cell r="AA1846">
            <v>32819</v>
          </cell>
          <cell r="AB1846"/>
        </row>
        <row r="1847">
          <cell r="A1847"/>
          <cell r="B1847"/>
          <cell r="C1847"/>
          <cell r="D1847"/>
          <cell r="E1847"/>
          <cell r="F1847"/>
          <cell r="G1847"/>
          <cell r="H1847"/>
          <cell r="I1847"/>
          <cell r="J1847"/>
          <cell r="K1847"/>
          <cell r="L1847"/>
          <cell r="M1847"/>
          <cell r="N1847"/>
          <cell r="O1847"/>
          <cell r="P1847">
            <v>0</v>
          </cell>
          <cell r="Q1847"/>
          <cell r="R1847"/>
          <cell r="S1847" t="str">
            <v xml:space="preserve">32819 </v>
          </cell>
          <cell r="T1847"/>
          <cell r="U1847"/>
          <cell r="V1847"/>
          <cell r="W1847"/>
          <cell r="X1847"/>
          <cell r="Y1847"/>
          <cell r="Z1847"/>
          <cell r="AA1847">
            <v>32819</v>
          </cell>
          <cell r="AB1847"/>
        </row>
        <row r="1848">
          <cell r="A1848"/>
          <cell r="B1848"/>
          <cell r="C1848"/>
          <cell r="D1848"/>
          <cell r="E1848"/>
          <cell r="F1848"/>
          <cell r="G1848"/>
          <cell r="H1848"/>
          <cell r="I1848"/>
          <cell r="J1848"/>
          <cell r="K1848"/>
          <cell r="L1848"/>
          <cell r="M1848"/>
          <cell r="N1848"/>
          <cell r="O1848"/>
          <cell r="P1848">
            <v>0</v>
          </cell>
          <cell r="Q1848"/>
          <cell r="R1848"/>
          <cell r="S1848" t="str">
            <v xml:space="preserve">32819 </v>
          </cell>
          <cell r="T1848"/>
          <cell r="U1848"/>
          <cell r="V1848"/>
          <cell r="W1848"/>
          <cell r="X1848"/>
          <cell r="Y1848"/>
          <cell r="Z1848"/>
          <cell r="AA1848">
            <v>32819</v>
          </cell>
          <cell r="AB1848"/>
        </row>
        <row r="1849">
          <cell r="A1849"/>
          <cell r="B1849"/>
          <cell r="C1849"/>
          <cell r="D1849"/>
          <cell r="E1849"/>
          <cell r="F1849"/>
          <cell r="G1849"/>
          <cell r="H1849"/>
          <cell r="I1849"/>
          <cell r="J1849"/>
          <cell r="K1849"/>
          <cell r="L1849"/>
          <cell r="M1849"/>
          <cell r="N1849"/>
          <cell r="O1849"/>
          <cell r="P1849">
            <v>0</v>
          </cell>
          <cell r="Q1849"/>
          <cell r="R1849"/>
          <cell r="S1849" t="str">
            <v xml:space="preserve">32819 </v>
          </cell>
          <cell r="T1849"/>
          <cell r="U1849"/>
          <cell r="V1849"/>
          <cell r="W1849"/>
          <cell r="X1849"/>
          <cell r="Y1849"/>
          <cell r="Z1849"/>
          <cell r="AA1849">
            <v>32819</v>
          </cell>
          <cell r="AB1849"/>
        </row>
        <row r="1850">
          <cell r="A1850"/>
          <cell r="B1850"/>
          <cell r="C1850"/>
          <cell r="D1850"/>
          <cell r="E1850"/>
          <cell r="F1850"/>
          <cell r="G1850"/>
          <cell r="H1850"/>
          <cell r="I1850"/>
          <cell r="J1850"/>
          <cell r="K1850"/>
          <cell r="L1850"/>
          <cell r="M1850"/>
          <cell r="N1850"/>
          <cell r="O1850"/>
          <cell r="P1850">
            <v>0</v>
          </cell>
          <cell r="Q1850"/>
          <cell r="R1850"/>
          <cell r="S1850" t="str">
            <v xml:space="preserve">32819 </v>
          </cell>
          <cell r="T1850"/>
          <cell r="U1850"/>
          <cell r="V1850"/>
          <cell r="W1850"/>
          <cell r="X1850"/>
          <cell r="Y1850"/>
          <cell r="Z1850"/>
          <cell r="AA1850">
            <v>32819</v>
          </cell>
          <cell r="AB1850"/>
        </row>
        <row r="1851">
          <cell r="A1851"/>
          <cell r="B1851"/>
          <cell r="C1851"/>
          <cell r="D1851"/>
          <cell r="E1851"/>
          <cell r="F1851"/>
          <cell r="G1851"/>
          <cell r="H1851"/>
          <cell r="I1851"/>
          <cell r="J1851"/>
          <cell r="K1851"/>
          <cell r="L1851"/>
          <cell r="M1851"/>
          <cell r="N1851"/>
          <cell r="O1851"/>
          <cell r="P1851">
            <v>0</v>
          </cell>
          <cell r="Q1851"/>
          <cell r="R1851"/>
          <cell r="S1851" t="str">
            <v xml:space="preserve">32819 </v>
          </cell>
          <cell r="T1851"/>
          <cell r="U1851"/>
          <cell r="V1851"/>
          <cell r="W1851"/>
          <cell r="X1851"/>
          <cell r="Y1851"/>
          <cell r="Z1851"/>
          <cell r="AA1851">
            <v>32819</v>
          </cell>
          <cell r="AB1851"/>
        </row>
        <row r="1852">
          <cell r="A1852"/>
          <cell r="B1852"/>
          <cell r="C1852"/>
          <cell r="D1852"/>
          <cell r="E1852"/>
          <cell r="F1852"/>
          <cell r="G1852"/>
          <cell r="H1852"/>
          <cell r="I1852"/>
          <cell r="J1852"/>
          <cell r="K1852"/>
          <cell r="L1852"/>
          <cell r="M1852"/>
          <cell r="N1852"/>
          <cell r="O1852"/>
          <cell r="P1852">
            <v>0</v>
          </cell>
          <cell r="Q1852"/>
          <cell r="R1852"/>
          <cell r="S1852" t="str">
            <v xml:space="preserve">32819 </v>
          </cell>
          <cell r="T1852"/>
          <cell r="U1852"/>
          <cell r="V1852"/>
          <cell r="W1852"/>
          <cell r="X1852"/>
          <cell r="Y1852"/>
          <cell r="Z1852"/>
          <cell r="AA1852">
            <v>32819</v>
          </cell>
          <cell r="AB1852"/>
        </row>
        <row r="1853">
          <cell r="A1853"/>
          <cell r="B1853"/>
          <cell r="C1853"/>
          <cell r="D1853"/>
          <cell r="E1853"/>
          <cell r="F1853"/>
          <cell r="G1853"/>
          <cell r="H1853"/>
          <cell r="I1853"/>
          <cell r="J1853"/>
          <cell r="K1853"/>
          <cell r="L1853"/>
          <cell r="M1853"/>
          <cell r="N1853"/>
          <cell r="O1853"/>
          <cell r="P1853">
            <v>0</v>
          </cell>
          <cell r="Q1853"/>
          <cell r="R1853"/>
          <cell r="S1853" t="str">
            <v xml:space="preserve">32819 </v>
          </cell>
          <cell r="T1853"/>
          <cell r="U1853"/>
          <cell r="V1853"/>
          <cell r="W1853"/>
          <cell r="X1853"/>
          <cell r="Y1853"/>
          <cell r="Z1853"/>
          <cell r="AA1853">
            <v>32819</v>
          </cell>
          <cell r="AB1853"/>
        </row>
        <row r="1854">
          <cell r="A1854"/>
          <cell r="B1854"/>
          <cell r="C1854"/>
          <cell r="D1854"/>
          <cell r="E1854"/>
          <cell r="F1854"/>
          <cell r="G1854"/>
          <cell r="H1854"/>
          <cell r="I1854"/>
          <cell r="J1854"/>
          <cell r="K1854"/>
          <cell r="L1854"/>
          <cell r="M1854"/>
          <cell r="N1854"/>
          <cell r="O1854"/>
          <cell r="P1854">
            <v>0</v>
          </cell>
          <cell r="Q1854"/>
          <cell r="R1854"/>
          <cell r="S1854" t="str">
            <v xml:space="preserve">32819 </v>
          </cell>
          <cell r="T1854"/>
          <cell r="U1854"/>
          <cell r="V1854"/>
          <cell r="W1854"/>
          <cell r="X1854"/>
          <cell r="Y1854"/>
          <cell r="Z1854"/>
          <cell r="AA1854">
            <v>32819</v>
          </cell>
          <cell r="AB1854"/>
        </row>
        <row r="1855">
          <cell r="A1855"/>
          <cell r="B1855"/>
          <cell r="C1855"/>
          <cell r="D1855"/>
          <cell r="E1855"/>
          <cell r="F1855"/>
          <cell r="G1855"/>
          <cell r="H1855"/>
          <cell r="I1855"/>
          <cell r="J1855"/>
          <cell r="K1855"/>
          <cell r="L1855"/>
          <cell r="M1855"/>
          <cell r="N1855"/>
          <cell r="O1855"/>
          <cell r="P1855">
            <v>0</v>
          </cell>
          <cell r="Q1855"/>
          <cell r="R1855"/>
          <cell r="S1855" t="str">
            <v xml:space="preserve">32819 </v>
          </cell>
          <cell r="T1855"/>
          <cell r="U1855"/>
          <cell r="V1855"/>
          <cell r="W1855"/>
          <cell r="X1855"/>
          <cell r="Y1855"/>
          <cell r="Z1855"/>
          <cell r="AA1855">
            <v>32819</v>
          </cell>
          <cell r="AB1855"/>
        </row>
        <row r="1856">
          <cell r="A1856"/>
          <cell r="B1856"/>
          <cell r="C1856"/>
          <cell r="D1856"/>
          <cell r="E1856"/>
          <cell r="F1856"/>
          <cell r="G1856"/>
          <cell r="H1856"/>
          <cell r="I1856"/>
          <cell r="J1856"/>
          <cell r="K1856"/>
          <cell r="L1856"/>
          <cell r="M1856"/>
          <cell r="N1856"/>
          <cell r="O1856"/>
          <cell r="P1856">
            <v>0</v>
          </cell>
          <cell r="Q1856"/>
          <cell r="R1856"/>
          <cell r="S1856" t="str">
            <v xml:space="preserve">32819 </v>
          </cell>
          <cell r="T1856"/>
          <cell r="U1856"/>
          <cell r="V1856"/>
          <cell r="W1856"/>
          <cell r="X1856"/>
          <cell r="Y1856"/>
          <cell r="Z1856"/>
          <cell r="AA1856">
            <v>32819</v>
          </cell>
          <cell r="AB1856"/>
        </row>
        <row r="1857">
          <cell r="A1857"/>
          <cell r="B1857"/>
          <cell r="C1857"/>
          <cell r="D1857"/>
          <cell r="E1857"/>
          <cell r="F1857"/>
          <cell r="G1857"/>
          <cell r="H1857"/>
          <cell r="I1857"/>
          <cell r="J1857"/>
          <cell r="K1857"/>
          <cell r="L1857"/>
          <cell r="M1857"/>
          <cell r="N1857"/>
          <cell r="O1857"/>
          <cell r="P1857">
            <v>0</v>
          </cell>
          <cell r="Q1857"/>
          <cell r="R1857"/>
          <cell r="S1857" t="str">
            <v xml:space="preserve">32819 </v>
          </cell>
          <cell r="T1857"/>
          <cell r="U1857"/>
          <cell r="V1857"/>
          <cell r="W1857"/>
          <cell r="X1857"/>
          <cell r="Y1857"/>
          <cell r="Z1857"/>
          <cell r="AA1857">
            <v>32819</v>
          </cell>
          <cell r="AB1857"/>
        </row>
        <row r="1858">
          <cell r="A1858"/>
          <cell r="B1858"/>
          <cell r="C1858"/>
          <cell r="D1858"/>
          <cell r="E1858"/>
          <cell r="F1858"/>
          <cell r="G1858"/>
          <cell r="H1858"/>
          <cell r="I1858"/>
          <cell r="J1858"/>
          <cell r="K1858"/>
          <cell r="L1858"/>
          <cell r="M1858"/>
          <cell r="N1858"/>
          <cell r="O1858"/>
          <cell r="P1858">
            <v>0</v>
          </cell>
          <cell r="Q1858"/>
          <cell r="R1858"/>
          <cell r="S1858" t="str">
            <v xml:space="preserve">32819 </v>
          </cell>
          <cell r="T1858"/>
          <cell r="U1858"/>
          <cell r="V1858"/>
          <cell r="W1858"/>
          <cell r="X1858"/>
          <cell r="Y1858"/>
          <cell r="Z1858"/>
          <cell r="AA1858">
            <v>32819</v>
          </cell>
          <cell r="AB1858"/>
        </row>
        <row r="1859">
          <cell r="A1859"/>
          <cell r="B1859"/>
          <cell r="C1859"/>
          <cell r="D1859"/>
          <cell r="E1859"/>
          <cell r="F1859"/>
          <cell r="G1859"/>
          <cell r="H1859"/>
          <cell r="I1859"/>
          <cell r="J1859"/>
          <cell r="K1859"/>
          <cell r="L1859"/>
          <cell r="M1859"/>
          <cell r="N1859"/>
          <cell r="O1859"/>
          <cell r="P1859">
            <v>0</v>
          </cell>
          <cell r="Q1859"/>
          <cell r="R1859"/>
          <cell r="S1859" t="str">
            <v xml:space="preserve">32819 </v>
          </cell>
          <cell r="T1859"/>
          <cell r="U1859"/>
          <cell r="V1859"/>
          <cell r="W1859"/>
          <cell r="X1859"/>
          <cell r="Y1859"/>
          <cell r="Z1859"/>
          <cell r="AA1859">
            <v>32819</v>
          </cell>
          <cell r="AB1859"/>
        </row>
        <row r="1860">
          <cell r="A1860"/>
          <cell r="B1860"/>
          <cell r="C1860"/>
          <cell r="D1860"/>
          <cell r="E1860"/>
          <cell r="F1860"/>
          <cell r="G1860"/>
          <cell r="H1860"/>
          <cell r="I1860"/>
          <cell r="J1860"/>
          <cell r="K1860"/>
          <cell r="L1860"/>
          <cell r="M1860"/>
          <cell r="N1860"/>
          <cell r="O1860"/>
          <cell r="P1860">
            <v>0</v>
          </cell>
          <cell r="Q1860"/>
          <cell r="R1860"/>
          <cell r="S1860" t="str">
            <v xml:space="preserve">32819 </v>
          </cell>
          <cell r="T1860"/>
          <cell r="U1860"/>
          <cell r="V1860"/>
          <cell r="W1860"/>
          <cell r="X1860"/>
          <cell r="Y1860"/>
          <cell r="Z1860"/>
          <cell r="AA1860">
            <v>32819</v>
          </cell>
          <cell r="AB1860"/>
        </row>
        <row r="1861">
          <cell r="A1861"/>
          <cell r="B1861"/>
          <cell r="C1861"/>
          <cell r="D1861"/>
          <cell r="E1861"/>
          <cell r="F1861"/>
          <cell r="G1861"/>
          <cell r="H1861"/>
          <cell r="I1861"/>
          <cell r="J1861"/>
          <cell r="K1861"/>
          <cell r="L1861"/>
          <cell r="M1861"/>
          <cell r="N1861"/>
          <cell r="O1861"/>
          <cell r="P1861">
            <v>0</v>
          </cell>
          <cell r="Q1861"/>
          <cell r="R1861"/>
          <cell r="S1861" t="str">
            <v xml:space="preserve">32819 </v>
          </cell>
          <cell r="T1861"/>
          <cell r="U1861"/>
          <cell r="V1861"/>
          <cell r="W1861"/>
          <cell r="X1861"/>
          <cell r="Y1861"/>
          <cell r="Z1861"/>
          <cell r="AA1861">
            <v>32819</v>
          </cell>
          <cell r="AB1861"/>
        </row>
        <row r="1862">
          <cell r="A1862"/>
          <cell r="B1862"/>
          <cell r="C1862"/>
          <cell r="D1862"/>
          <cell r="E1862"/>
          <cell r="F1862"/>
          <cell r="G1862"/>
          <cell r="H1862"/>
          <cell r="I1862"/>
          <cell r="J1862"/>
          <cell r="K1862"/>
          <cell r="L1862"/>
          <cell r="M1862"/>
          <cell r="N1862"/>
          <cell r="O1862"/>
          <cell r="P1862">
            <v>0</v>
          </cell>
          <cell r="Q1862"/>
          <cell r="R1862"/>
          <cell r="S1862" t="str">
            <v xml:space="preserve">32819 </v>
          </cell>
          <cell r="T1862"/>
          <cell r="U1862"/>
          <cell r="V1862"/>
          <cell r="W1862"/>
          <cell r="X1862"/>
          <cell r="Y1862"/>
          <cell r="Z1862"/>
          <cell r="AA1862">
            <v>32819</v>
          </cell>
          <cell r="AB1862"/>
        </row>
        <row r="1863">
          <cell r="A1863"/>
          <cell r="B1863"/>
          <cell r="C1863"/>
          <cell r="D1863"/>
          <cell r="E1863"/>
          <cell r="F1863"/>
          <cell r="G1863"/>
          <cell r="H1863"/>
          <cell r="I1863"/>
          <cell r="J1863"/>
          <cell r="K1863"/>
          <cell r="L1863"/>
          <cell r="M1863"/>
          <cell r="N1863"/>
          <cell r="O1863"/>
          <cell r="P1863">
            <v>0</v>
          </cell>
          <cell r="Q1863"/>
          <cell r="R1863"/>
          <cell r="S1863" t="str">
            <v xml:space="preserve">32819 </v>
          </cell>
          <cell r="T1863"/>
          <cell r="U1863"/>
          <cell r="V1863"/>
          <cell r="W1863"/>
          <cell r="X1863"/>
          <cell r="Y1863"/>
          <cell r="Z1863"/>
          <cell r="AA1863">
            <v>32819</v>
          </cell>
          <cell r="AB1863"/>
        </row>
        <row r="1864">
          <cell r="A1864"/>
          <cell r="B1864"/>
          <cell r="C1864"/>
          <cell r="D1864"/>
          <cell r="E1864"/>
          <cell r="F1864"/>
          <cell r="G1864"/>
          <cell r="H1864"/>
          <cell r="I1864"/>
          <cell r="J1864"/>
          <cell r="K1864"/>
          <cell r="L1864"/>
          <cell r="M1864"/>
          <cell r="N1864"/>
          <cell r="O1864"/>
          <cell r="P1864">
            <v>0</v>
          </cell>
          <cell r="Q1864"/>
          <cell r="R1864"/>
          <cell r="S1864" t="str">
            <v xml:space="preserve">32819 </v>
          </cell>
          <cell r="T1864"/>
          <cell r="U1864"/>
          <cell r="V1864"/>
          <cell r="W1864"/>
          <cell r="X1864"/>
          <cell r="Y1864"/>
          <cell r="Z1864"/>
          <cell r="AA1864">
            <v>32819</v>
          </cell>
          <cell r="AB1864"/>
        </row>
        <row r="1865">
          <cell r="A1865"/>
          <cell r="B1865"/>
          <cell r="C1865"/>
          <cell r="D1865"/>
          <cell r="E1865"/>
          <cell r="F1865"/>
          <cell r="G1865"/>
          <cell r="H1865"/>
          <cell r="I1865"/>
          <cell r="J1865"/>
          <cell r="K1865"/>
          <cell r="L1865"/>
          <cell r="M1865"/>
          <cell r="N1865"/>
          <cell r="O1865"/>
          <cell r="P1865">
            <v>0</v>
          </cell>
          <cell r="Q1865"/>
          <cell r="R1865"/>
          <cell r="S1865" t="str">
            <v xml:space="preserve">32819 </v>
          </cell>
          <cell r="T1865"/>
          <cell r="U1865"/>
          <cell r="V1865"/>
          <cell r="W1865"/>
          <cell r="X1865"/>
          <cell r="Y1865"/>
          <cell r="Z1865"/>
          <cell r="AA1865">
            <v>32819</v>
          </cell>
          <cell r="AB1865"/>
        </row>
        <row r="1866">
          <cell r="A1866"/>
          <cell r="B1866"/>
          <cell r="C1866"/>
          <cell r="D1866"/>
          <cell r="E1866"/>
          <cell r="F1866"/>
          <cell r="G1866"/>
          <cell r="H1866"/>
          <cell r="I1866"/>
          <cell r="J1866"/>
          <cell r="K1866"/>
          <cell r="L1866"/>
          <cell r="M1866"/>
          <cell r="N1866"/>
          <cell r="O1866"/>
          <cell r="P1866">
            <v>0</v>
          </cell>
          <cell r="Q1866"/>
          <cell r="R1866"/>
          <cell r="S1866" t="str">
            <v xml:space="preserve">32819 </v>
          </cell>
          <cell r="T1866"/>
          <cell r="U1866"/>
          <cell r="V1866"/>
          <cell r="W1866"/>
          <cell r="X1866"/>
          <cell r="Y1866"/>
          <cell r="Z1866"/>
          <cell r="AA1866">
            <v>32819</v>
          </cell>
          <cell r="AB1866"/>
        </row>
        <row r="1867">
          <cell r="A1867"/>
          <cell r="B1867"/>
          <cell r="C1867"/>
          <cell r="D1867"/>
          <cell r="E1867"/>
          <cell r="F1867"/>
          <cell r="G1867"/>
          <cell r="H1867"/>
          <cell r="I1867"/>
          <cell r="J1867"/>
          <cell r="K1867"/>
          <cell r="L1867"/>
          <cell r="M1867"/>
          <cell r="N1867"/>
          <cell r="O1867"/>
          <cell r="P1867">
            <v>0</v>
          </cell>
          <cell r="Q1867"/>
          <cell r="R1867"/>
          <cell r="S1867" t="str">
            <v xml:space="preserve">32819 </v>
          </cell>
          <cell r="T1867"/>
          <cell r="U1867"/>
          <cell r="V1867"/>
          <cell r="W1867"/>
          <cell r="X1867"/>
          <cell r="Y1867"/>
          <cell r="Z1867"/>
          <cell r="AA1867">
            <v>32819</v>
          </cell>
          <cell r="AB1867"/>
        </row>
        <row r="1868">
          <cell r="A1868"/>
          <cell r="B1868"/>
          <cell r="C1868"/>
          <cell r="D1868"/>
          <cell r="E1868"/>
          <cell r="F1868"/>
          <cell r="G1868"/>
          <cell r="H1868"/>
          <cell r="I1868"/>
          <cell r="J1868"/>
          <cell r="K1868"/>
          <cell r="L1868"/>
          <cell r="M1868"/>
          <cell r="N1868"/>
          <cell r="O1868"/>
          <cell r="P1868">
            <v>0</v>
          </cell>
          <cell r="Q1868"/>
          <cell r="R1868"/>
          <cell r="S1868" t="str">
            <v xml:space="preserve">32819 </v>
          </cell>
          <cell r="T1868"/>
          <cell r="U1868"/>
          <cell r="V1868"/>
          <cell r="W1868"/>
          <cell r="X1868"/>
          <cell r="Y1868"/>
          <cell r="Z1868"/>
          <cell r="AA1868">
            <v>32819</v>
          </cell>
          <cell r="AB1868"/>
        </row>
        <row r="1869">
          <cell r="A1869"/>
          <cell r="B1869"/>
          <cell r="C1869"/>
          <cell r="D1869"/>
          <cell r="E1869"/>
          <cell r="F1869"/>
          <cell r="G1869"/>
          <cell r="H1869"/>
          <cell r="I1869"/>
          <cell r="J1869"/>
          <cell r="K1869"/>
          <cell r="L1869"/>
          <cell r="M1869"/>
          <cell r="N1869"/>
          <cell r="O1869"/>
          <cell r="P1869">
            <v>0</v>
          </cell>
          <cell r="Q1869"/>
          <cell r="R1869"/>
          <cell r="S1869" t="str">
            <v xml:space="preserve">32819 </v>
          </cell>
          <cell r="T1869"/>
          <cell r="U1869"/>
          <cell r="V1869"/>
          <cell r="W1869"/>
          <cell r="X1869"/>
          <cell r="Y1869"/>
          <cell r="Z1869"/>
          <cell r="AA1869">
            <v>32819</v>
          </cell>
          <cell r="AB1869"/>
        </row>
        <row r="1870">
          <cell r="A1870"/>
          <cell r="B1870"/>
          <cell r="C1870"/>
          <cell r="D1870"/>
          <cell r="E1870"/>
          <cell r="F1870"/>
          <cell r="G1870"/>
          <cell r="H1870"/>
          <cell r="I1870"/>
          <cell r="J1870"/>
          <cell r="K1870"/>
          <cell r="L1870"/>
          <cell r="M1870"/>
          <cell r="N1870"/>
          <cell r="O1870"/>
          <cell r="P1870">
            <v>0</v>
          </cell>
          <cell r="Q1870"/>
          <cell r="R1870"/>
          <cell r="S1870" t="str">
            <v xml:space="preserve">32819 </v>
          </cell>
          <cell r="T1870"/>
          <cell r="U1870"/>
          <cell r="V1870"/>
          <cell r="W1870"/>
          <cell r="X1870"/>
          <cell r="Y1870"/>
          <cell r="Z1870"/>
          <cell r="AA1870">
            <v>32819</v>
          </cell>
          <cell r="AB1870"/>
        </row>
        <row r="1871">
          <cell r="A1871"/>
          <cell r="B1871"/>
          <cell r="C1871"/>
          <cell r="D1871"/>
          <cell r="E1871"/>
          <cell r="F1871"/>
          <cell r="G1871"/>
          <cell r="H1871"/>
          <cell r="I1871"/>
          <cell r="J1871"/>
          <cell r="K1871"/>
          <cell r="L1871"/>
          <cell r="M1871"/>
          <cell r="N1871"/>
          <cell r="O1871"/>
          <cell r="P1871">
            <v>0</v>
          </cell>
          <cell r="Q1871"/>
          <cell r="R1871"/>
          <cell r="S1871" t="str">
            <v xml:space="preserve">32819 </v>
          </cell>
          <cell r="T1871"/>
          <cell r="U1871"/>
          <cell r="V1871"/>
          <cell r="W1871"/>
          <cell r="X1871"/>
          <cell r="Y1871"/>
          <cell r="Z1871"/>
          <cell r="AA1871">
            <v>32819</v>
          </cell>
          <cell r="AB1871"/>
        </row>
        <row r="1872">
          <cell r="A1872"/>
          <cell r="B1872"/>
          <cell r="C1872"/>
          <cell r="D1872"/>
          <cell r="E1872"/>
          <cell r="F1872"/>
          <cell r="G1872"/>
          <cell r="H1872"/>
          <cell r="I1872"/>
          <cell r="J1872"/>
          <cell r="K1872"/>
          <cell r="L1872"/>
          <cell r="M1872"/>
          <cell r="N1872"/>
          <cell r="O1872"/>
          <cell r="P1872">
            <v>0</v>
          </cell>
          <cell r="Q1872"/>
          <cell r="R1872"/>
          <cell r="S1872" t="str">
            <v xml:space="preserve">32819 </v>
          </cell>
          <cell r="T1872"/>
          <cell r="U1872"/>
          <cell r="V1872"/>
          <cell r="W1872"/>
          <cell r="X1872"/>
          <cell r="Y1872"/>
          <cell r="Z1872"/>
          <cell r="AA1872">
            <v>32819</v>
          </cell>
          <cell r="AB1872"/>
        </row>
        <row r="1873">
          <cell r="A1873"/>
          <cell r="B1873"/>
          <cell r="C1873"/>
          <cell r="D1873"/>
          <cell r="E1873"/>
          <cell r="F1873"/>
          <cell r="G1873"/>
          <cell r="H1873"/>
          <cell r="I1873"/>
          <cell r="J1873"/>
          <cell r="K1873"/>
          <cell r="L1873"/>
          <cell r="M1873"/>
          <cell r="N1873"/>
          <cell r="O1873"/>
          <cell r="P1873">
            <v>0</v>
          </cell>
          <cell r="Q1873"/>
          <cell r="R1873"/>
          <cell r="S1873" t="str">
            <v xml:space="preserve">32819 </v>
          </cell>
          <cell r="T1873"/>
          <cell r="U1873"/>
          <cell r="V1873"/>
          <cell r="W1873"/>
          <cell r="X1873"/>
          <cell r="Y1873"/>
          <cell r="Z1873"/>
          <cell r="AA1873">
            <v>32819</v>
          </cell>
          <cell r="AB1873"/>
        </row>
        <row r="1874">
          <cell r="A1874"/>
          <cell r="B1874"/>
          <cell r="C1874"/>
          <cell r="D1874"/>
          <cell r="E1874"/>
          <cell r="F1874"/>
          <cell r="G1874"/>
          <cell r="H1874"/>
          <cell r="I1874"/>
          <cell r="J1874"/>
          <cell r="K1874"/>
          <cell r="L1874"/>
          <cell r="M1874"/>
          <cell r="N1874"/>
          <cell r="O1874"/>
          <cell r="P1874">
            <v>0</v>
          </cell>
          <cell r="Q1874"/>
          <cell r="R1874"/>
          <cell r="S1874" t="str">
            <v xml:space="preserve">32819 </v>
          </cell>
          <cell r="T1874"/>
          <cell r="U1874"/>
          <cell r="V1874"/>
          <cell r="W1874"/>
          <cell r="X1874"/>
          <cell r="Y1874"/>
          <cell r="Z1874"/>
          <cell r="AA1874">
            <v>32819</v>
          </cell>
          <cell r="AB1874"/>
        </row>
        <row r="1875">
          <cell r="A1875"/>
          <cell r="B1875"/>
          <cell r="C1875"/>
          <cell r="D1875"/>
          <cell r="E1875"/>
          <cell r="F1875"/>
          <cell r="G1875"/>
          <cell r="H1875"/>
          <cell r="I1875"/>
          <cell r="J1875"/>
          <cell r="K1875"/>
          <cell r="L1875"/>
          <cell r="M1875"/>
          <cell r="N1875"/>
          <cell r="O1875"/>
          <cell r="P1875">
            <v>0</v>
          </cell>
          <cell r="Q1875"/>
          <cell r="R1875"/>
          <cell r="S1875" t="str">
            <v xml:space="preserve">32819 </v>
          </cell>
          <cell r="T1875"/>
          <cell r="U1875"/>
          <cell r="V1875"/>
          <cell r="W1875"/>
          <cell r="X1875"/>
          <cell r="Y1875"/>
          <cell r="Z1875"/>
          <cell r="AA1875">
            <v>32819</v>
          </cell>
          <cell r="AB1875"/>
        </row>
        <row r="1876">
          <cell r="A1876"/>
          <cell r="B1876"/>
          <cell r="C1876"/>
          <cell r="D1876"/>
          <cell r="E1876"/>
          <cell r="F1876"/>
          <cell r="G1876"/>
          <cell r="H1876"/>
          <cell r="I1876"/>
          <cell r="J1876"/>
          <cell r="K1876"/>
          <cell r="L1876"/>
          <cell r="M1876"/>
          <cell r="N1876"/>
          <cell r="O1876"/>
          <cell r="P1876">
            <v>0</v>
          </cell>
          <cell r="Q1876"/>
          <cell r="R1876"/>
          <cell r="S1876" t="str">
            <v xml:space="preserve">32819 </v>
          </cell>
          <cell r="T1876"/>
          <cell r="U1876"/>
          <cell r="V1876"/>
          <cell r="W1876"/>
          <cell r="X1876"/>
          <cell r="Y1876"/>
          <cell r="Z1876"/>
          <cell r="AA1876">
            <v>32819</v>
          </cell>
          <cell r="AB1876"/>
        </row>
        <row r="1877">
          <cell r="A1877"/>
          <cell r="B1877"/>
          <cell r="C1877"/>
          <cell r="D1877"/>
          <cell r="E1877"/>
          <cell r="F1877"/>
          <cell r="G1877"/>
          <cell r="H1877"/>
          <cell r="I1877"/>
          <cell r="J1877"/>
          <cell r="K1877"/>
          <cell r="L1877"/>
          <cell r="M1877"/>
          <cell r="N1877"/>
          <cell r="O1877"/>
          <cell r="P1877">
            <v>0</v>
          </cell>
          <cell r="Q1877"/>
          <cell r="R1877"/>
          <cell r="S1877" t="str">
            <v xml:space="preserve">32819 </v>
          </cell>
          <cell r="T1877"/>
          <cell r="U1877"/>
          <cell r="V1877"/>
          <cell r="W1877"/>
          <cell r="X1877"/>
          <cell r="Y1877"/>
          <cell r="Z1877"/>
          <cell r="AA1877">
            <v>32819</v>
          </cell>
          <cell r="AB1877"/>
        </row>
        <row r="1878">
          <cell r="A1878"/>
          <cell r="B1878"/>
          <cell r="C1878"/>
          <cell r="D1878"/>
          <cell r="E1878"/>
          <cell r="F1878"/>
          <cell r="G1878"/>
          <cell r="H1878"/>
          <cell r="I1878"/>
          <cell r="J1878"/>
          <cell r="K1878"/>
          <cell r="L1878"/>
          <cell r="M1878"/>
          <cell r="N1878"/>
          <cell r="O1878"/>
          <cell r="P1878">
            <v>0</v>
          </cell>
          <cell r="Q1878"/>
          <cell r="R1878"/>
          <cell r="S1878" t="str">
            <v xml:space="preserve">32819 </v>
          </cell>
          <cell r="T1878"/>
          <cell r="U1878"/>
          <cell r="V1878"/>
          <cell r="W1878"/>
          <cell r="X1878"/>
          <cell r="Y1878"/>
          <cell r="Z1878"/>
          <cell r="AA1878">
            <v>32819</v>
          </cell>
          <cell r="AB1878"/>
        </row>
        <row r="1879">
          <cell r="A1879"/>
          <cell r="B1879"/>
          <cell r="C1879"/>
          <cell r="D1879"/>
          <cell r="E1879"/>
          <cell r="F1879"/>
          <cell r="G1879"/>
          <cell r="H1879"/>
          <cell r="I1879"/>
          <cell r="J1879"/>
          <cell r="K1879"/>
          <cell r="L1879"/>
          <cell r="M1879"/>
          <cell r="N1879"/>
          <cell r="O1879"/>
          <cell r="P1879">
            <v>0</v>
          </cell>
          <cell r="Q1879"/>
          <cell r="R1879"/>
          <cell r="S1879" t="str">
            <v xml:space="preserve">32819 </v>
          </cell>
          <cell r="T1879"/>
          <cell r="U1879"/>
          <cell r="V1879"/>
          <cell r="W1879"/>
          <cell r="X1879"/>
          <cell r="Y1879"/>
          <cell r="Z1879"/>
          <cell r="AA1879">
            <v>32819</v>
          </cell>
          <cell r="AB1879"/>
        </row>
        <row r="1880">
          <cell r="A1880"/>
          <cell r="B1880"/>
          <cell r="C1880"/>
          <cell r="D1880"/>
          <cell r="E1880"/>
          <cell r="F1880"/>
          <cell r="G1880"/>
          <cell r="H1880"/>
          <cell r="I1880"/>
          <cell r="J1880"/>
          <cell r="K1880"/>
          <cell r="L1880"/>
          <cell r="M1880"/>
          <cell r="N1880"/>
          <cell r="O1880"/>
          <cell r="P1880">
            <v>0</v>
          </cell>
          <cell r="Q1880"/>
          <cell r="R1880"/>
          <cell r="S1880" t="str">
            <v xml:space="preserve">32819 </v>
          </cell>
          <cell r="T1880"/>
          <cell r="U1880"/>
          <cell r="V1880"/>
          <cell r="W1880"/>
          <cell r="X1880"/>
          <cell r="Y1880"/>
          <cell r="Z1880"/>
          <cell r="AA1880">
            <v>32819</v>
          </cell>
          <cell r="AB1880"/>
        </row>
        <row r="1881">
          <cell r="A1881"/>
          <cell r="B1881"/>
          <cell r="C1881"/>
          <cell r="D1881"/>
          <cell r="E1881"/>
          <cell r="F1881"/>
          <cell r="G1881"/>
          <cell r="H1881"/>
          <cell r="I1881"/>
          <cell r="J1881"/>
          <cell r="K1881"/>
          <cell r="L1881"/>
          <cell r="M1881"/>
          <cell r="N1881"/>
          <cell r="O1881"/>
          <cell r="P1881">
            <v>0</v>
          </cell>
          <cell r="Q1881"/>
          <cell r="R1881"/>
          <cell r="S1881" t="str">
            <v xml:space="preserve">32819 </v>
          </cell>
          <cell r="T1881"/>
          <cell r="U1881"/>
          <cell r="V1881"/>
          <cell r="W1881"/>
          <cell r="X1881"/>
          <cell r="Y1881"/>
          <cell r="Z1881"/>
          <cell r="AA1881">
            <v>32819</v>
          </cell>
          <cell r="AB1881"/>
        </row>
        <row r="1882">
          <cell r="A1882"/>
          <cell r="B1882"/>
          <cell r="C1882"/>
          <cell r="D1882"/>
          <cell r="E1882"/>
          <cell r="F1882"/>
          <cell r="G1882"/>
          <cell r="H1882"/>
          <cell r="I1882"/>
          <cell r="J1882"/>
          <cell r="K1882"/>
          <cell r="L1882"/>
          <cell r="M1882"/>
          <cell r="N1882"/>
          <cell r="O1882"/>
          <cell r="P1882">
            <v>0</v>
          </cell>
          <cell r="Q1882"/>
          <cell r="R1882"/>
          <cell r="S1882" t="str">
            <v xml:space="preserve">32819 </v>
          </cell>
          <cell r="T1882"/>
          <cell r="U1882"/>
          <cell r="V1882"/>
          <cell r="W1882"/>
          <cell r="X1882"/>
          <cell r="Y1882"/>
          <cell r="Z1882"/>
          <cell r="AA1882">
            <v>32819</v>
          </cell>
          <cell r="AB1882"/>
        </row>
        <row r="1883">
          <cell r="A1883"/>
          <cell r="B1883"/>
          <cell r="C1883"/>
          <cell r="D1883"/>
          <cell r="E1883"/>
          <cell r="F1883"/>
          <cell r="G1883"/>
          <cell r="H1883"/>
          <cell r="I1883"/>
          <cell r="J1883"/>
          <cell r="K1883"/>
          <cell r="L1883"/>
          <cell r="M1883"/>
          <cell r="N1883"/>
          <cell r="O1883"/>
          <cell r="P1883">
            <v>0</v>
          </cell>
          <cell r="Q1883"/>
          <cell r="R1883"/>
          <cell r="S1883" t="str">
            <v xml:space="preserve">32819 </v>
          </cell>
          <cell r="T1883"/>
          <cell r="U1883"/>
          <cell r="V1883"/>
          <cell r="W1883"/>
          <cell r="X1883"/>
          <cell r="Y1883"/>
          <cell r="Z1883"/>
          <cell r="AA1883">
            <v>32819</v>
          </cell>
          <cell r="AB1883"/>
        </row>
        <row r="1884">
          <cell r="A1884"/>
          <cell r="B1884"/>
          <cell r="C1884"/>
          <cell r="D1884"/>
          <cell r="E1884"/>
          <cell r="F1884"/>
          <cell r="G1884"/>
          <cell r="H1884"/>
          <cell r="I1884"/>
          <cell r="J1884"/>
          <cell r="K1884"/>
          <cell r="L1884"/>
          <cell r="M1884"/>
          <cell r="N1884"/>
          <cell r="O1884"/>
          <cell r="P1884">
            <v>0</v>
          </cell>
          <cell r="Q1884"/>
          <cell r="R1884"/>
          <cell r="S1884" t="str">
            <v xml:space="preserve">32819 </v>
          </cell>
          <cell r="T1884"/>
          <cell r="U1884"/>
          <cell r="V1884"/>
          <cell r="W1884"/>
          <cell r="X1884"/>
          <cell r="Y1884"/>
          <cell r="Z1884"/>
          <cell r="AA1884">
            <v>32819</v>
          </cell>
          <cell r="AB1884"/>
        </row>
        <row r="1885">
          <cell r="A1885"/>
          <cell r="B1885"/>
          <cell r="C1885"/>
          <cell r="D1885"/>
          <cell r="E1885"/>
          <cell r="F1885"/>
          <cell r="G1885"/>
          <cell r="H1885"/>
          <cell r="I1885"/>
          <cell r="J1885"/>
          <cell r="K1885"/>
          <cell r="L1885"/>
          <cell r="M1885"/>
          <cell r="N1885"/>
          <cell r="O1885"/>
          <cell r="P1885">
            <v>0</v>
          </cell>
          <cell r="Q1885"/>
          <cell r="R1885"/>
          <cell r="S1885" t="str">
            <v xml:space="preserve">32819 </v>
          </cell>
          <cell r="T1885"/>
          <cell r="U1885"/>
          <cell r="V1885"/>
          <cell r="W1885"/>
          <cell r="X1885"/>
          <cell r="Y1885"/>
          <cell r="Z1885"/>
          <cell r="AA1885">
            <v>32819</v>
          </cell>
          <cell r="AB1885"/>
        </row>
        <row r="1886">
          <cell r="A1886"/>
          <cell r="B1886"/>
          <cell r="C1886"/>
          <cell r="D1886"/>
          <cell r="E1886"/>
          <cell r="F1886"/>
          <cell r="G1886"/>
          <cell r="H1886"/>
          <cell r="I1886"/>
          <cell r="J1886"/>
          <cell r="K1886"/>
          <cell r="L1886"/>
          <cell r="M1886"/>
          <cell r="N1886"/>
          <cell r="O1886"/>
          <cell r="P1886">
            <v>0</v>
          </cell>
          <cell r="Q1886"/>
          <cell r="R1886"/>
          <cell r="S1886" t="str">
            <v xml:space="preserve">32819 </v>
          </cell>
          <cell r="T1886"/>
          <cell r="U1886"/>
          <cell r="V1886"/>
          <cell r="W1886"/>
          <cell r="X1886"/>
          <cell r="Y1886"/>
          <cell r="Z1886"/>
          <cell r="AA1886">
            <v>32819</v>
          </cell>
          <cell r="AB1886"/>
        </row>
        <row r="1887">
          <cell r="A1887"/>
          <cell r="B1887"/>
          <cell r="C1887"/>
          <cell r="D1887"/>
          <cell r="E1887"/>
          <cell r="F1887"/>
          <cell r="G1887"/>
          <cell r="H1887"/>
          <cell r="I1887"/>
          <cell r="J1887"/>
          <cell r="K1887"/>
          <cell r="L1887"/>
          <cell r="M1887"/>
          <cell r="N1887"/>
          <cell r="O1887"/>
          <cell r="P1887">
            <v>0</v>
          </cell>
          <cell r="Q1887"/>
          <cell r="R1887"/>
          <cell r="S1887" t="str">
            <v xml:space="preserve">32819 </v>
          </cell>
          <cell r="T1887"/>
          <cell r="U1887"/>
          <cell r="V1887"/>
          <cell r="W1887"/>
          <cell r="X1887"/>
          <cell r="Y1887"/>
          <cell r="Z1887"/>
          <cell r="AA1887">
            <v>32819</v>
          </cell>
          <cell r="AB1887"/>
        </row>
        <row r="1888">
          <cell r="A1888"/>
          <cell r="B1888"/>
          <cell r="C1888"/>
          <cell r="D1888"/>
          <cell r="E1888"/>
          <cell r="F1888"/>
          <cell r="G1888"/>
          <cell r="H1888"/>
          <cell r="I1888"/>
          <cell r="J1888"/>
          <cell r="K1888"/>
          <cell r="L1888"/>
          <cell r="M1888"/>
          <cell r="N1888"/>
          <cell r="O1888"/>
          <cell r="P1888">
            <v>0</v>
          </cell>
          <cell r="Q1888"/>
          <cell r="R1888"/>
          <cell r="S1888" t="str">
            <v xml:space="preserve">32819 </v>
          </cell>
          <cell r="T1888"/>
          <cell r="U1888"/>
          <cell r="V1888"/>
          <cell r="W1888"/>
          <cell r="X1888"/>
          <cell r="Y1888"/>
          <cell r="Z1888"/>
          <cell r="AA1888">
            <v>32819</v>
          </cell>
          <cell r="AB1888"/>
        </row>
        <row r="1889">
          <cell r="A1889"/>
          <cell r="B1889"/>
          <cell r="C1889"/>
          <cell r="D1889"/>
          <cell r="E1889"/>
          <cell r="F1889"/>
          <cell r="G1889"/>
          <cell r="H1889"/>
          <cell r="I1889"/>
          <cell r="J1889"/>
          <cell r="K1889"/>
          <cell r="L1889"/>
          <cell r="M1889"/>
          <cell r="N1889"/>
          <cell r="O1889"/>
          <cell r="P1889">
            <v>0</v>
          </cell>
          <cell r="Q1889"/>
          <cell r="R1889"/>
          <cell r="S1889" t="str">
            <v xml:space="preserve">32819 </v>
          </cell>
          <cell r="T1889"/>
          <cell r="U1889"/>
          <cell r="V1889"/>
          <cell r="W1889"/>
          <cell r="X1889"/>
          <cell r="Y1889"/>
          <cell r="Z1889"/>
          <cell r="AA1889">
            <v>32819</v>
          </cell>
          <cell r="AB1889"/>
        </row>
        <row r="1890">
          <cell r="A1890"/>
          <cell r="B1890"/>
          <cell r="C1890"/>
          <cell r="D1890"/>
          <cell r="E1890"/>
          <cell r="F1890"/>
          <cell r="G1890"/>
          <cell r="H1890"/>
          <cell r="I1890"/>
          <cell r="J1890"/>
          <cell r="K1890"/>
          <cell r="L1890"/>
          <cell r="M1890"/>
          <cell r="N1890"/>
          <cell r="O1890"/>
          <cell r="P1890">
            <v>0</v>
          </cell>
          <cell r="Q1890"/>
          <cell r="R1890"/>
          <cell r="S1890" t="str">
            <v xml:space="preserve">32819 </v>
          </cell>
          <cell r="T1890"/>
          <cell r="U1890"/>
          <cell r="V1890"/>
          <cell r="W1890"/>
          <cell r="X1890"/>
          <cell r="Y1890"/>
          <cell r="Z1890"/>
          <cell r="AA1890">
            <v>32819</v>
          </cell>
          <cell r="AB1890"/>
        </row>
        <row r="1891">
          <cell r="A1891"/>
          <cell r="B1891"/>
          <cell r="C1891"/>
          <cell r="D1891"/>
          <cell r="E1891"/>
          <cell r="F1891"/>
          <cell r="G1891"/>
          <cell r="H1891"/>
          <cell r="I1891"/>
          <cell r="J1891"/>
          <cell r="K1891"/>
          <cell r="L1891"/>
          <cell r="M1891"/>
          <cell r="N1891"/>
          <cell r="O1891"/>
          <cell r="P1891">
            <v>0</v>
          </cell>
          <cell r="Q1891"/>
          <cell r="R1891"/>
          <cell r="S1891" t="str">
            <v xml:space="preserve">32819 </v>
          </cell>
          <cell r="T1891"/>
          <cell r="U1891"/>
          <cell r="V1891"/>
          <cell r="W1891"/>
          <cell r="X1891"/>
          <cell r="Y1891"/>
          <cell r="Z1891"/>
          <cell r="AA1891">
            <v>32819</v>
          </cell>
          <cell r="AB1891"/>
        </row>
        <row r="1892">
          <cell r="A1892"/>
          <cell r="B1892"/>
          <cell r="C1892"/>
          <cell r="D1892"/>
          <cell r="E1892"/>
          <cell r="F1892"/>
          <cell r="G1892"/>
          <cell r="H1892"/>
          <cell r="I1892"/>
          <cell r="J1892"/>
          <cell r="K1892"/>
          <cell r="L1892"/>
          <cell r="M1892"/>
          <cell r="N1892"/>
          <cell r="O1892"/>
          <cell r="P1892">
            <v>0</v>
          </cell>
          <cell r="Q1892"/>
          <cell r="R1892"/>
          <cell r="S1892" t="str">
            <v xml:space="preserve">32819 </v>
          </cell>
          <cell r="T1892"/>
          <cell r="U1892"/>
          <cell r="V1892"/>
          <cell r="W1892"/>
          <cell r="X1892"/>
          <cell r="Y1892"/>
          <cell r="Z1892"/>
          <cell r="AA1892">
            <v>32819</v>
          </cell>
          <cell r="AB1892"/>
        </row>
        <row r="1893">
          <cell r="A1893"/>
          <cell r="B1893"/>
          <cell r="C1893"/>
          <cell r="D1893"/>
          <cell r="E1893"/>
          <cell r="F1893"/>
          <cell r="G1893"/>
          <cell r="H1893"/>
          <cell r="I1893"/>
          <cell r="J1893"/>
          <cell r="K1893"/>
          <cell r="L1893"/>
          <cell r="M1893"/>
          <cell r="N1893"/>
          <cell r="O1893"/>
          <cell r="P1893">
            <v>0</v>
          </cell>
          <cell r="Q1893"/>
          <cell r="R1893"/>
          <cell r="S1893" t="str">
            <v xml:space="preserve">32819 </v>
          </cell>
          <cell r="T1893"/>
          <cell r="U1893"/>
          <cell r="V1893"/>
          <cell r="W1893"/>
          <cell r="X1893"/>
          <cell r="Y1893"/>
          <cell r="Z1893"/>
          <cell r="AA1893">
            <v>32819</v>
          </cell>
          <cell r="AB1893"/>
        </row>
        <row r="1894">
          <cell r="A1894"/>
          <cell r="B1894"/>
          <cell r="C1894"/>
          <cell r="D1894"/>
          <cell r="E1894"/>
          <cell r="F1894"/>
          <cell r="G1894"/>
          <cell r="H1894"/>
          <cell r="I1894"/>
          <cell r="J1894"/>
          <cell r="K1894"/>
          <cell r="L1894"/>
          <cell r="M1894"/>
          <cell r="N1894"/>
          <cell r="O1894"/>
          <cell r="P1894">
            <v>0</v>
          </cell>
          <cell r="Q1894"/>
          <cell r="R1894"/>
          <cell r="S1894" t="str">
            <v xml:space="preserve">32819 </v>
          </cell>
          <cell r="T1894"/>
          <cell r="U1894"/>
          <cell r="V1894"/>
          <cell r="W1894"/>
          <cell r="X1894"/>
          <cell r="Y1894"/>
          <cell r="Z1894"/>
          <cell r="AA1894">
            <v>32819</v>
          </cell>
          <cell r="AB1894"/>
        </row>
        <row r="1895">
          <cell r="A1895"/>
          <cell r="B1895"/>
          <cell r="C1895"/>
          <cell r="D1895"/>
          <cell r="E1895"/>
          <cell r="F1895"/>
          <cell r="G1895"/>
          <cell r="H1895"/>
          <cell r="I1895"/>
          <cell r="J1895"/>
          <cell r="K1895"/>
          <cell r="L1895"/>
          <cell r="M1895"/>
          <cell r="N1895"/>
          <cell r="O1895"/>
          <cell r="P1895">
            <v>0</v>
          </cell>
          <cell r="Q1895"/>
          <cell r="R1895"/>
          <cell r="S1895" t="str">
            <v xml:space="preserve">32819 </v>
          </cell>
          <cell r="T1895"/>
          <cell r="U1895"/>
          <cell r="V1895"/>
          <cell r="W1895"/>
          <cell r="X1895"/>
          <cell r="Y1895"/>
          <cell r="Z1895"/>
          <cell r="AA1895">
            <v>32819</v>
          </cell>
          <cell r="AB1895"/>
        </row>
        <row r="1896">
          <cell r="A1896"/>
          <cell r="B1896"/>
          <cell r="C1896"/>
          <cell r="D1896"/>
          <cell r="E1896"/>
          <cell r="F1896"/>
          <cell r="G1896"/>
          <cell r="H1896"/>
          <cell r="I1896"/>
          <cell r="J1896"/>
          <cell r="K1896"/>
          <cell r="L1896"/>
          <cell r="M1896"/>
          <cell r="N1896"/>
          <cell r="O1896"/>
          <cell r="P1896">
            <v>0</v>
          </cell>
          <cell r="Q1896"/>
          <cell r="R1896"/>
          <cell r="S1896" t="str">
            <v xml:space="preserve">32819 </v>
          </cell>
          <cell r="T1896"/>
          <cell r="U1896"/>
          <cell r="V1896"/>
          <cell r="W1896"/>
          <cell r="X1896"/>
          <cell r="Y1896"/>
          <cell r="Z1896"/>
          <cell r="AA1896">
            <v>32819</v>
          </cell>
          <cell r="AB1896"/>
        </row>
        <row r="1897">
          <cell r="A1897"/>
          <cell r="B1897"/>
          <cell r="C1897"/>
          <cell r="D1897"/>
          <cell r="E1897"/>
          <cell r="F1897"/>
          <cell r="G1897"/>
          <cell r="H1897"/>
          <cell r="I1897"/>
          <cell r="J1897"/>
          <cell r="K1897"/>
          <cell r="L1897"/>
          <cell r="M1897"/>
          <cell r="N1897"/>
          <cell r="O1897"/>
          <cell r="P1897">
            <v>0</v>
          </cell>
          <cell r="Q1897"/>
          <cell r="R1897"/>
          <cell r="S1897" t="str">
            <v xml:space="preserve">32819 </v>
          </cell>
          <cell r="T1897"/>
          <cell r="U1897"/>
          <cell r="V1897"/>
          <cell r="W1897"/>
          <cell r="X1897"/>
          <cell r="Y1897"/>
          <cell r="Z1897"/>
          <cell r="AA1897">
            <v>32819</v>
          </cell>
          <cell r="AB1897"/>
        </row>
        <row r="1898">
          <cell r="A1898"/>
          <cell r="B1898"/>
          <cell r="C1898"/>
          <cell r="D1898"/>
          <cell r="E1898"/>
          <cell r="F1898"/>
          <cell r="G1898"/>
          <cell r="H1898"/>
          <cell r="I1898"/>
          <cell r="J1898"/>
          <cell r="K1898"/>
          <cell r="L1898"/>
          <cell r="M1898"/>
          <cell r="N1898"/>
          <cell r="O1898"/>
          <cell r="P1898">
            <v>0</v>
          </cell>
          <cell r="Q1898"/>
          <cell r="R1898"/>
          <cell r="S1898" t="str">
            <v xml:space="preserve">32819 </v>
          </cell>
          <cell r="T1898"/>
          <cell r="U1898"/>
          <cell r="V1898"/>
          <cell r="W1898"/>
          <cell r="X1898"/>
          <cell r="Y1898"/>
          <cell r="Z1898"/>
          <cell r="AA1898">
            <v>32819</v>
          </cell>
          <cell r="AB1898"/>
        </row>
        <row r="1899">
          <cell r="A1899"/>
          <cell r="B1899"/>
          <cell r="C1899"/>
          <cell r="D1899"/>
          <cell r="E1899"/>
          <cell r="F1899"/>
          <cell r="G1899"/>
          <cell r="H1899"/>
          <cell r="I1899"/>
          <cell r="J1899"/>
          <cell r="K1899"/>
          <cell r="L1899"/>
          <cell r="M1899"/>
          <cell r="N1899"/>
          <cell r="O1899"/>
          <cell r="P1899">
            <v>0</v>
          </cell>
          <cell r="Q1899"/>
          <cell r="R1899"/>
          <cell r="S1899" t="str">
            <v xml:space="preserve">32819 </v>
          </cell>
          <cell r="T1899"/>
          <cell r="U1899"/>
          <cell r="V1899"/>
          <cell r="W1899"/>
          <cell r="X1899"/>
          <cell r="Y1899"/>
          <cell r="Z1899"/>
          <cell r="AA1899">
            <v>32819</v>
          </cell>
          <cell r="AB1899"/>
        </row>
        <row r="1900">
          <cell r="A1900"/>
          <cell r="B1900"/>
          <cell r="C1900"/>
          <cell r="D1900"/>
          <cell r="E1900"/>
          <cell r="F1900"/>
          <cell r="G1900"/>
          <cell r="H1900"/>
          <cell r="I1900"/>
          <cell r="J1900"/>
          <cell r="K1900"/>
          <cell r="L1900"/>
          <cell r="M1900"/>
          <cell r="N1900"/>
          <cell r="O1900"/>
          <cell r="P1900">
            <v>0</v>
          </cell>
          <cell r="Q1900"/>
          <cell r="R1900"/>
          <cell r="S1900" t="str">
            <v xml:space="preserve">32819 </v>
          </cell>
          <cell r="T1900"/>
          <cell r="U1900"/>
          <cell r="V1900"/>
          <cell r="W1900"/>
          <cell r="X1900"/>
          <cell r="Y1900"/>
          <cell r="Z1900"/>
          <cell r="AA1900">
            <v>32819</v>
          </cell>
          <cell r="AB1900"/>
        </row>
        <row r="1901">
          <cell r="A1901"/>
          <cell r="B1901"/>
          <cell r="C1901"/>
          <cell r="D1901"/>
          <cell r="E1901"/>
          <cell r="F1901"/>
          <cell r="G1901"/>
          <cell r="H1901"/>
          <cell r="I1901"/>
          <cell r="J1901"/>
          <cell r="K1901"/>
          <cell r="L1901"/>
          <cell r="M1901"/>
          <cell r="N1901"/>
          <cell r="O1901"/>
          <cell r="P1901">
            <v>0</v>
          </cell>
          <cell r="Q1901"/>
          <cell r="R1901"/>
          <cell r="S1901" t="str">
            <v xml:space="preserve">32819 </v>
          </cell>
          <cell r="T1901"/>
          <cell r="U1901"/>
          <cell r="V1901"/>
          <cell r="W1901"/>
          <cell r="X1901"/>
          <cell r="Y1901"/>
          <cell r="Z1901"/>
          <cell r="AA1901">
            <v>32819</v>
          </cell>
          <cell r="AB1901"/>
        </row>
        <row r="1902">
          <cell r="A1902"/>
          <cell r="B1902"/>
          <cell r="C1902"/>
          <cell r="D1902"/>
          <cell r="E1902"/>
          <cell r="F1902"/>
          <cell r="G1902"/>
          <cell r="H1902"/>
          <cell r="I1902"/>
          <cell r="J1902"/>
          <cell r="K1902"/>
          <cell r="L1902"/>
          <cell r="M1902"/>
          <cell r="N1902"/>
          <cell r="O1902"/>
          <cell r="P1902">
            <v>0</v>
          </cell>
          <cell r="Q1902"/>
          <cell r="R1902"/>
          <cell r="S1902" t="str">
            <v xml:space="preserve">32819 </v>
          </cell>
          <cell r="T1902"/>
          <cell r="U1902"/>
          <cell r="V1902"/>
          <cell r="W1902"/>
          <cell r="X1902"/>
          <cell r="Y1902"/>
          <cell r="Z1902"/>
          <cell r="AA1902">
            <v>32819</v>
          </cell>
          <cell r="AB1902"/>
        </row>
        <row r="1903">
          <cell r="A1903"/>
          <cell r="B1903"/>
          <cell r="C1903"/>
          <cell r="D1903"/>
          <cell r="E1903"/>
          <cell r="F1903"/>
          <cell r="G1903"/>
          <cell r="H1903"/>
          <cell r="I1903"/>
          <cell r="J1903"/>
          <cell r="K1903"/>
          <cell r="L1903"/>
          <cell r="M1903"/>
          <cell r="N1903"/>
          <cell r="O1903"/>
          <cell r="P1903">
            <v>0</v>
          </cell>
          <cell r="Q1903"/>
          <cell r="R1903"/>
          <cell r="S1903" t="str">
            <v xml:space="preserve">32819 </v>
          </cell>
          <cell r="T1903"/>
          <cell r="U1903"/>
          <cell r="V1903"/>
          <cell r="W1903"/>
          <cell r="X1903"/>
          <cell r="Y1903"/>
          <cell r="Z1903"/>
          <cell r="AA1903">
            <v>32819</v>
          </cell>
          <cell r="AB1903"/>
        </row>
        <row r="1904">
          <cell r="A1904"/>
          <cell r="B1904"/>
          <cell r="C1904"/>
          <cell r="D1904"/>
          <cell r="E1904"/>
          <cell r="F1904"/>
          <cell r="G1904"/>
          <cell r="H1904"/>
          <cell r="I1904"/>
          <cell r="J1904"/>
          <cell r="K1904"/>
          <cell r="L1904"/>
          <cell r="M1904"/>
          <cell r="N1904"/>
          <cell r="O1904"/>
          <cell r="P1904">
            <v>0</v>
          </cell>
          <cell r="Q1904"/>
          <cell r="R1904"/>
          <cell r="S1904" t="str">
            <v xml:space="preserve">32819 </v>
          </cell>
          <cell r="T1904"/>
          <cell r="U1904"/>
          <cell r="V1904"/>
          <cell r="W1904"/>
          <cell r="X1904"/>
          <cell r="Y1904"/>
          <cell r="Z1904"/>
          <cell r="AA1904">
            <v>32819</v>
          </cell>
          <cell r="AB1904"/>
        </row>
        <row r="1905">
          <cell r="A1905"/>
          <cell r="B1905"/>
          <cell r="C1905"/>
          <cell r="D1905"/>
          <cell r="E1905"/>
          <cell r="F1905"/>
          <cell r="G1905"/>
          <cell r="H1905"/>
          <cell r="I1905"/>
          <cell r="J1905"/>
          <cell r="K1905"/>
          <cell r="L1905"/>
          <cell r="M1905"/>
          <cell r="N1905"/>
          <cell r="O1905"/>
          <cell r="P1905">
            <v>0</v>
          </cell>
          <cell r="Q1905"/>
          <cell r="R1905"/>
          <cell r="S1905" t="str">
            <v xml:space="preserve">32819 </v>
          </cell>
          <cell r="T1905"/>
          <cell r="U1905"/>
          <cell r="V1905"/>
          <cell r="W1905"/>
          <cell r="X1905"/>
          <cell r="Y1905"/>
          <cell r="Z1905"/>
          <cell r="AA1905">
            <v>32819</v>
          </cell>
          <cell r="AB1905"/>
        </row>
        <row r="1906">
          <cell r="A1906"/>
          <cell r="B1906"/>
          <cell r="C1906"/>
          <cell r="D1906"/>
          <cell r="E1906"/>
          <cell r="F1906"/>
          <cell r="G1906"/>
          <cell r="H1906"/>
          <cell r="I1906"/>
          <cell r="J1906"/>
          <cell r="K1906"/>
          <cell r="L1906"/>
          <cell r="M1906"/>
          <cell r="N1906"/>
          <cell r="O1906"/>
          <cell r="P1906">
            <v>0</v>
          </cell>
          <cell r="Q1906"/>
          <cell r="R1906"/>
          <cell r="S1906" t="str">
            <v xml:space="preserve">32819 </v>
          </cell>
          <cell r="T1906"/>
          <cell r="U1906"/>
          <cell r="V1906"/>
          <cell r="W1906"/>
          <cell r="X1906"/>
          <cell r="Y1906"/>
          <cell r="Z1906"/>
          <cell r="AA1906">
            <v>32819</v>
          </cell>
          <cell r="AB1906"/>
        </row>
        <row r="1907">
          <cell r="A1907"/>
          <cell r="B1907"/>
          <cell r="C1907"/>
          <cell r="D1907"/>
          <cell r="E1907"/>
          <cell r="F1907"/>
          <cell r="G1907"/>
          <cell r="H1907"/>
          <cell r="I1907"/>
          <cell r="J1907"/>
          <cell r="K1907"/>
          <cell r="L1907"/>
          <cell r="M1907"/>
          <cell r="N1907"/>
          <cell r="O1907"/>
          <cell r="P1907">
            <v>0</v>
          </cell>
          <cell r="Q1907"/>
          <cell r="R1907"/>
          <cell r="S1907" t="str">
            <v xml:space="preserve">32819 </v>
          </cell>
          <cell r="T1907"/>
          <cell r="U1907"/>
          <cell r="V1907"/>
          <cell r="W1907"/>
          <cell r="X1907"/>
          <cell r="Y1907"/>
          <cell r="Z1907"/>
          <cell r="AA1907">
            <v>32819</v>
          </cell>
          <cell r="AB1907"/>
        </row>
        <row r="1908">
          <cell r="A1908"/>
          <cell r="B1908"/>
          <cell r="C1908"/>
          <cell r="D1908"/>
          <cell r="E1908"/>
          <cell r="F1908"/>
          <cell r="G1908"/>
          <cell r="H1908"/>
          <cell r="I1908"/>
          <cell r="J1908"/>
          <cell r="K1908"/>
          <cell r="L1908"/>
          <cell r="M1908"/>
          <cell r="N1908"/>
          <cell r="O1908"/>
          <cell r="P1908">
            <v>0</v>
          </cell>
          <cell r="Q1908"/>
          <cell r="R1908"/>
          <cell r="S1908" t="str">
            <v xml:space="preserve">32819 </v>
          </cell>
          <cell r="T1908"/>
          <cell r="U1908"/>
          <cell r="V1908"/>
          <cell r="W1908"/>
          <cell r="X1908"/>
          <cell r="Y1908"/>
          <cell r="Z1908"/>
          <cell r="AA1908">
            <v>32819</v>
          </cell>
          <cell r="AB1908"/>
        </row>
        <row r="1909">
          <cell r="A1909"/>
          <cell r="B1909"/>
          <cell r="C1909"/>
          <cell r="D1909"/>
          <cell r="E1909"/>
          <cell r="F1909"/>
          <cell r="G1909"/>
          <cell r="H1909"/>
          <cell r="I1909"/>
          <cell r="J1909"/>
          <cell r="K1909"/>
          <cell r="L1909"/>
          <cell r="M1909"/>
          <cell r="N1909"/>
          <cell r="O1909"/>
          <cell r="P1909">
            <v>0</v>
          </cell>
          <cell r="Q1909"/>
          <cell r="R1909"/>
          <cell r="S1909" t="str">
            <v xml:space="preserve">32819 </v>
          </cell>
          <cell r="T1909"/>
          <cell r="U1909"/>
          <cell r="V1909"/>
          <cell r="W1909"/>
          <cell r="X1909"/>
          <cell r="Y1909"/>
          <cell r="Z1909"/>
          <cell r="AA1909">
            <v>32819</v>
          </cell>
          <cell r="AB1909"/>
        </row>
        <row r="1910">
          <cell r="A1910"/>
          <cell r="B1910"/>
          <cell r="C1910"/>
          <cell r="D1910"/>
          <cell r="E1910"/>
          <cell r="F1910"/>
          <cell r="G1910"/>
          <cell r="H1910"/>
          <cell r="I1910"/>
          <cell r="J1910"/>
          <cell r="K1910"/>
          <cell r="L1910"/>
          <cell r="M1910"/>
          <cell r="N1910"/>
          <cell r="O1910"/>
          <cell r="P1910">
            <v>0</v>
          </cell>
          <cell r="Q1910"/>
          <cell r="R1910"/>
          <cell r="S1910" t="str">
            <v xml:space="preserve">32819 </v>
          </cell>
          <cell r="T1910"/>
          <cell r="U1910"/>
          <cell r="V1910"/>
          <cell r="W1910"/>
          <cell r="X1910"/>
          <cell r="Y1910"/>
          <cell r="Z1910"/>
          <cell r="AA1910">
            <v>32819</v>
          </cell>
          <cell r="AB1910"/>
        </row>
        <row r="1911">
          <cell r="A1911"/>
          <cell r="B1911"/>
          <cell r="C1911"/>
          <cell r="D1911"/>
          <cell r="E1911"/>
          <cell r="F1911"/>
          <cell r="G1911"/>
          <cell r="H1911"/>
          <cell r="I1911"/>
          <cell r="J1911"/>
          <cell r="K1911"/>
          <cell r="L1911"/>
          <cell r="M1911"/>
          <cell r="N1911"/>
          <cell r="O1911"/>
          <cell r="P1911">
            <v>0</v>
          </cell>
          <cell r="Q1911"/>
          <cell r="R1911"/>
          <cell r="S1911" t="str">
            <v xml:space="preserve">32819 </v>
          </cell>
          <cell r="T1911"/>
          <cell r="U1911"/>
          <cell r="V1911"/>
          <cell r="W1911"/>
          <cell r="X1911"/>
          <cell r="Y1911"/>
          <cell r="Z1911"/>
          <cell r="AA1911">
            <v>32819</v>
          </cell>
          <cell r="AB1911"/>
        </row>
        <row r="1912">
          <cell r="A1912"/>
          <cell r="B1912"/>
          <cell r="C1912"/>
          <cell r="D1912"/>
          <cell r="E1912"/>
          <cell r="F1912"/>
          <cell r="G1912"/>
          <cell r="H1912"/>
          <cell r="I1912"/>
          <cell r="J1912"/>
          <cell r="K1912"/>
          <cell r="L1912"/>
          <cell r="M1912"/>
          <cell r="N1912"/>
          <cell r="O1912"/>
          <cell r="P1912">
            <v>0</v>
          </cell>
          <cell r="Q1912"/>
          <cell r="R1912"/>
          <cell r="S1912" t="str">
            <v xml:space="preserve">32819 </v>
          </cell>
          <cell r="T1912"/>
          <cell r="U1912"/>
          <cell r="V1912"/>
          <cell r="W1912"/>
          <cell r="X1912"/>
          <cell r="Y1912"/>
          <cell r="Z1912"/>
          <cell r="AA1912">
            <v>32819</v>
          </cell>
          <cell r="AB1912"/>
        </row>
        <row r="1913">
          <cell r="A1913"/>
          <cell r="B1913"/>
          <cell r="C1913"/>
          <cell r="D1913"/>
          <cell r="E1913"/>
          <cell r="F1913"/>
          <cell r="G1913"/>
          <cell r="H1913"/>
          <cell r="I1913"/>
          <cell r="J1913"/>
          <cell r="K1913"/>
          <cell r="L1913"/>
          <cell r="M1913"/>
          <cell r="N1913"/>
          <cell r="O1913"/>
          <cell r="P1913">
            <v>0</v>
          </cell>
          <cell r="Q1913"/>
          <cell r="R1913"/>
          <cell r="S1913" t="str">
            <v xml:space="preserve">32819 </v>
          </cell>
          <cell r="T1913"/>
          <cell r="U1913"/>
          <cell r="V1913"/>
          <cell r="W1913"/>
          <cell r="X1913"/>
          <cell r="Y1913"/>
          <cell r="Z1913"/>
          <cell r="AA1913">
            <v>32819</v>
          </cell>
          <cell r="AB1913"/>
        </row>
        <row r="1914">
          <cell r="A1914"/>
          <cell r="B1914"/>
          <cell r="C1914"/>
          <cell r="D1914"/>
          <cell r="E1914"/>
          <cell r="F1914"/>
          <cell r="G1914"/>
          <cell r="H1914"/>
          <cell r="I1914"/>
          <cell r="J1914"/>
          <cell r="K1914"/>
          <cell r="L1914"/>
          <cell r="M1914"/>
          <cell r="N1914"/>
          <cell r="O1914"/>
          <cell r="P1914">
            <v>0</v>
          </cell>
          <cell r="Q1914"/>
          <cell r="R1914"/>
          <cell r="S1914" t="str">
            <v xml:space="preserve">32819 </v>
          </cell>
          <cell r="T1914"/>
          <cell r="U1914"/>
          <cell r="V1914"/>
          <cell r="W1914"/>
          <cell r="X1914"/>
          <cell r="Y1914"/>
          <cell r="Z1914"/>
          <cell r="AA1914">
            <v>32819</v>
          </cell>
          <cell r="AB1914"/>
        </row>
        <row r="1915">
          <cell r="A1915"/>
          <cell r="B1915"/>
          <cell r="C1915"/>
          <cell r="D1915"/>
          <cell r="E1915"/>
          <cell r="F1915"/>
          <cell r="G1915"/>
          <cell r="H1915"/>
          <cell r="I1915"/>
          <cell r="J1915"/>
          <cell r="K1915"/>
          <cell r="L1915"/>
          <cell r="M1915"/>
          <cell r="N1915"/>
          <cell r="O1915"/>
          <cell r="P1915">
            <v>0</v>
          </cell>
          <cell r="Q1915"/>
          <cell r="R1915"/>
          <cell r="S1915" t="str">
            <v xml:space="preserve">32819 </v>
          </cell>
          <cell r="T1915"/>
          <cell r="U1915"/>
          <cell r="V1915"/>
          <cell r="W1915"/>
          <cell r="X1915"/>
          <cell r="Y1915"/>
          <cell r="Z1915"/>
          <cell r="AA1915">
            <v>32819</v>
          </cell>
          <cell r="AB1915"/>
        </row>
        <row r="1916">
          <cell r="A1916"/>
          <cell r="B1916"/>
          <cell r="C1916"/>
          <cell r="D1916"/>
          <cell r="E1916"/>
          <cell r="F1916"/>
          <cell r="G1916"/>
          <cell r="H1916"/>
          <cell r="I1916"/>
          <cell r="J1916"/>
          <cell r="K1916"/>
          <cell r="L1916"/>
          <cell r="M1916"/>
          <cell r="N1916"/>
          <cell r="O1916"/>
          <cell r="P1916">
            <v>0</v>
          </cell>
          <cell r="Q1916"/>
          <cell r="R1916"/>
          <cell r="S1916" t="str">
            <v xml:space="preserve">32819 </v>
          </cell>
          <cell r="T1916"/>
          <cell r="U1916"/>
          <cell r="V1916"/>
          <cell r="W1916"/>
          <cell r="X1916"/>
          <cell r="Y1916"/>
          <cell r="Z1916"/>
          <cell r="AA1916">
            <v>32819</v>
          </cell>
          <cell r="AB1916"/>
        </row>
        <row r="1917">
          <cell r="A1917"/>
          <cell r="B1917"/>
          <cell r="C1917"/>
          <cell r="D1917"/>
          <cell r="E1917"/>
          <cell r="F1917"/>
          <cell r="G1917"/>
          <cell r="H1917"/>
          <cell r="I1917"/>
          <cell r="J1917"/>
          <cell r="K1917"/>
          <cell r="L1917"/>
          <cell r="M1917"/>
          <cell r="N1917"/>
          <cell r="O1917"/>
          <cell r="P1917">
            <v>0</v>
          </cell>
          <cell r="Q1917"/>
          <cell r="R1917"/>
          <cell r="S1917" t="str">
            <v xml:space="preserve">32819 </v>
          </cell>
          <cell r="T1917"/>
          <cell r="U1917"/>
          <cell r="V1917"/>
          <cell r="W1917"/>
          <cell r="X1917"/>
          <cell r="Y1917"/>
          <cell r="Z1917"/>
          <cell r="AA1917">
            <v>32819</v>
          </cell>
          <cell r="AB1917"/>
        </row>
        <row r="1918">
          <cell r="A1918"/>
          <cell r="B1918"/>
          <cell r="C1918"/>
          <cell r="D1918"/>
          <cell r="E1918"/>
          <cell r="F1918"/>
          <cell r="G1918"/>
          <cell r="H1918"/>
          <cell r="I1918"/>
          <cell r="J1918"/>
          <cell r="K1918"/>
          <cell r="L1918"/>
          <cell r="M1918"/>
          <cell r="N1918"/>
          <cell r="O1918"/>
          <cell r="P1918">
            <v>0</v>
          </cell>
          <cell r="Q1918"/>
          <cell r="R1918"/>
          <cell r="S1918" t="str">
            <v xml:space="preserve">32819 </v>
          </cell>
          <cell r="T1918"/>
          <cell r="U1918"/>
          <cell r="V1918"/>
          <cell r="W1918"/>
          <cell r="X1918"/>
          <cell r="Y1918"/>
          <cell r="Z1918"/>
          <cell r="AA1918">
            <v>32819</v>
          </cell>
          <cell r="AB1918"/>
        </row>
        <row r="1919">
          <cell r="A1919"/>
          <cell r="B1919"/>
          <cell r="C1919"/>
          <cell r="D1919"/>
          <cell r="E1919"/>
          <cell r="F1919"/>
          <cell r="G1919"/>
          <cell r="H1919"/>
          <cell r="I1919"/>
          <cell r="J1919"/>
          <cell r="K1919"/>
          <cell r="L1919"/>
          <cell r="M1919"/>
          <cell r="N1919"/>
          <cell r="O1919"/>
          <cell r="P1919">
            <v>0</v>
          </cell>
          <cell r="Q1919"/>
          <cell r="R1919"/>
          <cell r="S1919" t="str">
            <v xml:space="preserve">32819 </v>
          </cell>
          <cell r="T1919"/>
          <cell r="U1919"/>
          <cell r="V1919"/>
          <cell r="W1919"/>
          <cell r="X1919"/>
          <cell r="Y1919"/>
          <cell r="Z1919"/>
          <cell r="AA1919">
            <v>32819</v>
          </cell>
          <cell r="AB1919"/>
        </row>
        <row r="1920">
          <cell r="A1920"/>
          <cell r="B1920"/>
          <cell r="C1920"/>
          <cell r="D1920"/>
          <cell r="E1920"/>
          <cell r="F1920"/>
          <cell r="G1920"/>
          <cell r="H1920"/>
          <cell r="I1920"/>
          <cell r="J1920"/>
          <cell r="K1920"/>
          <cell r="L1920"/>
          <cell r="M1920"/>
          <cell r="N1920"/>
          <cell r="O1920"/>
          <cell r="P1920">
            <v>0</v>
          </cell>
          <cell r="Q1920"/>
          <cell r="R1920"/>
          <cell r="S1920" t="str">
            <v xml:space="preserve">32819 </v>
          </cell>
          <cell r="T1920"/>
          <cell r="U1920"/>
          <cell r="V1920"/>
          <cell r="W1920"/>
          <cell r="X1920"/>
          <cell r="Y1920"/>
          <cell r="Z1920"/>
          <cell r="AA1920">
            <v>32819</v>
          </cell>
          <cell r="AB1920"/>
        </row>
        <row r="1921">
          <cell r="A1921"/>
          <cell r="B1921"/>
          <cell r="C1921"/>
          <cell r="D1921"/>
          <cell r="E1921"/>
          <cell r="F1921"/>
          <cell r="G1921"/>
          <cell r="H1921"/>
          <cell r="I1921"/>
          <cell r="J1921"/>
          <cell r="K1921"/>
          <cell r="L1921"/>
          <cell r="M1921"/>
          <cell r="N1921"/>
          <cell r="O1921"/>
          <cell r="P1921">
            <v>0</v>
          </cell>
          <cell r="Q1921"/>
          <cell r="R1921"/>
          <cell r="S1921" t="str">
            <v xml:space="preserve">32819 </v>
          </cell>
          <cell r="T1921"/>
          <cell r="U1921"/>
          <cell r="V1921"/>
          <cell r="W1921"/>
          <cell r="X1921"/>
          <cell r="Y1921"/>
          <cell r="Z1921"/>
          <cell r="AA1921">
            <v>32819</v>
          </cell>
          <cell r="AB1921"/>
        </row>
        <row r="1922">
          <cell r="A1922"/>
          <cell r="B1922"/>
          <cell r="C1922"/>
          <cell r="D1922"/>
          <cell r="E1922"/>
          <cell r="F1922"/>
          <cell r="G1922"/>
          <cell r="H1922"/>
          <cell r="I1922"/>
          <cell r="J1922"/>
          <cell r="K1922"/>
          <cell r="L1922"/>
          <cell r="M1922"/>
          <cell r="N1922"/>
          <cell r="O1922"/>
          <cell r="P1922">
            <v>0</v>
          </cell>
          <cell r="Q1922"/>
          <cell r="R1922"/>
          <cell r="S1922" t="str">
            <v xml:space="preserve">32819 </v>
          </cell>
          <cell r="T1922"/>
          <cell r="U1922"/>
          <cell r="V1922"/>
          <cell r="W1922"/>
          <cell r="X1922"/>
          <cell r="Y1922"/>
          <cell r="Z1922"/>
          <cell r="AA1922">
            <v>32819</v>
          </cell>
          <cell r="AB1922"/>
        </row>
        <row r="1923">
          <cell r="A1923"/>
          <cell r="B1923"/>
          <cell r="C1923"/>
          <cell r="D1923"/>
          <cell r="E1923"/>
          <cell r="F1923"/>
          <cell r="G1923"/>
          <cell r="H1923"/>
          <cell r="I1923"/>
          <cell r="J1923"/>
          <cell r="K1923"/>
          <cell r="L1923"/>
          <cell r="M1923"/>
          <cell r="N1923"/>
          <cell r="O1923"/>
          <cell r="P1923">
            <v>0</v>
          </cell>
          <cell r="Q1923"/>
          <cell r="R1923"/>
          <cell r="S1923" t="str">
            <v xml:space="preserve">32819 </v>
          </cell>
          <cell r="T1923"/>
          <cell r="U1923"/>
          <cell r="V1923"/>
          <cell r="W1923"/>
          <cell r="X1923"/>
          <cell r="Y1923"/>
          <cell r="Z1923"/>
          <cell r="AA1923">
            <v>32819</v>
          </cell>
          <cell r="AB1923"/>
        </row>
        <row r="1924">
          <cell r="A1924"/>
          <cell r="B1924"/>
          <cell r="C1924"/>
          <cell r="D1924"/>
          <cell r="E1924"/>
          <cell r="F1924"/>
          <cell r="G1924"/>
          <cell r="H1924"/>
          <cell r="I1924"/>
          <cell r="J1924"/>
          <cell r="K1924"/>
          <cell r="L1924"/>
          <cell r="M1924"/>
          <cell r="N1924"/>
          <cell r="O1924"/>
          <cell r="P1924">
            <v>0</v>
          </cell>
          <cell r="Q1924"/>
          <cell r="R1924"/>
          <cell r="S1924" t="str">
            <v xml:space="preserve">32819 </v>
          </cell>
          <cell r="T1924"/>
          <cell r="U1924"/>
          <cell r="V1924"/>
          <cell r="W1924"/>
          <cell r="X1924"/>
          <cell r="Y1924"/>
          <cell r="Z1924"/>
          <cell r="AA1924">
            <v>32819</v>
          </cell>
          <cell r="AB1924"/>
        </row>
        <row r="1925">
          <cell r="A1925"/>
          <cell r="B1925"/>
          <cell r="C1925"/>
          <cell r="D1925"/>
          <cell r="E1925"/>
          <cell r="F1925"/>
          <cell r="G1925"/>
          <cell r="H1925"/>
          <cell r="I1925"/>
          <cell r="J1925"/>
          <cell r="K1925"/>
          <cell r="L1925"/>
          <cell r="M1925"/>
          <cell r="N1925"/>
          <cell r="O1925"/>
          <cell r="P1925">
            <v>0</v>
          </cell>
          <cell r="Q1925"/>
          <cell r="R1925"/>
          <cell r="S1925" t="str">
            <v xml:space="preserve">32819 </v>
          </cell>
          <cell r="T1925"/>
          <cell r="U1925"/>
          <cell r="V1925"/>
          <cell r="W1925"/>
          <cell r="X1925"/>
          <cell r="Y1925"/>
          <cell r="Z1925"/>
          <cell r="AA1925">
            <v>32819</v>
          </cell>
          <cell r="AB1925"/>
        </row>
        <row r="1926">
          <cell r="A1926"/>
          <cell r="B1926"/>
          <cell r="C1926"/>
          <cell r="D1926"/>
          <cell r="E1926"/>
          <cell r="F1926"/>
          <cell r="G1926"/>
          <cell r="H1926"/>
          <cell r="I1926"/>
          <cell r="J1926"/>
          <cell r="K1926"/>
          <cell r="L1926"/>
          <cell r="M1926"/>
          <cell r="N1926"/>
          <cell r="O1926"/>
          <cell r="P1926">
            <v>0</v>
          </cell>
          <cell r="Q1926"/>
          <cell r="R1926"/>
          <cell r="S1926" t="str">
            <v xml:space="preserve">32819 </v>
          </cell>
          <cell r="T1926"/>
          <cell r="U1926"/>
          <cell r="V1926"/>
          <cell r="W1926"/>
          <cell r="X1926"/>
          <cell r="Y1926"/>
          <cell r="Z1926"/>
          <cell r="AA1926">
            <v>32819</v>
          </cell>
          <cell r="AB1926"/>
        </row>
        <row r="1927">
          <cell r="A1927"/>
          <cell r="B1927"/>
          <cell r="C1927"/>
          <cell r="D1927"/>
          <cell r="E1927"/>
          <cell r="F1927"/>
          <cell r="G1927"/>
          <cell r="H1927"/>
          <cell r="I1927"/>
          <cell r="J1927"/>
          <cell r="K1927"/>
          <cell r="L1927"/>
          <cell r="M1927"/>
          <cell r="N1927"/>
          <cell r="O1927"/>
          <cell r="P1927">
            <v>0</v>
          </cell>
          <cell r="Q1927"/>
          <cell r="R1927"/>
          <cell r="S1927" t="str">
            <v xml:space="preserve">32819 </v>
          </cell>
          <cell r="T1927"/>
          <cell r="U1927"/>
          <cell r="V1927"/>
          <cell r="W1927"/>
          <cell r="X1927"/>
          <cell r="Y1927"/>
          <cell r="Z1927"/>
          <cell r="AA1927">
            <v>32819</v>
          </cell>
          <cell r="AB1927"/>
        </row>
        <row r="1928">
          <cell r="A1928"/>
          <cell r="B1928"/>
          <cell r="C1928"/>
          <cell r="D1928"/>
          <cell r="E1928"/>
          <cell r="F1928"/>
          <cell r="G1928"/>
          <cell r="H1928"/>
          <cell r="I1928"/>
          <cell r="J1928"/>
          <cell r="K1928"/>
          <cell r="L1928"/>
          <cell r="M1928"/>
          <cell r="N1928"/>
          <cell r="O1928"/>
          <cell r="P1928">
            <v>0</v>
          </cell>
          <cell r="Q1928"/>
          <cell r="R1928"/>
          <cell r="S1928" t="str">
            <v xml:space="preserve">32819 </v>
          </cell>
          <cell r="T1928"/>
          <cell r="U1928"/>
          <cell r="V1928"/>
          <cell r="W1928"/>
          <cell r="X1928"/>
          <cell r="Y1928"/>
          <cell r="Z1928"/>
          <cell r="AA1928">
            <v>32819</v>
          </cell>
          <cell r="AB1928"/>
        </row>
        <row r="1929">
          <cell r="A1929"/>
          <cell r="B1929"/>
          <cell r="C1929"/>
          <cell r="D1929"/>
          <cell r="E1929"/>
          <cell r="F1929"/>
          <cell r="G1929"/>
          <cell r="H1929"/>
          <cell r="I1929"/>
          <cell r="J1929"/>
          <cell r="K1929"/>
          <cell r="L1929"/>
          <cell r="M1929"/>
          <cell r="N1929"/>
          <cell r="O1929"/>
          <cell r="P1929">
            <v>0</v>
          </cell>
          <cell r="Q1929"/>
          <cell r="R1929"/>
          <cell r="S1929" t="str">
            <v xml:space="preserve">32819 </v>
          </cell>
          <cell r="T1929"/>
          <cell r="U1929"/>
          <cell r="V1929"/>
          <cell r="W1929"/>
          <cell r="X1929"/>
          <cell r="Y1929"/>
          <cell r="Z1929"/>
          <cell r="AA1929">
            <v>32819</v>
          </cell>
          <cell r="AB1929"/>
        </row>
        <row r="1930">
          <cell r="A1930"/>
          <cell r="B1930"/>
          <cell r="C1930"/>
          <cell r="D1930"/>
          <cell r="E1930"/>
          <cell r="F1930"/>
          <cell r="G1930"/>
          <cell r="H1930"/>
          <cell r="I1930"/>
          <cell r="J1930"/>
          <cell r="K1930"/>
          <cell r="L1930"/>
          <cell r="M1930"/>
          <cell r="N1930"/>
          <cell r="O1930"/>
          <cell r="P1930">
            <v>0</v>
          </cell>
          <cell r="Q1930"/>
          <cell r="R1930"/>
          <cell r="S1930" t="str">
            <v xml:space="preserve">32819 </v>
          </cell>
          <cell r="T1930"/>
          <cell r="U1930"/>
          <cell r="V1930"/>
          <cell r="W1930"/>
          <cell r="X1930"/>
          <cell r="Y1930"/>
          <cell r="Z1930"/>
          <cell r="AA1930">
            <v>32819</v>
          </cell>
          <cell r="AB1930"/>
        </row>
        <row r="1931">
          <cell r="A1931"/>
          <cell r="B1931"/>
          <cell r="C1931"/>
          <cell r="D1931"/>
          <cell r="E1931"/>
          <cell r="F1931"/>
          <cell r="G1931"/>
          <cell r="H1931"/>
          <cell r="I1931"/>
          <cell r="J1931"/>
          <cell r="K1931"/>
          <cell r="L1931"/>
          <cell r="M1931"/>
          <cell r="N1931"/>
          <cell r="O1931"/>
          <cell r="P1931">
            <v>0</v>
          </cell>
          <cell r="Q1931"/>
          <cell r="R1931"/>
          <cell r="S1931" t="str">
            <v xml:space="preserve">32819 </v>
          </cell>
          <cell r="T1931"/>
          <cell r="U1931"/>
          <cell r="V1931"/>
          <cell r="W1931"/>
          <cell r="X1931"/>
          <cell r="Y1931"/>
          <cell r="Z1931"/>
          <cell r="AA1931">
            <v>32819</v>
          </cell>
          <cell r="AB1931"/>
        </row>
        <row r="1932">
          <cell r="A1932"/>
          <cell r="B1932"/>
          <cell r="C1932"/>
          <cell r="D1932"/>
          <cell r="E1932"/>
          <cell r="F1932"/>
          <cell r="G1932"/>
          <cell r="H1932"/>
          <cell r="I1932"/>
          <cell r="J1932"/>
          <cell r="K1932"/>
          <cell r="L1932"/>
          <cell r="M1932"/>
          <cell r="N1932"/>
          <cell r="O1932"/>
          <cell r="P1932">
            <v>0</v>
          </cell>
          <cell r="Q1932"/>
          <cell r="R1932"/>
          <cell r="S1932" t="str">
            <v xml:space="preserve">32819 </v>
          </cell>
          <cell r="T1932"/>
          <cell r="U1932"/>
          <cell r="V1932"/>
          <cell r="W1932"/>
          <cell r="X1932"/>
          <cell r="Y1932"/>
          <cell r="Z1932"/>
          <cell r="AA1932">
            <v>32819</v>
          </cell>
          <cell r="AB1932"/>
        </row>
        <row r="1933">
          <cell r="A1933"/>
          <cell r="B1933"/>
          <cell r="C1933"/>
          <cell r="D1933"/>
          <cell r="E1933"/>
          <cell r="F1933"/>
          <cell r="G1933"/>
          <cell r="H1933"/>
          <cell r="I1933"/>
          <cell r="J1933"/>
          <cell r="K1933"/>
          <cell r="L1933"/>
          <cell r="M1933"/>
          <cell r="N1933"/>
          <cell r="O1933"/>
          <cell r="P1933">
            <v>0</v>
          </cell>
          <cell r="Q1933"/>
          <cell r="R1933"/>
          <cell r="S1933" t="str">
            <v xml:space="preserve">32819 </v>
          </cell>
          <cell r="T1933"/>
          <cell r="U1933"/>
          <cell r="V1933"/>
          <cell r="W1933"/>
          <cell r="X1933"/>
          <cell r="Y1933"/>
          <cell r="Z1933"/>
          <cell r="AA1933">
            <v>32819</v>
          </cell>
          <cell r="AB1933"/>
        </row>
        <row r="1934">
          <cell r="A1934"/>
          <cell r="B1934"/>
          <cell r="C1934"/>
          <cell r="D1934"/>
          <cell r="E1934"/>
          <cell r="F1934"/>
          <cell r="G1934"/>
          <cell r="H1934"/>
          <cell r="I1934"/>
          <cell r="J1934"/>
          <cell r="K1934"/>
          <cell r="L1934"/>
          <cell r="M1934"/>
          <cell r="N1934"/>
          <cell r="O1934"/>
          <cell r="P1934">
            <v>0</v>
          </cell>
          <cell r="Q1934"/>
          <cell r="R1934"/>
          <cell r="S1934" t="str">
            <v xml:space="preserve">32819 </v>
          </cell>
          <cell r="T1934"/>
          <cell r="U1934"/>
          <cell r="V1934"/>
          <cell r="W1934"/>
          <cell r="X1934"/>
          <cell r="Y1934"/>
          <cell r="Z1934"/>
          <cell r="AA1934">
            <v>32819</v>
          </cell>
          <cell r="AB1934"/>
        </row>
        <row r="1935">
          <cell r="A1935"/>
          <cell r="B1935"/>
          <cell r="C1935"/>
          <cell r="D1935"/>
          <cell r="E1935"/>
          <cell r="F1935"/>
          <cell r="G1935"/>
          <cell r="H1935"/>
          <cell r="I1935"/>
          <cell r="J1935"/>
          <cell r="K1935"/>
          <cell r="L1935"/>
          <cell r="M1935"/>
          <cell r="N1935"/>
          <cell r="O1935"/>
          <cell r="P1935">
            <v>0</v>
          </cell>
          <cell r="Q1935"/>
          <cell r="R1935"/>
          <cell r="S1935" t="str">
            <v xml:space="preserve">32819 </v>
          </cell>
          <cell r="T1935"/>
          <cell r="U1935"/>
          <cell r="V1935"/>
          <cell r="W1935"/>
          <cell r="X1935"/>
          <cell r="Y1935"/>
          <cell r="Z1935"/>
          <cell r="AA1935">
            <v>32819</v>
          </cell>
          <cell r="AB1935"/>
        </row>
        <row r="1936">
          <cell r="A1936"/>
          <cell r="B1936"/>
          <cell r="C1936"/>
          <cell r="D1936"/>
          <cell r="E1936"/>
          <cell r="F1936"/>
          <cell r="G1936"/>
          <cell r="H1936"/>
          <cell r="I1936"/>
          <cell r="J1936"/>
          <cell r="K1936"/>
          <cell r="L1936"/>
          <cell r="M1936"/>
          <cell r="N1936"/>
          <cell r="O1936"/>
          <cell r="P1936">
            <v>0</v>
          </cell>
          <cell r="Q1936"/>
          <cell r="R1936"/>
          <cell r="S1936" t="str">
            <v xml:space="preserve">32819 </v>
          </cell>
          <cell r="T1936"/>
          <cell r="U1936"/>
          <cell r="V1936"/>
          <cell r="W1936"/>
          <cell r="X1936"/>
          <cell r="Y1936"/>
          <cell r="Z1936"/>
          <cell r="AA1936">
            <v>32819</v>
          </cell>
          <cell r="AB1936"/>
        </row>
        <row r="1937">
          <cell r="A1937"/>
          <cell r="B1937"/>
          <cell r="C1937"/>
          <cell r="D1937"/>
          <cell r="E1937"/>
          <cell r="F1937"/>
          <cell r="G1937"/>
          <cell r="H1937"/>
          <cell r="I1937"/>
          <cell r="J1937"/>
          <cell r="K1937"/>
          <cell r="L1937"/>
          <cell r="M1937"/>
          <cell r="N1937"/>
          <cell r="O1937"/>
          <cell r="P1937">
            <v>0</v>
          </cell>
          <cell r="Q1937"/>
          <cell r="R1937"/>
          <cell r="S1937" t="str">
            <v xml:space="preserve">32819 </v>
          </cell>
          <cell r="T1937"/>
          <cell r="U1937"/>
          <cell r="V1937"/>
          <cell r="W1937"/>
          <cell r="X1937"/>
          <cell r="Y1937"/>
          <cell r="Z1937"/>
          <cell r="AA1937">
            <v>32819</v>
          </cell>
          <cell r="AB1937"/>
        </row>
        <row r="1938">
          <cell r="A1938"/>
          <cell r="B1938"/>
          <cell r="C1938"/>
          <cell r="D1938"/>
          <cell r="E1938"/>
          <cell r="F1938"/>
          <cell r="G1938"/>
          <cell r="H1938"/>
          <cell r="I1938"/>
          <cell r="J1938"/>
          <cell r="K1938"/>
          <cell r="L1938"/>
          <cell r="M1938"/>
          <cell r="N1938"/>
          <cell r="O1938"/>
          <cell r="P1938">
            <v>0</v>
          </cell>
          <cell r="Q1938"/>
          <cell r="R1938"/>
          <cell r="S1938" t="str">
            <v xml:space="preserve">32819 </v>
          </cell>
          <cell r="T1938"/>
          <cell r="U1938"/>
          <cell r="V1938"/>
          <cell r="W1938"/>
          <cell r="X1938"/>
          <cell r="Y1938"/>
          <cell r="Z1938"/>
          <cell r="AA1938">
            <v>32819</v>
          </cell>
          <cell r="AB1938"/>
        </row>
        <row r="1939">
          <cell r="A1939"/>
          <cell r="B1939"/>
          <cell r="C1939"/>
          <cell r="D1939"/>
          <cell r="E1939"/>
          <cell r="F1939"/>
          <cell r="G1939"/>
          <cell r="H1939"/>
          <cell r="I1939"/>
          <cell r="J1939"/>
          <cell r="K1939"/>
          <cell r="L1939"/>
          <cell r="M1939"/>
          <cell r="N1939"/>
          <cell r="O1939"/>
          <cell r="P1939">
            <v>0</v>
          </cell>
          <cell r="Q1939"/>
          <cell r="R1939"/>
          <cell r="S1939" t="str">
            <v xml:space="preserve">32819 </v>
          </cell>
          <cell r="T1939"/>
          <cell r="U1939"/>
          <cell r="V1939"/>
          <cell r="W1939"/>
          <cell r="X1939"/>
          <cell r="Y1939"/>
          <cell r="Z1939"/>
          <cell r="AA1939">
            <v>32819</v>
          </cell>
          <cell r="AB1939"/>
        </row>
        <row r="1940">
          <cell r="A1940"/>
          <cell r="B1940"/>
          <cell r="C1940"/>
          <cell r="D1940"/>
          <cell r="E1940"/>
          <cell r="F1940"/>
          <cell r="G1940"/>
          <cell r="H1940"/>
          <cell r="I1940"/>
          <cell r="J1940"/>
          <cell r="K1940"/>
          <cell r="L1940"/>
          <cell r="M1940"/>
          <cell r="N1940"/>
          <cell r="O1940"/>
          <cell r="P1940">
            <v>0</v>
          </cell>
          <cell r="Q1940"/>
          <cell r="R1940"/>
          <cell r="S1940" t="str">
            <v xml:space="preserve">32819 </v>
          </cell>
          <cell r="T1940"/>
          <cell r="U1940"/>
          <cell r="V1940"/>
          <cell r="W1940"/>
          <cell r="X1940"/>
          <cell r="Y1940"/>
          <cell r="Z1940"/>
          <cell r="AA1940">
            <v>32819</v>
          </cell>
          <cell r="AB1940"/>
        </row>
        <row r="1941">
          <cell r="A1941"/>
          <cell r="B1941"/>
          <cell r="C1941"/>
          <cell r="D1941"/>
          <cell r="E1941"/>
          <cell r="F1941"/>
          <cell r="G1941"/>
          <cell r="H1941"/>
          <cell r="I1941"/>
          <cell r="J1941"/>
          <cell r="K1941"/>
          <cell r="L1941"/>
          <cell r="M1941"/>
          <cell r="N1941"/>
          <cell r="O1941"/>
          <cell r="P1941">
            <v>0</v>
          </cell>
          <cell r="Q1941"/>
          <cell r="R1941"/>
          <cell r="S1941" t="str">
            <v xml:space="preserve">32819 </v>
          </cell>
          <cell r="T1941"/>
          <cell r="U1941"/>
          <cell r="V1941"/>
          <cell r="W1941"/>
          <cell r="X1941"/>
          <cell r="Y1941"/>
          <cell r="Z1941"/>
          <cell r="AA1941">
            <v>32819</v>
          </cell>
          <cell r="AB1941"/>
        </row>
        <row r="1942">
          <cell r="A1942"/>
          <cell r="B1942"/>
          <cell r="C1942"/>
          <cell r="D1942"/>
          <cell r="E1942"/>
          <cell r="F1942"/>
          <cell r="G1942"/>
          <cell r="H1942"/>
          <cell r="I1942"/>
          <cell r="J1942"/>
          <cell r="K1942"/>
          <cell r="L1942"/>
          <cell r="M1942"/>
          <cell r="N1942"/>
          <cell r="O1942"/>
          <cell r="P1942">
            <v>0</v>
          </cell>
          <cell r="Q1942"/>
          <cell r="R1942"/>
          <cell r="S1942" t="str">
            <v xml:space="preserve">32819 </v>
          </cell>
          <cell r="T1942"/>
          <cell r="U1942"/>
          <cell r="V1942"/>
          <cell r="W1942"/>
          <cell r="X1942"/>
          <cell r="Y1942"/>
          <cell r="Z1942"/>
          <cell r="AA1942">
            <v>32819</v>
          </cell>
          <cell r="AB1942"/>
        </row>
        <row r="1943">
          <cell r="A1943"/>
          <cell r="B1943"/>
          <cell r="C1943"/>
          <cell r="D1943"/>
          <cell r="E1943"/>
          <cell r="F1943"/>
          <cell r="G1943"/>
          <cell r="H1943"/>
          <cell r="I1943"/>
          <cell r="J1943"/>
          <cell r="K1943"/>
          <cell r="L1943"/>
          <cell r="M1943"/>
          <cell r="N1943"/>
          <cell r="O1943"/>
          <cell r="P1943">
            <v>0</v>
          </cell>
          <cell r="Q1943"/>
          <cell r="R1943"/>
          <cell r="S1943" t="str">
            <v xml:space="preserve">32819 </v>
          </cell>
          <cell r="T1943"/>
          <cell r="U1943"/>
          <cell r="V1943"/>
          <cell r="W1943"/>
          <cell r="X1943"/>
          <cell r="Y1943"/>
          <cell r="Z1943"/>
          <cell r="AA1943">
            <v>32819</v>
          </cell>
          <cell r="AB1943"/>
        </row>
        <row r="1944">
          <cell r="A1944"/>
          <cell r="B1944"/>
          <cell r="C1944"/>
          <cell r="D1944"/>
          <cell r="E1944"/>
          <cell r="F1944"/>
          <cell r="G1944"/>
          <cell r="H1944"/>
          <cell r="I1944"/>
          <cell r="J1944"/>
          <cell r="K1944"/>
          <cell r="L1944"/>
          <cell r="M1944"/>
          <cell r="N1944"/>
          <cell r="O1944"/>
          <cell r="P1944">
            <v>0</v>
          </cell>
          <cell r="Q1944"/>
          <cell r="R1944"/>
          <cell r="S1944" t="str">
            <v xml:space="preserve">32819 </v>
          </cell>
          <cell r="T1944"/>
          <cell r="U1944"/>
          <cell r="V1944"/>
          <cell r="W1944"/>
          <cell r="X1944"/>
          <cell r="Y1944"/>
          <cell r="Z1944"/>
          <cell r="AA1944">
            <v>32819</v>
          </cell>
          <cell r="AB1944"/>
        </row>
        <row r="1945">
          <cell r="A1945"/>
          <cell r="B1945"/>
          <cell r="C1945"/>
          <cell r="D1945"/>
          <cell r="E1945"/>
          <cell r="F1945"/>
          <cell r="G1945"/>
          <cell r="H1945"/>
          <cell r="I1945"/>
          <cell r="J1945"/>
          <cell r="K1945"/>
          <cell r="L1945"/>
          <cell r="M1945"/>
          <cell r="N1945"/>
          <cell r="O1945"/>
          <cell r="P1945">
            <v>0</v>
          </cell>
          <cell r="Q1945"/>
          <cell r="R1945"/>
          <cell r="S1945" t="str">
            <v xml:space="preserve">32819 </v>
          </cell>
          <cell r="T1945"/>
          <cell r="U1945"/>
          <cell r="V1945"/>
          <cell r="W1945"/>
          <cell r="X1945"/>
          <cell r="Y1945"/>
          <cell r="Z1945"/>
          <cell r="AA1945">
            <v>32819</v>
          </cell>
          <cell r="AB1945"/>
        </row>
        <row r="1946">
          <cell r="A1946"/>
          <cell r="B1946"/>
          <cell r="C1946"/>
          <cell r="D1946"/>
          <cell r="E1946"/>
          <cell r="F1946"/>
          <cell r="G1946"/>
          <cell r="H1946"/>
          <cell r="I1946"/>
          <cell r="J1946"/>
          <cell r="K1946"/>
          <cell r="L1946"/>
          <cell r="M1946"/>
          <cell r="N1946"/>
          <cell r="O1946"/>
          <cell r="P1946">
            <v>0</v>
          </cell>
          <cell r="Q1946"/>
          <cell r="R1946"/>
          <cell r="S1946" t="str">
            <v xml:space="preserve">32819 </v>
          </cell>
          <cell r="T1946"/>
          <cell r="U1946"/>
          <cell r="V1946"/>
          <cell r="W1946"/>
          <cell r="X1946"/>
          <cell r="Y1946"/>
          <cell r="Z1946"/>
          <cell r="AA1946">
            <v>32819</v>
          </cell>
          <cell r="AB1946"/>
        </row>
        <row r="1947">
          <cell r="A1947"/>
          <cell r="B1947"/>
          <cell r="C1947"/>
          <cell r="D1947"/>
          <cell r="E1947"/>
          <cell r="F1947"/>
          <cell r="G1947"/>
          <cell r="H1947"/>
          <cell r="I1947"/>
          <cell r="J1947"/>
          <cell r="K1947"/>
          <cell r="L1947"/>
          <cell r="M1947"/>
          <cell r="N1947"/>
          <cell r="O1947"/>
          <cell r="P1947">
            <v>0</v>
          </cell>
          <cell r="Q1947"/>
          <cell r="R1947"/>
          <cell r="S1947" t="str">
            <v xml:space="preserve">32819 </v>
          </cell>
          <cell r="T1947"/>
          <cell r="U1947"/>
          <cell r="V1947"/>
          <cell r="W1947"/>
          <cell r="X1947"/>
          <cell r="Y1947"/>
          <cell r="Z1947"/>
          <cell r="AA1947">
            <v>32819</v>
          </cell>
          <cell r="AB1947"/>
        </row>
        <row r="1948">
          <cell r="A1948"/>
          <cell r="B1948"/>
          <cell r="C1948"/>
          <cell r="D1948"/>
          <cell r="E1948"/>
          <cell r="F1948"/>
          <cell r="G1948"/>
          <cell r="H1948"/>
          <cell r="I1948"/>
          <cell r="J1948"/>
          <cell r="K1948"/>
          <cell r="L1948"/>
          <cell r="M1948"/>
          <cell r="N1948"/>
          <cell r="O1948"/>
          <cell r="P1948">
            <v>0</v>
          </cell>
          <cell r="Q1948"/>
          <cell r="R1948"/>
          <cell r="S1948" t="str">
            <v xml:space="preserve">32819 </v>
          </cell>
          <cell r="T1948"/>
          <cell r="U1948"/>
          <cell r="V1948"/>
          <cell r="W1948"/>
          <cell r="X1948"/>
          <cell r="Y1948"/>
          <cell r="Z1948"/>
          <cell r="AA1948">
            <v>32819</v>
          </cell>
          <cell r="AB1948"/>
        </row>
        <row r="1949">
          <cell r="A1949"/>
          <cell r="B1949"/>
          <cell r="C1949"/>
          <cell r="D1949"/>
          <cell r="E1949"/>
          <cell r="F1949"/>
          <cell r="G1949"/>
          <cell r="H1949"/>
          <cell r="I1949"/>
          <cell r="J1949"/>
          <cell r="K1949"/>
          <cell r="L1949"/>
          <cell r="M1949"/>
          <cell r="N1949"/>
          <cell r="O1949"/>
          <cell r="P1949">
            <v>0</v>
          </cell>
          <cell r="Q1949"/>
          <cell r="R1949"/>
          <cell r="S1949" t="str">
            <v xml:space="preserve">32819 </v>
          </cell>
          <cell r="T1949"/>
          <cell r="U1949"/>
          <cell r="V1949"/>
          <cell r="W1949"/>
          <cell r="X1949"/>
          <cell r="Y1949"/>
          <cell r="Z1949"/>
          <cell r="AA1949">
            <v>32819</v>
          </cell>
          <cell r="AB1949"/>
        </row>
        <row r="1950">
          <cell r="A1950"/>
          <cell r="B1950"/>
          <cell r="C1950"/>
          <cell r="D1950"/>
          <cell r="E1950"/>
          <cell r="F1950"/>
          <cell r="G1950"/>
          <cell r="H1950"/>
          <cell r="I1950"/>
          <cell r="J1950"/>
          <cell r="K1950"/>
          <cell r="L1950"/>
          <cell r="M1950"/>
          <cell r="N1950"/>
          <cell r="O1950"/>
          <cell r="P1950">
            <v>0</v>
          </cell>
          <cell r="Q1950"/>
          <cell r="R1950"/>
          <cell r="S1950" t="str">
            <v xml:space="preserve">32819 </v>
          </cell>
          <cell r="T1950"/>
          <cell r="U1950"/>
          <cell r="V1950"/>
          <cell r="W1950"/>
          <cell r="X1950"/>
          <cell r="Y1950"/>
          <cell r="Z1950"/>
          <cell r="AA1950">
            <v>32819</v>
          </cell>
          <cell r="AB1950"/>
        </row>
        <row r="1951">
          <cell r="A1951"/>
          <cell r="B1951"/>
          <cell r="C1951"/>
          <cell r="D1951"/>
          <cell r="E1951"/>
          <cell r="F1951"/>
          <cell r="G1951"/>
          <cell r="H1951"/>
          <cell r="I1951"/>
          <cell r="J1951"/>
          <cell r="K1951"/>
          <cell r="L1951"/>
          <cell r="M1951"/>
          <cell r="N1951"/>
          <cell r="O1951"/>
          <cell r="P1951">
            <v>0</v>
          </cell>
          <cell r="Q1951"/>
          <cell r="R1951"/>
          <cell r="S1951" t="str">
            <v xml:space="preserve">32819 </v>
          </cell>
          <cell r="T1951"/>
          <cell r="U1951"/>
          <cell r="V1951"/>
          <cell r="W1951"/>
          <cell r="X1951"/>
          <cell r="Y1951"/>
          <cell r="Z1951"/>
          <cell r="AA1951">
            <v>32819</v>
          </cell>
          <cell r="AB1951"/>
        </row>
        <row r="1952">
          <cell r="A1952"/>
          <cell r="B1952"/>
          <cell r="C1952"/>
          <cell r="D1952"/>
          <cell r="E1952"/>
          <cell r="F1952"/>
          <cell r="G1952"/>
          <cell r="H1952"/>
          <cell r="I1952"/>
          <cell r="J1952"/>
          <cell r="K1952"/>
          <cell r="L1952"/>
          <cell r="M1952"/>
          <cell r="N1952"/>
          <cell r="O1952"/>
          <cell r="P1952">
            <v>0</v>
          </cell>
          <cell r="Q1952"/>
          <cell r="R1952"/>
          <cell r="S1952" t="str">
            <v xml:space="preserve">32819 </v>
          </cell>
          <cell r="T1952"/>
          <cell r="U1952"/>
          <cell r="V1952"/>
          <cell r="W1952"/>
          <cell r="X1952"/>
          <cell r="Y1952"/>
          <cell r="Z1952"/>
          <cell r="AA1952">
            <v>32819</v>
          </cell>
          <cell r="AB1952"/>
        </row>
        <row r="1953">
          <cell r="A1953"/>
          <cell r="B1953"/>
          <cell r="C1953"/>
          <cell r="D1953"/>
          <cell r="E1953"/>
          <cell r="F1953"/>
          <cell r="G1953"/>
          <cell r="H1953"/>
          <cell r="I1953"/>
          <cell r="J1953"/>
          <cell r="K1953"/>
          <cell r="L1953"/>
          <cell r="M1953"/>
          <cell r="N1953"/>
          <cell r="O1953"/>
          <cell r="P1953">
            <v>0</v>
          </cell>
          <cell r="Q1953"/>
          <cell r="R1953"/>
          <cell r="S1953" t="str">
            <v xml:space="preserve">32819 </v>
          </cell>
          <cell r="T1953"/>
          <cell r="U1953"/>
          <cell r="V1953"/>
          <cell r="W1953"/>
          <cell r="X1953"/>
          <cell r="Y1953"/>
          <cell r="Z1953"/>
          <cell r="AA1953">
            <v>32819</v>
          </cell>
          <cell r="AB1953"/>
        </row>
        <row r="1954">
          <cell r="A1954"/>
          <cell r="B1954"/>
          <cell r="C1954"/>
          <cell r="D1954"/>
          <cell r="E1954"/>
          <cell r="F1954"/>
          <cell r="G1954"/>
          <cell r="H1954"/>
          <cell r="I1954"/>
          <cell r="J1954"/>
          <cell r="K1954"/>
          <cell r="L1954"/>
          <cell r="M1954"/>
          <cell r="N1954"/>
          <cell r="O1954"/>
          <cell r="P1954">
            <v>0</v>
          </cell>
          <cell r="Q1954"/>
          <cell r="R1954"/>
          <cell r="S1954" t="str">
            <v xml:space="preserve">32819 </v>
          </cell>
          <cell r="T1954"/>
          <cell r="U1954"/>
          <cell r="V1954"/>
          <cell r="W1954"/>
          <cell r="X1954"/>
          <cell r="Y1954"/>
          <cell r="Z1954"/>
          <cell r="AA1954">
            <v>32819</v>
          </cell>
          <cell r="AB1954"/>
        </row>
        <row r="1955">
          <cell r="A1955"/>
          <cell r="B1955"/>
          <cell r="C1955"/>
          <cell r="D1955"/>
          <cell r="E1955"/>
          <cell r="F1955"/>
          <cell r="G1955"/>
          <cell r="H1955"/>
          <cell r="I1955"/>
          <cell r="J1955"/>
          <cell r="K1955"/>
          <cell r="L1955"/>
          <cell r="M1955"/>
          <cell r="N1955"/>
          <cell r="O1955"/>
          <cell r="P1955">
            <v>0</v>
          </cell>
          <cell r="Q1955"/>
          <cell r="R1955"/>
          <cell r="S1955" t="str">
            <v xml:space="preserve">32819 </v>
          </cell>
          <cell r="T1955"/>
          <cell r="U1955"/>
          <cell r="V1955"/>
          <cell r="W1955"/>
          <cell r="X1955"/>
          <cell r="Y1955"/>
          <cell r="Z1955"/>
          <cell r="AA1955">
            <v>32819</v>
          </cell>
          <cell r="AB1955"/>
        </row>
        <row r="1956">
          <cell r="A1956"/>
          <cell r="B1956"/>
          <cell r="C1956"/>
          <cell r="D1956"/>
          <cell r="E1956"/>
          <cell r="F1956"/>
          <cell r="G1956"/>
          <cell r="H1956"/>
          <cell r="I1956"/>
          <cell r="J1956"/>
          <cell r="K1956"/>
          <cell r="L1956"/>
          <cell r="M1956"/>
          <cell r="N1956"/>
          <cell r="O1956"/>
          <cell r="P1956">
            <v>0</v>
          </cell>
          <cell r="Q1956"/>
          <cell r="R1956"/>
          <cell r="S1956" t="str">
            <v xml:space="preserve">32819 </v>
          </cell>
          <cell r="T1956"/>
          <cell r="U1956"/>
          <cell r="V1956"/>
          <cell r="W1956"/>
          <cell r="X1956"/>
          <cell r="Y1956"/>
          <cell r="Z1956"/>
          <cell r="AA1956">
            <v>32819</v>
          </cell>
          <cell r="AB1956"/>
        </row>
        <row r="1957">
          <cell r="A1957"/>
          <cell r="B1957"/>
          <cell r="C1957"/>
          <cell r="D1957"/>
          <cell r="E1957"/>
          <cell r="F1957"/>
          <cell r="G1957"/>
          <cell r="H1957"/>
          <cell r="I1957"/>
          <cell r="J1957"/>
          <cell r="K1957"/>
          <cell r="L1957"/>
          <cell r="M1957"/>
          <cell r="N1957"/>
          <cell r="O1957"/>
          <cell r="P1957">
            <v>0</v>
          </cell>
          <cell r="Q1957"/>
          <cell r="R1957"/>
          <cell r="S1957" t="str">
            <v xml:space="preserve">32819 </v>
          </cell>
          <cell r="T1957"/>
          <cell r="U1957"/>
          <cell r="V1957"/>
          <cell r="W1957"/>
          <cell r="X1957"/>
          <cell r="Y1957"/>
          <cell r="Z1957"/>
          <cell r="AA1957">
            <v>32819</v>
          </cell>
          <cell r="AB1957"/>
        </row>
        <row r="1958">
          <cell r="A1958"/>
          <cell r="B1958"/>
          <cell r="C1958"/>
          <cell r="D1958"/>
          <cell r="E1958"/>
          <cell r="F1958"/>
          <cell r="G1958"/>
          <cell r="H1958"/>
          <cell r="I1958"/>
          <cell r="J1958"/>
          <cell r="K1958"/>
          <cell r="L1958"/>
          <cell r="M1958"/>
          <cell r="N1958"/>
          <cell r="O1958"/>
          <cell r="P1958">
            <v>0</v>
          </cell>
          <cell r="Q1958"/>
          <cell r="R1958"/>
          <cell r="S1958" t="str">
            <v xml:space="preserve">32819 </v>
          </cell>
          <cell r="T1958"/>
          <cell r="U1958"/>
          <cell r="V1958"/>
          <cell r="W1958"/>
          <cell r="X1958"/>
          <cell r="Y1958"/>
          <cell r="Z1958"/>
          <cell r="AA1958">
            <v>32819</v>
          </cell>
          <cell r="AB1958"/>
        </row>
        <row r="1959">
          <cell r="A1959"/>
          <cell r="B1959"/>
          <cell r="C1959"/>
          <cell r="D1959"/>
          <cell r="E1959"/>
          <cell r="F1959"/>
          <cell r="G1959"/>
          <cell r="H1959"/>
          <cell r="I1959"/>
          <cell r="J1959"/>
          <cell r="K1959"/>
          <cell r="L1959"/>
          <cell r="M1959"/>
          <cell r="N1959"/>
          <cell r="O1959"/>
          <cell r="P1959">
            <v>0</v>
          </cell>
          <cell r="Q1959"/>
          <cell r="R1959"/>
          <cell r="S1959" t="str">
            <v xml:space="preserve">32819 </v>
          </cell>
          <cell r="T1959"/>
          <cell r="U1959"/>
          <cell r="V1959"/>
          <cell r="W1959"/>
          <cell r="X1959"/>
          <cell r="Y1959"/>
          <cell r="Z1959"/>
          <cell r="AA1959">
            <v>32819</v>
          </cell>
          <cell r="AB1959"/>
        </row>
        <row r="1960">
          <cell r="A1960"/>
          <cell r="B1960"/>
          <cell r="C1960"/>
          <cell r="D1960"/>
          <cell r="E1960"/>
          <cell r="F1960"/>
          <cell r="G1960"/>
          <cell r="H1960"/>
          <cell r="I1960"/>
          <cell r="J1960"/>
          <cell r="K1960"/>
          <cell r="L1960"/>
          <cell r="M1960"/>
          <cell r="N1960"/>
          <cell r="O1960"/>
          <cell r="P1960">
            <v>0</v>
          </cell>
          <cell r="Q1960"/>
          <cell r="R1960"/>
          <cell r="S1960" t="str">
            <v xml:space="preserve">32819 </v>
          </cell>
          <cell r="T1960"/>
          <cell r="U1960"/>
          <cell r="V1960"/>
          <cell r="W1960"/>
          <cell r="X1960"/>
          <cell r="Y1960"/>
          <cell r="Z1960"/>
          <cell r="AA1960">
            <v>32819</v>
          </cell>
          <cell r="AB1960"/>
        </row>
        <row r="1961">
          <cell r="A1961"/>
          <cell r="B1961"/>
          <cell r="C1961"/>
          <cell r="D1961"/>
          <cell r="E1961"/>
          <cell r="F1961"/>
          <cell r="G1961"/>
          <cell r="H1961"/>
          <cell r="I1961"/>
          <cell r="J1961"/>
          <cell r="K1961"/>
          <cell r="L1961"/>
          <cell r="M1961"/>
          <cell r="N1961"/>
          <cell r="O1961"/>
          <cell r="P1961">
            <v>0</v>
          </cell>
          <cell r="Q1961"/>
          <cell r="R1961"/>
          <cell r="S1961" t="str">
            <v xml:space="preserve">32819 </v>
          </cell>
          <cell r="T1961"/>
          <cell r="U1961"/>
          <cell r="V1961"/>
          <cell r="W1961"/>
          <cell r="X1961"/>
          <cell r="Y1961"/>
          <cell r="Z1961"/>
          <cell r="AA1961">
            <v>32819</v>
          </cell>
          <cell r="AB1961"/>
        </row>
        <row r="1962">
          <cell r="A1962"/>
          <cell r="B1962"/>
          <cell r="C1962"/>
          <cell r="D1962"/>
          <cell r="E1962"/>
          <cell r="F1962"/>
          <cell r="G1962"/>
          <cell r="H1962"/>
          <cell r="I1962"/>
          <cell r="J1962"/>
          <cell r="K1962"/>
          <cell r="L1962"/>
          <cell r="M1962"/>
          <cell r="N1962"/>
          <cell r="O1962"/>
          <cell r="P1962">
            <v>0</v>
          </cell>
          <cell r="Q1962"/>
          <cell r="R1962"/>
          <cell r="S1962" t="str">
            <v xml:space="preserve">32819 </v>
          </cell>
          <cell r="T1962"/>
          <cell r="U1962"/>
          <cell r="V1962"/>
          <cell r="W1962"/>
          <cell r="X1962"/>
          <cell r="Y1962"/>
          <cell r="Z1962"/>
          <cell r="AA1962">
            <v>32819</v>
          </cell>
          <cell r="AB1962"/>
        </row>
        <row r="1963">
          <cell r="A1963"/>
          <cell r="B1963"/>
          <cell r="C1963"/>
          <cell r="D1963"/>
          <cell r="E1963"/>
          <cell r="F1963"/>
          <cell r="G1963"/>
          <cell r="H1963"/>
          <cell r="I1963"/>
          <cell r="J1963"/>
          <cell r="K1963"/>
          <cell r="L1963"/>
          <cell r="M1963"/>
          <cell r="N1963"/>
          <cell r="O1963"/>
          <cell r="P1963">
            <v>0</v>
          </cell>
          <cell r="Q1963"/>
          <cell r="R1963"/>
          <cell r="S1963" t="str">
            <v xml:space="preserve">32819 </v>
          </cell>
          <cell r="T1963"/>
          <cell r="U1963"/>
          <cell r="V1963"/>
          <cell r="W1963"/>
          <cell r="X1963"/>
          <cell r="Y1963"/>
          <cell r="Z1963"/>
          <cell r="AA1963">
            <v>32819</v>
          </cell>
          <cell r="AB1963"/>
        </row>
        <row r="1964">
          <cell r="A1964"/>
          <cell r="B1964"/>
          <cell r="C1964"/>
          <cell r="D1964"/>
          <cell r="E1964"/>
          <cell r="F1964"/>
          <cell r="G1964"/>
          <cell r="H1964"/>
          <cell r="I1964"/>
          <cell r="J1964"/>
          <cell r="K1964"/>
          <cell r="L1964"/>
          <cell r="M1964"/>
          <cell r="N1964"/>
          <cell r="O1964"/>
          <cell r="P1964">
            <v>0</v>
          </cell>
          <cell r="Q1964"/>
          <cell r="R1964"/>
          <cell r="S1964" t="str">
            <v xml:space="preserve">32819 </v>
          </cell>
          <cell r="T1964"/>
          <cell r="U1964"/>
          <cell r="V1964"/>
          <cell r="W1964"/>
          <cell r="X1964"/>
          <cell r="Y1964"/>
          <cell r="Z1964"/>
          <cell r="AA1964">
            <v>32819</v>
          </cell>
          <cell r="AB1964"/>
        </row>
        <row r="1965">
          <cell r="A1965"/>
          <cell r="B1965"/>
          <cell r="C1965"/>
          <cell r="D1965"/>
          <cell r="E1965"/>
          <cell r="F1965"/>
          <cell r="G1965"/>
          <cell r="H1965"/>
          <cell r="I1965"/>
          <cell r="J1965"/>
          <cell r="K1965"/>
          <cell r="L1965"/>
          <cell r="M1965"/>
          <cell r="N1965"/>
          <cell r="O1965"/>
          <cell r="P1965">
            <v>0</v>
          </cell>
          <cell r="Q1965"/>
          <cell r="R1965"/>
          <cell r="S1965" t="str">
            <v xml:space="preserve">32819 </v>
          </cell>
          <cell r="T1965"/>
          <cell r="U1965"/>
          <cell r="V1965"/>
          <cell r="W1965"/>
          <cell r="X1965"/>
          <cell r="Y1965"/>
          <cell r="Z1965"/>
          <cell r="AA1965">
            <v>32819</v>
          </cell>
          <cell r="AB1965"/>
        </row>
        <row r="1966">
          <cell r="A1966"/>
          <cell r="B1966"/>
          <cell r="C1966"/>
          <cell r="D1966"/>
          <cell r="E1966"/>
          <cell r="F1966"/>
          <cell r="G1966"/>
          <cell r="H1966"/>
          <cell r="I1966"/>
          <cell r="J1966"/>
          <cell r="K1966"/>
          <cell r="L1966"/>
          <cell r="M1966"/>
          <cell r="N1966"/>
          <cell r="O1966"/>
          <cell r="P1966">
            <v>0</v>
          </cell>
          <cell r="Q1966"/>
          <cell r="R1966"/>
          <cell r="S1966" t="str">
            <v xml:space="preserve">32819 </v>
          </cell>
          <cell r="T1966"/>
          <cell r="U1966"/>
          <cell r="V1966"/>
          <cell r="W1966"/>
          <cell r="X1966"/>
          <cell r="Y1966"/>
          <cell r="Z1966"/>
          <cell r="AA1966">
            <v>32819</v>
          </cell>
          <cell r="AB1966"/>
        </row>
        <row r="1967">
          <cell r="A1967"/>
          <cell r="B1967"/>
          <cell r="C1967"/>
          <cell r="D1967"/>
          <cell r="E1967"/>
          <cell r="F1967"/>
          <cell r="G1967"/>
          <cell r="H1967"/>
          <cell r="I1967"/>
          <cell r="J1967"/>
          <cell r="K1967"/>
          <cell r="L1967"/>
          <cell r="M1967"/>
          <cell r="N1967"/>
          <cell r="O1967"/>
          <cell r="P1967">
            <v>0</v>
          </cell>
          <cell r="Q1967"/>
          <cell r="R1967"/>
          <cell r="S1967" t="str">
            <v xml:space="preserve">32819 </v>
          </cell>
          <cell r="T1967"/>
          <cell r="U1967"/>
          <cell r="V1967"/>
          <cell r="W1967"/>
          <cell r="X1967"/>
          <cell r="Y1967"/>
          <cell r="Z1967"/>
          <cell r="AA1967">
            <v>32819</v>
          </cell>
          <cell r="AB1967"/>
        </row>
        <row r="1968">
          <cell r="A1968"/>
          <cell r="B1968"/>
          <cell r="C1968"/>
          <cell r="D1968"/>
          <cell r="E1968"/>
          <cell r="F1968"/>
          <cell r="G1968"/>
          <cell r="H1968"/>
          <cell r="I1968"/>
          <cell r="J1968"/>
          <cell r="K1968"/>
          <cell r="L1968"/>
          <cell r="M1968"/>
          <cell r="N1968"/>
          <cell r="O1968"/>
          <cell r="P1968">
            <v>0</v>
          </cell>
          <cell r="Q1968"/>
          <cell r="R1968"/>
          <cell r="S1968" t="str">
            <v xml:space="preserve">32819 </v>
          </cell>
          <cell r="T1968"/>
          <cell r="U1968"/>
          <cell r="V1968"/>
          <cell r="W1968"/>
          <cell r="X1968"/>
          <cell r="Y1968"/>
          <cell r="Z1968"/>
          <cell r="AA1968">
            <v>32819</v>
          </cell>
          <cell r="AB1968"/>
        </row>
        <row r="1969">
          <cell r="A1969"/>
          <cell r="B1969"/>
          <cell r="C1969"/>
          <cell r="D1969"/>
          <cell r="E1969"/>
          <cell r="F1969"/>
          <cell r="G1969"/>
          <cell r="H1969"/>
          <cell r="I1969"/>
          <cell r="J1969"/>
          <cell r="K1969"/>
          <cell r="L1969"/>
          <cell r="M1969"/>
          <cell r="N1969"/>
          <cell r="O1969"/>
          <cell r="P1969">
            <v>0</v>
          </cell>
          <cell r="Q1969"/>
          <cell r="R1969"/>
          <cell r="S1969" t="str">
            <v xml:space="preserve">32819 </v>
          </cell>
          <cell r="T1969"/>
          <cell r="U1969"/>
          <cell r="V1969"/>
          <cell r="W1969"/>
          <cell r="X1969"/>
          <cell r="Y1969"/>
          <cell r="Z1969"/>
          <cell r="AA1969">
            <v>32819</v>
          </cell>
          <cell r="AB1969"/>
        </row>
        <row r="1970">
          <cell r="A1970"/>
          <cell r="B1970"/>
          <cell r="C1970"/>
          <cell r="D1970"/>
          <cell r="E1970"/>
          <cell r="F1970"/>
          <cell r="G1970"/>
          <cell r="H1970"/>
          <cell r="I1970"/>
          <cell r="J1970"/>
          <cell r="K1970"/>
          <cell r="L1970"/>
          <cell r="M1970"/>
          <cell r="N1970"/>
          <cell r="O1970"/>
          <cell r="P1970">
            <v>0</v>
          </cell>
          <cell r="Q1970"/>
          <cell r="R1970"/>
          <cell r="S1970" t="str">
            <v xml:space="preserve">32819 </v>
          </cell>
          <cell r="T1970"/>
          <cell r="U1970"/>
          <cell r="V1970"/>
          <cell r="W1970"/>
          <cell r="X1970"/>
          <cell r="Y1970"/>
          <cell r="Z1970"/>
          <cell r="AA1970">
            <v>32819</v>
          </cell>
          <cell r="AB1970"/>
        </row>
        <row r="1971">
          <cell r="A1971"/>
          <cell r="B1971"/>
          <cell r="C1971"/>
          <cell r="D1971"/>
          <cell r="E1971"/>
          <cell r="F1971"/>
          <cell r="G1971"/>
          <cell r="H1971"/>
          <cell r="I1971"/>
          <cell r="J1971"/>
          <cell r="K1971"/>
          <cell r="L1971"/>
          <cell r="M1971"/>
          <cell r="N1971"/>
          <cell r="O1971"/>
          <cell r="P1971">
            <v>0</v>
          </cell>
          <cell r="Q1971"/>
          <cell r="R1971"/>
          <cell r="S1971" t="str">
            <v xml:space="preserve">32819 </v>
          </cell>
          <cell r="T1971"/>
          <cell r="U1971"/>
          <cell r="V1971"/>
          <cell r="W1971"/>
          <cell r="X1971"/>
          <cell r="Y1971"/>
          <cell r="Z1971"/>
          <cell r="AA1971">
            <v>32819</v>
          </cell>
          <cell r="AB1971"/>
        </row>
        <row r="1972">
          <cell r="A1972"/>
          <cell r="B1972"/>
          <cell r="C1972"/>
          <cell r="D1972"/>
          <cell r="E1972"/>
          <cell r="F1972"/>
          <cell r="G1972"/>
          <cell r="H1972"/>
          <cell r="I1972"/>
          <cell r="J1972"/>
          <cell r="K1972"/>
          <cell r="L1972"/>
          <cell r="M1972"/>
          <cell r="N1972"/>
          <cell r="O1972"/>
          <cell r="P1972">
            <v>0</v>
          </cell>
          <cell r="Q1972"/>
          <cell r="R1972"/>
          <cell r="S1972" t="str">
            <v xml:space="preserve">32819 </v>
          </cell>
          <cell r="T1972"/>
          <cell r="U1972"/>
          <cell r="V1972"/>
          <cell r="W1972"/>
          <cell r="X1972"/>
          <cell r="Y1972"/>
          <cell r="Z1972"/>
          <cell r="AA1972">
            <v>32819</v>
          </cell>
          <cell r="AB1972"/>
        </row>
        <row r="1973">
          <cell r="A1973"/>
          <cell r="B1973"/>
          <cell r="C1973"/>
          <cell r="D1973"/>
          <cell r="E1973"/>
          <cell r="F1973"/>
          <cell r="G1973"/>
          <cell r="H1973"/>
          <cell r="I1973"/>
          <cell r="J1973"/>
          <cell r="K1973"/>
          <cell r="L1973"/>
          <cell r="M1973"/>
          <cell r="N1973"/>
          <cell r="O1973"/>
          <cell r="P1973">
            <v>0</v>
          </cell>
          <cell r="Q1973"/>
          <cell r="R1973"/>
          <cell r="S1973" t="str">
            <v xml:space="preserve">32819 </v>
          </cell>
          <cell r="T1973"/>
          <cell r="U1973"/>
          <cell r="V1973"/>
          <cell r="W1973"/>
          <cell r="X1973"/>
          <cell r="Y1973"/>
          <cell r="Z1973"/>
          <cell r="AA1973">
            <v>32819</v>
          </cell>
          <cell r="AB1973"/>
        </row>
        <row r="1974">
          <cell r="A1974"/>
          <cell r="B1974"/>
          <cell r="C1974"/>
          <cell r="D1974"/>
          <cell r="E1974"/>
          <cell r="F1974"/>
          <cell r="G1974"/>
          <cell r="H1974"/>
          <cell r="I1974"/>
          <cell r="J1974"/>
          <cell r="K1974"/>
          <cell r="L1974"/>
          <cell r="M1974"/>
          <cell r="N1974"/>
          <cell r="O1974"/>
          <cell r="P1974">
            <v>0</v>
          </cell>
          <cell r="Q1974"/>
          <cell r="R1974"/>
          <cell r="S1974" t="str">
            <v xml:space="preserve">32819 </v>
          </cell>
          <cell r="T1974"/>
          <cell r="U1974"/>
          <cell r="V1974"/>
          <cell r="W1974"/>
          <cell r="X1974"/>
          <cell r="Y1974"/>
          <cell r="Z1974"/>
          <cell r="AA1974">
            <v>32819</v>
          </cell>
          <cell r="AB1974"/>
        </row>
        <row r="1975">
          <cell r="A1975"/>
          <cell r="B1975"/>
          <cell r="C1975"/>
          <cell r="D1975"/>
          <cell r="E1975"/>
          <cell r="F1975"/>
          <cell r="G1975"/>
          <cell r="H1975"/>
          <cell r="I1975"/>
          <cell r="J1975"/>
          <cell r="K1975"/>
          <cell r="L1975"/>
          <cell r="M1975"/>
          <cell r="N1975"/>
          <cell r="O1975"/>
          <cell r="P1975">
            <v>0</v>
          </cell>
          <cell r="Q1975"/>
          <cell r="R1975"/>
          <cell r="S1975" t="str">
            <v xml:space="preserve">32819 </v>
          </cell>
          <cell r="T1975"/>
          <cell r="U1975"/>
          <cell r="V1975"/>
          <cell r="W1975"/>
          <cell r="X1975"/>
          <cell r="Y1975"/>
          <cell r="Z1975"/>
          <cell r="AA1975">
            <v>32819</v>
          </cell>
          <cell r="AB1975"/>
        </row>
        <row r="1976">
          <cell r="A1976"/>
          <cell r="B1976"/>
          <cell r="C1976"/>
          <cell r="D1976"/>
          <cell r="E1976"/>
          <cell r="F1976"/>
          <cell r="G1976"/>
          <cell r="H1976"/>
          <cell r="I1976"/>
          <cell r="J1976"/>
          <cell r="K1976"/>
          <cell r="L1976"/>
          <cell r="M1976"/>
          <cell r="N1976"/>
          <cell r="O1976"/>
          <cell r="P1976">
            <v>0</v>
          </cell>
          <cell r="Q1976"/>
          <cell r="R1976"/>
          <cell r="S1976" t="str">
            <v xml:space="preserve">32819 </v>
          </cell>
          <cell r="T1976"/>
          <cell r="U1976"/>
          <cell r="V1976"/>
          <cell r="W1976"/>
          <cell r="X1976"/>
          <cell r="Y1976"/>
          <cell r="Z1976"/>
          <cell r="AA1976">
            <v>32819</v>
          </cell>
          <cell r="AB1976"/>
        </row>
        <row r="1977">
          <cell r="A1977"/>
          <cell r="B1977"/>
          <cell r="C1977"/>
          <cell r="D1977"/>
          <cell r="E1977"/>
          <cell r="F1977"/>
          <cell r="G1977"/>
          <cell r="H1977"/>
          <cell r="I1977"/>
          <cell r="J1977"/>
          <cell r="K1977"/>
          <cell r="L1977"/>
          <cell r="M1977"/>
          <cell r="N1977"/>
          <cell r="O1977"/>
          <cell r="P1977">
            <v>0</v>
          </cell>
          <cell r="Q1977"/>
          <cell r="R1977"/>
          <cell r="S1977" t="str">
            <v xml:space="preserve">32819 </v>
          </cell>
          <cell r="T1977"/>
          <cell r="U1977"/>
          <cell r="V1977"/>
          <cell r="W1977"/>
          <cell r="X1977"/>
          <cell r="Y1977"/>
          <cell r="Z1977"/>
          <cell r="AA1977">
            <v>32819</v>
          </cell>
          <cell r="AB1977"/>
        </row>
        <row r="1978">
          <cell r="A1978"/>
          <cell r="B1978"/>
          <cell r="C1978"/>
          <cell r="D1978"/>
          <cell r="E1978"/>
          <cell r="F1978"/>
          <cell r="G1978"/>
          <cell r="H1978"/>
          <cell r="I1978"/>
          <cell r="J1978"/>
          <cell r="K1978"/>
          <cell r="L1978"/>
          <cell r="M1978"/>
          <cell r="N1978"/>
          <cell r="O1978"/>
          <cell r="P1978">
            <v>0</v>
          </cell>
          <cell r="Q1978"/>
          <cell r="R1978"/>
          <cell r="S1978" t="str">
            <v xml:space="preserve">32819 </v>
          </cell>
          <cell r="T1978"/>
          <cell r="U1978"/>
          <cell r="V1978"/>
          <cell r="W1978"/>
          <cell r="X1978"/>
          <cell r="Y1978"/>
          <cell r="Z1978"/>
          <cell r="AA1978">
            <v>32819</v>
          </cell>
          <cell r="AB1978"/>
        </row>
        <row r="1979">
          <cell r="A1979"/>
          <cell r="B1979"/>
          <cell r="C1979"/>
          <cell r="D1979"/>
          <cell r="E1979"/>
          <cell r="F1979"/>
          <cell r="G1979"/>
          <cell r="H1979"/>
          <cell r="I1979"/>
          <cell r="J1979"/>
          <cell r="K1979"/>
          <cell r="L1979"/>
          <cell r="M1979"/>
          <cell r="N1979"/>
          <cell r="O1979"/>
          <cell r="P1979">
            <v>0</v>
          </cell>
          <cell r="Q1979"/>
          <cell r="R1979"/>
          <cell r="S1979" t="str">
            <v xml:space="preserve">32819 </v>
          </cell>
          <cell r="T1979"/>
          <cell r="U1979"/>
          <cell r="V1979"/>
          <cell r="W1979"/>
          <cell r="X1979"/>
          <cell r="Y1979"/>
          <cell r="Z1979"/>
          <cell r="AA1979">
            <v>32819</v>
          </cell>
          <cell r="AB1979"/>
        </row>
        <row r="1980">
          <cell r="A1980"/>
          <cell r="B1980"/>
          <cell r="C1980"/>
          <cell r="D1980"/>
          <cell r="E1980"/>
          <cell r="F1980"/>
          <cell r="G1980"/>
          <cell r="H1980"/>
          <cell r="I1980"/>
          <cell r="J1980"/>
          <cell r="K1980"/>
          <cell r="L1980"/>
          <cell r="M1980"/>
          <cell r="N1980"/>
          <cell r="O1980"/>
          <cell r="P1980">
            <v>0</v>
          </cell>
          <cell r="Q1980"/>
          <cell r="R1980"/>
          <cell r="S1980" t="str">
            <v xml:space="preserve">32819 </v>
          </cell>
          <cell r="T1980"/>
          <cell r="U1980"/>
          <cell r="V1980"/>
          <cell r="W1980"/>
          <cell r="X1980"/>
          <cell r="Y1980"/>
          <cell r="Z1980"/>
          <cell r="AA1980">
            <v>32819</v>
          </cell>
          <cell r="AB1980"/>
        </row>
        <row r="1981">
          <cell r="A1981"/>
          <cell r="B1981"/>
          <cell r="C1981"/>
          <cell r="D1981"/>
          <cell r="E1981"/>
          <cell r="F1981"/>
          <cell r="G1981"/>
          <cell r="H1981"/>
          <cell r="I1981"/>
          <cell r="J1981"/>
          <cell r="K1981"/>
          <cell r="L1981"/>
          <cell r="M1981"/>
          <cell r="N1981"/>
          <cell r="O1981"/>
          <cell r="P1981">
            <v>0</v>
          </cell>
          <cell r="Q1981"/>
          <cell r="R1981"/>
          <cell r="S1981" t="str">
            <v xml:space="preserve">32819 </v>
          </cell>
          <cell r="T1981"/>
          <cell r="U1981"/>
          <cell r="V1981"/>
          <cell r="W1981"/>
          <cell r="X1981"/>
          <cell r="Y1981"/>
          <cell r="Z1981"/>
          <cell r="AA1981">
            <v>32819</v>
          </cell>
          <cell r="AB1981"/>
        </row>
        <row r="1982">
          <cell r="A1982"/>
          <cell r="B1982"/>
          <cell r="C1982"/>
          <cell r="D1982"/>
          <cell r="E1982"/>
          <cell r="F1982"/>
          <cell r="G1982"/>
          <cell r="H1982"/>
          <cell r="I1982"/>
          <cell r="J1982"/>
          <cell r="K1982"/>
          <cell r="L1982"/>
          <cell r="M1982"/>
          <cell r="N1982"/>
          <cell r="O1982"/>
          <cell r="P1982">
            <v>0</v>
          </cell>
          <cell r="Q1982"/>
          <cell r="R1982"/>
          <cell r="S1982" t="str">
            <v xml:space="preserve">32819 </v>
          </cell>
          <cell r="T1982"/>
          <cell r="U1982"/>
          <cell r="V1982"/>
          <cell r="W1982"/>
          <cell r="X1982"/>
          <cell r="Y1982"/>
          <cell r="Z1982"/>
          <cell r="AA1982">
            <v>32819</v>
          </cell>
          <cell r="AB1982"/>
        </row>
        <row r="1983">
          <cell r="A1983"/>
          <cell r="B1983"/>
          <cell r="C1983"/>
          <cell r="D1983"/>
          <cell r="E1983"/>
          <cell r="F1983"/>
          <cell r="G1983"/>
          <cell r="H1983"/>
          <cell r="I1983"/>
          <cell r="J1983"/>
          <cell r="K1983"/>
          <cell r="L1983"/>
          <cell r="M1983"/>
          <cell r="N1983"/>
          <cell r="O1983"/>
          <cell r="P1983">
            <v>0</v>
          </cell>
          <cell r="Q1983"/>
          <cell r="R1983"/>
          <cell r="S1983" t="str">
            <v xml:space="preserve">32819 </v>
          </cell>
          <cell r="T1983"/>
          <cell r="U1983"/>
          <cell r="V1983"/>
          <cell r="W1983"/>
          <cell r="X1983"/>
          <cell r="Y1983"/>
          <cell r="Z1983"/>
          <cell r="AA1983">
            <v>32819</v>
          </cell>
          <cell r="AB1983"/>
        </row>
        <row r="1984">
          <cell r="A1984"/>
          <cell r="B1984"/>
          <cell r="C1984"/>
          <cell r="D1984"/>
          <cell r="E1984"/>
          <cell r="F1984"/>
          <cell r="G1984"/>
          <cell r="H1984"/>
          <cell r="I1984"/>
          <cell r="J1984"/>
          <cell r="K1984"/>
          <cell r="L1984"/>
          <cell r="M1984"/>
          <cell r="N1984"/>
          <cell r="O1984"/>
          <cell r="P1984">
            <v>0</v>
          </cell>
          <cell r="Q1984"/>
          <cell r="R1984"/>
          <cell r="S1984" t="str">
            <v xml:space="preserve">32819 </v>
          </cell>
          <cell r="T1984"/>
          <cell r="U1984"/>
          <cell r="V1984"/>
          <cell r="W1984"/>
          <cell r="X1984"/>
          <cell r="Y1984"/>
          <cell r="Z1984"/>
          <cell r="AA1984">
            <v>32819</v>
          </cell>
          <cell r="AB1984"/>
        </row>
        <row r="1985">
          <cell r="A1985"/>
          <cell r="B1985"/>
          <cell r="C1985"/>
          <cell r="D1985"/>
          <cell r="E1985"/>
          <cell r="F1985"/>
          <cell r="G1985"/>
          <cell r="H1985"/>
          <cell r="I1985"/>
          <cell r="J1985"/>
          <cell r="K1985"/>
          <cell r="L1985"/>
          <cell r="M1985"/>
          <cell r="N1985"/>
          <cell r="O1985"/>
          <cell r="P1985">
            <v>0</v>
          </cell>
          <cell r="Q1985"/>
          <cell r="R1985"/>
          <cell r="S1985" t="str">
            <v xml:space="preserve">32819 </v>
          </cell>
          <cell r="T1985"/>
          <cell r="U1985"/>
          <cell r="V1985"/>
          <cell r="W1985"/>
          <cell r="X1985"/>
          <cell r="Y1985"/>
          <cell r="Z1985"/>
          <cell r="AA1985">
            <v>32819</v>
          </cell>
          <cell r="AB1985"/>
        </row>
        <row r="1986">
          <cell r="A1986"/>
          <cell r="B1986"/>
          <cell r="C1986"/>
          <cell r="D1986"/>
          <cell r="E1986"/>
          <cell r="F1986"/>
          <cell r="G1986"/>
          <cell r="H1986"/>
          <cell r="I1986"/>
          <cell r="J1986"/>
          <cell r="K1986"/>
          <cell r="L1986"/>
          <cell r="M1986"/>
          <cell r="N1986"/>
          <cell r="O1986"/>
          <cell r="P1986">
            <v>0</v>
          </cell>
          <cell r="Q1986"/>
          <cell r="R1986"/>
          <cell r="S1986" t="str">
            <v xml:space="preserve">32819 </v>
          </cell>
          <cell r="T1986"/>
          <cell r="U1986"/>
          <cell r="V1986"/>
          <cell r="W1986"/>
          <cell r="X1986"/>
          <cell r="Y1986"/>
          <cell r="Z1986"/>
          <cell r="AA1986">
            <v>32819</v>
          </cell>
          <cell r="AB1986"/>
        </row>
        <row r="1987">
          <cell r="A1987"/>
          <cell r="B1987"/>
          <cell r="C1987"/>
          <cell r="D1987"/>
          <cell r="E1987"/>
          <cell r="F1987"/>
          <cell r="G1987"/>
          <cell r="H1987"/>
          <cell r="I1987"/>
          <cell r="J1987"/>
          <cell r="K1987"/>
          <cell r="L1987"/>
          <cell r="M1987"/>
          <cell r="N1987"/>
          <cell r="O1987"/>
          <cell r="P1987">
            <v>0</v>
          </cell>
          <cell r="Q1987"/>
          <cell r="R1987"/>
          <cell r="S1987" t="str">
            <v xml:space="preserve">32819 </v>
          </cell>
          <cell r="T1987"/>
          <cell r="U1987"/>
          <cell r="V1987"/>
          <cell r="W1987"/>
          <cell r="X1987"/>
          <cell r="Y1987"/>
          <cell r="Z1987"/>
          <cell r="AA1987">
            <v>32819</v>
          </cell>
          <cell r="AB1987"/>
        </row>
        <row r="1988">
          <cell r="A1988"/>
          <cell r="B1988"/>
          <cell r="C1988"/>
          <cell r="D1988"/>
          <cell r="E1988"/>
          <cell r="F1988"/>
          <cell r="G1988"/>
          <cell r="H1988"/>
          <cell r="I1988"/>
          <cell r="J1988"/>
          <cell r="K1988"/>
          <cell r="L1988"/>
          <cell r="M1988"/>
          <cell r="N1988"/>
          <cell r="O1988"/>
          <cell r="P1988">
            <v>0</v>
          </cell>
          <cell r="Q1988"/>
          <cell r="R1988"/>
          <cell r="S1988" t="str">
            <v xml:space="preserve">32819 </v>
          </cell>
          <cell r="T1988"/>
          <cell r="U1988"/>
          <cell r="V1988"/>
          <cell r="W1988"/>
          <cell r="X1988"/>
          <cell r="Y1988"/>
          <cell r="Z1988"/>
          <cell r="AA1988">
            <v>32819</v>
          </cell>
          <cell r="AB1988"/>
        </row>
        <row r="1989">
          <cell r="A1989"/>
          <cell r="B1989"/>
          <cell r="C1989"/>
          <cell r="D1989"/>
          <cell r="E1989"/>
          <cell r="F1989"/>
          <cell r="G1989"/>
          <cell r="H1989"/>
          <cell r="I1989"/>
          <cell r="J1989"/>
          <cell r="K1989"/>
          <cell r="L1989"/>
          <cell r="M1989"/>
          <cell r="N1989"/>
          <cell r="O1989"/>
          <cell r="P1989">
            <v>0</v>
          </cell>
          <cell r="Q1989"/>
          <cell r="R1989"/>
          <cell r="S1989" t="str">
            <v xml:space="preserve">32819 </v>
          </cell>
          <cell r="T1989"/>
          <cell r="U1989"/>
          <cell r="V1989"/>
          <cell r="W1989"/>
          <cell r="X1989"/>
          <cell r="Y1989"/>
          <cell r="Z1989"/>
          <cell r="AA1989">
            <v>32819</v>
          </cell>
          <cell r="AB1989"/>
        </row>
        <row r="1990">
          <cell r="A1990"/>
          <cell r="B1990"/>
          <cell r="C1990"/>
          <cell r="D1990"/>
          <cell r="E1990"/>
          <cell r="F1990"/>
          <cell r="G1990"/>
          <cell r="H1990"/>
          <cell r="I1990"/>
          <cell r="J1990"/>
          <cell r="K1990"/>
          <cell r="L1990"/>
          <cell r="M1990"/>
          <cell r="N1990"/>
          <cell r="O1990"/>
          <cell r="P1990">
            <v>0</v>
          </cell>
          <cell r="Q1990"/>
          <cell r="R1990"/>
          <cell r="S1990" t="str">
            <v xml:space="preserve">32819 </v>
          </cell>
          <cell r="T1990"/>
          <cell r="U1990"/>
          <cell r="V1990"/>
          <cell r="W1990"/>
          <cell r="X1990"/>
          <cell r="Y1990"/>
          <cell r="Z1990"/>
          <cell r="AA1990">
            <v>32819</v>
          </cell>
          <cell r="AB1990"/>
        </row>
        <row r="1991">
          <cell r="A1991"/>
          <cell r="B1991"/>
          <cell r="C1991"/>
          <cell r="D1991"/>
          <cell r="E1991"/>
          <cell r="F1991"/>
          <cell r="G1991"/>
          <cell r="H1991"/>
          <cell r="I1991"/>
          <cell r="J1991"/>
          <cell r="K1991"/>
          <cell r="L1991"/>
          <cell r="M1991"/>
          <cell r="N1991"/>
          <cell r="O1991"/>
          <cell r="P1991">
            <v>0</v>
          </cell>
          <cell r="Q1991"/>
          <cell r="R1991"/>
          <cell r="S1991" t="str">
            <v xml:space="preserve">32819 </v>
          </cell>
          <cell r="T1991"/>
          <cell r="U1991"/>
          <cell r="V1991"/>
          <cell r="W1991"/>
          <cell r="X1991"/>
          <cell r="Y1991"/>
          <cell r="Z1991"/>
          <cell r="AA1991">
            <v>32819</v>
          </cell>
          <cell r="AB1991"/>
        </row>
        <row r="1992">
          <cell r="A1992"/>
          <cell r="B1992"/>
          <cell r="C1992"/>
          <cell r="D1992"/>
          <cell r="E1992"/>
          <cell r="F1992"/>
          <cell r="G1992"/>
          <cell r="H1992"/>
          <cell r="I1992"/>
          <cell r="J1992"/>
          <cell r="K1992"/>
          <cell r="L1992"/>
          <cell r="M1992"/>
          <cell r="N1992"/>
          <cell r="O1992"/>
          <cell r="P1992">
            <v>0</v>
          </cell>
          <cell r="Q1992"/>
          <cell r="R1992"/>
          <cell r="S1992" t="str">
            <v xml:space="preserve">32819 </v>
          </cell>
          <cell r="T1992"/>
          <cell r="U1992"/>
          <cell r="V1992"/>
          <cell r="W1992"/>
          <cell r="X1992"/>
          <cell r="Y1992"/>
          <cell r="Z1992"/>
          <cell r="AA1992">
            <v>32819</v>
          </cell>
          <cell r="AB1992"/>
        </row>
        <row r="1993">
          <cell r="A1993"/>
          <cell r="B1993"/>
          <cell r="C1993"/>
          <cell r="D1993"/>
          <cell r="E1993"/>
          <cell r="F1993"/>
          <cell r="G1993"/>
          <cell r="H1993"/>
          <cell r="I1993"/>
          <cell r="J1993"/>
          <cell r="K1993"/>
          <cell r="L1993"/>
          <cell r="M1993"/>
          <cell r="N1993"/>
          <cell r="O1993"/>
          <cell r="P1993">
            <v>0</v>
          </cell>
          <cell r="Q1993"/>
          <cell r="R1993"/>
          <cell r="S1993" t="str">
            <v xml:space="preserve">32819 </v>
          </cell>
          <cell r="T1993"/>
          <cell r="U1993"/>
          <cell r="V1993"/>
          <cell r="W1993"/>
          <cell r="X1993"/>
          <cell r="Y1993"/>
          <cell r="Z1993"/>
          <cell r="AA1993">
            <v>32819</v>
          </cell>
          <cell r="AB1993"/>
        </row>
        <row r="1994">
          <cell r="A1994"/>
          <cell r="B1994"/>
          <cell r="C1994"/>
          <cell r="D1994"/>
          <cell r="E1994"/>
          <cell r="F1994"/>
          <cell r="G1994"/>
          <cell r="H1994"/>
          <cell r="I1994"/>
          <cell r="J1994"/>
          <cell r="K1994"/>
          <cell r="L1994"/>
          <cell r="M1994"/>
          <cell r="N1994"/>
          <cell r="O1994"/>
          <cell r="P1994">
            <v>0</v>
          </cell>
          <cell r="Q1994"/>
          <cell r="R1994"/>
          <cell r="S1994" t="str">
            <v xml:space="preserve">32819 </v>
          </cell>
          <cell r="T1994"/>
          <cell r="U1994"/>
          <cell r="V1994"/>
          <cell r="W1994"/>
          <cell r="X1994"/>
          <cell r="Y1994"/>
          <cell r="Z1994"/>
          <cell r="AA1994">
            <v>32819</v>
          </cell>
          <cell r="AB1994"/>
        </row>
        <row r="1995">
          <cell r="A1995"/>
          <cell r="B1995"/>
          <cell r="C1995"/>
          <cell r="D1995"/>
          <cell r="E1995"/>
          <cell r="F1995"/>
          <cell r="G1995"/>
          <cell r="H1995"/>
          <cell r="I1995"/>
          <cell r="J1995"/>
          <cell r="K1995"/>
          <cell r="L1995"/>
          <cell r="M1995"/>
          <cell r="N1995"/>
          <cell r="O1995"/>
          <cell r="P1995">
            <v>0</v>
          </cell>
          <cell r="Q1995"/>
          <cell r="R1995"/>
          <cell r="S1995" t="str">
            <v xml:space="preserve">32819 </v>
          </cell>
          <cell r="T1995"/>
          <cell r="U1995"/>
          <cell r="V1995"/>
          <cell r="W1995"/>
          <cell r="X1995"/>
          <cell r="Y1995"/>
          <cell r="Z1995"/>
          <cell r="AA1995">
            <v>32819</v>
          </cell>
          <cell r="AB1995"/>
        </row>
        <row r="1996">
          <cell r="A1996"/>
          <cell r="B1996"/>
          <cell r="C1996"/>
          <cell r="D1996"/>
          <cell r="E1996"/>
          <cell r="F1996"/>
          <cell r="G1996"/>
          <cell r="H1996"/>
          <cell r="I1996"/>
          <cell r="J1996"/>
          <cell r="K1996"/>
          <cell r="L1996"/>
          <cell r="M1996"/>
          <cell r="N1996"/>
          <cell r="O1996"/>
          <cell r="P1996">
            <v>0</v>
          </cell>
          <cell r="Q1996"/>
          <cell r="R1996"/>
          <cell r="S1996" t="str">
            <v xml:space="preserve">32819 </v>
          </cell>
          <cell r="T1996"/>
          <cell r="U1996"/>
          <cell r="V1996"/>
          <cell r="W1996"/>
          <cell r="X1996"/>
          <cell r="Y1996"/>
          <cell r="Z1996"/>
          <cell r="AA1996">
            <v>32819</v>
          </cell>
          <cell r="AB1996"/>
        </row>
        <row r="1997">
          <cell r="A1997"/>
          <cell r="B1997"/>
          <cell r="C1997"/>
          <cell r="D1997"/>
          <cell r="E1997"/>
          <cell r="F1997"/>
          <cell r="G1997"/>
          <cell r="H1997"/>
          <cell r="I1997"/>
          <cell r="J1997"/>
          <cell r="K1997"/>
          <cell r="L1997"/>
          <cell r="M1997"/>
          <cell r="N1997"/>
          <cell r="O1997"/>
          <cell r="P1997">
            <v>0</v>
          </cell>
          <cell r="Q1997"/>
          <cell r="R1997"/>
          <cell r="S1997" t="str">
            <v xml:space="preserve">32819 </v>
          </cell>
          <cell r="T1997"/>
          <cell r="U1997"/>
          <cell r="V1997"/>
          <cell r="W1997"/>
          <cell r="X1997"/>
          <cell r="Y1997"/>
          <cell r="Z1997"/>
          <cell r="AA1997">
            <v>32819</v>
          </cell>
          <cell r="AB1997"/>
        </row>
        <row r="1998">
          <cell r="A1998"/>
          <cell r="B1998"/>
          <cell r="C1998"/>
          <cell r="D1998"/>
          <cell r="E1998"/>
          <cell r="F1998"/>
          <cell r="G1998"/>
          <cell r="H1998"/>
          <cell r="I1998"/>
          <cell r="J1998"/>
          <cell r="K1998"/>
          <cell r="L1998"/>
          <cell r="M1998"/>
          <cell r="N1998"/>
          <cell r="O1998"/>
          <cell r="P1998">
            <v>0</v>
          </cell>
          <cell r="Q1998"/>
          <cell r="R1998"/>
          <cell r="S1998" t="str">
            <v xml:space="preserve">32819 </v>
          </cell>
          <cell r="T1998"/>
          <cell r="U1998"/>
          <cell r="V1998"/>
          <cell r="W1998"/>
          <cell r="X1998"/>
          <cell r="Y1998"/>
          <cell r="Z1998"/>
          <cell r="AA1998">
            <v>32819</v>
          </cell>
          <cell r="AB1998"/>
        </row>
        <row r="1999">
          <cell r="A1999"/>
          <cell r="B1999"/>
          <cell r="C1999"/>
          <cell r="D1999"/>
          <cell r="E1999"/>
          <cell r="F1999"/>
          <cell r="G1999"/>
          <cell r="H1999"/>
          <cell r="I1999"/>
          <cell r="J1999"/>
          <cell r="K1999"/>
          <cell r="L1999"/>
          <cell r="M1999"/>
          <cell r="N1999"/>
          <cell r="O1999"/>
          <cell r="P1999">
            <v>0</v>
          </cell>
          <cell r="Q1999"/>
          <cell r="R1999"/>
          <cell r="S1999" t="str">
            <v xml:space="preserve">32819 </v>
          </cell>
          <cell r="T1999"/>
          <cell r="U1999"/>
          <cell r="V1999"/>
          <cell r="W1999"/>
          <cell r="X1999"/>
          <cell r="Y1999"/>
          <cell r="Z1999"/>
          <cell r="AA1999">
            <v>32819</v>
          </cell>
          <cell r="AB1999"/>
        </row>
        <row r="2000">
          <cell r="A2000"/>
          <cell r="B2000"/>
          <cell r="C2000"/>
          <cell r="D2000"/>
          <cell r="E2000"/>
          <cell r="F2000"/>
          <cell r="G2000"/>
          <cell r="H2000"/>
          <cell r="I2000"/>
          <cell r="J2000"/>
          <cell r="K2000"/>
          <cell r="L2000"/>
          <cell r="M2000"/>
          <cell r="N2000"/>
          <cell r="O2000"/>
          <cell r="P2000">
            <v>0</v>
          </cell>
          <cell r="Q2000"/>
          <cell r="R2000"/>
          <cell r="S2000" t="str">
            <v xml:space="preserve">32819 </v>
          </cell>
          <cell r="T2000"/>
          <cell r="U2000"/>
          <cell r="V2000"/>
          <cell r="W2000"/>
          <cell r="X2000"/>
          <cell r="Y2000"/>
          <cell r="Z2000"/>
          <cell r="AA2000">
            <v>32819</v>
          </cell>
          <cell r="AB2000"/>
        </row>
        <row r="2001">
          <cell r="A2001"/>
          <cell r="B2001"/>
          <cell r="C2001"/>
          <cell r="D2001"/>
          <cell r="E2001"/>
          <cell r="F2001"/>
          <cell r="G2001"/>
          <cell r="H2001"/>
          <cell r="I2001"/>
          <cell r="J2001"/>
          <cell r="K2001"/>
          <cell r="L2001"/>
          <cell r="M2001"/>
          <cell r="N2001"/>
          <cell r="O2001"/>
          <cell r="P2001">
            <v>0</v>
          </cell>
          <cell r="Q2001"/>
          <cell r="R2001"/>
          <cell r="S2001" t="str">
            <v xml:space="preserve">32819 </v>
          </cell>
          <cell r="T2001"/>
          <cell r="U2001"/>
          <cell r="V2001"/>
          <cell r="W2001"/>
          <cell r="X2001"/>
          <cell r="Y2001"/>
          <cell r="Z2001"/>
          <cell r="AA2001">
            <v>32819</v>
          </cell>
          <cell r="AB2001"/>
        </row>
        <row r="2002">
          <cell r="A2002"/>
          <cell r="B2002"/>
          <cell r="C2002"/>
          <cell r="D2002"/>
          <cell r="E2002"/>
          <cell r="F2002"/>
          <cell r="G2002"/>
          <cell r="H2002"/>
          <cell r="I2002"/>
          <cell r="J2002"/>
          <cell r="K2002"/>
          <cell r="L2002"/>
          <cell r="M2002"/>
          <cell r="N2002"/>
          <cell r="O2002"/>
          <cell r="P2002">
            <v>0</v>
          </cell>
          <cell r="Q2002"/>
          <cell r="R2002"/>
          <cell r="S2002" t="str">
            <v xml:space="preserve">32819 </v>
          </cell>
          <cell r="T2002"/>
          <cell r="U2002"/>
          <cell r="V2002"/>
          <cell r="W2002"/>
          <cell r="X2002"/>
          <cell r="Y2002"/>
          <cell r="Z2002"/>
          <cell r="AA2002">
            <v>32819</v>
          </cell>
          <cell r="AB2002"/>
        </row>
        <row r="2003">
          <cell r="A2003"/>
          <cell r="B2003"/>
          <cell r="C2003"/>
          <cell r="D2003"/>
          <cell r="E2003"/>
          <cell r="F2003"/>
          <cell r="G2003"/>
          <cell r="H2003"/>
          <cell r="I2003"/>
          <cell r="J2003"/>
          <cell r="K2003"/>
          <cell r="L2003"/>
          <cell r="M2003"/>
          <cell r="N2003"/>
          <cell r="O2003"/>
          <cell r="P2003">
            <v>0</v>
          </cell>
          <cell r="Q2003"/>
          <cell r="R2003"/>
          <cell r="S2003" t="str">
            <v xml:space="preserve">32819 </v>
          </cell>
          <cell r="T2003"/>
          <cell r="U2003"/>
          <cell r="V2003"/>
          <cell r="W2003"/>
          <cell r="X2003"/>
          <cell r="Y2003"/>
          <cell r="Z2003"/>
          <cell r="AA2003">
            <v>32819</v>
          </cell>
          <cell r="AB2003"/>
        </row>
        <row r="2004">
          <cell r="A2004"/>
          <cell r="B2004"/>
          <cell r="C2004"/>
          <cell r="D2004"/>
          <cell r="E2004"/>
          <cell r="F2004"/>
          <cell r="G2004"/>
          <cell r="H2004"/>
          <cell r="I2004"/>
          <cell r="J2004"/>
          <cell r="K2004"/>
          <cell r="L2004"/>
          <cell r="M2004"/>
          <cell r="N2004"/>
          <cell r="O2004"/>
          <cell r="P2004">
            <v>0</v>
          </cell>
          <cell r="Q2004"/>
          <cell r="R2004"/>
          <cell r="S2004" t="str">
            <v xml:space="preserve">32819 </v>
          </cell>
          <cell r="T2004"/>
          <cell r="U2004"/>
          <cell r="V2004"/>
          <cell r="W2004"/>
          <cell r="X2004"/>
          <cell r="Y2004"/>
          <cell r="Z2004"/>
          <cell r="AA2004">
            <v>32819</v>
          </cell>
          <cell r="AB2004"/>
        </row>
        <row r="2005">
          <cell r="A2005"/>
          <cell r="B2005"/>
          <cell r="C2005"/>
          <cell r="D2005"/>
          <cell r="E2005"/>
          <cell r="F2005"/>
          <cell r="G2005"/>
          <cell r="H2005"/>
          <cell r="I2005"/>
          <cell r="J2005"/>
          <cell r="K2005"/>
          <cell r="L2005"/>
          <cell r="M2005"/>
          <cell r="N2005"/>
          <cell r="O2005"/>
          <cell r="P2005">
            <v>0</v>
          </cell>
          <cell r="Q2005"/>
          <cell r="R2005"/>
          <cell r="S2005" t="str">
            <v xml:space="preserve">32819 </v>
          </cell>
          <cell r="T2005"/>
          <cell r="U2005"/>
          <cell r="V2005"/>
          <cell r="W2005"/>
          <cell r="X2005"/>
          <cell r="Y2005"/>
          <cell r="Z2005"/>
          <cell r="AA2005">
            <v>32819</v>
          </cell>
          <cell r="AB2005"/>
        </row>
        <row r="2006">
          <cell r="A2006"/>
          <cell r="B2006"/>
          <cell r="C2006"/>
          <cell r="D2006"/>
          <cell r="E2006"/>
          <cell r="F2006"/>
          <cell r="G2006"/>
          <cell r="H2006"/>
          <cell r="I2006"/>
          <cell r="J2006"/>
          <cell r="K2006"/>
          <cell r="L2006"/>
          <cell r="M2006"/>
          <cell r="N2006"/>
          <cell r="O2006"/>
          <cell r="P2006">
            <v>0</v>
          </cell>
          <cell r="Q2006"/>
          <cell r="R2006"/>
          <cell r="S2006" t="str">
            <v xml:space="preserve">32819 </v>
          </cell>
          <cell r="T2006"/>
          <cell r="U2006"/>
          <cell r="V2006"/>
          <cell r="W2006"/>
          <cell r="X2006"/>
          <cell r="Y2006"/>
          <cell r="Z2006"/>
          <cell r="AA2006">
            <v>32819</v>
          </cell>
          <cell r="AB2006"/>
        </row>
        <row r="2007">
          <cell r="A2007"/>
          <cell r="B2007"/>
          <cell r="C2007"/>
          <cell r="D2007"/>
          <cell r="E2007"/>
          <cell r="F2007"/>
          <cell r="G2007"/>
          <cell r="H2007"/>
          <cell r="I2007"/>
          <cell r="J2007"/>
          <cell r="K2007"/>
          <cell r="L2007"/>
          <cell r="M2007"/>
          <cell r="N2007"/>
          <cell r="O2007"/>
          <cell r="P2007">
            <v>0</v>
          </cell>
          <cell r="Q2007"/>
          <cell r="R2007"/>
          <cell r="S2007" t="str">
            <v xml:space="preserve">32819 </v>
          </cell>
          <cell r="T2007"/>
          <cell r="U2007"/>
          <cell r="V2007"/>
          <cell r="W2007"/>
          <cell r="X2007"/>
          <cell r="Y2007"/>
          <cell r="Z2007"/>
          <cell r="AA2007">
            <v>32819</v>
          </cell>
          <cell r="AB2007"/>
        </row>
        <row r="2008">
          <cell r="A2008"/>
          <cell r="B2008"/>
          <cell r="C2008"/>
          <cell r="D2008"/>
          <cell r="E2008"/>
          <cell r="F2008"/>
          <cell r="G2008"/>
          <cell r="H2008"/>
          <cell r="I2008"/>
          <cell r="J2008"/>
          <cell r="K2008"/>
          <cell r="L2008"/>
          <cell r="M2008"/>
          <cell r="N2008"/>
          <cell r="O2008"/>
          <cell r="P2008">
            <v>0</v>
          </cell>
          <cell r="Q2008"/>
          <cell r="R2008"/>
          <cell r="S2008" t="str">
            <v xml:space="preserve">32819 </v>
          </cell>
          <cell r="T2008"/>
          <cell r="U2008"/>
          <cell r="V2008"/>
          <cell r="W2008"/>
          <cell r="X2008"/>
          <cell r="Y2008"/>
          <cell r="Z2008"/>
          <cell r="AA2008">
            <v>32819</v>
          </cell>
          <cell r="AB2008"/>
        </row>
        <row r="2009">
          <cell r="A2009"/>
          <cell r="B2009"/>
          <cell r="C2009"/>
          <cell r="D2009"/>
          <cell r="E2009"/>
          <cell r="F2009"/>
          <cell r="G2009"/>
          <cell r="H2009"/>
          <cell r="I2009"/>
          <cell r="J2009"/>
          <cell r="K2009"/>
          <cell r="L2009"/>
          <cell r="M2009"/>
          <cell r="N2009"/>
          <cell r="O2009"/>
          <cell r="P2009">
            <v>0</v>
          </cell>
          <cell r="Q2009"/>
          <cell r="R2009"/>
          <cell r="S2009" t="str">
            <v xml:space="preserve">32819 </v>
          </cell>
          <cell r="T2009"/>
          <cell r="U2009"/>
          <cell r="V2009"/>
          <cell r="W2009"/>
          <cell r="X2009"/>
          <cell r="Y2009"/>
          <cell r="Z2009"/>
          <cell r="AA2009">
            <v>32819</v>
          </cell>
          <cell r="AB2009"/>
        </row>
        <row r="2010">
          <cell r="A2010"/>
          <cell r="B2010"/>
          <cell r="C2010"/>
          <cell r="D2010"/>
          <cell r="E2010"/>
          <cell r="F2010"/>
          <cell r="G2010"/>
          <cell r="H2010"/>
          <cell r="I2010"/>
          <cell r="J2010"/>
          <cell r="K2010"/>
          <cell r="L2010"/>
          <cell r="M2010"/>
          <cell r="N2010"/>
          <cell r="O2010"/>
          <cell r="P2010">
            <v>0</v>
          </cell>
          <cell r="Q2010"/>
          <cell r="R2010"/>
          <cell r="S2010" t="str">
            <v xml:space="preserve">32819 </v>
          </cell>
          <cell r="T2010"/>
          <cell r="U2010"/>
          <cell r="V2010"/>
          <cell r="W2010"/>
          <cell r="X2010"/>
          <cell r="Y2010"/>
          <cell r="Z2010"/>
          <cell r="AA2010">
            <v>32819</v>
          </cell>
          <cell r="AB2010"/>
        </row>
        <row r="2011">
          <cell r="A2011"/>
          <cell r="B2011"/>
          <cell r="C2011"/>
          <cell r="D2011"/>
          <cell r="E2011"/>
          <cell r="F2011"/>
          <cell r="G2011"/>
          <cell r="H2011"/>
          <cell r="I2011"/>
          <cell r="J2011"/>
          <cell r="K2011"/>
          <cell r="L2011"/>
          <cell r="M2011"/>
          <cell r="N2011"/>
          <cell r="O2011"/>
          <cell r="P2011">
            <v>0</v>
          </cell>
          <cell r="Q2011"/>
          <cell r="R2011"/>
          <cell r="S2011" t="str">
            <v xml:space="preserve">32819 </v>
          </cell>
          <cell r="T2011"/>
          <cell r="U2011"/>
          <cell r="V2011"/>
          <cell r="W2011"/>
          <cell r="X2011"/>
          <cell r="Y2011"/>
          <cell r="Z2011"/>
          <cell r="AA2011">
            <v>32819</v>
          </cell>
          <cell r="AB2011"/>
        </row>
        <row r="2012">
          <cell r="A2012"/>
          <cell r="B2012"/>
          <cell r="C2012"/>
          <cell r="D2012"/>
          <cell r="E2012"/>
          <cell r="F2012"/>
          <cell r="G2012"/>
          <cell r="H2012"/>
          <cell r="I2012"/>
          <cell r="J2012"/>
          <cell r="K2012"/>
          <cell r="L2012"/>
          <cell r="M2012"/>
          <cell r="N2012"/>
          <cell r="O2012"/>
          <cell r="P2012">
            <v>0</v>
          </cell>
          <cell r="Q2012"/>
          <cell r="R2012"/>
          <cell r="S2012" t="str">
            <v xml:space="preserve">32819 </v>
          </cell>
          <cell r="T2012"/>
          <cell r="U2012"/>
          <cell r="V2012"/>
          <cell r="W2012"/>
          <cell r="X2012"/>
          <cell r="Y2012"/>
          <cell r="Z2012"/>
          <cell r="AA2012">
            <v>32819</v>
          </cell>
          <cell r="AB2012"/>
        </row>
        <row r="2013">
          <cell r="A2013"/>
          <cell r="B2013"/>
          <cell r="C2013"/>
          <cell r="D2013"/>
          <cell r="E2013"/>
          <cell r="F2013"/>
          <cell r="G2013"/>
          <cell r="H2013"/>
          <cell r="I2013"/>
          <cell r="J2013"/>
          <cell r="K2013"/>
          <cell r="L2013"/>
          <cell r="M2013"/>
          <cell r="N2013"/>
          <cell r="O2013"/>
          <cell r="P2013">
            <v>0</v>
          </cell>
          <cell r="Q2013"/>
          <cell r="R2013"/>
          <cell r="S2013" t="str">
            <v xml:space="preserve">32819 </v>
          </cell>
          <cell r="T2013"/>
          <cell r="U2013"/>
          <cell r="V2013"/>
          <cell r="W2013"/>
          <cell r="X2013"/>
          <cell r="Y2013"/>
          <cell r="Z2013"/>
          <cell r="AA2013">
            <v>32819</v>
          </cell>
          <cell r="AB2013"/>
        </row>
        <row r="2014">
          <cell r="A2014"/>
          <cell r="B2014"/>
          <cell r="C2014"/>
          <cell r="D2014"/>
          <cell r="E2014"/>
          <cell r="F2014"/>
          <cell r="G2014"/>
          <cell r="H2014"/>
          <cell r="I2014"/>
          <cell r="J2014"/>
          <cell r="K2014"/>
          <cell r="L2014"/>
          <cell r="M2014"/>
          <cell r="N2014"/>
          <cell r="O2014"/>
          <cell r="P2014">
            <v>0</v>
          </cell>
          <cell r="Q2014"/>
          <cell r="R2014"/>
          <cell r="S2014" t="str">
            <v xml:space="preserve">32819 </v>
          </cell>
          <cell r="T2014"/>
          <cell r="U2014"/>
          <cell r="V2014"/>
          <cell r="W2014"/>
          <cell r="X2014"/>
          <cell r="Y2014"/>
          <cell r="Z2014"/>
          <cell r="AA2014">
            <v>32819</v>
          </cell>
          <cell r="AB2014"/>
        </row>
        <row r="2015">
          <cell r="A2015"/>
          <cell r="B2015"/>
          <cell r="C2015"/>
          <cell r="D2015"/>
          <cell r="E2015"/>
          <cell r="F2015"/>
          <cell r="G2015"/>
          <cell r="H2015"/>
          <cell r="I2015"/>
          <cell r="J2015"/>
          <cell r="K2015"/>
          <cell r="L2015"/>
          <cell r="M2015"/>
          <cell r="N2015"/>
          <cell r="O2015"/>
          <cell r="P2015">
            <v>0</v>
          </cell>
          <cell r="Q2015"/>
          <cell r="R2015"/>
          <cell r="S2015" t="str">
            <v xml:space="preserve">32819 </v>
          </cell>
          <cell r="T2015"/>
          <cell r="U2015"/>
          <cell r="V2015"/>
          <cell r="W2015"/>
          <cell r="X2015"/>
          <cell r="Y2015"/>
          <cell r="Z2015"/>
          <cell r="AA2015">
            <v>32819</v>
          </cell>
          <cell r="AB2015"/>
        </row>
        <row r="2016">
          <cell r="A2016"/>
          <cell r="B2016"/>
          <cell r="C2016"/>
          <cell r="D2016"/>
          <cell r="E2016"/>
          <cell r="F2016"/>
          <cell r="G2016"/>
          <cell r="H2016"/>
          <cell r="I2016"/>
          <cell r="J2016"/>
          <cell r="K2016"/>
          <cell r="L2016"/>
          <cell r="M2016"/>
          <cell r="N2016"/>
          <cell r="O2016"/>
          <cell r="P2016">
            <v>0</v>
          </cell>
          <cell r="Q2016"/>
          <cell r="R2016"/>
          <cell r="S2016" t="str">
            <v xml:space="preserve">32819 </v>
          </cell>
          <cell r="T2016"/>
          <cell r="U2016"/>
          <cell r="V2016"/>
          <cell r="W2016"/>
          <cell r="X2016"/>
          <cell r="Y2016"/>
          <cell r="Z2016"/>
          <cell r="AA2016">
            <v>32819</v>
          </cell>
          <cell r="AB2016"/>
        </row>
        <row r="2017">
          <cell r="A2017"/>
          <cell r="B2017"/>
          <cell r="C2017"/>
          <cell r="D2017"/>
          <cell r="E2017"/>
          <cell r="F2017"/>
          <cell r="G2017"/>
          <cell r="H2017"/>
          <cell r="I2017"/>
          <cell r="J2017"/>
          <cell r="K2017"/>
          <cell r="L2017"/>
          <cell r="M2017"/>
          <cell r="N2017"/>
          <cell r="O2017"/>
          <cell r="P2017">
            <v>0</v>
          </cell>
          <cell r="Q2017"/>
          <cell r="R2017"/>
          <cell r="S2017" t="str">
            <v xml:space="preserve">32819 </v>
          </cell>
          <cell r="T2017"/>
          <cell r="U2017"/>
          <cell r="V2017"/>
          <cell r="W2017"/>
          <cell r="X2017"/>
          <cell r="Y2017"/>
          <cell r="Z2017"/>
          <cell r="AA2017">
            <v>32819</v>
          </cell>
          <cell r="AB2017"/>
        </row>
        <row r="2018">
          <cell r="A2018"/>
          <cell r="B2018"/>
          <cell r="C2018"/>
          <cell r="D2018"/>
          <cell r="E2018"/>
          <cell r="F2018"/>
          <cell r="G2018"/>
          <cell r="H2018"/>
          <cell r="I2018"/>
          <cell r="J2018"/>
          <cell r="K2018"/>
          <cell r="L2018"/>
          <cell r="M2018"/>
          <cell r="N2018"/>
          <cell r="O2018"/>
          <cell r="P2018">
            <v>0</v>
          </cell>
          <cell r="Q2018"/>
          <cell r="R2018"/>
          <cell r="S2018" t="str">
            <v xml:space="preserve">32819 </v>
          </cell>
          <cell r="T2018"/>
          <cell r="U2018"/>
          <cell r="V2018"/>
          <cell r="W2018"/>
          <cell r="X2018"/>
          <cell r="Y2018"/>
          <cell r="Z2018"/>
          <cell r="AA2018">
            <v>32819</v>
          </cell>
          <cell r="AB2018"/>
        </row>
        <row r="2019">
          <cell r="A2019"/>
          <cell r="B2019"/>
          <cell r="C2019"/>
          <cell r="D2019"/>
          <cell r="E2019"/>
          <cell r="F2019"/>
          <cell r="G2019"/>
          <cell r="H2019"/>
          <cell r="I2019"/>
          <cell r="J2019"/>
          <cell r="K2019"/>
          <cell r="L2019"/>
          <cell r="M2019"/>
          <cell r="N2019"/>
          <cell r="O2019"/>
          <cell r="P2019">
            <v>0</v>
          </cell>
          <cell r="Q2019"/>
          <cell r="R2019"/>
          <cell r="S2019" t="str">
            <v xml:space="preserve">32819 </v>
          </cell>
          <cell r="T2019"/>
          <cell r="U2019"/>
          <cell r="V2019"/>
          <cell r="W2019"/>
          <cell r="X2019"/>
          <cell r="Y2019"/>
          <cell r="Z2019"/>
          <cell r="AA2019">
            <v>32819</v>
          </cell>
          <cell r="AB2019"/>
        </row>
        <row r="2020">
          <cell r="A2020"/>
          <cell r="B2020"/>
          <cell r="C2020"/>
          <cell r="D2020"/>
          <cell r="E2020"/>
          <cell r="F2020"/>
          <cell r="G2020"/>
          <cell r="H2020"/>
          <cell r="I2020"/>
          <cell r="J2020"/>
          <cell r="K2020"/>
          <cell r="L2020"/>
          <cell r="M2020"/>
          <cell r="N2020"/>
          <cell r="O2020"/>
          <cell r="P2020">
            <v>0</v>
          </cell>
          <cell r="Q2020"/>
          <cell r="R2020"/>
          <cell r="S2020" t="str">
            <v xml:space="preserve">32819 </v>
          </cell>
          <cell r="T2020"/>
          <cell r="U2020"/>
          <cell r="V2020"/>
          <cell r="W2020"/>
          <cell r="X2020"/>
          <cell r="Y2020"/>
          <cell r="Z2020"/>
          <cell r="AA2020">
            <v>32819</v>
          </cell>
          <cell r="AB2020"/>
        </row>
        <row r="2021">
          <cell r="A2021"/>
          <cell r="B2021"/>
          <cell r="C2021"/>
          <cell r="D2021"/>
          <cell r="E2021"/>
          <cell r="F2021"/>
          <cell r="G2021"/>
          <cell r="H2021"/>
          <cell r="I2021"/>
          <cell r="J2021"/>
          <cell r="K2021"/>
          <cell r="L2021"/>
          <cell r="M2021"/>
          <cell r="N2021"/>
          <cell r="O2021"/>
          <cell r="P2021">
            <v>0</v>
          </cell>
          <cell r="Q2021"/>
          <cell r="R2021"/>
          <cell r="S2021" t="str">
            <v xml:space="preserve">32819 </v>
          </cell>
          <cell r="T2021"/>
          <cell r="U2021"/>
          <cell r="V2021"/>
          <cell r="W2021"/>
          <cell r="X2021"/>
          <cell r="Y2021"/>
          <cell r="Z2021"/>
          <cell r="AA2021">
            <v>32819</v>
          </cell>
          <cell r="AB2021"/>
        </row>
        <row r="2022">
          <cell r="A2022"/>
          <cell r="B2022"/>
          <cell r="C2022"/>
          <cell r="D2022"/>
          <cell r="E2022"/>
          <cell r="F2022"/>
          <cell r="G2022"/>
          <cell r="H2022"/>
          <cell r="I2022"/>
          <cell r="J2022"/>
          <cell r="K2022"/>
          <cell r="L2022"/>
          <cell r="M2022"/>
          <cell r="N2022"/>
          <cell r="O2022"/>
          <cell r="P2022">
            <v>0</v>
          </cell>
          <cell r="Q2022"/>
          <cell r="R2022"/>
          <cell r="S2022" t="str">
            <v xml:space="preserve">32819 </v>
          </cell>
          <cell r="T2022"/>
          <cell r="U2022"/>
          <cell r="V2022"/>
          <cell r="W2022"/>
          <cell r="X2022"/>
          <cell r="Y2022"/>
          <cell r="Z2022"/>
          <cell r="AA2022">
            <v>32819</v>
          </cell>
          <cell r="AB2022"/>
        </row>
        <row r="2023">
          <cell r="A2023"/>
          <cell r="B2023"/>
          <cell r="C2023"/>
          <cell r="D2023"/>
          <cell r="E2023"/>
          <cell r="F2023"/>
          <cell r="G2023"/>
          <cell r="H2023"/>
          <cell r="I2023"/>
          <cell r="J2023"/>
          <cell r="K2023"/>
          <cell r="L2023"/>
          <cell r="M2023"/>
          <cell r="N2023"/>
          <cell r="O2023"/>
          <cell r="P2023">
            <v>0</v>
          </cell>
          <cell r="Q2023"/>
          <cell r="R2023"/>
          <cell r="S2023" t="str">
            <v xml:space="preserve">32819 </v>
          </cell>
          <cell r="T2023"/>
          <cell r="U2023"/>
          <cell r="V2023"/>
          <cell r="W2023"/>
          <cell r="X2023"/>
          <cell r="Y2023"/>
          <cell r="Z2023"/>
          <cell r="AA2023">
            <v>32819</v>
          </cell>
          <cell r="AB2023"/>
        </row>
        <row r="2024">
          <cell r="A2024"/>
          <cell r="B2024"/>
          <cell r="C2024"/>
          <cell r="D2024"/>
          <cell r="E2024"/>
          <cell r="F2024"/>
          <cell r="G2024"/>
          <cell r="H2024"/>
          <cell r="I2024"/>
          <cell r="J2024"/>
          <cell r="K2024"/>
          <cell r="L2024"/>
          <cell r="M2024"/>
          <cell r="N2024"/>
          <cell r="O2024"/>
          <cell r="P2024">
            <v>0</v>
          </cell>
          <cell r="Q2024"/>
          <cell r="R2024"/>
          <cell r="S2024" t="str">
            <v xml:space="preserve">32819 </v>
          </cell>
          <cell r="T2024"/>
          <cell r="U2024"/>
          <cell r="V2024"/>
          <cell r="W2024"/>
          <cell r="X2024"/>
          <cell r="Y2024"/>
          <cell r="Z2024"/>
          <cell r="AA2024">
            <v>32819</v>
          </cell>
          <cell r="AB2024"/>
        </row>
        <row r="2025">
          <cell r="A2025"/>
          <cell r="B2025"/>
          <cell r="C2025"/>
          <cell r="D2025"/>
          <cell r="E2025"/>
          <cell r="F2025"/>
          <cell r="G2025"/>
          <cell r="H2025"/>
          <cell r="I2025"/>
          <cell r="J2025"/>
          <cell r="K2025"/>
          <cell r="L2025"/>
          <cell r="M2025"/>
          <cell r="N2025"/>
          <cell r="O2025"/>
          <cell r="P2025">
            <v>0</v>
          </cell>
          <cell r="Q2025"/>
          <cell r="R2025"/>
          <cell r="S2025" t="str">
            <v xml:space="preserve">32819 </v>
          </cell>
          <cell r="T2025"/>
          <cell r="U2025"/>
          <cell r="V2025"/>
          <cell r="W2025"/>
          <cell r="X2025"/>
          <cell r="Y2025"/>
          <cell r="Z2025"/>
          <cell r="AA2025">
            <v>32819</v>
          </cell>
          <cell r="AB2025"/>
        </row>
        <row r="2026">
          <cell r="A2026"/>
          <cell r="B2026"/>
          <cell r="C2026"/>
          <cell r="D2026"/>
          <cell r="E2026"/>
          <cell r="F2026"/>
          <cell r="G2026"/>
          <cell r="H2026"/>
          <cell r="I2026"/>
          <cell r="J2026"/>
          <cell r="K2026"/>
          <cell r="L2026"/>
          <cell r="M2026"/>
          <cell r="N2026"/>
          <cell r="O2026"/>
          <cell r="P2026">
            <v>0</v>
          </cell>
          <cell r="Q2026"/>
          <cell r="R2026"/>
          <cell r="S2026" t="str">
            <v xml:space="preserve">32819 </v>
          </cell>
          <cell r="T2026"/>
          <cell r="U2026"/>
          <cell r="V2026"/>
          <cell r="W2026"/>
          <cell r="X2026"/>
          <cell r="Y2026"/>
          <cell r="Z2026"/>
          <cell r="AA2026">
            <v>32819</v>
          </cell>
          <cell r="AB2026"/>
        </row>
        <row r="2027">
          <cell r="A2027"/>
          <cell r="B2027"/>
          <cell r="C2027"/>
          <cell r="D2027"/>
          <cell r="E2027"/>
          <cell r="F2027"/>
          <cell r="G2027"/>
          <cell r="H2027"/>
          <cell r="I2027"/>
          <cell r="J2027"/>
          <cell r="K2027"/>
          <cell r="L2027"/>
          <cell r="M2027"/>
          <cell r="N2027"/>
          <cell r="O2027"/>
          <cell r="P2027">
            <v>0</v>
          </cell>
          <cell r="Q2027"/>
          <cell r="R2027"/>
          <cell r="S2027" t="str">
            <v xml:space="preserve">32819 </v>
          </cell>
          <cell r="T2027"/>
          <cell r="U2027"/>
          <cell r="V2027"/>
          <cell r="W2027"/>
          <cell r="X2027"/>
          <cell r="Y2027"/>
          <cell r="Z2027"/>
          <cell r="AA2027">
            <v>32819</v>
          </cell>
          <cell r="AB2027"/>
        </row>
        <row r="2028">
          <cell r="A2028"/>
          <cell r="B2028"/>
          <cell r="C2028"/>
          <cell r="D2028"/>
          <cell r="E2028"/>
          <cell r="F2028"/>
          <cell r="G2028"/>
          <cell r="H2028"/>
          <cell r="I2028"/>
          <cell r="J2028"/>
          <cell r="K2028"/>
          <cell r="L2028"/>
          <cell r="M2028"/>
          <cell r="N2028"/>
          <cell r="O2028"/>
          <cell r="P2028">
            <v>0</v>
          </cell>
          <cell r="Q2028"/>
          <cell r="R2028"/>
          <cell r="S2028" t="str">
            <v xml:space="preserve">32819 </v>
          </cell>
          <cell r="T2028"/>
          <cell r="U2028"/>
          <cell r="V2028"/>
          <cell r="W2028"/>
          <cell r="X2028"/>
          <cell r="Y2028"/>
          <cell r="Z2028"/>
          <cell r="AA2028">
            <v>32819</v>
          </cell>
          <cell r="AB2028"/>
        </row>
        <row r="2029">
          <cell r="A2029"/>
          <cell r="B2029"/>
          <cell r="C2029"/>
          <cell r="D2029"/>
          <cell r="E2029"/>
          <cell r="F2029"/>
          <cell r="G2029"/>
          <cell r="H2029"/>
          <cell r="I2029"/>
          <cell r="J2029"/>
          <cell r="K2029"/>
          <cell r="L2029"/>
          <cell r="M2029"/>
          <cell r="N2029"/>
          <cell r="O2029"/>
          <cell r="P2029">
            <v>0</v>
          </cell>
          <cell r="Q2029"/>
          <cell r="R2029"/>
          <cell r="S2029" t="str">
            <v xml:space="preserve">32819 </v>
          </cell>
          <cell r="T2029"/>
          <cell r="U2029"/>
          <cell r="V2029"/>
          <cell r="W2029"/>
          <cell r="X2029"/>
          <cell r="Y2029"/>
          <cell r="Z2029"/>
          <cell r="AA2029">
            <v>32819</v>
          </cell>
          <cell r="AB2029"/>
        </row>
        <row r="2030">
          <cell r="A2030"/>
          <cell r="B2030"/>
          <cell r="C2030"/>
          <cell r="D2030"/>
          <cell r="E2030"/>
          <cell r="F2030"/>
          <cell r="G2030"/>
          <cell r="H2030"/>
          <cell r="I2030"/>
          <cell r="J2030"/>
          <cell r="K2030"/>
          <cell r="L2030"/>
          <cell r="M2030"/>
          <cell r="N2030"/>
          <cell r="O2030"/>
          <cell r="P2030">
            <v>0</v>
          </cell>
          <cell r="Q2030"/>
          <cell r="R2030"/>
          <cell r="S2030" t="str">
            <v xml:space="preserve">32819 </v>
          </cell>
          <cell r="T2030"/>
          <cell r="U2030"/>
          <cell r="V2030"/>
          <cell r="W2030"/>
          <cell r="X2030"/>
          <cell r="Y2030"/>
          <cell r="Z2030"/>
          <cell r="AA2030">
            <v>32819</v>
          </cell>
          <cell r="AB2030"/>
        </row>
        <row r="2031">
          <cell r="A2031"/>
          <cell r="B2031"/>
          <cell r="C2031"/>
          <cell r="D2031"/>
          <cell r="E2031"/>
          <cell r="F2031"/>
          <cell r="G2031"/>
          <cell r="H2031"/>
          <cell r="I2031"/>
          <cell r="J2031"/>
          <cell r="K2031"/>
          <cell r="L2031"/>
          <cell r="M2031"/>
          <cell r="N2031"/>
          <cell r="O2031"/>
          <cell r="P2031">
            <v>0</v>
          </cell>
          <cell r="Q2031"/>
          <cell r="R2031"/>
          <cell r="S2031" t="str">
            <v xml:space="preserve">32819 </v>
          </cell>
          <cell r="T2031"/>
          <cell r="U2031"/>
          <cell r="V2031"/>
          <cell r="W2031"/>
          <cell r="X2031"/>
          <cell r="Y2031"/>
          <cell r="Z2031"/>
          <cell r="AA2031">
            <v>32819</v>
          </cell>
          <cell r="AB2031"/>
        </row>
        <row r="2032">
          <cell r="A2032"/>
          <cell r="B2032"/>
          <cell r="C2032"/>
          <cell r="D2032"/>
          <cell r="E2032"/>
          <cell r="F2032"/>
          <cell r="G2032"/>
          <cell r="H2032"/>
          <cell r="I2032"/>
          <cell r="J2032"/>
          <cell r="K2032"/>
          <cell r="L2032"/>
          <cell r="M2032"/>
          <cell r="N2032"/>
          <cell r="O2032"/>
          <cell r="P2032">
            <v>0</v>
          </cell>
          <cell r="Q2032"/>
          <cell r="R2032"/>
          <cell r="S2032" t="str">
            <v xml:space="preserve">32819 </v>
          </cell>
          <cell r="T2032"/>
          <cell r="U2032"/>
          <cell r="V2032"/>
          <cell r="W2032"/>
          <cell r="X2032"/>
          <cell r="Y2032"/>
          <cell r="Z2032"/>
          <cell r="AA2032">
            <v>32819</v>
          </cell>
          <cell r="AB2032"/>
        </row>
        <row r="2033">
          <cell r="A2033"/>
          <cell r="B2033"/>
          <cell r="C2033"/>
          <cell r="D2033"/>
          <cell r="E2033"/>
          <cell r="F2033"/>
          <cell r="G2033"/>
          <cell r="H2033"/>
          <cell r="I2033"/>
          <cell r="J2033"/>
          <cell r="K2033"/>
          <cell r="L2033"/>
          <cell r="M2033"/>
          <cell r="N2033"/>
          <cell r="O2033"/>
          <cell r="P2033">
            <v>0</v>
          </cell>
          <cell r="Q2033"/>
          <cell r="R2033"/>
          <cell r="S2033" t="str">
            <v xml:space="preserve">32819 </v>
          </cell>
          <cell r="T2033"/>
          <cell r="U2033"/>
          <cell r="V2033"/>
          <cell r="W2033"/>
          <cell r="X2033"/>
          <cell r="Y2033"/>
          <cell r="Z2033"/>
          <cell r="AA2033">
            <v>32819</v>
          </cell>
          <cell r="AB2033"/>
        </row>
        <row r="2034">
          <cell r="A2034"/>
          <cell r="B2034"/>
          <cell r="C2034"/>
          <cell r="D2034"/>
          <cell r="E2034"/>
          <cell r="F2034"/>
          <cell r="G2034"/>
          <cell r="H2034"/>
          <cell r="I2034"/>
          <cell r="J2034"/>
          <cell r="K2034"/>
          <cell r="L2034"/>
          <cell r="M2034"/>
          <cell r="N2034"/>
          <cell r="O2034"/>
          <cell r="P2034">
            <v>0</v>
          </cell>
          <cell r="Q2034"/>
          <cell r="R2034"/>
          <cell r="S2034" t="str">
            <v xml:space="preserve">32819 </v>
          </cell>
          <cell r="T2034"/>
          <cell r="U2034"/>
          <cell r="V2034"/>
          <cell r="W2034"/>
          <cell r="X2034"/>
          <cell r="Y2034"/>
          <cell r="Z2034"/>
          <cell r="AA2034">
            <v>32819</v>
          </cell>
          <cell r="AB2034"/>
        </row>
        <row r="2035">
          <cell r="A2035"/>
          <cell r="B2035"/>
          <cell r="C2035"/>
          <cell r="D2035"/>
          <cell r="E2035"/>
          <cell r="F2035"/>
          <cell r="G2035"/>
          <cell r="H2035"/>
          <cell r="I2035"/>
          <cell r="J2035"/>
          <cell r="K2035"/>
          <cell r="L2035"/>
          <cell r="M2035"/>
          <cell r="N2035"/>
          <cell r="O2035"/>
          <cell r="P2035">
            <v>0</v>
          </cell>
          <cell r="Q2035"/>
          <cell r="R2035"/>
          <cell r="S2035" t="str">
            <v xml:space="preserve">32819 </v>
          </cell>
          <cell r="T2035"/>
          <cell r="U2035"/>
          <cell r="V2035"/>
          <cell r="W2035"/>
          <cell r="X2035"/>
          <cell r="Y2035"/>
          <cell r="Z2035"/>
          <cell r="AA2035">
            <v>32819</v>
          </cell>
          <cell r="AB2035"/>
        </row>
        <row r="2036">
          <cell r="A2036"/>
          <cell r="B2036"/>
          <cell r="C2036"/>
          <cell r="D2036"/>
          <cell r="E2036"/>
          <cell r="F2036"/>
          <cell r="G2036"/>
          <cell r="H2036"/>
          <cell r="I2036"/>
          <cell r="J2036"/>
          <cell r="K2036"/>
          <cell r="L2036"/>
          <cell r="M2036"/>
          <cell r="N2036"/>
          <cell r="O2036"/>
          <cell r="P2036">
            <v>0</v>
          </cell>
          <cell r="Q2036"/>
          <cell r="R2036"/>
          <cell r="S2036" t="str">
            <v xml:space="preserve">32819 </v>
          </cell>
          <cell r="T2036"/>
          <cell r="U2036"/>
          <cell r="V2036"/>
          <cell r="W2036"/>
          <cell r="X2036"/>
          <cell r="Y2036"/>
          <cell r="Z2036"/>
          <cell r="AA2036">
            <v>32819</v>
          </cell>
          <cell r="AB2036"/>
        </row>
        <row r="2037">
          <cell r="A2037"/>
          <cell r="B2037"/>
          <cell r="C2037"/>
          <cell r="D2037"/>
          <cell r="E2037"/>
          <cell r="F2037"/>
          <cell r="G2037"/>
          <cell r="H2037"/>
          <cell r="I2037"/>
          <cell r="J2037"/>
          <cell r="K2037"/>
          <cell r="L2037"/>
          <cell r="M2037"/>
          <cell r="N2037"/>
          <cell r="O2037"/>
          <cell r="P2037">
            <v>0</v>
          </cell>
          <cell r="Q2037"/>
          <cell r="R2037"/>
          <cell r="S2037" t="str">
            <v xml:space="preserve">32819 </v>
          </cell>
          <cell r="T2037"/>
          <cell r="U2037"/>
          <cell r="V2037"/>
          <cell r="W2037"/>
          <cell r="X2037"/>
          <cell r="Y2037"/>
          <cell r="Z2037"/>
          <cell r="AA2037">
            <v>32819</v>
          </cell>
          <cell r="AB2037"/>
        </row>
        <row r="2038">
          <cell r="A2038"/>
          <cell r="B2038"/>
          <cell r="C2038"/>
          <cell r="D2038"/>
          <cell r="E2038"/>
          <cell r="F2038"/>
          <cell r="G2038"/>
          <cell r="H2038"/>
          <cell r="I2038"/>
          <cell r="J2038"/>
          <cell r="K2038"/>
          <cell r="L2038"/>
          <cell r="M2038"/>
          <cell r="N2038"/>
          <cell r="O2038"/>
          <cell r="P2038">
            <v>0</v>
          </cell>
          <cell r="Q2038"/>
          <cell r="R2038"/>
          <cell r="S2038" t="str">
            <v xml:space="preserve">32819 </v>
          </cell>
          <cell r="T2038"/>
          <cell r="U2038"/>
          <cell r="V2038"/>
          <cell r="W2038"/>
          <cell r="X2038"/>
          <cell r="Y2038"/>
          <cell r="Z2038"/>
          <cell r="AA2038">
            <v>32819</v>
          </cell>
          <cell r="AB2038"/>
        </row>
        <row r="2039">
          <cell r="A2039"/>
          <cell r="B2039"/>
          <cell r="C2039"/>
          <cell r="D2039"/>
          <cell r="E2039"/>
          <cell r="F2039"/>
          <cell r="G2039"/>
          <cell r="H2039"/>
          <cell r="I2039"/>
          <cell r="J2039"/>
          <cell r="K2039"/>
          <cell r="L2039"/>
          <cell r="M2039"/>
          <cell r="N2039"/>
          <cell r="O2039"/>
          <cell r="P2039">
            <v>0</v>
          </cell>
          <cell r="Q2039"/>
          <cell r="R2039"/>
          <cell r="S2039" t="str">
            <v xml:space="preserve">32819 </v>
          </cell>
          <cell r="T2039"/>
          <cell r="U2039"/>
          <cell r="V2039"/>
          <cell r="W2039"/>
          <cell r="X2039"/>
          <cell r="Y2039"/>
          <cell r="Z2039"/>
          <cell r="AA2039">
            <v>32819</v>
          </cell>
          <cell r="AB2039"/>
        </row>
        <row r="2040">
          <cell r="A2040"/>
          <cell r="B2040"/>
          <cell r="C2040"/>
          <cell r="D2040"/>
          <cell r="E2040"/>
          <cell r="F2040"/>
          <cell r="G2040"/>
          <cell r="H2040"/>
          <cell r="I2040"/>
          <cell r="J2040"/>
          <cell r="K2040"/>
          <cell r="L2040"/>
          <cell r="M2040"/>
          <cell r="N2040"/>
          <cell r="O2040"/>
          <cell r="P2040">
            <v>0</v>
          </cell>
          <cell r="Q2040"/>
          <cell r="R2040"/>
          <cell r="S2040" t="str">
            <v xml:space="preserve">32819 </v>
          </cell>
          <cell r="T2040"/>
          <cell r="U2040"/>
          <cell r="V2040"/>
          <cell r="W2040"/>
          <cell r="X2040"/>
          <cell r="Y2040"/>
          <cell r="Z2040"/>
          <cell r="AA2040">
            <v>32819</v>
          </cell>
          <cell r="AB2040"/>
        </row>
        <row r="2041">
          <cell r="A2041"/>
          <cell r="B2041"/>
          <cell r="C2041"/>
          <cell r="D2041"/>
          <cell r="E2041"/>
          <cell r="F2041"/>
          <cell r="G2041"/>
          <cell r="H2041"/>
          <cell r="I2041"/>
          <cell r="J2041"/>
          <cell r="K2041"/>
          <cell r="L2041"/>
          <cell r="M2041"/>
          <cell r="N2041"/>
          <cell r="O2041"/>
          <cell r="P2041">
            <v>0</v>
          </cell>
          <cell r="Q2041"/>
          <cell r="R2041"/>
          <cell r="S2041" t="str">
            <v xml:space="preserve">32819 </v>
          </cell>
          <cell r="T2041"/>
          <cell r="U2041"/>
          <cell r="V2041"/>
          <cell r="W2041"/>
          <cell r="X2041"/>
          <cell r="Y2041"/>
          <cell r="Z2041"/>
          <cell r="AA2041">
            <v>32819</v>
          </cell>
          <cell r="AB2041"/>
        </row>
        <row r="2042">
          <cell r="A2042"/>
          <cell r="B2042"/>
          <cell r="C2042"/>
          <cell r="D2042"/>
          <cell r="E2042"/>
          <cell r="F2042"/>
          <cell r="G2042"/>
          <cell r="H2042"/>
          <cell r="I2042"/>
          <cell r="J2042"/>
          <cell r="K2042"/>
          <cell r="L2042"/>
          <cell r="M2042"/>
          <cell r="N2042"/>
          <cell r="O2042"/>
          <cell r="P2042">
            <v>0</v>
          </cell>
          <cell r="Q2042"/>
          <cell r="R2042"/>
          <cell r="S2042" t="str">
            <v xml:space="preserve">32819 </v>
          </cell>
          <cell r="T2042"/>
          <cell r="U2042"/>
          <cell r="V2042"/>
          <cell r="W2042"/>
          <cell r="X2042"/>
          <cell r="Y2042"/>
          <cell r="Z2042"/>
          <cell r="AA2042">
            <v>32819</v>
          </cell>
          <cell r="AB2042"/>
        </row>
        <row r="2043">
          <cell r="A2043"/>
          <cell r="B2043"/>
          <cell r="C2043"/>
          <cell r="D2043"/>
          <cell r="E2043"/>
          <cell r="F2043"/>
          <cell r="G2043"/>
          <cell r="H2043"/>
          <cell r="I2043"/>
          <cell r="J2043"/>
          <cell r="K2043"/>
          <cell r="L2043"/>
          <cell r="M2043"/>
          <cell r="N2043"/>
          <cell r="O2043"/>
          <cell r="P2043">
            <v>0</v>
          </cell>
          <cell r="Q2043"/>
          <cell r="R2043"/>
          <cell r="S2043" t="str">
            <v xml:space="preserve">32819 </v>
          </cell>
          <cell r="T2043"/>
          <cell r="U2043"/>
          <cell r="V2043"/>
          <cell r="W2043"/>
          <cell r="X2043"/>
          <cell r="Y2043"/>
          <cell r="Z2043"/>
          <cell r="AA2043">
            <v>32819</v>
          </cell>
          <cell r="AB2043"/>
        </row>
        <row r="2044">
          <cell r="A2044"/>
          <cell r="B2044"/>
          <cell r="C2044"/>
          <cell r="D2044"/>
          <cell r="E2044"/>
          <cell r="F2044"/>
          <cell r="G2044"/>
          <cell r="H2044"/>
          <cell r="I2044"/>
          <cell r="J2044"/>
          <cell r="K2044"/>
          <cell r="L2044"/>
          <cell r="M2044"/>
          <cell r="N2044"/>
          <cell r="O2044"/>
          <cell r="P2044">
            <v>0</v>
          </cell>
          <cell r="Q2044"/>
          <cell r="R2044"/>
          <cell r="S2044" t="str">
            <v xml:space="preserve">32819 </v>
          </cell>
          <cell r="T2044"/>
          <cell r="U2044"/>
          <cell r="V2044"/>
          <cell r="W2044"/>
          <cell r="X2044"/>
          <cell r="Y2044"/>
          <cell r="Z2044"/>
          <cell r="AA2044">
            <v>32819</v>
          </cell>
          <cell r="AB2044"/>
        </row>
        <row r="2045">
          <cell r="A2045"/>
          <cell r="B2045"/>
          <cell r="C2045"/>
          <cell r="D2045"/>
          <cell r="E2045"/>
          <cell r="F2045"/>
          <cell r="G2045"/>
          <cell r="H2045"/>
          <cell r="I2045"/>
          <cell r="J2045"/>
          <cell r="K2045"/>
          <cell r="L2045"/>
          <cell r="M2045"/>
          <cell r="N2045"/>
          <cell r="O2045"/>
          <cell r="P2045">
            <v>0</v>
          </cell>
          <cell r="Q2045"/>
          <cell r="R2045"/>
          <cell r="S2045" t="str">
            <v xml:space="preserve">32819 </v>
          </cell>
          <cell r="T2045"/>
          <cell r="U2045"/>
          <cell r="V2045"/>
          <cell r="W2045"/>
          <cell r="X2045"/>
          <cell r="Y2045"/>
          <cell r="Z2045"/>
          <cell r="AA2045">
            <v>32819</v>
          </cell>
          <cell r="AB2045"/>
        </row>
        <row r="2046">
          <cell r="A2046"/>
          <cell r="B2046"/>
          <cell r="C2046"/>
          <cell r="D2046"/>
          <cell r="E2046"/>
          <cell r="F2046"/>
          <cell r="G2046"/>
          <cell r="H2046"/>
          <cell r="I2046"/>
          <cell r="J2046"/>
          <cell r="K2046"/>
          <cell r="L2046"/>
          <cell r="M2046"/>
          <cell r="N2046"/>
          <cell r="O2046"/>
          <cell r="P2046">
            <v>0</v>
          </cell>
          <cell r="Q2046"/>
          <cell r="R2046"/>
          <cell r="S2046" t="str">
            <v xml:space="preserve">32819 </v>
          </cell>
          <cell r="T2046"/>
          <cell r="U2046"/>
          <cell r="V2046"/>
          <cell r="W2046"/>
          <cell r="X2046"/>
          <cell r="Y2046"/>
          <cell r="Z2046"/>
          <cell r="AA2046">
            <v>32819</v>
          </cell>
          <cell r="AB2046"/>
        </row>
        <row r="2047">
          <cell r="A2047"/>
          <cell r="B2047"/>
          <cell r="C2047"/>
          <cell r="D2047"/>
          <cell r="E2047"/>
          <cell r="F2047"/>
          <cell r="G2047"/>
          <cell r="H2047"/>
          <cell r="I2047"/>
          <cell r="J2047"/>
          <cell r="K2047"/>
          <cell r="L2047"/>
          <cell r="M2047"/>
          <cell r="N2047"/>
          <cell r="O2047"/>
          <cell r="P2047">
            <v>0</v>
          </cell>
          <cell r="Q2047"/>
          <cell r="R2047"/>
          <cell r="S2047" t="str">
            <v xml:space="preserve">32819 </v>
          </cell>
          <cell r="T2047"/>
          <cell r="U2047"/>
          <cell r="V2047"/>
          <cell r="W2047"/>
          <cell r="X2047"/>
          <cell r="Y2047"/>
          <cell r="Z2047"/>
          <cell r="AA2047">
            <v>32819</v>
          </cell>
          <cell r="AB2047"/>
        </row>
        <row r="2048">
          <cell r="A2048"/>
          <cell r="B2048"/>
          <cell r="C2048"/>
          <cell r="D2048"/>
          <cell r="E2048"/>
          <cell r="F2048"/>
          <cell r="G2048"/>
          <cell r="H2048"/>
          <cell r="I2048"/>
          <cell r="J2048"/>
          <cell r="K2048"/>
          <cell r="L2048"/>
          <cell r="M2048"/>
          <cell r="N2048"/>
          <cell r="O2048"/>
          <cell r="P2048">
            <v>0</v>
          </cell>
          <cell r="Q2048"/>
          <cell r="R2048"/>
          <cell r="S2048" t="str">
            <v xml:space="preserve">32819 </v>
          </cell>
          <cell r="T2048"/>
          <cell r="U2048"/>
          <cell r="V2048"/>
          <cell r="W2048"/>
          <cell r="X2048"/>
          <cell r="Y2048"/>
          <cell r="Z2048"/>
          <cell r="AA2048">
            <v>32819</v>
          </cell>
          <cell r="AB2048"/>
        </row>
        <row r="2049">
          <cell r="A2049"/>
          <cell r="B2049"/>
          <cell r="C2049"/>
          <cell r="D2049"/>
          <cell r="E2049"/>
          <cell r="F2049"/>
          <cell r="G2049"/>
          <cell r="H2049"/>
          <cell r="I2049"/>
          <cell r="J2049"/>
          <cell r="K2049"/>
          <cell r="L2049"/>
          <cell r="M2049"/>
          <cell r="N2049"/>
          <cell r="O2049"/>
          <cell r="P2049">
            <v>0</v>
          </cell>
          <cell r="Q2049"/>
          <cell r="R2049"/>
          <cell r="S2049" t="str">
            <v xml:space="preserve">32819 </v>
          </cell>
          <cell r="T2049"/>
          <cell r="U2049"/>
          <cell r="V2049"/>
          <cell r="W2049"/>
          <cell r="X2049"/>
          <cell r="Y2049"/>
          <cell r="Z2049"/>
          <cell r="AA2049">
            <v>32819</v>
          </cell>
          <cell r="AB2049"/>
        </row>
        <row r="2050">
          <cell r="A2050"/>
          <cell r="B2050"/>
          <cell r="C2050"/>
          <cell r="D2050"/>
          <cell r="E2050"/>
          <cell r="F2050"/>
          <cell r="G2050"/>
          <cell r="H2050"/>
          <cell r="I2050"/>
          <cell r="J2050"/>
          <cell r="K2050"/>
          <cell r="L2050"/>
          <cell r="M2050"/>
          <cell r="N2050"/>
          <cell r="O2050"/>
          <cell r="P2050">
            <v>0</v>
          </cell>
          <cell r="Q2050"/>
          <cell r="R2050"/>
          <cell r="S2050" t="str">
            <v xml:space="preserve">32819 </v>
          </cell>
          <cell r="T2050"/>
          <cell r="U2050"/>
          <cell r="V2050"/>
          <cell r="W2050"/>
          <cell r="X2050"/>
          <cell r="Y2050"/>
          <cell r="Z2050"/>
          <cell r="AA2050">
            <v>32819</v>
          </cell>
          <cell r="AB2050"/>
        </row>
        <row r="2051">
          <cell r="A2051"/>
          <cell r="B2051"/>
          <cell r="C2051"/>
          <cell r="D2051"/>
          <cell r="E2051"/>
          <cell r="F2051"/>
          <cell r="G2051"/>
          <cell r="H2051"/>
          <cell r="I2051"/>
          <cell r="J2051"/>
          <cell r="K2051"/>
          <cell r="L2051"/>
          <cell r="M2051"/>
          <cell r="N2051"/>
          <cell r="O2051"/>
          <cell r="P2051">
            <v>0</v>
          </cell>
          <cell r="Q2051"/>
          <cell r="R2051"/>
          <cell r="S2051" t="str">
            <v xml:space="preserve">32819 </v>
          </cell>
          <cell r="T2051"/>
          <cell r="U2051"/>
          <cell r="V2051"/>
          <cell r="W2051"/>
          <cell r="X2051"/>
          <cell r="Y2051"/>
          <cell r="Z2051"/>
          <cell r="AA2051">
            <v>32819</v>
          </cell>
          <cell r="AB2051"/>
        </row>
        <row r="2052">
          <cell r="A2052"/>
          <cell r="B2052"/>
          <cell r="C2052"/>
          <cell r="D2052"/>
          <cell r="E2052"/>
          <cell r="F2052"/>
          <cell r="G2052"/>
          <cell r="H2052"/>
          <cell r="I2052"/>
          <cell r="J2052"/>
          <cell r="K2052"/>
          <cell r="L2052"/>
          <cell r="M2052"/>
          <cell r="N2052"/>
          <cell r="O2052"/>
          <cell r="P2052">
            <v>0</v>
          </cell>
          <cell r="Q2052"/>
          <cell r="R2052"/>
          <cell r="S2052" t="str">
            <v xml:space="preserve">32819 </v>
          </cell>
          <cell r="T2052"/>
          <cell r="U2052"/>
          <cell r="V2052"/>
          <cell r="W2052"/>
          <cell r="X2052"/>
          <cell r="Y2052"/>
          <cell r="Z2052"/>
          <cell r="AA2052">
            <v>32819</v>
          </cell>
          <cell r="AB2052"/>
        </row>
        <row r="2053">
          <cell r="A2053"/>
          <cell r="B2053"/>
          <cell r="C2053"/>
          <cell r="D2053"/>
          <cell r="E2053"/>
          <cell r="F2053"/>
          <cell r="G2053"/>
          <cell r="H2053"/>
          <cell r="I2053"/>
          <cell r="J2053"/>
          <cell r="K2053"/>
          <cell r="L2053"/>
          <cell r="M2053"/>
          <cell r="N2053"/>
          <cell r="O2053"/>
          <cell r="P2053">
            <v>0</v>
          </cell>
          <cell r="Q2053"/>
          <cell r="R2053"/>
          <cell r="S2053" t="str">
            <v xml:space="preserve">32819 </v>
          </cell>
          <cell r="T2053"/>
          <cell r="U2053"/>
          <cell r="V2053"/>
          <cell r="W2053"/>
          <cell r="X2053"/>
          <cell r="Y2053"/>
          <cell r="Z2053"/>
          <cell r="AA2053">
            <v>32819</v>
          </cell>
          <cell r="AB2053"/>
        </row>
        <row r="2054">
          <cell r="A2054"/>
          <cell r="B2054"/>
          <cell r="C2054"/>
          <cell r="D2054"/>
          <cell r="E2054"/>
          <cell r="F2054"/>
          <cell r="G2054"/>
          <cell r="H2054"/>
          <cell r="I2054"/>
          <cell r="J2054"/>
          <cell r="K2054"/>
          <cell r="L2054"/>
          <cell r="M2054"/>
          <cell r="N2054"/>
          <cell r="O2054"/>
          <cell r="P2054">
            <v>0</v>
          </cell>
          <cell r="Q2054"/>
          <cell r="R2054"/>
          <cell r="S2054" t="str">
            <v xml:space="preserve">32819 </v>
          </cell>
          <cell r="T2054"/>
          <cell r="U2054"/>
          <cell r="V2054"/>
          <cell r="W2054"/>
          <cell r="X2054"/>
          <cell r="Y2054"/>
          <cell r="Z2054"/>
          <cell r="AA2054">
            <v>32819</v>
          </cell>
          <cell r="AB2054"/>
        </row>
        <row r="2055">
          <cell r="A2055"/>
          <cell r="B2055"/>
          <cell r="C2055"/>
          <cell r="D2055"/>
          <cell r="E2055"/>
          <cell r="F2055"/>
          <cell r="G2055"/>
          <cell r="H2055"/>
          <cell r="I2055"/>
          <cell r="J2055"/>
          <cell r="K2055"/>
          <cell r="L2055"/>
          <cell r="M2055"/>
          <cell r="N2055"/>
          <cell r="O2055"/>
          <cell r="P2055">
            <v>0</v>
          </cell>
          <cell r="Q2055"/>
          <cell r="R2055"/>
          <cell r="S2055" t="str">
            <v xml:space="preserve">32819 </v>
          </cell>
          <cell r="T2055"/>
          <cell r="U2055"/>
          <cell r="V2055"/>
          <cell r="W2055"/>
          <cell r="X2055"/>
          <cell r="Y2055"/>
          <cell r="Z2055"/>
          <cell r="AA2055">
            <v>32819</v>
          </cell>
          <cell r="AB2055"/>
        </row>
        <row r="2056">
          <cell r="A2056"/>
          <cell r="B2056"/>
          <cell r="C2056"/>
          <cell r="D2056"/>
          <cell r="E2056"/>
          <cell r="F2056"/>
          <cell r="G2056"/>
          <cell r="H2056"/>
          <cell r="I2056"/>
          <cell r="J2056"/>
          <cell r="K2056"/>
          <cell r="L2056"/>
          <cell r="M2056"/>
          <cell r="N2056"/>
          <cell r="O2056"/>
          <cell r="P2056">
            <v>0</v>
          </cell>
          <cell r="Q2056"/>
          <cell r="R2056"/>
          <cell r="S2056" t="str">
            <v xml:space="preserve">32819 </v>
          </cell>
          <cell r="T2056"/>
          <cell r="U2056"/>
          <cell r="V2056"/>
          <cell r="W2056"/>
          <cell r="X2056"/>
          <cell r="Y2056"/>
          <cell r="Z2056"/>
          <cell r="AA2056">
            <v>32819</v>
          </cell>
          <cell r="AB2056"/>
        </row>
        <row r="2057">
          <cell r="A2057"/>
          <cell r="B2057"/>
          <cell r="C2057"/>
          <cell r="D2057"/>
          <cell r="E2057"/>
          <cell r="F2057"/>
          <cell r="G2057"/>
          <cell r="H2057"/>
          <cell r="I2057"/>
          <cell r="J2057"/>
          <cell r="K2057"/>
          <cell r="L2057"/>
          <cell r="M2057"/>
          <cell r="N2057"/>
          <cell r="O2057"/>
          <cell r="P2057">
            <v>0</v>
          </cell>
          <cell r="Q2057"/>
          <cell r="R2057"/>
          <cell r="S2057" t="str">
            <v xml:space="preserve">32819 </v>
          </cell>
          <cell r="T2057"/>
          <cell r="U2057"/>
          <cell r="V2057"/>
          <cell r="W2057"/>
          <cell r="X2057"/>
          <cell r="Y2057"/>
          <cell r="Z2057"/>
          <cell r="AA2057">
            <v>32819</v>
          </cell>
          <cell r="AB2057"/>
        </row>
        <row r="2058">
          <cell r="A2058"/>
          <cell r="B2058"/>
          <cell r="C2058"/>
          <cell r="D2058"/>
          <cell r="E2058"/>
          <cell r="F2058"/>
          <cell r="G2058"/>
          <cell r="H2058"/>
          <cell r="I2058"/>
          <cell r="J2058"/>
          <cell r="K2058"/>
          <cell r="L2058"/>
          <cell r="M2058"/>
          <cell r="N2058"/>
          <cell r="O2058"/>
          <cell r="P2058">
            <v>0</v>
          </cell>
          <cell r="Q2058"/>
          <cell r="R2058"/>
          <cell r="S2058" t="str">
            <v xml:space="preserve">32819 </v>
          </cell>
          <cell r="T2058"/>
          <cell r="U2058"/>
          <cell r="V2058"/>
          <cell r="W2058"/>
          <cell r="X2058"/>
          <cell r="Y2058"/>
          <cell r="Z2058"/>
          <cell r="AA2058">
            <v>32819</v>
          </cell>
          <cell r="AB2058"/>
        </row>
        <row r="2059">
          <cell r="A2059"/>
          <cell r="B2059"/>
          <cell r="C2059"/>
          <cell r="D2059"/>
          <cell r="E2059"/>
          <cell r="F2059"/>
          <cell r="G2059"/>
          <cell r="H2059"/>
          <cell r="I2059"/>
          <cell r="J2059"/>
          <cell r="K2059"/>
          <cell r="L2059"/>
          <cell r="M2059"/>
          <cell r="N2059"/>
          <cell r="O2059"/>
          <cell r="P2059">
            <v>0</v>
          </cell>
          <cell r="Q2059"/>
          <cell r="R2059"/>
          <cell r="S2059" t="str">
            <v xml:space="preserve">32819 </v>
          </cell>
          <cell r="T2059"/>
          <cell r="U2059"/>
          <cell r="V2059"/>
          <cell r="W2059"/>
          <cell r="X2059"/>
          <cell r="Y2059"/>
          <cell r="Z2059"/>
          <cell r="AA2059">
            <v>32819</v>
          </cell>
          <cell r="AB2059"/>
        </row>
        <row r="2060">
          <cell r="A2060"/>
          <cell r="B2060"/>
          <cell r="C2060"/>
          <cell r="D2060"/>
          <cell r="E2060"/>
          <cell r="F2060"/>
          <cell r="G2060"/>
          <cell r="H2060"/>
          <cell r="I2060"/>
          <cell r="J2060"/>
          <cell r="K2060"/>
          <cell r="L2060"/>
          <cell r="M2060"/>
          <cell r="N2060"/>
          <cell r="O2060"/>
          <cell r="P2060">
            <v>0</v>
          </cell>
          <cell r="Q2060"/>
          <cell r="R2060"/>
          <cell r="S2060" t="str">
            <v xml:space="preserve">32819 </v>
          </cell>
          <cell r="T2060"/>
          <cell r="U2060"/>
          <cell r="V2060"/>
          <cell r="W2060"/>
          <cell r="X2060"/>
          <cell r="Y2060"/>
          <cell r="Z2060"/>
          <cell r="AA2060">
            <v>32819</v>
          </cell>
          <cell r="AB2060"/>
        </row>
        <row r="2061">
          <cell r="A2061"/>
          <cell r="B2061"/>
          <cell r="C2061"/>
          <cell r="D2061"/>
          <cell r="E2061"/>
          <cell r="F2061"/>
          <cell r="G2061"/>
          <cell r="H2061"/>
          <cell r="I2061"/>
          <cell r="J2061"/>
          <cell r="K2061"/>
          <cell r="L2061"/>
          <cell r="M2061"/>
          <cell r="N2061"/>
          <cell r="O2061"/>
          <cell r="P2061">
            <v>0</v>
          </cell>
          <cell r="Q2061"/>
          <cell r="R2061"/>
          <cell r="S2061" t="str">
            <v xml:space="preserve">32819 </v>
          </cell>
          <cell r="T2061"/>
          <cell r="U2061"/>
          <cell r="V2061"/>
          <cell r="W2061"/>
          <cell r="X2061"/>
          <cell r="Y2061"/>
          <cell r="Z2061"/>
          <cell r="AA2061">
            <v>32819</v>
          </cell>
          <cell r="AB2061"/>
        </row>
        <row r="2062">
          <cell r="A2062"/>
          <cell r="B2062"/>
          <cell r="C2062"/>
          <cell r="D2062"/>
          <cell r="E2062"/>
          <cell r="F2062"/>
          <cell r="G2062"/>
          <cell r="H2062"/>
          <cell r="I2062"/>
          <cell r="J2062"/>
          <cell r="K2062"/>
          <cell r="L2062"/>
          <cell r="M2062"/>
          <cell r="N2062"/>
          <cell r="O2062"/>
          <cell r="P2062">
            <v>0</v>
          </cell>
          <cell r="Q2062"/>
          <cell r="R2062"/>
          <cell r="S2062" t="str">
            <v xml:space="preserve">32819 </v>
          </cell>
          <cell r="T2062"/>
          <cell r="U2062"/>
          <cell r="V2062"/>
          <cell r="W2062"/>
          <cell r="X2062"/>
          <cell r="Y2062"/>
          <cell r="Z2062"/>
          <cell r="AA2062">
            <v>32819</v>
          </cell>
          <cell r="AB2062"/>
        </row>
        <row r="2063">
          <cell r="A2063"/>
          <cell r="B2063"/>
          <cell r="C2063"/>
          <cell r="D2063"/>
          <cell r="E2063"/>
          <cell r="F2063"/>
          <cell r="G2063"/>
          <cell r="H2063"/>
          <cell r="I2063"/>
          <cell r="J2063"/>
          <cell r="K2063"/>
          <cell r="L2063"/>
          <cell r="M2063"/>
          <cell r="N2063"/>
          <cell r="O2063"/>
          <cell r="P2063">
            <v>0</v>
          </cell>
          <cell r="Q2063"/>
          <cell r="R2063"/>
          <cell r="S2063" t="str">
            <v xml:space="preserve">32819 </v>
          </cell>
          <cell r="T2063"/>
          <cell r="U2063"/>
          <cell r="V2063"/>
          <cell r="W2063"/>
          <cell r="X2063"/>
          <cell r="Y2063"/>
          <cell r="Z2063"/>
          <cell r="AA2063">
            <v>32819</v>
          </cell>
          <cell r="AB2063"/>
        </row>
        <row r="2064">
          <cell r="A2064"/>
          <cell r="B2064"/>
          <cell r="C2064"/>
          <cell r="D2064"/>
          <cell r="E2064"/>
          <cell r="F2064"/>
          <cell r="G2064"/>
          <cell r="H2064"/>
          <cell r="I2064"/>
          <cell r="J2064"/>
          <cell r="K2064"/>
          <cell r="L2064"/>
          <cell r="M2064"/>
          <cell r="N2064"/>
          <cell r="O2064"/>
          <cell r="P2064">
            <v>0</v>
          </cell>
          <cell r="Q2064"/>
          <cell r="R2064"/>
          <cell r="S2064" t="str">
            <v xml:space="preserve">32819 </v>
          </cell>
          <cell r="T2064"/>
          <cell r="U2064"/>
          <cell r="V2064"/>
          <cell r="W2064"/>
          <cell r="X2064"/>
          <cell r="Y2064"/>
          <cell r="Z2064"/>
          <cell r="AA2064">
            <v>32819</v>
          </cell>
          <cell r="AB2064"/>
        </row>
        <row r="2065">
          <cell r="A2065"/>
          <cell r="B2065"/>
          <cell r="C2065"/>
          <cell r="D2065"/>
          <cell r="E2065"/>
          <cell r="F2065"/>
          <cell r="G2065"/>
          <cell r="H2065"/>
          <cell r="I2065"/>
          <cell r="J2065"/>
          <cell r="K2065"/>
          <cell r="L2065"/>
          <cell r="M2065"/>
          <cell r="N2065"/>
          <cell r="O2065"/>
          <cell r="P2065">
            <v>0</v>
          </cell>
          <cell r="Q2065"/>
          <cell r="R2065"/>
          <cell r="S2065" t="str">
            <v xml:space="preserve">32819 </v>
          </cell>
          <cell r="T2065"/>
          <cell r="U2065"/>
          <cell r="V2065"/>
          <cell r="W2065"/>
          <cell r="X2065"/>
          <cell r="Y2065"/>
          <cell r="Z2065"/>
          <cell r="AA2065">
            <v>32819</v>
          </cell>
          <cell r="AB2065"/>
        </row>
        <row r="2066">
          <cell r="A2066"/>
          <cell r="B2066"/>
          <cell r="C2066"/>
          <cell r="D2066"/>
          <cell r="E2066"/>
          <cell r="F2066"/>
          <cell r="G2066"/>
          <cell r="H2066"/>
          <cell r="I2066"/>
          <cell r="J2066"/>
          <cell r="K2066"/>
          <cell r="L2066"/>
          <cell r="M2066"/>
          <cell r="N2066"/>
          <cell r="O2066"/>
          <cell r="P2066">
            <v>0</v>
          </cell>
          <cell r="Q2066"/>
          <cell r="R2066"/>
          <cell r="S2066" t="str">
            <v xml:space="preserve">32819 </v>
          </cell>
          <cell r="T2066"/>
          <cell r="U2066"/>
          <cell r="V2066"/>
          <cell r="W2066"/>
          <cell r="X2066"/>
          <cell r="Y2066"/>
          <cell r="Z2066"/>
          <cell r="AA2066">
            <v>32819</v>
          </cell>
          <cell r="AB2066"/>
        </row>
        <row r="2067">
          <cell r="A2067"/>
          <cell r="B2067"/>
          <cell r="C2067"/>
          <cell r="D2067"/>
          <cell r="E2067"/>
          <cell r="F2067"/>
          <cell r="G2067"/>
          <cell r="H2067"/>
          <cell r="I2067"/>
          <cell r="J2067"/>
          <cell r="K2067"/>
          <cell r="L2067"/>
          <cell r="M2067"/>
          <cell r="N2067"/>
          <cell r="O2067"/>
          <cell r="P2067">
            <v>0</v>
          </cell>
          <cell r="Q2067"/>
          <cell r="R2067"/>
          <cell r="S2067" t="str">
            <v xml:space="preserve">32819 </v>
          </cell>
          <cell r="T2067"/>
          <cell r="U2067"/>
          <cell r="V2067"/>
          <cell r="W2067"/>
          <cell r="X2067"/>
          <cell r="Y2067"/>
          <cell r="Z2067"/>
          <cell r="AA2067">
            <v>32819</v>
          </cell>
          <cell r="AB2067"/>
        </row>
        <row r="2068">
          <cell r="A2068"/>
          <cell r="B2068"/>
          <cell r="C2068"/>
          <cell r="D2068"/>
          <cell r="E2068"/>
          <cell r="F2068"/>
          <cell r="G2068"/>
          <cell r="H2068"/>
          <cell r="I2068"/>
          <cell r="J2068"/>
          <cell r="K2068"/>
          <cell r="L2068"/>
          <cell r="M2068"/>
          <cell r="N2068"/>
          <cell r="O2068"/>
          <cell r="P2068">
            <v>0</v>
          </cell>
          <cell r="Q2068"/>
          <cell r="R2068"/>
          <cell r="S2068" t="str">
            <v xml:space="preserve">32819 </v>
          </cell>
          <cell r="T2068"/>
          <cell r="U2068"/>
          <cell r="V2068"/>
          <cell r="W2068"/>
          <cell r="X2068"/>
          <cell r="Y2068"/>
          <cell r="Z2068"/>
          <cell r="AA2068">
            <v>32819</v>
          </cell>
          <cell r="AB2068"/>
        </row>
        <row r="2069">
          <cell r="A2069"/>
          <cell r="B2069"/>
          <cell r="C2069"/>
          <cell r="D2069"/>
          <cell r="E2069"/>
          <cell r="F2069"/>
          <cell r="G2069"/>
          <cell r="H2069"/>
          <cell r="I2069"/>
          <cell r="J2069"/>
          <cell r="K2069"/>
          <cell r="L2069"/>
          <cell r="M2069"/>
          <cell r="N2069"/>
          <cell r="O2069"/>
          <cell r="P2069">
            <v>0</v>
          </cell>
          <cell r="Q2069"/>
          <cell r="R2069"/>
          <cell r="S2069" t="str">
            <v xml:space="preserve">32819 </v>
          </cell>
          <cell r="T2069"/>
          <cell r="U2069"/>
          <cell r="V2069"/>
          <cell r="W2069"/>
          <cell r="X2069"/>
          <cell r="Y2069"/>
          <cell r="Z2069"/>
          <cell r="AA2069">
            <v>32819</v>
          </cell>
          <cell r="AB2069"/>
        </row>
        <row r="2070">
          <cell r="A2070"/>
          <cell r="B2070"/>
          <cell r="C2070"/>
          <cell r="D2070"/>
          <cell r="E2070"/>
          <cell r="F2070"/>
          <cell r="G2070"/>
          <cell r="H2070"/>
          <cell r="I2070"/>
          <cell r="J2070"/>
          <cell r="K2070"/>
          <cell r="L2070"/>
          <cell r="M2070"/>
          <cell r="N2070"/>
          <cell r="O2070"/>
          <cell r="P2070">
            <v>0</v>
          </cell>
          <cell r="Q2070"/>
          <cell r="R2070"/>
          <cell r="S2070" t="str">
            <v xml:space="preserve">32819 </v>
          </cell>
          <cell r="T2070"/>
          <cell r="U2070"/>
          <cell r="V2070"/>
          <cell r="W2070"/>
          <cell r="X2070"/>
          <cell r="Y2070"/>
          <cell r="Z2070"/>
          <cell r="AA2070">
            <v>32819</v>
          </cell>
          <cell r="AB2070"/>
        </row>
        <row r="2071">
          <cell r="A2071"/>
          <cell r="B2071"/>
          <cell r="C2071"/>
          <cell r="D2071"/>
          <cell r="E2071"/>
          <cell r="F2071"/>
          <cell r="G2071"/>
          <cell r="H2071"/>
          <cell r="I2071"/>
          <cell r="J2071"/>
          <cell r="K2071"/>
          <cell r="L2071"/>
          <cell r="M2071"/>
          <cell r="N2071"/>
          <cell r="O2071"/>
          <cell r="P2071">
            <v>0</v>
          </cell>
          <cell r="Q2071"/>
          <cell r="R2071"/>
          <cell r="S2071" t="str">
            <v xml:space="preserve">32819 </v>
          </cell>
          <cell r="T2071"/>
          <cell r="U2071"/>
          <cell r="V2071"/>
          <cell r="W2071"/>
          <cell r="X2071"/>
          <cell r="Y2071"/>
          <cell r="Z2071"/>
          <cell r="AA2071">
            <v>32819</v>
          </cell>
          <cell r="AB2071"/>
        </row>
        <row r="2072">
          <cell r="A2072"/>
          <cell r="B2072"/>
          <cell r="C2072"/>
          <cell r="D2072"/>
          <cell r="E2072"/>
          <cell r="F2072"/>
          <cell r="G2072"/>
          <cell r="H2072"/>
          <cell r="I2072"/>
          <cell r="J2072"/>
          <cell r="K2072"/>
          <cell r="L2072"/>
          <cell r="M2072"/>
          <cell r="N2072"/>
          <cell r="O2072"/>
          <cell r="P2072">
            <v>0</v>
          </cell>
          <cell r="Q2072"/>
          <cell r="R2072"/>
          <cell r="S2072" t="str">
            <v xml:space="preserve">32819 </v>
          </cell>
          <cell r="T2072"/>
          <cell r="U2072"/>
          <cell r="V2072"/>
          <cell r="W2072"/>
          <cell r="X2072"/>
          <cell r="Y2072"/>
          <cell r="Z2072"/>
          <cell r="AA2072">
            <v>32819</v>
          </cell>
          <cell r="AB2072"/>
        </row>
        <row r="2073">
          <cell r="A2073"/>
          <cell r="B2073"/>
          <cell r="C2073"/>
          <cell r="D2073"/>
          <cell r="E2073"/>
          <cell r="F2073"/>
          <cell r="G2073"/>
          <cell r="H2073"/>
          <cell r="I2073"/>
          <cell r="J2073"/>
          <cell r="K2073"/>
          <cell r="L2073"/>
          <cell r="M2073"/>
          <cell r="N2073"/>
          <cell r="O2073"/>
          <cell r="P2073">
            <v>0</v>
          </cell>
          <cell r="Q2073"/>
          <cell r="R2073"/>
          <cell r="S2073" t="str">
            <v xml:space="preserve">32819 </v>
          </cell>
          <cell r="T2073"/>
          <cell r="U2073"/>
          <cell r="V2073"/>
          <cell r="W2073"/>
          <cell r="X2073"/>
          <cell r="Y2073"/>
          <cell r="Z2073"/>
          <cell r="AA2073">
            <v>32819</v>
          </cell>
          <cell r="AB2073"/>
        </row>
        <row r="2074">
          <cell r="A2074"/>
          <cell r="B2074"/>
          <cell r="C2074"/>
          <cell r="D2074"/>
          <cell r="E2074"/>
          <cell r="F2074"/>
          <cell r="G2074"/>
          <cell r="H2074"/>
          <cell r="I2074"/>
          <cell r="J2074"/>
          <cell r="K2074"/>
          <cell r="L2074"/>
          <cell r="M2074"/>
          <cell r="N2074"/>
          <cell r="O2074"/>
          <cell r="P2074">
            <v>0</v>
          </cell>
          <cell r="Q2074"/>
          <cell r="R2074"/>
          <cell r="S2074" t="str">
            <v xml:space="preserve">32819 </v>
          </cell>
          <cell r="T2074"/>
          <cell r="U2074"/>
          <cell r="V2074"/>
          <cell r="W2074"/>
          <cell r="X2074"/>
          <cell r="Y2074"/>
          <cell r="Z2074"/>
          <cell r="AA2074">
            <v>32819</v>
          </cell>
          <cell r="AB2074"/>
        </row>
        <row r="2075">
          <cell r="A2075"/>
          <cell r="B2075"/>
          <cell r="C2075"/>
          <cell r="D2075"/>
          <cell r="E2075"/>
          <cell r="F2075"/>
          <cell r="G2075"/>
          <cell r="H2075"/>
          <cell r="I2075"/>
          <cell r="J2075"/>
          <cell r="K2075"/>
          <cell r="L2075"/>
          <cell r="M2075"/>
          <cell r="N2075"/>
          <cell r="O2075"/>
          <cell r="P2075">
            <v>0</v>
          </cell>
          <cell r="Q2075"/>
          <cell r="R2075"/>
          <cell r="S2075" t="str">
            <v xml:space="preserve">32819 </v>
          </cell>
          <cell r="T2075"/>
          <cell r="U2075"/>
          <cell r="V2075"/>
          <cell r="W2075"/>
          <cell r="X2075"/>
          <cell r="Y2075"/>
          <cell r="Z2075"/>
          <cell r="AA2075">
            <v>32819</v>
          </cell>
          <cell r="AB2075"/>
        </row>
        <row r="2076">
          <cell r="A2076"/>
          <cell r="B2076"/>
          <cell r="C2076"/>
          <cell r="D2076"/>
          <cell r="E2076"/>
          <cell r="F2076"/>
          <cell r="G2076"/>
          <cell r="H2076"/>
          <cell r="I2076"/>
          <cell r="J2076"/>
          <cell r="K2076"/>
          <cell r="L2076"/>
          <cell r="M2076"/>
          <cell r="N2076"/>
          <cell r="O2076"/>
          <cell r="P2076">
            <v>0</v>
          </cell>
          <cell r="Q2076"/>
          <cell r="R2076"/>
          <cell r="S2076" t="str">
            <v xml:space="preserve">32819 </v>
          </cell>
          <cell r="T2076"/>
          <cell r="U2076"/>
          <cell r="V2076"/>
          <cell r="W2076"/>
          <cell r="X2076"/>
          <cell r="Y2076"/>
          <cell r="Z2076"/>
          <cell r="AA2076">
            <v>32819</v>
          </cell>
          <cell r="AB2076"/>
        </row>
        <row r="2077">
          <cell r="A2077"/>
          <cell r="B2077"/>
          <cell r="C2077"/>
          <cell r="D2077"/>
          <cell r="E2077"/>
          <cell r="F2077"/>
          <cell r="G2077"/>
          <cell r="H2077"/>
          <cell r="I2077"/>
          <cell r="J2077"/>
          <cell r="K2077"/>
          <cell r="L2077"/>
          <cell r="M2077"/>
          <cell r="N2077"/>
          <cell r="O2077"/>
          <cell r="P2077">
            <v>0</v>
          </cell>
          <cell r="Q2077"/>
          <cell r="R2077"/>
          <cell r="S2077" t="str">
            <v xml:space="preserve">32819 </v>
          </cell>
          <cell r="T2077"/>
          <cell r="U2077"/>
          <cell r="V2077"/>
          <cell r="W2077"/>
          <cell r="X2077"/>
          <cell r="Y2077"/>
          <cell r="Z2077"/>
          <cell r="AA2077">
            <v>32819</v>
          </cell>
          <cell r="AB2077"/>
        </row>
        <row r="2078">
          <cell r="A2078"/>
          <cell r="B2078"/>
          <cell r="C2078"/>
          <cell r="D2078"/>
          <cell r="E2078"/>
          <cell r="F2078"/>
          <cell r="G2078"/>
          <cell r="H2078"/>
          <cell r="I2078"/>
          <cell r="J2078"/>
          <cell r="K2078"/>
          <cell r="L2078"/>
          <cell r="M2078"/>
          <cell r="N2078"/>
          <cell r="O2078"/>
          <cell r="P2078">
            <v>0</v>
          </cell>
          <cell r="Q2078"/>
          <cell r="R2078"/>
          <cell r="S2078" t="str">
            <v xml:space="preserve">32819 </v>
          </cell>
          <cell r="T2078"/>
          <cell r="U2078"/>
          <cell r="V2078"/>
          <cell r="W2078"/>
          <cell r="X2078"/>
          <cell r="Y2078"/>
          <cell r="Z2078"/>
          <cell r="AA2078">
            <v>32819</v>
          </cell>
          <cell r="AB2078"/>
        </row>
        <row r="2079">
          <cell r="A2079"/>
          <cell r="B2079"/>
          <cell r="C2079"/>
          <cell r="D2079"/>
          <cell r="E2079"/>
          <cell r="F2079"/>
          <cell r="G2079"/>
          <cell r="H2079"/>
          <cell r="I2079"/>
          <cell r="J2079"/>
          <cell r="K2079"/>
          <cell r="L2079"/>
          <cell r="M2079"/>
          <cell r="N2079"/>
          <cell r="O2079"/>
          <cell r="P2079">
            <v>0</v>
          </cell>
          <cell r="Q2079"/>
          <cell r="R2079"/>
          <cell r="S2079" t="str">
            <v xml:space="preserve">32819 </v>
          </cell>
          <cell r="T2079"/>
          <cell r="U2079"/>
          <cell r="V2079"/>
          <cell r="W2079"/>
          <cell r="X2079"/>
          <cell r="Y2079"/>
          <cell r="Z2079"/>
          <cell r="AA2079">
            <v>32819</v>
          </cell>
          <cell r="AB2079"/>
        </row>
        <row r="2080">
          <cell r="A2080"/>
          <cell r="B2080"/>
          <cell r="C2080"/>
          <cell r="D2080"/>
          <cell r="E2080"/>
          <cell r="F2080"/>
          <cell r="G2080"/>
          <cell r="H2080"/>
          <cell r="I2080"/>
          <cell r="J2080"/>
          <cell r="K2080"/>
          <cell r="L2080"/>
          <cell r="M2080"/>
          <cell r="N2080"/>
          <cell r="O2080"/>
          <cell r="P2080">
            <v>0</v>
          </cell>
          <cell r="Q2080"/>
          <cell r="R2080"/>
          <cell r="S2080" t="str">
            <v xml:space="preserve">32819 </v>
          </cell>
          <cell r="T2080"/>
          <cell r="U2080"/>
          <cell r="V2080"/>
          <cell r="W2080"/>
          <cell r="X2080"/>
          <cell r="Y2080"/>
          <cell r="Z2080"/>
          <cell r="AA2080">
            <v>32819</v>
          </cell>
          <cell r="AB2080"/>
        </row>
        <row r="2081">
          <cell r="A2081"/>
          <cell r="B2081"/>
          <cell r="C2081"/>
          <cell r="D2081"/>
          <cell r="E2081"/>
          <cell r="F2081"/>
          <cell r="G2081"/>
          <cell r="H2081"/>
          <cell r="I2081"/>
          <cell r="J2081"/>
          <cell r="K2081"/>
          <cell r="L2081"/>
          <cell r="M2081"/>
          <cell r="N2081"/>
          <cell r="O2081"/>
          <cell r="P2081">
            <v>0</v>
          </cell>
          <cell r="Q2081"/>
          <cell r="R2081"/>
          <cell r="S2081" t="str">
            <v xml:space="preserve">32819 </v>
          </cell>
          <cell r="T2081"/>
          <cell r="U2081"/>
          <cell r="V2081"/>
          <cell r="W2081"/>
          <cell r="X2081"/>
          <cell r="Y2081"/>
          <cell r="Z2081"/>
          <cell r="AA2081">
            <v>32819</v>
          </cell>
          <cell r="AB2081"/>
        </row>
        <row r="2082">
          <cell r="A2082"/>
          <cell r="B2082"/>
          <cell r="C2082"/>
          <cell r="D2082"/>
          <cell r="E2082"/>
          <cell r="F2082"/>
          <cell r="G2082"/>
          <cell r="H2082"/>
          <cell r="I2082"/>
          <cell r="J2082"/>
          <cell r="K2082"/>
          <cell r="L2082"/>
          <cell r="M2082"/>
          <cell r="N2082"/>
          <cell r="O2082"/>
          <cell r="P2082">
            <v>0</v>
          </cell>
          <cell r="Q2082"/>
          <cell r="R2082"/>
          <cell r="S2082" t="str">
            <v xml:space="preserve">32819 </v>
          </cell>
          <cell r="T2082"/>
          <cell r="U2082"/>
          <cell r="V2082"/>
          <cell r="W2082"/>
          <cell r="X2082"/>
          <cell r="Y2082"/>
          <cell r="Z2082"/>
          <cell r="AA2082">
            <v>32819</v>
          </cell>
          <cell r="AB2082"/>
        </row>
        <row r="2083">
          <cell r="A2083"/>
          <cell r="B2083"/>
          <cell r="C2083"/>
          <cell r="D2083"/>
          <cell r="E2083"/>
          <cell r="F2083"/>
          <cell r="G2083"/>
          <cell r="H2083"/>
          <cell r="I2083"/>
          <cell r="J2083"/>
          <cell r="K2083"/>
          <cell r="L2083"/>
          <cell r="M2083"/>
          <cell r="N2083"/>
          <cell r="O2083"/>
          <cell r="P2083">
            <v>0</v>
          </cell>
          <cell r="Q2083"/>
          <cell r="R2083"/>
          <cell r="S2083" t="str">
            <v xml:space="preserve">32819 </v>
          </cell>
          <cell r="T2083"/>
          <cell r="U2083"/>
          <cell r="V2083"/>
          <cell r="W2083"/>
          <cell r="X2083"/>
          <cell r="Y2083"/>
          <cell r="Z2083"/>
          <cell r="AA2083">
            <v>32819</v>
          </cell>
          <cell r="AB2083"/>
        </row>
        <row r="2084">
          <cell r="A2084"/>
          <cell r="B2084"/>
          <cell r="C2084"/>
          <cell r="D2084"/>
          <cell r="E2084"/>
          <cell r="F2084"/>
          <cell r="G2084"/>
          <cell r="H2084"/>
          <cell r="I2084"/>
          <cell r="J2084"/>
          <cell r="K2084"/>
          <cell r="L2084"/>
          <cell r="M2084"/>
          <cell r="N2084"/>
          <cell r="O2084"/>
          <cell r="P2084">
            <v>0</v>
          </cell>
          <cell r="Q2084"/>
          <cell r="R2084"/>
          <cell r="S2084" t="str">
            <v xml:space="preserve">32819 </v>
          </cell>
          <cell r="T2084"/>
          <cell r="U2084"/>
          <cell r="V2084"/>
          <cell r="W2084"/>
          <cell r="X2084"/>
          <cell r="Y2084"/>
          <cell r="Z2084"/>
          <cell r="AA2084">
            <v>32819</v>
          </cell>
          <cell r="AB2084"/>
        </row>
        <row r="2085">
          <cell r="A2085"/>
          <cell r="B2085"/>
          <cell r="C2085"/>
          <cell r="D2085"/>
          <cell r="E2085"/>
          <cell r="F2085"/>
          <cell r="G2085"/>
          <cell r="H2085"/>
          <cell r="I2085"/>
          <cell r="J2085"/>
          <cell r="K2085"/>
          <cell r="L2085"/>
          <cell r="M2085"/>
          <cell r="N2085"/>
          <cell r="O2085"/>
          <cell r="P2085">
            <v>0</v>
          </cell>
          <cell r="Q2085"/>
          <cell r="R2085"/>
          <cell r="S2085" t="str">
            <v xml:space="preserve">32819 </v>
          </cell>
          <cell r="T2085"/>
          <cell r="U2085"/>
          <cell r="V2085"/>
          <cell r="W2085"/>
          <cell r="X2085"/>
          <cell r="Y2085"/>
          <cell r="Z2085"/>
          <cell r="AA2085">
            <v>32819</v>
          </cell>
          <cell r="AB2085"/>
        </row>
        <row r="2086">
          <cell r="A2086"/>
          <cell r="B2086"/>
          <cell r="C2086"/>
          <cell r="D2086"/>
          <cell r="E2086"/>
          <cell r="F2086"/>
          <cell r="G2086"/>
          <cell r="H2086"/>
          <cell r="I2086"/>
          <cell r="J2086"/>
          <cell r="K2086"/>
          <cell r="L2086"/>
          <cell r="M2086"/>
          <cell r="N2086"/>
          <cell r="O2086"/>
          <cell r="P2086">
            <v>0</v>
          </cell>
          <cell r="Q2086"/>
          <cell r="R2086"/>
          <cell r="S2086" t="str">
            <v xml:space="preserve">32819 </v>
          </cell>
          <cell r="T2086"/>
          <cell r="U2086"/>
          <cell r="V2086"/>
          <cell r="W2086"/>
          <cell r="X2086"/>
          <cell r="Y2086"/>
          <cell r="Z2086"/>
          <cell r="AA2086">
            <v>32819</v>
          </cell>
          <cell r="AB2086"/>
        </row>
        <row r="2087">
          <cell r="A2087"/>
          <cell r="B2087"/>
          <cell r="C2087"/>
          <cell r="D2087"/>
          <cell r="E2087"/>
          <cell r="F2087"/>
          <cell r="G2087"/>
          <cell r="H2087"/>
          <cell r="I2087"/>
          <cell r="J2087"/>
          <cell r="K2087"/>
          <cell r="L2087"/>
          <cell r="M2087"/>
          <cell r="N2087"/>
          <cell r="O2087"/>
          <cell r="P2087">
            <v>0</v>
          </cell>
          <cell r="Q2087"/>
          <cell r="R2087"/>
          <cell r="S2087" t="str">
            <v xml:space="preserve">32819 </v>
          </cell>
          <cell r="T2087"/>
          <cell r="U2087"/>
          <cell r="V2087"/>
          <cell r="W2087"/>
          <cell r="X2087"/>
          <cell r="Y2087"/>
          <cell r="Z2087"/>
          <cell r="AA2087">
            <v>32819</v>
          </cell>
          <cell r="AB2087"/>
        </row>
        <row r="2088">
          <cell r="A2088"/>
          <cell r="B2088"/>
          <cell r="C2088"/>
          <cell r="D2088"/>
          <cell r="E2088"/>
          <cell r="F2088"/>
          <cell r="G2088"/>
          <cell r="H2088"/>
          <cell r="I2088"/>
          <cell r="J2088"/>
          <cell r="K2088"/>
          <cell r="L2088"/>
          <cell r="M2088"/>
          <cell r="N2088"/>
          <cell r="O2088"/>
          <cell r="P2088">
            <v>0</v>
          </cell>
          <cell r="Q2088"/>
          <cell r="R2088"/>
          <cell r="S2088" t="str">
            <v xml:space="preserve">32819 </v>
          </cell>
          <cell r="T2088"/>
          <cell r="U2088"/>
          <cell r="V2088"/>
          <cell r="W2088"/>
          <cell r="X2088"/>
          <cell r="Y2088"/>
          <cell r="Z2088"/>
          <cell r="AA2088">
            <v>32819</v>
          </cell>
          <cell r="AB2088"/>
        </row>
        <row r="2089">
          <cell r="A2089"/>
          <cell r="B2089"/>
          <cell r="C2089"/>
          <cell r="D2089"/>
          <cell r="E2089"/>
          <cell r="F2089"/>
          <cell r="G2089"/>
          <cell r="H2089"/>
          <cell r="I2089"/>
          <cell r="J2089"/>
          <cell r="K2089"/>
          <cell r="L2089"/>
          <cell r="M2089"/>
          <cell r="N2089"/>
          <cell r="O2089"/>
          <cell r="P2089">
            <v>0</v>
          </cell>
          <cell r="Q2089"/>
          <cell r="R2089"/>
          <cell r="S2089" t="str">
            <v xml:space="preserve">32819 </v>
          </cell>
          <cell r="T2089"/>
          <cell r="U2089"/>
          <cell r="V2089"/>
          <cell r="W2089"/>
          <cell r="X2089"/>
          <cell r="Y2089"/>
          <cell r="Z2089"/>
          <cell r="AA2089">
            <v>32819</v>
          </cell>
          <cell r="AB2089"/>
        </row>
        <row r="2090">
          <cell r="A2090"/>
          <cell r="B2090"/>
          <cell r="C2090"/>
          <cell r="D2090"/>
          <cell r="E2090"/>
          <cell r="F2090"/>
          <cell r="G2090"/>
          <cell r="H2090"/>
          <cell r="I2090"/>
          <cell r="J2090"/>
          <cell r="K2090"/>
          <cell r="L2090"/>
          <cell r="M2090"/>
          <cell r="N2090"/>
          <cell r="O2090"/>
          <cell r="P2090">
            <v>0</v>
          </cell>
          <cell r="Q2090"/>
          <cell r="R2090"/>
          <cell r="S2090" t="str">
            <v xml:space="preserve">32819 </v>
          </cell>
          <cell r="T2090"/>
          <cell r="U2090"/>
          <cell r="V2090"/>
          <cell r="W2090"/>
          <cell r="X2090"/>
          <cell r="Y2090"/>
          <cell r="Z2090"/>
          <cell r="AA2090">
            <v>32819</v>
          </cell>
          <cell r="AB2090"/>
        </row>
        <row r="2091">
          <cell r="A2091"/>
          <cell r="B2091"/>
          <cell r="C2091"/>
          <cell r="D2091"/>
          <cell r="E2091"/>
          <cell r="F2091"/>
          <cell r="G2091"/>
          <cell r="H2091"/>
          <cell r="I2091"/>
          <cell r="J2091"/>
          <cell r="K2091"/>
          <cell r="L2091"/>
          <cell r="M2091"/>
          <cell r="N2091"/>
          <cell r="O2091"/>
          <cell r="P2091">
            <v>0</v>
          </cell>
          <cell r="Q2091"/>
          <cell r="R2091"/>
          <cell r="S2091" t="str">
            <v xml:space="preserve">32819 </v>
          </cell>
          <cell r="T2091"/>
          <cell r="U2091"/>
          <cell r="V2091"/>
          <cell r="W2091"/>
          <cell r="X2091"/>
          <cell r="Y2091"/>
          <cell r="Z2091"/>
          <cell r="AA2091">
            <v>32819</v>
          </cell>
          <cell r="AB2091"/>
        </row>
        <row r="2092">
          <cell r="A2092"/>
          <cell r="B2092"/>
          <cell r="C2092"/>
          <cell r="D2092"/>
          <cell r="E2092"/>
          <cell r="F2092"/>
          <cell r="G2092"/>
          <cell r="H2092"/>
          <cell r="I2092"/>
          <cell r="J2092"/>
          <cell r="K2092"/>
          <cell r="L2092"/>
          <cell r="M2092"/>
          <cell r="N2092"/>
          <cell r="O2092"/>
          <cell r="P2092">
            <v>0</v>
          </cell>
          <cell r="Q2092"/>
          <cell r="R2092"/>
          <cell r="S2092" t="str">
            <v xml:space="preserve">32819 </v>
          </cell>
          <cell r="T2092"/>
          <cell r="U2092"/>
          <cell r="V2092"/>
          <cell r="W2092"/>
          <cell r="X2092"/>
          <cell r="Y2092"/>
          <cell r="Z2092"/>
          <cell r="AA2092">
            <v>32819</v>
          </cell>
          <cell r="AB2092"/>
        </row>
        <row r="2093">
          <cell r="A2093"/>
          <cell r="B2093"/>
          <cell r="C2093"/>
          <cell r="D2093"/>
          <cell r="E2093"/>
          <cell r="F2093"/>
          <cell r="G2093"/>
          <cell r="H2093"/>
          <cell r="I2093"/>
          <cell r="J2093"/>
          <cell r="K2093"/>
          <cell r="L2093"/>
          <cell r="M2093"/>
          <cell r="N2093"/>
          <cell r="O2093"/>
          <cell r="P2093">
            <v>0</v>
          </cell>
          <cell r="Q2093"/>
          <cell r="R2093"/>
          <cell r="S2093" t="str">
            <v xml:space="preserve">32819 </v>
          </cell>
          <cell r="T2093"/>
          <cell r="U2093"/>
          <cell r="V2093"/>
          <cell r="W2093"/>
          <cell r="X2093"/>
          <cell r="Y2093"/>
          <cell r="Z2093"/>
          <cell r="AA2093">
            <v>32819</v>
          </cell>
          <cell r="AB2093"/>
        </row>
        <row r="2094">
          <cell r="A2094"/>
          <cell r="B2094"/>
          <cell r="C2094"/>
          <cell r="D2094"/>
          <cell r="E2094"/>
          <cell r="F2094"/>
          <cell r="G2094"/>
          <cell r="H2094"/>
          <cell r="I2094"/>
          <cell r="J2094"/>
          <cell r="K2094"/>
          <cell r="L2094"/>
          <cell r="M2094"/>
          <cell r="N2094"/>
          <cell r="O2094"/>
          <cell r="P2094">
            <v>0</v>
          </cell>
          <cell r="Q2094"/>
          <cell r="R2094"/>
          <cell r="S2094" t="str">
            <v xml:space="preserve">32819 </v>
          </cell>
          <cell r="T2094"/>
          <cell r="U2094"/>
          <cell r="V2094"/>
          <cell r="W2094"/>
          <cell r="X2094"/>
          <cell r="Y2094"/>
          <cell r="Z2094"/>
          <cell r="AA2094">
            <v>32819</v>
          </cell>
          <cell r="AB2094"/>
        </row>
        <row r="2095">
          <cell r="A2095"/>
          <cell r="B2095"/>
          <cell r="C2095"/>
          <cell r="D2095"/>
          <cell r="E2095"/>
          <cell r="F2095"/>
          <cell r="G2095"/>
          <cell r="H2095"/>
          <cell r="I2095"/>
          <cell r="J2095"/>
          <cell r="K2095"/>
          <cell r="L2095"/>
          <cell r="M2095"/>
          <cell r="N2095"/>
          <cell r="O2095"/>
          <cell r="P2095">
            <v>0</v>
          </cell>
          <cell r="Q2095"/>
          <cell r="R2095"/>
          <cell r="S2095" t="str">
            <v xml:space="preserve">32819 </v>
          </cell>
          <cell r="T2095"/>
          <cell r="U2095"/>
          <cell r="V2095"/>
          <cell r="W2095"/>
          <cell r="X2095"/>
          <cell r="Y2095"/>
          <cell r="Z2095"/>
          <cell r="AA2095">
            <v>32819</v>
          </cell>
          <cell r="AB2095"/>
        </row>
        <row r="2096">
          <cell r="A2096"/>
          <cell r="B2096"/>
          <cell r="C2096"/>
          <cell r="D2096"/>
          <cell r="E2096"/>
          <cell r="F2096"/>
          <cell r="G2096"/>
          <cell r="H2096"/>
          <cell r="I2096"/>
          <cell r="J2096"/>
          <cell r="K2096"/>
          <cell r="L2096"/>
          <cell r="M2096"/>
          <cell r="N2096"/>
          <cell r="O2096"/>
          <cell r="P2096">
            <v>0</v>
          </cell>
          <cell r="Q2096"/>
          <cell r="R2096"/>
          <cell r="S2096" t="str">
            <v xml:space="preserve">32819 </v>
          </cell>
          <cell r="T2096"/>
          <cell r="U2096"/>
          <cell r="V2096"/>
          <cell r="W2096"/>
          <cell r="X2096"/>
          <cell r="Y2096"/>
          <cell r="Z2096"/>
          <cell r="AA2096">
            <v>32819</v>
          </cell>
          <cell r="AB2096"/>
        </row>
        <row r="2097">
          <cell r="A2097"/>
          <cell r="B2097"/>
          <cell r="C2097"/>
          <cell r="D2097"/>
          <cell r="E2097"/>
          <cell r="F2097"/>
          <cell r="G2097"/>
          <cell r="H2097"/>
          <cell r="I2097"/>
          <cell r="J2097"/>
          <cell r="K2097"/>
          <cell r="L2097"/>
          <cell r="M2097"/>
          <cell r="N2097"/>
          <cell r="O2097"/>
          <cell r="P2097">
            <v>0</v>
          </cell>
          <cell r="Q2097"/>
          <cell r="R2097"/>
          <cell r="S2097" t="str">
            <v xml:space="preserve">32819 </v>
          </cell>
          <cell r="T2097"/>
          <cell r="U2097"/>
          <cell r="V2097"/>
          <cell r="W2097"/>
          <cell r="X2097"/>
          <cell r="Y2097"/>
          <cell r="Z2097"/>
          <cell r="AA2097">
            <v>32819</v>
          </cell>
          <cell r="AB2097"/>
        </row>
        <row r="2098">
          <cell r="A2098"/>
          <cell r="B2098"/>
          <cell r="C2098"/>
          <cell r="D2098"/>
          <cell r="E2098"/>
          <cell r="F2098"/>
          <cell r="G2098"/>
          <cell r="H2098"/>
          <cell r="I2098"/>
          <cell r="J2098"/>
          <cell r="K2098"/>
          <cell r="L2098"/>
          <cell r="M2098"/>
          <cell r="N2098"/>
          <cell r="O2098"/>
          <cell r="P2098">
            <v>0</v>
          </cell>
          <cell r="Q2098"/>
          <cell r="R2098"/>
          <cell r="S2098" t="str">
            <v xml:space="preserve">32819 </v>
          </cell>
          <cell r="T2098"/>
          <cell r="U2098"/>
          <cell r="V2098"/>
          <cell r="W2098"/>
          <cell r="X2098"/>
          <cell r="Y2098"/>
          <cell r="Z2098"/>
          <cell r="AA2098">
            <v>32819</v>
          </cell>
          <cell r="AB2098"/>
        </row>
        <row r="2099">
          <cell r="A2099"/>
          <cell r="B2099"/>
          <cell r="C2099"/>
          <cell r="D2099"/>
          <cell r="E2099"/>
          <cell r="F2099"/>
          <cell r="G2099"/>
          <cell r="H2099"/>
          <cell r="I2099"/>
          <cell r="J2099"/>
          <cell r="K2099"/>
          <cell r="L2099"/>
          <cell r="M2099"/>
          <cell r="N2099"/>
          <cell r="O2099"/>
          <cell r="P2099">
            <v>0</v>
          </cell>
          <cell r="Q2099"/>
          <cell r="R2099"/>
          <cell r="S2099" t="str">
            <v xml:space="preserve">32819 </v>
          </cell>
          <cell r="T2099"/>
          <cell r="U2099"/>
          <cell r="V2099"/>
          <cell r="W2099"/>
          <cell r="X2099"/>
          <cell r="Y2099"/>
          <cell r="Z2099"/>
          <cell r="AA2099">
            <v>32819</v>
          </cell>
          <cell r="AB2099"/>
        </row>
        <row r="2100">
          <cell r="A2100"/>
          <cell r="B2100"/>
          <cell r="C2100"/>
          <cell r="D2100"/>
          <cell r="E2100"/>
          <cell r="F2100"/>
          <cell r="G2100"/>
          <cell r="H2100"/>
          <cell r="I2100"/>
          <cell r="J2100"/>
          <cell r="K2100"/>
          <cell r="L2100"/>
          <cell r="M2100"/>
          <cell r="N2100"/>
          <cell r="O2100"/>
          <cell r="P2100">
            <v>0</v>
          </cell>
          <cell r="Q2100"/>
          <cell r="R2100"/>
          <cell r="S2100" t="str">
            <v xml:space="preserve">32819 </v>
          </cell>
          <cell r="T2100"/>
          <cell r="U2100"/>
          <cell r="V2100"/>
          <cell r="W2100"/>
          <cell r="X2100"/>
          <cell r="Y2100"/>
          <cell r="Z2100"/>
          <cell r="AA2100">
            <v>32819</v>
          </cell>
          <cell r="AB2100"/>
        </row>
        <row r="2101">
          <cell r="A2101"/>
          <cell r="B2101"/>
          <cell r="C2101"/>
          <cell r="D2101"/>
          <cell r="E2101"/>
          <cell r="F2101"/>
          <cell r="G2101"/>
          <cell r="H2101"/>
          <cell r="I2101"/>
          <cell r="J2101"/>
          <cell r="K2101"/>
          <cell r="L2101"/>
          <cell r="M2101"/>
          <cell r="N2101"/>
          <cell r="O2101"/>
          <cell r="P2101">
            <v>0</v>
          </cell>
          <cell r="Q2101"/>
          <cell r="R2101"/>
          <cell r="S2101" t="str">
            <v xml:space="preserve">32819 </v>
          </cell>
          <cell r="T2101"/>
          <cell r="U2101"/>
          <cell r="V2101"/>
          <cell r="W2101"/>
          <cell r="X2101"/>
          <cell r="Y2101"/>
          <cell r="Z2101"/>
          <cell r="AA2101">
            <v>32819</v>
          </cell>
          <cell r="AB2101"/>
        </row>
        <row r="2102">
          <cell r="A2102"/>
          <cell r="B2102"/>
          <cell r="C2102"/>
          <cell r="D2102"/>
          <cell r="E2102"/>
          <cell r="F2102"/>
          <cell r="G2102"/>
          <cell r="H2102"/>
          <cell r="I2102"/>
          <cell r="J2102"/>
          <cell r="K2102"/>
          <cell r="L2102"/>
          <cell r="M2102"/>
          <cell r="N2102"/>
          <cell r="O2102"/>
          <cell r="P2102">
            <v>0</v>
          </cell>
          <cell r="Q2102"/>
          <cell r="R2102"/>
          <cell r="S2102" t="str">
            <v xml:space="preserve">32819 </v>
          </cell>
          <cell r="T2102"/>
          <cell r="U2102"/>
          <cell r="V2102"/>
          <cell r="W2102"/>
          <cell r="X2102"/>
          <cell r="Y2102"/>
          <cell r="Z2102"/>
          <cell r="AA2102">
            <v>32819</v>
          </cell>
          <cell r="AB2102"/>
        </row>
        <row r="2103">
          <cell r="A2103"/>
          <cell r="B2103"/>
          <cell r="C2103"/>
          <cell r="D2103"/>
          <cell r="E2103"/>
          <cell r="F2103"/>
          <cell r="G2103"/>
          <cell r="H2103"/>
          <cell r="I2103"/>
          <cell r="J2103"/>
          <cell r="K2103"/>
          <cell r="L2103"/>
          <cell r="M2103"/>
          <cell r="N2103"/>
          <cell r="O2103"/>
          <cell r="P2103">
            <v>0</v>
          </cell>
          <cell r="Q2103"/>
          <cell r="R2103"/>
          <cell r="S2103" t="str">
            <v xml:space="preserve">32819 </v>
          </cell>
          <cell r="T2103"/>
          <cell r="U2103"/>
          <cell r="V2103"/>
          <cell r="W2103"/>
          <cell r="X2103"/>
          <cell r="Y2103"/>
          <cell r="Z2103"/>
          <cell r="AA2103">
            <v>32819</v>
          </cell>
          <cell r="AB2103"/>
        </row>
        <row r="2104">
          <cell r="A2104"/>
          <cell r="B2104"/>
          <cell r="C2104"/>
          <cell r="D2104"/>
          <cell r="E2104"/>
          <cell r="F2104"/>
          <cell r="G2104"/>
          <cell r="H2104"/>
          <cell r="I2104"/>
          <cell r="J2104"/>
          <cell r="K2104"/>
          <cell r="L2104"/>
          <cell r="M2104"/>
          <cell r="N2104"/>
          <cell r="O2104"/>
          <cell r="P2104">
            <v>0</v>
          </cell>
          <cell r="Q2104"/>
          <cell r="R2104"/>
          <cell r="S2104" t="str">
            <v xml:space="preserve">32819 </v>
          </cell>
          <cell r="T2104"/>
          <cell r="U2104"/>
          <cell r="V2104"/>
          <cell r="W2104"/>
          <cell r="X2104"/>
          <cell r="Y2104"/>
          <cell r="Z2104"/>
          <cell r="AA2104">
            <v>32819</v>
          </cell>
          <cell r="AB2104"/>
        </row>
        <row r="2105">
          <cell r="A2105"/>
          <cell r="B2105"/>
          <cell r="C2105"/>
          <cell r="D2105"/>
          <cell r="E2105"/>
          <cell r="F2105"/>
          <cell r="G2105"/>
          <cell r="H2105"/>
          <cell r="I2105"/>
          <cell r="J2105"/>
          <cell r="K2105"/>
          <cell r="L2105"/>
          <cell r="M2105"/>
          <cell r="N2105"/>
          <cell r="O2105"/>
          <cell r="P2105">
            <v>0</v>
          </cell>
          <cell r="Q2105"/>
          <cell r="R2105"/>
          <cell r="S2105" t="str">
            <v xml:space="preserve">32819 </v>
          </cell>
          <cell r="T2105"/>
          <cell r="U2105"/>
          <cell r="V2105"/>
          <cell r="W2105"/>
          <cell r="X2105"/>
          <cell r="Y2105"/>
          <cell r="Z2105"/>
          <cell r="AA2105">
            <v>32819</v>
          </cell>
          <cell r="AB2105"/>
        </row>
        <row r="2106">
          <cell r="A2106"/>
          <cell r="B2106"/>
          <cell r="C2106"/>
          <cell r="D2106"/>
          <cell r="E2106"/>
          <cell r="F2106"/>
          <cell r="G2106"/>
          <cell r="H2106"/>
          <cell r="I2106"/>
          <cell r="J2106"/>
          <cell r="K2106"/>
          <cell r="L2106"/>
          <cell r="M2106"/>
          <cell r="N2106"/>
          <cell r="O2106"/>
          <cell r="P2106">
            <v>0</v>
          </cell>
          <cell r="Q2106"/>
          <cell r="R2106"/>
          <cell r="S2106" t="str">
            <v xml:space="preserve">32819 </v>
          </cell>
          <cell r="T2106"/>
          <cell r="U2106"/>
          <cell r="V2106"/>
          <cell r="W2106"/>
          <cell r="X2106"/>
          <cell r="Y2106"/>
          <cell r="Z2106"/>
          <cell r="AA2106">
            <v>32819</v>
          </cell>
          <cell r="AB2106"/>
        </row>
        <row r="2107">
          <cell r="A2107"/>
          <cell r="B2107"/>
          <cell r="C2107"/>
          <cell r="D2107"/>
          <cell r="E2107"/>
          <cell r="F2107"/>
          <cell r="G2107"/>
          <cell r="H2107"/>
          <cell r="I2107"/>
          <cell r="J2107"/>
          <cell r="K2107"/>
          <cell r="L2107"/>
          <cell r="M2107"/>
          <cell r="N2107"/>
          <cell r="O2107"/>
          <cell r="P2107">
            <v>0</v>
          </cell>
          <cell r="Q2107"/>
          <cell r="R2107"/>
          <cell r="S2107" t="str">
            <v xml:space="preserve">32819 </v>
          </cell>
          <cell r="T2107"/>
          <cell r="U2107"/>
          <cell r="V2107"/>
          <cell r="W2107"/>
          <cell r="X2107"/>
          <cell r="Y2107"/>
          <cell r="Z2107"/>
          <cell r="AA2107">
            <v>32819</v>
          </cell>
          <cell r="AB2107"/>
        </row>
        <row r="2108">
          <cell r="A2108"/>
          <cell r="B2108"/>
          <cell r="C2108"/>
          <cell r="D2108"/>
          <cell r="E2108"/>
          <cell r="F2108"/>
          <cell r="G2108"/>
          <cell r="H2108"/>
          <cell r="I2108"/>
          <cell r="J2108"/>
          <cell r="K2108"/>
          <cell r="L2108"/>
          <cell r="M2108"/>
          <cell r="N2108"/>
          <cell r="O2108"/>
          <cell r="P2108">
            <v>0</v>
          </cell>
          <cell r="Q2108"/>
          <cell r="R2108"/>
          <cell r="S2108" t="str">
            <v xml:space="preserve">32819 </v>
          </cell>
          <cell r="T2108"/>
          <cell r="U2108"/>
          <cell r="V2108"/>
          <cell r="W2108"/>
          <cell r="X2108"/>
          <cell r="Y2108"/>
          <cell r="Z2108"/>
          <cell r="AA2108">
            <v>32819</v>
          </cell>
          <cell r="AB2108"/>
        </row>
        <row r="2109">
          <cell r="A2109"/>
          <cell r="B2109"/>
          <cell r="C2109"/>
          <cell r="D2109"/>
          <cell r="E2109"/>
          <cell r="F2109"/>
          <cell r="G2109"/>
          <cell r="H2109"/>
          <cell r="I2109"/>
          <cell r="J2109"/>
          <cell r="K2109"/>
          <cell r="L2109"/>
          <cell r="M2109"/>
          <cell r="N2109"/>
          <cell r="O2109"/>
          <cell r="P2109">
            <v>0</v>
          </cell>
          <cell r="Q2109"/>
          <cell r="R2109"/>
          <cell r="S2109" t="str">
            <v xml:space="preserve">32819 </v>
          </cell>
          <cell r="T2109"/>
          <cell r="U2109"/>
          <cell r="V2109"/>
          <cell r="W2109"/>
          <cell r="X2109"/>
          <cell r="Y2109"/>
          <cell r="Z2109"/>
          <cell r="AA2109">
            <v>32819</v>
          </cell>
          <cell r="AB2109"/>
        </row>
        <row r="2110">
          <cell r="A2110"/>
          <cell r="B2110"/>
          <cell r="C2110"/>
          <cell r="D2110"/>
          <cell r="E2110"/>
          <cell r="F2110"/>
          <cell r="G2110"/>
          <cell r="H2110"/>
          <cell r="I2110"/>
          <cell r="J2110"/>
          <cell r="K2110"/>
          <cell r="L2110"/>
          <cell r="M2110"/>
          <cell r="N2110"/>
          <cell r="O2110"/>
          <cell r="P2110">
            <v>0</v>
          </cell>
          <cell r="Q2110"/>
          <cell r="R2110"/>
          <cell r="S2110" t="str">
            <v xml:space="preserve">32819 </v>
          </cell>
          <cell r="T2110"/>
          <cell r="U2110"/>
          <cell r="V2110"/>
          <cell r="W2110"/>
          <cell r="X2110"/>
          <cell r="Y2110"/>
          <cell r="Z2110"/>
          <cell r="AA2110">
            <v>32819</v>
          </cell>
          <cell r="AB2110"/>
        </row>
        <row r="2111">
          <cell r="A2111"/>
          <cell r="B2111"/>
          <cell r="C2111"/>
          <cell r="D2111"/>
          <cell r="E2111"/>
          <cell r="F2111"/>
          <cell r="G2111"/>
          <cell r="H2111"/>
          <cell r="I2111"/>
          <cell r="J2111"/>
          <cell r="K2111"/>
          <cell r="L2111"/>
          <cell r="M2111"/>
          <cell r="N2111"/>
          <cell r="O2111"/>
          <cell r="P2111">
            <v>0</v>
          </cell>
          <cell r="Q2111"/>
          <cell r="R2111"/>
          <cell r="S2111" t="str">
            <v xml:space="preserve">32819 </v>
          </cell>
          <cell r="T2111"/>
          <cell r="U2111"/>
          <cell r="V2111"/>
          <cell r="W2111"/>
          <cell r="X2111"/>
          <cell r="Y2111"/>
          <cell r="Z2111"/>
          <cell r="AA2111">
            <v>32819</v>
          </cell>
          <cell r="AB2111"/>
        </row>
        <row r="2112">
          <cell r="A2112"/>
          <cell r="B2112"/>
          <cell r="C2112"/>
          <cell r="D2112"/>
          <cell r="E2112"/>
          <cell r="F2112"/>
          <cell r="G2112"/>
          <cell r="H2112"/>
          <cell r="I2112"/>
          <cell r="J2112"/>
          <cell r="K2112"/>
          <cell r="L2112"/>
          <cell r="M2112"/>
          <cell r="N2112"/>
          <cell r="O2112"/>
          <cell r="P2112">
            <v>0</v>
          </cell>
          <cell r="Q2112"/>
          <cell r="R2112"/>
          <cell r="S2112" t="str">
            <v xml:space="preserve">32819 </v>
          </cell>
          <cell r="T2112"/>
          <cell r="U2112"/>
          <cell r="V2112"/>
          <cell r="W2112"/>
          <cell r="X2112"/>
          <cell r="Y2112"/>
          <cell r="Z2112"/>
          <cell r="AA2112">
            <v>32819</v>
          </cell>
          <cell r="AB2112"/>
        </row>
        <row r="2113">
          <cell r="A2113"/>
          <cell r="B2113"/>
          <cell r="C2113"/>
          <cell r="D2113"/>
          <cell r="E2113"/>
          <cell r="F2113"/>
          <cell r="G2113"/>
          <cell r="H2113"/>
          <cell r="I2113"/>
          <cell r="J2113"/>
          <cell r="K2113"/>
          <cell r="L2113"/>
          <cell r="M2113"/>
          <cell r="N2113"/>
          <cell r="O2113"/>
          <cell r="P2113">
            <v>0</v>
          </cell>
          <cell r="Q2113"/>
          <cell r="R2113"/>
          <cell r="S2113" t="str">
            <v xml:space="preserve">32819 </v>
          </cell>
          <cell r="T2113"/>
          <cell r="U2113"/>
          <cell r="V2113"/>
          <cell r="W2113"/>
          <cell r="X2113"/>
          <cell r="Y2113"/>
          <cell r="Z2113"/>
          <cell r="AA2113">
            <v>32819</v>
          </cell>
          <cell r="AB2113"/>
        </row>
        <row r="2114">
          <cell r="A2114"/>
          <cell r="B2114"/>
          <cell r="C2114"/>
          <cell r="D2114"/>
          <cell r="E2114"/>
          <cell r="F2114"/>
          <cell r="G2114"/>
          <cell r="H2114"/>
          <cell r="I2114"/>
          <cell r="J2114"/>
          <cell r="K2114"/>
          <cell r="L2114"/>
          <cell r="M2114"/>
          <cell r="N2114"/>
          <cell r="O2114"/>
          <cell r="P2114">
            <v>0</v>
          </cell>
          <cell r="Q2114"/>
          <cell r="R2114"/>
          <cell r="S2114" t="str">
            <v xml:space="preserve">32819 </v>
          </cell>
          <cell r="T2114"/>
          <cell r="U2114"/>
          <cell r="V2114"/>
          <cell r="W2114"/>
          <cell r="X2114"/>
          <cell r="Y2114"/>
          <cell r="Z2114"/>
          <cell r="AA2114">
            <v>32819</v>
          </cell>
          <cell r="AB2114"/>
        </row>
        <row r="2115">
          <cell r="A2115"/>
          <cell r="B2115"/>
          <cell r="C2115"/>
          <cell r="D2115"/>
          <cell r="E2115"/>
          <cell r="F2115"/>
          <cell r="G2115"/>
          <cell r="H2115"/>
          <cell r="I2115"/>
          <cell r="J2115"/>
          <cell r="K2115"/>
          <cell r="L2115"/>
          <cell r="M2115"/>
          <cell r="N2115"/>
          <cell r="O2115"/>
          <cell r="P2115">
            <v>0</v>
          </cell>
          <cell r="Q2115"/>
          <cell r="R2115"/>
          <cell r="S2115" t="str">
            <v xml:space="preserve">32819 </v>
          </cell>
          <cell r="T2115"/>
          <cell r="U2115"/>
          <cell r="V2115"/>
          <cell r="W2115"/>
          <cell r="X2115"/>
          <cell r="Y2115"/>
          <cell r="Z2115"/>
          <cell r="AA2115">
            <v>32819</v>
          </cell>
          <cell r="AB2115"/>
        </row>
        <row r="2116">
          <cell r="A2116"/>
          <cell r="B2116"/>
          <cell r="C2116"/>
          <cell r="D2116"/>
          <cell r="E2116"/>
          <cell r="F2116"/>
          <cell r="G2116"/>
          <cell r="H2116"/>
          <cell r="I2116"/>
          <cell r="J2116"/>
          <cell r="K2116"/>
          <cell r="L2116"/>
          <cell r="M2116"/>
          <cell r="N2116"/>
          <cell r="O2116"/>
          <cell r="P2116">
            <v>0</v>
          </cell>
          <cell r="Q2116"/>
          <cell r="R2116"/>
          <cell r="S2116" t="str">
            <v xml:space="preserve">32819 </v>
          </cell>
          <cell r="T2116"/>
          <cell r="U2116"/>
          <cell r="V2116"/>
          <cell r="W2116"/>
          <cell r="X2116"/>
          <cell r="Y2116"/>
          <cell r="Z2116"/>
          <cell r="AA2116">
            <v>32819</v>
          </cell>
          <cell r="AB2116"/>
        </row>
        <row r="2117">
          <cell r="A2117"/>
          <cell r="B2117"/>
          <cell r="C2117"/>
          <cell r="D2117"/>
          <cell r="E2117"/>
          <cell r="F2117"/>
          <cell r="G2117"/>
          <cell r="H2117"/>
          <cell r="I2117"/>
          <cell r="J2117"/>
          <cell r="K2117"/>
          <cell r="L2117"/>
          <cell r="M2117"/>
          <cell r="N2117"/>
          <cell r="O2117"/>
          <cell r="P2117">
            <v>0</v>
          </cell>
          <cell r="Q2117"/>
          <cell r="R2117"/>
          <cell r="S2117" t="str">
            <v xml:space="preserve">32819 </v>
          </cell>
          <cell r="T2117"/>
          <cell r="U2117"/>
          <cell r="V2117"/>
          <cell r="W2117"/>
          <cell r="X2117"/>
          <cell r="Y2117"/>
          <cell r="Z2117"/>
          <cell r="AA2117">
            <v>32819</v>
          </cell>
          <cell r="AB2117"/>
        </row>
        <row r="2118">
          <cell r="A2118"/>
          <cell r="B2118"/>
          <cell r="C2118"/>
          <cell r="D2118"/>
          <cell r="E2118"/>
          <cell r="F2118"/>
          <cell r="G2118"/>
          <cell r="H2118"/>
          <cell r="I2118"/>
          <cell r="J2118"/>
          <cell r="K2118"/>
          <cell r="L2118"/>
          <cell r="M2118"/>
          <cell r="N2118"/>
          <cell r="O2118"/>
          <cell r="P2118">
            <v>0</v>
          </cell>
          <cell r="Q2118"/>
          <cell r="R2118"/>
          <cell r="S2118" t="str">
            <v xml:space="preserve">32819 </v>
          </cell>
          <cell r="T2118"/>
          <cell r="U2118"/>
          <cell r="V2118"/>
          <cell r="W2118"/>
          <cell r="X2118"/>
          <cell r="Y2118"/>
          <cell r="Z2118"/>
          <cell r="AA2118">
            <v>32819</v>
          </cell>
          <cell r="AB2118"/>
        </row>
        <row r="2119">
          <cell r="A2119"/>
          <cell r="B2119"/>
          <cell r="C2119"/>
          <cell r="D2119"/>
          <cell r="E2119"/>
          <cell r="F2119"/>
          <cell r="G2119"/>
          <cell r="H2119"/>
          <cell r="I2119"/>
          <cell r="J2119"/>
          <cell r="K2119"/>
          <cell r="L2119"/>
          <cell r="M2119"/>
          <cell r="N2119"/>
          <cell r="O2119"/>
          <cell r="P2119">
            <v>0</v>
          </cell>
          <cell r="Q2119"/>
          <cell r="R2119"/>
          <cell r="S2119" t="str">
            <v xml:space="preserve">32819 </v>
          </cell>
          <cell r="T2119"/>
          <cell r="U2119"/>
          <cell r="V2119"/>
          <cell r="W2119"/>
          <cell r="X2119"/>
          <cell r="Y2119"/>
          <cell r="Z2119"/>
          <cell r="AA2119">
            <v>32819</v>
          </cell>
          <cell r="AB2119"/>
        </row>
        <row r="2120">
          <cell r="A2120"/>
          <cell r="B2120"/>
          <cell r="C2120"/>
          <cell r="D2120"/>
          <cell r="E2120"/>
          <cell r="F2120"/>
          <cell r="G2120"/>
          <cell r="H2120"/>
          <cell r="I2120"/>
          <cell r="J2120"/>
          <cell r="K2120"/>
          <cell r="L2120"/>
          <cell r="M2120"/>
          <cell r="N2120"/>
          <cell r="O2120"/>
          <cell r="P2120">
            <v>0</v>
          </cell>
          <cell r="Q2120"/>
          <cell r="R2120"/>
          <cell r="S2120" t="str">
            <v xml:space="preserve">32819 </v>
          </cell>
          <cell r="T2120"/>
          <cell r="U2120"/>
          <cell r="V2120"/>
          <cell r="W2120"/>
          <cell r="X2120"/>
          <cell r="Y2120"/>
          <cell r="Z2120"/>
          <cell r="AA2120">
            <v>32819</v>
          </cell>
          <cell r="AB2120"/>
        </row>
        <row r="2121">
          <cell r="A2121"/>
          <cell r="B2121"/>
          <cell r="C2121"/>
          <cell r="D2121"/>
          <cell r="E2121"/>
          <cell r="F2121"/>
          <cell r="G2121"/>
          <cell r="H2121"/>
          <cell r="I2121"/>
          <cell r="J2121"/>
          <cell r="K2121"/>
          <cell r="L2121"/>
          <cell r="M2121"/>
          <cell r="N2121"/>
          <cell r="O2121"/>
          <cell r="P2121">
            <v>0</v>
          </cell>
          <cell r="Q2121"/>
          <cell r="R2121"/>
          <cell r="S2121" t="str">
            <v xml:space="preserve">32819 </v>
          </cell>
          <cell r="T2121"/>
          <cell r="U2121"/>
          <cell r="V2121"/>
          <cell r="W2121"/>
          <cell r="X2121"/>
          <cell r="Y2121"/>
          <cell r="Z2121"/>
          <cell r="AA2121">
            <v>32819</v>
          </cell>
          <cell r="AB2121"/>
        </row>
        <row r="2122">
          <cell r="A2122"/>
          <cell r="B2122"/>
          <cell r="C2122"/>
          <cell r="D2122"/>
          <cell r="E2122"/>
          <cell r="F2122"/>
          <cell r="G2122"/>
          <cell r="H2122"/>
          <cell r="I2122"/>
          <cell r="J2122"/>
          <cell r="K2122"/>
          <cell r="L2122"/>
          <cell r="M2122"/>
          <cell r="N2122"/>
          <cell r="O2122"/>
          <cell r="P2122">
            <v>0</v>
          </cell>
          <cell r="Q2122"/>
          <cell r="R2122"/>
          <cell r="S2122" t="str">
            <v xml:space="preserve">32819 </v>
          </cell>
          <cell r="T2122"/>
          <cell r="U2122"/>
          <cell r="V2122"/>
          <cell r="W2122"/>
          <cell r="X2122"/>
          <cell r="Y2122"/>
          <cell r="Z2122"/>
          <cell r="AA2122">
            <v>32819</v>
          </cell>
          <cell r="AB2122"/>
        </row>
        <row r="2123">
          <cell r="A2123"/>
          <cell r="B2123"/>
          <cell r="C2123"/>
          <cell r="D2123"/>
          <cell r="E2123"/>
          <cell r="F2123"/>
          <cell r="G2123"/>
          <cell r="H2123"/>
          <cell r="I2123"/>
          <cell r="J2123"/>
          <cell r="K2123"/>
          <cell r="L2123"/>
          <cell r="M2123"/>
          <cell r="N2123"/>
          <cell r="O2123"/>
          <cell r="P2123">
            <v>0</v>
          </cell>
          <cell r="Q2123"/>
          <cell r="R2123"/>
          <cell r="S2123" t="str">
            <v xml:space="preserve">32819 </v>
          </cell>
          <cell r="T2123"/>
          <cell r="U2123"/>
          <cell r="V2123"/>
          <cell r="W2123"/>
          <cell r="X2123"/>
          <cell r="Y2123"/>
          <cell r="Z2123"/>
          <cell r="AA2123">
            <v>32819</v>
          </cell>
          <cell r="AB2123"/>
        </row>
        <row r="2124">
          <cell r="A2124"/>
          <cell r="B2124"/>
          <cell r="C2124"/>
          <cell r="D2124"/>
          <cell r="E2124"/>
          <cell r="F2124"/>
          <cell r="G2124"/>
          <cell r="H2124"/>
          <cell r="I2124"/>
          <cell r="J2124"/>
          <cell r="K2124"/>
          <cell r="L2124"/>
          <cell r="M2124"/>
          <cell r="N2124"/>
          <cell r="O2124"/>
          <cell r="P2124">
            <v>0</v>
          </cell>
          <cell r="Q2124"/>
          <cell r="R2124"/>
          <cell r="S2124" t="str">
            <v xml:space="preserve">32819 </v>
          </cell>
          <cell r="T2124"/>
          <cell r="U2124"/>
          <cell r="V2124"/>
          <cell r="W2124"/>
          <cell r="X2124"/>
          <cell r="Y2124"/>
          <cell r="Z2124"/>
          <cell r="AA2124">
            <v>32819</v>
          </cell>
          <cell r="AB2124"/>
        </row>
        <row r="2125">
          <cell r="A2125"/>
          <cell r="B2125"/>
          <cell r="C2125"/>
          <cell r="D2125"/>
          <cell r="E2125"/>
          <cell r="F2125"/>
          <cell r="G2125"/>
          <cell r="H2125"/>
          <cell r="I2125"/>
          <cell r="J2125"/>
          <cell r="K2125"/>
          <cell r="L2125"/>
          <cell r="M2125"/>
          <cell r="N2125"/>
          <cell r="O2125"/>
          <cell r="P2125">
            <v>0</v>
          </cell>
          <cell r="Q2125"/>
          <cell r="R2125"/>
          <cell r="S2125" t="str">
            <v xml:space="preserve">32819 </v>
          </cell>
          <cell r="T2125"/>
          <cell r="U2125"/>
          <cell r="V2125"/>
          <cell r="W2125"/>
          <cell r="X2125"/>
          <cell r="Y2125"/>
          <cell r="Z2125"/>
          <cell r="AA2125">
            <v>32819</v>
          </cell>
          <cell r="AB2125"/>
        </row>
        <row r="2126">
          <cell r="A2126"/>
          <cell r="B2126"/>
          <cell r="C2126"/>
          <cell r="D2126"/>
          <cell r="E2126"/>
          <cell r="F2126"/>
          <cell r="G2126"/>
          <cell r="H2126"/>
          <cell r="I2126"/>
          <cell r="J2126"/>
          <cell r="K2126"/>
          <cell r="L2126"/>
          <cell r="M2126"/>
          <cell r="N2126"/>
          <cell r="O2126"/>
          <cell r="P2126">
            <v>0</v>
          </cell>
          <cell r="Q2126"/>
          <cell r="R2126"/>
          <cell r="S2126" t="str">
            <v xml:space="preserve">32819 </v>
          </cell>
          <cell r="T2126"/>
          <cell r="U2126"/>
          <cell r="V2126"/>
          <cell r="W2126"/>
          <cell r="X2126"/>
          <cell r="Y2126"/>
          <cell r="Z2126"/>
          <cell r="AA2126">
            <v>32819</v>
          </cell>
          <cell r="AB2126"/>
        </row>
        <row r="2127">
          <cell r="A2127"/>
          <cell r="B2127"/>
          <cell r="C2127"/>
          <cell r="D2127"/>
          <cell r="E2127"/>
          <cell r="F2127"/>
          <cell r="G2127"/>
          <cell r="H2127"/>
          <cell r="I2127"/>
          <cell r="J2127"/>
          <cell r="K2127"/>
          <cell r="L2127"/>
          <cell r="M2127"/>
          <cell r="N2127"/>
          <cell r="O2127"/>
          <cell r="P2127">
            <v>0</v>
          </cell>
          <cell r="Q2127"/>
          <cell r="R2127"/>
          <cell r="S2127" t="str">
            <v xml:space="preserve">32819 </v>
          </cell>
          <cell r="T2127"/>
          <cell r="U2127"/>
          <cell r="V2127"/>
          <cell r="W2127"/>
          <cell r="X2127"/>
          <cell r="Y2127"/>
          <cell r="Z2127"/>
          <cell r="AA2127">
            <v>32819</v>
          </cell>
          <cell r="AB2127"/>
        </row>
        <row r="2128">
          <cell r="A2128"/>
          <cell r="B2128"/>
          <cell r="C2128"/>
          <cell r="D2128"/>
          <cell r="E2128"/>
          <cell r="F2128"/>
          <cell r="G2128"/>
          <cell r="H2128"/>
          <cell r="I2128"/>
          <cell r="J2128"/>
          <cell r="K2128"/>
          <cell r="L2128"/>
          <cell r="M2128"/>
          <cell r="N2128"/>
          <cell r="O2128"/>
          <cell r="P2128">
            <v>0</v>
          </cell>
          <cell r="Q2128"/>
          <cell r="R2128"/>
          <cell r="S2128" t="str">
            <v xml:space="preserve">32819 </v>
          </cell>
          <cell r="T2128"/>
          <cell r="U2128"/>
          <cell r="V2128"/>
          <cell r="W2128"/>
          <cell r="X2128"/>
          <cell r="Y2128"/>
          <cell r="Z2128"/>
          <cell r="AA2128">
            <v>32819</v>
          </cell>
          <cell r="AB2128"/>
        </row>
        <row r="2129">
          <cell r="A2129"/>
          <cell r="B2129"/>
          <cell r="C2129"/>
          <cell r="D2129"/>
          <cell r="E2129"/>
          <cell r="F2129"/>
          <cell r="G2129"/>
          <cell r="H2129"/>
          <cell r="I2129"/>
          <cell r="J2129"/>
          <cell r="K2129"/>
          <cell r="L2129"/>
          <cell r="M2129"/>
          <cell r="N2129"/>
          <cell r="O2129"/>
          <cell r="P2129">
            <v>0</v>
          </cell>
          <cell r="Q2129"/>
          <cell r="R2129"/>
          <cell r="S2129" t="str">
            <v xml:space="preserve">32819 </v>
          </cell>
          <cell r="T2129"/>
          <cell r="U2129"/>
          <cell r="V2129"/>
          <cell r="W2129"/>
          <cell r="X2129"/>
          <cell r="Y2129"/>
          <cell r="Z2129"/>
          <cell r="AA2129">
            <v>32819</v>
          </cell>
          <cell r="AB2129"/>
        </row>
        <row r="2130">
          <cell r="A2130"/>
          <cell r="B2130"/>
          <cell r="C2130"/>
          <cell r="D2130"/>
          <cell r="E2130"/>
          <cell r="F2130"/>
          <cell r="G2130"/>
          <cell r="H2130"/>
          <cell r="I2130"/>
          <cell r="J2130"/>
          <cell r="K2130"/>
          <cell r="L2130"/>
          <cell r="M2130"/>
          <cell r="N2130"/>
          <cell r="O2130"/>
          <cell r="P2130">
            <v>0</v>
          </cell>
          <cell r="Q2130"/>
          <cell r="R2130"/>
          <cell r="S2130" t="str">
            <v xml:space="preserve">32819 </v>
          </cell>
          <cell r="T2130"/>
          <cell r="U2130"/>
          <cell r="V2130"/>
          <cell r="W2130"/>
          <cell r="X2130"/>
          <cell r="Y2130"/>
          <cell r="Z2130"/>
          <cell r="AA2130">
            <v>32819</v>
          </cell>
          <cell r="AB2130"/>
        </row>
        <row r="2131">
          <cell r="A2131"/>
          <cell r="B2131"/>
          <cell r="C2131"/>
          <cell r="D2131"/>
          <cell r="E2131"/>
          <cell r="F2131"/>
          <cell r="G2131"/>
          <cell r="H2131"/>
          <cell r="I2131"/>
          <cell r="J2131"/>
          <cell r="K2131"/>
          <cell r="L2131"/>
          <cell r="M2131"/>
          <cell r="N2131"/>
          <cell r="O2131"/>
          <cell r="P2131">
            <v>0</v>
          </cell>
          <cell r="Q2131"/>
          <cell r="R2131"/>
          <cell r="S2131" t="str">
            <v xml:space="preserve">32819 </v>
          </cell>
          <cell r="T2131"/>
          <cell r="U2131"/>
          <cell r="V2131"/>
          <cell r="W2131"/>
          <cell r="X2131"/>
          <cell r="Y2131"/>
          <cell r="Z2131"/>
          <cell r="AA2131">
            <v>32819</v>
          </cell>
          <cell r="AB2131"/>
        </row>
        <row r="2132">
          <cell r="A2132"/>
          <cell r="B2132"/>
          <cell r="C2132"/>
          <cell r="D2132"/>
          <cell r="E2132"/>
          <cell r="F2132"/>
          <cell r="G2132"/>
          <cell r="H2132"/>
          <cell r="I2132"/>
          <cell r="J2132"/>
          <cell r="K2132"/>
          <cell r="L2132"/>
          <cell r="M2132"/>
          <cell r="N2132"/>
          <cell r="O2132"/>
          <cell r="P2132">
            <v>0</v>
          </cell>
          <cell r="Q2132"/>
          <cell r="R2132"/>
          <cell r="S2132" t="str">
            <v xml:space="preserve">32819 </v>
          </cell>
          <cell r="T2132"/>
          <cell r="U2132"/>
          <cell r="V2132"/>
          <cell r="W2132"/>
          <cell r="X2132"/>
          <cell r="Y2132"/>
          <cell r="Z2132"/>
          <cell r="AA2132">
            <v>32819</v>
          </cell>
          <cell r="AB2132"/>
        </row>
        <row r="2133">
          <cell r="A2133"/>
          <cell r="B2133"/>
          <cell r="C2133"/>
          <cell r="D2133"/>
          <cell r="E2133"/>
          <cell r="F2133"/>
          <cell r="G2133"/>
          <cell r="H2133"/>
          <cell r="I2133"/>
          <cell r="J2133"/>
          <cell r="K2133"/>
          <cell r="L2133"/>
          <cell r="M2133"/>
          <cell r="N2133"/>
          <cell r="O2133"/>
          <cell r="P2133">
            <v>0</v>
          </cell>
          <cell r="Q2133"/>
          <cell r="R2133"/>
          <cell r="S2133" t="str">
            <v xml:space="preserve">32819 </v>
          </cell>
          <cell r="T2133"/>
          <cell r="U2133"/>
          <cell r="V2133"/>
          <cell r="W2133"/>
          <cell r="X2133"/>
          <cell r="Y2133"/>
          <cell r="Z2133"/>
          <cell r="AA2133">
            <v>32819</v>
          </cell>
          <cell r="AB2133"/>
        </row>
        <row r="2134">
          <cell r="A2134"/>
          <cell r="B2134"/>
          <cell r="C2134"/>
          <cell r="D2134"/>
          <cell r="E2134"/>
          <cell r="F2134"/>
          <cell r="G2134"/>
          <cell r="H2134"/>
          <cell r="I2134"/>
          <cell r="J2134"/>
          <cell r="K2134"/>
          <cell r="L2134"/>
          <cell r="M2134"/>
          <cell r="N2134"/>
          <cell r="O2134"/>
          <cell r="P2134">
            <v>0</v>
          </cell>
          <cell r="Q2134"/>
          <cell r="R2134"/>
          <cell r="S2134" t="str">
            <v xml:space="preserve">32819 </v>
          </cell>
          <cell r="T2134"/>
          <cell r="U2134"/>
          <cell r="V2134"/>
          <cell r="W2134"/>
          <cell r="X2134"/>
          <cell r="Y2134"/>
          <cell r="Z2134"/>
          <cell r="AA2134">
            <v>32819</v>
          </cell>
          <cell r="AB2134"/>
        </row>
        <row r="2135">
          <cell r="A2135"/>
          <cell r="B2135"/>
          <cell r="C2135"/>
          <cell r="D2135"/>
          <cell r="E2135"/>
          <cell r="F2135"/>
          <cell r="G2135"/>
          <cell r="H2135"/>
          <cell r="I2135"/>
          <cell r="J2135"/>
          <cell r="K2135"/>
          <cell r="L2135"/>
          <cell r="M2135"/>
          <cell r="N2135"/>
          <cell r="O2135"/>
          <cell r="P2135">
            <v>0</v>
          </cell>
          <cell r="Q2135"/>
          <cell r="R2135"/>
          <cell r="S2135" t="str">
            <v xml:space="preserve">32819 </v>
          </cell>
          <cell r="T2135"/>
          <cell r="U2135"/>
          <cell r="V2135"/>
          <cell r="W2135"/>
          <cell r="X2135"/>
          <cell r="Y2135"/>
          <cell r="Z2135"/>
          <cell r="AA2135">
            <v>32819</v>
          </cell>
          <cell r="AB2135"/>
        </row>
        <row r="2136">
          <cell r="A2136"/>
          <cell r="B2136"/>
          <cell r="C2136"/>
          <cell r="D2136"/>
          <cell r="E2136"/>
          <cell r="F2136"/>
          <cell r="G2136"/>
          <cell r="H2136"/>
          <cell r="I2136"/>
          <cell r="J2136"/>
          <cell r="K2136"/>
          <cell r="L2136"/>
          <cell r="M2136"/>
          <cell r="N2136"/>
          <cell r="O2136"/>
          <cell r="P2136">
            <v>0</v>
          </cell>
          <cell r="Q2136"/>
          <cell r="R2136"/>
          <cell r="S2136" t="str">
            <v xml:space="preserve">32819 </v>
          </cell>
          <cell r="T2136"/>
          <cell r="U2136"/>
          <cell r="V2136"/>
          <cell r="W2136"/>
          <cell r="X2136"/>
          <cell r="Y2136"/>
          <cell r="Z2136"/>
          <cell r="AA2136">
            <v>32819</v>
          </cell>
          <cell r="AB2136"/>
        </row>
        <row r="2137">
          <cell r="A2137"/>
          <cell r="B2137"/>
          <cell r="C2137"/>
          <cell r="D2137"/>
          <cell r="E2137"/>
          <cell r="F2137"/>
          <cell r="G2137"/>
          <cell r="H2137"/>
          <cell r="I2137"/>
          <cell r="J2137"/>
          <cell r="K2137"/>
          <cell r="L2137"/>
          <cell r="M2137"/>
          <cell r="N2137"/>
          <cell r="O2137"/>
          <cell r="P2137">
            <v>0</v>
          </cell>
          <cell r="Q2137"/>
          <cell r="R2137"/>
          <cell r="S2137" t="str">
            <v xml:space="preserve">32819 </v>
          </cell>
          <cell r="T2137"/>
          <cell r="U2137"/>
          <cell r="V2137"/>
          <cell r="W2137"/>
          <cell r="X2137"/>
          <cell r="Y2137"/>
          <cell r="Z2137"/>
          <cell r="AA2137">
            <v>32819</v>
          </cell>
          <cell r="AB2137"/>
        </row>
        <row r="2138">
          <cell r="A2138"/>
          <cell r="B2138"/>
          <cell r="C2138"/>
          <cell r="D2138"/>
          <cell r="E2138"/>
          <cell r="F2138"/>
          <cell r="G2138"/>
          <cell r="H2138"/>
          <cell r="I2138"/>
          <cell r="J2138"/>
          <cell r="K2138"/>
          <cell r="L2138"/>
          <cell r="M2138"/>
          <cell r="N2138"/>
          <cell r="O2138"/>
          <cell r="P2138">
            <v>0</v>
          </cell>
          <cell r="Q2138"/>
          <cell r="R2138"/>
          <cell r="S2138" t="str">
            <v xml:space="preserve">32819 </v>
          </cell>
          <cell r="T2138"/>
          <cell r="U2138"/>
          <cell r="V2138"/>
          <cell r="W2138"/>
          <cell r="X2138"/>
          <cell r="Y2138"/>
          <cell r="Z2138"/>
          <cell r="AA2138">
            <v>32819</v>
          </cell>
          <cell r="AB2138"/>
        </row>
        <row r="2139">
          <cell r="A2139"/>
          <cell r="B2139"/>
          <cell r="C2139"/>
          <cell r="D2139"/>
          <cell r="E2139"/>
          <cell r="F2139"/>
          <cell r="G2139"/>
          <cell r="H2139"/>
          <cell r="I2139"/>
          <cell r="J2139"/>
          <cell r="K2139"/>
          <cell r="L2139"/>
          <cell r="M2139"/>
          <cell r="N2139"/>
          <cell r="O2139"/>
          <cell r="P2139">
            <v>0</v>
          </cell>
          <cell r="Q2139"/>
          <cell r="R2139"/>
          <cell r="S2139" t="str">
            <v xml:space="preserve">32819 </v>
          </cell>
          <cell r="T2139"/>
          <cell r="U2139"/>
          <cell r="V2139"/>
          <cell r="W2139"/>
          <cell r="X2139"/>
          <cell r="Y2139"/>
          <cell r="Z2139"/>
          <cell r="AA2139">
            <v>32819</v>
          </cell>
          <cell r="AB2139"/>
        </row>
        <row r="2140">
          <cell r="A2140"/>
          <cell r="B2140"/>
          <cell r="C2140"/>
          <cell r="D2140"/>
          <cell r="E2140"/>
          <cell r="F2140"/>
          <cell r="G2140"/>
          <cell r="H2140"/>
          <cell r="I2140"/>
          <cell r="J2140"/>
          <cell r="K2140"/>
          <cell r="L2140"/>
          <cell r="M2140"/>
          <cell r="N2140"/>
          <cell r="O2140"/>
          <cell r="P2140">
            <v>0</v>
          </cell>
          <cell r="Q2140"/>
          <cell r="R2140"/>
          <cell r="S2140" t="str">
            <v xml:space="preserve">32819 </v>
          </cell>
          <cell r="T2140"/>
          <cell r="U2140"/>
          <cell r="V2140"/>
          <cell r="W2140"/>
          <cell r="X2140"/>
          <cell r="Y2140"/>
          <cell r="Z2140"/>
          <cell r="AA2140">
            <v>32819</v>
          </cell>
          <cell r="AB2140"/>
        </row>
        <row r="2141">
          <cell r="A2141"/>
          <cell r="B2141"/>
          <cell r="C2141"/>
          <cell r="D2141"/>
          <cell r="E2141"/>
          <cell r="F2141"/>
          <cell r="G2141"/>
          <cell r="H2141"/>
          <cell r="I2141"/>
          <cell r="J2141"/>
          <cell r="K2141"/>
          <cell r="L2141"/>
          <cell r="M2141"/>
          <cell r="N2141"/>
          <cell r="O2141"/>
          <cell r="P2141">
            <v>0</v>
          </cell>
          <cell r="Q2141"/>
          <cell r="R2141"/>
          <cell r="S2141" t="str">
            <v xml:space="preserve">32819 </v>
          </cell>
          <cell r="T2141"/>
          <cell r="U2141"/>
          <cell r="V2141"/>
          <cell r="W2141"/>
          <cell r="X2141"/>
          <cell r="Y2141"/>
          <cell r="Z2141"/>
          <cell r="AA2141">
            <v>32819</v>
          </cell>
          <cell r="AB2141"/>
        </row>
        <row r="2142">
          <cell r="A2142"/>
          <cell r="B2142"/>
          <cell r="C2142"/>
          <cell r="D2142"/>
          <cell r="E2142"/>
          <cell r="F2142"/>
          <cell r="G2142"/>
          <cell r="H2142"/>
          <cell r="I2142"/>
          <cell r="J2142"/>
          <cell r="K2142"/>
          <cell r="L2142"/>
          <cell r="M2142"/>
          <cell r="N2142"/>
          <cell r="O2142"/>
          <cell r="P2142">
            <v>0</v>
          </cell>
          <cell r="Q2142"/>
          <cell r="R2142"/>
          <cell r="S2142" t="str">
            <v xml:space="preserve">32819 </v>
          </cell>
          <cell r="T2142"/>
          <cell r="U2142"/>
          <cell r="V2142"/>
          <cell r="W2142"/>
          <cell r="X2142"/>
          <cell r="Y2142"/>
          <cell r="Z2142"/>
          <cell r="AA2142">
            <v>32819</v>
          </cell>
          <cell r="AB2142"/>
        </row>
        <row r="2143">
          <cell r="A2143"/>
          <cell r="B2143"/>
          <cell r="C2143"/>
          <cell r="D2143"/>
          <cell r="E2143"/>
          <cell r="F2143"/>
          <cell r="G2143"/>
          <cell r="H2143"/>
          <cell r="I2143"/>
          <cell r="J2143"/>
          <cell r="K2143"/>
          <cell r="L2143"/>
          <cell r="M2143"/>
          <cell r="N2143"/>
          <cell r="O2143"/>
          <cell r="P2143">
            <v>0</v>
          </cell>
          <cell r="Q2143"/>
          <cell r="R2143"/>
          <cell r="S2143" t="str">
            <v xml:space="preserve">32819 </v>
          </cell>
          <cell r="T2143"/>
          <cell r="U2143"/>
          <cell r="V2143"/>
          <cell r="W2143"/>
          <cell r="X2143"/>
          <cell r="Y2143"/>
          <cell r="Z2143"/>
          <cell r="AA2143">
            <v>32819</v>
          </cell>
          <cell r="AB2143"/>
        </row>
        <row r="2144">
          <cell r="A2144"/>
          <cell r="B2144"/>
          <cell r="C2144"/>
          <cell r="D2144"/>
          <cell r="E2144"/>
          <cell r="F2144"/>
          <cell r="G2144"/>
          <cell r="H2144"/>
          <cell r="I2144"/>
          <cell r="J2144"/>
          <cell r="K2144"/>
          <cell r="L2144"/>
          <cell r="M2144"/>
          <cell r="N2144"/>
          <cell r="O2144"/>
          <cell r="P2144">
            <v>0</v>
          </cell>
          <cell r="Q2144"/>
          <cell r="R2144"/>
          <cell r="S2144" t="str">
            <v xml:space="preserve">32819 </v>
          </cell>
          <cell r="T2144"/>
          <cell r="U2144"/>
          <cell r="V2144"/>
          <cell r="W2144"/>
          <cell r="X2144"/>
          <cell r="Y2144"/>
          <cell r="Z2144"/>
          <cell r="AA2144">
            <v>32819</v>
          </cell>
          <cell r="AB2144"/>
        </row>
        <row r="2145">
          <cell r="A2145"/>
          <cell r="B2145"/>
          <cell r="C2145"/>
          <cell r="D2145"/>
          <cell r="E2145"/>
          <cell r="F2145"/>
          <cell r="G2145"/>
          <cell r="H2145"/>
          <cell r="I2145"/>
          <cell r="J2145"/>
          <cell r="K2145"/>
          <cell r="L2145"/>
          <cell r="M2145"/>
          <cell r="N2145"/>
          <cell r="O2145"/>
          <cell r="P2145">
            <v>0</v>
          </cell>
          <cell r="Q2145"/>
          <cell r="R2145"/>
          <cell r="S2145" t="str">
            <v xml:space="preserve">32819 </v>
          </cell>
          <cell r="T2145"/>
          <cell r="U2145"/>
          <cell r="V2145"/>
          <cell r="W2145"/>
          <cell r="X2145"/>
          <cell r="Y2145"/>
          <cell r="Z2145"/>
          <cell r="AA2145">
            <v>32819</v>
          </cell>
          <cell r="AB2145"/>
        </row>
        <row r="2146">
          <cell r="A2146"/>
          <cell r="B2146"/>
          <cell r="C2146"/>
          <cell r="D2146"/>
          <cell r="E2146"/>
          <cell r="F2146"/>
          <cell r="G2146"/>
          <cell r="H2146"/>
          <cell r="I2146"/>
          <cell r="J2146"/>
          <cell r="K2146"/>
          <cell r="L2146"/>
          <cell r="M2146"/>
          <cell r="N2146"/>
          <cell r="O2146"/>
          <cell r="P2146">
            <v>0</v>
          </cell>
          <cell r="Q2146"/>
          <cell r="R2146"/>
          <cell r="S2146" t="str">
            <v xml:space="preserve">32819 </v>
          </cell>
          <cell r="T2146"/>
          <cell r="U2146"/>
          <cell r="V2146"/>
          <cell r="W2146"/>
          <cell r="X2146"/>
          <cell r="Y2146"/>
          <cell r="Z2146"/>
          <cell r="AA2146">
            <v>32819</v>
          </cell>
          <cell r="AB2146"/>
        </row>
        <row r="2147">
          <cell r="A2147"/>
          <cell r="B2147"/>
          <cell r="C2147"/>
          <cell r="D2147"/>
          <cell r="E2147"/>
          <cell r="F2147"/>
          <cell r="G2147"/>
          <cell r="H2147"/>
          <cell r="I2147"/>
          <cell r="J2147"/>
          <cell r="K2147"/>
          <cell r="L2147"/>
          <cell r="M2147"/>
          <cell r="N2147"/>
          <cell r="O2147"/>
          <cell r="P2147">
            <v>0</v>
          </cell>
          <cell r="Q2147"/>
          <cell r="R2147"/>
          <cell r="S2147" t="str">
            <v xml:space="preserve">32819 </v>
          </cell>
          <cell r="T2147"/>
          <cell r="U2147"/>
          <cell r="V2147"/>
          <cell r="W2147"/>
          <cell r="X2147"/>
          <cell r="Y2147"/>
          <cell r="Z2147"/>
          <cell r="AA2147">
            <v>32819</v>
          </cell>
          <cell r="AB2147"/>
        </row>
        <row r="2148">
          <cell r="A2148"/>
          <cell r="B2148"/>
          <cell r="C2148"/>
          <cell r="D2148"/>
          <cell r="E2148"/>
          <cell r="F2148"/>
          <cell r="G2148"/>
          <cell r="H2148"/>
          <cell r="I2148"/>
          <cell r="J2148"/>
          <cell r="K2148"/>
          <cell r="L2148"/>
          <cell r="M2148"/>
          <cell r="N2148"/>
          <cell r="O2148"/>
          <cell r="P2148">
            <v>0</v>
          </cell>
          <cell r="Q2148"/>
          <cell r="R2148"/>
          <cell r="S2148" t="str">
            <v xml:space="preserve">32819 </v>
          </cell>
          <cell r="T2148"/>
          <cell r="U2148"/>
          <cell r="V2148"/>
          <cell r="W2148"/>
          <cell r="X2148"/>
          <cell r="Y2148"/>
          <cell r="Z2148"/>
          <cell r="AA2148">
            <v>32819</v>
          </cell>
          <cell r="AB2148"/>
        </row>
        <row r="2149">
          <cell r="A2149"/>
          <cell r="B2149"/>
          <cell r="C2149"/>
          <cell r="D2149"/>
          <cell r="E2149"/>
          <cell r="F2149"/>
          <cell r="G2149"/>
          <cell r="H2149"/>
          <cell r="I2149"/>
          <cell r="J2149"/>
          <cell r="K2149"/>
          <cell r="L2149"/>
          <cell r="M2149"/>
          <cell r="N2149"/>
          <cell r="O2149"/>
          <cell r="P2149">
            <v>0</v>
          </cell>
          <cell r="Q2149"/>
          <cell r="R2149"/>
          <cell r="S2149" t="str">
            <v xml:space="preserve">32819 </v>
          </cell>
          <cell r="T2149"/>
          <cell r="U2149"/>
          <cell r="V2149"/>
          <cell r="W2149"/>
          <cell r="X2149"/>
          <cell r="Y2149"/>
          <cell r="Z2149"/>
          <cell r="AA2149">
            <v>32819</v>
          </cell>
          <cell r="AB2149"/>
        </row>
        <row r="2150">
          <cell r="A2150"/>
          <cell r="B2150"/>
          <cell r="C2150"/>
          <cell r="D2150"/>
          <cell r="E2150"/>
          <cell r="F2150"/>
          <cell r="G2150"/>
          <cell r="H2150"/>
          <cell r="I2150"/>
          <cell r="J2150"/>
          <cell r="K2150"/>
          <cell r="L2150"/>
          <cell r="M2150"/>
          <cell r="N2150"/>
          <cell r="O2150"/>
          <cell r="P2150">
            <v>0</v>
          </cell>
          <cell r="Q2150"/>
          <cell r="R2150"/>
          <cell r="S2150" t="str">
            <v xml:space="preserve">32819 </v>
          </cell>
          <cell r="T2150"/>
          <cell r="U2150"/>
          <cell r="V2150"/>
          <cell r="W2150"/>
          <cell r="X2150"/>
          <cell r="Y2150"/>
          <cell r="Z2150"/>
          <cell r="AA2150">
            <v>32819</v>
          </cell>
          <cell r="AB2150"/>
        </row>
        <row r="2151">
          <cell r="A2151"/>
          <cell r="B2151"/>
          <cell r="C2151"/>
          <cell r="D2151"/>
          <cell r="E2151"/>
          <cell r="F2151"/>
          <cell r="G2151"/>
          <cell r="H2151"/>
          <cell r="I2151"/>
          <cell r="J2151"/>
          <cell r="K2151"/>
          <cell r="L2151"/>
          <cell r="M2151"/>
          <cell r="N2151"/>
          <cell r="O2151"/>
          <cell r="P2151">
            <v>0</v>
          </cell>
          <cell r="Q2151"/>
          <cell r="R2151"/>
          <cell r="S2151" t="str">
            <v xml:space="preserve">32819 </v>
          </cell>
          <cell r="T2151"/>
          <cell r="U2151"/>
          <cell r="V2151"/>
          <cell r="W2151"/>
          <cell r="X2151"/>
          <cell r="Y2151"/>
          <cell r="Z2151"/>
          <cell r="AA2151">
            <v>32819</v>
          </cell>
          <cell r="AB2151"/>
        </row>
        <row r="2152">
          <cell r="A2152"/>
          <cell r="B2152"/>
          <cell r="C2152"/>
          <cell r="D2152"/>
          <cell r="E2152"/>
          <cell r="F2152"/>
          <cell r="G2152"/>
          <cell r="H2152"/>
          <cell r="I2152"/>
          <cell r="J2152"/>
          <cell r="K2152"/>
          <cell r="L2152"/>
          <cell r="M2152"/>
          <cell r="N2152"/>
          <cell r="O2152"/>
          <cell r="P2152">
            <v>0</v>
          </cell>
          <cell r="Q2152"/>
          <cell r="R2152"/>
          <cell r="S2152" t="str">
            <v xml:space="preserve">32819 </v>
          </cell>
          <cell r="T2152"/>
          <cell r="U2152"/>
          <cell r="V2152"/>
          <cell r="W2152"/>
          <cell r="X2152"/>
          <cell r="Y2152"/>
          <cell r="Z2152"/>
          <cell r="AA2152">
            <v>32819</v>
          </cell>
          <cell r="AB2152"/>
        </row>
        <row r="2153">
          <cell r="A2153"/>
          <cell r="B2153"/>
          <cell r="C2153"/>
          <cell r="D2153"/>
          <cell r="E2153"/>
          <cell r="F2153"/>
          <cell r="G2153"/>
          <cell r="H2153"/>
          <cell r="I2153"/>
          <cell r="J2153"/>
          <cell r="K2153"/>
          <cell r="L2153"/>
          <cell r="M2153"/>
          <cell r="N2153"/>
          <cell r="O2153"/>
          <cell r="P2153">
            <v>0</v>
          </cell>
          <cell r="Q2153"/>
          <cell r="R2153"/>
          <cell r="S2153" t="str">
            <v xml:space="preserve">32819 </v>
          </cell>
          <cell r="T2153"/>
          <cell r="U2153"/>
          <cell r="V2153"/>
          <cell r="W2153"/>
          <cell r="X2153"/>
          <cell r="Y2153"/>
          <cell r="Z2153"/>
          <cell r="AA2153">
            <v>32819</v>
          </cell>
          <cell r="AB2153"/>
        </row>
        <row r="2154">
          <cell r="A2154"/>
          <cell r="B2154"/>
          <cell r="C2154"/>
          <cell r="D2154"/>
          <cell r="E2154"/>
          <cell r="F2154"/>
          <cell r="G2154"/>
          <cell r="H2154"/>
          <cell r="I2154"/>
          <cell r="J2154"/>
          <cell r="K2154"/>
          <cell r="L2154"/>
          <cell r="M2154"/>
          <cell r="N2154"/>
          <cell r="O2154"/>
          <cell r="P2154">
            <v>0</v>
          </cell>
          <cell r="Q2154"/>
          <cell r="R2154"/>
          <cell r="S2154" t="str">
            <v xml:space="preserve">32819 </v>
          </cell>
          <cell r="T2154"/>
          <cell r="U2154"/>
          <cell r="V2154"/>
          <cell r="W2154"/>
          <cell r="X2154"/>
          <cell r="Y2154"/>
          <cell r="Z2154"/>
          <cell r="AA2154">
            <v>32819</v>
          </cell>
          <cell r="AB2154"/>
        </row>
        <row r="2155">
          <cell r="A2155"/>
          <cell r="B2155"/>
          <cell r="C2155"/>
          <cell r="D2155"/>
          <cell r="E2155"/>
          <cell r="F2155"/>
          <cell r="G2155"/>
          <cell r="H2155"/>
          <cell r="I2155"/>
          <cell r="J2155"/>
          <cell r="K2155"/>
          <cell r="L2155"/>
          <cell r="M2155"/>
          <cell r="N2155"/>
          <cell r="O2155"/>
          <cell r="P2155">
            <v>0</v>
          </cell>
          <cell r="Q2155"/>
          <cell r="R2155"/>
          <cell r="S2155" t="str">
            <v xml:space="preserve">32819 </v>
          </cell>
          <cell r="T2155"/>
          <cell r="U2155"/>
          <cell r="V2155"/>
          <cell r="W2155"/>
          <cell r="X2155"/>
          <cell r="Y2155"/>
          <cell r="Z2155"/>
          <cell r="AA2155">
            <v>32819</v>
          </cell>
          <cell r="AB2155"/>
        </row>
        <row r="2156">
          <cell r="A2156"/>
          <cell r="B2156"/>
          <cell r="C2156"/>
          <cell r="D2156"/>
          <cell r="E2156"/>
          <cell r="F2156"/>
          <cell r="G2156"/>
          <cell r="H2156"/>
          <cell r="I2156"/>
          <cell r="J2156"/>
          <cell r="K2156"/>
          <cell r="L2156"/>
          <cell r="M2156"/>
          <cell r="N2156"/>
          <cell r="O2156"/>
          <cell r="P2156">
            <v>0</v>
          </cell>
          <cell r="Q2156"/>
          <cell r="R2156"/>
          <cell r="S2156" t="str">
            <v xml:space="preserve">32819 </v>
          </cell>
          <cell r="T2156"/>
          <cell r="U2156"/>
          <cell r="V2156"/>
          <cell r="W2156"/>
          <cell r="X2156"/>
          <cell r="Y2156"/>
          <cell r="Z2156"/>
          <cell r="AA2156">
            <v>32819</v>
          </cell>
          <cell r="AB2156"/>
        </row>
        <row r="2157">
          <cell r="A2157"/>
          <cell r="B2157"/>
          <cell r="C2157"/>
          <cell r="D2157"/>
          <cell r="E2157"/>
          <cell r="F2157"/>
          <cell r="G2157"/>
          <cell r="H2157"/>
          <cell r="I2157"/>
          <cell r="J2157"/>
          <cell r="K2157"/>
          <cell r="L2157"/>
          <cell r="M2157"/>
          <cell r="N2157"/>
          <cell r="O2157"/>
          <cell r="P2157">
            <v>0</v>
          </cell>
          <cell r="Q2157"/>
          <cell r="R2157"/>
          <cell r="S2157" t="str">
            <v xml:space="preserve">32819 </v>
          </cell>
          <cell r="T2157"/>
          <cell r="U2157"/>
          <cell r="V2157"/>
          <cell r="W2157"/>
          <cell r="X2157"/>
          <cell r="Y2157"/>
          <cell r="Z2157"/>
          <cell r="AA2157">
            <v>32819</v>
          </cell>
          <cell r="AB2157"/>
        </row>
        <row r="2158">
          <cell r="A2158"/>
          <cell r="B2158"/>
          <cell r="C2158"/>
          <cell r="D2158"/>
          <cell r="E2158"/>
          <cell r="F2158"/>
          <cell r="G2158"/>
          <cell r="H2158"/>
          <cell r="I2158"/>
          <cell r="J2158"/>
          <cell r="K2158"/>
          <cell r="L2158"/>
          <cell r="M2158"/>
          <cell r="N2158"/>
          <cell r="O2158"/>
          <cell r="P2158">
            <v>0</v>
          </cell>
          <cell r="Q2158"/>
          <cell r="R2158"/>
          <cell r="S2158" t="str">
            <v xml:space="preserve">32819 </v>
          </cell>
          <cell r="T2158"/>
          <cell r="U2158"/>
          <cell r="V2158"/>
          <cell r="W2158"/>
          <cell r="X2158"/>
          <cell r="Y2158"/>
          <cell r="Z2158"/>
          <cell r="AA2158">
            <v>32819</v>
          </cell>
          <cell r="AB2158"/>
        </row>
        <row r="2159">
          <cell r="A2159"/>
          <cell r="B2159"/>
          <cell r="C2159"/>
          <cell r="D2159"/>
          <cell r="E2159"/>
          <cell r="F2159"/>
          <cell r="G2159"/>
          <cell r="H2159"/>
          <cell r="I2159"/>
          <cell r="J2159"/>
          <cell r="K2159"/>
          <cell r="L2159"/>
          <cell r="M2159"/>
          <cell r="N2159"/>
          <cell r="O2159"/>
          <cell r="P2159">
            <v>0</v>
          </cell>
          <cell r="Q2159"/>
          <cell r="R2159"/>
          <cell r="S2159" t="str">
            <v xml:space="preserve">32819 </v>
          </cell>
          <cell r="T2159"/>
          <cell r="U2159"/>
          <cell r="V2159"/>
          <cell r="W2159"/>
          <cell r="X2159"/>
          <cell r="Y2159"/>
          <cell r="Z2159"/>
          <cell r="AA2159">
            <v>32819</v>
          </cell>
          <cell r="AB2159"/>
        </row>
        <row r="2160">
          <cell r="A2160"/>
          <cell r="B2160"/>
          <cell r="C2160"/>
          <cell r="D2160"/>
          <cell r="E2160"/>
          <cell r="F2160"/>
          <cell r="G2160"/>
          <cell r="H2160"/>
          <cell r="I2160"/>
          <cell r="J2160"/>
          <cell r="K2160"/>
          <cell r="L2160"/>
          <cell r="M2160"/>
          <cell r="N2160"/>
          <cell r="O2160"/>
          <cell r="P2160">
            <v>0</v>
          </cell>
          <cell r="Q2160"/>
          <cell r="R2160"/>
          <cell r="S2160" t="str">
            <v xml:space="preserve">32819 </v>
          </cell>
          <cell r="T2160"/>
          <cell r="U2160"/>
          <cell r="V2160"/>
          <cell r="W2160"/>
          <cell r="X2160"/>
          <cell r="Y2160"/>
          <cell r="Z2160"/>
          <cell r="AA2160">
            <v>32819</v>
          </cell>
          <cell r="AB2160"/>
        </row>
        <row r="2161">
          <cell r="A2161"/>
          <cell r="B2161"/>
          <cell r="C2161"/>
          <cell r="D2161"/>
          <cell r="E2161"/>
          <cell r="F2161"/>
          <cell r="G2161"/>
          <cell r="H2161"/>
          <cell r="I2161"/>
          <cell r="J2161"/>
          <cell r="K2161"/>
          <cell r="L2161"/>
          <cell r="M2161"/>
          <cell r="N2161"/>
          <cell r="O2161"/>
          <cell r="P2161">
            <v>0</v>
          </cell>
          <cell r="Q2161"/>
          <cell r="R2161"/>
          <cell r="S2161" t="str">
            <v xml:space="preserve">32819 </v>
          </cell>
          <cell r="T2161"/>
          <cell r="U2161"/>
          <cell r="V2161"/>
          <cell r="W2161"/>
          <cell r="X2161"/>
          <cell r="Y2161"/>
          <cell r="Z2161"/>
          <cell r="AA2161">
            <v>32819</v>
          </cell>
          <cell r="AB2161"/>
        </row>
        <row r="2162">
          <cell r="A2162"/>
          <cell r="B2162"/>
          <cell r="C2162"/>
          <cell r="D2162"/>
          <cell r="E2162"/>
          <cell r="F2162"/>
          <cell r="G2162"/>
          <cell r="H2162"/>
          <cell r="I2162"/>
          <cell r="J2162"/>
          <cell r="K2162"/>
          <cell r="L2162"/>
          <cell r="M2162"/>
          <cell r="N2162"/>
          <cell r="O2162"/>
          <cell r="P2162">
            <v>0</v>
          </cell>
          <cell r="Q2162"/>
          <cell r="R2162"/>
          <cell r="S2162" t="str">
            <v xml:space="preserve">32819 </v>
          </cell>
          <cell r="T2162"/>
          <cell r="U2162"/>
          <cell r="V2162"/>
          <cell r="W2162"/>
          <cell r="X2162"/>
          <cell r="Y2162"/>
          <cell r="Z2162"/>
          <cell r="AA2162">
            <v>32819</v>
          </cell>
          <cell r="AB2162"/>
        </row>
        <row r="2163">
          <cell r="A2163"/>
          <cell r="B2163"/>
          <cell r="C2163"/>
          <cell r="D2163"/>
          <cell r="E2163"/>
          <cell r="F2163"/>
          <cell r="G2163"/>
          <cell r="H2163"/>
          <cell r="I2163"/>
          <cell r="J2163"/>
          <cell r="K2163"/>
          <cell r="L2163"/>
          <cell r="M2163"/>
          <cell r="N2163"/>
          <cell r="O2163"/>
          <cell r="P2163">
            <v>0</v>
          </cell>
          <cell r="Q2163"/>
          <cell r="R2163"/>
          <cell r="S2163" t="str">
            <v xml:space="preserve">32819 </v>
          </cell>
          <cell r="T2163"/>
          <cell r="U2163"/>
          <cell r="V2163"/>
          <cell r="W2163"/>
          <cell r="X2163"/>
          <cell r="Y2163"/>
          <cell r="Z2163"/>
          <cell r="AA2163">
            <v>32819</v>
          </cell>
          <cell r="AB2163"/>
        </row>
        <row r="2164">
          <cell r="A2164"/>
          <cell r="B2164"/>
          <cell r="C2164"/>
          <cell r="D2164"/>
          <cell r="E2164"/>
          <cell r="F2164"/>
          <cell r="G2164"/>
          <cell r="H2164"/>
          <cell r="I2164"/>
          <cell r="J2164"/>
          <cell r="K2164"/>
          <cell r="L2164"/>
          <cell r="M2164"/>
          <cell r="N2164"/>
          <cell r="O2164"/>
          <cell r="P2164">
            <v>0</v>
          </cell>
          <cell r="Q2164"/>
          <cell r="R2164"/>
          <cell r="S2164" t="str">
            <v xml:space="preserve">32819 </v>
          </cell>
          <cell r="T2164"/>
          <cell r="U2164"/>
          <cell r="V2164"/>
          <cell r="W2164"/>
          <cell r="X2164"/>
          <cell r="Y2164"/>
          <cell r="Z2164"/>
          <cell r="AA2164">
            <v>32819</v>
          </cell>
          <cell r="AB2164"/>
        </row>
        <row r="2165">
          <cell r="A2165"/>
          <cell r="B2165"/>
          <cell r="C2165"/>
          <cell r="D2165"/>
          <cell r="E2165"/>
          <cell r="F2165"/>
          <cell r="G2165"/>
          <cell r="H2165"/>
          <cell r="I2165"/>
          <cell r="J2165"/>
          <cell r="K2165"/>
          <cell r="L2165"/>
          <cell r="M2165"/>
          <cell r="N2165"/>
          <cell r="O2165"/>
          <cell r="P2165">
            <v>0</v>
          </cell>
          <cell r="Q2165"/>
          <cell r="R2165"/>
          <cell r="S2165" t="str">
            <v xml:space="preserve">32819 </v>
          </cell>
          <cell r="T2165"/>
          <cell r="U2165"/>
          <cell r="V2165"/>
          <cell r="W2165"/>
          <cell r="X2165"/>
          <cell r="Y2165"/>
          <cell r="Z2165"/>
          <cell r="AA2165">
            <v>32819</v>
          </cell>
          <cell r="AB2165"/>
        </row>
        <row r="2166">
          <cell r="A2166"/>
          <cell r="B2166"/>
          <cell r="C2166"/>
          <cell r="D2166"/>
          <cell r="E2166"/>
          <cell r="F2166"/>
          <cell r="G2166"/>
          <cell r="H2166"/>
          <cell r="I2166"/>
          <cell r="J2166"/>
          <cell r="K2166"/>
          <cell r="L2166"/>
          <cell r="M2166"/>
          <cell r="N2166"/>
          <cell r="O2166"/>
          <cell r="P2166">
            <v>0</v>
          </cell>
          <cell r="Q2166"/>
          <cell r="R2166"/>
          <cell r="S2166" t="str">
            <v xml:space="preserve">32819 </v>
          </cell>
          <cell r="T2166"/>
          <cell r="U2166"/>
          <cell r="V2166"/>
          <cell r="W2166"/>
          <cell r="X2166"/>
          <cell r="Y2166"/>
          <cell r="Z2166"/>
          <cell r="AA2166">
            <v>32819</v>
          </cell>
          <cell r="AB2166"/>
        </row>
        <row r="2167">
          <cell r="A2167"/>
          <cell r="B2167"/>
          <cell r="C2167"/>
          <cell r="D2167"/>
          <cell r="E2167"/>
          <cell r="F2167"/>
          <cell r="G2167"/>
          <cell r="H2167"/>
          <cell r="I2167"/>
          <cell r="J2167"/>
          <cell r="K2167"/>
          <cell r="L2167"/>
          <cell r="M2167"/>
          <cell r="N2167"/>
          <cell r="O2167"/>
          <cell r="P2167">
            <v>0</v>
          </cell>
          <cell r="Q2167"/>
          <cell r="R2167"/>
          <cell r="S2167" t="str">
            <v xml:space="preserve">32819 </v>
          </cell>
          <cell r="T2167"/>
          <cell r="U2167"/>
          <cell r="V2167"/>
          <cell r="W2167"/>
          <cell r="X2167"/>
          <cell r="Y2167"/>
          <cell r="Z2167"/>
          <cell r="AA2167">
            <v>32819</v>
          </cell>
          <cell r="AB2167"/>
        </row>
        <row r="2168">
          <cell r="A2168"/>
          <cell r="B2168"/>
          <cell r="C2168"/>
          <cell r="D2168"/>
          <cell r="E2168"/>
          <cell r="F2168"/>
          <cell r="G2168"/>
          <cell r="H2168"/>
          <cell r="I2168"/>
          <cell r="J2168"/>
          <cell r="K2168"/>
          <cell r="L2168"/>
          <cell r="M2168"/>
          <cell r="N2168"/>
          <cell r="O2168"/>
          <cell r="P2168">
            <v>0</v>
          </cell>
          <cell r="Q2168"/>
          <cell r="R2168"/>
          <cell r="S2168" t="str">
            <v xml:space="preserve">32819 </v>
          </cell>
          <cell r="T2168"/>
          <cell r="U2168"/>
          <cell r="V2168"/>
          <cell r="W2168"/>
          <cell r="X2168"/>
          <cell r="Y2168"/>
          <cell r="Z2168"/>
          <cell r="AA2168">
            <v>32819</v>
          </cell>
          <cell r="AB2168"/>
        </row>
        <row r="2169">
          <cell r="A2169"/>
          <cell r="B2169"/>
          <cell r="C2169"/>
          <cell r="D2169"/>
          <cell r="E2169"/>
          <cell r="F2169"/>
          <cell r="G2169"/>
          <cell r="H2169"/>
          <cell r="I2169"/>
          <cell r="J2169"/>
          <cell r="K2169"/>
          <cell r="L2169"/>
          <cell r="M2169"/>
          <cell r="N2169"/>
          <cell r="O2169"/>
          <cell r="P2169">
            <v>0</v>
          </cell>
          <cell r="Q2169"/>
          <cell r="R2169"/>
          <cell r="S2169" t="str">
            <v xml:space="preserve">32819 </v>
          </cell>
          <cell r="T2169"/>
          <cell r="U2169"/>
          <cell r="V2169"/>
          <cell r="W2169"/>
          <cell r="X2169"/>
          <cell r="Y2169"/>
          <cell r="Z2169"/>
          <cell r="AA2169">
            <v>32819</v>
          </cell>
          <cell r="AB2169"/>
        </row>
        <row r="2170">
          <cell r="A2170"/>
          <cell r="B2170"/>
          <cell r="C2170"/>
          <cell r="D2170"/>
          <cell r="E2170"/>
          <cell r="F2170"/>
          <cell r="G2170"/>
          <cell r="H2170"/>
          <cell r="I2170"/>
          <cell r="J2170"/>
          <cell r="K2170"/>
          <cell r="L2170"/>
          <cell r="M2170"/>
          <cell r="N2170"/>
          <cell r="O2170"/>
          <cell r="P2170">
            <v>0</v>
          </cell>
          <cell r="Q2170"/>
          <cell r="R2170"/>
          <cell r="S2170" t="str">
            <v xml:space="preserve">32819 </v>
          </cell>
          <cell r="T2170"/>
          <cell r="U2170"/>
          <cell r="V2170"/>
          <cell r="W2170"/>
          <cell r="X2170"/>
          <cell r="Y2170"/>
          <cell r="Z2170"/>
          <cell r="AA2170">
            <v>32819</v>
          </cell>
          <cell r="AB2170"/>
        </row>
        <row r="2171">
          <cell r="A2171"/>
          <cell r="B2171"/>
          <cell r="C2171"/>
          <cell r="D2171"/>
          <cell r="E2171"/>
          <cell r="F2171"/>
          <cell r="G2171"/>
          <cell r="H2171"/>
          <cell r="I2171"/>
          <cell r="J2171"/>
          <cell r="K2171"/>
          <cell r="L2171"/>
          <cell r="M2171"/>
          <cell r="N2171"/>
          <cell r="O2171"/>
          <cell r="P2171">
            <v>0</v>
          </cell>
          <cell r="Q2171"/>
          <cell r="R2171"/>
          <cell r="S2171" t="str">
            <v xml:space="preserve">32819 </v>
          </cell>
          <cell r="T2171"/>
          <cell r="U2171"/>
          <cell r="V2171"/>
          <cell r="W2171"/>
          <cell r="X2171"/>
          <cell r="Y2171"/>
          <cell r="Z2171"/>
          <cell r="AA2171">
            <v>32819</v>
          </cell>
          <cell r="AB2171"/>
        </row>
        <row r="2172">
          <cell r="A2172"/>
          <cell r="B2172"/>
          <cell r="C2172"/>
          <cell r="D2172"/>
          <cell r="E2172"/>
          <cell r="F2172"/>
          <cell r="G2172"/>
          <cell r="H2172"/>
          <cell r="I2172"/>
          <cell r="J2172"/>
          <cell r="K2172"/>
          <cell r="L2172"/>
          <cell r="M2172"/>
          <cell r="N2172"/>
          <cell r="O2172"/>
          <cell r="P2172">
            <v>0</v>
          </cell>
          <cell r="Q2172"/>
          <cell r="R2172"/>
          <cell r="S2172" t="str">
            <v xml:space="preserve">32819 </v>
          </cell>
          <cell r="T2172"/>
          <cell r="U2172"/>
          <cell r="V2172"/>
          <cell r="W2172"/>
          <cell r="X2172"/>
          <cell r="Y2172"/>
          <cell r="Z2172"/>
          <cell r="AA2172">
            <v>32819</v>
          </cell>
          <cell r="AB2172"/>
        </row>
        <row r="2173">
          <cell r="A2173"/>
          <cell r="B2173"/>
          <cell r="C2173"/>
          <cell r="D2173"/>
          <cell r="E2173"/>
          <cell r="F2173"/>
          <cell r="G2173"/>
          <cell r="H2173"/>
          <cell r="I2173"/>
          <cell r="J2173"/>
          <cell r="K2173"/>
          <cell r="L2173"/>
          <cell r="M2173"/>
          <cell r="N2173"/>
          <cell r="O2173"/>
          <cell r="P2173">
            <v>0</v>
          </cell>
          <cell r="Q2173"/>
          <cell r="R2173"/>
          <cell r="S2173" t="str">
            <v xml:space="preserve">32819 </v>
          </cell>
          <cell r="T2173"/>
          <cell r="U2173"/>
          <cell r="V2173"/>
          <cell r="W2173"/>
          <cell r="X2173"/>
          <cell r="Y2173"/>
          <cell r="Z2173"/>
          <cell r="AA2173">
            <v>32819</v>
          </cell>
          <cell r="AB2173"/>
        </row>
        <row r="2174">
          <cell r="A2174"/>
          <cell r="B2174"/>
          <cell r="C2174"/>
          <cell r="D2174"/>
          <cell r="E2174"/>
          <cell r="F2174"/>
          <cell r="G2174"/>
          <cell r="H2174"/>
          <cell r="I2174"/>
          <cell r="J2174"/>
          <cell r="K2174"/>
          <cell r="L2174"/>
          <cell r="M2174"/>
          <cell r="N2174"/>
          <cell r="O2174"/>
          <cell r="P2174">
            <v>0</v>
          </cell>
          <cell r="Q2174"/>
          <cell r="R2174"/>
          <cell r="S2174" t="str">
            <v xml:space="preserve">32819 </v>
          </cell>
          <cell r="T2174"/>
          <cell r="U2174"/>
          <cell r="V2174"/>
          <cell r="W2174"/>
          <cell r="X2174"/>
          <cell r="Y2174"/>
          <cell r="Z2174"/>
          <cell r="AA2174">
            <v>32819</v>
          </cell>
          <cell r="AB2174"/>
        </row>
        <row r="2175">
          <cell r="A2175"/>
          <cell r="B2175"/>
          <cell r="C2175"/>
          <cell r="D2175"/>
          <cell r="E2175"/>
          <cell r="F2175"/>
          <cell r="G2175"/>
          <cell r="H2175"/>
          <cell r="I2175"/>
          <cell r="J2175"/>
          <cell r="K2175"/>
          <cell r="L2175"/>
          <cell r="M2175"/>
          <cell r="N2175"/>
          <cell r="O2175"/>
          <cell r="P2175">
            <v>0</v>
          </cell>
          <cell r="Q2175"/>
          <cell r="R2175"/>
          <cell r="S2175" t="str">
            <v xml:space="preserve">32819 </v>
          </cell>
          <cell r="T2175"/>
          <cell r="U2175"/>
          <cell r="V2175"/>
          <cell r="W2175"/>
          <cell r="X2175"/>
          <cell r="Y2175"/>
          <cell r="Z2175"/>
          <cell r="AA2175">
            <v>32819</v>
          </cell>
          <cell r="AB2175"/>
        </row>
        <row r="2176">
          <cell r="A2176"/>
          <cell r="B2176"/>
          <cell r="C2176"/>
          <cell r="D2176"/>
          <cell r="E2176"/>
          <cell r="F2176"/>
          <cell r="G2176"/>
          <cell r="H2176"/>
          <cell r="I2176"/>
          <cell r="J2176"/>
          <cell r="K2176"/>
          <cell r="L2176"/>
          <cell r="M2176"/>
          <cell r="N2176"/>
          <cell r="O2176"/>
          <cell r="P2176">
            <v>0</v>
          </cell>
          <cell r="Q2176"/>
          <cell r="R2176"/>
          <cell r="S2176" t="str">
            <v xml:space="preserve">32819 </v>
          </cell>
          <cell r="T2176"/>
          <cell r="U2176"/>
          <cell r="V2176"/>
          <cell r="W2176"/>
          <cell r="X2176"/>
          <cell r="Y2176"/>
          <cell r="Z2176"/>
          <cell r="AA2176">
            <v>32819</v>
          </cell>
          <cell r="AB2176"/>
        </row>
        <row r="2177">
          <cell r="A2177"/>
          <cell r="B2177"/>
          <cell r="C2177"/>
          <cell r="D2177"/>
          <cell r="E2177"/>
          <cell r="F2177"/>
          <cell r="G2177"/>
          <cell r="H2177"/>
          <cell r="I2177"/>
          <cell r="J2177"/>
          <cell r="K2177"/>
          <cell r="L2177"/>
          <cell r="M2177"/>
          <cell r="N2177"/>
          <cell r="O2177"/>
          <cell r="P2177">
            <v>0</v>
          </cell>
          <cell r="Q2177"/>
          <cell r="R2177"/>
          <cell r="S2177" t="str">
            <v xml:space="preserve">32819 </v>
          </cell>
          <cell r="T2177"/>
          <cell r="U2177"/>
          <cell r="V2177"/>
          <cell r="W2177"/>
          <cell r="X2177"/>
          <cell r="Y2177"/>
          <cell r="Z2177"/>
          <cell r="AA2177">
            <v>32819</v>
          </cell>
          <cell r="AB2177"/>
        </row>
        <row r="2178">
          <cell r="A2178"/>
          <cell r="B2178"/>
          <cell r="C2178"/>
          <cell r="D2178"/>
          <cell r="E2178"/>
          <cell r="F2178"/>
          <cell r="G2178"/>
          <cell r="H2178"/>
          <cell r="I2178"/>
          <cell r="J2178"/>
          <cell r="K2178"/>
          <cell r="L2178"/>
          <cell r="M2178"/>
          <cell r="N2178"/>
          <cell r="O2178"/>
          <cell r="P2178">
            <v>0</v>
          </cell>
          <cell r="Q2178"/>
          <cell r="R2178"/>
          <cell r="S2178" t="str">
            <v xml:space="preserve">32819 </v>
          </cell>
          <cell r="T2178"/>
          <cell r="U2178"/>
          <cell r="V2178"/>
          <cell r="W2178"/>
          <cell r="X2178"/>
          <cell r="Y2178"/>
          <cell r="Z2178"/>
          <cell r="AA2178">
            <v>32819</v>
          </cell>
          <cell r="AB2178"/>
        </row>
        <row r="2179">
          <cell r="A2179"/>
          <cell r="B2179"/>
          <cell r="C2179"/>
          <cell r="D2179"/>
          <cell r="E2179"/>
          <cell r="F2179"/>
          <cell r="G2179"/>
          <cell r="H2179"/>
          <cell r="I2179"/>
          <cell r="J2179"/>
          <cell r="K2179"/>
          <cell r="L2179"/>
          <cell r="M2179"/>
          <cell r="N2179"/>
          <cell r="O2179"/>
          <cell r="P2179">
            <v>0</v>
          </cell>
          <cell r="Q2179"/>
          <cell r="R2179"/>
          <cell r="S2179" t="str">
            <v xml:space="preserve">32819 </v>
          </cell>
          <cell r="T2179"/>
          <cell r="U2179"/>
          <cell r="V2179"/>
          <cell r="W2179"/>
          <cell r="X2179"/>
          <cell r="Y2179"/>
          <cell r="Z2179"/>
          <cell r="AA2179">
            <v>32819</v>
          </cell>
          <cell r="AB2179"/>
        </row>
        <row r="2180">
          <cell r="A2180"/>
          <cell r="B2180"/>
          <cell r="C2180"/>
          <cell r="D2180"/>
          <cell r="E2180"/>
          <cell r="F2180"/>
          <cell r="G2180"/>
          <cell r="H2180"/>
          <cell r="I2180"/>
          <cell r="J2180"/>
          <cell r="K2180"/>
          <cell r="L2180"/>
          <cell r="M2180"/>
          <cell r="N2180"/>
          <cell r="O2180"/>
          <cell r="P2180">
            <v>0</v>
          </cell>
          <cell r="Q2180"/>
          <cell r="R2180"/>
          <cell r="S2180" t="str">
            <v xml:space="preserve">32819 </v>
          </cell>
          <cell r="T2180"/>
          <cell r="U2180"/>
          <cell r="V2180"/>
          <cell r="W2180"/>
          <cell r="X2180"/>
          <cell r="Y2180"/>
          <cell r="Z2180"/>
          <cell r="AA2180">
            <v>32819</v>
          </cell>
          <cell r="AB2180"/>
        </row>
        <row r="2181">
          <cell r="A2181"/>
          <cell r="B2181"/>
          <cell r="C2181"/>
          <cell r="D2181"/>
          <cell r="E2181"/>
          <cell r="F2181"/>
          <cell r="G2181"/>
          <cell r="H2181"/>
          <cell r="I2181"/>
          <cell r="J2181"/>
          <cell r="K2181"/>
          <cell r="L2181"/>
          <cell r="M2181"/>
          <cell r="N2181"/>
          <cell r="O2181"/>
          <cell r="P2181">
            <v>0</v>
          </cell>
          <cell r="Q2181"/>
          <cell r="R2181"/>
          <cell r="S2181" t="str">
            <v xml:space="preserve">32819 </v>
          </cell>
          <cell r="T2181"/>
          <cell r="U2181"/>
          <cell r="V2181"/>
          <cell r="W2181"/>
          <cell r="X2181"/>
          <cell r="Y2181"/>
          <cell r="Z2181"/>
          <cell r="AA2181">
            <v>32819</v>
          </cell>
          <cell r="AB2181"/>
        </row>
        <row r="2182">
          <cell r="A2182"/>
          <cell r="B2182"/>
          <cell r="C2182"/>
          <cell r="D2182"/>
          <cell r="E2182"/>
          <cell r="F2182"/>
          <cell r="G2182"/>
          <cell r="H2182"/>
          <cell r="I2182"/>
          <cell r="J2182"/>
          <cell r="K2182"/>
          <cell r="L2182"/>
          <cell r="M2182"/>
          <cell r="N2182"/>
          <cell r="O2182"/>
          <cell r="P2182">
            <v>0</v>
          </cell>
          <cell r="Q2182"/>
          <cell r="R2182"/>
          <cell r="S2182" t="str">
            <v xml:space="preserve">32819 </v>
          </cell>
          <cell r="T2182"/>
          <cell r="U2182"/>
          <cell r="V2182"/>
          <cell r="W2182"/>
          <cell r="X2182"/>
          <cell r="Y2182"/>
          <cell r="Z2182"/>
          <cell r="AA2182">
            <v>32819</v>
          </cell>
          <cell r="AB2182"/>
        </row>
        <row r="2183">
          <cell r="A2183"/>
          <cell r="B2183"/>
          <cell r="C2183"/>
          <cell r="D2183"/>
          <cell r="E2183"/>
          <cell r="F2183"/>
          <cell r="G2183"/>
          <cell r="H2183"/>
          <cell r="I2183"/>
          <cell r="J2183"/>
          <cell r="K2183"/>
          <cell r="L2183"/>
          <cell r="M2183"/>
          <cell r="N2183"/>
          <cell r="O2183"/>
          <cell r="P2183">
            <v>0</v>
          </cell>
          <cell r="Q2183"/>
          <cell r="R2183"/>
          <cell r="S2183" t="str">
            <v xml:space="preserve">32819 </v>
          </cell>
          <cell r="T2183"/>
          <cell r="U2183"/>
          <cell r="V2183"/>
          <cell r="W2183"/>
          <cell r="X2183"/>
          <cell r="Y2183"/>
          <cell r="Z2183"/>
          <cell r="AA2183">
            <v>32819</v>
          </cell>
          <cell r="AB2183"/>
        </row>
        <row r="2184">
          <cell r="A2184"/>
          <cell r="B2184"/>
          <cell r="C2184"/>
          <cell r="D2184"/>
          <cell r="E2184"/>
          <cell r="F2184"/>
          <cell r="G2184"/>
          <cell r="H2184"/>
          <cell r="I2184"/>
          <cell r="J2184"/>
          <cell r="K2184"/>
          <cell r="L2184"/>
          <cell r="M2184"/>
          <cell r="N2184"/>
          <cell r="O2184"/>
          <cell r="P2184">
            <v>0</v>
          </cell>
          <cell r="Q2184"/>
          <cell r="R2184"/>
          <cell r="S2184" t="str">
            <v xml:space="preserve">32819 </v>
          </cell>
          <cell r="T2184"/>
          <cell r="U2184"/>
          <cell r="V2184"/>
          <cell r="W2184"/>
          <cell r="X2184"/>
          <cell r="Y2184"/>
          <cell r="Z2184"/>
          <cell r="AA2184">
            <v>32819</v>
          </cell>
          <cell r="AB2184"/>
        </row>
        <row r="2185">
          <cell r="A2185"/>
          <cell r="B2185"/>
          <cell r="C2185"/>
          <cell r="D2185"/>
          <cell r="E2185"/>
          <cell r="F2185"/>
          <cell r="G2185"/>
          <cell r="H2185"/>
          <cell r="I2185"/>
          <cell r="J2185"/>
          <cell r="K2185"/>
          <cell r="L2185"/>
          <cell r="M2185"/>
          <cell r="N2185"/>
          <cell r="O2185"/>
          <cell r="P2185">
            <v>0</v>
          </cell>
          <cell r="Q2185"/>
          <cell r="R2185"/>
          <cell r="S2185" t="str">
            <v xml:space="preserve">32819 </v>
          </cell>
          <cell r="T2185"/>
          <cell r="U2185"/>
          <cell r="V2185"/>
          <cell r="W2185"/>
          <cell r="X2185"/>
          <cell r="Y2185"/>
          <cell r="Z2185"/>
          <cell r="AA2185">
            <v>32819</v>
          </cell>
          <cell r="AB2185"/>
        </row>
        <row r="2186">
          <cell r="A2186"/>
          <cell r="B2186"/>
          <cell r="C2186"/>
          <cell r="D2186"/>
          <cell r="E2186"/>
          <cell r="F2186"/>
          <cell r="G2186"/>
          <cell r="H2186"/>
          <cell r="I2186"/>
          <cell r="J2186"/>
          <cell r="K2186"/>
          <cell r="L2186"/>
          <cell r="M2186"/>
          <cell r="N2186"/>
          <cell r="O2186"/>
          <cell r="P2186">
            <v>0</v>
          </cell>
          <cell r="Q2186"/>
          <cell r="R2186"/>
          <cell r="S2186" t="str">
            <v xml:space="preserve">32819 </v>
          </cell>
          <cell r="T2186"/>
          <cell r="U2186"/>
          <cell r="V2186"/>
          <cell r="W2186"/>
          <cell r="X2186"/>
          <cell r="Y2186"/>
          <cell r="Z2186"/>
          <cell r="AA2186">
            <v>32819</v>
          </cell>
          <cell r="AB2186"/>
        </row>
        <row r="2187">
          <cell r="A2187"/>
          <cell r="B2187"/>
          <cell r="C2187"/>
          <cell r="D2187"/>
          <cell r="E2187"/>
          <cell r="F2187"/>
          <cell r="G2187"/>
          <cell r="H2187"/>
          <cell r="I2187"/>
          <cell r="J2187"/>
          <cell r="K2187"/>
          <cell r="L2187"/>
          <cell r="M2187"/>
          <cell r="N2187"/>
          <cell r="O2187"/>
          <cell r="P2187">
            <v>0</v>
          </cell>
          <cell r="Q2187"/>
          <cell r="R2187"/>
          <cell r="S2187" t="str">
            <v xml:space="preserve">32819 </v>
          </cell>
          <cell r="T2187"/>
          <cell r="U2187"/>
          <cell r="V2187"/>
          <cell r="W2187"/>
          <cell r="X2187"/>
          <cell r="Y2187"/>
          <cell r="Z2187"/>
          <cell r="AA2187">
            <v>32819</v>
          </cell>
          <cell r="AB2187"/>
        </row>
        <row r="2188">
          <cell r="A2188"/>
          <cell r="B2188"/>
          <cell r="C2188"/>
          <cell r="D2188"/>
          <cell r="E2188"/>
          <cell r="F2188"/>
          <cell r="G2188"/>
          <cell r="H2188"/>
          <cell r="I2188"/>
          <cell r="J2188"/>
          <cell r="K2188"/>
          <cell r="L2188"/>
          <cell r="M2188"/>
          <cell r="N2188"/>
          <cell r="O2188"/>
          <cell r="P2188">
            <v>0</v>
          </cell>
          <cell r="Q2188"/>
          <cell r="R2188"/>
          <cell r="S2188" t="str">
            <v xml:space="preserve">32819 </v>
          </cell>
          <cell r="T2188"/>
          <cell r="U2188"/>
          <cell r="V2188"/>
          <cell r="W2188"/>
          <cell r="X2188"/>
          <cell r="Y2188"/>
          <cell r="Z2188"/>
          <cell r="AA2188">
            <v>32819</v>
          </cell>
          <cell r="AB2188"/>
        </row>
        <row r="2189">
          <cell r="A2189"/>
          <cell r="B2189"/>
          <cell r="C2189"/>
          <cell r="D2189"/>
          <cell r="E2189"/>
          <cell r="F2189"/>
          <cell r="G2189"/>
          <cell r="H2189"/>
          <cell r="I2189"/>
          <cell r="J2189"/>
          <cell r="K2189"/>
          <cell r="L2189"/>
          <cell r="M2189"/>
          <cell r="N2189"/>
          <cell r="O2189"/>
          <cell r="P2189">
            <v>0</v>
          </cell>
          <cell r="Q2189"/>
          <cell r="R2189"/>
          <cell r="S2189" t="str">
            <v xml:space="preserve">32819 </v>
          </cell>
          <cell r="T2189"/>
          <cell r="U2189"/>
          <cell r="V2189"/>
          <cell r="W2189"/>
          <cell r="X2189"/>
          <cell r="Y2189"/>
          <cell r="Z2189"/>
          <cell r="AA2189">
            <v>32819</v>
          </cell>
          <cell r="AB2189"/>
        </row>
        <row r="2190">
          <cell r="A2190"/>
          <cell r="B2190"/>
          <cell r="C2190"/>
          <cell r="D2190"/>
          <cell r="E2190"/>
          <cell r="F2190"/>
          <cell r="G2190"/>
          <cell r="H2190"/>
          <cell r="I2190"/>
          <cell r="J2190"/>
          <cell r="K2190"/>
          <cell r="L2190"/>
          <cell r="M2190"/>
          <cell r="N2190"/>
          <cell r="O2190"/>
          <cell r="P2190">
            <v>0</v>
          </cell>
          <cell r="Q2190"/>
          <cell r="R2190"/>
          <cell r="S2190" t="str">
            <v xml:space="preserve">32819 </v>
          </cell>
          <cell r="T2190"/>
          <cell r="U2190"/>
          <cell r="V2190"/>
          <cell r="W2190"/>
          <cell r="X2190"/>
          <cell r="Y2190"/>
          <cell r="Z2190"/>
          <cell r="AA2190">
            <v>32819</v>
          </cell>
          <cell r="AB2190"/>
        </row>
        <row r="2191">
          <cell r="A2191"/>
          <cell r="B2191"/>
          <cell r="C2191"/>
          <cell r="D2191"/>
          <cell r="E2191"/>
          <cell r="F2191"/>
          <cell r="G2191"/>
          <cell r="H2191"/>
          <cell r="I2191"/>
          <cell r="J2191"/>
          <cell r="K2191"/>
          <cell r="L2191"/>
          <cell r="M2191"/>
          <cell r="N2191"/>
          <cell r="O2191"/>
          <cell r="P2191">
            <v>0</v>
          </cell>
          <cell r="Q2191"/>
          <cell r="R2191"/>
          <cell r="S2191" t="str">
            <v xml:space="preserve">32819 </v>
          </cell>
          <cell r="T2191"/>
          <cell r="U2191"/>
          <cell r="V2191"/>
          <cell r="W2191"/>
          <cell r="X2191"/>
          <cell r="Y2191"/>
          <cell r="Z2191"/>
          <cell r="AA2191">
            <v>32819</v>
          </cell>
          <cell r="AB2191"/>
        </row>
        <row r="2192">
          <cell r="A2192"/>
          <cell r="B2192"/>
          <cell r="C2192"/>
          <cell r="D2192"/>
          <cell r="E2192"/>
          <cell r="F2192"/>
          <cell r="G2192"/>
          <cell r="H2192"/>
          <cell r="I2192"/>
          <cell r="J2192"/>
          <cell r="K2192"/>
          <cell r="L2192"/>
          <cell r="M2192"/>
          <cell r="N2192"/>
          <cell r="O2192"/>
          <cell r="P2192">
            <v>0</v>
          </cell>
          <cell r="Q2192"/>
          <cell r="R2192"/>
          <cell r="S2192" t="str">
            <v xml:space="preserve">32819 </v>
          </cell>
          <cell r="T2192"/>
          <cell r="U2192"/>
          <cell r="V2192"/>
          <cell r="W2192"/>
          <cell r="X2192"/>
          <cell r="Y2192"/>
          <cell r="Z2192"/>
          <cell r="AA2192">
            <v>32819</v>
          </cell>
          <cell r="AB2192"/>
        </row>
        <row r="2193">
          <cell r="A2193"/>
          <cell r="B2193"/>
          <cell r="C2193"/>
          <cell r="D2193"/>
          <cell r="E2193"/>
          <cell r="F2193"/>
          <cell r="G2193"/>
          <cell r="H2193"/>
          <cell r="I2193"/>
          <cell r="J2193"/>
          <cell r="K2193"/>
          <cell r="L2193"/>
          <cell r="M2193"/>
          <cell r="N2193"/>
          <cell r="O2193"/>
          <cell r="P2193">
            <v>0</v>
          </cell>
          <cell r="Q2193"/>
          <cell r="R2193"/>
          <cell r="S2193" t="str">
            <v xml:space="preserve">32819 </v>
          </cell>
          <cell r="T2193"/>
          <cell r="U2193"/>
          <cell r="V2193"/>
          <cell r="W2193"/>
          <cell r="X2193"/>
          <cell r="Y2193"/>
          <cell r="Z2193"/>
          <cell r="AA2193">
            <v>32819</v>
          </cell>
          <cell r="AB2193"/>
        </row>
        <row r="2194">
          <cell r="A2194"/>
          <cell r="B2194"/>
          <cell r="C2194"/>
          <cell r="D2194"/>
          <cell r="E2194"/>
          <cell r="F2194"/>
          <cell r="G2194"/>
          <cell r="H2194"/>
          <cell r="I2194"/>
          <cell r="J2194"/>
          <cell r="K2194"/>
          <cell r="L2194"/>
          <cell r="M2194"/>
          <cell r="N2194"/>
          <cell r="O2194"/>
          <cell r="P2194">
            <v>0</v>
          </cell>
          <cell r="Q2194"/>
          <cell r="R2194"/>
          <cell r="S2194" t="str">
            <v xml:space="preserve">32819 </v>
          </cell>
          <cell r="T2194"/>
          <cell r="U2194"/>
          <cell r="V2194"/>
          <cell r="W2194"/>
          <cell r="X2194"/>
          <cell r="Y2194"/>
          <cell r="Z2194"/>
          <cell r="AA2194">
            <v>32819</v>
          </cell>
          <cell r="AB2194"/>
        </row>
        <row r="2195">
          <cell r="A2195"/>
          <cell r="B2195"/>
          <cell r="C2195"/>
          <cell r="D2195"/>
          <cell r="E2195"/>
          <cell r="F2195"/>
          <cell r="G2195"/>
          <cell r="H2195"/>
          <cell r="I2195"/>
          <cell r="J2195"/>
          <cell r="K2195"/>
          <cell r="L2195"/>
          <cell r="M2195"/>
          <cell r="N2195"/>
          <cell r="O2195"/>
          <cell r="P2195">
            <v>0</v>
          </cell>
          <cell r="Q2195"/>
          <cell r="R2195"/>
          <cell r="S2195" t="str">
            <v xml:space="preserve">32819 </v>
          </cell>
          <cell r="T2195"/>
          <cell r="U2195"/>
          <cell r="V2195"/>
          <cell r="W2195"/>
          <cell r="X2195"/>
          <cell r="Y2195"/>
          <cell r="Z2195"/>
          <cell r="AA2195">
            <v>32819</v>
          </cell>
          <cell r="AB2195"/>
        </row>
        <row r="2196">
          <cell r="A2196"/>
          <cell r="B2196"/>
          <cell r="C2196"/>
          <cell r="D2196"/>
          <cell r="E2196"/>
          <cell r="F2196"/>
          <cell r="G2196"/>
          <cell r="H2196"/>
          <cell r="I2196"/>
          <cell r="J2196"/>
          <cell r="K2196"/>
          <cell r="L2196"/>
          <cell r="M2196"/>
          <cell r="N2196"/>
          <cell r="O2196"/>
          <cell r="P2196">
            <v>0</v>
          </cell>
          <cell r="Q2196"/>
          <cell r="R2196"/>
          <cell r="S2196" t="str">
            <v xml:space="preserve">32819 </v>
          </cell>
          <cell r="T2196"/>
          <cell r="U2196"/>
          <cell r="V2196"/>
          <cell r="W2196"/>
          <cell r="X2196"/>
          <cell r="Y2196"/>
          <cell r="Z2196"/>
          <cell r="AA2196">
            <v>32819</v>
          </cell>
          <cell r="AB2196"/>
        </row>
        <row r="2197">
          <cell r="A2197"/>
          <cell r="B2197"/>
          <cell r="C2197"/>
          <cell r="D2197"/>
          <cell r="E2197"/>
          <cell r="F2197"/>
          <cell r="G2197"/>
          <cell r="H2197"/>
          <cell r="I2197"/>
          <cell r="J2197"/>
          <cell r="K2197"/>
          <cell r="L2197"/>
          <cell r="M2197"/>
          <cell r="N2197"/>
          <cell r="O2197"/>
          <cell r="P2197">
            <v>0</v>
          </cell>
          <cell r="Q2197"/>
          <cell r="R2197"/>
          <cell r="S2197" t="str">
            <v xml:space="preserve">32819 </v>
          </cell>
          <cell r="T2197"/>
          <cell r="U2197"/>
          <cell r="V2197"/>
          <cell r="W2197"/>
          <cell r="X2197"/>
          <cell r="Y2197"/>
          <cell r="Z2197"/>
          <cell r="AA2197">
            <v>32819</v>
          </cell>
          <cell r="AB2197"/>
        </row>
        <row r="2198">
          <cell r="A2198"/>
          <cell r="B2198"/>
          <cell r="C2198"/>
          <cell r="D2198"/>
          <cell r="E2198"/>
          <cell r="F2198"/>
          <cell r="G2198"/>
          <cell r="H2198"/>
          <cell r="I2198"/>
          <cell r="J2198"/>
          <cell r="K2198"/>
          <cell r="L2198"/>
          <cell r="M2198"/>
          <cell r="N2198"/>
          <cell r="O2198"/>
          <cell r="P2198">
            <v>0</v>
          </cell>
          <cell r="Q2198"/>
          <cell r="R2198"/>
          <cell r="S2198" t="str">
            <v xml:space="preserve">32819 </v>
          </cell>
          <cell r="T2198"/>
          <cell r="U2198"/>
          <cell r="V2198"/>
          <cell r="W2198"/>
          <cell r="X2198"/>
          <cell r="Y2198"/>
          <cell r="Z2198"/>
          <cell r="AA2198">
            <v>32819</v>
          </cell>
          <cell r="AB2198"/>
        </row>
        <row r="2199">
          <cell r="A2199"/>
          <cell r="B2199"/>
          <cell r="C2199"/>
          <cell r="D2199"/>
          <cell r="E2199"/>
          <cell r="F2199"/>
          <cell r="G2199"/>
          <cell r="H2199"/>
          <cell r="I2199"/>
          <cell r="J2199"/>
          <cell r="K2199"/>
          <cell r="L2199"/>
          <cell r="M2199"/>
          <cell r="N2199"/>
          <cell r="O2199"/>
          <cell r="P2199">
            <v>0</v>
          </cell>
          <cell r="Q2199"/>
          <cell r="R2199"/>
          <cell r="S2199" t="str">
            <v xml:space="preserve">32819 </v>
          </cell>
          <cell r="T2199"/>
          <cell r="U2199"/>
          <cell r="V2199"/>
          <cell r="W2199"/>
          <cell r="X2199"/>
          <cell r="Y2199"/>
          <cell r="Z2199"/>
          <cell r="AA2199">
            <v>32819</v>
          </cell>
          <cell r="AB2199"/>
        </row>
        <row r="2200">
          <cell r="A2200"/>
          <cell r="B2200"/>
          <cell r="C2200"/>
          <cell r="D2200"/>
          <cell r="E2200"/>
          <cell r="F2200"/>
          <cell r="G2200"/>
          <cell r="H2200"/>
          <cell r="I2200"/>
          <cell r="J2200"/>
          <cell r="K2200"/>
          <cell r="L2200"/>
          <cell r="M2200"/>
          <cell r="N2200"/>
          <cell r="O2200"/>
          <cell r="P2200">
            <v>0</v>
          </cell>
          <cell r="Q2200"/>
          <cell r="R2200"/>
          <cell r="S2200" t="str">
            <v xml:space="preserve">32819 </v>
          </cell>
          <cell r="T2200"/>
          <cell r="U2200"/>
          <cell r="V2200"/>
          <cell r="W2200"/>
          <cell r="X2200"/>
          <cell r="Y2200"/>
          <cell r="Z2200"/>
          <cell r="AA2200">
            <v>32819</v>
          </cell>
          <cell r="AB2200"/>
        </row>
        <row r="2201">
          <cell r="A2201"/>
          <cell r="B2201"/>
          <cell r="C2201"/>
          <cell r="D2201"/>
          <cell r="E2201"/>
          <cell r="F2201"/>
          <cell r="G2201"/>
          <cell r="H2201"/>
          <cell r="I2201"/>
          <cell r="J2201"/>
          <cell r="K2201"/>
          <cell r="L2201"/>
          <cell r="M2201"/>
          <cell r="N2201"/>
          <cell r="O2201"/>
          <cell r="P2201">
            <v>0</v>
          </cell>
          <cell r="Q2201"/>
          <cell r="R2201"/>
          <cell r="S2201" t="str">
            <v xml:space="preserve">32819 </v>
          </cell>
          <cell r="T2201"/>
          <cell r="U2201"/>
          <cell r="V2201"/>
          <cell r="W2201"/>
          <cell r="X2201"/>
          <cell r="Y2201"/>
          <cell r="Z2201"/>
          <cell r="AA2201">
            <v>32819</v>
          </cell>
          <cell r="AB2201"/>
        </row>
        <row r="2202">
          <cell r="A2202"/>
          <cell r="B2202"/>
          <cell r="C2202"/>
          <cell r="D2202"/>
          <cell r="E2202"/>
          <cell r="F2202"/>
          <cell r="G2202"/>
          <cell r="H2202"/>
          <cell r="I2202"/>
          <cell r="J2202"/>
          <cell r="K2202"/>
          <cell r="L2202"/>
          <cell r="M2202"/>
          <cell r="N2202"/>
          <cell r="O2202"/>
          <cell r="P2202">
            <v>0</v>
          </cell>
          <cell r="Q2202"/>
          <cell r="R2202"/>
          <cell r="S2202" t="str">
            <v xml:space="preserve">32819 </v>
          </cell>
          <cell r="T2202"/>
          <cell r="U2202"/>
          <cell r="V2202"/>
          <cell r="W2202"/>
          <cell r="X2202"/>
          <cell r="Y2202"/>
          <cell r="Z2202"/>
          <cell r="AA2202">
            <v>32819</v>
          </cell>
          <cell r="AB2202"/>
        </row>
        <row r="2203">
          <cell r="A2203"/>
          <cell r="B2203"/>
          <cell r="C2203"/>
          <cell r="D2203"/>
          <cell r="E2203"/>
          <cell r="F2203"/>
          <cell r="G2203"/>
          <cell r="H2203"/>
          <cell r="I2203"/>
          <cell r="J2203"/>
          <cell r="K2203"/>
          <cell r="L2203"/>
          <cell r="M2203"/>
          <cell r="N2203"/>
          <cell r="O2203"/>
          <cell r="P2203">
            <v>0</v>
          </cell>
          <cell r="Q2203"/>
          <cell r="R2203"/>
          <cell r="S2203" t="str">
            <v xml:space="preserve">32819 </v>
          </cell>
          <cell r="T2203"/>
          <cell r="U2203"/>
          <cell r="V2203"/>
          <cell r="W2203"/>
          <cell r="X2203"/>
          <cell r="Y2203"/>
          <cell r="Z2203"/>
          <cell r="AA2203">
            <v>32819</v>
          </cell>
          <cell r="AB2203"/>
        </row>
        <row r="2204">
          <cell r="A2204"/>
          <cell r="B2204"/>
          <cell r="C2204"/>
          <cell r="D2204"/>
          <cell r="E2204"/>
          <cell r="F2204"/>
          <cell r="G2204"/>
          <cell r="H2204"/>
          <cell r="I2204"/>
          <cell r="J2204"/>
          <cell r="K2204"/>
          <cell r="L2204"/>
          <cell r="M2204"/>
          <cell r="N2204"/>
          <cell r="O2204"/>
          <cell r="P2204">
            <v>0</v>
          </cell>
          <cell r="Q2204"/>
          <cell r="R2204"/>
          <cell r="S2204" t="str">
            <v xml:space="preserve">32819 </v>
          </cell>
          <cell r="T2204"/>
          <cell r="U2204"/>
          <cell r="V2204"/>
          <cell r="W2204"/>
          <cell r="X2204"/>
          <cell r="Y2204"/>
          <cell r="Z2204"/>
          <cell r="AA2204">
            <v>32819</v>
          </cell>
          <cell r="AB2204"/>
        </row>
        <row r="2205">
          <cell r="A2205"/>
          <cell r="B2205"/>
          <cell r="C2205"/>
          <cell r="D2205"/>
          <cell r="E2205"/>
          <cell r="F2205"/>
          <cell r="G2205"/>
          <cell r="H2205"/>
          <cell r="I2205"/>
          <cell r="J2205"/>
          <cell r="K2205"/>
          <cell r="L2205"/>
          <cell r="M2205"/>
          <cell r="N2205"/>
          <cell r="O2205"/>
          <cell r="P2205">
            <v>0</v>
          </cell>
          <cell r="Q2205"/>
          <cell r="R2205"/>
          <cell r="S2205" t="str">
            <v xml:space="preserve">32819 </v>
          </cell>
          <cell r="T2205"/>
          <cell r="U2205"/>
          <cell r="V2205"/>
          <cell r="W2205"/>
          <cell r="X2205"/>
          <cell r="Y2205"/>
          <cell r="Z2205"/>
          <cell r="AA2205">
            <v>32819</v>
          </cell>
          <cell r="AB2205"/>
        </row>
        <row r="2206">
          <cell r="A2206"/>
          <cell r="B2206"/>
          <cell r="C2206"/>
          <cell r="D2206"/>
          <cell r="E2206"/>
          <cell r="F2206"/>
          <cell r="G2206"/>
          <cell r="H2206"/>
          <cell r="I2206"/>
          <cell r="J2206"/>
          <cell r="K2206"/>
          <cell r="L2206"/>
          <cell r="M2206"/>
          <cell r="N2206"/>
          <cell r="O2206"/>
          <cell r="P2206">
            <v>0</v>
          </cell>
          <cell r="Q2206"/>
          <cell r="R2206"/>
          <cell r="S2206" t="str">
            <v xml:space="preserve">32819 </v>
          </cell>
          <cell r="T2206"/>
          <cell r="U2206"/>
          <cell r="V2206"/>
          <cell r="W2206"/>
          <cell r="X2206"/>
          <cell r="Y2206"/>
          <cell r="Z2206"/>
          <cell r="AA2206">
            <v>32819</v>
          </cell>
          <cell r="AB2206"/>
        </row>
        <row r="2207">
          <cell r="A2207"/>
          <cell r="B2207"/>
          <cell r="C2207"/>
          <cell r="D2207"/>
          <cell r="E2207"/>
          <cell r="F2207"/>
          <cell r="G2207"/>
          <cell r="H2207"/>
          <cell r="I2207"/>
          <cell r="J2207"/>
          <cell r="K2207"/>
          <cell r="L2207"/>
          <cell r="M2207"/>
          <cell r="N2207"/>
          <cell r="O2207"/>
          <cell r="P2207">
            <v>0</v>
          </cell>
          <cell r="Q2207"/>
          <cell r="R2207"/>
          <cell r="S2207" t="str">
            <v xml:space="preserve">32819 </v>
          </cell>
          <cell r="T2207"/>
          <cell r="U2207"/>
          <cell r="V2207"/>
          <cell r="W2207"/>
          <cell r="X2207"/>
          <cell r="Y2207"/>
          <cell r="Z2207"/>
          <cell r="AA2207">
            <v>32819</v>
          </cell>
          <cell r="AB2207"/>
        </row>
        <row r="2208">
          <cell r="A2208"/>
          <cell r="B2208"/>
          <cell r="C2208"/>
          <cell r="D2208"/>
          <cell r="E2208"/>
          <cell r="F2208"/>
          <cell r="G2208"/>
          <cell r="H2208"/>
          <cell r="I2208"/>
          <cell r="J2208"/>
          <cell r="K2208"/>
          <cell r="L2208"/>
          <cell r="M2208"/>
          <cell r="N2208"/>
          <cell r="O2208"/>
          <cell r="P2208">
            <v>0</v>
          </cell>
          <cell r="Q2208"/>
          <cell r="R2208"/>
          <cell r="S2208" t="str">
            <v xml:space="preserve">32819 </v>
          </cell>
          <cell r="T2208"/>
          <cell r="U2208"/>
          <cell r="V2208"/>
          <cell r="W2208"/>
          <cell r="X2208"/>
          <cell r="Y2208"/>
          <cell r="Z2208"/>
          <cell r="AA2208">
            <v>32819</v>
          </cell>
          <cell r="AB2208"/>
        </row>
        <row r="2209">
          <cell r="A2209"/>
          <cell r="B2209"/>
          <cell r="C2209"/>
          <cell r="D2209"/>
          <cell r="E2209"/>
          <cell r="F2209"/>
          <cell r="G2209"/>
          <cell r="H2209"/>
          <cell r="I2209"/>
          <cell r="J2209"/>
          <cell r="K2209"/>
          <cell r="L2209"/>
          <cell r="M2209"/>
          <cell r="N2209"/>
          <cell r="O2209"/>
          <cell r="P2209">
            <v>0</v>
          </cell>
          <cell r="Q2209"/>
          <cell r="R2209"/>
          <cell r="S2209" t="str">
            <v xml:space="preserve">32819 </v>
          </cell>
          <cell r="T2209"/>
          <cell r="U2209"/>
          <cell r="V2209"/>
          <cell r="W2209"/>
          <cell r="X2209"/>
          <cell r="Y2209"/>
          <cell r="Z2209"/>
          <cell r="AA2209">
            <v>32819</v>
          </cell>
          <cell r="AB2209"/>
        </row>
        <row r="2210">
          <cell r="A2210"/>
          <cell r="B2210"/>
          <cell r="C2210"/>
          <cell r="D2210"/>
          <cell r="E2210"/>
          <cell r="F2210"/>
          <cell r="G2210"/>
          <cell r="H2210"/>
          <cell r="I2210"/>
          <cell r="J2210"/>
          <cell r="K2210"/>
          <cell r="L2210"/>
          <cell r="M2210"/>
          <cell r="N2210"/>
          <cell r="O2210"/>
          <cell r="P2210">
            <v>0</v>
          </cell>
          <cell r="Q2210"/>
          <cell r="R2210"/>
          <cell r="S2210" t="str">
            <v xml:space="preserve">32819 </v>
          </cell>
          <cell r="T2210"/>
          <cell r="U2210"/>
          <cell r="V2210"/>
          <cell r="W2210"/>
          <cell r="X2210"/>
          <cell r="Y2210"/>
          <cell r="Z2210"/>
          <cell r="AA2210">
            <v>32819</v>
          </cell>
          <cell r="AB2210"/>
        </row>
        <row r="2211">
          <cell r="A2211"/>
          <cell r="B2211"/>
          <cell r="C2211"/>
          <cell r="D2211"/>
          <cell r="E2211"/>
          <cell r="F2211"/>
          <cell r="G2211"/>
          <cell r="H2211"/>
          <cell r="I2211"/>
          <cell r="J2211"/>
          <cell r="K2211"/>
          <cell r="L2211"/>
          <cell r="M2211"/>
          <cell r="N2211"/>
          <cell r="O2211"/>
          <cell r="P2211">
            <v>0</v>
          </cell>
          <cell r="Q2211"/>
          <cell r="R2211"/>
          <cell r="S2211" t="str">
            <v xml:space="preserve">32819 </v>
          </cell>
          <cell r="T2211"/>
          <cell r="U2211"/>
          <cell r="V2211"/>
          <cell r="W2211"/>
          <cell r="X2211"/>
          <cell r="Y2211"/>
          <cell r="Z2211"/>
          <cell r="AA2211">
            <v>32819</v>
          </cell>
          <cell r="AB2211"/>
        </row>
        <row r="2212">
          <cell r="A2212"/>
          <cell r="B2212"/>
          <cell r="C2212"/>
          <cell r="D2212"/>
          <cell r="E2212"/>
          <cell r="F2212"/>
          <cell r="G2212"/>
          <cell r="H2212"/>
          <cell r="I2212"/>
          <cell r="J2212"/>
          <cell r="K2212"/>
          <cell r="L2212"/>
          <cell r="M2212"/>
          <cell r="N2212"/>
          <cell r="O2212"/>
          <cell r="P2212">
            <v>0</v>
          </cell>
          <cell r="Q2212"/>
          <cell r="R2212"/>
          <cell r="S2212" t="str">
            <v xml:space="preserve">32819 </v>
          </cell>
          <cell r="T2212"/>
          <cell r="U2212"/>
          <cell r="V2212"/>
          <cell r="W2212"/>
          <cell r="X2212"/>
          <cell r="Y2212"/>
          <cell r="Z2212"/>
          <cell r="AA2212">
            <v>32819</v>
          </cell>
          <cell r="AB2212"/>
        </row>
        <row r="2213">
          <cell r="A2213"/>
          <cell r="B2213"/>
          <cell r="C2213"/>
          <cell r="D2213"/>
          <cell r="E2213"/>
          <cell r="F2213"/>
          <cell r="G2213"/>
          <cell r="H2213"/>
          <cell r="I2213"/>
          <cell r="J2213"/>
          <cell r="K2213"/>
          <cell r="L2213"/>
          <cell r="M2213"/>
          <cell r="N2213"/>
          <cell r="O2213"/>
          <cell r="P2213">
            <v>0</v>
          </cell>
          <cell r="Q2213"/>
          <cell r="R2213"/>
          <cell r="S2213" t="str">
            <v xml:space="preserve">32819 </v>
          </cell>
          <cell r="T2213"/>
          <cell r="U2213"/>
          <cell r="V2213"/>
          <cell r="W2213"/>
          <cell r="X2213"/>
          <cell r="Y2213"/>
          <cell r="Z2213"/>
          <cell r="AA2213">
            <v>32819</v>
          </cell>
          <cell r="AB2213"/>
        </row>
        <row r="2214">
          <cell r="A2214"/>
          <cell r="B2214"/>
          <cell r="C2214"/>
          <cell r="D2214"/>
          <cell r="E2214"/>
          <cell r="F2214"/>
          <cell r="G2214"/>
          <cell r="H2214"/>
          <cell r="I2214"/>
          <cell r="J2214"/>
          <cell r="K2214"/>
          <cell r="L2214"/>
          <cell r="M2214"/>
          <cell r="N2214"/>
          <cell r="O2214"/>
          <cell r="P2214">
            <v>0</v>
          </cell>
          <cell r="Q2214"/>
          <cell r="R2214"/>
          <cell r="S2214" t="str">
            <v xml:space="preserve">32819 </v>
          </cell>
          <cell r="T2214"/>
          <cell r="U2214"/>
          <cell r="V2214"/>
          <cell r="W2214"/>
          <cell r="X2214"/>
          <cell r="Y2214"/>
          <cell r="Z2214"/>
          <cell r="AA2214">
            <v>32819</v>
          </cell>
          <cell r="AB2214"/>
        </row>
        <row r="2215">
          <cell r="A2215"/>
          <cell r="B2215"/>
          <cell r="C2215"/>
          <cell r="D2215"/>
          <cell r="E2215"/>
          <cell r="F2215"/>
          <cell r="G2215"/>
          <cell r="H2215"/>
          <cell r="I2215"/>
          <cell r="J2215"/>
          <cell r="K2215"/>
          <cell r="L2215"/>
          <cell r="M2215"/>
          <cell r="N2215"/>
          <cell r="O2215"/>
          <cell r="P2215">
            <v>0</v>
          </cell>
          <cell r="Q2215"/>
          <cell r="R2215"/>
          <cell r="S2215" t="str">
            <v xml:space="preserve">32819 </v>
          </cell>
          <cell r="T2215"/>
          <cell r="U2215"/>
          <cell r="V2215"/>
          <cell r="W2215"/>
          <cell r="X2215"/>
          <cell r="Y2215"/>
          <cell r="Z2215"/>
          <cell r="AA2215">
            <v>32819</v>
          </cell>
          <cell r="AB2215"/>
        </row>
        <row r="2216">
          <cell r="A2216"/>
          <cell r="B2216"/>
          <cell r="C2216"/>
          <cell r="D2216"/>
          <cell r="E2216"/>
          <cell r="F2216"/>
          <cell r="G2216"/>
          <cell r="H2216"/>
          <cell r="I2216"/>
          <cell r="J2216"/>
          <cell r="K2216"/>
          <cell r="L2216"/>
          <cell r="M2216"/>
          <cell r="N2216"/>
          <cell r="O2216"/>
          <cell r="P2216">
            <v>0</v>
          </cell>
          <cell r="Q2216"/>
          <cell r="R2216"/>
          <cell r="S2216" t="str">
            <v xml:space="preserve">32819 </v>
          </cell>
          <cell r="T2216"/>
          <cell r="U2216"/>
          <cell r="V2216"/>
          <cell r="W2216"/>
          <cell r="X2216"/>
          <cell r="Y2216"/>
          <cell r="Z2216"/>
          <cell r="AA2216">
            <v>32819</v>
          </cell>
          <cell r="AB2216"/>
        </row>
        <row r="2217">
          <cell r="A2217"/>
          <cell r="B2217"/>
          <cell r="C2217"/>
          <cell r="D2217"/>
          <cell r="E2217"/>
          <cell r="F2217"/>
          <cell r="G2217"/>
          <cell r="H2217"/>
          <cell r="I2217"/>
          <cell r="J2217"/>
          <cell r="K2217"/>
          <cell r="L2217"/>
          <cell r="M2217"/>
          <cell r="N2217"/>
          <cell r="O2217"/>
          <cell r="P2217">
            <v>0</v>
          </cell>
          <cell r="Q2217"/>
          <cell r="R2217"/>
          <cell r="S2217" t="str">
            <v xml:space="preserve">32819 </v>
          </cell>
          <cell r="T2217"/>
          <cell r="U2217"/>
          <cell r="V2217"/>
          <cell r="W2217"/>
          <cell r="X2217"/>
          <cell r="Y2217"/>
          <cell r="Z2217"/>
          <cell r="AA2217">
            <v>32819</v>
          </cell>
          <cell r="AB2217"/>
        </row>
        <row r="2218">
          <cell r="A2218"/>
          <cell r="B2218"/>
          <cell r="C2218"/>
          <cell r="D2218"/>
          <cell r="E2218"/>
          <cell r="F2218"/>
          <cell r="G2218"/>
          <cell r="H2218"/>
          <cell r="I2218"/>
          <cell r="J2218"/>
          <cell r="K2218"/>
          <cell r="L2218"/>
          <cell r="M2218"/>
          <cell r="N2218"/>
          <cell r="O2218"/>
          <cell r="P2218">
            <v>0</v>
          </cell>
          <cell r="Q2218"/>
          <cell r="R2218"/>
          <cell r="S2218" t="str">
            <v xml:space="preserve">32819 </v>
          </cell>
          <cell r="T2218"/>
          <cell r="U2218"/>
          <cell r="V2218"/>
          <cell r="W2218"/>
          <cell r="X2218"/>
          <cell r="Y2218"/>
          <cell r="Z2218"/>
          <cell r="AA2218">
            <v>32819</v>
          </cell>
          <cell r="AB2218"/>
        </row>
        <row r="2219">
          <cell r="A2219"/>
          <cell r="B2219"/>
          <cell r="C2219"/>
          <cell r="D2219"/>
          <cell r="E2219"/>
          <cell r="F2219"/>
          <cell r="G2219"/>
          <cell r="H2219"/>
          <cell r="I2219"/>
          <cell r="J2219"/>
          <cell r="K2219"/>
          <cell r="L2219"/>
          <cell r="M2219"/>
          <cell r="N2219"/>
          <cell r="O2219"/>
          <cell r="P2219">
            <v>0</v>
          </cell>
          <cell r="Q2219"/>
          <cell r="R2219"/>
          <cell r="S2219" t="str">
            <v xml:space="preserve">32819 </v>
          </cell>
          <cell r="T2219"/>
          <cell r="U2219"/>
          <cell r="V2219"/>
          <cell r="W2219"/>
          <cell r="X2219"/>
          <cell r="Y2219"/>
          <cell r="Z2219"/>
          <cell r="AA2219">
            <v>32819</v>
          </cell>
          <cell r="AB2219"/>
        </row>
        <row r="2220">
          <cell r="A2220"/>
          <cell r="B2220"/>
          <cell r="C2220"/>
          <cell r="D2220"/>
          <cell r="E2220"/>
          <cell r="F2220"/>
          <cell r="G2220"/>
          <cell r="H2220"/>
          <cell r="I2220"/>
          <cell r="J2220"/>
          <cell r="K2220"/>
          <cell r="L2220"/>
          <cell r="M2220"/>
          <cell r="N2220"/>
          <cell r="O2220"/>
          <cell r="P2220">
            <v>0</v>
          </cell>
          <cell r="Q2220"/>
          <cell r="R2220"/>
          <cell r="S2220" t="str">
            <v xml:space="preserve">32819 </v>
          </cell>
          <cell r="T2220"/>
          <cell r="U2220"/>
          <cell r="V2220"/>
          <cell r="W2220"/>
          <cell r="X2220"/>
          <cell r="Y2220"/>
          <cell r="Z2220"/>
          <cell r="AA2220">
            <v>32819</v>
          </cell>
          <cell r="AB2220"/>
        </row>
        <row r="2221">
          <cell r="A2221"/>
          <cell r="B2221"/>
          <cell r="C2221"/>
          <cell r="D2221"/>
          <cell r="E2221"/>
          <cell r="F2221"/>
          <cell r="G2221"/>
          <cell r="H2221"/>
          <cell r="I2221"/>
          <cell r="J2221"/>
          <cell r="K2221"/>
          <cell r="L2221"/>
          <cell r="M2221"/>
          <cell r="N2221"/>
          <cell r="O2221"/>
          <cell r="P2221">
            <v>0</v>
          </cell>
          <cell r="Q2221"/>
          <cell r="R2221"/>
          <cell r="S2221" t="str">
            <v xml:space="preserve">32819 </v>
          </cell>
          <cell r="T2221"/>
          <cell r="U2221"/>
          <cell r="V2221"/>
          <cell r="W2221"/>
          <cell r="X2221"/>
          <cell r="Y2221"/>
          <cell r="Z2221"/>
          <cell r="AA2221">
            <v>32819</v>
          </cell>
          <cell r="AB2221"/>
        </row>
        <row r="2222">
          <cell r="A2222"/>
          <cell r="B2222"/>
          <cell r="C2222"/>
          <cell r="D2222"/>
          <cell r="E2222"/>
          <cell r="F2222"/>
          <cell r="G2222"/>
          <cell r="H2222"/>
          <cell r="I2222"/>
          <cell r="J2222"/>
          <cell r="K2222"/>
          <cell r="L2222"/>
          <cell r="M2222"/>
          <cell r="N2222"/>
          <cell r="O2222"/>
          <cell r="P2222">
            <v>0</v>
          </cell>
          <cell r="Q2222"/>
          <cell r="R2222"/>
          <cell r="S2222" t="str">
            <v xml:space="preserve">32819 </v>
          </cell>
          <cell r="T2222"/>
          <cell r="U2222"/>
          <cell r="V2222"/>
          <cell r="W2222"/>
          <cell r="X2222"/>
          <cell r="Y2222"/>
          <cell r="Z2222"/>
          <cell r="AA2222">
            <v>32819</v>
          </cell>
          <cell r="AB2222"/>
        </row>
        <row r="2223">
          <cell r="A2223"/>
          <cell r="B2223"/>
          <cell r="C2223"/>
          <cell r="D2223"/>
          <cell r="E2223"/>
          <cell r="F2223"/>
          <cell r="G2223"/>
          <cell r="H2223"/>
          <cell r="I2223"/>
          <cell r="J2223"/>
          <cell r="K2223"/>
          <cell r="L2223"/>
          <cell r="M2223"/>
          <cell r="N2223"/>
          <cell r="O2223"/>
          <cell r="P2223">
            <v>0</v>
          </cell>
          <cell r="Q2223"/>
          <cell r="R2223"/>
          <cell r="S2223" t="str">
            <v xml:space="preserve">32819 </v>
          </cell>
          <cell r="T2223"/>
          <cell r="U2223"/>
          <cell r="V2223"/>
          <cell r="W2223"/>
          <cell r="X2223"/>
          <cell r="Y2223"/>
          <cell r="Z2223"/>
          <cell r="AA2223">
            <v>32819</v>
          </cell>
          <cell r="AB2223"/>
        </row>
        <row r="2224">
          <cell r="A2224"/>
          <cell r="B2224"/>
          <cell r="C2224"/>
          <cell r="D2224"/>
          <cell r="E2224"/>
          <cell r="F2224"/>
          <cell r="G2224"/>
          <cell r="H2224"/>
          <cell r="I2224"/>
          <cell r="J2224"/>
          <cell r="K2224"/>
          <cell r="L2224"/>
          <cell r="M2224"/>
          <cell r="N2224"/>
          <cell r="O2224"/>
          <cell r="P2224">
            <v>0</v>
          </cell>
          <cell r="Q2224"/>
          <cell r="R2224"/>
          <cell r="S2224" t="str">
            <v xml:space="preserve">32819 </v>
          </cell>
          <cell r="T2224"/>
          <cell r="U2224"/>
          <cell r="V2224"/>
          <cell r="W2224"/>
          <cell r="X2224"/>
          <cell r="Y2224"/>
          <cell r="Z2224"/>
          <cell r="AA2224">
            <v>32819</v>
          </cell>
          <cell r="AB2224"/>
        </row>
        <row r="2225">
          <cell r="A2225"/>
          <cell r="B2225"/>
          <cell r="C2225"/>
          <cell r="D2225"/>
          <cell r="E2225"/>
          <cell r="F2225"/>
          <cell r="G2225"/>
          <cell r="H2225"/>
          <cell r="I2225"/>
          <cell r="J2225"/>
          <cell r="K2225"/>
          <cell r="L2225"/>
          <cell r="M2225"/>
          <cell r="N2225"/>
          <cell r="O2225"/>
          <cell r="P2225">
            <v>0</v>
          </cell>
          <cell r="Q2225"/>
          <cell r="R2225"/>
          <cell r="S2225" t="str">
            <v xml:space="preserve">32819 </v>
          </cell>
          <cell r="T2225"/>
          <cell r="U2225"/>
          <cell r="V2225"/>
          <cell r="W2225"/>
          <cell r="X2225"/>
          <cell r="Y2225"/>
          <cell r="Z2225"/>
          <cell r="AA2225">
            <v>32819</v>
          </cell>
          <cell r="AB2225"/>
        </row>
        <row r="2226">
          <cell r="A2226"/>
          <cell r="B2226"/>
          <cell r="C2226"/>
          <cell r="D2226"/>
          <cell r="E2226"/>
          <cell r="F2226"/>
          <cell r="G2226"/>
          <cell r="H2226"/>
          <cell r="I2226"/>
          <cell r="J2226"/>
          <cell r="K2226"/>
          <cell r="L2226"/>
          <cell r="M2226"/>
          <cell r="N2226"/>
          <cell r="O2226"/>
          <cell r="P2226">
            <v>0</v>
          </cell>
          <cell r="Q2226"/>
          <cell r="R2226"/>
          <cell r="S2226" t="str">
            <v xml:space="preserve">32819 </v>
          </cell>
          <cell r="T2226"/>
          <cell r="U2226"/>
          <cell r="V2226"/>
          <cell r="W2226"/>
          <cell r="X2226"/>
          <cell r="Y2226"/>
          <cell r="Z2226"/>
          <cell r="AA2226">
            <v>32819</v>
          </cell>
          <cell r="AB2226"/>
        </row>
        <row r="2227">
          <cell r="A2227"/>
          <cell r="B2227"/>
          <cell r="C2227"/>
          <cell r="D2227"/>
          <cell r="E2227"/>
          <cell r="F2227"/>
          <cell r="G2227"/>
          <cell r="H2227"/>
          <cell r="I2227"/>
          <cell r="J2227"/>
          <cell r="K2227"/>
          <cell r="L2227"/>
          <cell r="M2227"/>
          <cell r="N2227"/>
          <cell r="O2227"/>
          <cell r="P2227">
            <v>0</v>
          </cell>
          <cell r="Q2227"/>
          <cell r="R2227"/>
          <cell r="S2227" t="str">
            <v xml:space="preserve">32819 </v>
          </cell>
          <cell r="T2227"/>
          <cell r="U2227"/>
          <cell r="V2227"/>
          <cell r="W2227"/>
          <cell r="X2227"/>
          <cell r="Y2227"/>
          <cell r="Z2227"/>
          <cell r="AA2227">
            <v>32819</v>
          </cell>
          <cell r="AB2227"/>
        </row>
        <row r="2228">
          <cell r="A2228"/>
          <cell r="B2228"/>
          <cell r="C2228"/>
          <cell r="D2228"/>
          <cell r="E2228"/>
          <cell r="F2228"/>
          <cell r="G2228"/>
          <cell r="H2228"/>
          <cell r="I2228"/>
          <cell r="J2228"/>
          <cell r="K2228"/>
          <cell r="L2228"/>
          <cell r="M2228"/>
          <cell r="N2228"/>
          <cell r="O2228"/>
          <cell r="P2228">
            <v>0</v>
          </cell>
          <cell r="Q2228"/>
          <cell r="R2228"/>
          <cell r="S2228" t="str">
            <v xml:space="preserve">32819 </v>
          </cell>
          <cell r="T2228"/>
          <cell r="U2228"/>
          <cell r="V2228"/>
          <cell r="W2228"/>
          <cell r="X2228"/>
          <cell r="Y2228"/>
          <cell r="Z2228"/>
          <cell r="AA2228">
            <v>32819</v>
          </cell>
          <cell r="AB2228"/>
        </row>
        <row r="2229">
          <cell r="A2229"/>
          <cell r="B2229"/>
          <cell r="C2229"/>
          <cell r="D2229"/>
          <cell r="E2229"/>
          <cell r="F2229"/>
          <cell r="G2229"/>
          <cell r="H2229"/>
          <cell r="I2229"/>
          <cell r="J2229"/>
          <cell r="K2229"/>
          <cell r="L2229"/>
          <cell r="M2229"/>
          <cell r="N2229"/>
          <cell r="O2229"/>
          <cell r="P2229">
            <v>0</v>
          </cell>
          <cell r="Q2229"/>
          <cell r="R2229"/>
          <cell r="S2229" t="str">
            <v xml:space="preserve">32819 </v>
          </cell>
          <cell r="T2229"/>
          <cell r="U2229"/>
          <cell r="V2229"/>
          <cell r="W2229"/>
          <cell r="X2229"/>
          <cell r="Y2229"/>
          <cell r="Z2229"/>
          <cell r="AA2229">
            <v>32819</v>
          </cell>
          <cell r="AB2229"/>
        </row>
        <row r="2230">
          <cell r="A2230"/>
          <cell r="B2230"/>
          <cell r="C2230"/>
          <cell r="D2230"/>
          <cell r="E2230"/>
          <cell r="F2230"/>
          <cell r="G2230"/>
          <cell r="H2230"/>
          <cell r="I2230"/>
          <cell r="J2230"/>
          <cell r="K2230"/>
          <cell r="L2230"/>
          <cell r="M2230"/>
          <cell r="N2230"/>
          <cell r="O2230"/>
          <cell r="P2230">
            <v>0</v>
          </cell>
          <cell r="Q2230"/>
          <cell r="R2230"/>
          <cell r="S2230" t="str">
            <v xml:space="preserve">32819 </v>
          </cell>
          <cell r="T2230"/>
          <cell r="U2230"/>
          <cell r="V2230"/>
          <cell r="W2230"/>
          <cell r="X2230"/>
          <cell r="Y2230"/>
          <cell r="Z2230"/>
          <cell r="AA2230">
            <v>32819</v>
          </cell>
          <cell r="AB2230"/>
        </row>
        <row r="2231">
          <cell r="A2231"/>
          <cell r="B2231"/>
          <cell r="C2231"/>
          <cell r="D2231"/>
          <cell r="E2231"/>
          <cell r="F2231"/>
          <cell r="G2231"/>
          <cell r="H2231"/>
          <cell r="I2231"/>
          <cell r="J2231"/>
          <cell r="K2231"/>
          <cell r="L2231"/>
          <cell r="M2231"/>
          <cell r="N2231"/>
          <cell r="O2231"/>
          <cell r="P2231">
            <v>0</v>
          </cell>
          <cell r="Q2231"/>
          <cell r="R2231"/>
          <cell r="S2231" t="str">
            <v xml:space="preserve">32819 </v>
          </cell>
          <cell r="T2231"/>
          <cell r="U2231"/>
          <cell r="V2231"/>
          <cell r="W2231"/>
          <cell r="X2231"/>
          <cell r="Y2231"/>
          <cell r="Z2231"/>
          <cell r="AA2231">
            <v>32819</v>
          </cell>
          <cell r="AB2231"/>
        </row>
        <row r="2232">
          <cell r="A2232"/>
          <cell r="B2232"/>
          <cell r="C2232"/>
          <cell r="D2232"/>
          <cell r="E2232"/>
          <cell r="F2232"/>
          <cell r="G2232"/>
          <cell r="H2232"/>
          <cell r="I2232"/>
          <cell r="J2232"/>
          <cell r="K2232"/>
          <cell r="L2232"/>
          <cell r="M2232"/>
          <cell r="N2232"/>
          <cell r="O2232"/>
          <cell r="P2232">
            <v>0</v>
          </cell>
          <cell r="Q2232"/>
          <cell r="R2232"/>
          <cell r="S2232" t="str">
            <v xml:space="preserve">32819 </v>
          </cell>
          <cell r="T2232"/>
          <cell r="U2232"/>
          <cell r="V2232"/>
          <cell r="W2232"/>
          <cell r="X2232"/>
          <cell r="Y2232"/>
          <cell r="Z2232"/>
          <cell r="AA2232">
            <v>32819</v>
          </cell>
          <cell r="AB2232"/>
        </row>
        <row r="2233">
          <cell r="A2233"/>
          <cell r="B2233"/>
          <cell r="C2233"/>
          <cell r="D2233"/>
          <cell r="E2233"/>
          <cell r="F2233"/>
          <cell r="G2233"/>
          <cell r="H2233"/>
          <cell r="I2233"/>
          <cell r="J2233"/>
          <cell r="K2233"/>
          <cell r="L2233"/>
          <cell r="M2233"/>
          <cell r="N2233"/>
          <cell r="O2233"/>
          <cell r="P2233">
            <v>0</v>
          </cell>
          <cell r="Q2233"/>
          <cell r="R2233"/>
          <cell r="S2233" t="str">
            <v xml:space="preserve">32819 </v>
          </cell>
          <cell r="T2233"/>
          <cell r="U2233"/>
          <cell r="V2233"/>
          <cell r="W2233"/>
          <cell r="X2233"/>
          <cell r="Y2233"/>
          <cell r="Z2233"/>
          <cell r="AA2233">
            <v>32819</v>
          </cell>
          <cell r="AB2233"/>
        </row>
        <row r="2234">
          <cell r="A2234"/>
          <cell r="B2234"/>
          <cell r="C2234"/>
          <cell r="D2234"/>
          <cell r="E2234"/>
          <cell r="F2234"/>
          <cell r="G2234"/>
          <cell r="H2234"/>
          <cell r="I2234"/>
          <cell r="J2234"/>
          <cell r="K2234"/>
          <cell r="L2234"/>
          <cell r="M2234"/>
          <cell r="N2234"/>
          <cell r="O2234"/>
          <cell r="P2234">
            <v>0</v>
          </cell>
          <cell r="Q2234"/>
          <cell r="R2234"/>
          <cell r="S2234" t="str">
            <v xml:space="preserve">32819 </v>
          </cell>
          <cell r="T2234"/>
          <cell r="U2234"/>
          <cell r="V2234"/>
          <cell r="W2234"/>
          <cell r="X2234"/>
          <cell r="Y2234"/>
          <cell r="Z2234"/>
          <cell r="AA2234">
            <v>32819</v>
          </cell>
          <cell r="AB2234"/>
        </row>
        <row r="2235">
          <cell r="A2235"/>
          <cell r="B2235"/>
          <cell r="C2235"/>
          <cell r="D2235"/>
          <cell r="E2235"/>
          <cell r="F2235"/>
          <cell r="G2235"/>
          <cell r="H2235"/>
          <cell r="I2235"/>
          <cell r="J2235"/>
          <cell r="K2235"/>
          <cell r="L2235"/>
          <cell r="M2235"/>
          <cell r="N2235"/>
          <cell r="O2235"/>
          <cell r="P2235">
            <v>0</v>
          </cell>
          <cell r="Q2235"/>
          <cell r="R2235"/>
          <cell r="S2235" t="str">
            <v xml:space="preserve">32819 </v>
          </cell>
          <cell r="T2235"/>
          <cell r="U2235"/>
          <cell r="V2235"/>
          <cell r="W2235"/>
          <cell r="X2235"/>
          <cell r="Y2235"/>
          <cell r="Z2235"/>
          <cell r="AA2235">
            <v>32819</v>
          </cell>
          <cell r="AB2235"/>
        </row>
        <row r="2236">
          <cell r="A2236"/>
          <cell r="B2236"/>
          <cell r="C2236"/>
          <cell r="D2236"/>
          <cell r="E2236"/>
          <cell r="F2236"/>
          <cell r="G2236"/>
          <cell r="H2236"/>
          <cell r="I2236"/>
          <cell r="J2236"/>
          <cell r="K2236"/>
          <cell r="L2236"/>
          <cell r="M2236"/>
          <cell r="N2236"/>
          <cell r="O2236"/>
          <cell r="P2236">
            <v>0</v>
          </cell>
          <cell r="Q2236"/>
          <cell r="R2236"/>
          <cell r="S2236" t="str">
            <v xml:space="preserve">32819 </v>
          </cell>
          <cell r="T2236"/>
          <cell r="U2236"/>
          <cell r="V2236"/>
          <cell r="W2236"/>
          <cell r="X2236"/>
          <cell r="Y2236"/>
          <cell r="Z2236"/>
          <cell r="AA2236">
            <v>32819</v>
          </cell>
          <cell r="AB2236"/>
        </row>
        <row r="2237">
          <cell r="A2237"/>
          <cell r="B2237"/>
          <cell r="C2237"/>
          <cell r="D2237"/>
          <cell r="E2237"/>
          <cell r="F2237"/>
          <cell r="G2237"/>
          <cell r="H2237"/>
          <cell r="I2237"/>
          <cell r="J2237"/>
          <cell r="K2237"/>
          <cell r="L2237"/>
          <cell r="M2237"/>
          <cell r="N2237"/>
          <cell r="O2237"/>
          <cell r="P2237">
            <v>0</v>
          </cell>
          <cell r="Q2237"/>
          <cell r="R2237"/>
          <cell r="S2237" t="str">
            <v xml:space="preserve">32819 </v>
          </cell>
          <cell r="T2237"/>
          <cell r="U2237"/>
          <cell r="V2237"/>
          <cell r="W2237"/>
          <cell r="X2237"/>
          <cell r="Y2237"/>
          <cell r="Z2237"/>
          <cell r="AA2237">
            <v>32819</v>
          </cell>
          <cell r="AB2237"/>
        </row>
        <row r="2238">
          <cell r="A2238"/>
          <cell r="B2238"/>
          <cell r="C2238"/>
          <cell r="D2238"/>
          <cell r="E2238"/>
          <cell r="F2238"/>
          <cell r="G2238"/>
          <cell r="H2238"/>
          <cell r="I2238"/>
          <cell r="J2238"/>
          <cell r="K2238"/>
          <cell r="L2238"/>
          <cell r="M2238"/>
          <cell r="N2238"/>
          <cell r="O2238"/>
          <cell r="P2238">
            <v>0</v>
          </cell>
          <cell r="Q2238"/>
          <cell r="R2238"/>
          <cell r="S2238" t="str">
            <v xml:space="preserve">32819 </v>
          </cell>
          <cell r="T2238"/>
          <cell r="U2238"/>
          <cell r="V2238"/>
          <cell r="W2238"/>
          <cell r="X2238"/>
          <cell r="Y2238"/>
          <cell r="Z2238"/>
          <cell r="AA2238">
            <v>32819</v>
          </cell>
          <cell r="AB2238"/>
        </row>
        <row r="2239">
          <cell r="A2239"/>
          <cell r="B2239"/>
          <cell r="C2239"/>
          <cell r="D2239"/>
          <cell r="E2239"/>
          <cell r="F2239"/>
          <cell r="G2239"/>
          <cell r="H2239"/>
          <cell r="I2239"/>
          <cell r="J2239"/>
          <cell r="K2239"/>
          <cell r="L2239"/>
          <cell r="M2239"/>
          <cell r="N2239"/>
          <cell r="O2239"/>
          <cell r="P2239">
            <v>0</v>
          </cell>
          <cell r="Q2239"/>
          <cell r="R2239"/>
          <cell r="S2239" t="str">
            <v xml:space="preserve">32819 </v>
          </cell>
          <cell r="T2239"/>
          <cell r="U2239"/>
          <cell r="V2239"/>
          <cell r="W2239"/>
          <cell r="X2239"/>
          <cell r="Y2239"/>
          <cell r="Z2239"/>
          <cell r="AA2239">
            <v>32819</v>
          </cell>
          <cell r="AB2239"/>
        </row>
        <row r="2240">
          <cell r="A2240"/>
          <cell r="B2240"/>
          <cell r="C2240"/>
          <cell r="D2240"/>
          <cell r="E2240"/>
          <cell r="F2240"/>
          <cell r="G2240"/>
          <cell r="H2240"/>
          <cell r="I2240"/>
          <cell r="J2240"/>
          <cell r="K2240"/>
          <cell r="L2240"/>
          <cell r="M2240"/>
          <cell r="N2240"/>
          <cell r="O2240"/>
          <cell r="P2240">
            <v>0</v>
          </cell>
          <cell r="Q2240"/>
          <cell r="R2240"/>
          <cell r="S2240" t="str">
            <v xml:space="preserve">32819 </v>
          </cell>
          <cell r="T2240"/>
          <cell r="U2240"/>
          <cell r="V2240"/>
          <cell r="W2240"/>
          <cell r="X2240"/>
          <cell r="Y2240"/>
          <cell r="Z2240"/>
          <cell r="AA2240">
            <v>32819</v>
          </cell>
          <cell r="AB2240"/>
        </row>
        <row r="2241">
          <cell r="A2241"/>
          <cell r="B2241"/>
          <cell r="C2241"/>
          <cell r="D2241"/>
          <cell r="E2241"/>
          <cell r="F2241"/>
          <cell r="G2241"/>
          <cell r="H2241"/>
          <cell r="I2241"/>
          <cell r="J2241"/>
          <cell r="K2241"/>
          <cell r="L2241"/>
          <cell r="M2241"/>
          <cell r="N2241"/>
          <cell r="O2241"/>
          <cell r="P2241">
            <v>0</v>
          </cell>
          <cell r="Q2241"/>
          <cell r="R2241"/>
          <cell r="S2241" t="str">
            <v xml:space="preserve">32819 </v>
          </cell>
          <cell r="T2241"/>
          <cell r="U2241"/>
          <cell r="V2241"/>
          <cell r="W2241"/>
          <cell r="X2241"/>
          <cell r="Y2241"/>
          <cell r="Z2241"/>
          <cell r="AA2241">
            <v>32819</v>
          </cell>
          <cell r="AB2241"/>
        </row>
        <row r="2242">
          <cell r="A2242"/>
          <cell r="B2242"/>
          <cell r="C2242"/>
          <cell r="D2242"/>
          <cell r="E2242"/>
          <cell r="F2242"/>
          <cell r="G2242"/>
          <cell r="H2242"/>
          <cell r="I2242"/>
          <cell r="J2242"/>
          <cell r="K2242"/>
          <cell r="L2242"/>
          <cell r="M2242"/>
          <cell r="N2242"/>
          <cell r="O2242"/>
          <cell r="P2242">
            <v>0</v>
          </cell>
          <cell r="Q2242"/>
          <cell r="R2242"/>
          <cell r="S2242" t="str">
            <v xml:space="preserve">32819 </v>
          </cell>
          <cell r="T2242"/>
          <cell r="U2242"/>
          <cell r="V2242"/>
          <cell r="W2242"/>
          <cell r="X2242"/>
          <cell r="Y2242"/>
          <cell r="Z2242"/>
          <cell r="AA2242">
            <v>32819</v>
          </cell>
          <cell r="AB2242"/>
        </row>
        <row r="2243">
          <cell r="A2243"/>
          <cell r="B2243"/>
          <cell r="C2243"/>
          <cell r="D2243"/>
          <cell r="E2243"/>
          <cell r="F2243"/>
          <cell r="G2243"/>
          <cell r="H2243"/>
          <cell r="I2243"/>
          <cell r="J2243"/>
          <cell r="K2243"/>
          <cell r="L2243"/>
          <cell r="M2243"/>
          <cell r="N2243"/>
          <cell r="O2243"/>
          <cell r="P2243">
            <v>0</v>
          </cell>
          <cell r="Q2243"/>
          <cell r="R2243"/>
          <cell r="S2243" t="str">
            <v xml:space="preserve">32819 </v>
          </cell>
          <cell r="T2243"/>
          <cell r="U2243"/>
          <cell r="V2243"/>
          <cell r="W2243"/>
          <cell r="X2243"/>
          <cell r="Y2243"/>
          <cell r="Z2243"/>
          <cell r="AA2243">
            <v>32819</v>
          </cell>
          <cell r="AB2243"/>
        </row>
        <row r="2244">
          <cell r="A2244"/>
          <cell r="B2244"/>
          <cell r="C2244"/>
          <cell r="D2244"/>
          <cell r="E2244"/>
          <cell r="F2244"/>
          <cell r="G2244"/>
          <cell r="H2244"/>
          <cell r="I2244"/>
          <cell r="J2244"/>
          <cell r="K2244"/>
          <cell r="L2244"/>
          <cell r="M2244"/>
          <cell r="N2244"/>
          <cell r="O2244"/>
          <cell r="P2244">
            <v>0</v>
          </cell>
          <cell r="Q2244"/>
          <cell r="R2244"/>
          <cell r="S2244" t="str">
            <v xml:space="preserve">32819 </v>
          </cell>
          <cell r="T2244"/>
          <cell r="U2244"/>
          <cell r="V2244"/>
          <cell r="W2244"/>
          <cell r="X2244"/>
          <cell r="Y2244"/>
          <cell r="Z2244"/>
          <cell r="AA2244">
            <v>32819</v>
          </cell>
          <cell r="AB2244"/>
        </row>
        <row r="2245">
          <cell r="A2245"/>
          <cell r="B2245"/>
          <cell r="C2245"/>
          <cell r="D2245"/>
          <cell r="E2245"/>
          <cell r="F2245"/>
          <cell r="G2245"/>
          <cell r="H2245"/>
          <cell r="I2245"/>
          <cell r="J2245"/>
          <cell r="K2245"/>
          <cell r="L2245"/>
          <cell r="M2245"/>
          <cell r="N2245"/>
          <cell r="O2245"/>
          <cell r="P2245">
            <v>0</v>
          </cell>
          <cell r="Q2245"/>
          <cell r="R2245"/>
          <cell r="S2245" t="str">
            <v xml:space="preserve">32819 </v>
          </cell>
          <cell r="T2245"/>
          <cell r="U2245"/>
          <cell r="V2245"/>
          <cell r="W2245"/>
          <cell r="X2245"/>
          <cell r="Y2245"/>
          <cell r="Z2245"/>
          <cell r="AA2245">
            <v>32819</v>
          </cell>
          <cell r="AB2245"/>
        </row>
        <row r="2246">
          <cell r="A2246"/>
          <cell r="B2246"/>
          <cell r="C2246"/>
          <cell r="D2246"/>
          <cell r="E2246"/>
          <cell r="F2246"/>
          <cell r="G2246"/>
          <cell r="H2246"/>
          <cell r="I2246"/>
          <cell r="J2246"/>
          <cell r="K2246"/>
          <cell r="L2246"/>
          <cell r="M2246"/>
          <cell r="N2246"/>
          <cell r="O2246"/>
          <cell r="P2246">
            <v>0</v>
          </cell>
          <cell r="Q2246"/>
          <cell r="R2246"/>
          <cell r="S2246" t="str">
            <v xml:space="preserve">32819 </v>
          </cell>
          <cell r="T2246"/>
          <cell r="U2246"/>
          <cell r="V2246"/>
          <cell r="W2246"/>
          <cell r="X2246"/>
          <cell r="Y2246"/>
          <cell r="Z2246"/>
          <cell r="AA2246">
            <v>32819</v>
          </cell>
          <cell r="AB2246"/>
        </row>
        <row r="2247">
          <cell r="A2247"/>
          <cell r="B2247"/>
          <cell r="C2247"/>
          <cell r="D2247"/>
          <cell r="E2247"/>
          <cell r="F2247"/>
          <cell r="G2247"/>
          <cell r="H2247"/>
          <cell r="I2247"/>
          <cell r="J2247"/>
          <cell r="K2247"/>
          <cell r="L2247"/>
          <cell r="M2247"/>
          <cell r="N2247"/>
          <cell r="O2247"/>
          <cell r="P2247">
            <v>0</v>
          </cell>
          <cell r="Q2247"/>
          <cell r="R2247"/>
          <cell r="S2247" t="str">
            <v xml:space="preserve">32819 </v>
          </cell>
          <cell r="T2247"/>
          <cell r="U2247"/>
          <cell r="V2247"/>
          <cell r="W2247"/>
          <cell r="X2247"/>
          <cell r="Y2247"/>
          <cell r="Z2247"/>
          <cell r="AA2247">
            <v>32819</v>
          </cell>
          <cell r="AB2247"/>
        </row>
        <row r="2248">
          <cell r="A2248"/>
          <cell r="B2248"/>
          <cell r="C2248"/>
          <cell r="D2248"/>
          <cell r="E2248"/>
          <cell r="F2248"/>
          <cell r="G2248"/>
          <cell r="H2248"/>
          <cell r="I2248"/>
          <cell r="J2248"/>
          <cell r="K2248"/>
          <cell r="L2248"/>
          <cell r="M2248"/>
          <cell r="N2248"/>
          <cell r="O2248"/>
          <cell r="P2248">
            <v>0</v>
          </cell>
          <cell r="Q2248"/>
          <cell r="R2248"/>
          <cell r="S2248" t="str">
            <v xml:space="preserve">32819 </v>
          </cell>
          <cell r="T2248"/>
          <cell r="U2248"/>
          <cell r="V2248"/>
          <cell r="W2248"/>
          <cell r="X2248"/>
          <cell r="Y2248"/>
          <cell r="Z2248"/>
          <cell r="AA2248">
            <v>32819</v>
          </cell>
          <cell r="AB2248"/>
        </row>
        <row r="2249">
          <cell r="A2249"/>
          <cell r="B2249"/>
          <cell r="C2249"/>
          <cell r="D2249"/>
          <cell r="E2249"/>
          <cell r="F2249"/>
          <cell r="G2249"/>
          <cell r="H2249"/>
          <cell r="I2249"/>
          <cell r="J2249"/>
          <cell r="K2249"/>
          <cell r="L2249"/>
          <cell r="M2249"/>
          <cell r="N2249"/>
          <cell r="O2249"/>
          <cell r="P2249">
            <v>0</v>
          </cell>
          <cell r="Q2249"/>
          <cell r="R2249"/>
          <cell r="S2249" t="str">
            <v xml:space="preserve">32819 </v>
          </cell>
          <cell r="T2249"/>
          <cell r="U2249"/>
          <cell r="V2249"/>
          <cell r="W2249"/>
          <cell r="X2249"/>
          <cell r="Y2249"/>
          <cell r="Z2249"/>
          <cell r="AA2249">
            <v>32819</v>
          </cell>
          <cell r="AB2249"/>
        </row>
        <row r="2250">
          <cell r="A2250"/>
          <cell r="B2250"/>
          <cell r="C2250"/>
          <cell r="D2250"/>
          <cell r="E2250"/>
          <cell r="F2250"/>
          <cell r="G2250"/>
          <cell r="H2250"/>
          <cell r="I2250"/>
          <cell r="J2250"/>
          <cell r="K2250"/>
          <cell r="L2250"/>
          <cell r="M2250"/>
          <cell r="N2250"/>
          <cell r="O2250"/>
          <cell r="P2250">
            <v>0</v>
          </cell>
          <cell r="Q2250"/>
          <cell r="R2250"/>
          <cell r="S2250" t="str">
            <v xml:space="preserve">32819 </v>
          </cell>
          <cell r="T2250"/>
          <cell r="U2250"/>
          <cell r="V2250"/>
          <cell r="W2250"/>
          <cell r="X2250"/>
          <cell r="Y2250"/>
          <cell r="Z2250"/>
          <cell r="AA2250">
            <v>32819</v>
          </cell>
          <cell r="AB2250"/>
        </row>
        <row r="2251">
          <cell r="A2251"/>
          <cell r="B2251"/>
          <cell r="C2251"/>
          <cell r="D2251"/>
          <cell r="E2251"/>
          <cell r="F2251"/>
          <cell r="G2251"/>
          <cell r="H2251"/>
          <cell r="I2251"/>
          <cell r="J2251"/>
          <cell r="K2251"/>
          <cell r="L2251"/>
          <cell r="M2251"/>
          <cell r="N2251"/>
          <cell r="O2251"/>
          <cell r="P2251">
            <v>0</v>
          </cell>
          <cell r="Q2251"/>
          <cell r="R2251"/>
          <cell r="S2251" t="str">
            <v xml:space="preserve">32819 </v>
          </cell>
          <cell r="T2251"/>
          <cell r="U2251"/>
          <cell r="V2251"/>
          <cell r="W2251"/>
          <cell r="X2251"/>
          <cell r="Y2251"/>
          <cell r="Z2251"/>
          <cell r="AA2251">
            <v>32819</v>
          </cell>
          <cell r="AB2251"/>
        </row>
        <row r="2252">
          <cell r="A2252"/>
          <cell r="B2252"/>
          <cell r="C2252"/>
          <cell r="D2252"/>
          <cell r="E2252"/>
          <cell r="F2252"/>
          <cell r="G2252"/>
          <cell r="H2252"/>
          <cell r="I2252"/>
          <cell r="J2252"/>
          <cell r="K2252"/>
          <cell r="L2252"/>
          <cell r="M2252"/>
          <cell r="N2252"/>
          <cell r="O2252"/>
          <cell r="P2252">
            <v>0</v>
          </cell>
          <cell r="Q2252"/>
          <cell r="R2252"/>
          <cell r="S2252" t="str">
            <v xml:space="preserve">32819 </v>
          </cell>
          <cell r="T2252"/>
          <cell r="U2252"/>
          <cell r="V2252"/>
          <cell r="W2252"/>
          <cell r="X2252"/>
          <cell r="Y2252"/>
          <cell r="Z2252"/>
          <cell r="AA2252">
            <v>32819</v>
          </cell>
          <cell r="AB2252"/>
        </row>
        <row r="2253">
          <cell r="A2253"/>
          <cell r="B2253"/>
          <cell r="C2253"/>
          <cell r="D2253"/>
          <cell r="E2253"/>
          <cell r="F2253"/>
          <cell r="G2253"/>
          <cell r="H2253"/>
          <cell r="I2253"/>
          <cell r="J2253"/>
          <cell r="K2253"/>
          <cell r="L2253"/>
          <cell r="M2253"/>
          <cell r="N2253"/>
          <cell r="O2253"/>
          <cell r="P2253">
            <v>0</v>
          </cell>
          <cell r="Q2253"/>
          <cell r="R2253"/>
          <cell r="S2253" t="str">
            <v xml:space="preserve">32819 </v>
          </cell>
          <cell r="T2253"/>
          <cell r="U2253"/>
          <cell r="V2253"/>
          <cell r="W2253"/>
          <cell r="X2253"/>
          <cell r="Y2253"/>
          <cell r="Z2253"/>
          <cell r="AA2253">
            <v>32819</v>
          </cell>
          <cell r="AB2253"/>
        </row>
        <row r="2254">
          <cell r="A2254"/>
          <cell r="B2254"/>
          <cell r="C2254"/>
          <cell r="D2254"/>
          <cell r="E2254"/>
          <cell r="F2254"/>
          <cell r="G2254"/>
          <cell r="H2254"/>
          <cell r="I2254"/>
          <cell r="J2254"/>
          <cell r="K2254"/>
          <cell r="L2254"/>
          <cell r="M2254"/>
          <cell r="N2254"/>
          <cell r="O2254"/>
          <cell r="P2254">
            <v>0</v>
          </cell>
          <cell r="Q2254"/>
          <cell r="R2254"/>
          <cell r="S2254" t="str">
            <v xml:space="preserve">32819 </v>
          </cell>
          <cell r="T2254"/>
          <cell r="U2254"/>
          <cell r="V2254"/>
          <cell r="W2254"/>
          <cell r="X2254"/>
          <cell r="Y2254"/>
          <cell r="Z2254"/>
          <cell r="AA2254">
            <v>32819</v>
          </cell>
          <cell r="AB2254"/>
        </row>
        <row r="2255">
          <cell r="A2255"/>
          <cell r="B2255"/>
          <cell r="C2255"/>
          <cell r="D2255"/>
          <cell r="E2255"/>
          <cell r="F2255"/>
          <cell r="G2255"/>
          <cell r="H2255"/>
          <cell r="I2255"/>
          <cell r="J2255"/>
          <cell r="K2255"/>
          <cell r="L2255"/>
          <cell r="M2255"/>
          <cell r="N2255"/>
          <cell r="O2255"/>
          <cell r="P2255">
            <v>0</v>
          </cell>
          <cell r="Q2255"/>
          <cell r="R2255"/>
          <cell r="S2255" t="str">
            <v xml:space="preserve">32819 </v>
          </cell>
          <cell r="T2255"/>
          <cell r="U2255"/>
          <cell r="V2255"/>
          <cell r="W2255"/>
          <cell r="X2255"/>
          <cell r="Y2255"/>
          <cell r="Z2255"/>
          <cell r="AA2255">
            <v>32819</v>
          </cell>
          <cell r="AB2255"/>
        </row>
        <row r="2256">
          <cell r="A2256"/>
          <cell r="B2256"/>
          <cell r="C2256"/>
          <cell r="D2256"/>
          <cell r="E2256"/>
          <cell r="F2256"/>
          <cell r="G2256"/>
          <cell r="H2256"/>
          <cell r="I2256"/>
          <cell r="J2256"/>
          <cell r="K2256"/>
          <cell r="L2256"/>
          <cell r="M2256"/>
          <cell r="N2256"/>
          <cell r="O2256"/>
          <cell r="P2256">
            <v>0</v>
          </cell>
          <cell r="Q2256"/>
          <cell r="R2256"/>
          <cell r="S2256" t="str">
            <v xml:space="preserve">32819 </v>
          </cell>
          <cell r="T2256"/>
          <cell r="U2256"/>
          <cell r="V2256"/>
          <cell r="W2256"/>
          <cell r="X2256"/>
          <cell r="Y2256"/>
          <cell r="Z2256"/>
          <cell r="AA2256">
            <v>32819</v>
          </cell>
          <cell r="AB2256"/>
        </row>
        <row r="2257">
          <cell r="A2257"/>
          <cell r="B2257"/>
          <cell r="C2257"/>
          <cell r="D2257"/>
          <cell r="E2257"/>
          <cell r="F2257"/>
          <cell r="G2257"/>
          <cell r="H2257"/>
          <cell r="I2257"/>
          <cell r="J2257"/>
          <cell r="K2257"/>
          <cell r="L2257"/>
          <cell r="M2257"/>
          <cell r="N2257"/>
          <cell r="O2257"/>
          <cell r="P2257">
            <v>0</v>
          </cell>
          <cell r="Q2257"/>
          <cell r="R2257"/>
          <cell r="S2257" t="str">
            <v xml:space="preserve">32819 </v>
          </cell>
          <cell r="T2257"/>
          <cell r="U2257"/>
          <cell r="V2257"/>
          <cell r="W2257"/>
          <cell r="X2257"/>
          <cell r="Y2257"/>
          <cell r="Z2257"/>
          <cell r="AA2257">
            <v>32819</v>
          </cell>
          <cell r="AB2257"/>
        </row>
        <row r="2258">
          <cell r="A2258"/>
          <cell r="B2258"/>
          <cell r="C2258"/>
          <cell r="D2258"/>
          <cell r="E2258"/>
          <cell r="F2258"/>
          <cell r="G2258"/>
          <cell r="H2258"/>
          <cell r="I2258"/>
          <cell r="J2258"/>
          <cell r="K2258"/>
          <cell r="L2258"/>
          <cell r="M2258"/>
          <cell r="N2258"/>
          <cell r="O2258"/>
          <cell r="P2258">
            <v>0</v>
          </cell>
          <cell r="Q2258"/>
          <cell r="R2258"/>
          <cell r="S2258" t="str">
            <v xml:space="preserve">32819 </v>
          </cell>
          <cell r="T2258"/>
          <cell r="U2258"/>
          <cell r="V2258"/>
          <cell r="W2258"/>
          <cell r="X2258"/>
          <cell r="Y2258"/>
          <cell r="Z2258"/>
          <cell r="AA2258">
            <v>32819</v>
          </cell>
          <cell r="AB2258"/>
        </row>
        <row r="2259">
          <cell r="A2259"/>
          <cell r="B2259"/>
          <cell r="C2259"/>
          <cell r="D2259"/>
          <cell r="E2259"/>
          <cell r="F2259"/>
          <cell r="G2259"/>
          <cell r="H2259"/>
          <cell r="I2259"/>
          <cell r="J2259"/>
          <cell r="K2259"/>
          <cell r="L2259"/>
          <cell r="M2259"/>
          <cell r="N2259"/>
          <cell r="O2259"/>
          <cell r="P2259">
            <v>0</v>
          </cell>
          <cell r="Q2259"/>
          <cell r="R2259"/>
          <cell r="S2259" t="str">
            <v xml:space="preserve">32819 </v>
          </cell>
          <cell r="T2259"/>
          <cell r="U2259"/>
          <cell r="V2259"/>
          <cell r="W2259"/>
          <cell r="X2259"/>
          <cell r="Y2259"/>
          <cell r="Z2259"/>
          <cell r="AA2259">
            <v>32819</v>
          </cell>
          <cell r="AB2259"/>
        </row>
        <row r="2260">
          <cell r="A2260"/>
          <cell r="B2260"/>
          <cell r="C2260"/>
          <cell r="D2260"/>
          <cell r="E2260"/>
          <cell r="F2260"/>
          <cell r="G2260"/>
          <cell r="H2260"/>
          <cell r="I2260"/>
          <cell r="J2260"/>
          <cell r="K2260"/>
          <cell r="L2260"/>
          <cell r="M2260"/>
          <cell r="N2260"/>
          <cell r="O2260"/>
          <cell r="P2260">
            <v>0</v>
          </cell>
          <cell r="Q2260"/>
          <cell r="R2260"/>
          <cell r="S2260" t="str">
            <v xml:space="preserve">32819 </v>
          </cell>
          <cell r="T2260"/>
          <cell r="U2260"/>
          <cell r="V2260"/>
          <cell r="W2260"/>
          <cell r="X2260"/>
          <cell r="Y2260"/>
          <cell r="Z2260"/>
          <cell r="AA2260">
            <v>32819</v>
          </cell>
          <cell r="AB2260"/>
        </row>
        <row r="2261">
          <cell r="A2261"/>
          <cell r="B2261"/>
          <cell r="C2261"/>
          <cell r="D2261"/>
          <cell r="E2261"/>
          <cell r="F2261"/>
          <cell r="G2261"/>
          <cell r="H2261"/>
          <cell r="I2261"/>
          <cell r="J2261"/>
          <cell r="K2261"/>
          <cell r="L2261"/>
          <cell r="M2261"/>
          <cell r="N2261"/>
          <cell r="O2261"/>
          <cell r="P2261">
            <v>0</v>
          </cell>
          <cell r="Q2261"/>
          <cell r="R2261"/>
          <cell r="S2261" t="str">
            <v xml:space="preserve">32819 </v>
          </cell>
          <cell r="T2261"/>
          <cell r="U2261"/>
          <cell r="V2261"/>
          <cell r="W2261"/>
          <cell r="X2261"/>
          <cell r="Y2261"/>
          <cell r="Z2261"/>
          <cell r="AA2261">
            <v>32819</v>
          </cell>
          <cell r="AB2261"/>
        </row>
        <row r="2262">
          <cell r="A2262"/>
          <cell r="B2262"/>
          <cell r="C2262"/>
          <cell r="D2262"/>
          <cell r="E2262"/>
          <cell r="F2262"/>
          <cell r="G2262"/>
          <cell r="H2262"/>
          <cell r="I2262"/>
          <cell r="J2262"/>
          <cell r="K2262"/>
          <cell r="L2262"/>
          <cell r="M2262"/>
          <cell r="N2262"/>
          <cell r="O2262"/>
          <cell r="P2262">
            <v>0</v>
          </cell>
          <cell r="Q2262"/>
          <cell r="R2262"/>
          <cell r="S2262" t="str">
            <v xml:space="preserve">32819 </v>
          </cell>
          <cell r="T2262"/>
          <cell r="U2262"/>
          <cell r="V2262"/>
          <cell r="W2262"/>
          <cell r="X2262"/>
          <cell r="Y2262"/>
          <cell r="Z2262"/>
          <cell r="AA2262">
            <v>32819</v>
          </cell>
          <cell r="AB2262"/>
        </row>
        <row r="2263">
          <cell r="A2263"/>
          <cell r="B2263"/>
          <cell r="C2263"/>
          <cell r="D2263"/>
          <cell r="E2263"/>
          <cell r="F2263"/>
          <cell r="G2263"/>
          <cell r="H2263"/>
          <cell r="I2263"/>
          <cell r="J2263"/>
          <cell r="K2263"/>
          <cell r="L2263"/>
          <cell r="M2263"/>
          <cell r="N2263"/>
          <cell r="O2263"/>
          <cell r="P2263">
            <v>0</v>
          </cell>
          <cell r="Q2263"/>
          <cell r="R2263"/>
          <cell r="S2263" t="str">
            <v xml:space="preserve">32819 </v>
          </cell>
          <cell r="T2263"/>
          <cell r="U2263"/>
          <cell r="V2263"/>
          <cell r="W2263"/>
          <cell r="X2263"/>
          <cell r="Y2263"/>
          <cell r="Z2263"/>
          <cell r="AA2263">
            <v>32819</v>
          </cell>
          <cell r="AB2263"/>
        </row>
        <row r="2264">
          <cell r="A2264"/>
          <cell r="B2264"/>
          <cell r="C2264"/>
          <cell r="D2264"/>
          <cell r="E2264"/>
          <cell r="F2264"/>
          <cell r="G2264"/>
          <cell r="H2264"/>
          <cell r="I2264"/>
          <cell r="J2264"/>
          <cell r="K2264"/>
          <cell r="L2264"/>
          <cell r="M2264"/>
          <cell r="N2264"/>
          <cell r="O2264"/>
          <cell r="P2264">
            <v>0</v>
          </cell>
          <cell r="Q2264"/>
          <cell r="R2264"/>
          <cell r="S2264" t="str">
            <v xml:space="preserve">32819 </v>
          </cell>
          <cell r="T2264"/>
          <cell r="U2264"/>
          <cell r="V2264"/>
          <cell r="W2264"/>
          <cell r="X2264"/>
          <cell r="Y2264"/>
          <cell r="Z2264"/>
          <cell r="AA2264">
            <v>32819</v>
          </cell>
          <cell r="AB2264"/>
        </row>
        <row r="2265">
          <cell r="A2265"/>
          <cell r="B2265"/>
          <cell r="C2265"/>
          <cell r="D2265"/>
          <cell r="E2265"/>
          <cell r="F2265"/>
          <cell r="G2265"/>
          <cell r="H2265"/>
          <cell r="I2265"/>
          <cell r="J2265"/>
          <cell r="K2265"/>
          <cell r="L2265"/>
          <cell r="M2265"/>
          <cell r="N2265"/>
          <cell r="O2265"/>
          <cell r="P2265">
            <v>0</v>
          </cell>
          <cell r="Q2265"/>
          <cell r="R2265"/>
          <cell r="S2265" t="str">
            <v xml:space="preserve">32819 </v>
          </cell>
          <cell r="T2265"/>
          <cell r="U2265"/>
          <cell r="V2265"/>
          <cell r="W2265"/>
          <cell r="X2265"/>
          <cell r="Y2265"/>
          <cell r="Z2265"/>
          <cell r="AA2265">
            <v>32819</v>
          </cell>
          <cell r="AB2265"/>
        </row>
        <row r="2266">
          <cell r="A2266"/>
          <cell r="B2266"/>
          <cell r="C2266"/>
          <cell r="D2266"/>
          <cell r="E2266"/>
          <cell r="F2266"/>
          <cell r="G2266"/>
          <cell r="H2266"/>
          <cell r="I2266"/>
          <cell r="J2266"/>
          <cell r="K2266"/>
          <cell r="L2266"/>
          <cell r="M2266"/>
          <cell r="N2266"/>
          <cell r="O2266"/>
          <cell r="P2266">
            <v>0</v>
          </cell>
          <cell r="Q2266"/>
          <cell r="R2266"/>
          <cell r="S2266" t="str">
            <v xml:space="preserve">32819 </v>
          </cell>
          <cell r="T2266"/>
          <cell r="U2266"/>
          <cell r="V2266"/>
          <cell r="W2266"/>
          <cell r="X2266"/>
          <cell r="Y2266"/>
          <cell r="Z2266"/>
          <cell r="AA2266">
            <v>32819</v>
          </cell>
          <cell r="AB2266"/>
        </row>
        <row r="2267">
          <cell r="A2267"/>
          <cell r="B2267"/>
          <cell r="C2267"/>
          <cell r="D2267"/>
          <cell r="E2267"/>
          <cell r="F2267"/>
          <cell r="G2267"/>
          <cell r="H2267"/>
          <cell r="I2267"/>
          <cell r="J2267"/>
          <cell r="K2267"/>
          <cell r="L2267"/>
          <cell r="M2267"/>
          <cell r="N2267"/>
          <cell r="O2267"/>
          <cell r="P2267">
            <v>0</v>
          </cell>
          <cell r="Q2267"/>
          <cell r="R2267"/>
          <cell r="S2267" t="str">
            <v xml:space="preserve">32819 </v>
          </cell>
          <cell r="T2267"/>
          <cell r="U2267"/>
          <cell r="V2267"/>
          <cell r="W2267"/>
          <cell r="X2267"/>
          <cell r="Y2267"/>
          <cell r="Z2267"/>
          <cell r="AA2267">
            <v>32819</v>
          </cell>
          <cell r="AB2267"/>
        </row>
        <row r="2268">
          <cell r="A2268"/>
          <cell r="B2268"/>
          <cell r="C2268"/>
          <cell r="D2268"/>
          <cell r="E2268"/>
          <cell r="F2268"/>
          <cell r="G2268"/>
          <cell r="H2268"/>
          <cell r="I2268"/>
          <cell r="J2268"/>
          <cell r="K2268"/>
          <cell r="L2268"/>
          <cell r="M2268"/>
          <cell r="N2268"/>
          <cell r="O2268"/>
          <cell r="P2268">
            <v>0</v>
          </cell>
          <cell r="Q2268"/>
          <cell r="R2268"/>
          <cell r="S2268" t="str">
            <v xml:space="preserve">32819 </v>
          </cell>
          <cell r="T2268"/>
          <cell r="U2268"/>
          <cell r="V2268"/>
          <cell r="W2268"/>
          <cell r="X2268"/>
          <cell r="Y2268"/>
          <cell r="Z2268"/>
          <cell r="AA2268">
            <v>32819</v>
          </cell>
          <cell r="AB2268"/>
        </row>
        <row r="2269">
          <cell r="A2269"/>
          <cell r="B2269"/>
          <cell r="C2269"/>
          <cell r="D2269"/>
          <cell r="E2269"/>
          <cell r="F2269"/>
          <cell r="G2269"/>
          <cell r="H2269"/>
          <cell r="I2269"/>
          <cell r="J2269"/>
          <cell r="K2269"/>
          <cell r="L2269"/>
          <cell r="M2269"/>
          <cell r="N2269"/>
          <cell r="O2269"/>
          <cell r="P2269">
            <v>0</v>
          </cell>
          <cell r="Q2269"/>
          <cell r="R2269"/>
          <cell r="S2269" t="str">
            <v xml:space="preserve">32819 </v>
          </cell>
          <cell r="T2269"/>
          <cell r="U2269"/>
          <cell r="V2269"/>
          <cell r="W2269"/>
          <cell r="X2269"/>
          <cell r="Y2269"/>
          <cell r="Z2269"/>
          <cell r="AA2269">
            <v>32819</v>
          </cell>
          <cell r="AB2269"/>
        </row>
        <row r="2270">
          <cell r="A2270"/>
          <cell r="B2270"/>
          <cell r="C2270"/>
          <cell r="D2270"/>
          <cell r="E2270"/>
          <cell r="F2270"/>
          <cell r="G2270"/>
          <cell r="H2270"/>
          <cell r="I2270"/>
          <cell r="J2270"/>
          <cell r="K2270"/>
          <cell r="L2270"/>
          <cell r="M2270"/>
          <cell r="N2270"/>
          <cell r="O2270"/>
          <cell r="P2270">
            <v>0</v>
          </cell>
          <cell r="Q2270"/>
          <cell r="R2270"/>
          <cell r="S2270" t="str">
            <v xml:space="preserve">32819 </v>
          </cell>
          <cell r="T2270"/>
          <cell r="U2270"/>
          <cell r="V2270"/>
          <cell r="W2270"/>
          <cell r="X2270"/>
          <cell r="Y2270"/>
          <cell r="Z2270"/>
          <cell r="AA2270">
            <v>32819</v>
          </cell>
          <cell r="AB2270"/>
        </row>
        <row r="2271">
          <cell r="A2271"/>
          <cell r="B2271"/>
          <cell r="C2271"/>
          <cell r="D2271"/>
          <cell r="E2271"/>
          <cell r="F2271"/>
          <cell r="G2271"/>
          <cell r="H2271"/>
          <cell r="I2271"/>
          <cell r="J2271"/>
          <cell r="K2271"/>
          <cell r="L2271"/>
          <cell r="M2271"/>
          <cell r="N2271"/>
          <cell r="O2271"/>
          <cell r="P2271">
            <v>0</v>
          </cell>
          <cell r="Q2271"/>
          <cell r="R2271"/>
          <cell r="S2271" t="str">
            <v xml:space="preserve">32819 </v>
          </cell>
          <cell r="T2271"/>
          <cell r="U2271"/>
          <cell r="V2271"/>
          <cell r="W2271"/>
          <cell r="X2271"/>
          <cell r="Y2271"/>
          <cell r="Z2271"/>
          <cell r="AA2271">
            <v>32819</v>
          </cell>
          <cell r="AB2271"/>
        </row>
        <row r="2272">
          <cell r="A2272"/>
          <cell r="B2272"/>
          <cell r="C2272"/>
          <cell r="D2272"/>
          <cell r="E2272"/>
          <cell r="F2272"/>
          <cell r="G2272"/>
          <cell r="H2272"/>
          <cell r="I2272"/>
          <cell r="J2272"/>
          <cell r="K2272"/>
          <cell r="L2272"/>
          <cell r="M2272"/>
          <cell r="N2272"/>
          <cell r="O2272"/>
          <cell r="P2272">
            <v>0</v>
          </cell>
          <cell r="Q2272"/>
          <cell r="R2272"/>
          <cell r="S2272" t="str">
            <v xml:space="preserve">32819 </v>
          </cell>
          <cell r="T2272"/>
          <cell r="U2272"/>
          <cell r="V2272"/>
          <cell r="W2272"/>
          <cell r="X2272"/>
          <cell r="Y2272"/>
          <cell r="Z2272"/>
          <cell r="AA2272">
            <v>32819</v>
          </cell>
          <cell r="AB2272"/>
        </row>
        <row r="2273">
          <cell r="A2273"/>
          <cell r="B2273"/>
          <cell r="C2273"/>
          <cell r="D2273"/>
          <cell r="E2273"/>
          <cell r="F2273"/>
          <cell r="G2273"/>
          <cell r="H2273"/>
          <cell r="I2273"/>
          <cell r="J2273"/>
          <cell r="K2273"/>
          <cell r="L2273"/>
          <cell r="M2273"/>
          <cell r="N2273"/>
          <cell r="O2273"/>
          <cell r="P2273">
            <v>0</v>
          </cell>
          <cell r="Q2273"/>
          <cell r="R2273"/>
          <cell r="S2273" t="str">
            <v xml:space="preserve">32819 </v>
          </cell>
          <cell r="T2273"/>
          <cell r="U2273"/>
          <cell r="V2273"/>
          <cell r="W2273"/>
          <cell r="X2273"/>
          <cell r="Y2273"/>
          <cell r="Z2273"/>
          <cell r="AA2273">
            <v>32819</v>
          </cell>
          <cell r="AB2273"/>
        </row>
        <row r="2274">
          <cell r="A2274"/>
          <cell r="B2274"/>
          <cell r="C2274"/>
          <cell r="D2274"/>
          <cell r="E2274"/>
          <cell r="F2274"/>
          <cell r="G2274"/>
          <cell r="H2274"/>
          <cell r="I2274"/>
          <cell r="J2274"/>
          <cell r="K2274"/>
          <cell r="L2274"/>
          <cell r="M2274"/>
          <cell r="N2274"/>
          <cell r="O2274"/>
          <cell r="P2274">
            <v>0</v>
          </cell>
          <cell r="Q2274"/>
          <cell r="R2274"/>
          <cell r="S2274" t="str">
            <v xml:space="preserve">32819 </v>
          </cell>
          <cell r="T2274"/>
          <cell r="U2274"/>
          <cell r="V2274"/>
          <cell r="W2274"/>
          <cell r="X2274"/>
          <cell r="Y2274"/>
          <cell r="Z2274"/>
          <cell r="AA2274">
            <v>32819</v>
          </cell>
          <cell r="AB2274"/>
        </row>
        <row r="2275">
          <cell r="A2275"/>
          <cell r="B2275"/>
          <cell r="C2275"/>
          <cell r="D2275"/>
          <cell r="E2275"/>
          <cell r="F2275"/>
          <cell r="G2275"/>
          <cell r="H2275"/>
          <cell r="I2275"/>
          <cell r="J2275"/>
          <cell r="K2275"/>
          <cell r="L2275"/>
          <cell r="M2275"/>
          <cell r="N2275"/>
          <cell r="O2275"/>
          <cell r="P2275">
            <v>0</v>
          </cell>
          <cell r="Q2275"/>
          <cell r="R2275"/>
          <cell r="S2275" t="str">
            <v xml:space="preserve">32819 </v>
          </cell>
          <cell r="T2275"/>
          <cell r="U2275"/>
          <cell r="V2275"/>
          <cell r="W2275"/>
          <cell r="X2275"/>
          <cell r="Y2275"/>
          <cell r="Z2275"/>
          <cell r="AA2275">
            <v>32819</v>
          </cell>
          <cell r="AB2275"/>
        </row>
        <row r="2276">
          <cell r="A2276"/>
          <cell r="B2276"/>
          <cell r="C2276"/>
          <cell r="D2276"/>
          <cell r="E2276"/>
          <cell r="F2276"/>
          <cell r="G2276"/>
          <cell r="H2276"/>
          <cell r="I2276"/>
          <cell r="J2276"/>
          <cell r="K2276"/>
          <cell r="L2276"/>
          <cell r="M2276"/>
          <cell r="N2276"/>
          <cell r="O2276"/>
          <cell r="P2276">
            <v>0</v>
          </cell>
          <cell r="Q2276"/>
          <cell r="R2276"/>
          <cell r="S2276" t="str">
            <v xml:space="preserve">32819 </v>
          </cell>
          <cell r="T2276"/>
          <cell r="U2276"/>
          <cell r="V2276"/>
          <cell r="W2276"/>
          <cell r="X2276"/>
          <cell r="Y2276"/>
          <cell r="Z2276"/>
          <cell r="AA2276">
            <v>32819</v>
          </cell>
          <cell r="AB2276"/>
        </row>
        <row r="2277">
          <cell r="A2277"/>
          <cell r="B2277"/>
          <cell r="C2277"/>
          <cell r="D2277"/>
          <cell r="E2277"/>
          <cell r="F2277"/>
          <cell r="G2277"/>
          <cell r="H2277"/>
          <cell r="I2277"/>
          <cell r="J2277"/>
          <cell r="K2277"/>
          <cell r="L2277"/>
          <cell r="M2277"/>
          <cell r="N2277"/>
          <cell r="O2277"/>
          <cell r="P2277">
            <v>0</v>
          </cell>
          <cell r="Q2277"/>
          <cell r="R2277"/>
          <cell r="S2277" t="str">
            <v xml:space="preserve">32819 </v>
          </cell>
          <cell r="T2277"/>
          <cell r="U2277"/>
          <cell r="V2277"/>
          <cell r="W2277"/>
          <cell r="X2277"/>
          <cell r="Y2277"/>
          <cell r="Z2277"/>
          <cell r="AA2277">
            <v>32819</v>
          </cell>
          <cell r="AB2277"/>
        </row>
        <row r="2278">
          <cell r="A2278"/>
          <cell r="B2278"/>
          <cell r="C2278"/>
          <cell r="D2278"/>
          <cell r="E2278"/>
          <cell r="F2278"/>
          <cell r="G2278"/>
          <cell r="H2278"/>
          <cell r="I2278"/>
          <cell r="J2278"/>
          <cell r="K2278"/>
          <cell r="L2278"/>
          <cell r="M2278"/>
          <cell r="N2278"/>
          <cell r="O2278"/>
          <cell r="P2278">
            <v>0</v>
          </cell>
          <cell r="Q2278"/>
          <cell r="R2278"/>
          <cell r="S2278" t="str">
            <v xml:space="preserve">32819 </v>
          </cell>
          <cell r="T2278"/>
          <cell r="U2278"/>
          <cell r="V2278"/>
          <cell r="W2278"/>
          <cell r="X2278"/>
          <cell r="Y2278"/>
          <cell r="Z2278"/>
          <cell r="AA2278">
            <v>32819</v>
          </cell>
          <cell r="AB2278"/>
        </row>
        <row r="2279">
          <cell r="A2279"/>
          <cell r="B2279"/>
          <cell r="C2279"/>
          <cell r="D2279"/>
          <cell r="E2279"/>
          <cell r="F2279"/>
          <cell r="G2279"/>
          <cell r="H2279"/>
          <cell r="I2279"/>
          <cell r="J2279"/>
          <cell r="K2279"/>
          <cell r="L2279"/>
          <cell r="M2279"/>
          <cell r="N2279"/>
          <cell r="O2279"/>
          <cell r="P2279">
            <v>0</v>
          </cell>
          <cell r="Q2279"/>
          <cell r="R2279"/>
          <cell r="S2279" t="str">
            <v xml:space="preserve">32819 </v>
          </cell>
          <cell r="T2279"/>
          <cell r="U2279"/>
          <cell r="V2279"/>
          <cell r="W2279"/>
          <cell r="X2279"/>
          <cell r="Y2279"/>
          <cell r="Z2279"/>
          <cell r="AA2279">
            <v>32819</v>
          </cell>
          <cell r="AB2279"/>
        </row>
        <row r="2280">
          <cell r="A2280"/>
          <cell r="B2280"/>
          <cell r="C2280"/>
          <cell r="D2280"/>
          <cell r="E2280"/>
          <cell r="F2280"/>
          <cell r="G2280"/>
          <cell r="H2280"/>
          <cell r="I2280"/>
          <cell r="J2280"/>
          <cell r="K2280"/>
          <cell r="L2280"/>
          <cell r="M2280"/>
          <cell r="N2280"/>
          <cell r="O2280"/>
          <cell r="P2280">
            <v>0</v>
          </cell>
          <cell r="Q2280"/>
          <cell r="R2280"/>
          <cell r="S2280" t="str">
            <v xml:space="preserve">32819 </v>
          </cell>
          <cell r="T2280"/>
          <cell r="U2280"/>
          <cell r="V2280"/>
          <cell r="W2280"/>
          <cell r="X2280"/>
          <cell r="Y2280"/>
          <cell r="Z2280"/>
          <cell r="AA2280">
            <v>32819</v>
          </cell>
          <cell r="AB2280"/>
        </row>
        <row r="2281">
          <cell r="A2281"/>
          <cell r="B2281"/>
          <cell r="C2281"/>
          <cell r="D2281"/>
          <cell r="E2281"/>
          <cell r="F2281"/>
          <cell r="G2281"/>
          <cell r="H2281"/>
          <cell r="I2281"/>
          <cell r="J2281"/>
          <cell r="K2281"/>
          <cell r="L2281"/>
          <cell r="M2281"/>
          <cell r="N2281"/>
          <cell r="O2281"/>
          <cell r="P2281">
            <v>0</v>
          </cell>
          <cell r="Q2281"/>
          <cell r="R2281"/>
          <cell r="S2281" t="str">
            <v xml:space="preserve">32819 </v>
          </cell>
          <cell r="T2281"/>
          <cell r="U2281"/>
          <cell r="V2281"/>
          <cell r="W2281"/>
          <cell r="X2281"/>
          <cell r="Y2281"/>
          <cell r="Z2281"/>
          <cell r="AA2281">
            <v>32819</v>
          </cell>
          <cell r="AB2281"/>
        </row>
        <row r="2282">
          <cell r="A2282"/>
          <cell r="B2282"/>
          <cell r="C2282"/>
          <cell r="D2282"/>
          <cell r="E2282"/>
          <cell r="F2282"/>
          <cell r="G2282"/>
          <cell r="H2282"/>
          <cell r="I2282"/>
          <cell r="J2282"/>
          <cell r="K2282"/>
          <cell r="L2282"/>
          <cell r="M2282"/>
          <cell r="N2282"/>
          <cell r="O2282"/>
          <cell r="P2282">
            <v>0</v>
          </cell>
          <cell r="Q2282"/>
          <cell r="R2282"/>
          <cell r="S2282" t="str">
            <v xml:space="preserve">32819 </v>
          </cell>
          <cell r="T2282"/>
          <cell r="U2282"/>
          <cell r="V2282"/>
          <cell r="W2282"/>
          <cell r="X2282"/>
          <cell r="Y2282"/>
          <cell r="Z2282"/>
          <cell r="AA2282">
            <v>32819</v>
          </cell>
          <cell r="AB2282"/>
        </row>
        <row r="2283">
          <cell r="A2283"/>
          <cell r="B2283"/>
          <cell r="C2283"/>
          <cell r="D2283"/>
          <cell r="E2283"/>
          <cell r="F2283"/>
          <cell r="G2283"/>
          <cell r="H2283"/>
          <cell r="I2283"/>
          <cell r="J2283"/>
          <cell r="K2283"/>
          <cell r="L2283"/>
          <cell r="M2283"/>
          <cell r="N2283"/>
          <cell r="O2283"/>
          <cell r="P2283">
            <v>0</v>
          </cell>
          <cell r="Q2283"/>
          <cell r="R2283"/>
          <cell r="S2283" t="str">
            <v xml:space="preserve">32819 </v>
          </cell>
          <cell r="T2283"/>
          <cell r="U2283"/>
          <cell r="V2283"/>
          <cell r="W2283"/>
          <cell r="X2283"/>
          <cell r="Y2283"/>
          <cell r="Z2283"/>
          <cell r="AA2283">
            <v>32819</v>
          </cell>
          <cell r="AB2283"/>
        </row>
        <row r="2284">
          <cell r="A2284"/>
          <cell r="B2284"/>
          <cell r="C2284"/>
          <cell r="D2284"/>
          <cell r="E2284"/>
          <cell r="F2284"/>
          <cell r="G2284"/>
          <cell r="H2284"/>
          <cell r="I2284"/>
          <cell r="J2284"/>
          <cell r="K2284"/>
          <cell r="L2284"/>
          <cell r="M2284"/>
          <cell r="N2284"/>
          <cell r="O2284"/>
          <cell r="P2284">
            <v>0</v>
          </cell>
          <cell r="Q2284"/>
          <cell r="R2284"/>
          <cell r="S2284" t="str">
            <v xml:space="preserve">32819 </v>
          </cell>
          <cell r="T2284"/>
          <cell r="U2284"/>
          <cell r="V2284"/>
          <cell r="W2284"/>
          <cell r="X2284"/>
          <cell r="Y2284"/>
          <cell r="Z2284"/>
          <cell r="AA2284">
            <v>32819</v>
          </cell>
          <cell r="AB2284"/>
        </row>
        <row r="2285">
          <cell r="A2285"/>
          <cell r="B2285"/>
          <cell r="C2285"/>
          <cell r="D2285"/>
          <cell r="E2285"/>
          <cell r="F2285"/>
          <cell r="G2285"/>
          <cell r="H2285"/>
          <cell r="I2285"/>
          <cell r="J2285"/>
          <cell r="K2285"/>
          <cell r="L2285"/>
          <cell r="M2285"/>
          <cell r="N2285"/>
          <cell r="O2285"/>
          <cell r="P2285">
            <v>0</v>
          </cell>
          <cell r="Q2285"/>
          <cell r="R2285"/>
          <cell r="S2285" t="str">
            <v xml:space="preserve">32819 </v>
          </cell>
          <cell r="T2285"/>
          <cell r="U2285"/>
          <cell r="V2285"/>
          <cell r="W2285"/>
          <cell r="X2285"/>
          <cell r="Y2285"/>
          <cell r="Z2285"/>
          <cell r="AA2285">
            <v>32819</v>
          </cell>
          <cell r="AB2285"/>
        </row>
        <row r="2286">
          <cell r="A2286"/>
          <cell r="B2286"/>
          <cell r="C2286"/>
          <cell r="D2286"/>
          <cell r="E2286"/>
          <cell r="F2286"/>
          <cell r="G2286"/>
          <cell r="H2286"/>
          <cell r="I2286"/>
          <cell r="J2286"/>
          <cell r="K2286"/>
          <cell r="L2286"/>
          <cell r="M2286"/>
          <cell r="N2286"/>
          <cell r="O2286"/>
          <cell r="P2286">
            <v>0</v>
          </cell>
          <cell r="Q2286"/>
          <cell r="R2286"/>
          <cell r="S2286" t="str">
            <v xml:space="preserve">32819 </v>
          </cell>
          <cell r="T2286"/>
          <cell r="U2286"/>
          <cell r="V2286"/>
          <cell r="W2286"/>
          <cell r="X2286"/>
          <cell r="Y2286"/>
          <cell r="Z2286"/>
          <cell r="AA2286">
            <v>32819</v>
          </cell>
          <cell r="AB2286"/>
        </row>
        <row r="2287">
          <cell r="A2287"/>
          <cell r="B2287"/>
          <cell r="C2287"/>
          <cell r="D2287"/>
          <cell r="E2287"/>
          <cell r="F2287"/>
          <cell r="G2287"/>
          <cell r="H2287"/>
          <cell r="I2287"/>
          <cell r="J2287"/>
          <cell r="K2287"/>
          <cell r="L2287"/>
          <cell r="M2287"/>
          <cell r="N2287"/>
          <cell r="O2287"/>
          <cell r="P2287">
            <v>0</v>
          </cell>
          <cell r="Q2287"/>
          <cell r="R2287"/>
          <cell r="S2287" t="str">
            <v xml:space="preserve">32819 </v>
          </cell>
          <cell r="T2287"/>
          <cell r="U2287"/>
          <cell r="V2287"/>
          <cell r="W2287"/>
          <cell r="X2287"/>
          <cell r="Y2287"/>
          <cell r="Z2287"/>
          <cell r="AA2287">
            <v>32819</v>
          </cell>
          <cell r="AB2287"/>
        </row>
        <row r="2288">
          <cell r="A2288"/>
          <cell r="B2288"/>
          <cell r="C2288"/>
          <cell r="D2288"/>
          <cell r="E2288"/>
          <cell r="F2288"/>
          <cell r="G2288"/>
          <cell r="H2288"/>
          <cell r="I2288"/>
          <cell r="J2288"/>
          <cell r="K2288"/>
          <cell r="L2288"/>
          <cell r="M2288"/>
          <cell r="N2288"/>
          <cell r="O2288"/>
          <cell r="P2288">
            <v>0</v>
          </cell>
          <cell r="Q2288"/>
          <cell r="R2288"/>
          <cell r="S2288" t="str">
            <v xml:space="preserve">32819 </v>
          </cell>
          <cell r="T2288"/>
          <cell r="U2288"/>
          <cell r="V2288"/>
          <cell r="W2288"/>
          <cell r="X2288"/>
          <cell r="Y2288"/>
          <cell r="Z2288"/>
          <cell r="AA2288">
            <v>32819</v>
          </cell>
          <cell r="AB2288"/>
        </row>
        <row r="2289">
          <cell r="A2289"/>
          <cell r="B2289"/>
          <cell r="C2289"/>
          <cell r="D2289"/>
          <cell r="E2289"/>
          <cell r="F2289"/>
          <cell r="G2289"/>
          <cell r="H2289"/>
          <cell r="I2289"/>
          <cell r="J2289"/>
          <cell r="K2289"/>
          <cell r="L2289"/>
          <cell r="M2289"/>
          <cell r="N2289"/>
          <cell r="O2289"/>
          <cell r="P2289">
            <v>0</v>
          </cell>
          <cell r="Q2289"/>
          <cell r="R2289"/>
          <cell r="S2289" t="str">
            <v xml:space="preserve">32819 </v>
          </cell>
          <cell r="T2289"/>
          <cell r="U2289"/>
          <cell r="V2289"/>
          <cell r="W2289"/>
          <cell r="X2289"/>
          <cell r="Y2289"/>
          <cell r="Z2289"/>
          <cell r="AA2289">
            <v>32819</v>
          </cell>
          <cell r="AB2289"/>
        </row>
        <row r="2290">
          <cell r="A2290"/>
          <cell r="B2290"/>
          <cell r="C2290"/>
          <cell r="D2290"/>
          <cell r="E2290"/>
          <cell r="F2290"/>
          <cell r="G2290"/>
          <cell r="H2290"/>
          <cell r="I2290"/>
          <cell r="J2290"/>
          <cell r="K2290"/>
          <cell r="L2290"/>
          <cell r="M2290"/>
          <cell r="N2290"/>
          <cell r="O2290"/>
          <cell r="P2290">
            <v>0</v>
          </cell>
          <cell r="Q2290"/>
          <cell r="R2290"/>
          <cell r="S2290" t="str">
            <v xml:space="preserve">32819 </v>
          </cell>
          <cell r="T2290"/>
          <cell r="U2290"/>
          <cell r="V2290"/>
          <cell r="W2290"/>
          <cell r="X2290"/>
          <cell r="Y2290"/>
          <cell r="Z2290"/>
          <cell r="AA2290">
            <v>32819</v>
          </cell>
          <cell r="AB2290"/>
        </row>
        <row r="2291">
          <cell r="A2291"/>
          <cell r="B2291"/>
          <cell r="C2291"/>
          <cell r="D2291"/>
          <cell r="E2291"/>
          <cell r="F2291"/>
          <cell r="G2291"/>
          <cell r="H2291"/>
          <cell r="I2291"/>
          <cell r="J2291"/>
          <cell r="K2291"/>
          <cell r="L2291"/>
          <cell r="M2291"/>
          <cell r="N2291"/>
          <cell r="O2291"/>
          <cell r="P2291">
            <v>0</v>
          </cell>
          <cell r="Q2291"/>
          <cell r="R2291"/>
          <cell r="S2291" t="str">
            <v xml:space="preserve">32819 </v>
          </cell>
          <cell r="T2291"/>
          <cell r="U2291"/>
          <cell r="V2291"/>
          <cell r="W2291"/>
          <cell r="X2291"/>
          <cell r="Y2291"/>
          <cell r="Z2291"/>
          <cell r="AA2291">
            <v>32819</v>
          </cell>
          <cell r="AB2291"/>
        </row>
        <row r="2292">
          <cell r="A2292"/>
          <cell r="B2292"/>
          <cell r="C2292"/>
          <cell r="D2292"/>
          <cell r="E2292"/>
          <cell r="F2292"/>
          <cell r="G2292"/>
          <cell r="H2292"/>
          <cell r="I2292"/>
          <cell r="J2292"/>
          <cell r="K2292"/>
          <cell r="L2292"/>
          <cell r="M2292"/>
          <cell r="N2292"/>
          <cell r="O2292"/>
          <cell r="P2292">
            <v>0</v>
          </cell>
          <cell r="Q2292"/>
          <cell r="R2292"/>
          <cell r="S2292" t="str">
            <v xml:space="preserve">32819 </v>
          </cell>
          <cell r="T2292"/>
          <cell r="U2292"/>
          <cell r="V2292"/>
          <cell r="W2292"/>
          <cell r="X2292"/>
          <cell r="Y2292"/>
          <cell r="Z2292"/>
          <cell r="AA2292">
            <v>32819</v>
          </cell>
          <cell r="AB2292"/>
        </row>
        <row r="2293">
          <cell r="A2293"/>
          <cell r="B2293"/>
          <cell r="C2293"/>
          <cell r="D2293"/>
          <cell r="E2293"/>
          <cell r="F2293"/>
          <cell r="G2293"/>
          <cell r="H2293"/>
          <cell r="I2293"/>
          <cell r="J2293"/>
          <cell r="K2293"/>
          <cell r="L2293"/>
          <cell r="M2293"/>
          <cell r="N2293"/>
          <cell r="O2293"/>
          <cell r="P2293">
            <v>0</v>
          </cell>
          <cell r="Q2293"/>
          <cell r="R2293"/>
          <cell r="S2293" t="str">
            <v xml:space="preserve">32819 </v>
          </cell>
          <cell r="T2293"/>
          <cell r="U2293"/>
          <cell r="V2293"/>
          <cell r="W2293"/>
          <cell r="X2293"/>
          <cell r="Y2293"/>
          <cell r="Z2293"/>
          <cell r="AA2293">
            <v>32819</v>
          </cell>
          <cell r="AB2293"/>
        </row>
        <row r="2294">
          <cell r="A2294"/>
          <cell r="B2294"/>
          <cell r="C2294"/>
          <cell r="D2294"/>
          <cell r="E2294"/>
          <cell r="F2294"/>
          <cell r="G2294"/>
          <cell r="H2294"/>
          <cell r="I2294"/>
          <cell r="J2294"/>
          <cell r="K2294"/>
          <cell r="L2294"/>
          <cell r="M2294"/>
          <cell r="N2294"/>
          <cell r="O2294"/>
          <cell r="P2294">
            <v>0</v>
          </cell>
          <cell r="Q2294"/>
          <cell r="R2294"/>
          <cell r="S2294" t="str">
            <v xml:space="preserve">32819 </v>
          </cell>
          <cell r="T2294"/>
          <cell r="U2294"/>
          <cell r="V2294"/>
          <cell r="W2294"/>
          <cell r="X2294"/>
          <cell r="Y2294"/>
          <cell r="Z2294"/>
          <cell r="AA2294">
            <v>32819</v>
          </cell>
          <cell r="AB2294"/>
        </row>
        <row r="2295">
          <cell r="A2295"/>
          <cell r="B2295"/>
          <cell r="C2295"/>
          <cell r="D2295"/>
          <cell r="E2295"/>
          <cell r="F2295"/>
          <cell r="G2295"/>
          <cell r="H2295"/>
          <cell r="I2295"/>
          <cell r="J2295"/>
          <cell r="K2295"/>
          <cell r="L2295"/>
          <cell r="M2295"/>
          <cell r="N2295"/>
          <cell r="O2295"/>
          <cell r="P2295">
            <v>0</v>
          </cell>
          <cell r="Q2295"/>
          <cell r="R2295"/>
          <cell r="S2295" t="str">
            <v xml:space="preserve">32819 </v>
          </cell>
          <cell r="T2295"/>
          <cell r="U2295"/>
          <cell r="V2295"/>
          <cell r="W2295"/>
          <cell r="X2295"/>
          <cell r="Y2295"/>
          <cell r="Z2295"/>
          <cell r="AA2295">
            <v>32819</v>
          </cell>
          <cell r="AB2295"/>
        </row>
        <row r="2296">
          <cell r="A2296"/>
          <cell r="B2296"/>
          <cell r="C2296"/>
          <cell r="D2296"/>
          <cell r="E2296"/>
          <cell r="F2296"/>
          <cell r="G2296"/>
          <cell r="H2296"/>
          <cell r="I2296"/>
          <cell r="J2296"/>
          <cell r="K2296"/>
          <cell r="L2296"/>
          <cell r="M2296"/>
          <cell r="N2296"/>
          <cell r="O2296"/>
          <cell r="P2296">
            <v>0</v>
          </cell>
          <cell r="Q2296"/>
          <cell r="R2296"/>
          <cell r="S2296" t="str">
            <v xml:space="preserve">32819 </v>
          </cell>
          <cell r="T2296"/>
          <cell r="U2296"/>
          <cell r="V2296"/>
          <cell r="W2296"/>
          <cell r="X2296"/>
          <cell r="Y2296"/>
          <cell r="Z2296"/>
          <cell r="AA2296">
            <v>32819</v>
          </cell>
          <cell r="AB2296"/>
        </row>
        <row r="2297">
          <cell r="A2297"/>
          <cell r="B2297"/>
          <cell r="C2297"/>
          <cell r="D2297"/>
          <cell r="E2297"/>
          <cell r="F2297"/>
          <cell r="G2297"/>
          <cell r="H2297"/>
          <cell r="I2297"/>
          <cell r="J2297"/>
          <cell r="K2297"/>
          <cell r="L2297"/>
          <cell r="M2297"/>
          <cell r="N2297"/>
          <cell r="O2297"/>
          <cell r="P2297">
            <v>0</v>
          </cell>
          <cell r="Q2297"/>
          <cell r="R2297"/>
          <cell r="S2297" t="str">
            <v xml:space="preserve">32819 </v>
          </cell>
          <cell r="T2297"/>
          <cell r="U2297"/>
          <cell r="V2297"/>
          <cell r="W2297"/>
          <cell r="X2297"/>
          <cell r="Y2297"/>
          <cell r="Z2297"/>
          <cell r="AA2297">
            <v>32819</v>
          </cell>
          <cell r="AB2297"/>
        </row>
        <row r="2298">
          <cell r="A2298"/>
          <cell r="B2298"/>
          <cell r="C2298"/>
          <cell r="D2298"/>
          <cell r="E2298"/>
          <cell r="F2298"/>
          <cell r="G2298"/>
          <cell r="H2298"/>
          <cell r="I2298"/>
          <cell r="J2298"/>
          <cell r="K2298"/>
          <cell r="L2298"/>
          <cell r="M2298"/>
          <cell r="N2298"/>
          <cell r="O2298"/>
          <cell r="P2298">
            <v>0</v>
          </cell>
          <cell r="Q2298"/>
          <cell r="R2298"/>
          <cell r="S2298" t="str">
            <v xml:space="preserve">32819 </v>
          </cell>
          <cell r="T2298"/>
          <cell r="U2298"/>
          <cell r="V2298"/>
          <cell r="W2298"/>
          <cell r="X2298"/>
          <cell r="Y2298"/>
          <cell r="Z2298"/>
          <cell r="AA2298">
            <v>32819</v>
          </cell>
          <cell r="AB2298"/>
        </row>
        <row r="2299">
          <cell r="A2299"/>
          <cell r="B2299"/>
          <cell r="C2299"/>
          <cell r="D2299"/>
          <cell r="E2299"/>
          <cell r="F2299"/>
          <cell r="G2299"/>
          <cell r="H2299"/>
          <cell r="I2299"/>
          <cell r="J2299"/>
          <cell r="K2299"/>
          <cell r="L2299"/>
          <cell r="M2299"/>
          <cell r="N2299"/>
          <cell r="O2299"/>
          <cell r="P2299">
            <v>0</v>
          </cell>
          <cell r="Q2299"/>
          <cell r="R2299"/>
          <cell r="S2299" t="str">
            <v xml:space="preserve">32819 </v>
          </cell>
          <cell r="T2299"/>
          <cell r="U2299"/>
          <cell r="V2299"/>
          <cell r="W2299"/>
          <cell r="X2299"/>
          <cell r="Y2299"/>
          <cell r="Z2299"/>
          <cell r="AA2299">
            <v>32819</v>
          </cell>
          <cell r="AB2299"/>
        </row>
        <row r="2300">
          <cell r="A2300"/>
          <cell r="B2300"/>
          <cell r="C2300"/>
          <cell r="D2300"/>
          <cell r="E2300"/>
          <cell r="F2300"/>
          <cell r="G2300"/>
          <cell r="H2300"/>
          <cell r="I2300"/>
          <cell r="J2300"/>
          <cell r="K2300"/>
          <cell r="L2300"/>
          <cell r="M2300"/>
          <cell r="N2300"/>
          <cell r="O2300"/>
          <cell r="P2300">
            <v>0</v>
          </cell>
          <cell r="Q2300"/>
          <cell r="R2300"/>
          <cell r="S2300" t="str">
            <v xml:space="preserve">32819 </v>
          </cell>
          <cell r="T2300"/>
          <cell r="U2300"/>
          <cell r="V2300"/>
          <cell r="W2300"/>
          <cell r="X2300"/>
          <cell r="Y2300"/>
          <cell r="Z2300"/>
          <cell r="AA2300">
            <v>32819</v>
          </cell>
          <cell r="AB2300"/>
        </row>
        <row r="2301">
          <cell r="A2301"/>
          <cell r="B2301"/>
          <cell r="C2301"/>
          <cell r="D2301"/>
          <cell r="E2301"/>
          <cell r="F2301"/>
          <cell r="G2301"/>
          <cell r="H2301"/>
          <cell r="I2301"/>
          <cell r="J2301"/>
          <cell r="K2301"/>
          <cell r="L2301"/>
          <cell r="M2301"/>
          <cell r="N2301"/>
          <cell r="O2301"/>
          <cell r="P2301">
            <v>0</v>
          </cell>
          <cell r="Q2301"/>
          <cell r="R2301"/>
          <cell r="S2301" t="str">
            <v xml:space="preserve">32819 </v>
          </cell>
          <cell r="T2301"/>
          <cell r="U2301"/>
          <cell r="V2301"/>
          <cell r="W2301"/>
          <cell r="X2301"/>
          <cell r="Y2301"/>
          <cell r="Z2301"/>
          <cell r="AA2301">
            <v>32819</v>
          </cell>
          <cell r="AB2301"/>
        </row>
        <row r="2302">
          <cell r="A2302"/>
          <cell r="B2302"/>
          <cell r="C2302"/>
          <cell r="D2302"/>
          <cell r="E2302"/>
          <cell r="F2302"/>
          <cell r="G2302"/>
          <cell r="H2302"/>
          <cell r="I2302"/>
          <cell r="J2302"/>
          <cell r="K2302"/>
          <cell r="L2302"/>
          <cell r="M2302"/>
          <cell r="N2302"/>
          <cell r="O2302"/>
          <cell r="P2302">
            <v>0</v>
          </cell>
          <cell r="Q2302"/>
          <cell r="R2302"/>
          <cell r="S2302" t="str">
            <v xml:space="preserve">32819 </v>
          </cell>
          <cell r="T2302"/>
          <cell r="U2302"/>
          <cell r="V2302"/>
          <cell r="W2302"/>
          <cell r="X2302"/>
          <cell r="Y2302"/>
          <cell r="Z2302"/>
          <cell r="AA2302">
            <v>32819</v>
          </cell>
          <cell r="AB2302"/>
        </row>
        <row r="2303">
          <cell r="A2303"/>
          <cell r="B2303"/>
          <cell r="C2303"/>
          <cell r="D2303"/>
          <cell r="E2303"/>
          <cell r="F2303"/>
          <cell r="G2303"/>
          <cell r="H2303"/>
          <cell r="I2303"/>
          <cell r="J2303"/>
          <cell r="K2303"/>
          <cell r="L2303"/>
          <cell r="M2303"/>
          <cell r="N2303"/>
          <cell r="O2303"/>
          <cell r="P2303">
            <v>0</v>
          </cell>
          <cell r="Q2303"/>
          <cell r="R2303"/>
          <cell r="S2303" t="str">
            <v xml:space="preserve">32819 </v>
          </cell>
          <cell r="T2303"/>
          <cell r="U2303"/>
          <cell r="V2303"/>
          <cell r="W2303"/>
          <cell r="X2303"/>
          <cell r="Y2303"/>
          <cell r="Z2303"/>
          <cell r="AA2303">
            <v>32819</v>
          </cell>
          <cell r="AB2303"/>
        </row>
        <row r="2304">
          <cell r="A2304"/>
          <cell r="B2304"/>
          <cell r="C2304"/>
          <cell r="D2304"/>
          <cell r="E2304"/>
          <cell r="F2304"/>
          <cell r="G2304"/>
          <cell r="H2304"/>
          <cell r="I2304"/>
          <cell r="J2304"/>
          <cell r="K2304"/>
          <cell r="L2304"/>
          <cell r="M2304"/>
          <cell r="N2304"/>
          <cell r="O2304"/>
          <cell r="P2304">
            <v>0</v>
          </cell>
          <cell r="Q2304"/>
          <cell r="R2304"/>
          <cell r="S2304" t="str">
            <v xml:space="preserve">32819 </v>
          </cell>
          <cell r="T2304"/>
          <cell r="U2304"/>
          <cell r="V2304"/>
          <cell r="W2304"/>
          <cell r="X2304"/>
          <cell r="Y2304"/>
          <cell r="Z2304"/>
          <cell r="AA2304">
            <v>32819</v>
          </cell>
          <cell r="AB2304"/>
        </row>
        <row r="2305">
          <cell r="A2305"/>
          <cell r="B2305"/>
          <cell r="C2305"/>
          <cell r="D2305"/>
          <cell r="E2305"/>
          <cell r="F2305"/>
          <cell r="G2305"/>
          <cell r="H2305"/>
          <cell r="I2305"/>
          <cell r="J2305"/>
          <cell r="K2305"/>
          <cell r="L2305"/>
          <cell r="M2305"/>
          <cell r="N2305"/>
          <cell r="O2305"/>
          <cell r="P2305">
            <v>0</v>
          </cell>
          <cell r="Q2305"/>
          <cell r="R2305"/>
          <cell r="S2305" t="str">
            <v xml:space="preserve">32819 </v>
          </cell>
          <cell r="T2305"/>
          <cell r="U2305"/>
          <cell r="V2305"/>
          <cell r="W2305"/>
          <cell r="X2305"/>
          <cell r="Y2305"/>
          <cell r="Z2305"/>
          <cell r="AA2305">
            <v>32819</v>
          </cell>
          <cell r="AB2305"/>
        </row>
        <row r="2306">
          <cell r="A2306"/>
          <cell r="B2306"/>
          <cell r="C2306"/>
          <cell r="D2306"/>
          <cell r="E2306"/>
          <cell r="F2306"/>
          <cell r="G2306"/>
          <cell r="H2306"/>
          <cell r="I2306"/>
          <cell r="J2306"/>
          <cell r="K2306"/>
          <cell r="L2306"/>
          <cell r="M2306"/>
          <cell r="N2306"/>
          <cell r="O2306"/>
          <cell r="P2306">
            <v>0</v>
          </cell>
          <cell r="Q2306"/>
          <cell r="R2306"/>
          <cell r="S2306" t="str">
            <v xml:space="preserve">32819 </v>
          </cell>
          <cell r="T2306"/>
          <cell r="U2306"/>
          <cell r="V2306"/>
          <cell r="W2306"/>
          <cell r="X2306"/>
          <cell r="Y2306"/>
          <cell r="Z2306"/>
          <cell r="AA2306">
            <v>32819</v>
          </cell>
          <cell r="AB2306"/>
        </row>
        <row r="2307">
          <cell r="A2307"/>
          <cell r="B2307"/>
          <cell r="C2307"/>
          <cell r="D2307"/>
          <cell r="E2307"/>
          <cell r="F2307"/>
          <cell r="G2307"/>
          <cell r="H2307"/>
          <cell r="I2307"/>
          <cell r="J2307"/>
          <cell r="K2307"/>
          <cell r="L2307"/>
          <cell r="M2307"/>
          <cell r="N2307"/>
          <cell r="O2307"/>
          <cell r="P2307">
            <v>0</v>
          </cell>
          <cell r="Q2307"/>
          <cell r="R2307"/>
          <cell r="S2307" t="str">
            <v xml:space="preserve">32819 </v>
          </cell>
          <cell r="T2307"/>
          <cell r="U2307"/>
          <cell r="V2307"/>
          <cell r="W2307"/>
          <cell r="X2307"/>
          <cell r="Y2307"/>
          <cell r="Z2307"/>
          <cell r="AA2307">
            <v>32819</v>
          </cell>
          <cell r="AB2307"/>
        </row>
        <row r="2308">
          <cell r="A2308"/>
          <cell r="B2308"/>
          <cell r="C2308"/>
          <cell r="D2308"/>
          <cell r="E2308"/>
          <cell r="F2308"/>
          <cell r="G2308"/>
          <cell r="H2308"/>
          <cell r="I2308"/>
          <cell r="J2308"/>
          <cell r="K2308"/>
          <cell r="L2308"/>
          <cell r="M2308"/>
          <cell r="N2308"/>
          <cell r="O2308"/>
          <cell r="P2308">
            <v>0</v>
          </cell>
          <cell r="Q2308"/>
          <cell r="R2308"/>
          <cell r="S2308" t="str">
            <v xml:space="preserve">32819 </v>
          </cell>
          <cell r="T2308"/>
          <cell r="U2308"/>
          <cell r="V2308"/>
          <cell r="W2308"/>
          <cell r="X2308"/>
          <cell r="Y2308"/>
          <cell r="Z2308"/>
          <cell r="AA2308">
            <v>32819</v>
          </cell>
          <cell r="AB2308"/>
        </row>
        <row r="2309">
          <cell r="A2309"/>
          <cell r="B2309"/>
          <cell r="C2309"/>
          <cell r="D2309"/>
          <cell r="E2309"/>
          <cell r="F2309"/>
          <cell r="G2309"/>
          <cell r="H2309"/>
          <cell r="I2309"/>
          <cell r="J2309"/>
          <cell r="K2309"/>
          <cell r="L2309"/>
          <cell r="M2309"/>
          <cell r="N2309"/>
          <cell r="O2309"/>
          <cell r="P2309">
            <v>0</v>
          </cell>
          <cell r="Q2309"/>
          <cell r="R2309"/>
          <cell r="S2309" t="str">
            <v xml:space="preserve">32819 </v>
          </cell>
          <cell r="T2309"/>
          <cell r="U2309"/>
          <cell r="V2309"/>
          <cell r="W2309"/>
          <cell r="X2309"/>
          <cell r="Y2309"/>
          <cell r="Z2309"/>
          <cell r="AA2309">
            <v>32819</v>
          </cell>
          <cell r="AB2309"/>
        </row>
        <row r="2310">
          <cell r="A2310"/>
          <cell r="B2310"/>
          <cell r="C2310"/>
          <cell r="D2310"/>
          <cell r="E2310"/>
          <cell r="F2310"/>
          <cell r="G2310"/>
          <cell r="H2310"/>
          <cell r="I2310"/>
          <cell r="J2310"/>
          <cell r="K2310"/>
          <cell r="L2310"/>
          <cell r="M2310"/>
          <cell r="N2310"/>
          <cell r="O2310"/>
          <cell r="P2310">
            <v>0</v>
          </cell>
          <cell r="Q2310"/>
          <cell r="R2310"/>
          <cell r="S2310" t="str">
            <v xml:space="preserve">32819 </v>
          </cell>
          <cell r="T2310"/>
          <cell r="U2310"/>
          <cell r="V2310"/>
          <cell r="W2310"/>
          <cell r="X2310"/>
          <cell r="Y2310"/>
          <cell r="Z2310"/>
          <cell r="AA2310">
            <v>32819</v>
          </cell>
          <cell r="AB2310"/>
        </row>
        <row r="2311">
          <cell r="A2311"/>
          <cell r="B2311"/>
          <cell r="C2311"/>
          <cell r="D2311"/>
          <cell r="E2311"/>
          <cell r="F2311"/>
          <cell r="G2311"/>
          <cell r="H2311"/>
          <cell r="I2311"/>
          <cell r="J2311"/>
          <cell r="K2311"/>
          <cell r="L2311"/>
          <cell r="M2311"/>
          <cell r="N2311"/>
          <cell r="O2311"/>
          <cell r="P2311">
            <v>0</v>
          </cell>
          <cell r="Q2311"/>
          <cell r="R2311"/>
          <cell r="S2311" t="str">
            <v xml:space="preserve">32819 </v>
          </cell>
          <cell r="T2311"/>
          <cell r="U2311"/>
          <cell r="V2311"/>
          <cell r="W2311"/>
          <cell r="X2311"/>
          <cell r="Y2311"/>
          <cell r="Z2311"/>
          <cell r="AA2311">
            <v>32819</v>
          </cell>
          <cell r="AB2311"/>
        </row>
        <row r="2312">
          <cell r="A2312"/>
          <cell r="B2312"/>
          <cell r="C2312"/>
          <cell r="D2312"/>
          <cell r="E2312"/>
          <cell r="F2312"/>
          <cell r="G2312"/>
          <cell r="H2312"/>
          <cell r="I2312"/>
          <cell r="J2312"/>
          <cell r="K2312"/>
          <cell r="L2312"/>
          <cell r="M2312"/>
          <cell r="N2312"/>
          <cell r="O2312"/>
          <cell r="P2312">
            <v>0</v>
          </cell>
          <cell r="Q2312"/>
          <cell r="R2312"/>
          <cell r="S2312" t="str">
            <v xml:space="preserve">32819 </v>
          </cell>
          <cell r="T2312"/>
          <cell r="U2312"/>
          <cell r="V2312"/>
          <cell r="W2312"/>
          <cell r="X2312"/>
          <cell r="Y2312"/>
          <cell r="Z2312"/>
          <cell r="AA2312">
            <v>32819</v>
          </cell>
          <cell r="AB2312"/>
        </row>
        <row r="2313">
          <cell r="A2313"/>
          <cell r="B2313"/>
          <cell r="C2313"/>
          <cell r="D2313"/>
          <cell r="E2313"/>
          <cell r="F2313"/>
          <cell r="G2313"/>
          <cell r="H2313"/>
          <cell r="I2313"/>
          <cell r="J2313"/>
          <cell r="K2313"/>
          <cell r="L2313"/>
          <cell r="M2313"/>
          <cell r="N2313"/>
          <cell r="O2313"/>
          <cell r="P2313">
            <v>0</v>
          </cell>
          <cell r="Q2313"/>
          <cell r="R2313"/>
          <cell r="S2313" t="str">
            <v xml:space="preserve">32819 </v>
          </cell>
          <cell r="T2313"/>
          <cell r="U2313"/>
          <cell r="V2313"/>
          <cell r="W2313"/>
          <cell r="X2313"/>
          <cell r="Y2313"/>
          <cell r="Z2313"/>
          <cell r="AA2313">
            <v>32819</v>
          </cell>
          <cell r="AB2313"/>
        </row>
        <row r="2314">
          <cell r="A2314"/>
          <cell r="B2314"/>
          <cell r="C2314"/>
          <cell r="D2314"/>
          <cell r="E2314"/>
          <cell r="F2314"/>
          <cell r="G2314"/>
          <cell r="H2314"/>
          <cell r="I2314"/>
          <cell r="J2314"/>
          <cell r="K2314"/>
          <cell r="L2314"/>
          <cell r="M2314"/>
          <cell r="N2314"/>
          <cell r="O2314"/>
          <cell r="P2314">
            <v>0</v>
          </cell>
          <cell r="Q2314"/>
          <cell r="R2314"/>
          <cell r="S2314" t="str">
            <v xml:space="preserve">32819 </v>
          </cell>
          <cell r="T2314"/>
          <cell r="U2314"/>
          <cell r="V2314"/>
          <cell r="W2314"/>
          <cell r="X2314"/>
          <cell r="Y2314"/>
          <cell r="Z2314"/>
          <cell r="AA2314">
            <v>32819</v>
          </cell>
          <cell r="AB2314"/>
        </row>
        <row r="2315">
          <cell r="A2315"/>
          <cell r="B2315"/>
          <cell r="C2315"/>
          <cell r="D2315"/>
          <cell r="E2315"/>
          <cell r="F2315"/>
          <cell r="G2315"/>
          <cell r="H2315"/>
          <cell r="I2315"/>
          <cell r="J2315"/>
          <cell r="K2315"/>
          <cell r="L2315"/>
          <cell r="M2315"/>
          <cell r="N2315"/>
          <cell r="O2315"/>
          <cell r="P2315">
            <v>0</v>
          </cell>
          <cell r="Q2315"/>
          <cell r="R2315"/>
          <cell r="S2315" t="str">
            <v xml:space="preserve">32819 </v>
          </cell>
          <cell r="T2315"/>
          <cell r="U2315"/>
          <cell r="V2315"/>
          <cell r="W2315"/>
          <cell r="X2315"/>
          <cell r="Y2315"/>
          <cell r="Z2315"/>
          <cell r="AA2315">
            <v>32819</v>
          </cell>
          <cell r="AB2315"/>
        </row>
        <row r="2316">
          <cell r="A2316"/>
          <cell r="B2316"/>
          <cell r="C2316"/>
          <cell r="D2316"/>
          <cell r="E2316"/>
          <cell r="F2316"/>
          <cell r="G2316"/>
          <cell r="H2316"/>
          <cell r="I2316"/>
          <cell r="J2316"/>
          <cell r="K2316"/>
          <cell r="L2316"/>
          <cell r="M2316"/>
          <cell r="N2316"/>
          <cell r="O2316"/>
          <cell r="P2316">
            <v>0</v>
          </cell>
          <cell r="Q2316"/>
          <cell r="R2316"/>
          <cell r="S2316" t="str">
            <v xml:space="preserve">32819 </v>
          </cell>
          <cell r="T2316"/>
          <cell r="U2316"/>
          <cell r="V2316"/>
          <cell r="W2316"/>
          <cell r="X2316"/>
          <cell r="Y2316"/>
          <cell r="Z2316"/>
          <cell r="AA2316">
            <v>32819</v>
          </cell>
          <cell r="AB2316"/>
        </row>
        <row r="2317">
          <cell r="A2317"/>
          <cell r="B2317"/>
          <cell r="C2317"/>
          <cell r="D2317"/>
          <cell r="E2317"/>
          <cell r="F2317"/>
          <cell r="G2317"/>
          <cell r="H2317"/>
          <cell r="I2317"/>
          <cell r="J2317"/>
          <cell r="K2317"/>
          <cell r="L2317"/>
          <cell r="M2317"/>
          <cell r="N2317"/>
          <cell r="O2317"/>
          <cell r="P2317">
            <v>0</v>
          </cell>
          <cell r="Q2317"/>
          <cell r="R2317"/>
          <cell r="S2317" t="str">
            <v xml:space="preserve">32819 </v>
          </cell>
          <cell r="T2317"/>
          <cell r="U2317"/>
          <cell r="V2317"/>
          <cell r="W2317"/>
          <cell r="X2317"/>
          <cell r="Y2317"/>
          <cell r="Z2317"/>
          <cell r="AA2317">
            <v>32819</v>
          </cell>
          <cell r="AB2317"/>
        </row>
        <row r="2318">
          <cell r="A2318"/>
          <cell r="B2318"/>
          <cell r="C2318"/>
          <cell r="D2318"/>
          <cell r="E2318"/>
          <cell r="F2318"/>
          <cell r="G2318"/>
          <cell r="H2318"/>
          <cell r="I2318"/>
          <cell r="J2318"/>
          <cell r="K2318"/>
          <cell r="L2318"/>
          <cell r="M2318"/>
          <cell r="N2318"/>
          <cell r="O2318"/>
          <cell r="P2318">
            <v>0</v>
          </cell>
          <cell r="Q2318"/>
          <cell r="R2318"/>
          <cell r="S2318" t="str">
            <v xml:space="preserve">32819 </v>
          </cell>
          <cell r="T2318"/>
          <cell r="U2318"/>
          <cell r="V2318"/>
          <cell r="W2318"/>
          <cell r="X2318"/>
          <cell r="Y2318"/>
          <cell r="Z2318"/>
          <cell r="AA2318">
            <v>32819</v>
          </cell>
          <cell r="AB2318"/>
        </row>
        <row r="2319">
          <cell r="A2319"/>
          <cell r="B2319"/>
          <cell r="C2319"/>
          <cell r="D2319"/>
          <cell r="E2319"/>
          <cell r="F2319"/>
          <cell r="G2319"/>
          <cell r="H2319"/>
          <cell r="I2319"/>
          <cell r="J2319"/>
          <cell r="K2319"/>
          <cell r="L2319"/>
          <cell r="M2319"/>
          <cell r="N2319"/>
          <cell r="O2319"/>
          <cell r="P2319">
            <v>0</v>
          </cell>
          <cell r="Q2319"/>
          <cell r="R2319"/>
          <cell r="S2319" t="str">
            <v xml:space="preserve">32819 </v>
          </cell>
          <cell r="T2319"/>
          <cell r="U2319"/>
          <cell r="V2319"/>
          <cell r="W2319"/>
          <cell r="X2319"/>
          <cell r="Y2319"/>
          <cell r="Z2319"/>
          <cell r="AA2319">
            <v>32819</v>
          </cell>
          <cell r="AB2319"/>
        </row>
        <row r="2320">
          <cell r="A2320"/>
          <cell r="B2320"/>
          <cell r="C2320"/>
          <cell r="D2320"/>
          <cell r="E2320"/>
          <cell r="F2320"/>
          <cell r="G2320"/>
          <cell r="H2320"/>
          <cell r="I2320"/>
          <cell r="J2320"/>
          <cell r="K2320"/>
          <cell r="L2320"/>
          <cell r="M2320"/>
          <cell r="N2320"/>
          <cell r="O2320"/>
          <cell r="P2320">
            <v>0</v>
          </cell>
          <cell r="Q2320"/>
          <cell r="R2320"/>
          <cell r="S2320" t="str">
            <v xml:space="preserve">32819 </v>
          </cell>
          <cell r="T2320"/>
          <cell r="U2320"/>
          <cell r="V2320"/>
          <cell r="W2320"/>
          <cell r="X2320"/>
          <cell r="Y2320"/>
          <cell r="Z2320"/>
          <cell r="AA2320">
            <v>32819</v>
          </cell>
          <cell r="AB2320"/>
        </row>
        <row r="2321">
          <cell r="A2321"/>
          <cell r="B2321"/>
          <cell r="C2321"/>
          <cell r="D2321"/>
          <cell r="E2321"/>
          <cell r="F2321"/>
          <cell r="G2321"/>
          <cell r="H2321"/>
          <cell r="I2321"/>
          <cell r="J2321"/>
          <cell r="K2321"/>
          <cell r="L2321"/>
          <cell r="M2321"/>
          <cell r="N2321"/>
          <cell r="O2321"/>
          <cell r="P2321">
            <v>0</v>
          </cell>
          <cell r="Q2321"/>
          <cell r="R2321"/>
          <cell r="S2321" t="str">
            <v xml:space="preserve">32819 </v>
          </cell>
          <cell r="T2321"/>
          <cell r="U2321"/>
          <cell r="V2321"/>
          <cell r="W2321"/>
          <cell r="X2321"/>
          <cell r="Y2321"/>
          <cell r="Z2321"/>
          <cell r="AA2321">
            <v>32819</v>
          </cell>
          <cell r="AB2321"/>
        </row>
        <row r="2322">
          <cell r="A2322"/>
          <cell r="B2322"/>
          <cell r="C2322"/>
          <cell r="D2322"/>
          <cell r="E2322"/>
          <cell r="F2322"/>
          <cell r="G2322"/>
          <cell r="H2322"/>
          <cell r="I2322"/>
          <cell r="J2322"/>
          <cell r="K2322"/>
          <cell r="L2322"/>
          <cell r="M2322"/>
          <cell r="N2322"/>
          <cell r="O2322"/>
          <cell r="P2322">
            <v>0</v>
          </cell>
          <cell r="Q2322"/>
          <cell r="R2322"/>
          <cell r="S2322" t="str">
            <v xml:space="preserve">32819 </v>
          </cell>
          <cell r="T2322"/>
          <cell r="U2322"/>
          <cell r="V2322"/>
          <cell r="W2322"/>
          <cell r="X2322"/>
          <cell r="Y2322"/>
          <cell r="Z2322"/>
          <cell r="AA2322">
            <v>32819</v>
          </cell>
          <cell r="AB2322"/>
        </row>
        <row r="2323">
          <cell r="A2323"/>
          <cell r="B2323"/>
          <cell r="C2323"/>
          <cell r="D2323"/>
          <cell r="E2323"/>
          <cell r="F2323"/>
          <cell r="G2323"/>
          <cell r="H2323"/>
          <cell r="I2323"/>
          <cell r="J2323"/>
          <cell r="K2323"/>
          <cell r="L2323"/>
          <cell r="M2323"/>
          <cell r="N2323"/>
          <cell r="O2323"/>
          <cell r="P2323">
            <v>0</v>
          </cell>
          <cell r="Q2323"/>
          <cell r="R2323"/>
          <cell r="S2323" t="str">
            <v xml:space="preserve">32819 </v>
          </cell>
          <cell r="T2323"/>
          <cell r="U2323"/>
          <cell r="V2323"/>
          <cell r="W2323"/>
          <cell r="X2323"/>
          <cell r="Y2323"/>
          <cell r="Z2323"/>
          <cell r="AA2323">
            <v>32819</v>
          </cell>
          <cell r="AB2323"/>
        </row>
        <row r="2324">
          <cell r="A2324"/>
          <cell r="B2324"/>
          <cell r="C2324"/>
          <cell r="D2324"/>
          <cell r="E2324"/>
          <cell r="F2324"/>
          <cell r="G2324"/>
          <cell r="H2324"/>
          <cell r="I2324"/>
          <cell r="J2324"/>
          <cell r="K2324"/>
          <cell r="L2324"/>
          <cell r="M2324"/>
          <cell r="N2324"/>
          <cell r="O2324"/>
          <cell r="P2324">
            <v>0</v>
          </cell>
          <cell r="Q2324"/>
          <cell r="R2324"/>
          <cell r="S2324" t="str">
            <v xml:space="preserve">32819 </v>
          </cell>
          <cell r="T2324"/>
          <cell r="U2324"/>
          <cell r="V2324"/>
          <cell r="W2324"/>
          <cell r="X2324"/>
          <cell r="Y2324"/>
          <cell r="Z2324"/>
          <cell r="AA2324">
            <v>32819</v>
          </cell>
          <cell r="AB2324"/>
        </row>
        <row r="2325">
          <cell r="A2325"/>
          <cell r="B2325"/>
          <cell r="C2325"/>
          <cell r="D2325"/>
          <cell r="E2325"/>
          <cell r="F2325"/>
          <cell r="G2325"/>
          <cell r="H2325"/>
          <cell r="I2325"/>
          <cell r="J2325"/>
          <cell r="K2325"/>
          <cell r="L2325"/>
          <cell r="M2325"/>
          <cell r="N2325"/>
          <cell r="O2325"/>
          <cell r="P2325">
            <v>0</v>
          </cell>
          <cell r="Q2325"/>
          <cell r="R2325"/>
          <cell r="S2325" t="str">
            <v xml:space="preserve">32819 </v>
          </cell>
          <cell r="T2325"/>
          <cell r="U2325"/>
          <cell r="V2325"/>
          <cell r="W2325"/>
          <cell r="X2325"/>
          <cell r="Y2325"/>
          <cell r="Z2325"/>
          <cell r="AA2325">
            <v>32819</v>
          </cell>
          <cell r="AB2325"/>
        </row>
        <row r="2326">
          <cell r="A2326"/>
          <cell r="B2326"/>
          <cell r="C2326"/>
          <cell r="D2326"/>
          <cell r="E2326"/>
          <cell r="F2326"/>
          <cell r="G2326"/>
          <cell r="H2326"/>
          <cell r="I2326"/>
          <cell r="J2326"/>
          <cell r="K2326"/>
          <cell r="L2326"/>
          <cell r="M2326"/>
          <cell r="N2326"/>
          <cell r="O2326"/>
          <cell r="P2326">
            <v>0</v>
          </cell>
          <cell r="Q2326"/>
          <cell r="R2326"/>
          <cell r="S2326" t="str">
            <v xml:space="preserve">32819 </v>
          </cell>
          <cell r="T2326"/>
          <cell r="U2326"/>
          <cell r="V2326"/>
          <cell r="W2326"/>
          <cell r="X2326"/>
          <cell r="Y2326"/>
          <cell r="Z2326"/>
          <cell r="AA2326">
            <v>32819</v>
          </cell>
          <cell r="AB2326"/>
        </row>
        <row r="2327">
          <cell r="A2327"/>
          <cell r="B2327"/>
          <cell r="C2327"/>
          <cell r="D2327"/>
          <cell r="E2327"/>
          <cell r="F2327"/>
          <cell r="G2327"/>
          <cell r="H2327"/>
          <cell r="I2327"/>
          <cell r="J2327"/>
          <cell r="K2327"/>
          <cell r="L2327"/>
          <cell r="M2327"/>
          <cell r="N2327"/>
          <cell r="O2327"/>
          <cell r="P2327">
            <v>0</v>
          </cell>
          <cell r="Q2327"/>
          <cell r="R2327"/>
          <cell r="S2327" t="str">
            <v xml:space="preserve">32819 </v>
          </cell>
          <cell r="T2327"/>
          <cell r="U2327"/>
          <cell r="V2327"/>
          <cell r="W2327"/>
          <cell r="X2327"/>
          <cell r="Y2327"/>
          <cell r="Z2327"/>
          <cell r="AA2327">
            <v>32819</v>
          </cell>
          <cell r="AB2327"/>
        </row>
        <row r="2328">
          <cell r="A2328"/>
          <cell r="B2328"/>
          <cell r="C2328"/>
          <cell r="D2328"/>
          <cell r="E2328"/>
          <cell r="F2328"/>
          <cell r="G2328"/>
          <cell r="H2328"/>
          <cell r="I2328"/>
          <cell r="J2328"/>
          <cell r="K2328"/>
          <cell r="L2328"/>
          <cell r="M2328"/>
          <cell r="N2328"/>
          <cell r="O2328"/>
          <cell r="P2328">
            <v>0</v>
          </cell>
          <cell r="Q2328"/>
          <cell r="R2328"/>
          <cell r="S2328" t="str">
            <v xml:space="preserve">32819 </v>
          </cell>
          <cell r="T2328"/>
          <cell r="U2328"/>
          <cell r="V2328"/>
          <cell r="W2328"/>
          <cell r="X2328"/>
          <cell r="Y2328"/>
          <cell r="Z2328"/>
          <cell r="AA2328">
            <v>32819</v>
          </cell>
          <cell r="AB2328"/>
        </row>
        <row r="2329">
          <cell r="A2329"/>
          <cell r="B2329"/>
          <cell r="C2329"/>
          <cell r="D2329"/>
          <cell r="E2329"/>
          <cell r="F2329"/>
          <cell r="G2329"/>
          <cell r="H2329"/>
          <cell r="I2329"/>
          <cell r="J2329"/>
          <cell r="K2329"/>
          <cell r="L2329"/>
          <cell r="M2329"/>
          <cell r="N2329"/>
          <cell r="O2329"/>
          <cell r="P2329">
            <v>0</v>
          </cell>
          <cell r="Q2329"/>
          <cell r="R2329"/>
          <cell r="S2329" t="str">
            <v xml:space="preserve">32819 </v>
          </cell>
          <cell r="T2329"/>
          <cell r="U2329"/>
          <cell r="V2329"/>
          <cell r="W2329"/>
          <cell r="X2329"/>
          <cell r="Y2329"/>
          <cell r="Z2329"/>
          <cell r="AA2329">
            <v>32819</v>
          </cell>
          <cell r="AB2329"/>
        </row>
        <row r="2330">
          <cell r="A2330"/>
          <cell r="B2330"/>
          <cell r="C2330"/>
          <cell r="D2330"/>
          <cell r="E2330"/>
          <cell r="F2330"/>
          <cell r="G2330"/>
          <cell r="H2330"/>
          <cell r="I2330"/>
          <cell r="J2330"/>
          <cell r="K2330"/>
          <cell r="L2330"/>
          <cell r="M2330"/>
          <cell r="N2330"/>
          <cell r="O2330"/>
          <cell r="P2330">
            <v>0</v>
          </cell>
          <cell r="Q2330"/>
          <cell r="R2330"/>
          <cell r="S2330" t="str">
            <v xml:space="preserve">32819 </v>
          </cell>
          <cell r="T2330"/>
          <cell r="U2330"/>
          <cell r="V2330"/>
          <cell r="W2330"/>
          <cell r="X2330"/>
          <cell r="Y2330"/>
          <cell r="Z2330"/>
          <cell r="AA2330">
            <v>32819</v>
          </cell>
          <cell r="AB2330"/>
        </row>
        <row r="2331">
          <cell r="A2331"/>
          <cell r="B2331"/>
          <cell r="C2331"/>
          <cell r="D2331"/>
          <cell r="E2331"/>
          <cell r="F2331"/>
          <cell r="G2331"/>
          <cell r="H2331"/>
          <cell r="I2331"/>
          <cell r="J2331"/>
          <cell r="K2331"/>
          <cell r="L2331"/>
          <cell r="M2331"/>
          <cell r="N2331"/>
          <cell r="O2331"/>
          <cell r="P2331">
            <v>0</v>
          </cell>
          <cell r="Q2331"/>
          <cell r="R2331"/>
          <cell r="S2331" t="str">
            <v xml:space="preserve">32819 </v>
          </cell>
          <cell r="T2331"/>
          <cell r="U2331"/>
          <cell r="V2331"/>
          <cell r="W2331"/>
          <cell r="X2331"/>
          <cell r="Y2331"/>
          <cell r="Z2331"/>
          <cell r="AA2331">
            <v>32819</v>
          </cell>
          <cell r="AB2331"/>
        </row>
        <row r="2332">
          <cell r="A2332"/>
          <cell r="B2332"/>
          <cell r="C2332"/>
          <cell r="D2332"/>
          <cell r="E2332"/>
          <cell r="F2332"/>
          <cell r="G2332"/>
          <cell r="H2332"/>
          <cell r="I2332"/>
          <cell r="J2332"/>
          <cell r="K2332"/>
          <cell r="L2332"/>
          <cell r="M2332"/>
          <cell r="N2332"/>
          <cell r="O2332"/>
          <cell r="P2332">
            <v>0</v>
          </cell>
          <cell r="Q2332"/>
          <cell r="R2332"/>
          <cell r="S2332" t="str">
            <v xml:space="preserve">32819 </v>
          </cell>
          <cell r="T2332"/>
          <cell r="U2332"/>
          <cell r="V2332"/>
          <cell r="W2332"/>
          <cell r="X2332"/>
          <cell r="Y2332"/>
          <cell r="Z2332"/>
          <cell r="AA2332">
            <v>32819</v>
          </cell>
          <cell r="AB2332"/>
        </row>
        <row r="2333">
          <cell r="A2333"/>
          <cell r="B2333"/>
          <cell r="C2333"/>
          <cell r="D2333"/>
          <cell r="E2333"/>
          <cell r="F2333"/>
          <cell r="G2333"/>
          <cell r="H2333"/>
          <cell r="I2333"/>
          <cell r="J2333"/>
          <cell r="K2333"/>
          <cell r="L2333"/>
          <cell r="M2333"/>
          <cell r="N2333"/>
          <cell r="O2333"/>
          <cell r="P2333">
            <v>0</v>
          </cell>
          <cell r="Q2333"/>
          <cell r="R2333"/>
          <cell r="S2333" t="str">
            <v xml:space="preserve">32819 </v>
          </cell>
          <cell r="T2333"/>
          <cell r="U2333"/>
          <cell r="V2333"/>
          <cell r="W2333"/>
          <cell r="X2333"/>
          <cell r="Y2333"/>
          <cell r="Z2333"/>
          <cell r="AA2333">
            <v>32819</v>
          </cell>
          <cell r="AB2333"/>
        </row>
        <row r="2334">
          <cell r="A2334"/>
          <cell r="B2334"/>
          <cell r="C2334"/>
          <cell r="D2334"/>
          <cell r="E2334"/>
          <cell r="F2334"/>
          <cell r="G2334"/>
          <cell r="H2334"/>
          <cell r="I2334"/>
          <cell r="J2334"/>
          <cell r="K2334"/>
          <cell r="L2334"/>
          <cell r="M2334"/>
          <cell r="N2334"/>
          <cell r="O2334"/>
          <cell r="P2334">
            <v>0</v>
          </cell>
          <cell r="Q2334"/>
          <cell r="R2334"/>
          <cell r="S2334" t="str">
            <v xml:space="preserve">32819 </v>
          </cell>
          <cell r="T2334"/>
          <cell r="U2334"/>
          <cell r="V2334"/>
          <cell r="W2334"/>
          <cell r="X2334"/>
          <cell r="Y2334"/>
          <cell r="Z2334"/>
          <cell r="AA2334">
            <v>32819</v>
          </cell>
          <cell r="AB2334"/>
        </row>
        <row r="2335">
          <cell r="A2335"/>
          <cell r="B2335"/>
          <cell r="C2335"/>
          <cell r="D2335"/>
          <cell r="E2335"/>
          <cell r="F2335"/>
          <cell r="G2335"/>
          <cell r="H2335"/>
          <cell r="I2335"/>
          <cell r="J2335"/>
          <cell r="K2335"/>
          <cell r="L2335"/>
          <cell r="M2335"/>
          <cell r="N2335"/>
          <cell r="O2335"/>
          <cell r="P2335">
            <v>0</v>
          </cell>
          <cell r="Q2335"/>
          <cell r="R2335"/>
          <cell r="S2335" t="str">
            <v xml:space="preserve">32819 </v>
          </cell>
          <cell r="T2335"/>
          <cell r="U2335"/>
          <cell r="V2335"/>
          <cell r="W2335"/>
          <cell r="X2335"/>
          <cell r="Y2335"/>
          <cell r="Z2335"/>
          <cell r="AA2335">
            <v>32819</v>
          </cell>
          <cell r="AB2335"/>
        </row>
        <row r="2336">
          <cell r="A2336"/>
          <cell r="B2336"/>
          <cell r="C2336"/>
          <cell r="D2336"/>
          <cell r="E2336"/>
          <cell r="F2336"/>
          <cell r="G2336"/>
          <cell r="H2336"/>
          <cell r="I2336"/>
          <cell r="J2336"/>
          <cell r="K2336"/>
          <cell r="L2336"/>
          <cell r="M2336"/>
          <cell r="N2336"/>
          <cell r="O2336"/>
          <cell r="P2336">
            <v>0</v>
          </cell>
          <cell r="Q2336"/>
          <cell r="R2336"/>
          <cell r="S2336" t="str">
            <v xml:space="preserve">32819 </v>
          </cell>
          <cell r="T2336"/>
          <cell r="U2336"/>
          <cell r="V2336"/>
          <cell r="W2336"/>
          <cell r="X2336"/>
          <cell r="Y2336"/>
          <cell r="Z2336"/>
          <cell r="AA2336">
            <v>32819</v>
          </cell>
          <cell r="AB2336"/>
        </row>
        <row r="2337">
          <cell r="A2337"/>
          <cell r="B2337"/>
          <cell r="C2337"/>
          <cell r="D2337"/>
          <cell r="E2337"/>
          <cell r="F2337"/>
          <cell r="G2337"/>
          <cell r="H2337"/>
          <cell r="I2337"/>
          <cell r="J2337"/>
          <cell r="K2337"/>
          <cell r="L2337"/>
          <cell r="M2337"/>
          <cell r="N2337"/>
          <cell r="O2337"/>
          <cell r="P2337">
            <v>0</v>
          </cell>
          <cell r="Q2337"/>
          <cell r="R2337"/>
          <cell r="S2337" t="str">
            <v xml:space="preserve">32819 </v>
          </cell>
          <cell r="T2337"/>
          <cell r="U2337"/>
          <cell r="V2337"/>
          <cell r="W2337"/>
          <cell r="X2337"/>
          <cell r="Y2337"/>
          <cell r="Z2337"/>
          <cell r="AA2337">
            <v>32819</v>
          </cell>
          <cell r="AB2337"/>
        </row>
        <row r="2338">
          <cell r="A2338"/>
          <cell r="B2338"/>
          <cell r="C2338"/>
          <cell r="D2338"/>
          <cell r="E2338"/>
          <cell r="F2338"/>
          <cell r="G2338"/>
          <cell r="H2338"/>
          <cell r="I2338"/>
          <cell r="J2338"/>
          <cell r="K2338"/>
          <cell r="L2338"/>
          <cell r="M2338"/>
          <cell r="N2338"/>
          <cell r="O2338"/>
          <cell r="P2338">
            <v>0</v>
          </cell>
          <cell r="Q2338"/>
          <cell r="R2338"/>
          <cell r="S2338" t="str">
            <v xml:space="preserve">32819 </v>
          </cell>
          <cell r="T2338"/>
          <cell r="U2338"/>
          <cell r="V2338"/>
          <cell r="W2338"/>
          <cell r="X2338"/>
          <cell r="Y2338"/>
          <cell r="Z2338"/>
          <cell r="AA2338">
            <v>32819</v>
          </cell>
          <cell r="AB2338"/>
        </row>
        <row r="2339">
          <cell r="A2339"/>
          <cell r="B2339"/>
          <cell r="C2339"/>
          <cell r="D2339"/>
          <cell r="E2339"/>
          <cell r="F2339"/>
          <cell r="G2339"/>
          <cell r="H2339"/>
          <cell r="I2339"/>
          <cell r="J2339"/>
          <cell r="K2339"/>
          <cell r="L2339"/>
          <cell r="M2339"/>
          <cell r="N2339"/>
          <cell r="O2339"/>
          <cell r="P2339">
            <v>0</v>
          </cell>
          <cell r="Q2339"/>
          <cell r="R2339"/>
          <cell r="S2339" t="str">
            <v xml:space="preserve">32819 </v>
          </cell>
          <cell r="T2339"/>
          <cell r="U2339"/>
          <cell r="V2339"/>
          <cell r="W2339"/>
          <cell r="X2339"/>
          <cell r="Y2339"/>
          <cell r="Z2339"/>
          <cell r="AA2339">
            <v>32819</v>
          </cell>
          <cell r="AB2339"/>
        </row>
        <row r="2340">
          <cell r="A2340"/>
          <cell r="B2340"/>
          <cell r="C2340"/>
          <cell r="D2340"/>
          <cell r="E2340"/>
          <cell r="F2340"/>
          <cell r="G2340"/>
          <cell r="H2340"/>
          <cell r="I2340"/>
          <cell r="J2340"/>
          <cell r="K2340"/>
          <cell r="L2340"/>
          <cell r="M2340"/>
          <cell r="N2340"/>
          <cell r="O2340"/>
          <cell r="P2340">
            <v>0</v>
          </cell>
          <cell r="Q2340"/>
          <cell r="R2340"/>
          <cell r="S2340" t="str">
            <v xml:space="preserve">32819 </v>
          </cell>
          <cell r="T2340"/>
          <cell r="U2340"/>
          <cell r="V2340"/>
          <cell r="W2340"/>
          <cell r="X2340"/>
          <cell r="Y2340"/>
          <cell r="Z2340"/>
          <cell r="AA2340">
            <v>32819</v>
          </cell>
          <cell r="AB2340"/>
        </row>
        <row r="2341">
          <cell r="A2341"/>
          <cell r="B2341"/>
          <cell r="C2341"/>
          <cell r="D2341"/>
          <cell r="E2341"/>
          <cell r="F2341"/>
          <cell r="G2341"/>
          <cell r="H2341"/>
          <cell r="I2341"/>
          <cell r="J2341"/>
          <cell r="K2341"/>
          <cell r="L2341"/>
          <cell r="M2341"/>
          <cell r="N2341"/>
          <cell r="O2341"/>
          <cell r="P2341">
            <v>0</v>
          </cell>
          <cell r="Q2341"/>
          <cell r="R2341"/>
          <cell r="S2341" t="str">
            <v xml:space="preserve">32819 </v>
          </cell>
          <cell r="T2341"/>
          <cell r="U2341"/>
          <cell r="V2341"/>
          <cell r="W2341"/>
          <cell r="X2341"/>
          <cell r="Y2341"/>
          <cell r="Z2341"/>
          <cell r="AA2341">
            <v>32819</v>
          </cell>
          <cell r="AB2341"/>
        </row>
        <row r="2342">
          <cell r="A2342"/>
          <cell r="B2342"/>
          <cell r="C2342"/>
          <cell r="D2342"/>
          <cell r="E2342"/>
          <cell r="F2342"/>
          <cell r="G2342"/>
          <cell r="H2342"/>
          <cell r="I2342"/>
          <cell r="J2342"/>
          <cell r="K2342"/>
          <cell r="L2342"/>
          <cell r="M2342"/>
          <cell r="N2342"/>
          <cell r="O2342"/>
          <cell r="P2342">
            <v>0</v>
          </cell>
          <cell r="Q2342"/>
          <cell r="R2342"/>
          <cell r="S2342" t="str">
            <v xml:space="preserve">32819 </v>
          </cell>
          <cell r="T2342"/>
          <cell r="U2342"/>
          <cell r="V2342"/>
          <cell r="W2342"/>
          <cell r="X2342"/>
          <cell r="Y2342"/>
          <cell r="Z2342"/>
          <cell r="AA2342">
            <v>32819</v>
          </cell>
          <cell r="AB2342"/>
        </row>
        <row r="2343">
          <cell r="A2343"/>
          <cell r="B2343"/>
          <cell r="C2343"/>
          <cell r="D2343"/>
          <cell r="E2343"/>
          <cell r="F2343"/>
          <cell r="G2343"/>
          <cell r="H2343"/>
          <cell r="I2343"/>
          <cell r="J2343"/>
          <cell r="K2343"/>
          <cell r="L2343"/>
          <cell r="M2343"/>
          <cell r="N2343"/>
          <cell r="O2343"/>
          <cell r="P2343">
            <v>0</v>
          </cell>
          <cell r="Q2343"/>
          <cell r="R2343"/>
          <cell r="S2343" t="str">
            <v xml:space="preserve">32819 </v>
          </cell>
          <cell r="T2343"/>
          <cell r="U2343"/>
          <cell r="V2343"/>
          <cell r="W2343"/>
          <cell r="X2343"/>
          <cell r="Y2343"/>
          <cell r="Z2343"/>
          <cell r="AA2343">
            <v>32819</v>
          </cell>
          <cell r="AB2343"/>
        </row>
        <row r="2344">
          <cell r="A2344"/>
          <cell r="B2344"/>
          <cell r="C2344"/>
          <cell r="D2344"/>
          <cell r="E2344"/>
          <cell r="F2344"/>
          <cell r="G2344"/>
          <cell r="H2344"/>
          <cell r="I2344"/>
          <cell r="J2344"/>
          <cell r="K2344"/>
          <cell r="L2344"/>
          <cell r="M2344"/>
          <cell r="N2344"/>
          <cell r="O2344"/>
          <cell r="P2344">
            <v>0</v>
          </cell>
          <cell r="Q2344"/>
          <cell r="R2344"/>
          <cell r="S2344" t="str">
            <v xml:space="preserve">32819 </v>
          </cell>
          <cell r="T2344"/>
          <cell r="U2344"/>
          <cell r="V2344"/>
          <cell r="W2344"/>
          <cell r="X2344"/>
          <cell r="Y2344"/>
          <cell r="Z2344"/>
          <cell r="AA2344">
            <v>32819</v>
          </cell>
          <cell r="AB2344"/>
        </row>
        <row r="2345">
          <cell r="A2345"/>
          <cell r="B2345"/>
          <cell r="C2345"/>
          <cell r="D2345"/>
          <cell r="E2345"/>
          <cell r="F2345"/>
          <cell r="G2345"/>
          <cell r="H2345"/>
          <cell r="I2345"/>
          <cell r="J2345"/>
          <cell r="K2345"/>
          <cell r="L2345"/>
          <cell r="M2345"/>
          <cell r="N2345"/>
          <cell r="O2345"/>
          <cell r="P2345">
            <v>0</v>
          </cell>
          <cell r="Q2345"/>
          <cell r="R2345"/>
          <cell r="S2345" t="str">
            <v xml:space="preserve">32819 </v>
          </cell>
          <cell r="T2345"/>
          <cell r="U2345"/>
          <cell r="V2345"/>
          <cell r="W2345"/>
          <cell r="X2345"/>
          <cell r="Y2345"/>
          <cell r="Z2345"/>
          <cell r="AA2345">
            <v>32819</v>
          </cell>
          <cell r="AB2345"/>
        </row>
        <row r="2346">
          <cell r="A2346"/>
          <cell r="B2346"/>
          <cell r="C2346"/>
          <cell r="D2346"/>
          <cell r="E2346"/>
          <cell r="F2346"/>
          <cell r="G2346"/>
          <cell r="H2346"/>
          <cell r="I2346"/>
          <cell r="J2346"/>
          <cell r="K2346"/>
          <cell r="L2346"/>
          <cell r="M2346"/>
          <cell r="N2346"/>
          <cell r="O2346"/>
          <cell r="P2346">
            <v>0</v>
          </cell>
          <cell r="Q2346"/>
          <cell r="R2346"/>
          <cell r="S2346" t="str">
            <v xml:space="preserve">32819 </v>
          </cell>
          <cell r="T2346"/>
          <cell r="U2346"/>
          <cell r="V2346"/>
          <cell r="W2346"/>
          <cell r="X2346"/>
          <cell r="Y2346"/>
          <cell r="Z2346"/>
          <cell r="AA2346">
            <v>32819</v>
          </cell>
          <cell r="AB2346"/>
        </row>
        <row r="2347">
          <cell r="A2347"/>
          <cell r="B2347"/>
          <cell r="C2347"/>
          <cell r="D2347"/>
          <cell r="E2347"/>
          <cell r="F2347"/>
          <cell r="G2347"/>
          <cell r="H2347"/>
          <cell r="I2347"/>
          <cell r="J2347"/>
          <cell r="K2347"/>
          <cell r="L2347"/>
          <cell r="M2347"/>
          <cell r="N2347"/>
          <cell r="O2347"/>
          <cell r="P2347">
            <v>0</v>
          </cell>
          <cell r="Q2347"/>
          <cell r="R2347"/>
          <cell r="S2347" t="str">
            <v xml:space="preserve">32819 </v>
          </cell>
          <cell r="T2347"/>
          <cell r="U2347"/>
          <cell r="V2347"/>
          <cell r="W2347"/>
          <cell r="X2347"/>
          <cell r="Y2347"/>
          <cell r="Z2347"/>
          <cell r="AA2347">
            <v>32819</v>
          </cell>
          <cell r="AB2347"/>
        </row>
        <row r="2348">
          <cell r="A2348"/>
          <cell r="B2348"/>
          <cell r="C2348"/>
          <cell r="D2348"/>
          <cell r="E2348"/>
          <cell r="F2348"/>
          <cell r="G2348"/>
          <cell r="H2348"/>
          <cell r="I2348"/>
          <cell r="J2348"/>
          <cell r="K2348"/>
          <cell r="L2348"/>
          <cell r="M2348"/>
          <cell r="N2348"/>
          <cell r="O2348"/>
          <cell r="P2348">
            <v>0</v>
          </cell>
          <cell r="Q2348"/>
          <cell r="R2348"/>
          <cell r="S2348" t="str">
            <v xml:space="preserve">32819 </v>
          </cell>
          <cell r="T2348"/>
          <cell r="U2348"/>
          <cell r="V2348"/>
          <cell r="W2348"/>
          <cell r="X2348"/>
          <cell r="Y2348"/>
          <cell r="Z2348"/>
          <cell r="AA2348">
            <v>32819</v>
          </cell>
          <cell r="AB2348"/>
        </row>
        <row r="2349">
          <cell r="A2349"/>
          <cell r="B2349"/>
          <cell r="C2349"/>
          <cell r="D2349"/>
          <cell r="E2349"/>
          <cell r="F2349"/>
          <cell r="G2349"/>
          <cell r="H2349"/>
          <cell r="I2349"/>
          <cell r="J2349"/>
          <cell r="K2349"/>
          <cell r="L2349"/>
          <cell r="M2349"/>
          <cell r="N2349"/>
          <cell r="O2349"/>
          <cell r="P2349">
            <v>0</v>
          </cell>
          <cell r="Q2349"/>
          <cell r="R2349"/>
          <cell r="S2349" t="str">
            <v xml:space="preserve">32819 </v>
          </cell>
          <cell r="T2349"/>
          <cell r="U2349"/>
          <cell r="V2349"/>
          <cell r="W2349"/>
          <cell r="X2349"/>
          <cell r="Y2349"/>
          <cell r="Z2349"/>
          <cell r="AA2349">
            <v>32819</v>
          </cell>
          <cell r="AB2349"/>
        </row>
        <row r="2350">
          <cell r="A2350"/>
          <cell r="B2350"/>
          <cell r="C2350"/>
          <cell r="D2350"/>
          <cell r="E2350"/>
          <cell r="F2350"/>
          <cell r="G2350"/>
          <cell r="H2350"/>
          <cell r="I2350"/>
          <cell r="J2350"/>
          <cell r="K2350"/>
          <cell r="L2350"/>
          <cell r="M2350"/>
          <cell r="N2350"/>
          <cell r="O2350"/>
          <cell r="P2350">
            <v>0</v>
          </cell>
          <cell r="Q2350"/>
          <cell r="R2350"/>
          <cell r="S2350" t="str">
            <v xml:space="preserve">32819 </v>
          </cell>
          <cell r="T2350"/>
          <cell r="U2350"/>
          <cell r="V2350"/>
          <cell r="W2350"/>
          <cell r="X2350"/>
          <cell r="Y2350"/>
          <cell r="Z2350"/>
          <cell r="AA2350">
            <v>32819</v>
          </cell>
          <cell r="AB2350"/>
        </row>
        <row r="2351">
          <cell r="A2351"/>
          <cell r="B2351"/>
          <cell r="C2351"/>
          <cell r="D2351"/>
          <cell r="E2351"/>
          <cell r="F2351"/>
          <cell r="G2351"/>
          <cell r="H2351"/>
          <cell r="I2351"/>
          <cell r="J2351"/>
          <cell r="K2351"/>
          <cell r="L2351"/>
          <cell r="M2351"/>
          <cell r="N2351"/>
          <cell r="O2351"/>
          <cell r="P2351">
            <v>0</v>
          </cell>
          <cell r="Q2351"/>
          <cell r="R2351"/>
          <cell r="S2351" t="str">
            <v xml:space="preserve">32819 </v>
          </cell>
          <cell r="T2351"/>
          <cell r="U2351"/>
          <cell r="V2351"/>
          <cell r="W2351"/>
          <cell r="X2351"/>
          <cell r="Y2351"/>
          <cell r="Z2351"/>
          <cell r="AA2351">
            <v>32819</v>
          </cell>
          <cell r="AB2351"/>
        </row>
        <row r="2352">
          <cell r="A2352"/>
          <cell r="B2352"/>
          <cell r="C2352"/>
          <cell r="D2352"/>
          <cell r="E2352"/>
          <cell r="F2352"/>
          <cell r="G2352"/>
          <cell r="H2352"/>
          <cell r="I2352"/>
          <cell r="J2352"/>
          <cell r="K2352"/>
          <cell r="L2352"/>
          <cell r="M2352"/>
          <cell r="N2352"/>
          <cell r="O2352"/>
          <cell r="P2352">
            <v>0</v>
          </cell>
          <cell r="Q2352"/>
          <cell r="R2352"/>
          <cell r="S2352" t="str">
            <v xml:space="preserve">32819 </v>
          </cell>
          <cell r="T2352"/>
          <cell r="U2352"/>
          <cell r="V2352"/>
          <cell r="W2352"/>
          <cell r="X2352"/>
          <cell r="Y2352"/>
          <cell r="Z2352"/>
          <cell r="AA2352">
            <v>32819</v>
          </cell>
          <cell r="AB2352"/>
        </row>
        <row r="2353">
          <cell r="A2353"/>
          <cell r="B2353"/>
          <cell r="C2353"/>
          <cell r="D2353"/>
          <cell r="E2353"/>
          <cell r="F2353"/>
          <cell r="G2353"/>
          <cell r="H2353"/>
          <cell r="I2353"/>
          <cell r="J2353"/>
          <cell r="K2353"/>
          <cell r="L2353"/>
          <cell r="M2353"/>
          <cell r="N2353"/>
          <cell r="O2353"/>
          <cell r="P2353">
            <v>0</v>
          </cell>
          <cell r="Q2353"/>
          <cell r="R2353"/>
          <cell r="S2353" t="str">
            <v xml:space="preserve">32819 </v>
          </cell>
          <cell r="T2353"/>
          <cell r="U2353"/>
          <cell r="V2353"/>
          <cell r="W2353"/>
          <cell r="X2353"/>
          <cell r="Y2353"/>
          <cell r="Z2353"/>
          <cell r="AA2353">
            <v>32819</v>
          </cell>
          <cell r="AB2353"/>
        </row>
        <row r="2354">
          <cell r="A2354"/>
          <cell r="B2354"/>
          <cell r="C2354"/>
          <cell r="D2354"/>
          <cell r="E2354"/>
          <cell r="F2354"/>
          <cell r="G2354"/>
          <cell r="H2354"/>
          <cell r="I2354"/>
          <cell r="J2354"/>
          <cell r="K2354"/>
          <cell r="L2354"/>
          <cell r="M2354"/>
          <cell r="N2354"/>
          <cell r="O2354"/>
          <cell r="P2354">
            <v>0</v>
          </cell>
          <cell r="Q2354"/>
          <cell r="R2354"/>
          <cell r="S2354" t="str">
            <v xml:space="preserve">32819 </v>
          </cell>
          <cell r="T2354"/>
          <cell r="U2354"/>
          <cell r="V2354"/>
          <cell r="W2354"/>
          <cell r="X2354"/>
          <cell r="Y2354"/>
          <cell r="Z2354"/>
          <cell r="AA2354">
            <v>32819</v>
          </cell>
          <cell r="AB2354"/>
        </row>
        <row r="2355">
          <cell r="A2355"/>
          <cell r="B2355"/>
          <cell r="C2355"/>
          <cell r="D2355"/>
          <cell r="E2355"/>
          <cell r="F2355"/>
          <cell r="G2355"/>
          <cell r="H2355"/>
          <cell r="I2355"/>
          <cell r="J2355"/>
          <cell r="K2355"/>
          <cell r="L2355"/>
          <cell r="M2355"/>
          <cell r="N2355"/>
          <cell r="O2355"/>
          <cell r="P2355">
            <v>0</v>
          </cell>
          <cell r="Q2355"/>
          <cell r="R2355"/>
          <cell r="S2355" t="str">
            <v xml:space="preserve">32819 </v>
          </cell>
          <cell r="T2355"/>
          <cell r="U2355"/>
          <cell r="V2355"/>
          <cell r="W2355"/>
          <cell r="X2355"/>
          <cell r="Y2355"/>
          <cell r="Z2355"/>
          <cell r="AA2355">
            <v>32819</v>
          </cell>
          <cell r="AB2355"/>
        </row>
        <row r="2356">
          <cell r="A2356"/>
          <cell r="B2356"/>
          <cell r="C2356"/>
          <cell r="D2356"/>
          <cell r="E2356"/>
          <cell r="F2356"/>
          <cell r="G2356"/>
          <cell r="H2356"/>
          <cell r="I2356"/>
          <cell r="J2356"/>
          <cell r="K2356"/>
          <cell r="L2356"/>
          <cell r="M2356"/>
          <cell r="N2356"/>
          <cell r="O2356"/>
          <cell r="P2356">
            <v>0</v>
          </cell>
          <cell r="Q2356"/>
          <cell r="R2356"/>
          <cell r="S2356" t="str">
            <v xml:space="preserve">32819 </v>
          </cell>
          <cell r="T2356"/>
          <cell r="U2356"/>
          <cell r="V2356"/>
          <cell r="W2356"/>
          <cell r="X2356"/>
          <cell r="Y2356"/>
          <cell r="Z2356"/>
          <cell r="AA2356">
            <v>32819</v>
          </cell>
          <cell r="AB2356"/>
        </row>
        <row r="2357">
          <cell r="A2357"/>
          <cell r="B2357"/>
          <cell r="C2357"/>
          <cell r="D2357"/>
          <cell r="E2357"/>
          <cell r="F2357"/>
          <cell r="G2357"/>
          <cell r="H2357"/>
          <cell r="I2357"/>
          <cell r="J2357"/>
          <cell r="K2357"/>
          <cell r="L2357"/>
          <cell r="M2357"/>
          <cell r="N2357"/>
          <cell r="O2357"/>
          <cell r="P2357">
            <v>0</v>
          </cell>
          <cell r="Q2357"/>
          <cell r="R2357"/>
          <cell r="S2357" t="str">
            <v xml:space="preserve">32819 </v>
          </cell>
          <cell r="T2357"/>
          <cell r="U2357"/>
          <cell r="V2357"/>
          <cell r="W2357"/>
          <cell r="X2357"/>
          <cell r="Y2357"/>
          <cell r="Z2357"/>
          <cell r="AA2357">
            <v>32819</v>
          </cell>
          <cell r="AB2357"/>
        </row>
        <row r="2358">
          <cell r="A2358"/>
          <cell r="B2358"/>
          <cell r="C2358"/>
          <cell r="D2358"/>
          <cell r="E2358"/>
          <cell r="F2358"/>
          <cell r="G2358"/>
          <cell r="H2358"/>
          <cell r="I2358"/>
          <cell r="J2358"/>
          <cell r="K2358"/>
          <cell r="L2358"/>
          <cell r="M2358"/>
          <cell r="N2358"/>
          <cell r="O2358"/>
          <cell r="P2358">
            <v>0</v>
          </cell>
          <cell r="Q2358"/>
          <cell r="R2358"/>
          <cell r="S2358" t="str">
            <v xml:space="preserve">32819 </v>
          </cell>
          <cell r="T2358"/>
          <cell r="U2358"/>
          <cell r="V2358"/>
          <cell r="W2358"/>
          <cell r="X2358"/>
          <cell r="Y2358"/>
          <cell r="Z2358"/>
          <cell r="AA2358">
            <v>32819</v>
          </cell>
          <cell r="AB2358"/>
        </row>
        <row r="2359">
          <cell r="A2359"/>
          <cell r="B2359"/>
          <cell r="C2359"/>
          <cell r="D2359"/>
          <cell r="E2359"/>
          <cell r="F2359"/>
          <cell r="G2359"/>
          <cell r="H2359"/>
          <cell r="I2359"/>
          <cell r="J2359"/>
          <cell r="K2359"/>
          <cell r="L2359"/>
          <cell r="M2359"/>
          <cell r="N2359"/>
          <cell r="O2359"/>
          <cell r="P2359">
            <v>0</v>
          </cell>
          <cell r="Q2359"/>
          <cell r="R2359"/>
          <cell r="S2359" t="str">
            <v xml:space="preserve">32819 </v>
          </cell>
          <cell r="T2359"/>
          <cell r="U2359"/>
          <cell r="V2359"/>
          <cell r="W2359"/>
          <cell r="X2359"/>
          <cell r="Y2359"/>
          <cell r="Z2359"/>
          <cell r="AA2359">
            <v>32819</v>
          </cell>
          <cell r="AB2359"/>
        </row>
        <row r="2360">
          <cell r="A2360"/>
          <cell r="B2360"/>
          <cell r="C2360"/>
          <cell r="D2360"/>
          <cell r="E2360"/>
          <cell r="F2360"/>
          <cell r="G2360"/>
          <cell r="H2360"/>
          <cell r="I2360"/>
          <cell r="J2360"/>
          <cell r="K2360"/>
          <cell r="L2360"/>
          <cell r="M2360"/>
          <cell r="N2360"/>
          <cell r="O2360"/>
          <cell r="P2360">
            <v>0</v>
          </cell>
          <cell r="Q2360"/>
          <cell r="R2360"/>
          <cell r="S2360" t="str">
            <v xml:space="preserve">32819 </v>
          </cell>
          <cell r="T2360"/>
          <cell r="U2360"/>
          <cell r="V2360"/>
          <cell r="W2360"/>
          <cell r="X2360"/>
          <cell r="Y2360"/>
          <cell r="Z2360"/>
          <cell r="AA2360">
            <v>32819</v>
          </cell>
          <cell r="AB2360"/>
        </row>
        <row r="2361">
          <cell r="A2361"/>
          <cell r="B2361"/>
          <cell r="C2361"/>
          <cell r="D2361"/>
          <cell r="E2361"/>
          <cell r="F2361"/>
          <cell r="G2361"/>
          <cell r="H2361"/>
          <cell r="I2361"/>
          <cell r="J2361"/>
          <cell r="K2361"/>
          <cell r="L2361"/>
          <cell r="M2361"/>
          <cell r="N2361"/>
          <cell r="O2361"/>
          <cell r="P2361">
            <v>0</v>
          </cell>
          <cell r="Q2361"/>
          <cell r="R2361"/>
          <cell r="S2361" t="str">
            <v xml:space="preserve">32819 </v>
          </cell>
          <cell r="T2361"/>
          <cell r="U2361"/>
          <cell r="V2361"/>
          <cell r="W2361"/>
          <cell r="X2361"/>
          <cell r="Y2361"/>
          <cell r="Z2361"/>
          <cell r="AA2361">
            <v>32819</v>
          </cell>
          <cell r="AB2361"/>
        </row>
        <row r="2362">
          <cell r="A2362"/>
          <cell r="B2362"/>
          <cell r="C2362"/>
          <cell r="D2362"/>
          <cell r="E2362"/>
          <cell r="F2362"/>
          <cell r="G2362"/>
          <cell r="H2362"/>
          <cell r="I2362"/>
          <cell r="J2362"/>
          <cell r="K2362"/>
          <cell r="L2362"/>
          <cell r="M2362"/>
          <cell r="N2362"/>
          <cell r="O2362"/>
          <cell r="P2362">
            <v>0</v>
          </cell>
          <cell r="Q2362"/>
          <cell r="R2362"/>
          <cell r="S2362" t="str">
            <v xml:space="preserve">32819 </v>
          </cell>
          <cell r="T2362"/>
          <cell r="U2362"/>
          <cell r="V2362"/>
          <cell r="W2362"/>
          <cell r="X2362"/>
          <cell r="Y2362"/>
          <cell r="Z2362"/>
          <cell r="AA2362">
            <v>32819</v>
          </cell>
          <cell r="AB2362"/>
        </row>
        <row r="2363">
          <cell r="A2363"/>
          <cell r="B2363"/>
          <cell r="C2363"/>
          <cell r="D2363"/>
          <cell r="E2363"/>
          <cell r="F2363"/>
          <cell r="G2363"/>
          <cell r="H2363"/>
          <cell r="I2363"/>
          <cell r="J2363"/>
          <cell r="K2363"/>
          <cell r="L2363"/>
          <cell r="M2363"/>
          <cell r="N2363"/>
          <cell r="O2363"/>
          <cell r="P2363">
            <v>0</v>
          </cell>
          <cell r="Q2363"/>
          <cell r="R2363"/>
          <cell r="S2363" t="str">
            <v xml:space="preserve">32819 </v>
          </cell>
          <cell r="T2363"/>
          <cell r="U2363"/>
          <cell r="V2363"/>
          <cell r="W2363"/>
          <cell r="X2363"/>
          <cell r="Y2363"/>
          <cell r="Z2363"/>
          <cell r="AA2363">
            <v>32819</v>
          </cell>
          <cell r="AB2363"/>
        </row>
        <row r="2364">
          <cell r="A2364"/>
          <cell r="B2364"/>
          <cell r="C2364"/>
          <cell r="D2364"/>
          <cell r="E2364"/>
          <cell r="F2364"/>
          <cell r="G2364"/>
          <cell r="H2364"/>
          <cell r="I2364"/>
          <cell r="J2364"/>
          <cell r="K2364"/>
          <cell r="L2364"/>
          <cell r="M2364"/>
          <cell r="N2364"/>
          <cell r="O2364"/>
          <cell r="P2364">
            <v>0</v>
          </cell>
          <cell r="Q2364"/>
          <cell r="R2364"/>
          <cell r="S2364" t="str">
            <v xml:space="preserve">32819 </v>
          </cell>
          <cell r="T2364"/>
          <cell r="U2364"/>
          <cell r="V2364"/>
          <cell r="W2364"/>
          <cell r="X2364"/>
          <cell r="Y2364"/>
          <cell r="Z2364"/>
          <cell r="AA2364">
            <v>32819</v>
          </cell>
          <cell r="AB2364"/>
        </row>
        <row r="2365">
          <cell r="A2365"/>
          <cell r="B2365"/>
          <cell r="C2365"/>
          <cell r="D2365"/>
          <cell r="E2365"/>
          <cell r="F2365"/>
          <cell r="G2365"/>
          <cell r="H2365"/>
          <cell r="I2365"/>
          <cell r="J2365"/>
          <cell r="K2365"/>
          <cell r="L2365"/>
          <cell r="M2365"/>
          <cell r="N2365"/>
          <cell r="O2365"/>
          <cell r="P2365">
            <v>0</v>
          </cell>
          <cell r="Q2365"/>
          <cell r="R2365"/>
          <cell r="S2365" t="str">
            <v xml:space="preserve">32819 </v>
          </cell>
          <cell r="T2365"/>
          <cell r="U2365"/>
          <cell r="V2365"/>
          <cell r="W2365"/>
          <cell r="X2365"/>
          <cell r="Y2365"/>
          <cell r="Z2365"/>
          <cell r="AA2365">
            <v>32819</v>
          </cell>
          <cell r="AB2365"/>
        </row>
        <row r="2366">
          <cell r="A2366"/>
          <cell r="B2366"/>
          <cell r="C2366"/>
          <cell r="D2366"/>
          <cell r="E2366"/>
          <cell r="F2366"/>
          <cell r="G2366"/>
          <cell r="H2366"/>
          <cell r="I2366"/>
          <cell r="J2366"/>
          <cell r="K2366"/>
          <cell r="L2366"/>
          <cell r="M2366"/>
          <cell r="N2366"/>
          <cell r="O2366"/>
          <cell r="P2366">
            <v>0</v>
          </cell>
          <cell r="Q2366"/>
          <cell r="R2366"/>
          <cell r="S2366" t="str">
            <v xml:space="preserve">32819 </v>
          </cell>
          <cell r="T2366"/>
          <cell r="U2366"/>
          <cell r="V2366"/>
          <cell r="W2366"/>
          <cell r="X2366"/>
          <cell r="Y2366"/>
          <cell r="Z2366"/>
          <cell r="AA2366">
            <v>32819</v>
          </cell>
          <cell r="AB2366"/>
        </row>
        <row r="2367">
          <cell r="A2367"/>
          <cell r="B2367"/>
          <cell r="C2367"/>
          <cell r="D2367"/>
          <cell r="E2367"/>
          <cell r="F2367"/>
          <cell r="G2367"/>
          <cell r="H2367"/>
          <cell r="I2367"/>
          <cell r="J2367"/>
          <cell r="K2367"/>
          <cell r="L2367"/>
          <cell r="M2367"/>
          <cell r="N2367"/>
          <cell r="O2367"/>
          <cell r="P2367">
            <v>0</v>
          </cell>
          <cell r="Q2367"/>
          <cell r="R2367"/>
          <cell r="S2367" t="str">
            <v xml:space="preserve">32819 </v>
          </cell>
          <cell r="T2367"/>
          <cell r="U2367"/>
          <cell r="V2367"/>
          <cell r="W2367"/>
          <cell r="X2367"/>
          <cell r="Y2367"/>
          <cell r="Z2367"/>
          <cell r="AA2367">
            <v>32819</v>
          </cell>
          <cell r="AB2367"/>
        </row>
        <row r="2368">
          <cell r="A2368"/>
          <cell r="B2368"/>
          <cell r="C2368"/>
          <cell r="D2368"/>
          <cell r="E2368"/>
          <cell r="F2368"/>
          <cell r="G2368"/>
          <cell r="H2368"/>
          <cell r="I2368"/>
          <cell r="J2368"/>
          <cell r="K2368"/>
          <cell r="L2368"/>
          <cell r="M2368"/>
          <cell r="N2368"/>
          <cell r="O2368"/>
          <cell r="P2368">
            <v>0</v>
          </cell>
          <cell r="Q2368"/>
          <cell r="R2368"/>
          <cell r="S2368" t="str">
            <v xml:space="preserve">32819 </v>
          </cell>
          <cell r="T2368"/>
          <cell r="U2368"/>
          <cell r="V2368"/>
          <cell r="W2368"/>
          <cell r="X2368"/>
          <cell r="Y2368"/>
          <cell r="Z2368"/>
          <cell r="AA2368">
            <v>32819</v>
          </cell>
          <cell r="AB2368"/>
        </row>
        <row r="2369">
          <cell r="A2369"/>
          <cell r="B2369"/>
          <cell r="C2369"/>
          <cell r="D2369"/>
          <cell r="E2369"/>
          <cell r="F2369"/>
          <cell r="G2369"/>
          <cell r="H2369"/>
          <cell r="I2369"/>
          <cell r="J2369"/>
          <cell r="K2369"/>
          <cell r="L2369"/>
          <cell r="M2369"/>
          <cell r="N2369"/>
          <cell r="O2369"/>
          <cell r="P2369">
            <v>0</v>
          </cell>
          <cell r="Q2369"/>
          <cell r="R2369"/>
          <cell r="S2369" t="str">
            <v xml:space="preserve">32819 </v>
          </cell>
          <cell r="T2369"/>
          <cell r="U2369"/>
          <cell r="V2369"/>
          <cell r="W2369"/>
          <cell r="X2369"/>
          <cell r="Y2369"/>
          <cell r="Z2369"/>
          <cell r="AA2369">
            <v>32819</v>
          </cell>
          <cell r="AB2369"/>
        </row>
        <row r="2370">
          <cell r="A2370"/>
          <cell r="B2370"/>
          <cell r="C2370"/>
          <cell r="D2370"/>
          <cell r="E2370"/>
          <cell r="F2370"/>
          <cell r="G2370"/>
          <cell r="H2370"/>
          <cell r="I2370"/>
          <cell r="J2370"/>
          <cell r="K2370"/>
          <cell r="L2370"/>
          <cell r="M2370"/>
          <cell r="N2370"/>
          <cell r="O2370"/>
          <cell r="P2370">
            <v>0</v>
          </cell>
          <cell r="Q2370"/>
          <cell r="R2370"/>
          <cell r="S2370" t="str">
            <v xml:space="preserve">32819 </v>
          </cell>
          <cell r="T2370"/>
          <cell r="U2370"/>
          <cell r="V2370"/>
          <cell r="W2370"/>
          <cell r="X2370"/>
          <cell r="Y2370"/>
          <cell r="Z2370"/>
          <cell r="AA2370">
            <v>32819</v>
          </cell>
          <cell r="AB2370"/>
        </row>
        <row r="2371">
          <cell r="A2371"/>
          <cell r="B2371"/>
          <cell r="C2371"/>
          <cell r="D2371"/>
          <cell r="E2371"/>
          <cell r="F2371"/>
          <cell r="G2371"/>
          <cell r="H2371"/>
          <cell r="I2371"/>
          <cell r="J2371"/>
          <cell r="K2371"/>
          <cell r="L2371"/>
          <cell r="M2371"/>
          <cell r="N2371"/>
          <cell r="O2371"/>
          <cell r="P2371">
            <v>0</v>
          </cell>
          <cell r="Q2371"/>
          <cell r="R2371"/>
          <cell r="S2371" t="str">
            <v xml:space="preserve">32819 </v>
          </cell>
          <cell r="T2371"/>
          <cell r="U2371"/>
          <cell r="V2371"/>
          <cell r="W2371"/>
          <cell r="X2371"/>
          <cell r="Y2371"/>
          <cell r="Z2371"/>
          <cell r="AA2371">
            <v>32819</v>
          </cell>
          <cell r="AB2371"/>
        </row>
        <row r="2372">
          <cell r="A2372"/>
          <cell r="B2372"/>
          <cell r="C2372"/>
          <cell r="D2372"/>
          <cell r="E2372"/>
          <cell r="F2372"/>
          <cell r="G2372"/>
          <cell r="H2372"/>
          <cell r="I2372"/>
          <cell r="J2372"/>
          <cell r="K2372"/>
          <cell r="L2372"/>
          <cell r="M2372"/>
          <cell r="N2372"/>
          <cell r="O2372"/>
          <cell r="P2372">
            <v>0</v>
          </cell>
          <cell r="Q2372"/>
          <cell r="R2372"/>
          <cell r="S2372" t="str">
            <v xml:space="preserve">32819 </v>
          </cell>
          <cell r="T2372"/>
          <cell r="U2372"/>
          <cell r="V2372"/>
          <cell r="W2372"/>
          <cell r="X2372"/>
          <cell r="Y2372"/>
          <cell r="Z2372"/>
          <cell r="AA2372">
            <v>32819</v>
          </cell>
          <cell r="AB2372"/>
        </row>
        <row r="2373">
          <cell r="A2373"/>
          <cell r="B2373"/>
          <cell r="C2373"/>
          <cell r="D2373"/>
          <cell r="E2373"/>
          <cell r="F2373"/>
          <cell r="G2373"/>
          <cell r="H2373"/>
          <cell r="I2373"/>
          <cell r="J2373"/>
          <cell r="K2373"/>
          <cell r="L2373"/>
          <cell r="M2373"/>
          <cell r="N2373"/>
          <cell r="O2373"/>
          <cell r="P2373">
            <v>0</v>
          </cell>
          <cell r="Q2373"/>
          <cell r="R2373"/>
          <cell r="S2373" t="str">
            <v xml:space="preserve">32819 </v>
          </cell>
          <cell r="T2373"/>
          <cell r="U2373"/>
          <cell r="V2373"/>
          <cell r="W2373"/>
          <cell r="X2373"/>
          <cell r="Y2373"/>
          <cell r="Z2373"/>
          <cell r="AA2373">
            <v>32819</v>
          </cell>
          <cell r="AB2373"/>
        </row>
        <row r="2374">
          <cell r="A2374"/>
          <cell r="B2374"/>
          <cell r="C2374"/>
          <cell r="D2374"/>
          <cell r="E2374"/>
          <cell r="F2374"/>
          <cell r="G2374"/>
          <cell r="H2374"/>
          <cell r="I2374"/>
          <cell r="J2374"/>
          <cell r="K2374"/>
          <cell r="L2374"/>
          <cell r="M2374"/>
          <cell r="N2374"/>
          <cell r="O2374"/>
          <cell r="P2374">
            <v>0</v>
          </cell>
          <cell r="Q2374"/>
          <cell r="R2374"/>
          <cell r="S2374" t="str">
            <v xml:space="preserve">32819 </v>
          </cell>
          <cell r="T2374"/>
          <cell r="U2374"/>
          <cell r="V2374"/>
          <cell r="W2374"/>
          <cell r="X2374"/>
          <cell r="Y2374"/>
          <cell r="Z2374"/>
          <cell r="AA2374">
            <v>32819</v>
          </cell>
          <cell r="AB2374"/>
        </row>
        <row r="2375">
          <cell r="A2375"/>
          <cell r="B2375"/>
          <cell r="C2375"/>
          <cell r="D2375"/>
          <cell r="E2375"/>
          <cell r="F2375"/>
          <cell r="G2375"/>
          <cell r="H2375"/>
          <cell r="I2375"/>
          <cell r="J2375"/>
          <cell r="K2375"/>
          <cell r="L2375"/>
          <cell r="M2375"/>
          <cell r="N2375"/>
          <cell r="O2375"/>
          <cell r="P2375">
            <v>0</v>
          </cell>
          <cell r="Q2375"/>
          <cell r="R2375"/>
          <cell r="S2375" t="str">
            <v xml:space="preserve">32819 </v>
          </cell>
          <cell r="T2375"/>
          <cell r="U2375"/>
          <cell r="V2375"/>
          <cell r="W2375"/>
          <cell r="X2375"/>
          <cell r="Y2375"/>
          <cell r="Z2375"/>
          <cell r="AA2375">
            <v>32819</v>
          </cell>
          <cell r="AB2375"/>
        </row>
        <row r="2376">
          <cell r="A2376"/>
          <cell r="B2376"/>
          <cell r="C2376"/>
          <cell r="D2376"/>
          <cell r="E2376"/>
          <cell r="F2376"/>
          <cell r="G2376"/>
          <cell r="H2376"/>
          <cell r="I2376"/>
          <cell r="J2376"/>
          <cell r="K2376"/>
          <cell r="L2376"/>
          <cell r="M2376"/>
          <cell r="N2376"/>
          <cell r="O2376"/>
          <cell r="P2376">
            <v>0</v>
          </cell>
          <cell r="Q2376"/>
          <cell r="R2376"/>
          <cell r="S2376" t="str">
            <v xml:space="preserve">32819 </v>
          </cell>
          <cell r="T2376"/>
          <cell r="U2376"/>
          <cell r="V2376"/>
          <cell r="W2376"/>
          <cell r="X2376"/>
          <cell r="Y2376"/>
          <cell r="Z2376"/>
          <cell r="AA2376">
            <v>32819</v>
          </cell>
          <cell r="AB2376"/>
        </row>
        <row r="2377">
          <cell r="A2377"/>
          <cell r="B2377"/>
          <cell r="C2377"/>
          <cell r="D2377"/>
          <cell r="E2377"/>
          <cell r="F2377"/>
          <cell r="G2377"/>
          <cell r="H2377"/>
          <cell r="I2377"/>
          <cell r="J2377"/>
          <cell r="K2377"/>
          <cell r="L2377"/>
          <cell r="M2377"/>
          <cell r="N2377"/>
          <cell r="O2377"/>
          <cell r="P2377">
            <v>0</v>
          </cell>
          <cell r="Q2377"/>
          <cell r="R2377"/>
          <cell r="S2377" t="str">
            <v xml:space="preserve">32819 </v>
          </cell>
          <cell r="T2377"/>
          <cell r="U2377"/>
          <cell r="V2377"/>
          <cell r="W2377"/>
          <cell r="X2377"/>
          <cell r="Y2377"/>
          <cell r="Z2377"/>
          <cell r="AA2377">
            <v>32819</v>
          </cell>
          <cell r="AB2377"/>
        </row>
        <row r="2378">
          <cell r="A2378"/>
          <cell r="B2378"/>
          <cell r="C2378"/>
          <cell r="D2378"/>
          <cell r="E2378"/>
          <cell r="F2378"/>
          <cell r="G2378"/>
          <cell r="H2378"/>
          <cell r="I2378"/>
          <cell r="J2378"/>
          <cell r="K2378"/>
          <cell r="L2378"/>
          <cell r="M2378"/>
          <cell r="N2378"/>
          <cell r="O2378"/>
          <cell r="P2378">
            <v>0</v>
          </cell>
          <cell r="Q2378"/>
          <cell r="R2378"/>
          <cell r="S2378" t="str">
            <v xml:space="preserve">32819 </v>
          </cell>
          <cell r="T2378"/>
          <cell r="U2378"/>
          <cell r="V2378"/>
          <cell r="W2378"/>
          <cell r="X2378"/>
          <cell r="Y2378"/>
          <cell r="Z2378"/>
          <cell r="AA2378">
            <v>32819</v>
          </cell>
          <cell r="AB2378"/>
        </row>
        <row r="2379">
          <cell r="A2379"/>
          <cell r="B2379"/>
          <cell r="C2379"/>
          <cell r="D2379"/>
          <cell r="E2379"/>
          <cell r="F2379"/>
          <cell r="G2379"/>
          <cell r="H2379"/>
          <cell r="I2379"/>
          <cell r="J2379"/>
          <cell r="K2379"/>
          <cell r="L2379"/>
          <cell r="M2379"/>
          <cell r="N2379"/>
          <cell r="O2379"/>
          <cell r="P2379">
            <v>0</v>
          </cell>
          <cell r="Q2379"/>
          <cell r="R2379"/>
          <cell r="S2379" t="str">
            <v xml:space="preserve">32819 </v>
          </cell>
          <cell r="T2379"/>
          <cell r="U2379"/>
          <cell r="V2379"/>
          <cell r="W2379"/>
          <cell r="X2379"/>
          <cell r="Y2379"/>
          <cell r="Z2379"/>
          <cell r="AA2379">
            <v>32819</v>
          </cell>
          <cell r="AB2379"/>
        </row>
        <row r="2380">
          <cell r="A2380"/>
          <cell r="B2380"/>
          <cell r="C2380"/>
          <cell r="D2380"/>
          <cell r="E2380"/>
          <cell r="F2380"/>
          <cell r="G2380"/>
          <cell r="H2380"/>
          <cell r="I2380"/>
          <cell r="J2380"/>
          <cell r="K2380"/>
          <cell r="L2380"/>
          <cell r="M2380"/>
          <cell r="N2380"/>
          <cell r="O2380"/>
          <cell r="P2380">
            <v>0</v>
          </cell>
          <cell r="Q2380"/>
          <cell r="R2380"/>
          <cell r="S2380" t="str">
            <v xml:space="preserve">32819 </v>
          </cell>
          <cell r="T2380"/>
          <cell r="U2380"/>
          <cell r="V2380"/>
          <cell r="W2380"/>
          <cell r="X2380"/>
          <cell r="Y2380"/>
          <cell r="Z2380"/>
          <cell r="AA2380">
            <v>32819</v>
          </cell>
          <cell r="AB2380"/>
        </row>
        <row r="2381">
          <cell r="A2381"/>
          <cell r="B2381"/>
          <cell r="C2381"/>
          <cell r="D2381"/>
          <cell r="E2381"/>
          <cell r="F2381"/>
          <cell r="G2381"/>
          <cell r="H2381"/>
          <cell r="I2381"/>
          <cell r="J2381"/>
          <cell r="K2381"/>
          <cell r="L2381"/>
          <cell r="M2381"/>
          <cell r="N2381"/>
          <cell r="O2381"/>
          <cell r="P2381">
            <v>0</v>
          </cell>
          <cell r="Q2381"/>
          <cell r="R2381"/>
          <cell r="S2381" t="str">
            <v xml:space="preserve">32819 </v>
          </cell>
          <cell r="T2381"/>
          <cell r="U2381"/>
          <cell r="V2381"/>
          <cell r="W2381"/>
          <cell r="X2381"/>
          <cell r="Y2381"/>
          <cell r="Z2381"/>
          <cell r="AA2381">
            <v>32819</v>
          </cell>
          <cell r="AB2381"/>
        </row>
        <row r="2382">
          <cell r="A2382"/>
          <cell r="B2382"/>
          <cell r="C2382"/>
          <cell r="D2382"/>
          <cell r="E2382"/>
          <cell r="F2382"/>
          <cell r="G2382"/>
          <cell r="H2382"/>
          <cell r="I2382"/>
          <cell r="J2382"/>
          <cell r="K2382"/>
          <cell r="L2382"/>
          <cell r="M2382"/>
          <cell r="N2382"/>
          <cell r="O2382"/>
          <cell r="P2382">
            <v>0</v>
          </cell>
          <cell r="Q2382"/>
          <cell r="R2382"/>
          <cell r="S2382" t="str">
            <v xml:space="preserve">32819 </v>
          </cell>
          <cell r="T2382"/>
          <cell r="U2382"/>
          <cell r="V2382"/>
          <cell r="W2382"/>
          <cell r="X2382"/>
          <cell r="Y2382"/>
          <cell r="Z2382"/>
          <cell r="AA2382">
            <v>32819</v>
          </cell>
          <cell r="AB2382"/>
        </row>
        <row r="2383">
          <cell r="A2383"/>
          <cell r="B2383"/>
          <cell r="C2383"/>
          <cell r="D2383"/>
          <cell r="E2383"/>
          <cell r="F2383"/>
          <cell r="G2383"/>
          <cell r="H2383"/>
          <cell r="I2383"/>
          <cell r="J2383"/>
          <cell r="K2383"/>
          <cell r="L2383"/>
          <cell r="M2383"/>
          <cell r="N2383"/>
          <cell r="O2383"/>
          <cell r="P2383">
            <v>0</v>
          </cell>
          <cell r="Q2383"/>
          <cell r="R2383"/>
          <cell r="S2383" t="str">
            <v xml:space="preserve">32819 </v>
          </cell>
          <cell r="T2383"/>
          <cell r="U2383"/>
          <cell r="V2383"/>
          <cell r="W2383"/>
          <cell r="X2383"/>
          <cell r="Y2383"/>
          <cell r="Z2383"/>
          <cell r="AA2383">
            <v>32819</v>
          </cell>
          <cell r="AB2383"/>
        </row>
        <row r="2384">
          <cell r="A2384"/>
          <cell r="B2384"/>
          <cell r="C2384"/>
          <cell r="D2384"/>
          <cell r="E2384"/>
          <cell r="F2384"/>
          <cell r="G2384"/>
          <cell r="H2384"/>
          <cell r="I2384"/>
          <cell r="J2384"/>
          <cell r="K2384"/>
          <cell r="L2384"/>
          <cell r="M2384"/>
          <cell r="N2384"/>
          <cell r="O2384"/>
          <cell r="P2384">
            <v>0</v>
          </cell>
          <cell r="Q2384"/>
          <cell r="R2384"/>
          <cell r="S2384" t="str">
            <v xml:space="preserve">32819 </v>
          </cell>
          <cell r="T2384"/>
          <cell r="U2384"/>
          <cell r="V2384"/>
          <cell r="W2384"/>
          <cell r="X2384"/>
          <cell r="Y2384"/>
          <cell r="Z2384"/>
          <cell r="AA2384">
            <v>32819</v>
          </cell>
          <cell r="AB2384"/>
        </row>
        <row r="2385">
          <cell r="A2385"/>
          <cell r="B2385"/>
          <cell r="C2385"/>
          <cell r="D2385"/>
          <cell r="E2385"/>
          <cell r="F2385"/>
          <cell r="G2385"/>
          <cell r="H2385"/>
          <cell r="I2385"/>
          <cell r="J2385"/>
          <cell r="K2385"/>
          <cell r="L2385"/>
          <cell r="M2385"/>
          <cell r="N2385"/>
          <cell r="O2385"/>
          <cell r="P2385">
            <v>0</v>
          </cell>
          <cell r="Q2385"/>
          <cell r="R2385"/>
          <cell r="S2385" t="str">
            <v xml:space="preserve">32819 </v>
          </cell>
          <cell r="T2385"/>
          <cell r="U2385"/>
          <cell r="V2385"/>
          <cell r="W2385"/>
          <cell r="X2385"/>
          <cell r="Y2385"/>
          <cell r="Z2385"/>
          <cell r="AA2385">
            <v>32819</v>
          </cell>
          <cell r="AB2385"/>
        </row>
        <row r="2386">
          <cell r="A2386"/>
          <cell r="B2386"/>
          <cell r="C2386"/>
          <cell r="D2386"/>
          <cell r="E2386"/>
          <cell r="F2386"/>
          <cell r="G2386"/>
          <cell r="H2386"/>
          <cell r="I2386"/>
          <cell r="J2386"/>
          <cell r="K2386"/>
          <cell r="L2386"/>
          <cell r="M2386"/>
          <cell r="N2386"/>
          <cell r="O2386"/>
          <cell r="P2386">
            <v>0</v>
          </cell>
          <cell r="Q2386"/>
          <cell r="R2386"/>
          <cell r="S2386" t="str">
            <v xml:space="preserve">32819 </v>
          </cell>
          <cell r="T2386"/>
          <cell r="U2386"/>
          <cell r="V2386"/>
          <cell r="W2386"/>
          <cell r="X2386"/>
          <cell r="Y2386"/>
          <cell r="Z2386"/>
          <cell r="AA2386">
            <v>32819</v>
          </cell>
          <cell r="AB2386"/>
        </row>
        <row r="2387">
          <cell r="A2387"/>
          <cell r="B2387"/>
          <cell r="C2387"/>
          <cell r="D2387"/>
          <cell r="E2387"/>
          <cell r="F2387"/>
          <cell r="G2387"/>
          <cell r="H2387"/>
          <cell r="I2387"/>
          <cell r="J2387"/>
          <cell r="K2387"/>
          <cell r="L2387"/>
          <cell r="M2387"/>
          <cell r="N2387"/>
          <cell r="O2387"/>
          <cell r="P2387">
            <v>0</v>
          </cell>
          <cell r="Q2387"/>
          <cell r="R2387"/>
          <cell r="S2387" t="str">
            <v xml:space="preserve">32819 </v>
          </cell>
          <cell r="T2387"/>
          <cell r="U2387"/>
          <cell r="V2387"/>
          <cell r="W2387"/>
          <cell r="X2387"/>
          <cell r="Y2387"/>
          <cell r="Z2387"/>
          <cell r="AA2387">
            <v>32819</v>
          </cell>
          <cell r="AB2387"/>
        </row>
        <row r="2388">
          <cell r="A2388"/>
          <cell r="B2388"/>
          <cell r="C2388"/>
          <cell r="D2388"/>
          <cell r="E2388"/>
          <cell r="F2388"/>
          <cell r="G2388"/>
          <cell r="H2388"/>
          <cell r="I2388"/>
          <cell r="J2388"/>
          <cell r="K2388"/>
          <cell r="L2388"/>
          <cell r="M2388"/>
          <cell r="N2388"/>
          <cell r="O2388"/>
          <cell r="P2388">
            <v>0</v>
          </cell>
          <cell r="Q2388"/>
          <cell r="R2388"/>
          <cell r="S2388" t="str">
            <v xml:space="preserve">32819 </v>
          </cell>
          <cell r="T2388"/>
          <cell r="U2388"/>
          <cell r="V2388"/>
          <cell r="W2388"/>
          <cell r="X2388"/>
          <cell r="Y2388"/>
          <cell r="Z2388"/>
          <cell r="AA2388">
            <v>32819</v>
          </cell>
          <cell r="AB2388"/>
        </row>
        <row r="2389">
          <cell r="A2389"/>
          <cell r="B2389"/>
          <cell r="C2389"/>
          <cell r="D2389"/>
          <cell r="E2389"/>
          <cell r="F2389"/>
          <cell r="G2389"/>
          <cell r="H2389"/>
          <cell r="I2389"/>
          <cell r="J2389"/>
          <cell r="K2389"/>
          <cell r="L2389"/>
          <cell r="M2389"/>
          <cell r="N2389"/>
          <cell r="O2389"/>
          <cell r="P2389">
            <v>0</v>
          </cell>
          <cell r="Q2389"/>
          <cell r="R2389"/>
          <cell r="S2389" t="str">
            <v xml:space="preserve">32819 </v>
          </cell>
          <cell r="T2389"/>
          <cell r="U2389"/>
          <cell r="V2389"/>
          <cell r="W2389"/>
          <cell r="X2389"/>
          <cell r="Y2389"/>
          <cell r="Z2389"/>
          <cell r="AA2389">
            <v>32819</v>
          </cell>
          <cell r="AB2389"/>
        </row>
        <row r="2390">
          <cell r="A2390"/>
          <cell r="B2390"/>
          <cell r="C2390"/>
          <cell r="D2390"/>
          <cell r="E2390"/>
          <cell r="F2390"/>
          <cell r="G2390"/>
          <cell r="H2390"/>
          <cell r="I2390"/>
          <cell r="J2390"/>
          <cell r="K2390"/>
          <cell r="L2390"/>
          <cell r="M2390"/>
          <cell r="N2390"/>
          <cell r="O2390"/>
          <cell r="P2390">
            <v>0</v>
          </cell>
          <cell r="Q2390"/>
          <cell r="R2390"/>
          <cell r="S2390" t="str">
            <v xml:space="preserve">32819 </v>
          </cell>
          <cell r="T2390"/>
          <cell r="U2390"/>
          <cell r="V2390"/>
          <cell r="W2390"/>
          <cell r="X2390"/>
          <cell r="Y2390"/>
          <cell r="Z2390"/>
          <cell r="AA2390">
            <v>32819</v>
          </cell>
          <cell r="AB2390"/>
        </row>
        <row r="2391">
          <cell r="A2391"/>
          <cell r="B2391"/>
          <cell r="C2391"/>
          <cell r="D2391"/>
          <cell r="E2391"/>
          <cell r="F2391"/>
          <cell r="G2391"/>
          <cell r="H2391"/>
          <cell r="I2391"/>
          <cell r="J2391"/>
          <cell r="K2391"/>
          <cell r="L2391"/>
          <cell r="M2391"/>
          <cell r="N2391"/>
          <cell r="O2391"/>
          <cell r="P2391">
            <v>0</v>
          </cell>
          <cell r="Q2391"/>
          <cell r="R2391"/>
          <cell r="S2391" t="str">
            <v xml:space="preserve">32819 </v>
          </cell>
          <cell r="T2391"/>
          <cell r="U2391"/>
          <cell r="V2391"/>
          <cell r="W2391"/>
          <cell r="X2391"/>
          <cell r="Y2391"/>
          <cell r="Z2391"/>
          <cell r="AA2391">
            <v>32819</v>
          </cell>
          <cell r="AB2391"/>
        </row>
        <row r="2392">
          <cell r="A2392"/>
          <cell r="B2392"/>
          <cell r="C2392"/>
          <cell r="D2392"/>
          <cell r="E2392"/>
          <cell r="F2392"/>
          <cell r="G2392"/>
          <cell r="H2392"/>
          <cell r="I2392"/>
          <cell r="J2392"/>
          <cell r="K2392"/>
          <cell r="L2392"/>
          <cell r="M2392"/>
          <cell r="N2392"/>
          <cell r="O2392"/>
          <cell r="P2392">
            <v>0</v>
          </cell>
          <cell r="Q2392"/>
          <cell r="R2392"/>
          <cell r="S2392" t="str">
            <v xml:space="preserve">32819 </v>
          </cell>
          <cell r="T2392"/>
          <cell r="U2392"/>
          <cell r="V2392"/>
          <cell r="W2392"/>
          <cell r="X2392"/>
          <cell r="Y2392"/>
          <cell r="Z2392"/>
          <cell r="AA2392">
            <v>32819</v>
          </cell>
          <cell r="AB2392"/>
        </row>
        <row r="2393">
          <cell r="A2393"/>
          <cell r="B2393"/>
          <cell r="C2393"/>
          <cell r="D2393"/>
          <cell r="E2393"/>
          <cell r="F2393"/>
          <cell r="G2393"/>
          <cell r="H2393"/>
          <cell r="I2393"/>
          <cell r="J2393"/>
          <cell r="K2393"/>
          <cell r="L2393"/>
          <cell r="M2393"/>
          <cell r="N2393"/>
          <cell r="O2393"/>
          <cell r="P2393">
            <v>0</v>
          </cell>
          <cell r="Q2393"/>
          <cell r="R2393"/>
          <cell r="S2393" t="str">
            <v xml:space="preserve">32819 </v>
          </cell>
          <cell r="T2393"/>
          <cell r="U2393"/>
          <cell r="V2393"/>
          <cell r="W2393"/>
          <cell r="X2393"/>
          <cell r="Y2393"/>
          <cell r="Z2393"/>
          <cell r="AA2393">
            <v>32819</v>
          </cell>
          <cell r="AB2393"/>
        </row>
        <row r="2394">
          <cell r="A2394"/>
          <cell r="B2394"/>
          <cell r="C2394"/>
          <cell r="D2394"/>
          <cell r="E2394"/>
          <cell r="F2394"/>
          <cell r="G2394"/>
          <cell r="H2394"/>
          <cell r="I2394"/>
          <cell r="J2394"/>
          <cell r="K2394"/>
          <cell r="L2394"/>
          <cell r="M2394"/>
          <cell r="N2394"/>
          <cell r="O2394"/>
          <cell r="P2394">
            <v>0</v>
          </cell>
          <cell r="Q2394"/>
          <cell r="R2394"/>
          <cell r="S2394" t="str">
            <v xml:space="preserve">32819 </v>
          </cell>
          <cell r="T2394"/>
          <cell r="U2394"/>
          <cell r="V2394"/>
          <cell r="W2394"/>
          <cell r="X2394"/>
          <cell r="Y2394"/>
          <cell r="Z2394"/>
          <cell r="AA2394">
            <v>32819</v>
          </cell>
          <cell r="AB2394"/>
        </row>
        <row r="2395">
          <cell r="A2395"/>
          <cell r="B2395"/>
          <cell r="C2395"/>
          <cell r="D2395"/>
          <cell r="E2395"/>
          <cell r="F2395"/>
          <cell r="G2395"/>
          <cell r="H2395"/>
          <cell r="I2395"/>
          <cell r="J2395"/>
          <cell r="K2395"/>
          <cell r="L2395"/>
          <cell r="M2395"/>
          <cell r="N2395"/>
          <cell r="O2395"/>
          <cell r="P2395">
            <v>0</v>
          </cell>
          <cell r="Q2395"/>
          <cell r="R2395"/>
          <cell r="S2395" t="str">
            <v xml:space="preserve">32819 </v>
          </cell>
          <cell r="T2395"/>
          <cell r="U2395"/>
          <cell r="V2395"/>
          <cell r="W2395"/>
          <cell r="X2395"/>
          <cell r="Y2395"/>
          <cell r="Z2395"/>
          <cell r="AA2395">
            <v>32819</v>
          </cell>
          <cell r="AB2395"/>
        </row>
        <row r="2396">
          <cell r="A2396"/>
          <cell r="B2396"/>
          <cell r="C2396"/>
          <cell r="D2396"/>
          <cell r="E2396"/>
          <cell r="F2396"/>
          <cell r="G2396"/>
          <cell r="H2396"/>
          <cell r="I2396"/>
          <cell r="J2396"/>
          <cell r="K2396"/>
          <cell r="L2396"/>
          <cell r="M2396"/>
          <cell r="N2396"/>
          <cell r="O2396"/>
          <cell r="P2396">
            <v>0</v>
          </cell>
          <cell r="Q2396"/>
          <cell r="R2396"/>
          <cell r="S2396" t="str">
            <v xml:space="preserve">32819 </v>
          </cell>
          <cell r="T2396"/>
          <cell r="U2396"/>
          <cell r="V2396"/>
          <cell r="W2396"/>
          <cell r="X2396"/>
          <cell r="Y2396"/>
          <cell r="Z2396"/>
          <cell r="AA2396">
            <v>32819</v>
          </cell>
          <cell r="AB2396"/>
        </row>
        <row r="2397">
          <cell r="A2397"/>
          <cell r="B2397"/>
          <cell r="C2397"/>
          <cell r="D2397"/>
          <cell r="E2397"/>
          <cell r="F2397"/>
          <cell r="G2397"/>
          <cell r="H2397"/>
          <cell r="I2397"/>
          <cell r="J2397"/>
          <cell r="K2397"/>
          <cell r="L2397"/>
          <cell r="M2397"/>
          <cell r="N2397"/>
          <cell r="O2397"/>
          <cell r="P2397">
            <v>0</v>
          </cell>
          <cell r="Q2397"/>
          <cell r="R2397"/>
          <cell r="S2397" t="str">
            <v xml:space="preserve">32819 </v>
          </cell>
          <cell r="T2397"/>
          <cell r="U2397"/>
          <cell r="V2397"/>
          <cell r="W2397"/>
          <cell r="X2397"/>
          <cell r="Y2397"/>
          <cell r="Z2397"/>
          <cell r="AA2397">
            <v>32819</v>
          </cell>
          <cell r="AB2397"/>
        </row>
        <row r="2398">
          <cell r="A2398"/>
          <cell r="B2398"/>
          <cell r="C2398"/>
          <cell r="D2398"/>
          <cell r="E2398"/>
          <cell r="F2398"/>
          <cell r="G2398"/>
          <cell r="H2398"/>
          <cell r="I2398"/>
          <cell r="J2398"/>
          <cell r="K2398"/>
          <cell r="L2398"/>
          <cell r="M2398"/>
          <cell r="N2398"/>
          <cell r="O2398"/>
          <cell r="P2398">
            <v>0</v>
          </cell>
          <cell r="Q2398"/>
          <cell r="R2398"/>
          <cell r="S2398" t="str">
            <v xml:space="preserve">32819 </v>
          </cell>
          <cell r="T2398"/>
          <cell r="U2398"/>
          <cell r="V2398"/>
          <cell r="W2398"/>
          <cell r="X2398"/>
          <cell r="Y2398"/>
          <cell r="Z2398"/>
          <cell r="AA2398">
            <v>32819</v>
          </cell>
          <cell r="AB2398"/>
        </row>
        <row r="2399">
          <cell r="A2399"/>
          <cell r="B2399"/>
          <cell r="C2399"/>
          <cell r="D2399"/>
          <cell r="E2399"/>
          <cell r="F2399"/>
          <cell r="G2399"/>
          <cell r="H2399"/>
          <cell r="I2399"/>
          <cell r="J2399"/>
          <cell r="K2399"/>
          <cell r="L2399"/>
          <cell r="M2399"/>
          <cell r="N2399"/>
          <cell r="O2399"/>
          <cell r="P2399">
            <v>0</v>
          </cell>
          <cell r="Q2399"/>
          <cell r="R2399"/>
          <cell r="S2399" t="str">
            <v xml:space="preserve">32819 </v>
          </cell>
          <cell r="T2399"/>
          <cell r="U2399"/>
          <cell r="V2399"/>
          <cell r="W2399"/>
          <cell r="X2399"/>
          <cell r="Y2399"/>
          <cell r="Z2399"/>
          <cell r="AA2399">
            <v>32819</v>
          </cell>
          <cell r="AB2399"/>
        </row>
        <row r="2400">
          <cell r="A2400"/>
          <cell r="B2400"/>
          <cell r="C2400"/>
          <cell r="D2400"/>
          <cell r="E2400"/>
          <cell r="F2400"/>
          <cell r="G2400"/>
          <cell r="H2400"/>
          <cell r="I2400"/>
          <cell r="J2400"/>
          <cell r="K2400"/>
          <cell r="L2400"/>
          <cell r="M2400"/>
          <cell r="N2400"/>
          <cell r="O2400"/>
          <cell r="P2400">
            <v>0</v>
          </cell>
          <cell r="Q2400"/>
          <cell r="R2400"/>
          <cell r="S2400" t="str">
            <v xml:space="preserve">32819 </v>
          </cell>
          <cell r="T2400"/>
          <cell r="U2400"/>
          <cell r="V2400"/>
          <cell r="W2400"/>
          <cell r="X2400"/>
          <cell r="Y2400"/>
          <cell r="Z2400"/>
          <cell r="AA2400">
            <v>32819</v>
          </cell>
          <cell r="AB2400"/>
        </row>
        <row r="2401">
          <cell r="A2401"/>
          <cell r="B2401"/>
          <cell r="C2401"/>
          <cell r="D2401"/>
          <cell r="E2401"/>
          <cell r="F2401"/>
          <cell r="G2401"/>
          <cell r="H2401"/>
          <cell r="I2401"/>
          <cell r="J2401"/>
          <cell r="K2401"/>
          <cell r="L2401"/>
          <cell r="M2401"/>
          <cell r="N2401"/>
          <cell r="O2401"/>
          <cell r="P2401">
            <v>0</v>
          </cell>
          <cell r="Q2401"/>
          <cell r="R2401"/>
          <cell r="S2401" t="str">
            <v xml:space="preserve">32819 </v>
          </cell>
          <cell r="T2401"/>
          <cell r="U2401"/>
          <cell r="V2401"/>
          <cell r="W2401"/>
          <cell r="X2401"/>
          <cell r="Y2401"/>
          <cell r="Z2401"/>
          <cell r="AA2401">
            <v>32819</v>
          </cell>
          <cell r="AB2401"/>
        </row>
        <row r="2402">
          <cell r="A2402"/>
          <cell r="B2402"/>
          <cell r="C2402"/>
          <cell r="D2402"/>
          <cell r="E2402"/>
          <cell r="F2402"/>
          <cell r="G2402"/>
          <cell r="H2402"/>
          <cell r="I2402"/>
          <cell r="J2402"/>
          <cell r="K2402"/>
          <cell r="L2402"/>
          <cell r="M2402"/>
          <cell r="N2402"/>
          <cell r="O2402"/>
          <cell r="P2402">
            <v>0</v>
          </cell>
          <cell r="Q2402"/>
          <cell r="R2402"/>
          <cell r="S2402" t="str">
            <v xml:space="preserve">32819 </v>
          </cell>
          <cell r="T2402"/>
          <cell r="U2402"/>
          <cell r="V2402"/>
          <cell r="W2402"/>
          <cell r="X2402"/>
          <cell r="Y2402"/>
          <cell r="Z2402"/>
          <cell r="AA2402">
            <v>32819</v>
          </cell>
          <cell r="AB2402"/>
        </row>
        <row r="2403">
          <cell r="A2403"/>
          <cell r="B2403"/>
          <cell r="C2403"/>
          <cell r="D2403"/>
          <cell r="E2403"/>
          <cell r="F2403"/>
          <cell r="G2403"/>
          <cell r="H2403"/>
          <cell r="I2403"/>
          <cell r="J2403"/>
          <cell r="K2403"/>
          <cell r="L2403"/>
          <cell r="M2403"/>
          <cell r="N2403"/>
          <cell r="O2403"/>
          <cell r="P2403">
            <v>0</v>
          </cell>
          <cell r="Q2403"/>
          <cell r="R2403"/>
          <cell r="S2403" t="str">
            <v xml:space="preserve">32819 </v>
          </cell>
          <cell r="T2403"/>
          <cell r="U2403"/>
          <cell r="V2403"/>
          <cell r="W2403"/>
          <cell r="X2403"/>
          <cell r="Y2403"/>
          <cell r="Z2403"/>
          <cell r="AA2403">
            <v>32819</v>
          </cell>
          <cell r="AB2403"/>
        </row>
        <row r="2404">
          <cell r="A2404"/>
          <cell r="B2404"/>
          <cell r="C2404"/>
          <cell r="D2404"/>
          <cell r="E2404"/>
          <cell r="F2404"/>
          <cell r="G2404"/>
          <cell r="H2404"/>
          <cell r="I2404"/>
          <cell r="J2404"/>
          <cell r="K2404"/>
          <cell r="L2404"/>
          <cell r="M2404"/>
          <cell r="N2404"/>
          <cell r="O2404"/>
          <cell r="P2404">
            <v>0</v>
          </cell>
          <cell r="Q2404"/>
          <cell r="R2404"/>
          <cell r="S2404" t="str">
            <v xml:space="preserve">32819 </v>
          </cell>
          <cell r="T2404"/>
          <cell r="U2404"/>
          <cell r="V2404"/>
          <cell r="W2404"/>
          <cell r="X2404"/>
          <cell r="Y2404"/>
          <cell r="Z2404"/>
          <cell r="AA2404">
            <v>32819</v>
          </cell>
          <cell r="AB2404"/>
        </row>
        <row r="2405">
          <cell r="A2405"/>
          <cell r="B2405"/>
          <cell r="C2405"/>
          <cell r="D2405"/>
          <cell r="E2405"/>
          <cell r="F2405"/>
          <cell r="G2405"/>
          <cell r="H2405"/>
          <cell r="I2405"/>
          <cell r="J2405"/>
          <cell r="K2405"/>
          <cell r="L2405"/>
          <cell r="M2405"/>
          <cell r="N2405"/>
          <cell r="O2405"/>
          <cell r="P2405">
            <v>0</v>
          </cell>
          <cell r="Q2405"/>
          <cell r="R2405"/>
          <cell r="S2405" t="str">
            <v xml:space="preserve">32819 </v>
          </cell>
          <cell r="T2405"/>
          <cell r="U2405"/>
          <cell r="V2405"/>
          <cell r="W2405"/>
          <cell r="X2405"/>
          <cell r="Y2405"/>
          <cell r="Z2405"/>
          <cell r="AA2405">
            <v>32819</v>
          </cell>
          <cell r="AB2405"/>
        </row>
        <row r="2406">
          <cell r="A2406"/>
          <cell r="B2406"/>
          <cell r="C2406"/>
          <cell r="D2406"/>
          <cell r="E2406"/>
          <cell r="F2406"/>
          <cell r="G2406"/>
          <cell r="H2406"/>
          <cell r="I2406"/>
          <cell r="J2406"/>
          <cell r="K2406"/>
          <cell r="L2406"/>
          <cell r="M2406"/>
          <cell r="N2406"/>
          <cell r="O2406"/>
          <cell r="P2406">
            <v>0</v>
          </cell>
          <cell r="Q2406"/>
          <cell r="R2406"/>
          <cell r="S2406" t="str">
            <v xml:space="preserve">32819 </v>
          </cell>
          <cell r="T2406"/>
          <cell r="U2406"/>
          <cell r="V2406"/>
          <cell r="W2406"/>
          <cell r="X2406"/>
          <cell r="Y2406"/>
          <cell r="Z2406"/>
          <cell r="AA2406">
            <v>32819</v>
          </cell>
          <cell r="AB2406"/>
        </row>
        <row r="2407">
          <cell r="A2407"/>
          <cell r="B2407"/>
          <cell r="C2407"/>
          <cell r="D2407"/>
          <cell r="E2407"/>
          <cell r="F2407"/>
          <cell r="G2407"/>
          <cell r="H2407"/>
          <cell r="I2407"/>
          <cell r="J2407"/>
          <cell r="K2407"/>
          <cell r="L2407"/>
          <cell r="M2407"/>
          <cell r="N2407"/>
          <cell r="O2407"/>
          <cell r="P2407">
            <v>0</v>
          </cell>
          <cell r="Q2407"/>
          <cell r="R2407"/>
          <cell r="S2407" t="str">
            <v xml:space="preserve">32819 </v>
          </cell>
          <cell r="T2407"/>
          <cell r="U2407"/>
          <cell r="V2407"/>
          <cell r="W2407"/>
          <cell r="X2407"/>
          <cell r="Y2407"/>
          <cell r="Z2407"/>
          <cell r="AA2407">
            <v>32819</v>
          </cell>
          <cell r="AB2407"/>
        </row>
        <row r="2408">
          <cell r="A2408"/>
          <cell r="B2408"/>
          <cell r="C2408"/>
          <cell r="D2408"/>
          <cell r="E2408"/>
          <cell r="F2408"/>
          <cell r="G2408"/>
          <cell r="H2408"/>
          <cell r="I2408"/>
          <cell r="J2408"/>
          <cell r="K2408"/>
          <cell r="L2408"/>
          <cell r="M2408"/>
          <cell r="N2408"/>
          <cell r="O2408"/>
          <cell r="P2408">
            <v>0</v>
          </cell>
          <cell r="Q2408"/>
          <cell r="R2408"/>
          <cell r="S2408" t="str">
            <v xml:space="preserve">32819 </v>
          </cell>
          <cell r="T2408"/>
          <cell r="U2408"/>
          <cell r="V2408"/>
          <cell r="W2408"/>
          <cell r="X2408"/>
          <cell r="Y2408"/>
          <cell r="Z2408"/>
          <cell r="AA2408">
            <v>32819</v>
          </cell>
          <cell r="AB2408"/>
        </row>
        <row r="2409">
          <cell r="A2409"/>
          <cell r="B2409"/>
          <cell r="C2409"/>
          <cell r="D2409"/>
          <cell r="E2409"/>
          <cell r="F2409"/>
          <cell r="G2409"/>
          <cell r="H2409"/>
          <cell r="I2409"/>
          <cell r="J2409"/>
          <cell r="K2409"/>
          <cell r="L2409"/>
          <cell r="M2409"/>
          <cell r="N2409"/>
          <cell r="O2409"/>
          <cell r="P2409">
            <v>0</v>
          </cell>
          <cell r="Q2409"/>
          <cell r="R2409"/>
          <cell r="S2409" t="str">
            <v xml:space="preserve">32819 </v>
          </cell>
          <cell r="T2409"/>
          <cell r="U2409"/>
          <cell r="V2409"/>
          <cell r="W2409"/>
          <cell r="X2409"/>
          <cell r="Y2409"/>
          <cell r="Z2409"/>
          <cell r="AA2409">
            <v>32819</v>
          </cell>
          <cell r="AB2409"/>
        </row>
        <row r="2410">
          <cell r="A2410"/>
          <cell r="B2410"/>
          <cell r="C2410"/>
          <cell r="D2410"/>
          <cell r="E2410"/>
          <cell r="F2410"/>
          <cell r="G2410"/>
          <cell r="H2410"/>
          <cell r="I2410"/>
          <cell r="J2410"/>
          <cell r="K2410"/>
          <cell r="L2410"/>
          <cell r="M2410"/>
          <cell r="N2410"/>
          <cell r="O2410"/>
          <cell r="P2410">
            <v>0</v>
          </cell>
          <cell r="Q2410"/>
          <cell r="R2410"/>
          <cell r="S2410" t="str">
            <v xml:space="preserve">32819 </v>
          </cell>
          <cell r="T2410"/>
          <cell r="U2410"/>
          <cell r="V2410"/>
          <cell r="W2410"/>
          <cell r="X2410"/>
          <cell r="Y2410"/>
          <cell r="Z2410"/>
          <cell r="AA2410">
            <v>32819</v>
          </cell>
          <cell r="AB2410"/>
        </row>
        <row r="2411">
          <cell r="A2411"/>
          <cell r="B2411"/>
          <cell r="C2411"/>
          <cell r="D2411"/>
          <cell r="E2411"/>
          <cell r="F2411"/>
          <cell r="G2411"/>
          <cell r="H2411"/>
          <cell r="I2411"/>
          <cell r="J2411"/>
          <cell r="K2411"/>
          <cell r="L2411"/>
          <cell r="M2411"/>
          <cell r="N2411"/>
          <cell r="O2411"/>
          <cell r="P2411">
            <v>0</v>
          </cell>
          <cell r="Q2411"/>
          <cell r="R2411"/>
          <cell r="S2411" t="str">
            <v xml:space="preserve">32819 </v>
          </cell>
          <cell r="T2411"/>
          <cell r="U2411"/>
          <cell r="V2411"/>
          <cell r="W2411"/>
          <cell r="X2411"/>
          <cell r="Y2411"/>
          <cell r="Z2411"/>
          <cell r="AA2411">
            <v>32819</v>
          </cell>
          <cell r="AB2411"/>
        </row>
        <row r="2412">
          <cell r="A2412"/>
          <cell r="B2412"/>
          <cell r="C2412"/>
          <cell r="D2412"/>
          <cell r="E2412"/>
          <cell r="F2412"/>
          <cell r="G2412"/>
          <cell r="H2412"/>
          <cell r="I2412"/>
          <cell r="J2412"/>
          <cell r="K2412"/>
          <cell r="L2412"/>
          <cell r="M2412"/>
          <cell r="N2412"/>
          <cell r="O2412"/>
          <cell r="P2412">
            <v>0</v>
          </cell>
          <cell r="Q2412"/>
          <cell r="R2412"/>
          <cell r="S2412" t="str">
            <v xml:space="preserve">32819 </v>
          </cell>
          <cell r="T2412"/>
          <cell r="U2412"/>
          <cell r="V2412"/>
          <cell r="W2412"/>
          <cell r="X2412"/>
          <cell r="Y2412"/>
          <cell r="Z2412"/>
          <cell r="AA2412">
            <v>32819</v>
          </cell>
          <cell r="AB2412"/>
        </row>
        <row r="2413">
          <cell r="A2413"/>
          <cell r="B2413"/>
          <cell r="C2413"/>
          <cell r="D2413"/>
          <cell r="E2413"/>
          <cell r="F2413"/>
          <cell r="G2413"/>
          <cell r="H2413"/>
          <cell r="I2413"/>
          <cell r="J2413"/>
          <cell r="K2413"/>
          <cell r="L2413"/>
          <cell r="M2413"/>
          <cell r="N2413"/>
          <cell r="O2413"/>
          <cell r="P2413">
            <v>0</v>
          </cell>
          <cell r="Q2413"/>
          <cell r="R2413"/>
          <cell r="S2413" t="str">
            <v xml:space="preserve">32819 </v>
          </cell>
          <cell r="T2413"/>
          <cell r="U2413"/>
          <cell r="V2413"/>
          <cell r="W2413"/>
          <cell r="X2413"/>
          <cell r="Y2413"/>
          <cell r="Z2413"/>
          <cell r="AA2413">
            <v>32819</v>
          </cell>
          <cell r="AB2413"/>
        </row>
        <row r="2414">
          <cell r="A2414"/>
          <cell r="B2414"/>
          <cell r="C2414"/>
          <cell r="D2414"/>
          <cell r="E2414"/>
          <cell r="F2414"/>
          <cell r="G2414"/>
          <cell r="H2414"/>
          <cell r="I2414"/>
          <cell r="J2414"/>
          <cell r="K2414"/>
          <cell r="L2414"/>
          <cell r="M2414"/>
          <cell r="N2414"/>
          <cell r="O2414"/>
          <cell r="P2414">
            <v>0</v>
          </cell>
          <cell r="Q2414"/>
          <cell r="R2414"/>
          <cell r="S2414" t="str">
            <v xml:space="preserve">32819 </v>
          </cell>
          <cell r="T2414"/>
          <cell r="U2414"/>
          <cell r="V2414"/>
          <cell r="W2414"/>
          <cell r="X2414"/>
          <cell r="Y2414"/>
          <cell r="Z2414"/>
          <cell r="AA2414">
            <v>32819</v>
          </cell>
          <cell r="AB2414"/>
        </row>
        <row r="2415">
          <cell r="A2415"/>
          <cell r="B2415"/>
          <cell r="C2415"/>
          <cell r="D2415"/>
          <cell r="E2415"/>
          <cell r="F2415"/>
          <cell r="G2415"/>
          <cell r="H2415"/>
          <cell r="I2415"/>
          <cell r="J2415"/>
          <cell r="K2415"/>
          <cell r="L2415"/>
          <cell r="M2415"/>
          <cell r="N2415"/>
          <cell r="O2415"/>
          <cell r="P2415">
            <v>0</v>
          </cell>
          <cell r="Q2415"/>
          <cell r="R2415"/>
          <cell r="S2415" t="str">
            <v xml:space="preserve">32819 </v>
          </cell>
          <cell r="T2415"/>
          <cell r="U2415"/>
          <cell r="V2415"/>
          <cell r="W2415"/>
          <cell r="X2415"/>
          <cell r="Y2415"/>
          <cell r="Z2415"/>
          <cell r="AA2415">
            <v>32819</v>
          </cell>
          <cell r="AB2415"/>
        </row>
        <row r="2416">
          <cell r="A2416"/>
          <cell r="B2416"/>
          <cell r="C2416"/>
          <cell r="D2416"/>
          <cell r="E2416"/>
          <cell r="F2416"/>
          <cell r="G2416"/>
          <cell r="H2416"/>
          <cell r="I2416"/>
          <cell r="J2416"/>
          <cell r="K2416"/>
          <cell r="L2416"/>
          <cell r="M2416"/>
          <cell r="N2416"/>
          <cell r="O2416"/>
          <cell r="P2416">
            <v>0</v>
          </cell>
          <cell r="Q2416"/>
          <cell r="R2416"/>
          <cell r="S2416" t="str">
            <v xml:space="preserve">32819 </v>
          </cell>
          <cell r="T2416"/>
          <cell r="U2416"/>
          <cell r="V2416"/>
          <cell r="W2416"/>
          <cell r="X2416"/>
          <cell r="Y2416"/>
          <cell r="Z2416"/>
          <cell r="AA2416">
            <v>32819</v>
          </cell>
          <cell r="AB2416"/>
        </row>
        <row r="2417">
          <cell r="A2417"/>
          <cell r="B2417"/>
          <cell r="C2417"/>
          <cell r="D2417"/>
          <cell r="E2417"/>
          <cell r="F2417"/>
          <cell r="G2417"/>
          <cell r="H2417"/>
          <cell r="I2417"/>
          <cell r="J2417"/>
          <cell r="K2417"/>
          <cell r="L2417"/>
          <cell r="M2417"/>
          <cell r="N2417"/>
          <cell r="O2417"/>
          <cell r="P2417">
            <v>0</v>
          </cell>
          <cell r="Q2417"/>
          <cell r="R2417"/>
          <cell r="S2417" t="str">
            <v xml:space="preserve">32819 </v>
          </cell>
          <cell r="T2417"/>
          <cell r="U2417"/>
          <cell r="V2417"/>
          <cell r="W2417"/>
          <cell r="X2417"/>
          <cell r="Y2417"/>
          <cell r="Z2417"/>
          <cell r="AA2417">
            <v>32819</v>
          </cell>
          <cell r="AB2417"/>
        </row>
        <row r="2418">
          <cell r="A2418"/>
          <cell r="B2418"/>
          <cell r="C2418"/>
          <cell r="D2418"/>
          <cell r="E2418"/>
          <cell r="F2418"/>
          <cell r="G2418"/>
          <cell r="H2418"/>
          <cell r="I2418"/>
          <cell r="J2418"/>
          <cell r="K2418"/>
          <cell r="L2418"/>
          <cell r="M2418"/>
          <cell r="N2418"/>
          <cell r="O2418"/>
          <cell r="P2418">
            <v>0</v>
          </cell>
          <cell r="Q2418"/>
          <cell r="R2418"/>
          <cell r="S2418" t="str">
            <v xml:space="preserve">32819 </v>
          </cell>
          <cell r="T2418"/>
          <cell r="U2418"/>
          <cell r="V2418"/>
          <cell r="W2418"/>
          <cell r="X2418"/>
          <cell r="Y2418"/>
          <cell r="Z2418"/>
          <cell r="AA2418">
            <v>32819</v>
          </cell>
          <cell r="AB2418"/>
        </row>
        <row r="2419">
          <cell r="A2419"/>
          <cell r="B2419"/>
          <cell r="C2419"/>
          <cell r="D2419"/>
          <cell r="E2419"/>
          <cell r="F2419"/>
          <cell r="G2419"/>
          <cell r="H2419"/>
          <cell r="I2419"/>
          <cell r="J2419"/>
          <cell r="K2419"/>
          <cell r="L2419"/>
          <cell r="M2419"/>
          <cell r="N2419"/>
          <cell r="O2419"/>
          <cell r="P2419">
            <v>0</v>
          </cell>
          <cell r="Q2419"/>
          <cell r="R2419"/>
          <cell r="S2419" t="str">
            <v xml:space="preserve">32819 </v>
          </cell>
          <cell r="T2419"/>
          <cell r="U2419"/>
          <cell r="V2419"/>
          <cell r="W2419"/>
          <cell r="X2419"/>
          <cell r="Y2419"/>
          <cell r="Z2419"/>
          <cell r="AA2419">
            <v>32819</v>
          </cell>
          <cell r="AB2419"/>
        </row>
        <row r="2420">
          <cell r="A2420"/>
          <cell r="B2420"/>
          <cell r="C2420"/>
          <cell r="D2420"/>
          <cell r="E2420"/>
          <cell r="F2420"/>
          <cell r="G2420"/>
          <cell r="H2420"/>
          <cell r="I2420"/>
          <cell r="J2420"/>
          <cell r="K2420"/>
          <cell r="L2420"/>
          <cell r="M2420"/>
          <cell r="N2420"/>
          <cell r="O2420"/>
          <cell r="P2420">
            <v>0</v>
          </cell>
          <cell r="Q2420"/>
          <cell r="R2420"/>
          <cell r="S2420" t="str">
            <v xml:space="preserve">32819 </v>
          </cell>
          <cell r="T2420"/>
          <cell r="U2420"/>
          <cell r="V2420"/>
          <cell r="W2420"/>
          <cell r="X2420"/>
          <cell r="Y2420"/>
          <cell r="Z2420"/>
          <cell r="AA2420">
            <v>32819</v>
          </cell>
          <cell r="AB2420"/>
        </row>
        <row r="2421">
          <cell r="A2421"/>
          <cell r="B2421"/>
          <cell r="C2421"/>
          <cell r="D2421"/>
          <cell r="E2421"/>
          <cell r="F2421"/>
          <cell r="G2421"/>
          <cell r="H2421"/>
          <cell r="I2421"/>
          <cell r="J2421"/>
          <cell r="K2421"/>
          <cell r="L2421"/>
          <cell r="M2421"/>
          <cell r="N2421"/>
          <cell r="O2421"/>
          <cell r="P2421">
            <v>0</v>
          </cell>
          <cell r="Q2421"/>
          <cell r="R2421"/>
          <cell r="S2421" t="str">
            <v xml:space="preserve">32819 </v>
          </cell>
          <cell r="T2421"/>
          <cell r="U2421"/>
          <cell r="V2421"/>
          <cell r="W2421"/>
          <cell r="X2421"/>
          <cell r="Y2421"/>
          <cell r="Z2421"/>
          <cell r="AA2421">
            <v>32819</v>
          </cell>
          <cell r="AB2421"/>
        </row>
        <row r="2422">
          <cell r="A2422"/>
          <cell r="B2422"/>
          <cell r="C2422"/>
          <cell r="D2422"/>
          <cell r="E2422"/>
          <cell r="F2422"/>
          <cell r="G2422"/>
          <cell r="H2422"/>
          <cell r="I2422"/>
          <cell r="J2422"/>
          <cell r="K2422"/>
          <cell r="L2422"/>
          <cell r="M2422"/>
          <cell r="N2422"/>
          <cell r="O2422"/>
          <cell r="P2422">
            <v>0</v>
          </cell>
          <cell r="Q2422"/>
          <cell r="R2422"/>
          <cell r="S2422" t="str">
            <v xml:space="preserve">32819 </v>
          </cell>
          <cell r="T2422"/>
          <cell r="U2422"/>
          <cell r="V2422"/>
          <cell r="W2422"/>
          <cell r="X2422"/>
          <cell r="Y2422"/>
          <cell r="Z2422"/>
          <cell r="AA2422">
            <v>32819</v>
          </cell>
          <cell r="AB2422"/>
        </row>
        <row r="2423">
          <cell r="A2423"/>
          <cell r="B2423"/>
          <cell r="C2423"/>
          <cell r="D2423"/>
          <cell r="E2423"/>
          <cell r="F2423"/>
          <cell r="G2423"/>
          <cell r="H2423"/>
          <cell r="I2423"/>
          <cell r="J2423"/>
          <cell r="K2423"/>
          <cell r="L2423"/>
          <cell r="M2423"/>
          <cell r="N2423"/>
          <cell r="O2423"/>
          <cell r="P2423">
            <v>0</v>
          </cell>
          <cell r="Q2423"/>
          <cell r="R2423"/>
          <cell r="S2423" t="str">
            <v xml:space="preserve">32819 </v>
          </cell>
          <cell r="T2423"/>
          <cell r="U2423"/>
          <cell r="V2423"/>
          <cell r="W2423"/>
          <cell r="X2423"/>
          <cell r="Y2423"/>
          <cell r="Z2423"/>
          <cell r="AA2423">
            <v>32819</v>
          </cell>
          <cell r="AB2423"/>
        </row>
        <row r="2424">
          <cell r="A2424"/>
          <cell r="B2424"/>
          <cell r="C2424"/>
          <cell r="D2424"/>
          <cell r="E2424"/>
          <cell r="F2424"/>
          <cell r="G2424"/>
          <cell r="H2424"/>
          <cell r="I2424"/>
          <cell r="J2424"/>
          <cell r="K2424"/>
          <cell r="L2424"/>
          <cell r="M2424"/>
          <cell r="N2424"/>
          <cell r="O2424"/>
          <cell r="P2424">
            <v>0</v>
          </cell>
          <cell r="Q2424"/>
          <cell r="R2424"/>
          <cell r="S2424" t="str">
            <v xml:space="preserve">32819 </v>
          </cell>
          <cell r="T2424"/>
          <cell r="U2424"/>
          <cell r="V2424"/>
          <cell r="W2424"/>
          <cell r="X2424"/>
          <cell r="Y2424"/>
          <cell r="Z2424"/>
          <cell r="AA2424">
            <v>32819</v>
          </cell>
          <cell r="AB2424"/>
        </row>
        <row r="2425">
          <cell r="A2425"/>
          <cell r="B2425"/>
          <cell r="C2425"/>
          <cell r="D2425"/>
          <cell r="E2425"/>
          <cell r="F2425"/>
          <cell r="G2425"/>
          <cell r="H2425"/>
          <cell r="I2425"/>
          <cell r="J2425"/>
          <cell r="K2425"/>
          <cell r="L2425"/>
          <cell r="M2425"/>
          <cell r="N2425"/>
          <cell r="O2425"/>
          <cell r="P2425">
            <v>0</v>
          </cell>
          <cell r="Q2425"/>
          <cell r="R2425"/>
          <cell r="S2425" t="str">
            <v xml:space="preserve">32819 </v>
          </cell>
          <cell r="T2425"/>
          <cell r="U2425"/>
          <cell r="V2425"/>
          <cell r="W2425"/>
          <cell r="X2425"/>
          <cell r="Y2425"/>
          <cell r="Z2425"/>
          <cell r="AA2425">
            <v>32819</v>
          </cell>
          <cell r="AB2425"/>
        </row>
        <row r="2426">
          <cell r="A2426"/>
          <cell r="B2426"/>
          <cell r="C2426"/>
          <cell r="D2426"/>
          <cell r="E2426"/>
          <cell r="F2426"/>
          <cell r="G2426"/>
          <cell r="H2426"/>
          <cell r="I2426"/>
          <cell r="J2426"/>
          <cell r="K2426"/>
          <cell r="L2426"/>
          <cell r="M2426"/>
          <cell r="N2426"/>
          <cell r="O2426"/>
          <cell r="P2426">
            <v>0</v>
          </cell>
          <cell r="Q2426"/>
          <cell r="R2426"/>
          <cell r="S2426" t="str">
            <v xml:space="preserve">32819 </v>
          </cell>
          <cell r="T2426"/>
          <cell r="U2426"/>
          <cell r="V2426"/>
          <cell r="W2426"/>
          <cell r="X2426"/>
          <cell r="Y2426"/>
          <cell r="Z2426"/>
          <cell r="AA2426">
            <v>32819</v>
          </cell>
          <cell r="AB2426"/>
        </row>
        <row r="2427">
          <cell r="A2427"/>
          <cell r="B2427"/>
          <cell r="C2427"/>
          <cell r="D2427"/>
          <cell r="E2427"/>
          <cell r="F2427"/>
          <cell r="G2427"/>
          <cell r="H2427"/>
          <cell r="I2427"/>
          <cell r="J2427"/>
          <cell r="K2427"/>
          <cell r="L2427"/>
          <cell r="M2427"/>
          <cell r="N2427"/>
          <cell r="O2427"/>
          <cell r="P2427">
            <v>0</v>
          </cell>
          <cell r="Q2427"/>
          <cell r="R2427"/>
          <cell r="S2427" t="str">
            <v xml:space="preserve">32819 </v>
          </cell>
          <cell r="T2427"/>
          <cell r="U2427"/>
          <cell r="V2427"/>
          <cell r="W2427"/>
          <cell r="X2427"/>
          <cell r="Y2427"/>
          <cell r="Z2427"/>
          <cell r="AA2427">
            <v>32819</v>
          </cell>
          <cell r="AB2427"/>
        </row>
        <row r="2428">
          <cell r="A2428"/>
          <cell r="B2428"/>
          <cell r="C2428"/>
          <cell r="D2428"/>
          <cell r="E2428"/>
          <cell r="F2428"/>
          <cell r="G2428"/>
          <cell r="H2428"/>
          <cell r="I2428"/>
          <cell r="J2428"/>
          <cell r="K2428"/>
          <cell r="L2428"/>
          <cell r="M2428"/>
          <cell r="N2428"/>
          <cell r="O2428"/>
          <cell r="P2428">
            <v>0</v>
          </cell>
          <cell r="Q2428"/>
          <cell r="R2428"/>
          <cell r="S2428" t="str">
            <v xml:space="preserve">32819 </v>
          </cell>
          <cell r="T2428"/>
          <cell r="U2428"/>
          <cell r="V2428"/>
          <cell r="W2428"/>
          <cell r="X2428"/>
          <cell r="Y2428"/>
          <cell r="Z2428"/>
          <cell r="AA2428">
            <v>32819</v>
          </cell>
          <cell r="AB2428"/>
        </row>
        <row r="2429">
          <cell r="A2429"/>
          <cell r="B2429"/>
          <cell r="C2429"/>
          <cell r="D2429"/>
          <cell r="E2429"/>
          <cell r="F2429"/>
          <cell r="G2429"/>
          <cell r="H2429"/>
          <cell r="I2429"/>
          <cell r="J2429"/>
          <cell r="K2429"/>
          <cell r="L2429"/>
          <cell r="M2429"/>
          <cell r="N2429"/>
          <cell r="O2429"/>
          <cell r="P2429">
            <v>0</v>
          </cell>
          <cell r="Q2429"/>
          <cell r="R2429"/>
          <cell r="S2429" t="str">
            <v xml:space="preserve">32819 </v>
          </cell>
          <cell r="T2429"/>
          <cell r="U2429"/>
          <cell r="V2429"/>
          <cell r="W2429"/>
          <cell r="X2429"/>
          <cell r="Y2429"/>
          <cell r="Z2429"/>
          <cell r="AA2429">
            <v>32819</v>
          </cell>
          <cell r="AB2429"/>
        </row>
        <row r="2430">
          <cell r="A2430"/>
          <cell r="B2430"/>
          <cell r="C2430"/>
          <cell r="D2430"/>
          <cell r="E2430"/>
          <cell r="F2430"/>
          <cell r="G2430"/>
          <cell r="H2430"/>
          <cell r="I2430"/>
          <cell r="J2430"/>
          <cell r="K2430"/>
          <cell r="L2430"/>
          <cell r="M2430"/>
          <cell r="N2430"/>
          <cell r="O2430"/>
          <cell r="P2430">
            <v>0</v>
          </cell>
          <cell r="Q2430"/>
          <cell r="R2430"/>
          <cell r="S2430" t="str">
            <v xml:space="preserve">32819 </v>
          </cell>
          <cell r="T2430"/>
          <cell r="U2430"/>
          <cell r="V2430"/>
          <cell r="W2430"/>
          <cell r="X2430"/>
          <cell r="Y2430"/>
          <cell r="Z2430"/>
          <cell r="AA2430">
            <v>32819</v>
          </cell>
          <cell r="AB2430"/>
        </row>
        <row r="2431">
          <cell r="A2431"/>
          <cell r="B2431"/>
          <cell r="C2431"/>
          <cell r="D2431"/>
          <cell r="E2431"/>
          <cell r="F2431"/>
          <cell r="G2431"/>
          <cell r="H2431"/>
          <cell r="I2431"/>
          <cell r="J2431"/>
          <cell r="K2431"/>
          <cell r="L2431"/>
          <cell r="M2431"/>
          <cell r="N2431"/>
          <cell r="O2431"/>
          <cell r="P2431">
            <v>0</v>
          </cell>
          <cell r="Q2431"/>
          <cell r="R2431"/>
          <cell r="S2431" t="str">
            <v xml:space="preserve">32819 </v>
          </cell>
          <cell r="T2431"/>
          <cell r="U2431"/>
          <cell r="V2431"/>
          <cell r="W2431"/>
          <cell r="X2431"/>
          <cell r="Y2431"/>
          <cell r="Z2431"/>
          <cell r="AA2431">
            <v>32819</v>
          </cell>
          <cell r="AB2431"/>
        </row>
        <row r="2432">
          <cell r="A2432"/>
          <cell r="B2432"/>
          <cell r="C2432"/>
          <cell r="D2432"/>
          <cell r="E2432"/>
          <cell r="F2432"/>
          <cell r="G2432"/>
          <cell r="H2432"/>
          <cell r="I2432"/>
          <cell r="J2432"/>
          <cell r="K2432"/>
          <cell r="L2432"/>
          <cell r="M2432"/>
          <cell r="N2432"/>
          <cell r="O2432"/>
          <cell r="P2432">
            <v>0</v>
          </cell>
          <cell r="Q2432"/>
          <cell r="R2432"/>
          <cell r="S2432" t="str">
            <v xml:space="preserve">32819 </v>
          </cell>
          <cell r="T2432"/>
          <cell r="U2432"/>
          <cell r="V2432"/>
          <cell r="W2432"/>
          <cell r="X2432"/>
          <cell r="Y2432"/>
          <cell r="Z2432"/>
          <cell r="AA2432">
            <v>32819</v>
          </cell>
          <cell r="AB2432"/>
        </row>
        <row r="2433">
          <cell r="A2433"/>
          <cell r="B2433"/>
          <cell r="C2433"/>
          <cell r="D2433"/>
          <cell r="E2433"/>
          <cell r="F2433"/>
          <cell r="G2433"/>
          <cell r="H2433"/>
          <cell r="I2433"/>
          <cell r="J2433"/>
          <cell r="K2433"/>
          <cell r="L2433"/>
          <cell r="M2433"/>
          <cell r="N2433"/>
          <cell r="O2433"/>
          <cell r="P2433">
            <v>0</v>
          </cell>
          <cell r="Q2433"/>
          <cell r="R2433"/>
          <cell r="S2433" t="str">
            <v xml:space="preserve">32819 </v>
          </cell>
          <cell r="T2433"/>
          <cell r="U2433"/>
          <cell r="V2433"/>
          <cell r="W2433"/>
          <cell r="X2433"/>
          <cell r="Y2433"/>
          <cell r="Z2433"/>
          <cell r="AA2433">
            <v>32819</v>
          </cell>
          <cell r="AB2433"/>
        </row>
        <row r="2434">
          <cell r="A2434"/>
          <cell r="B2434"/>
          <cell r="C2434"/>
          <cell r="D2434"/>
          <cell r="E2434"/>
          <cell r="F2434"/>
          <cell r="G2434"/>
          <cell r="H2434"/>
          <cell r="I2434"/>
          <cell r="J2434"/>
          <cell r="K2434"/>
          <cell r="L2434"/>
          <cell r="M2434"/>
          <cell r="N2434"/>
          <cell r="O2434"/>
          <cell r="P2434">
            <v>0</v>
          </cell>
          <cell r="Q2434"/>
          <cell r="R2434"/>
          <cell r="S2434" t="str">
            <v xml:space="preserve">32819 </v>
          </cell>
          <cell r="T2434"/>
          <cell r="U2434"/>
          <cell r="V2434"/>
          <cell r="W2434"/>
          <cell r="X2434"/>
          <cell r="Y2434"/>
          <cell r="Z2434"/>
          <cell r="AA2434">
            <v>32819</v>
          </cell>
          <cell r="AB2434"/>
        </row>
        <row r="2435">
          <cell r="A2435"/>
          <cell r="B2435"/>
          <cell r="C2435"/>
          <cell r="D2435"/>
          <cell r="E2435"/>
          <cell r="F2435"/>
          <cell r="G2435"/>
          <cell r="H2435"/>
          <cell r="I2435"/>
          <cell r="J2435"/>
          <cell r="K2435"/>
          <cell r="L2435"/>
          <cell r="M2435"/>
          <cell r="N2435"/>
          <cell r="O2435"/>
          <cell r="P2435">
            <v>0</v>
          </cell>
          <cell r="Q2435"/>
          <cell r="R2435"/>
          <cell r="S2435" t="str">
            <v xml:space="preserve">32819 </v>
          </cell>
          <cell r="T2435"/>
          <cell r="U2435"/>
          <cell r="V2435"/>
          <cell r="W2435"/>
          <cell r="X2435"/>
          <cell r="Y2435"/>
          <cell r="Z2435"/>
          <cell r="AA2435">
            <v>32819</v>
          </cell>
          <cell r="AB2435"/>
        </row>
        <row r="2436">
          <cell r="A2436"/>
          <cell r="B2436"/>
          <cell r="C2436"/>
          <cell r="D2436"/>
          <cell r="E2436"/>
          <cell r="F2436"/>
          <cell r="G2436"/>
          <cell r="H2436"/>
          <cell r="I2436"/>
          <cell r="J2436"/>
          <cell r="K2436"/>
          <cell r="L2436"/>
          <cell r="M2436"/>
          <cell r="N2436"/>
          <cell r="O2436"/>
          <cell r="P2436">
            <v>0</v>
          </cell>
          <cell r="Q2436"/>
          <cell r="R2436"/>
          <cell r="S2436" t="str">
            <v xml:space="preserve">32819 </v>
          </cell>
          <cell r="T2436"/>
          <cell r="U2436"/>
          <cell r="V2436"/>
          <cell r="W2436"/>
          <cell r="X2436"/>
          <cell r="Y2436"/>
          <cell r="Z2436"/>
          <cell r="AA2436">
            <v>32819</v>
          </cell>
          <cell r="AB2436"/>
        </row>
        <row r="2437">
          <cell r="A2437"/>
          <cell r="B2437"/>
          <cell r="C2437"/>
          <cell r="D2437"/>
          <cell r="E2437"/>
          <cell r="F2437"/>
          <cell r="G2437"/>
          <cell r="H2437"/>
          <cell r="I2437"/>
          <cell r="J2437"/>
          <cell r="K2437"/>
          <cell r="L2437"/>
          <cell r="M2437"/>
          <cell r="N2437"/>
          <cell r="O2437"/>
          <cell r="P2437">
            <v>0</v>
          </cell>
          <cell r="Q2437"/>
          <cell r="R2437"/>
          <cell r="S2437" t="str">
            <v xml:space="preserve">32819 </v>
          </cell>
          <cell r="T2437"/>
          <cell r="U2437"/>
          <cell r="V2437"/>
          <cell r="W2437"/>
          <cell r="X2437"/>
          <cell r="Y2437"/>
          <cell r="Z2437"/>
          <cell r="AA2437">
            <v>32819</v>
          </cell>
          <cell r="AB2437"/>
        </row>
        <row r="2438">
          <cell r="A2438"/>
          <cell r="B2438"/>
          <cell r="C2438"/>
          <cell r="D2438"/>
          <cell r="E2438"/>
          <cell r="F2438"/>
          <cell r="G2438"/>
          <cell r="H2438"/>
          <cell r="I2438"/>
          <cell r="J2438"/>
          <cell r="K2438"/>
          <cell r="L2438"/>
          <cell r="M2438"/>
          <cell r="N2438"/>
          <cell r="O2438"/>
          <cell r="P2438">
            <v>0</v>
          </cell>
          <cell r="Q2438"/>
          <cell r="R2438"/>
          <cell r="S2438" t="str">
            <v xml:space="preserve">32819 </v>
          </cell>
          <cell r="T2438"/>
          <cell r="U2438"/>
          <cell r="V2438"/>
          <cell r="W2438"/>
          <cell r="X2438"/>
          <cell r="Y2438"/>
          <cell r="Z2438"/>
          <cell r="AA2438">
            <v>32819</v>
          </cell>
          <cell r="AB2438"/>
        </row>
        <row r="2439">
          <cell r="A2439"/>
          <cell r="B2439"/>
          <cell r="C2439"/>
          <cell r="D2439"/>
          <cell r="E2439"/>
          <cell r="F2439"/>
          <cell r="G2439"/>
          <cell r="H2439"/>
          <cell r="I2439"/>
          <cell r="J2439"/>
          <cell r="K2439"/>
          <cell r="L2439"/>
          <cell r="M2439"/>
          <cell r="N2439"/>
          <cell r="O2439"/>
          <cell r="P2439">
            <v>0</v>
          </cell>
          <cell r="Q2439"/>
          <cell r="R2439"/>
          <cell r="S2439" t="str">
            <v xml:space="preserve">32819 </v>
          </cell>
          <cell r="T2439"/>
          <cell r="U2439"/>
          <cell r="V2439"/>
          <cell r="W2439"/>
          <cell r="X2439"/>
          <cell r="Y2439"/>
          <cell r="Z2439"/>
          <cell r="AA2439">
            <v>32819</v>
          </cell>
          <cell r="AB2439"/>
        </row>
        <row r="2440">
          <cell r="A2440"/>
          <cell r="B2440"/>
          <cell r="C2440"/>
          <cell r="D2440"/>
          <cell r="E2440"/>
          <cell r="F2440"/>
          <cell r="G2440"/>
          <cell r="H2440"/>
          <cell r="I2440"/>
          <cell r="J2440"/>
          <cell r="K2440"/>
          <cell r="L2440"/>
          <cell r="M2440"/>
          <cell r="N2440"/>
          <cell r="O2440"/>
          <cell r="P2440">
            <v>0</v>
          </cell>
          <cell r="Q2440"/>
          <cell r="R2440"/>
          <cell r="S2440" t="str">
            <v xml:space="preserve">32819 </v>
          </cell>
          <cell r="T2440"/>
          <cell r="U2440"/>
          <cell r="V2440"/>
          <cell r="W2440"/>
          <cell r="X2440"/>
          <cell r="Y2440"/>
          <cell r="Z2440"/>
          <cell r="AA2440">
            <v>32819</v>
          </cell>
          <cell r="AB2440"/>
        </row>
        <row r="2441">
          <cell r="A2441"/>
          <cell r="B2441"/>
          <cell r="C2441"/>
          <cell r="D2441"/>
          <cell r="E2441"/>
          <cell r="F2441"/>
          <cell r="G2441"/>
          <cell r="H2441"/>
          <cell r="I2441"/>
          <cell r="J2441"/>
          <cell r="K2441"/>
          <cell r="L2441"/>
          <cell r="M2441"/>
          <cell r="N2441"/>
          <cell r="O2441"/>
          <cell r="P2441">
            <v>0</v>
          </cell>
          <cell r="Q2441"/>
          <cell r="R2441"/>
          <cell r="S2441" t="str">
            <v xml:space="preserve">32819 </v>
          </cell>
          <cell r="T2441"/>
          <cell r="U2441"/>
          <cell r="V2441"/>
          <cell r="W2441"/>
          <cell r="X2441"/>
          <cell r="Y2441"/>
          <cell r="Z2441"/>
          <cell r="AA2441">
            <v>32819</v>
          </cell>
          <cell r="AB2441"/>
        </row>
        <row r="2442">
          <cell r="A2442"/>
          <cell r="B2442"/>
          <cell r="C2442"/>
          <cell r="D2442"/>
          <cell r="E2442"/>
          <cell r="F2442"/>
          <cell r="G2442"/>
          <cell r="H2442"/>
          <cell r="I2442"/>
          <cell r="J2442"/>
          <cell r="K2442"/>
          <cell r="L2442"/>
          <cell r="M2442"/>
          <cell r="N2442"/>
          <cell r="O2442"/>
          <cell r="P2442">
            <v>0</v>
          </cell>
          <cell r="Q2442"/>
          <cell r="R2442"/>
          <cell r="S2442" t="str">
            <v xml:space="preserve">32819 </v>
          </cell>
          <cell r="T2442"/>
          <cell r="U2442"/>
          <cell r="V2442"/>
          <cell r="W2442"/>
          <cell r="X2442"/>
          <cell r="Y2442"/>
          <cell r="Z2442"/>
          <cell r="AA2442">
            <v>32819</v>
          </cell>
          <cell r="AB2442"/>
        </row>
        <row r="2443">
          <cell r="A2443"/>
          <cell r="B2443"/>
          <cell r="C2443"/>
          <cell r="D2443"/>
          <cell r="E2443"/>
          <cell r="F2443"/>
          <cell r="G2443"/>
          <cell r="H2443"/>
          <cell r="I2443"/>
          <cell r="J2443"/>
          <cell r="K2443"/>
          <cell r="L2443"/>
          <cell r="M2443"/>
          <cell r="N2443"/>
          <cell r="O2443"/>
          <cell r="P2443">
            <v>0</v>
          </cell>
          <cell r="Q2443"/>
          <cell r="R2443"/>
          <cell r="S2443" t="str">
            <v xml:space="preserve">32819 </v>
          </cell>
          <cell r="T2443"/>
          <cell r="U2443"/>
          <cell r="V2443"/>
          <cell r="W2443"/>
          <cell r="X2443"/>
          <cell r="Y2443"/>
          <cell r="Z2443"/>
          <cell r="AA2443">
            <v>32819</v>
          </cell>
          <cell r="AB2443"/>
        </row>
        <row r="2444">
          <cell r="A2444"/>
          <cell r="B2444"/>
          <cell r="C2444"/>
          <cell r="D2444"/>
          <cell r="E2444"/>
          <cell r="F2444"/>
          <cell r="G2444"/>
          <cell r="H2444"/>
          <cell r="I2444"/>
          <cell r="J2444"/>
          <cell r="K2444"/>
          <cell r="L2444"/>
          <cell r="M2444"/>
          <cell r="N2444"/>
          <cell r="O2444"/>
          <cell r="P2444">
            <v>0</v>
          </cell>
          <cell r="Q2444"/>
          <cell r="R2444"/>
          <cell r="S2444" t="str">
            <v xml:space="preserve">32819 </v>
          </cell>
          <cell r="T2444"/>
          <cell r="U2444"/>
          <cell r="V2444"/>
          <cell r="W2444"/>
          <cell r="X2444"/>
          <cell r="Y2444"/>
          <cell r="Z2444"/>
          <cell r="AA2444">
            <v>32819</v>
          </cell>
          <cell r="AB2444"/>
        </row>
        <row r="2445">
          <cell r="A2445"/>
          <cell r="B2445"/>
          <cell r="C2445"/>
          <cell r="D2445"/>
          <cell r="E2445"/>
          <cell r="F2445"/>
          <cell r="G2445"/>
          <cell r="H2445"/>
          <cell r="I2445"/>
          <cell r="J2445"/>
          <cell r="K2445"/>
          <cell r="L2445"/>
          <cell r="M2445"/>
          <cell r="N2445"/>
          <cell r="O2445"/>
          <cell r="P2445">
            <v>0</v>
          </cell>
          <cell r="Q2445"/>
          <cell r="R2445"/>
          <cell r="S2445" t="str">
            <v xml:space="preserve">32819 </v>
          </cell>
          <cell r="T2445"/>
          <cell r="U2445"/>
          <cell r="V2445"/>
          <cell r="W2445"/>
          <cell r="X2445"/>
          <cell r="Y2445"/>
          <cell r="Z2445"/>
          <cell r="AA2445">
            <v>32819</v>
          </cell>
          <cell r="AB2445"/>
        </row>
        <row r="2446">
          <cell r="A2446"/>
          <cell r="B2446"/>
          <cell r="C2446"/>
          <cell r="D2446"/>
          <cell r="E2446"/>
          <cell r="F2446"/>
          <cell r="G2446"/>
          <cell r="H2446"/>
          <cell r="I2446"/>
          <cell r="J2446"/>
          <cell r="K2446"/>
          <cell r="L2446"/>
          <cell r="M2446"/>
          <cell r="N2446"/>
          <cell r="O2446"/>
          <cell r="P2446">
            <v>0</v>
          </cell>
          <cell r="Q2446"/>
          <cell r="R2446"/>
          <cell r="S2446" t="str">
            <v xml:space="preserve">32819 </v>
          </cell>
          <cell r="T2446"/>
          <cell r="U2446"/>
          <cell r="V2446"/>
          <cell r="W2446"/>
          <cell r="X2446"/>
          <cell r="Y2446"/>
          <cell r="Z2446"/>
          <cell r="AA2446">
            <v>32819</v>
          </cell>
          <cell r="AB2446"/>
        </row>
        <row r="2447">
          <cell r="A2447"/>
          <cell r="B2447"/>
          <cell r="C2447"/>
          <cell r="D2447"/>
          <cell r="E2447"/>
          <cell r="F2447"/>
          <cell r="G2447"/>
          <cell r="H2447"/>
          <cell r="I2447"/>
          <cell r="J2447"/>
          <cell r="K2447"/>
          <cell r="L2447"/>
          <cell r="M2447"/>
          <cell r="N2447"/>
          <cell r="O2447"/>
          <cell r="P2447">
            <v>0</v>
          </cell>
          <cell r="Q2447"/>
          <cell r="R2447"/>
          <cell r="S2447" t="str">
            <v xml:space="preserve">32819 </v>
          </cell>
          <cell r="T2447"/>
          <cell r="U2447"/>
          <cell r="V2447"/>
          <cell r="W2447"/>
          <cell r="X2447"/>
          <cell r="Y2447"/>
          <cell r="Z2447"/>
          <cell r="AA2447">
            <v>32819</v>
          </cell>
          <cell r="AB2447"/>
        </row>
        <row r="2448">
          <cell r="A2448"/>
          <cell r="B2448"/>
          <cell r="C2448"/>
          <cell r="D2448"/>
          <cell r="E2448"/>
          <cell r="F2448"/>
          <cell r="G2448"/>
          <cell r="H2448"/>
          <cell r="I2448"/>
          <cell r="J2448"/>
          <cell r="K2448"/>
          <cell r="L2448"/>
          <cell r="M2448"/>
          <cell r="N2448"/>
          <cell r="O2448"/>
          <cell r="P2448">
            <v>0</v>
          </cell>
          <cell r="Q2448"/>
          <cell r="R2448"/>
          <cell r="S2448" t="str">
            <v xml:space="preserve">32819 </v>
          </cell>
          <cell r="T2448"/>
          <cell r="U2448"/>
          <cell r="V2448"/>
          <cell r="W2448"/>
          <cell r="X2448"/>
          <cell r="Y2448"/>
          <cell r="Z2448"/>
          <cell r="AA2448">
            <v>32819</v>
          </cell>
          <cell r="AB2448"/>
        </row>
        <row r="2449">
          <cell r="A2449"/>
          <cell r="B2449"/>
          <cell r="C2449"/>
          <cell r="D2449"/>
          <cell r="E2449"/>
          <cell r="F2449"/>
          <cell r="G2449"/>
          <cell r="H2449"/>
          <cell r="I2449"/>
          <cell r="J2449"/>
          <cell r="K2449"/>
          <cell r="L2449"/>
          <cell r="M2449"/>
          <cell r="N2449"/>
          <cell r="O2449"/>
          <cell r="P2449">
            <v>0</v>
          </cell>
          <cell r="Q2449"/>
          <cell r="R2449"/>
          <cell r="S2449" t="str">
            <v xml:space="preserve">32819 </v>
          </cell>
          <cell r="T2449"/>
          <cell r="U2449"/>
          <cell r="V2449"/>
          <cell r="W2449"/>
          <cell r="X2449"/>
          <cell r="Y2449"/>
          <cell r="Z2449"/>
          <cell r="AA2449">
            <v>32819</v>
          </cell>
          <cell r="AB2449"/>
        </row>
        <row r="2450">
          <cell r="A2450"/>
          <cell r="B2450"/>
          <cell r="C2450"/>
          <cell r="D2450"/>
          <cell r="E2450"/>
          <cell r="F2450"/>
          <cell r="G2450"/>
          <cell r="H2450"/>
          <cell r="I2450"/>
          <cell r="J2450"/>
          <cell r="K2450"/>
          <cell r="L2450"/>
          <cell r="M2450"/>
          <cell r="N2450"/>
          <cell r="O2450"/>
          <cell r="P2450">
            <v>0</v>
          </cell>
          <cell r="Q2450"/>
          <cell r="R2450"/>
          <cell r="S2450" t="str">
            <v xml:space="preserve">32819 </v>
          </cell>
          <cell r="T2450"/>
          <cell r="U2450"/>
          <cell r="V2450"/>
          <cell r="W2450"/>
          <cell r="X2450"/>
          <cell r="Y2450"/>
          <cell r="Z2450"/>
          <cell r="AA2450">
            <v>32819</v>
          </cell>
          <cell r="AB2450"/>
        </row>
        <row r="2451">
          <cell r="A2451"/>
          <cell r="B2451"/>
          <cell r="C2451"/>
          <cell r="D2451"/>
          <cell r="E2451"/>
          <cell r="F2451"/>
          <cell r="G2451"/>
          <cell r="H2451"/>
          <cell r="I2451"/>
          <cell r="J2451"/>
          <cell r="K2451"/>
          <cell r="L2451"/>
          <cell r="M2451"/>
          <cell r="N2451"/>
          <cell r="O2451"/>
          <cell r="P2451">
            <v>0</v>
          </cell>
          <cell r="Q2451"/>
          <cell r="R2451"/>
          <cell r="S2451" t="str">
            <v xml:space="preserve">32819 </v>
          </cell>
          <cell r="T2451"/>
          <cell r="U2451"/>
          <cell r="V2451"/>
          <cell r="W2451"/>
          <cell r="X2451"/>
          <cell r="Y2451"/>
          <cell r="Z2451"/>
          <cell r="AA2451">
            <v>32819</v>
          </cell>
          <cell r="AB2451"/>
        </row>
        <row r="2452">
          <cell r="A2452"/>
          <cell r="B2452"/>
          <cell r="C2452"/>
          <cell r="D2452"/>
          <cell r="E2452"/>
          <cell r="F2452"/>
          <cell r="G2452"/>
          <cell r="H2452"/>
          <cell r="I2452"/>
          <cell r="J2452"/>
          <cell r="K2452"/>
          <cell r="L2452"/>
          <cell r="M2452"/>
          <cell r="N2452"/>
          <cell r="O2452"/>
          <cell r="P2452">
            <v>0</v>
          </cell>
          <cell r="Q2452"/>
          <cell r="R2452"/>
          <cell r="S2452" t="str">
            <v xml:space="preserve">32819 </v>
          </cell>
          <cell r="T2452"/>
          <cell r="U2452"/>
          <cell r="V2452"/>
          <cell r="W2452"/>
          <cell r="X2452"/>
          <cell r="Y2452"/>
          <cell r="Z2452"/>
          <cell r="AA2452">
            <v>32819</v>
          </cell>
          <cell r="AB2452"/>
        </row>
        <row r="2453">
          <cell r="A2453"/>
          <cell r="B2453"/>
          <cell r="C2453"/>
          <cell r="D2453"/>
          <cell r="E2453"/>
          <cell r="F2453"/>
          <cell r="G2453"/>
          <cell r="H2453"/>
          <cell r="I2453"/>
          <cell r="J2453"/>
          <cell r="K2453"/>
          <cell r="L2453"/>
          <cell r="M2453"/>
          <cell r="N2453"/>
          <cell r="O2453"/>
          <cell r="P2453">
            <v>0</v>
          </cell>
          <cell r="Q2453"/>
          <cell r="R2453"/>
          <cell r="S2453" t="str">
            <v xml:space="preserve">32819 </v>
          </cell>
          <cell r="T2453"/>
          <cell r="U2453"/>
          <cell r="V2453"/>
          <cell r="W2453"/>
          <cell r="X2453"/>
          <cell r="Y2453"/>
          <cell r="Z2453"/>
          <cell r="AA2453">
            <v>32819</v>
          </cell>
          <cell r="AB2453"/>
        </row>
        <row r="2454">
          <cell r="A2454"/>
          <cell r="B2454"/>
          <cell r="C2454"/>
          <cell r="D2454"/>
          <cell r="E2454"/>
          <cell r="F2454"/>
          <cell r="G2454"/>
          <cell r="H2454"/>
          <cell r="I2454"/>
          <cell r="J2454"/>
          <cell r="K2454"/>
          <cell r="L2454"/>
          <cell r="M2454"/>
          <cell r="N2454"/>
          <cell r="O2454"/>
          <cell r="P2454">
            <v>0</v>
          </cell>
          <cell r="Q2454"/>
          <cell r="R2454"/>
          <cell r="S2454" t="str">
            <v xml:space="preserve">32819 </v>
          </cell>
          <cell r="T2454"/>
          <cell r="U2454"/>
          <cell r="V2454"/>
          <cell r="W2454"/>
          <cell r="X2454"/>
          <cell r="Y2454"/>
          <cell r="Z2454"/>
          <cell r="AA2454">
            <v>32819</v>
          </cell>
          <cell r="AB2454"/>
        </row>
        <row r="2455">
          <cell r="A2455"/>
          <cell r="B2455"/>
          <cell r="C2455"/>
          <cell r="D2455"/>
          <cell r="E2455"/>
          <cell r="F2455"/>
          <cell r="G2455"/>
          <cell r="H2455"/>
          <cell r="I2455"/>
          <cell r="J2455"/>
          <cell r="K2455"/>
          <cell r="L2455"/>
          <cell r="M2455"/>
          <cell r="N2455"/>
          <cell r="O2455"/>
          <cell r="P2455">
            <v>0</v>
          </cell>
          <cell r="Q2455"/>
          <cell r="R2455"/>
          <cell r="S2455" t="str">
            <v xml:space="preserve">32819 </v>
          </cell>
          <cell r="T2455"/>
          <cell r="U2455"/>
          <cell r="V2455"/>
          <cell r="W2455"/>
          <cell r="X2455"/>
          <cell r="Y2455"/>
          <cell r="Z2455"/>
          <cell r="AA2455">
            <v>32819</v>
          </cell>
          <cell r="AB2455"/>
        </row>
        <row r="2456">
          <cell r="A2456"/>
          <cell r="B2456"/>
          <cell r="C2456"/>
          <cell r="D2456"/>
          <cell r="E2456"/>
          <cell r="F2456"/>
          <cell r="G2456"/>
          <cell r="H2456"/>
          <cell r="I2456"/>
          <cell r="J2456"/>
          <cell r="K2456"/>
          <cell r="L2456"/>
          <cell r="M2456"/>
          <cell r="N2456"/>
          <cell r="O2456"/>
          <cell r="P2456">
            <v>0</v>
          </cell>
          <cell r="Q2456"/>
          <cell r="R2456"/>
          <cell r="S2456" t="str">
            <v xml:space="preserve">32819 </v>
          </cell>
          <cell r="T2456"/>
          <cell r="U2456"/>
          <cell r="V2456"/>
          <cell r="W2456"/>
          <cell r="X2456"/>
          <cell r="Y2456"/>
          <cell r="Z2456"/>
          <cell r="AA2456">
            <v>32819</v>
          </cell>
          <cell r="AB2456"/>
        </row>
        <row r="2457">
          <cell r="A2457"/>
          <cell r="B2457"/>
          <cell r="C2457"/>
          <cell r="D2457"/>
          <cell r="E2457"/>
          <cell r="F2457"/>
          <cell r="G2457"/>
          <cell r="H2457"/>
          <cell r="I2457"/>
          <cell r="J2457"/>
          <cell r="K2457"/>
          <cell r="L2457"/>
          <cell r="M2457"/>
          <cell r="N2457"/>
          <cell r="O2457"/>
          <cell r="P2457">
            <v>0</v>
          </cell>
          <cell r="Q2457"/>
          <cell r="R2457"/>
          <cell r="S2457" t="str">
            <v xml:space="preserve">32819 </v>
          </cell>
          <cell r="T2457"/>
          <cell r="U2457"/>
          <cell r="V2457"/>
          <cell r="W2457"/>
          <cell r="X2457"/>
          <cell r="Y2457"/>
          <cell r="Z2457"/>
          <cell r="AA2457">
            <v>32819</v>
          </cell>
          <cell r="AB2457"/>
        </row>
        <row r="2458">
          <cell r="A2458"/>
          <cell r="B2458"/>
          <cell r="C2458"/>
          <cell r="D2458"/>
          <cell r="E2458"/>
          <cell r="F2458"/>
          <cell r="G2458"/>
          <cell r="H2458"/>
          <cell r="I2458"/>
          <cell r="J2458"/>
          <cell r="K2458"/>
          <cell r="L2458"/>
          <cell r="M2458"/>
          <cell r="N2458"/>
          <cell r="O2458"/>
          <cell r="P2458">
            <v>0</v>
          </cell>
          <cell r="Q2458"/>
          <cell r="R2458"/>
          <cell r="S2458" t="str">
            <v xml:space="preserve">32819 </v>
          </cell>
          <cell r="T2458"/>
          <cell r="U2458"/>
          <cell r="V2458"/>
          <cell r="W2458"/>
          <cell r="X2458"/>
          <cell r="Y2458"/>
          <cell r="Z2458"/>
          <cell r="AA2458">
            <v>32819</v>
          </cell>
          <cell r="AB2458"/>
        </row>
        <row r="2459">
          <cell r="A2459"/>
          <cell r="B2459"/>
          <cell r="C2459"/>
          <cell r="D2459"/>
          <cell r="E2459"/>
          <cell r="F2459"/>
          <cell r="G2459"/>
          <cell r="H2459"/>
          <cell r="I2459"/>
          <cell r="J2459"/>
          <cell r="K2459"/>
          <cell r="L2459"/>
          <cell r="M2459"/>
          <cell r="N2459"/>
          <cell r="O2459"/>
          <cell r="P2459">
            <v>0</v>
          </cell>
          <cell r="Q2459"/>
          <cell r="R2459"/>
          <cell r="S2459" t="str">
            <v xml:space="preserve">32819 </v>
          </cell>
          <cell r="T2459"/>
          <cell r="U2459"/>
          <cell r="V2459"/>
          <cell r="W2459"/>
          <cell r="X2459"/>
          <cell r="Y2459"/>
          <cell r="Z2459"/>
          <cell r="AA2459">
            <v>32819</v>
          </cell>
          <cell r="AB2459"/>
        </row>
        <row r="2460">
          <cell r="A2460"/>
          <cell r="B2460"/>
          <cell r="C2460"/>
          <cell r="D2460"/>
          <cell r="E2460"/>
          <cell r="F2460"/>
          <cell r="G2460"/>
          <cell r="H2460"/>
          <cell r="I2460"/>
          <cell r="J2460"/>
          <cell r="K2460"/>
          <cell r="L2460"/>
          <cell r="M2460"/>
          <cell r="N2460"/>
          <cell r="O2460"/>
          <cell r="P2460">
            <v>0</v>
          </cell>
          <cell r="Q2460"/>
          <cell r="R2460"/>
          <cell r="S2460" t="str">
            <v xml:space="preserve">32819 </v>
          </cell>
          <cell r="T2460"/>
          <cell r="U2460"/>
          <cell r="V2460"/>
          <cell r="W2460"/>
          <cell r="X2460"/>
          <cell r="Y2460"/>
          <cell r="Z2460"/>
          <cell r="AA2460">
            <v>32819</v>
          </cell>
          <cell r="AB2460"/>
        </row>
        <row r="2461">
          <cell r="A2461"/>
          <cell r="B2461"/>
          <cell r="C2461"/>
          <cell r="D2461"/>
          <cell r="E2461"/>
          <cell r="F2461"/>
          <cell r="G2461"/>
          <cell r="H2461"/>
          <cell r="I2461"/>
          <cell r="J2461"/>
          <cell r="K2461"/>
          <cell r="L2461"/>
          <cell r="M2461"/>
          <cell r="N2461"/>
          <cell r="O2461"/>
          <cell r="P2461">
            <v>0</v>
          </cell>
          <cell r="Q2461"/>
          <cell r="R2461"/>
          <cell r="S2461" t="str">
            <v xml:space="preserve">32819 </v>
          </cell>
          <cell r="T2461"/>
          <cell r="U2461"/>
          <cell r="V2461"/>
          <cell r="W2461"/>
          <cell r="X2461"/>
          <cell r="Y2461"/>
          <cell r="Z2461"/>
          <cell r="AA2461">
            <v>32819</v>
          </cell>
          <cell r="AB2461"/>
        </row>
        <row r="2462">
          <cell r="A2462"/>
          <cell r="B2462"/>
          <cell r="C2462"/>
          <cell r="D2462"/>
          <cell r="E2462"/>
          <cell r="F2462"/>
          <cell r="G2462"/>
          <cell r="H2462"/>
          <cell r="I2462"/>
          <cell r="J2462"/>
          <cell r="K2462"/>
          <cell r="L2462"/>
          <cell r="M2462"/>
          <cell r="N2462"/>
          <cell r="O2462"/>
          <cell r="P2462">
            <v>0</v>
          </cell>
          <cell r="Q2462"/>
          <cell r="R2462"/>
          <cell r="S2462" t="str">
            <v xml:space="preserve">32819 </v>
          </cell>
          <cell r="T2462"/>
          <cell r="U2462"/>
          <cell r="V2462"/>
          <cell r="W2462"/>
          <cell r="X2462"/>
          <cell r="Y2462"/>
          <cell r="Z2462"/>
          <cell r="AA2462">
            <v>32819</v>
          </cell>
          <cell r="AB2462"/>
        </row>
        <row r="2463">
          <cell r="A2463"/>
          <cell r="B2463"/>
          <cell r="C2463"/>
          <cell r="D2463"/>
          <cell r="E2463"/>
          <cell r="F2463"/>
          <cell r="G2463"/>
          <cell r="H2463"/>
          <cell r="I2463"/>
          <cell r="J2463"/>
          <cell r="K2463"/>
          <cell r="L2463"/>
          <cell r="M2463"/>
          <cell r="N2463"/>
          <cell r="O2463"/>
          <cell r="P2463">
            <v>0</v>
          </cell>
          <cell r="Q2463"/>
          <cell r="R2463"/>
          <cell r="S2463" t="str">
            <v xml:space="preserve">32819 </v>
          </cell>
          <cell r="T2463"/>
          <cell r="U2463"/>
          <cell r="V2463"/>
          <cell r="W2463"/>
          <cell r="X2463"/>
          <cell r="Y2463"/>
          <cell r="Z2463"/>
          <cell r="AA2463">
            <v>32819</v>
          </cell>
          <cell r="AB2463"/>
        </row>
        <row r="2464">
          <cell r="A2464"/>
          <cell r="B2464"/>
          <cell r="C2464"/>
          <cell r="D2464"/>
          <cell r="E2464"/>
          <cell r="F2464"/>
          <cell r="G2464"/>
          <cell r="H2464"/>
          <cell r="I2464"/>
          <cell r="J2464"/>
          <cell r="K2464"/>
          <cell r="L2464"/>
          <cell r="M2464"/>
          <cell r="N2464"/>
          <cell r="O2464"/>
          <cell r="P2464">
            <v>0</v>
          </cell>
          <cell r="Q2464"/>
          <cell r="R2464"/>
          <cell r="S2464" t="str">
            <v xml:space="preserve">32819 </v>
          </cell>
          <cell r="T2464"/>
          <cell r="U2464"/>
          <cell r="V2464"/>
          <cell r="W2464"/>
          <cell r="X2464"/>
          <cell r="Y2464"/>
          <cell r="Z2464"/>
          <cell r="AA2464">
            <v>32819</v>
          </cell>
          <cell r="AB2464"/>
        </row>
        <row r="2465">
          <cell r="A2465"/>
          <cell r="B2465"/>
          <cell r="C2465"/>
          <cell r="D2465"/>
          <cell r="E2465"/>
          <cell r="F2465"/>
          <cell r="G2465"/>
          <cell r="H2465"/>
          <cell r="I2465"/>
          <cell r="J2465"/>
          <cell r="K2465"/>
          <cell r="L2465"/>
          <cell r="M2465"/>
          <cell r="N2465"/>
          <cell r="O2465"/>
          <cell r="P2465">
            <v>0</v>
          </cell>
          <cell r="Q2465"/>
          <cell r="R2465"/>
          <cell r="S2465" t="str">
            <v xml:space="preserve">32819 </v>
          </cell>
          <cell r="T2465"/>
          <cell r="U2465"/>
          <cell r="V2465"/>
          <cell r="W2465"/>
          <cell r="X2465"/>
          <cell r="Y2465"/>
          <cell r="Z2465"/>
          <cell r="AA2465">
            <v>32819</v>
          </cell>
          <cell r="AB2465"/>
        </row>
        <row r="2466">
          <cell r="A2466"/>
          <cell r="B2466"/>
          <cell r="C2466"/>
          <cell r="D2466"/>
          <cell r="E2466"/>
          <cell r="F2466"/>
          <cell r="G2466"/>
          <cell r="H2466"/>
          <cell r="I2466"/>
          <cell r="J2466"/>
          <cell r="K2466"/>
          <cell r="L2466"/>
          <cell r="M2466"/>
          <cell r="N2466"/>
          <cell r="O2466"/>
          <cell r="P2466">
            <v>0</v>
          </cell>
          <cell r="Q2466"/>
          <cell r="R2466"/>
          <cell r="S2466" t="str">
            <v xml:space="preserve">32819 </v>
          </cell>
          <cell r="T2466"/>
          <cell r="U2466"/>
          <cell r="V2466"/>
          <cell r="W2466"/>
          <cell r="X2466"/>
          <cell r="Y2466"/>
          <cell r="Z2466"/>
          <cell r="AA2466">
            <v>32819</v>
          </cell>
          <cell r="AB2466"/>
        </row>
        <row r="2467">
          <cell r="A2467"/>
          <cell r="B2467"/>
          <cell r="C2467"/>
          <cell r="D2467"/>
          <cell r="E2467"/>
          <cell r="F2467"/>
          <cell r="G2467"/>
          <cell r="H2467"/>
          <cell r="I2467"/>
          <cell r="J2467"/>
          <cell r="K2467"/>
          <cell r="L2467"/>
          <cell r="M2467"/>
          <cell r="N2467"/>
          <cell r="O2467"/>
          <cell r="P2467">
            <v>0</v>
          </cell>
          <cell r="Q2467"/>
          <cell r="R2467"/>
          <cell r="S2467" t="str">
            <v xml:space="preserve">32819 </v>
          </cell>
          <cell r="T2467"/>
          <cell r="U2467"/>
          <cell r="V2467"/>
          <cell r="W2467"/>
          <cell r="X2467"/>
          <cell r="Y2467"/>
          <cell r="Z2467"/>
          <cell r="AA2467">
            <v>32819</v>
          </cell>
          <cell r="AB2467"/>
        </row>
        <row r="2468">
          <cell r="A2468"/>
          <cell r="B2468"/>
          <cell r="C2468"/>
          <cell r="D2468"/>
          <cell r="E2468"/>
          <cell r="F2468"/>
          <cell r="G2468"/>
          <cell r="H2468"/>
          <cell r="I2468"/>
          <cell r="J2468"/>
          <cell r="K2468"/>
          <cell r="L2468"/>
          <cell r="M2468"/>
          <cell r="N2468"/>
          <cell r="O2468"/>
          <cell r="P2468">
            <v>0</v>
          </cell>
          <cell r="Q2468"/>
          <cell r="R2468"/>
          <cell r="S2468" t="str">
            <v xml:space="preserve">32819 </v>
          </cell>
          <cell r="T2468"/>
          <cell r="U2468"/>
          <cell r="V2468"/>
          <cell r="W2468"/>
          <cell r="X2468"/>
          <cell r="Y2468"/>
          <cell r="Z2468"/>
          <cell r="AA2468">
            <v>32819</v>
          </cell>
          <cell r="AB2468"/>
        </row>
        <row r="2469">
          <cell r="A2469"/>
          <cell r="B2469"/>
          <cell r="C2469"/>
          <cell r="D2469"/>
          <cell r="E2469"/>
          <cell r="F2469"/>
          <cell r="G2469"/>
          <cell r="H2469"/>
          <cell r="I2469"/>
          <cell r="J2469"/>
          <cell r="K2469"/>
          <cell r="L2469"/>
          <cell r="M2469"/>
          <cell r="N2469"/>
          <cell r="O2469"/>
          <cell r="P2469">
            <v>0</v>
          </cell>
          <cell r="Q2469"/>
          <cell r="R2469"/>
          <cell r="S2469" t="str">
            <v xml:space="preserve">32819 </v>
          </cell>
          <cell r="T2469"/>
          <cell r="U2469"/>
          <cell r="V2469"/>
          <cell r="W2469"/>
          <cell r="X2469"/>
          <cell r="Y2469"/>
          <cell r="Z2469"/>
          <cell r="AA2469">
            <v>32819</v>
          </cell>
          <cell r="AB2469"/>
        </row>
        <row r="2470">
          <cell r="A2470"/>
          <cell r="B2470"/>
          <cell r="C2470"/>
          <cell r="D2470"/>
          <cell r="E2470"/>
          <cell r="F2470"/>
          <cell r="G2470"/>
          <cell r="H2470"/>
          <cell r="I2470"/>
          <cell r="J2470"/>
          <cell r="K2470"/>
          <cell r="L2470"/>
          <cell r="M2470"/>
          <cell r="N2470"/>
          <cell r="O2470"/>
          <cell r="P2470">
            <v>0</v>
          </cell>
          <cell r="Q2470"/>
          <cell r="R2470"/>
          <cell r="S2470" t="str">
            <v xml:space="preserve">32819 </v>
          </cell>
          <cell r="T2470"/>
          <cell r="U2470"/>
          <cell r="V2470"/>
          <cell r="W2470"/>
          <cell r="X2470"/>
          <cell r="Y2470"/>
          <cell r="Z2470"/>
          <cell r="AA2470">
            <v>32819</v>
          </cell>
          <cell r="AB2470"/>
        </row>
        <row r="2471">
          <cell r="A2471"/>
          <cell r="B2471"/>
          <cell r="C2471"/>
          <cell r="D2471"/>
          <cell r="E2471"/>
          <cell r="F2471"/>
          <cell r="G2471"/>
          <cell r="H2471"/>
          <cell r="I2471"/>
          <cell r="J2471"/>
          <cell r="K2471"/>
          <cell r="L2471"/>
          <cell r="M2471"/>
          <cell r="N2471"/>
          <cell r="O2471"/>
          <cell r="P2471">
            <v>0</v>
          </cell>
          <cell r="Q2471"/>
          <cell r="R2471"/>
          <cell r="S2471" t="str">
            <v xml:space="preserve">32819 </v>
          </cell>
          <cell r="T2471"/>
          <cell r="U2471"/>
          <cell r="V2471"/>
          <cell r="W2471"/>
          <cell r="X2471"/>
          <cell r="Y2471"/>
          <cell r="Z2471"/>
          <cell r="AA2471">
            <v>32819</v>
          </cell>
          <cell r="AB2471"/>
        </row>
        <row r="2472">
          <cell r="A2472"/>
          <cell r="B2472"/>
          <cell r="C2472"/>
          <cell r="D2472"/>
          <cell r="E2472"/>
          <cell r="F2472"/>
          <cell r="G2472"/>
          <cell r="H2472"/>
          <cell r="I2472"/>
          <cell r="J2472"/>
          <cell r="K2472"/>
          <cell r="L2472"/>
          <cell r="M2472"/>
          <cell r="N2472"/>
          <cell r="O2472"/>
          <cell r="P2472">
            <v>0</v>
          </cell>
          <cell r="Q2472"/>
          <cell r="R2472"/>
          <cell r="S2472" t="str">
            <v xml:space="preserve">32819 </v>
          </cell>
          <cell r="T2472"/>
          <cell r="U2472"/>
          <cell r="V2472"/>
          <cell r="W2472"/>
          <cell r="X2472"/>
          <cell r="Y2472"/>
          <cell r="Z2472"/>
          <cell r="AA2472">
            <v>32819</v>
          </cell>
          <cell r="AB2472"/>
        </row>
        <row r="2473">
          <cell r="A2473"/>
          <cell r="B2473"/>
          <cell r="C2473"/>
          <cell r="D2473"/>
          <cell r="E2473"/>
          <cell r="F2473"/>
          <cell r="G2473"/>
          <cell r="H2473"/>
          <cell r="I2473"/>
          <cell r="J2473"/>
          <cell r="K2473"/>
          <cell r="L2473"/>
          <cell r="M2473"/>
          <cell r="N2473"/>
          <cell r="O2473"/>
          <cell r="P2473">
            <v>0</v>
          </cell>
          <cell r="Q2473"/>
          <cell r="R2473"/>
          <cell r="S2473" t="str">
            <v xml:space="preserve">32819 </v>
          </cell>
          <cell r="T2473"/>
          <cell r="U2473"/>
          <cell r="V2473"/>
          <cell r="W2473"/>
          <cell r="X2473"/>
          <cell r="Y2473"/>
          <cell r="Z2473"/>
          <cell r="AA2473">
            <v>32819</v>
          </cell>
          <cell r="AB2473"/>
        </row>
        <row r="2474">
          <cell r="A2474"/>
          <cell r="B2474"/>
          <cell r="C2474"/>
          <cell r="D2474"/>
          <cell r="E2474"/>
          <cell r="F2474"/>
          <cell r="G2474"/>
          <cell r="H2474"/>
          <cell r="I2474"/>
          <cell r="J2474"/>
          <cell r="K2474"/>
          <cell r="L2474"/>
          <cell r="M2474"/>
          <cell r="N2474"/>
          <cell r="O2474"/>
          <cell r="P2474">
            <v>0</v>
          </cell>
          <cell r="Q2474"/>
          <cell r="R2474"/>
          <cell r="S2474" t="str">
            <v xml:space="preserve">32819 </v>
          </cell>
          <cell r="T2474"/>
          <cell r="U2474"/>
          <cell r="V2474"/>
          <cell r="W2474"/>
          <cell r="X2474"/>
          <cell r="Y2474"/>
          <cell r="Z2474"/>
          <cell r="AA2474">
            <v>32819</v>
          </cell>
          <cell r="AB2474"/>
        </row>
        <row r="2475">
          <cell r="A2475"/>
          <cell r="B2475"/>
          <cell r="C2475"/>
          <cell r="D2475"/>
          <cell r="E2475"/>
          <cell r="F2475"/>
          <cell r="G2475"/>
          <cell r="H2475"/>
          <cell r="I2475"/>
          <cell r="J2475"/>
          <cell r="K2475"/>
          <cell r="L2475"/>
          <cell r="M2475"/>
          <cell r="N2475"/>
          <cell r="O2475"/>
          <cell r="P2475">
            <v>0</v>
          </cell>
          <cell r="Q2475"/>
          <cell r="R2475"/>
          <cell r="S2475" t="str">
            <v xml:space="preserve">32819 </v>
          </cell>
          <cell r="T2475"/>
          <cell r="U2475"/>
          <cell r="V2475"/>
          <cell r="W2475"/>
          <cell r="X2475"/>
          <cell r="Y2475"/>
          <cell r="Z2475"/>
          <cell r="AA2475">
            <v>32819</v>
          </cell>
          <cell r="AB2475"/>
        </row>
        <row r="2476">
          <cell r="A2476"/>
          <cell r="B2476"/>
          <cell r="C2476"/>
          <cell r="D2476"/>
          <cell r="E2476"/>
          <cell r="F2476"/>
          <cell r="G2476"/>
          <cell r="H2476"/>
          <cell r="I2476"/>
          <cell r="J2476"/>
          <cell r="K2476"/>
          <cell r="L2476"/>
          <cell r="M2476"/>
          <cell r="N2476"/>
          <cell r="O2476"/>
          <cell r="P2476">
            <v>0</v>
          </cell>
          <cell r="Q2476"/>
          <cell r="R2476"/>
          <cell r="S2476" t="str">
            <v xml:space="preserve">32819 </v>
          </cell>
          <cell r="T2476"/>
          <cell r="U2476"/>
          <cell r="V2476"/>
          <cell r="W2476"/>
          <cell r="X2476"/>
          <cell r="Y2476"/>
          <cell r="Z2476"/>
          <cell r="AA2476">
            <v>32819</v>
          </cell>
          <cell r="AB2476"/>
        </row>
        <row r="2477">
          <cell r="A2477"/>
          <cell r="B2477"/>
          <cell r="C2477"/>
          <cell r="D2477"/>
          <cell r="E2477"/>
          <cell r="F2477"/>
          <cell r="G2477"/>
          <cell r="H2477"/>
          <cell r="I2477"/>
          <cell r="J2477"/>
          <cell r="K2477"/>
          <cell r="L2477"/>
          <cell r="M2477"/>
          <cell r="N2477"/>
          <cell r="O2477"/>
          <cell r="P2477">
            <v>0</v>
          </cell>
          <cell r="Q2477"/>
          <cell r="R2477"/>
          <cell r="S2477" t="str">
            <v xml:space="preserve">32819 </v>
          </cell>
          <cell r="T2477"/>
          <cell r="U2477"/>
          <cell r="V2477"/>
          <cell r="W2477"/>
          <cell r="X2477"/>
          <cell r="Y2477"/>
          <cell r="Z2477"/>
          <cell r="AA2477">
            <v>32819</v>
          </cell>
          <cell r="AB2477"/>
        </row>
        <row r="2478">
          <cell r="A2478"/>
          <cell r="B2478"/>
          <cell r="C2478"/>
          <cell r="D2478"/>
          <cell r="E2478"/>
          <cell r="F2478"/>
          <cell r="G2478"/>
          <cell r="H2478"/>
          <cell r="I2478"/>
          <cell r="J2478"/>
          <cell r="K2478"/>
          <cell r="L2478"/>
          <cell r="M2478"/>
          <cell r="N2478"/>
          <cell r="O2478"/>
          <cell r="P2478">
            <v>0</v>
          </cell>
          <cell r="Q2478"/>
          <cell r="R2478"/>
          <cell r="S2478" t="str">
            <v xml:space="preserve">32819 </v>
          </cell>
          <cell r="T2478"/>
          <cell r="U2478"/>
          <cell r="V2478"/>
          <cell r="W2478"/>
          <cell r="X2478"/>
          <cell r="Y2478"/>
          <cell r="Z2478"/>
          <cell r="AA2478">
            <v>32819</v>
          </cell>
          <cell r="AB2478"/>
        </row>
        <row r="2479">
          <cell r="A2479"/>
          <cell r="B2479"/>
          <cell r="C2479"/>
          <cell r="D2479"/>
          <cell r="E2479"/>
          <cell r="F2479"/>
          <cell r="G2479"/>
          <cell r="H2479"/>
          <cell r="I2479"/>
          <cell r="J2479"/>
          <cell r="K2479"/>
          <cell r="L2479"/>
          <cell r="M2479"/>
          <cell r="N2479"/>
          <cell r="O2479"/>
          <cell r="P2479">
            <v>0</v>
          </cell>
          <cell r="Q2479"/>
          <cell r="R2479"/>
          <cell r="S2479" t="str">
            <v xml:space="preserve">32819 </v>
          </cell>
          <cell r="T2479"/>
          <cell r="U2479"/>
          <cell r="V2479"/>
          <cell r="W2479"/>
          <cell r="X2479"/>
          <cell r="Y2479"/>
          <cell r="Z2479"/>
          <cell r="AA2479">
            <v>32819</v>
          </cell>
          <cell r="AB2479"/>
        </row>
        <row r="2480">
          <cell r="A2480"/>
          <cell r="B2480"/>
          <cell r="C2480"/>
          <cell r="D2480"/>
          <cell r="E2480"/>
          <cell r="F2480"/>
          <cell r="G2480"/>
          <cell r="H2480"/>
          <cell r="I2480"/>
          <cell r="J2480"/>
          <cell r="K2480"/>
          <cell r="L2480"/>
          <cell r="M2480"/>
          <cell r="N2480"/>
          <cell r="O2480"/>
          <cell r="P2480">
            <v>0</v>
          </cell>
          <cell r="Q2480"/>
          <cell r="R2480"/>
          <cell r="S2480" t="str">
            <v xml:space="preserve">32819 </v>
          </cell>
          <cell r="T2480"/>
          <cell r="U2480"/>
          <cell r="V2480"/>
          <cell r="W2480"/>
          <cell r="X2480"/>
          <cell r="Y2480"/>
          <cell r="Z2480"/>
          <cell r="AA2480">
            <v>32819</v>
          </cell>
          <cell r="AB2480"/>
        </row>
        <row r="2481">
          <cell r="A2481"/>
          <cell r="B2481"/>
          <cell r="C2481"/>
          <cell r="D2481"/>
          <cell r="E2481"/>
          <cell r="F2481"/>
          <cell r="G2481"/>
          <cell r="H2481"/>
          <cell r="I2481"/>
          <cell r="J2481"/>
          <cell r="K2481"/>
          <cell r="L2481"/>
          <cell r="M2481"/>
          <cell r="N2481"/>
          <cell r="O2481"/>
          <cell r="P2481">
            <v>0</v>
          </cell>
          <cell r="Q2481"/>
          <cell r="R2481"/>
          <cell r="S2481" t="str">
            <v xml:space="preserve">32819 </v>
          </cell>
          <cell r="T2481"/>
          <cell r="U2481"/>
          <cell r="V2481"/>
          <cell r="W2481"/>
          <cell r="X2481"/>
          <cell r="Y2481"/>
          <cell r="Z2481"/>
          <cell r="AA2481">
            <v>32819</v>
          </cell>
          <cell r="AB2481"/>
        </row>
        <row r="2482">
          <cell r="A2482"/>
          <cell r="B2482"/>
          <cell r="C2482"/>
          <cell r="D2482"/>
          <cell r="E2482"/>
          <cell r="F2482"/>
          <cell r="G2482"/>
          <cell r="H2482"/>
          <cell r="I2482"/>
          <cell r="J2482"/>
          <cell r="K2482"/>
          <cell r="L2482"/>
          <cell r="M2482"/>
          <cell r="N2482"/>
          <cell r="O2482"/>
          <cell r="P2482">
            <v>0</v>
          </cell>
          <cell r="Q2482"/>
          <cell r="R2482"/>
          <cell r="S2482" t="str">
            <v xml:space="preserve">32819 </v>
          </cell>
          <cell r="T2482"/>
          <cell r="U2482"/>
          <cell r="V2482"/>
          <cell r="W2482"/>
          <cell r="X2482"/>
          <cell r="Y2482"/>
          <cell r="Z2482"/>
          <cell r="AA2482">
            <v>32819</v>
          </cell>
          <cell r="AB2482"/>
        </row>
        <row r="2483">
          <cell r="A2483"/>
          <cell r="B2483"/>
          <cell r="C2483"/>
          <cell r="D2483"/>
          <cell r="E2483"/>
          <cell r="F2483"/>
          <cell r="G2483"/>
          <cell r="H2483"/>
          <cell r="I2483"/>
          <cell r="J2483"/>
          <cell r="K2483"/>
          <cell r="L2483"/>
          <cell r="M2483"/>
          <cell r="N2483"/>
          <cell r="O2483"/>
          <cell r="P2483">
            <v>0</v>
          </cell>
          <cell r="Q2483"/>
          <cell r="R2483"/>
          <cell r="S2483" t="str">
            <v xml:space="preserve">32819 </v>
          </cell>
          <cell r="T2483"/>
          <cell r="U2483"/>
          <cell r="V2483"/>
          <cell r="W2483"/>
          <cell r="X2483"/>
          <cell r="Y2483"/>
          <cell r="Z2483"/>
          <cell r="AA2483">
            <v>32819</v>
          </cell>
          <cell r="AB2483"/>
        </row>
        <row r="2484">
          <cell r="A2484"/>
          <cell r="B2484"/>
          <cell r="C2484"/>
          <cell r="D2484"/>
          <cell r="E2484"/>
          <cell r="F2484"/>
          <cell r="G2484"/>
          <cell r="H2484"/>
          <cell r="I2484"/>
          <cell r="J2484"/>
          <cell r="K2484"/>
          <cell r="L2484"/>
          <cell r="M2484"/>
          <cell r="N2484"/>
          <cell r="O2484"/>
          <cell r="P2484">
            <v>0</v>
          </cell>
          <cell r="Q2484"/>
          <cell r="R2484"/>
          <cell r="S2484" t="str">
            <v xml:space="preserve">32819 </v>
          </cell>
          <cell r="T2484"/>
          <cell r="U2484"/>
          <cell r="V2484"/>
          <cell r="W2484"/>
          <cell r="X2484"/>
          <cell r="Y2484"/>
          <cell r="Z2484"/>
          <cell r="AA2484">
            <v>32819</v>
          </cell>
          <cell r="AB2484"/>
        </row>
        <row r="2485">
          <cell r="A2485"/>
          <cell r="B2485"/>
          <cell r="C2485"/>
          <cell r="D2485"/>
          <cell r="E2485"/>
          <cell r="F2485"/>
          <cell r="G2485"/>
          <cell r="H2485"/>
          <cell r="I2485"/>
          <cell r="J2485"/>
          <cell r="K2485"/>
          <cell r="L2485"/>
          <cell r="M2485"/>
          <cell r="N2485"/>
          <cell r="O2485"/>
          <cell r="P2485">
            <v>0</v>
          </cell>
          <cell r="Q2485"/>
          <cell r="R2485"/>
          <cell r="S2485" t="str">
            <v xml:space="preserve">32819 </v>
          </cell>
          <cell r="T2485"/>
          <cell r="U2485"/>
          <cell r="V2485"/>
          <cell r="W2485"/>
          <cell r="X2485"/>
          <cell r="Y2485"/>
          <cell r="Z2485"/>
          <cell r="AA2485">
            <v>32819</v>
          </cell>
          <cell r="AB2485"/>
        </row>
        <row r="2486">
          <cell r="A2486"/>
          <cell r="B2486"/>
          <cell r="C2486"/>
          <cell r="D2486"/>
          <cell r="E2486"/>
          <cell r="F2486"/>
          <cell r="G2486"/>
          <cell r="H2486"/>
          <cell r="I2486"/>
          <cell r="J2486"/>
          <cell r="K2486"/>
          <cell r="L2486"/>
          <cell r="M2486"/>
          <cell r="N2486"/>
          <cell r="O2486"/>
          <cell r="P2486">
            <v>0</v>
          </cell>
          <cell r="Q2486"/>
          <cell r="R2486"/>
          <cell r="S2486" t="str">
            <v xml:space="preserve">32819 </v>
          </cell>
          <cell r="T2486"/>
          <cell r="U2486"/>
          <cell r="V2486"/>
          <cell r="W2486"/>
          <cell r="X2486"/>
          <cell r="Y2486"/>
          <cell r="Z2486"/>
          <cell r="AA2486">
            <v>32819</v>
          </cell>
          <cell r="AB2486"/>
        </row>
        <row r="2487">
          <cell r="A2487"/>
          <cell r="B2487"/>
          <cell r="C2487"/>
          <cell r="D2487"/>
          <cell r="E2487"/>
          <cell r="F2487"/>
          <cell r="G2487"/>
          <cell r="H2487"/>
          <cell r="I2487"/>
          <cell r="J2487"/>
          <cell r="K2487"/>
          <cell r="L2487"/>
          <cell r="M2487"/>
          <cell r="N2487"/>
          <cell r="O2487"/>
          <cell r="P2487">
            <v>0</v>
          </cell>
          <cell r="Q2487"/>
          <cell r="R2487"/>
          <cell r="S2487" t="str">
            <v xml:space="preserve">32819 </v>
          </cell>
          <cell r="T2487"/>
          <cell r="U2487"/>
          <cell r="V2487"/>
          <cell r="W2487"/>
          <cell r="X2487"/>
          <cell r="Y2487"/>
          <cell r="Z2487"/>
          <cell r="AA2487">
            <v>32819</v>
          </cell>
          <cell r="AB2487"/>
        </row>
        <row r="2488">
          <cell r="A2488"/>
          <cell r="B2488"/>
          <cell r="C2488"/>
          <cell r="D2488"/>
          <cell r="E2488"/>
          <cell r="F2488"/>
          <cell r="G2488"/>
          <cell r="H2488"/>
          <cell r="I2488"/>
          <cell r="J2488"/>
          <cell r="K2488"/>
          <cell r="L2488"/>
          <cell r="M2488"/>
          <cell r="N2488"/>
          <cell r="O2488"/>
          <cell r="P2488">
            <v>0</v>
          </cell>
          <cell r="Q2488"/>
          <cell r="R2488"/>
          <cell r="S2488" t="str">
            <v xml:space="preserve">32819 </v>
          </cell>
          <cell r="T2488"/>
          <cell r="U2488"/>
          <cell r="V2488"/>
          <cell r="W2488"/>
          <cell r="X2488"/>
          <cell r="Y2488"/>
          <cell r="Z2488"/>
          <cell r="AA2488">
            <v>32819</v>
          </cell>
          <cell r="AB2488"/>
        </row>
        <row r="2489">
          <cell r="A2489"/>
          <cell r="B2489"/>
          <cell r="C2489"/>
          <cell r="D2489"/>
          <cell r="E2489"/>
          <cell r="F2489"/>
          <cell r="G2489"/>
          <cell r="H2489"/>
          <cell r="I2489"/>
          <cell r="J2489"/>
          <cell r="K2489"/>
          <cell r="L2489"/>
          <cell r="M2489"/>
          <cell r="N2489"/>
          <cell r="O2489"/>
          <cell r="P2489">
            <v>0</v>
          </cell>
          <cell r="Q2489"/>
          <cell r="R2489"/>
          <cell r="S2489" t="str">
            <v xml:space="preserve">32819 </v>
          </cell>
          <cell r="T2489"/>
          <cell r="U2489"/>
          <cell r="V2489"/>
          <cell r="W2489"/>
          <cell r="X2489"/>
          <cell r="Y2489"/>
          <cell r="Z2489"/>
          <cell r="AA2489">
            <v>32819</v>
          </cell>
          <cell r="AB2489"/>
        </row>
        <row r="2490">
          <cell r="A2490"/>
          <cell r="B2490"/>
          <cell r="C2490"/>
          <cell r="D2490"/>
          <cell r="E2490"/>
          <cell r="F2490"/>
          <cell r="G2490"/>
          <cell r="H2490"/>
          <cell r="I2490"/>
          <cell r="J2490"/>
          <cell r="K2490"/>
          <cell r="L2490"/>
          <cell r="M2490"/>
          <cell r="N2490"/>
          <cell r="O2490"/>
          <cell r="P2490">
            <v>0</v>
          </cell>
          <cell r="Q2490"/>
          <cell r="R2490"/>
          <cell r="S2490" t="str">
            <v xml:space="preserve">32819 </v>
          </cell>
          <cell r="T2490"/>
          <cell r="U2490"/>
          <cell r="V2490"/>
          <cell r="W2490"/>
          <cell r="X2490"/>
          <cell r="Y2490"/>
          <cell r="Z2490"/>
          <cell r="AA2490">
            <v>32819</v>
          </cell>
          <cell r="AB2490"/>
        </row>
        <row r="2491">
          <cell r="A2491"/>
          <cell r="B2491"/>
          <cell r="C2491"/>
          <cell r="D2491"/>
          <cell r="E2491"/>
          <cell r="F2491"/>
          <cell r="G2491"/>
          <cell r="H2491"/>
          <cell r="I2491"/>
          <cell r="J2491"/>
          <cell r="K2491"/>
          <cell r="L2491"/>
          <cell r="M2491"/>
          <cell r="N2491"/>
          <cell r="O2491"/>
          <cell r="P2491">
            <v>0</v>
          </cell>
          <cell r="Q2491"/>
          <cell r="R2491"/>
          <cell r="S2491" t="str">
            <v xml:space="preserve">32819 </v>
          </cell>
          <cell r="T2491"/>
          <cell r="U2491"/>
          <cell r="V2491"/>
          <cell r="W2491"/>
          <cell r="X2491"/>
          <cell r="Y2491"/>
          <cell r="Z2491"/>
          <cell r="AA2491">
            <v>32819</v>
          </cell>
          <cell r="AB2491"/>
        </row>
        <row r="2492">
          <cell r="A2492"/>
          <cell r="B2492"/>
          <cell r="C2492"/>
          <cell r="D2492"/>
          <cell r="E2492"/>
          <cell r="F2492"/>
          <cell r="G2492"/>
          <cell r="H2492"/>
          <cell r="I2492"/>
          <cell r="J2492"/>
          <cell r="K2492"/>
          <cell r="L2492"/>
          <cell r="M2492"/>
          <cell r="N2492"/>
          <cell r="O2492"/>
          <cell r="P2492">
            <v>0</v>
          </cell>
          <cell r="Q2492"/>
          <cell r="R2492"/>
          <cell r="S2492" t="str">
            <v xml:space="preserve">32819 </v>
          </cell>
          <cell r="T2492"/>
          <cell r="U2492"/>
          <cell r="V2492"/>
          <cell r="W2492"/>
          <cell r="X2492"/>
          <cell r="Y2492"/>
          <cell r="Z2492"/>
          <cell r="AA2492">
            <v>32819</v>
          </cell>
          <cell r="AB2492"/>
        </row>
        <row r="2493">
          <cell r="A2493"/>
          <cell r="B2493"/>
          <cell r="C2493"/>
          <cell r="D2493"/>
          <cell r="E2493"/>
          <cell r="F2493"/>
          <cell r="G2493"/>
          <cell r="H2493"/>
          <cell r="I2493"/>
          <cell r="J2493"/>
          <cell r="K2493"/>
          <cell r="L2493"/>
          <cell r="M2493"/>
          <cell r="N2493"/>
          <cell r="O2493"/>
          <cell r="P2493">
            <v>0</v>
          </cell>
          <cell r="Q2493"/>
          <cell r="R2493"/>
          <cell r="S2493" t="str">
            <v xml:space="preserve">32819 </v>
          </cell>
          <cell r="T2493"/>
          <cell r="U2493"/>
          <cell r="V2493"/>
          <cell r="W2493"/>
          <cell r="X2493"/>
          <cell r="Y2493"/>
          <cell r="Z2493"/>
          <cell r="AA2493">
            <v>32819</v>
          </cell>
          <cell r="AB2493"/>
        </row>
        <row r="2494">
          <cell r="A2494"/>
          <cell r="B2494"/>
          <cell r="C2494"/>
          <cell r="D2494"/>
          <cell r="E2494"/>
          <cell r="F2494"/>
          <cell r="G2494"/>
          <cell r="H2494"/>
          <cell r="I2494"/>
          <cell r="J2494"/>
          <cell r="K2494"/>
          <cell r="L2494"/>
          <cell r="M2494"/>
          <cell r="N2494"/>
          <cell r="O2494"/>
          <cell r="P2494">
            <v>0</v>
          </cell>
          <cell r="Q2494"/>
          <cell r="R2494"/>
          <cell r="S2494" t="str">
            <v xml:space="preserve">32819 </v>
          </cell>
          <cell r="T2494"/>
          <cell r="U2494"/>
          <cell r="V2494"/>
          <cell r="W2494"/>
          <cell r="X2494"/>
          <cell r="Y2494"/>
          <cell r="Z2494"/>
          <cell r="AA2494">
            <v>32819</v>
          </cell>
          <cell r="AB2494"/>
        </row>
        <row r="2495">
          <cell r="A2495"/>
          <cell r="B2495"/>
          <cell r="C2495"/>
          <cell r="D2495"/>
          <cell r="E2495"/>
          <cell r="F2495"/>
          <cell r="G2495"/>
          <cell r="H2495"/>
          <cell r="I2495"/>
          <cell r="J2495"/>
          <cell r="K2495"/>
          <cell r="L2495"/>
          <cell r="M2495"/>
          <cell r="N2495"/>
          <cell r="O2495"/>
          <cell r="P2495">
            <v>0</v>
          </cell>
          <cell r="Q2495"/>
          <cell r="R2495"/>
          <cell r="S2495" t="str">
            <v xml:space="preserve">32819 </v>
          </cell>
          <cell r="T2495"/>
          <cell r="U2495"/>
          <cell r="V2495"/>
          <cell r="W2495"/>
          <cell r="X2495"/>
          <cell r="Y2495"/>
          <cell r="Z2495"/>
          <cell r="AA2495">
            <v>32819</v>
          </cell>
          <cell r="AB2495"/>
        </row>
        <row r="2496">
          <cell r="A2496"/>
          <cell r="B2496"/>
          <cell r="C2496"/>
          <cell r="D2496"/>
          <cell r="E2496"/>
          <cell r="F2496"/>
          <cell r="G2496"/>
          <cell r="H2496"/>
          <cell r="I2496"/>
          <cell r="J2496"/>
          <cell r="K2496"/>
          <cell r="L2496"/>
          <cell r="M2496"/>
          <cell r="N2496"/>
          <cell r="O2496"/>
          <cell r="P2496">
            <v>0</v>
          </cell>
          <cell r="Q2496"/>
          <cell r="R2496"/>
          <cell r="S2496" t="str">
            <v xml:space="preserve">32819 </v>
          </cell>
          <cell r="T2496"/>
          <cell r="U2496"/>
          <cell r="V2496"/>
          <cell r="W2496"/>
          <cell r="X2496"/>
          <cell r="Y2496"/>
          <cell r="Z2496"/>
          <cell r="AA2496">
            <v>32819</v>
          </cell>
          <cell r="AB2496"/>
        </row>
        <row r="2497">
          <cell r="A2497"/>
          <cell r="B2497"/>
          <cell r="C2497"/>
          <cell r="D2497"/>
          <cell r="E2497"/>
          <cell r="F2497"/>
          <cell r="G2497"/>
          <cell r="H2497"/>
          <cell r="I2497"/>
          <cell r="J2497"/>
          <cell r="K2497"/>
          <cell r="L2497"/>
          <cell r="M2497"/>
          <cell r="N2497"/>
          <cell r="O2497"/>
          <cell r="P2497">
            <v>0</v>
          </cell>
          <cell r="Q2497"/>
          <cell r="R2497"/>
          <cell r="S2497" t="str">
            <v xml:space="preserve">32819 </v>
          </cell>
          <cell r="T2497"/>
          <cell r="U2497"/>
          <cell r="V2497"/>
          <cell r="W2497"/>
          <cell r="X2497"/>
          <cell r="Y2497"/>
          <cell r="Z2497"/>
          <cell r="AA2497">
            <v>32819</v>
          </cell>
          <cell r="AB2497"/>
        </row>
        <row r="2498">
          <cell r="A2498"/>
          <cell r="B2498"/>
          <cell r="C2498"/>
          <cell r="D2498"/>
          <cell r="E2498"/>
          <cell r="F2498"/>
          <cell r="G2498"/>
          <cell r="H2498"/>
          <cell r="I2498"/>
          <cell r="J2498"/>
          <cell r="K2498"/>
          <cell r="L2498"/>
          <cell r="M2498"/>
          <cell r="N2498"/>
          <cell r="O2498"/>
          <cell r="P2498">
            <v>0</v>
          </cell>
          <cell r="Q2498"/>
          <cell r="R2498"/>
          <cell r="S2498" t="str">
            <v xml:space="preserve">32819 </v>
          </cell>
          <cell r="T2498"/>
          <cell r="U2498"/>
          <cell r="V2498"/>
          <cell r="W2498"/>
          <cell r="X2498"/>
          <cell r="Y2498"/>
          <cell r="Z2498"/>
          <cell r="AA2498">
            <v>32819</v>
          </cell>
          <cell r="AB2498"/>
        </row>
        <row r="2499">
          <cell r="A2499"/>
          <cell r="B2499"/>
          <cell r="C2499"/>
          <cell r="D2499"/>
          <cell r="E2499"/>
          <cell r="F2499"/>
          <cell r="G2499"/>
          <cell r="H2499"/>
          <cell r="I2499"/>
          <cell r="J2499"/>
          <cell r="K2499"/>
          <cell r="L2499"/>
          <cell r="M2499"/>
          <cell r="N2499"/>
          <cell r="O2499"/>
          <cell r="P2499">
            <v>0</v>
          </cell>
          <cell r="Q2499"/>
          <cell r="R2499"/>
          <cell r="S2499" t="str">
            <v xml:space="preserve">32819 </v>
          </cell>
          <cell r="T2499"/>
          <cell r="U2499"/>
          <cell r="V2499"/>
          <cell r="W2499"/>
          <cell r="X2499"/>
          <cell r="Y2499"/>
          <cell r="Z2499"/>
          <cell r="AA2499">
            <v>32819</v>
          </cell>
          <cell r="AB2499"/>
        </row>
        <row r="2500">
          <cell r="A2500"/>
          <cell r="B2500"/>
          <cell r="C2500"/>
          <cell r="D2500"/>
          <cell r="E2500"/>
          <cell r="F2500"/>
          <cell r="G2500"/>
          <cell r="H2500"/>
          <cell r="I2500"/>
          <cell r="J2500"/>
          <cell r="K2500"/>
          <cell r="L2500"/>
          <cell r="M2500"/>
          <cell r="N2500"/>
          <cell r="O2500"/>
          <cell r="P2500">
            <v>0</v>
          </cell>
          <cell r="Q2500"/>
          <cell r="R2500"/>
          <cell r="S2500" t="str">
            <v xml:space="preserve">32819 </v>
          </cell>
          <cell r="T2500"/>
          <cell r="U2500"/>
          <cell r="V2500"/>
          <cell r="W2500"/>
          <cell r="X2500"/>
          <cell r="Y2500"/>
          <cell r="Z2500"/>
          <cell r="AA2500">
            <v>32819</v>
          </cell>
          <cell r="AB2500"/>
        </row>
        <row r="2501">
          <cell r="A2501"/>
          <cell r="B2501"/>
          <cell r="C2501"/>
          <cell r="D2501"/>
          <cell r="E2501"/>
          <cell r="F2501"/>
          <cell r="G2501"/>
          <cell r="H2501"/>
          <cell r="I2501"/>
          <cell r="J2501"/>
          <cell r="K2501"/>
          <cell r="L2501"/>
          <cell r="M2501"/>
          <cell r="N2501"/>
          <cell r="O2501"/>
          <cell r="P2501">
            <v>0</v>
          </cell>
          <cell r="Q2501"/>
          <cell r="R2501"/>
          <cell r="S2501" t="str">
            <v xml:space="preserve">32819 </v>
          </cell>
          <cell r="T2501"/>
          <cell r="U2501"/>
          <cell r="V2501"/>
          <cell r="W2501"/>
          <cell r="X2501"/>
          <cell r="Y2501"/>
          <cell r="Z2501"/>
          <cell r="AA2501">
            <v>32819</v>
          </cell>
          <cell r="AB2501"/>
        </row>
        <row r="2502">
          <cell r="A2502"/>
          <cell r="B2502"/>
          <cell r="C2502"/>
          <cell r="D2502"/>
          <cell r="E2502"/>
          <cell r="F2502"/>
          <cell r="G2502"/>
          <cell r="H2502"/>
          <cell r="I2502"/>
          <cell r="J2502"/>
          <cell r="K2502"/>
          <cell r="L2502"/>
          <cell r="M2502"/>
          <cell r="N2502"/>
          <cell r="O2502"/>
          <cell r="P2502">
            <v>0</v>
          </cell>
          <cell r="Q2502"/>
          <cell r="R2502"/>
          <cell r="S2502" t="str">
            <v xml:space="preserve">32819 </v>
          </cell>
          <cell r="T2502"/>
          <cell r="U2502"/>
          <cell r="V2502"/>
          <cell r="W2502"/>
          <cell r="X2502"/>
          <cell r="Y2502"/>
          <cell r="Z2502"/>
          <cell r="AA2502">
            <v>32819</v>
          </cell>
          <cell r="AB2502"/>
        </row>
        <row r="2503">
          <cell r="A2503"/>
          <cell r="B2503"/>
          <cell r="C2503"/>
          <cell r="D2503"/>
          <cell r="E2503"/>
          <cell r="F2503"/>
          <cell r="G2503"/>
          <cell r="H2503"/>
          <cell r="I2503"/>
          <cell r="J2503"/>
          <cell r="K2503"/>
          <cell r="L2503"/>
          <cell r="M2503"/>
          <cell r="N2503"/>
          <cell r="O2503"/>
          <cell r="P2503">
            <v>0</v>
          </cell>
          <cell r="Q2503"/>
          <cell r="R2503"/>
          <cell r="S2503" t="str">
            <v xml:space="preserve">32819 </v>
          </cell>
          <cell r="T2503"/>
          <cell r="U2503"/>
          <cell r="V2503"/>
          <cell r="W2503"/>
          <cell r="X2503"/>
          <cell r="Y2503"/>
          <cell r="Z2503"/>
          <cell r="AA2503">
            <v>32819</v>
          </cell>
          <cell r="AB2503"/>
        </row>
        <row r="2504">
          <cell r="A2504"/>
          <cell r="B2504"/>
          <cell r="C2504"/>
          <cell r="D2504"/>
          <cell r="E2504"/>
          <cell r="F2504"/>
          <cell r="G2504"/>
          <cell r="H2504"/>
          <cell r="I2504"/>
          <cell r="J2504"/>
          <cell r="K2504"/>
          <cell r="L2504"/>
          <cell r="M2504"/>
          <cell r="N2504"/>
          <cell r="O2504"/>
          <cell r="P2504">
            <v>0</v>
          </cell>
          <cell r="Q2504"/>
          <cell r="R2504"/>
          <cell r="S2504" t="str">
            <v xml:space="preserve">32819 </v>
          </cell>
          <cell r="T2504"/>
          <cell r="U2504"/>
          <cell r="V2504"/>
          <cell r="W2504"/>
          <cell r="X2504"/>
          <cell r="Y2504"/>
          <cell r="Z2504"/>
          <cell r="AA2504">
            <v>32819</v>
          </cell>
          <cell r="AB2504"/>
        </row>
        <row r="2505">
          <cell r="A2505"/>
          <cell r="B2505"/>
          <cell r="C2505"/>
          <cell r="D2505"/>
          <cell r="E2505"/>
          <cell r="F2505"/>
          <cell r="G2505"/>
          <cell r="H2505"/>
          <cell r="I2505"/>
          <cell r="J2505"/>
          <cell r="K2505"/>
          <cell r="L2505"/>
          <cell r="M2505"/>
          <cell r="N2505"/>
          <cell r="O2505"/>
          <cell r="P2505">
            <v>0</v>
          </cell>
          <cell r="Q2505"/>
          <cell r="R2505"/>
          <cell r="S2505" t="str">
            <v xml:space="preserve">32819 </v>
          </cell>
          <cell r="T2505"/>
          <cell r="U2505"/>
          <cell r="V2505"/>
          <cell r="W2505"/>
          <cell r="X2505"/>
          <cell r="Y2505"/>
          <cell r="Z2505"/>
          <cell r="AA2505">
            <v>32819</v>
          </cell>
          <cell r="AB2505"/>
        </row>
        <row r="2506">
          <cell r="A2506"/>
          <cell r="B2506"/>
          <cell r="C2506"/>
          <cell r="D2506"/>
          <cell r="E2506"/>
          <cell r="F2506"/>
          <cell r="G2506"/>
          <cell r="H2506"/>
          <cell r="I2506"/>
          <cell r="J2506"/>
          <cell r="K2506"/>
          <cell r="L2506"/>
          <cell r="M2506"/>
          <cell r="N2506"/>
          <cell r="O2506"/>
          <cell r="P2506">
            <v>0</v>
          </cell>
          <cell r="Q2506"/>
          <cell r="R2506"/>
          <cell r="S2506" t="str">
            <v xml:space="preserve">32819 </v>
          </cell>
          <cell r="T2506"/>
          <cell r="U2506"/>
          <cell r="V2506"/>
          <cell r="W2506"/>
          <cell r="X2506"/>
          <cell r="Y2506"/>
          <cell r="Z2506"/>
          <cell r="AA2506">
            <v>32819</v>
          </cell>
          <cell r="AB2506"/>
        </row>
        <row r="2507">
          <cell r="A2507"/>
          <cell r="B2507"/>
          <cell r="C2507"/>
          <cell r="D2507"/>
          <cell r="E2507"/>
          <cell r="F2507"/>
          <cell r="G2507"/>
          <cell r="H2507"/>
          <cell r="I2507"/>
          <cell r="J2507"/>
          <cell r="K2507"/>
          <cell r="L2507"/>
          <cell r="M2507"/>
          <cell r="N2507"/>
          <cell r="O2507"/>
          <cell r="P2507">
            <v>0</v>
          </cell>
          <cell r="Q2507"/>
          <cell r="R2507"/>
          <cell r="S2507" t="str">
            <v xml:space="preserve">32819 </v>
          </cell>
          <cell r="T2507"/>
          <cell r="U2507"/>
          <cell r="V2507"/>
          <cell r="W2507"/>
          <cell r="X2507"/>
          <cell r="Y2507"/>
          <cell r="Z2507"/>
          <cell r="AA2507">
            <v>32819</v>
          </cell>
          <cell r="AB2507"/>
        </row>
        <row r="2508">
          <cell r="A2508"/>
          <cell r="B2508"/>
          <cell r="C2508"/>
          <cell r="D2508"/>
          <cell r="E2508"/>
          <cell r="F2508"/>
          <cell r="G2508"/>
          <cell r="H2508"/>
          <cell r="I2508"/>
          <cell r="J2508"/>
          <cell r="K2508"/>
          <cell r="L2508"/>
          <cell r="M2508"/>
          <cell r="N2508"/>
          <cell r="O2508"/>
          <cell r="P2508">
            <v>0</v>
          </cell>
          <cell r="Q2508"/>
          <cell r="R2508"/>
          <cell r="S2508" t="str">
            <v xml:space="preserve">32819 </v>
          </cell>
          <cell r="T2508"/>
          <cell r="U2508"/>
          <cell r="V2508"/>
          <cell r="W2508"/>
          <cell r="X2508"/>
          <cell r="Y2508"/>
          <cell r="Z2508"/>
          <cell r="AA2508">
            <v>32819</v>
          </cell>
          <cell r="AB2508"/>
        </row>
        <row r="2509">
          <cell r="A2509"/>
          <cell r="B2509"/>
          <cell r="C2509"/>
          <cell r="D2509"/>
          <cell r="E2509"/>
          <cell r="F2509"/>
          <cell r="G2509"/>
          <cell r="H2509"/>
          <cell r="I2509"/>
          <cell r="J2509"/>
          <cell r="K2509"/>
          <cell r="L2509"/>
          <cell r="M2509"/>
          <cell r="N2509"/>
          <cell r="O2509"/>
          <cell r="P2509">
            <v>0</v>
          </cell>
          <cell r="Q2509"/>
          <cell r="R2509"/>
          <cell r="S2509" t="str">
            <v xml:space="preserve">32819 </v>
          </cell>
          <cell r="T2509"/>
          <cell r="U2509"/>
          <cell r="V2509"/>
          <cell r="W2509"/>
          <cell r="X2509"/>
          <cell r="Y2509"/>
          <cell r="Z2509"/>
          <cell r="AA2509">
            <v>32819</v>
          </cell>
          <cell r="AB2509"/>
        </row>
        <row r="2510">
          <cell r="A2510"/>
          <cell r="B2510"/>
          <cell r="C2510"/>
          <cell r="D2510"/>
          <cell r="E2510"/>
          <cell r="F2510"/>
          <cell r="G2510"/>
          <cell r="H2510"/>
          <cell r="I2510"/>
          <cell r="J2510"/>
          <cell r="K2510"/>
          <cell r="L2510"/>
          <cell r="M2510"/>
          <cell r="N2510"/>
          <cell r="O2510"/>
          <cell r="P2510">
            <v>0</v>
          </cell>
          <cell r="Q2510"/>
          <cell r="R2510"/>
          <cell r="S2510" t="str">
            <v xml:space="preserve">32819 </v>
          </cell>
          <cell r="T2510"/>
          <cell r="U2510"/>
          <cell r="V2510"/>
          <cell r="W2510"/>
          <cell r="X2510"/>
          <cell r="Y2510"/>
          <cell r="Z2510"/>
          <cell r="AA2510">
            <v>32819</v>
          </cell>
          <cell r="AB2510"/>
        </row>
        <row r="2511">
          <cell r="A2511"/>
          <cell r="B2511"/>
          <cell r="C2511"/>
          <cell r="D2511"/>
          <cell r="E2511"/>
          <cell r="F2511"/>
          <cell r="G2511"/>
          <cell r="H2511"/>
          <cell r="I2511"/>
          <cell r="J2511"/>
          <cell r="K2511"/>
          <cell r="L2511"/>
          <cell r="M2511"/>
          <cell r="N2511"/>
          <cell r="O2511"/>
          <cell r="P2511">
            <v>0</v>
          </cell>
          <cell r="Q2511"/>
          <cell r="R2511"/>
          <cell r="S2511" t="str">
            <v xml:space="preserve">32819 </v>
          </cell>
          <cell r="T2511"/>
          <cell r="U2511"/>
          <cell r="V2511"/>
          <cell r="W2511"/>
          <cell r="X2511"/>
          <cell r="Y2511"/>
          <cell r="Z2511"/>
          <cell r="AA2511">
            <v>32819</v>
          </cell>
          <cell r="AB2511"/>
        </row>
        <row r="2512">
          <cell r="A2512"/>
          <cell r="B2512"/>
          <cell r="C2512"/>
          <cell r="D2512"/>
          <cell r="E2512"/>
          <cell r="F2512"/>
          <cell r="G2512"/>
          <cell r="H2512"/>
          <cell r="I2512"/>
          <cell r="J2512"/>
          <cell r="K2512"/>
          <cell r="L2512"/>
          <cell r="M2512"/>
          <cell r="N2512"/>
          <cell r="O2512"/>
          <cell r="P2512">
            <v>0</v>
          </cell>
          <cell r="Q2512"/>
          <cell r="R2512"/>
          <cell r="S2512" t="str">
            <v xml:space="preserve">32819 </v>
          </cell>
          <cell r="T2512"/>
          <cell r="U2512"/>
          <cell r="V2512"/>
          <cell r="W2512"/>
          <cell r="X2512"/>
          <cell r="Y2512"/>
          <cell r="Z2512"/>
          <cell r="AA2512">
            <v>32819</v>
          </cell>
          <cell r="AB2512"/>
        </row>
        <row r="2513">
          <cell r="A2513"/>
          <cell r="B2513"/>
          <cell r="C2513"/>
          <cell r="D2513"/>
          <cell r="E2513"/>
          <cell r="F2513"/>
          <cell r="G2513"/>
          <cell r="H2513"/>
          <cell r="I2513"/>
          <cell r="J2513"/>
          <cell r="K2513"/>
          <cell r="L2513"/>
          <cell r="M2513"/>
          <cell r="N2513"/>
          <cell r="O2513"/>
          <cell r="P2513">
            <v>0</v>
          </cell>
          <cell r="Q2513"/>
          <cell r="R2513"/>
          <cell r="S2513" t="str">
            <v xml:space="preserve">32819 </v>
          </cell>
          <cell r="T2513"/>
          <cell r="U2513"/>
          <cell r="V2513"/>
          <cell r="W2513"/>
          <cell r="X2513"/>
          <cell r="Y2513"/>
          <cell r="Z2513"/>
          <cell r="AA2513">
            <v>32819</v>
          </cell>
          <cell r="AB2513"/>
        </row>
        <row r="2514">
          <cell r="A2514"/>
          <cell r="B2514"/>
          <cell r="C2514"/>
          <cell r="D2514"/>
          <cell r="E2514"/>
          <cell r="F2514"/>
          <cell r="G2514"/>
          <cell r="H2514"/>
          <cell r="I2514"/>
          <cell r="J2514"/>
          <cell r="K2514"/>
          <cell r="L2514"/>
          <cell r="M2514"/>
          <cell r="N2514"/>
          <cell r="O2514"/>
          <cell r="P2514">
            <v>0</v>
          </cell>
          <cell r="Q2514"/>
          <cell r="R2514"/>
          <cell r="S2514" t="str">
            <v xml:space="preserve">32819 </v>
          </cell>
          <cell r="T2514"/>
          <cell r="U2514"/>
          <cell r="V2514"/>
          <cell r="W2514"/>
          <cell r="X2514"/>
          <cell r="Y2514"/>
          <cell r="Z2514"/>
          <cell r="AA2514">
            <v>32819</v>
          </cell>
          <cell r="AB2514"/>
        </row>
        <row r="2515">
          <cell r="A2515"/>
          <cell r="B2515"/>
          <cell r="C2515"/>
          <cell r="D2515"/>
          <cell r="E2515"/>
          <cell r="F2515"/>
          <cell r="G2515"/>
          <cell r="H2515"/>
          <cell r="I2515"/>
          <cell r="J2515"/>
          <cell r="K2515"/>
          <cell r="L2515"/>
          <cell r="M2515"/>
          <cell r="N2515"/>
          <cell r="O2515"/>
          <cell r="P2515">
            <v>0</v>
          </cell>
          <cell r="Q2515"/>
          <cell r="R2515"/>
          <cell r="S2515" t="str">
            <v xml:space="preserve">32819 </v>
          </cell>
          <cell r="T2515"/>
          <cell r="U2515"/>
          <cell r="V2515"/>
          <cell r="W2515"/>
          <cell r="X2515"/>
          <cell r="Y2515"/>
          <cell r="Z2515"/>
          <cell r="AA2515">
            <v>32819</v>
          </cell>
          <cell r="AB2515"/>
        </row>
        <row r="2516">
          <cell r="A2516"/>
          <cell r="B2516"/>
          <cell r="C2516"/>
          <cell r="D2516"/>
          <cell r="E2516"/>
          <cell r="F2516"/>
          <cell r="G2516"/>
          <cell r="H2516"/>
          <cell r="I2516"/>
          <cell r="J2516"/>
          <cell r="K2516"/>
          <cell r="L2516"/>
          <cell r="M2516"/>
          <cell r="N2516"/>
          <cell r="O2516"/>
          <cell r="P2516">
            <v>0</v>
          </cell>
          <cell r="Q2516"/>
          <cell r="R2516"/>
          <cell r="S2516" t="str">
            <v xml:space="preserve">32819 </v>
          </cell>
          <cell r="T2516"/>
          <cell r="U2516"/>
          <cell r="V2516"/>
          <cell r="W2516"/>
          <cell r="X2516"/>
          <cell r="Y2516"/>
          <cell r="Z2516"/>
          <cell r="AA2516">
            <v>32819</v>
          </cell>
          <cell r="AB2516"/>
        </row>
        <row r="2517">
          <cell r="A2517"/>
          <cell r="B2517"/>
          <cell r="C2517"/>
          <cell r="D2517"/>
          <cell r="E2517"/>
          <cell r="F2517"/>
          <cell r="G2517"/>
          <cell r="H2517"/>
          <cell r="I2517"/>
          <cell r="J2517"/>
          <cell r="K2517"/>
          <cell r="L2517"/>
          <cell r="M2517"/>
          <cell r="N2517"/>
          <cell r="O2517"/>
          <cell r="P2517">
            <v>0</v>
          </cell>
          <cell r="Q2517"/>
          <cell r="R2517"/>
          <cell r="S2517" t="str">
            <v xml:space="preserve">32819 </v>
          </cell>
          <cell r="T2517"/>
          <cell r="U2517"/>
          <cell r="V2517"/>
          <cell r="W2517"/>
          <cell r="X2517"/>
          <cell r="Y2517"/>
          <cell r="Z2517"/>
          <cell r="AA2517">
            <v>32819</v>
          </cell>
          <cell r="AB2517"/>
        </row>
        <row r="2518">
          <cell r="A2518"/>
          <cell r="B2518"/>
          <cell r="C2518"/>
          <cell r="D2518"/>
          <cell r="E2518"/>
          <cell r="F2518"/>
          <cell r="G2518"/>
          <cell r="H2518"/>
          <cell r="I2518"/>
          <cell r="J2518"/>
          <cell r="K2518"/>
          <cell r="L2518"/>
          <cell r="M2518"/>
          <cell r="N2518"/>
          <cell r="O2518"/>
          <cell r="P2518">
            <v>0</v>
          </cell>
          <cell r="Q2518"/>
          <cell r="R2518"/>
          <cell r="S2518" t="str">
            <v xml:space="preserve">32819 </v>
          </cell>
          <cell r="T2518"/>
          <cell r="U2518"/>
          <cell r="V2518"/>
          <cell r="W2518"/>
          <cell r="X2518"/>
          <cell r="Y2518"/>
          <cell r="Z2518"/>
          <cell r="AA2518">
            <v>32819</v>
          </cell>
          <cell r="AB2518"/>
        </row>
        <row r="2519">
          <cell r="A2519"/>
          <cell r="B2519"/>
          <cell r="C2519"/>
          <cell r="D2519"/>
          <cell r="E2519"/>
          <cell r="F2519"/>
          <cell r="G2519"/>
          <cell r="H2519"/>
          <cell r="I2519"/>
          <cell r="J2519"/>
          <cell r="K2519"/>
          <cell r="L2519"/>
          <cell r="M2519"/>
          <cell r="N2519"/>
          <cell r="O2519"/>
          <cell r="P2519">
            <v>0</v>
          </cell>
          <cell r="Q2519"/>
          <cell r="R2519"/>
          <cell r="S2519" t="str">
            <v xml:space="preserve">32819 </v>
          </cell>
          <cell r="T2519"/>
          <cell r="U2519"/>
          <cell r="V2519"/>
          <cell r="W2519"/>
          <cell r="X2519"/>
          <cell r="Y2519"/>
          <cell r="Z2519"/>
          <cell r="AA2519">
            <v>32819</v>
          </cell>
          <cell r="AB2519"/>
        </row>
        <row r="2520">
          <cell r="A2520"/>
          <cell r="B2520"/>
          <cell r="C2520"/>
          <cell r="D2520"/>
          <cell r="E2520"/>
          <cell r="F2520"/>
          <cell r="G2520"/>
          <cell r="H2520"/>
          <cell r="I2520"/>
          <cell r="J2520"/>
          <cell r="K2520"/>
          <cell r="L2520"/>
          <cell r="M2520"/>
          <cell r="N2520"/>
          <cell r="O2520"/>
          <cell r="P2520">
            <v>0</v>
          </cell>
          <cell r="Q2520"/>
          <cell r="R2520"/>
          <cell r="S2520" t="str">
            <v xml:space="preserve">32819 </v>
          </cell>
          <cell r="T2520"/>
          <cell r="U2520"/>
          <cell r="V2520"/>
          <cell r="W2520"/>
          <cell r="X2520"/>
          <cell r="Y2520"/>
          <cell r="Z2520"/>
          <cell r="AA2520">
            <v>32819</v>
          </cell>
          <cell r="AB2520"/>
        </row>
        <row r="2521">
          <cell r="A2521"/>
          <cell r="B2521"/>
          <cell r="C2521"/>
          <cell r="D2521"/>
          <cell r="E2521"/>
          <cell r="F2521"/>
          <cell r="G2521"/>
          <cell r="H2521"/>
          <cell r="I2521"/>
          <cell r="J2521"/>
          <cell r="K2521"/>
          <cell r="L2521"/>
          <cell r="M2521"/>
          <cell r="N2521"/>
          <cell r="O2521"/>
          <cell r="P2521">
            <v>0</v>
          </cell>
          <cell r="Q2521"/>
          <cell r="R2521"/>
          <cell r="S2521" t="str">
            <v xml:space="preserve">32819 </v>
          </cell>
          <cell r="T2521"/>
          <cell r="U2521"/>
          <cell r="V2521"/>
          <cell r="W2521"/>
          <cell r="X2521"/>
          <cell r="Y2521"/>
          <cell r="Z2521"/>
          <cell r="AA2521">
            <v>32819</v>
          </cell>
          <cell r="AB2521"/>
        </row>
        <row r="2522">
          <cell r="A2522"/>
          <cell r="B2522"/>
          <cell r="C2522"/>
          <cell r="D2522"/>
          <cell r="E2522"/>
          <cell r="F2522"/>
          <cell r="G2522"/>
          <cell r="H2522"/>
          <cell r="I2522"/>
          <cell r="J2522"/>
          <cell r="K2522"/>
          <cell r="L2522"/>
          <cell r="M2522"/>
          <cell r="N2522"/>
          <cell r="O2522"/>
          <cell r="P2522">
            <v>0</v>
          </cell>
          <cell r="Q2522"/>
          <cell r="R2522"/>
          <cell r="S2522" t="str">
            <v xml:space="preserve">32819 </v>
          </cell>
          <cell r="T2522"/>
          <cell r="U2522"/>
          <cell r="V2522"/>
          <cell r="W2522"/>
          <cell r="X2522"/>
          <cell r="Y2522"/>
          <cell r="Z2522"/>
          <cell r="AA2522">
            <v>32819</v>
          </cell>
          <cell r="AB2522"/>
        </row>
        <row r="2523">
          <cell r="A2523"/>
          <cell r="B2523"/>
          <cell r="C2523"/>
          <cell r="D2523"/>
          <cell r="E2523"/>
          <cell r="F2523"/>
          <cell r="G2523"/>
          <cell r="H2523"/>
          <cell r="I2523"/>
          <cell r="J2523"/>
          <cell r="K2523"/>
          <cell r="L2523"/>
          <cell r="M2523"/>
          <cell r="N2523"/>
          <cell r="O2523"/>
          <cell r="P2523">
            <v>0</v>
          </cell>
          <cell r="Q2523"/>
          <cell r="R2523"/>
          <cell r="S2523" t="str">
            <v xml:space="preserve">32819 </v>
          </cell>
          <cell r="T2523"/>
          <cell r="U2523"/>
          <cell r="V2523"/>
          <cell r="W2523"/>
          <cell r="X2523"/>
          <cell r="Y2523"/>
          <cell r="Z2523"/>
          <cell r="AA2523">
            <v>32819</v>
          </cell>
          <cell r="AB2523"/>
        </row>
        <row r="2524">
          <cell r="A2524"/>
          <cell r="B2524"/>
          <cell r="C2524"/>
          <cell r="D2524"/>
          <cell r="E2524"/>
          <cell r="F2524"/>
          <cell r="G2524"/>
          <cell r="H2524"/>
          <cell r="I2524"/>
          <cell r="J2524"/>
          <cell r="K2524"/>
          <cell r="L2524"/>
          <cell r="M2524"/>
          <cell r="N2524"/>
          <cell r="O2524"/>
          <cell r="P2524">
            <v>0</v>
          </cell>
          <cell r="Q2524"/>
          <cell r="R2524"/>
          <cell r="S2524" t="str">
            <v xml:space="preserve">32819 </v>
          </cell>
          <cell r="T2524"/>
          <cell r="U2524"/>
          <cell r="V2524"/>
          <cell r="W2524"/>
          <cell r="X2524"/>
          <cell r="Y2524"/>
          <cell r="Z2524"/>
          <cell r="AA2524">
            <v>32819</v>
          </cell>
          <cell r="AB2524"/>
        </row>
        <row r="2525">
          <cell r="A2525"/>
          <cell r="B2525"/>
          <cell r="C2525"/>
          <cell r="D2525"/>
          <cell r="E2525"/>
          <cell r="F2525"/>
          <cell r="G2525"/>
          <cell r="H2525"/>
          <cell r="I2525"/>
          <cell r="J2525"/>
          <cell r="K2525"/>
          <cell r="L2525"/>
          <cell r="M2525"/>
          <cell r="N2525"/>
          <cell r="O2525"/>
          <cell r="P2525">
            <v>0</v>
          </cell>
          <cell r="Q2525"/>
          <cell r="R2525"/>
          <cell r="S2525" t="str">
            <v xml:space="preserve">32819 </v>
          </cell>
          <cell r="T2525"/>
          <cell r="U2525"/>
          <cell r="V2525"/>
          <cell r="W2525"/>
          <cell r="X2525"/>
          <cell r="Y2525"/>
          <cell r="Z2525"/>
          <cell r="AA2525">
            <v>32819</v>
          </cell>
          <cell r="AB2525"/>
        </row>
        <row r="2526">
          <cell r="A2526"/>
          <cell r="B2526"/>
          <cell r="C2526"/>
          <cell r="D2526"/>
          <cell r="E2526"/>
          <cell r="F2526"/>
          <cell r="G2526"/>
          <cell r="H2526"/>
          <cell r="I2526"/>
          <cell r="J2526"/>
          <cell r="K2526"/>
          <cell r="L2526"/>
          <cell r="M2526"/>
          <cell r="N2526"/>
          <cell r="O2526"/>
          <cell r="P2526">
            <v>0</v>
          </cell>
          <cell r="Q2526"/>
          <cell r="R2526"/>
          <cell r="S2526" t="str">
            <v xml:space="preserve">32819 </v>
          </cell>
          <cell r="T2526"/>
          <cell r="U2526"/>
          <cell r="V2526"/>
          <cell r="W2526"/>
          <cell r="X2526"/>
          <cell r="Y2526"/>
          <cell r="Z2526"/>
          <cell r="AA2526">
            <v>32819</v>
          </cell>
          <cell r="AB2526"/>
        </row>
        <row r="2527">
          <cell r="A2527"/>
          <cell r="B2527"/>
          <cell r="C2527"/>
          <cell r="D2527"/>
          <cell r="E2527"/>
          <cell r="F2527"/>
          <cell r="G2527"/>
          <cell r="H2527"/>
          <cell r="I2527"/>
          <cell r="J2527"/>
          <cell r="K2527"/>
          <cell r="L2527"/>
          <cell r="M2527"/>
          <cell r="N2527"/>
          <cell r="O2527"/>
          <cell r="P2527">
            <v>0</v>
          </cell>
          <cell r="Q2527"/>
          <cell r="R2527"/>
          <cell r="S2527" t="str">
            <v xml:space="preserve">32819 </v>
          </cell>
          <cell r="T2527"/>
          <cell r="U2527"/>
          <cell r="V2527"/>
          <cell r="W2527"/>
          <cell r="X2527"/>
          <cell r="Y2527"/>
          <cell r="Z2527"/>
          <cell r="AA2527">
            <v>32819</v>
          </cell>
          <cell r="AB2527"/>
        </row>
        <row r="2528">
          <cell r="A2528"/>
          <cell r="B2528"/>
          <cell r="C2528"/>
          <cell r="D2528"/>
          <cell r="E2528"/>
          <cell r="F2528"/>
          <cell r="G2528"/>
          <cell r="H2528"/>
          <cell r="I2528"/>
          <cell r="J2528"/>
          <cell r="K2528"/>
          <cell r="L2528"/>
          <cell r="M2528"/>
          <cell r="N2528"/>
          <cell r="O2528"/>
          <cell r="P2528">
            <v>0</v>
          </cell>
          <cell r="Q2528"/>
          <cell r="R2528"/>
          <cell r="S2528" t="str">
            <v xml:space="preserve">32819 </v>
          </cell>
          <cell r="T2528"/>
          <cell r="U2528"/>
          <cell r="V2528"/>
          <cell r="W2528"/>
          <cell r="X2528"/>
          <cell r="Y2528"/>
          <cell r="Z2528"/>
          <cell r="AA2528">
            <v>32819</v>
          </cell>
          <cell r="AB2528"/>
        </row>
        <row r="2529">
          <cell r="A2529"/>
          <cell r="B2529"/>
          <cell r="C2529"/>
          <cell r="D2529"/>
          <cell r="E2529"/>
          <cell r="F2529"/>
          <cell r="G2529"/>
          <cell r="H2529"/>
          <cell r="I2529"/>
          <cell r="J2529"/>
          <cell r="K2529"/>
          <cell r="L2529"/>
          <cell r="M2529"/>
          <cell r="N2529"/>
          <cell r="O2529"/>
          <cell r="P2529">
            <v>0</v>
          </cell>
          <cell r="Q2529"/>
          <cell r="R2529"/>
          <cell r="S2529" t="str">
            <v xml:space="preserve">32819 </v>
          </cell>
          <cell r="T2529"/>
          <cell r="U2529"/>
          <cell r="V2529"/>
          <cell r="W2529"/>
          <cell r="X2529"/>
          <cell r="Y2529"/>
          <cell r="Z2529"/>
          <cell r="AA2529">
            <v>32819</v>
          </cell>
          <cell r="AB2529"/>
        </row>
        <row r="2530">
          <cell r="A2530"/>
          <cell r="B2530"/>
          <cell r="C2530"/>
          <cell r="D2530"/>
          <cell r="E2530"/>
          <cell r="F2530"/>
          <cell r="G2530"/>
          <cell r="H2530"/>
          <cell r="I2530"/>
          <cell r="J2530"/>
          <cell r="K2530"/>
          <cell r="L2530"/>
          <cell r="M2530"/>
          <cell r="N2530"/>
          <cell r="O2530"/>
          <cell r="P2530">
            <v>0</v>
          </cell>
          <cell r="Q2530"/>
          <cell r="R2530"/>
          <cell r="S2530" t="str">
            <v xml:space="preserve">32819 </v>
          </cell>
          <cell r="T2530"/>
          <cell r="U2530"/>
          <cell r="V2530"/>
          <cell r="W2530"/>
          <cell r="X2530"/>
          <cell r="Y2530"/>
          <cell r="Z2530"/>
          <cell r="AA2530">
            <v>32819</v>
          </cell>
          <cell r="AB2530"/>
        </row>
        <row r="2531">
          <cell r="A2531"/>
          <cell r="B2531"/>
          <cell r="C2531"/>
          <cell r="D2531"/>
          <cell r="E2531"/>
          <cell r="F2531"/>
          <cell r="G2531"/>
          <cell r="H2531"/>
          <cell r="I2531"/>
          <cell r="J2531"/>
          <cell r="K2531"/>
          <cell r="L2531"/>
          <cell r="M2531"/>
          <cell r="N2531"/>
          <cell r="O2531"/>
          <cell r="P2531">
            <v>0</v>
          </cell>
          <cell r="Q2531"/>
          <cell r="R2531"/>
          <cell r="S2531" t="str">
            <v xml:space="preserve">32819 </v>
          </cell>
          <cell r="T2531"/>
          <cell r="U2531"/>
          <cell r="V2531"/>
          <cell r="W2531"/>
          <cell r="X2531"/>
          <cell r="Y2531"/>
          <cell r="Z2531"/>
          <cell r="AA2531">
            <v>32819</v>
          </cell>
          <cell r="AB2531"/>
        </row>
        <row r="2532">
          <cell r="A2532"/>
          <cell r="B2532"/>
          <cell r="C2532"/>
          <cell r="D2532"/>
          <cell r="E2532"/>
          <cell r="F2532"/>
          <cell r="G2532"/>
          <cell r="H2532"/>
          <cell r="I2532"/>
          <cell r="J2532"/>
          <cell r="K2532"/>
          <cell r="L2532"/>
          <cell r="M2532"/>
          <cell r="N2532"/>
          <cell r="O2532"/>
          <cell r="P2532">
            <v>0</v>
          </cell>
          <cell r="Q2532"/>
          <cell r="R2532"/>
          <cell r="S2532" t="str">
            <v xml:space="preserve">32819 </v>
          </cell>
          <cell r="T2532"/>
          <cell r="U2532"/>
          <cell r="V2532"/>
          <cell r="W2532"/>
          <cell r="X2532"/>
          <cell r="Y2532"/>
          <cell r="Z2532"/>
          <cell r="AA2532">
            <v>32819</v>
          </cell>
          <cell r="AB2532"/>
        </row>
        <row r="2533">
          <cell r="A2533"/>
          <cell r="B2533"/>
          <cell r="C2533"/>
          <cell r="D2533"/>
          <cell r="E2533"/>
          <cell r="F2533"/>
          <cell r="G2533"/>
          <cell r="H2533"/>
          <cell r="I2533"/>
          <cell r="J2533"/>
          <cell r="K2533"/>
          <cell r="L2533"/>
          <cell r="M2533"/>
          <cell r="N2533"/>
          <cell r="O2533"/>
          <cell r="P2533">
            <v>0</v>
          </cell>
          <cell r="Q2533"/>
          <cell r="R2533"/>
          <cell r="S2533" t="str">
            <v xml:space="preserve">32819 </v>
          </cell>
          <cell r="T2533"/>
          <cell r="U2533"/>
          <cell r="V2533"/>
          <cell r="W2533"/>
          <cell r="X2533"/>
          <cell r="Y2533"/>
          <cell r="Z2533"/>
          <cell r="AA2533">
            <v>32819</v>
          </cell>
          <cell r="AB2533"/>
        </row>
        <row r="2534">
          <cell r="A2534"/>
          <cell r="B2534"/>
          <cell r="C2534"/>
          <cell r="D2534"/>
          <cell r="E2534"/>
          <cell r="F2534"/>
          <cell r="G2534"/>
          <cell r="H2534"/>
          <cell r="I2534"/>
          <cell r="J2534"/>
          <cell r="K2534"/>
          <cell r="L2534"/>
          <cell r="M2534"/>
          <cell r="N2534"/>
          <cell r="O2534"/>
          <cell r="P2534">
            <v>0</v>
          </cell>
          <cell r="Q2534"/>
          <cell r="R2534"/>
          <cell r="S2534" t="str">
            <v xml:space="preserve">32819 </v>
          </cell>
          <cell r="T2534"/>
          <cell r="U2534"/>
          <cell r="V2534"/>
          <cell r="W2534"/>
          <cell r="X2534"/>
          <cell r="Y2534"/>
          <cell r="Z2534"/>
          <cell r="AA2534">
            <v>32819</v>
          </cell>
          <cell r="AB2534"/>
        </row>
        <row r="2535">
          <cell r="A2535"/>
          <cell r="B2535"/>
          <cell r="C2535"/>
          <cell r="D2535"/>
          <cell r="E2535"/>
          <cell r="F2535"/>
          <cell r="G2535"/>
          <cell r="H2535"/>
          <cell r="I2535"/>
          <cell r="J2535"/>
          <cell r="K2535"/>
          <cell r="L2535"/>
          <cell r="M2535"/>
          <cell r="N2535"/>
          <cell r="O2535"/>
          <cell r="P2535">
            <v>0</v>
          </cell>
          <cell r="Q2535"/>
          <cell r="R2535"/>
          <cell r="S2535" t="str">
            <v xml:space="preserve">32819 </v>
          </cell>
          <cell r="T2535"/>
          <cell r="U2535"/>
          <cell r="V2535"/>
          <cell r="W2535"/>
          <cell r="X2535"/>
          <cell r="Y2535"/>
          <cell r="Z2535"/>
          <cell r="AA2535">
            <v>32819</v>
          </cell>
          <cell r="AB2535"/>
        </row>
        <row r="2536">
          <cell r="A2536"/>
          <cell r="B2536"/>
          <cell r="C2536"/>
          <cell r="D2536"/>
          <cell r="E2536"/>
          <cell r="F2536"/>
          <cell r="G2536"/>
          <cell r="H2536"/>
          <cell r="I2536"/>
          <cell r="J2536"/>
          <cell r="K2536"/>
          <cell r="L2536"/>
          <cell r="M2536"/>
          <cell r="N2536"/>
          <cell r="O2536"/>
          <cell r="P2536">
            <v>0</v>
          </cell>
          <cell r="Q2536"/>
          <cell r="R2536"/>
          <cell r="S2536" t="str">
            <v xml:space="preserve">32819 </v>
          </cell>
          <cell r="T2536"/>
          <cell r="U2536"/>
          <cell r="V2536"/>
          <cell r="W2536"/>
          <cell r="X2536"/>
          <cell r="Y2536"/>
          <cell r="Z2536"/>
          <cell r="AA2536">
            <v>32819</v>
          </cell>
          <cell r="AB2536"/>
        </row>
        <row r="2537">
          <cell r="A2537"/>
          <cell r="B2537"/>
          <cell r="C2537"/>
          <cell r="D2537"/>
          <cell r="E2537"/>
          <cell r="F2537"/>
          <cell r="G2537"/>
          <cell r="H2537"/>
          <cell r="I2537"/>
          <cell r="J2537"/>
          <cell r="K2537"/>
          <cell r="L2537"/>
          <cell r="M2537"/>
          <cell r="N2537"/>
          <cell r="O2537"/>
          <cell r="P2537">
            <v>0</v>
          </cell>
          <cell r="Q2537"/>
          <cell r="R2537"/>
          <cell r="S2537" t="str">
            <v xml:space="preserve">32819 </v>
          </cell>
          <cell r="T2537"/>
          <cell r="U2537"/>
          <cell r="V2537"/>
          <cell r="W2537"/>
          <cell r="X2537"/>
          <cell r="Y2537"/>
          <cell r="Z2537"/>
          <cell r="AA2537">
            <v>32819</v>
          </cell>
          <cell r="AB2537"/>
        </row>
        <row r="2538">
          <cell r="A2538"/>
          <cell r="B2538"/>
          <cell r="C2538"/>
          <cell r="D2538"/>
          <cell r="E2538"/>
          <cell r="F2538"/>
          <cell r="G2538"/>
          <cell r="H2538"/>
          <cell r="I2538"/>
          <cell r="J2538"/>
          <cell r="K2538"/>
          <cell r="L2538"/>
          <cell r="M2538"/>
          <cell r="N2538"/>
          <cell r="O2538"/>
          <cell r="P2538">
            <v>0</v>
          </cell>
          <cell r="Q2538"/>
          <cell r="R2538"/>
          <cell r="S2538" t="str">
            <v xml:space="preserve">32819 </v>
          </cell>
          <cell r="T2538"/>
          <cell r="U2538"/>
          <cell r="V2538"/>
          <cell r="W2538"/>
          <cell r="X2538"/>
          <cell r="Y2538"/>
          <cell r="Z2538"/>
          <cell r="AA2538">
            <v>32819</v>
          </cell>
          <cell r="AB2538"/>
        </row>
        <row r="2539">
          <cell r="A2539"/>
          <cell r="B2539"/>
          <cell r="C2539"/>
          <cell r="D2539"/>
          <cell r="E2539"/>
          <cell r="F2539"/>
          <cell r="G2539"/>
          <cell r="H2539"/>
          <cell r="I2539"/>
          <cell r="J2539"/>
          <cell r="K2539"/>
          <cell r="L2539"/>
          <cell r="M2539"/>
          <cell r="N2539"/>
          <cell r="O2539"/>
          <cell r="P2539">
            <v>0</v>
          </cell>
          <cell r="Q2539"/>
          <cell r="R2539"/>
          <cell r="S2539" t="str">
            <v xml:space="preserve">32819 </v>
          </cell>
          <cell r="T2539"/>
          <cell r="U2539"/>
          <cell r="V2539"/>
          <cell r="W2539"/>
          <cell r="X2539"/>
          <cell r="Y2539"/>
          <cell r="Z2539"/>
          <cell r="AA2539">
            <v>32819</v>
          </cell>
          <cell r="AB2539"/>
        </row>
        <row r="2540">
          <cell r="A2540"/>
          <cell r="B2540"/>
          <cell r="C2540"/>
          <cell r="D2540"/>
          <cell r="E2540"/>
          <cell r="F2540"/>
          <cell r="G2540"/>
          <cell r="H2540"/>
          <cell r="I2540"/>
          <cell r="J2540"/>
          <cell r="K2540"/>
          <cell r="L2540"/>
          <cell r="M2540"/>
          <cell r="N2540"/>
          <cell r="O2540"/>
          <cell r="P2540">
            <v>0</v>
          </cell>
          <cell r="Q2540"/>
          <cell r="R2540"/>
          <cell r="S2540" t="str">
            <v xml:space="preserve">32819 </v>
          </cell>
          <cell r="T2540"/>
          <cell r="U2540"/>
          <cell r="V2540"/>
          <cell r="W2540"/>
          <cell r="X2540"/>
          <cell r="Y2540"/>
          <cell r="Z2540"/>
          <cell r="AA2540">
            <v>32819</v>
          </cell>
          <cell r="AB2540"/>
        </row>
        <row r="2541">
          <cell r="A2541"/>
          <cell r="B2541"/>
          <cell r="C2541"/>
          <cell r="D2541"/>
          <cell r="E2541"/>
          <cell r="F2541"/>
          <cell r="G2541"/>
          <cell r="H2541"/>
          <cell r="I2541"/>
          <cell r="J2541"/>
          <cell r="K2541"/>
          <cell r="L2541"/>
          <cell r="M2541"/>
          <cell r="N2541"/>
          <cell r="O2541"/>
          <cell r="P2541">
            <v>0</v>
          </cell>
          <cell r="Q2541"/>
          <cell r="R2541"/>
          <cell r="S2541" t="str">
            <v xml:space="preserve">32819 </v>
          </cell>
          <cell r="T2541"/>
          <cell r="U2541"/>
          <cell r="V2541"/>
          <cell r="W2541"/>
          <cell r="X2541"/>
          <cell r="Y2541"/>
          <cell r="Z2541"/>
          <cell r="AA2541">
            <v>32819</v>
          </cell>
          <cell r="AB2541"/>
        </row>
        <row r="2542">
          <cell r="A2542"/>
          <cell r="B2542"/>
          <cell r="C2542"/>
          <cell r="D2542"/>
          <cell r="E2542"/>
          <cell r="F2542"/>
          <cell r="G2542"/>
          <cell r="H2542"/>
          <cell r="I2542"/>
          <cell r="J2542"/>
          <cell r="K2542"/>
          <cell r="L2542"/>
          <cell r="M2542"/>
          <cell r="N2542"/>
          <cell r="O2542"/>
          <cell r="P2542">
            <v>0</v>
          </cell>
          <cell r="Q2542"/>
          <cell r="R2542"/>
          <cell r="S2542" t="str">
            <v xml:space="preserve">32819 </v>
          </cell>
          <cell r="T2542"/>
          <cell r="U2542"/>
          <cell r="V2542"/>
          <cell r="W2542"/>
          <cell r="X2542"/>
          <cell r="Y2542"/>
          <cell r="Z2542"/>
          <cell r="AA2542">
            <v>32819</v>
          </cell>
          <cell r="AB2542"/>
        </row>
        <row r="2543">
          <cell r="A2543"/>
          <cell r="B2543"/>
          <cell r="C2543"/>
          <cell r="D2543"/>
          <cell r="E2543"/>
          <cell r="F2543"/>
          <cell r="G2543"/>
          <cell r="H2543"/>
          <cell r="I2543"/>
          <cell r="J2543"/>
          <cell r="K2543"/>
          <cell r="L2543"/>
          <cell r="M2543"/>
          <cell r="N2543"/>
          <cell r="O2543"/>
          <cell r="P2543">
            <v>0</v>
          </cell>
          <cell r="Q2543"/>
          <cell r="R2543"/>
          <cell r="S2543" t="str">
            <v xml:space="preserve">32819 </v>
          </cell>
          <cell r="T2543"/>
          <cell r="U2543"/>
          <cell r="V2543"/>
          <cell r="W2543"/>
          <cell r="X2543"/>
          <cell r="Y2543"/>
          <cell r="Z2543"/>
          <cell r="AA2543">
            <v>32819</v>
          </cell>
          <cell r="AB2543"/>
        </row>
        <row r="2544">
          <cell r="A2544"/>
          <cell r="B2544"/>
          <cell r="C2544"/>
          <cell r="D2544"/>
          <cell r="E2544"/>
          <cell r="F2544"/>
          <cell r="G2544"/>
          <cell r="H2544"/>
          <cell r="I2544"/>
          <cell r="J2544"/>
          <cell r="K2544"/>
          <cell r="L2544"/>
          <cell r="M2544"/>
          <cell r="N2544"/>
          <cell r="O2544"/>
          <cell r="P2544">
            <v>0</v>
          </cell>
          <cell r="Q2544"/>
          <cell r="R2544"/>
          <cell r="S2544" t="str">
            <v xml:space="preserve">32819 </v>
          </cell>
          <cell r="T2544"/>
          <cell r="U2544"/>
          <cell r="V2544"/>
          <cell r="W2544"/>
          <cell r="X2544"/>
          <cell r="Y2544"/>
          <cell r="Z2544"/>
          <cell r="AA2544">
            <v>32819</v>
          </cell>
          <cell r="AB2544"/>
        </row>
        <row r="2545">
          <cell r="A2545"/>
          <cell r="B2545"/>
          <cell r="C2545"/>
          <cell r="D2545"/>
          <cell r="E2545"/>
          <cell r="F2545"/>
          <cell r="G2545"/>
          <cell r="H2545"/>
          <cell r="I2545"/>
          <cell r="J2545"/>
          <cell r="K2545"/>
          <cell r="L2545"/>
          <cell r="M2545"/>
          <cell r="N2545"/>
          <cell r="O2545"/>
          <cell r="P2545">
            <v>0</v>
          </cell>
          <cell r="Q2545"/>
          <cell r="R2545"/>
          <cell r="S2545" t="str">
            <v xml:space="preserve">32819 </v>
          </cell>
          <cell r="T2545"/>
          <cell r="U2545"/>
          <cell r="V2545"/>
          <cell r="W2545"/>
          <cell r="X2545"/>
          <cell r="Y2545"/>
          <cell r="Z2545"/>
          <cell r="AA2545">
            <v>32819</v>
          </cell>
          <cell r="AB2545"/>
        </row>
        <row r="2546">
          <cell r="A2546"/>
          <cell r="B2546"/>
          <cell r="C2546"/>
          <cell r="D2546"/>
          <cell r="E2546"/>
          <cell r="F2546"/>
          <cell r="G2546"/>
          <cell r="H2546"/>
          <cell r="I2546"/>
          <cell r="J2546"/>
          <cell r="K2546"/>
          <cell r="L2546"/>
          <cell r="M2546"/>
          <cell r="N2546"/>
          <cell r="O2546"/>
          <cell r="P2546">
            <v>0</v>
          </cell>
          <cell r="Q2546"/>
          <cell r="R2546"/>
          <cell r="S2546" t="str">
            <v xml:space="preserve">32819 </v>
          </cell>
          <cell r="T2546"/>
          <cell r="U2546"/>
          <cell r="V2546"/>
          <cell r="W2546"/>
          <cell r="X2546"/>
          <cell r="Y2546"/>
          <cell r="Z2546"/>
          <cell r="AA2546">
            <v>32819</v>
          </cell>
          <cell r="AB2546"/>
        </row>
        <row r="2547">
          <cell r="A2547"/>
          <cell r="B2547"/>
          <cell r="C2547"/>
          <cell r="D2547"/>
          <cell r="E2547"/>
          <cell r="F2547"/>
          <cell r="G2547"/>
          <cell r="H2547"/>
          <cell r="I2547"/>
          <cell r="J2547"/>
          <cell r="K2547"/>
          <cell r="L2547"/>
          <cell r="M2547"/>
          <cell r="N2547"/>
          <cell r="O2547"/>
          <cell r="P2547">
            <v>0</v>
          </cell>
          <cell r="Q2547"/>
          <cell r="R2547"/>
          <cell r="S2547" t="str">
            <v xml:space="preserve">32819 </v>
          </cell>
          <cell r="T2547"/>
          <cell r="U2547"/>
          <cell r="V2547"/>
          <cell r="W2547"/>
          <cell r="X2547"/>
          <cell r="Y2547"/>
          <cell r="Z2547"/>
          <cell r="AA2547">
            <v>32819</v>
          </cell>
          <cell r="AB2547"/>
        </row>
        <row r="2548">
          <cell r="A2548"/>
          <cell r="B2548"/>
          <cell r="C2548"/>
          <cell r="D2548"/>
          <cell r="E2548"/>
          <cell r="F2548"/>
          <cell r="G2548"/>
          <cell r="H2548"/>
          <cell r="I2548"/>
          <cell r="J2548"/>
          <cell r="K2548"/>
          <cell r="L2548"/>
          <cell r="M2548"/>
          <cell r="N2548"/>
          <cell r="O2548"/>
          <cell r="P2548">
            <v>0</v>
          </cell>
          <cell r="Q2548"/>
          <cell r="R2548"/>
          <cell r="S2548" t="str">
            <v xml:space="preserve">32819 </v>
          </cell>
          <cell r="T2548"/>
          <cell r="U2548"/>
          <cell r="V2548"/>
          <cell r="W2548"/>
          <cell r="X2548"/>
          <cell r="Y2548"/>
          <cell r="Z2548"/>
          <cell r="AA2548">
            <v>32819</v>
          </cell>
          <cell r="AB2548"/>
        </row>
        <row r="2549">
          <cell r="A2549"/>
          <cell r="B2549"/>
          <cell r="C2549"/>
          <cell r="D2549"/>
          <cell r="E2549"/>
          <cell r="F2549"/>
          <cell r="G2549"/>
          <cell r="H2549"/>
          <cell r="I2549"/>
          <cell r="J2549"/>
          <cell r="K2549"/>
          <cell r="L2549"/>
          <cell r="M2549"/>
          <cell r="N2549"/>
          <cell r="O2549"/>
          <cell r="P2549">
            <v>0</v>
          </cell>
          <cell r="Q2549"/>
          <cell r="R2549"/>
          <cell r="S2549" t="str">
            <v xml:space="preserve">32819 </v>
          </cell>
          <cell r="T2549"/>
          <cell r="U2549"/>
          <cell r="V2549"/>
          <cell r="W2549"/>
          <cell r="X2549"/>
          <cell r="Y2549"/>
          <cell r="Z2549"/>
          <cell r="AA2549">
            <v>32819</v>
          </cell>
          <cell r="AB2549"/>
        </row>
        <row r="2550">
          <cell r="A2550"/>
          <cell r="B2550"/>
          <cell r="C2550"/>
          <cell r="D2550"/>
          <cell r="E2550"/>
          <cell r="F2550"/>
          <cell r="G2550"/>
          <cell r="H2550"/>
          <cell r="I2550"/>
          <cell r="J2550"/>
          <cell r="K2550"/>
          <cell r="L2550"/>
          <cell r="M2550"/>
          <cell r="N2550"/>
          <cell r="O2550"/>
          <cell r="P2550">
            <v>0</v>
          </cell>
          <cell r="Q2550"/>
          <cell r="R2550"/>
          <cell r="S2550" t="str">
            <v xml:space="preserve">32819 </v>
          </cell>
          <cell r="T2550"/>
          <cell r="U2550"/>
          <cell r="V2550"/>
          <cell r="W2550"/>
          <cell r="X2550"/>
          <cell r="Y2550"/>
          <cell r="Z2550"/>
          <cell r="AA2550">
            <v>32819</v>
          </cell>
          <cell r="AB2550"/>
        </row>
        <row r="2551">
          <cell r="A2551"/>
          <cell r="B2551"/>
          <cell r="C2551"/>
          <cell r="D2551"/>
          <cell r="E2551"/>
          <cell r="F2551"/>
          <cell r="G2551"/>
          <cell r="H2551"/>
          <cell r="I2551"/>
          <cell r="J2551"/>
          <cell r="K2551"/>
          <cell r="L2551"/>
          <cell r="M2551"/>
          <cell r="N2551"/>
          <cell r="O2551"/>
          <cell r="P2551">
            <v>0</v>
          </cell>
          <cell r="Q2551"/>
          <cell r="R2551"/>
          <cell r="S2551" t="str">
            <v xml:space="preserve">32819 </v>
          </cell>
          <cell r="T2551"/>
          <cell r="U2551"/>
          <cell r="V2551"/>
          <cell r="W2551"/>
          <cell r="X2551"/>
          <cell r="Y2551"/>
          <cell r="Z2551"/>
          <cell r="AA2551">
            <v>32819</v>
          </cell>
          <cell r="AB2551"/>
        </row>
        <row r="2552">
          <cell r="A2552"/>
          <cell r="B2552"/>
          <cell r="C2552"/>
          <cell r="D2552"/>
          <cell r="E2552"/>
          <cell r="F2552"/>
          <cell r="G2552"/>
          <cell r="H2552"/>
          <cell r="I2552"/>
          <cell r="J2552"/>
          <cell r="K2552"/>
          <cell r="L2552"/>
          <cell r="M2552"/>
          <cell r="N2552"/>
          <cell r="O2552"/>
          <cell r="P2552">
            <v>0</v>
          </cell>
          <cell r="Q2552"/>
          <cell r="R2552"/>
          <cell r="S2552" t="str">
            <v xml:space="preserve">32819 </v>
          </cell>
          <cell r="T2552"/>
          <cell r="U2552"/>
          <cell r="V2552"/>
          <cell r="W2552"/>
          <cell r="X2552"/>
          <cell r="Y2552"/>
          <cell r="Z2552"/>
          <cell r="AA2552">
            <v>32819</v>
          </cell>
          <cell r="AB2552"/>
        </row>
        <row r="2553">
          <cell r="A2553"/>
          <cell r="B2553"/>
          <cell r="C2553"/>
          <cell r="D2553"/>
          <cell r="E2553"/>
          <cell r="F2553"/>
          <cell r="G2553"/>
          <cell r="H2553"/>
          <cell r="I2553"/>
          <cell r="J2553"/>
          <cell r="K2553"/>
          <cell r="L2553"/>
          <cell r="M2553"/>
          <cell r="N2553"/>
          <cell r="O2553"/>
          <cell r="P2553">
            <v>0</v>
          </cell>
          <cell r="Q2553"/>
          <cell r="R2553"/>
          <cell r="S2553" t="str">
            <v xml:space="preserve">32819 </v>
          </cell>
          <cell r="T2553"/>
          <cell r="U2553"/>
          <cell r="V2553"/>
          <cell r="W2553"/>
          <cell r="X2553"/>
          <cell r="Y2553"/>
          <cell r="Z2553"/>
          <cell r="AA2553">
            <v>32819</v>
          </cell>
          <cell r="AB2553"/>
        </row>
        <row r="2554">
          <cell r="A2554"/>
          <cell r="B2554"/>
          <cell r="C2554"/>
          <cell r="D2554"/>
          <cell r="E2554"/>
          <cell r="F2554"/>
          <cell r="G2554"/>
          <cell r="H2554"/>
          <cell r="I2554"/>
          <cell r="J2554"/>
          <cell r="K2554"/>
          <cell r="L2554"/>
          <cell r="M2554"/>
          <cell r="N2554"/>
          <cell r="O2554"/>
          <cell r="P2554">
            <v>0</v>
          </cell>
          <cell r="Q2554"/>
          <cell r="R2554"/>
          <cell r="S2554" t="str">
            <v xml:space="preserve">32819 </v>
          </cell>
          <cell r="T2554"/>
          <cell r="U2554"/>
          <cell r="V2554"/>
          <cell r="W2554"/>
          <cell r="X2554"/>
          <cell r="Y2554"/>
          <cell r="Z2554"/>
          <cell r="AA2554">
            <v>32819</v>
          </cell>
          <cell r="AB2554"/>
        </row>
        <row r="2555">
          <cell r="A2555"/>
          <cell r="B2555"/>
          <cell r="C2555"/>
          <cell r="D2555"/>
          <cell r="E2555"/>
          <cell r="F2555"/>
          <cell r="G2555"/>
          <cell r="H2555"/>
          <cell r="I2555"/>
          <cell r="J2555"/>
          <cell r="K2555"/>
          <cell r="L2555"/>
          <cell r="M2555"/>
          <cell r="N2555"/>
          <cell r="O2555"/>
          <cell r="P2555">
            <v>0</v>
          </cell>
          <cell r="Q2555"/>
          <cell r="R2555"/>
          <cell r="S2555" t="str">
            <v xml:space="preserve">32819 </v>
          </cell>
          <cell r="T2555"/>
          <cell r="U2555"/>
          <cell r="V2555"/>
          <cell r="W2555"/>
          <cell r="X2555"/>
          <cell r="Y2555"/>
          <cell r="Z2555"/>
          <cell r="AA2555">
            <v>32819</v>
          </cell>
          <cell r="AB2555"/>
        </row>
        <row r="2556">
          <cell r="A2556"/>
          <cell r="B2556"/>
          <cell r="C2556"/>
          <cell r="D2556"/>
          <cell r="E2556"/>
          <cell r="F2556"/>
          <cell r="G2556"/>
          <cell r="H2556"/>
          <cell r="I2556"/>
          <cell r="J2556"/>
          <cell r="K2556"/>
          <cell r="L2556"/>
          <cell r="M2556"/>
          <cell r="N2556"/>
          <cell r="O2556"/>
          <cell r="P2556">
            <v>0</v>
          </cell>
          <cell r="Q2556"/>
          <cell r="R2556"/>
          <cell r="S2556" t="str">
            <v xml:space="preserve">32819 </v>
          </cell>
          <cell r="T2556"/>
          <cell r="U2556"/>
          <cell r="V2556"/>
          <cell r="W2556"/>
          <cell r="X2556"/>
          <cell r="Y2556"/>
          <cell r="Z2556"/>
          <cell r="AA2556">
            <v>32819</v>
          </cell>
          <cell r="AB2556"/>
        </row>
        <row r="2557">
          <cell r="A2557"/>
          <cell r="B2557"/>
          <cell r="C2557"/>
          <cell r="D2557"/>
          <cell r="E2557"/>
          <cell r="F2557"/>
          <cell r="G2557"/>
          <cell r="H2557"/>
          <cell r="I2557"/>
          <cell r="J2557"/>
          <cell r="K2557"/>
          <cell r="L2557"/>
          <cell r="M2557"/>
          <cell r="N2557"/>
          <cell r="O2557"/>
          <cell r="P2557">
            <v>0</v>
          </cell>
          <cell r="Q2557"/>
          <cell r="R2557"/>
          <cell r="S2557" t="str">
            <v xml:space="preserve">32819 </v>
          </cell>
          <cell r="T2557"/>
          <cell r="U2557"/>
          <cell r="V2557"/>
          <cell r="W2557"/>
          <cell r="X2557"/>
          <cell r="Y2557"/>
          <cell r="Z2557"/>
          <cell r="AA2557">
            <v>32819</v>
          </cell>
          <cell r="AB2557"/>
        </row>
        <row r="2558">
          <cell r="A2558"/>
          <cell r="B2558"/>
          <cell r="C2558"/>
          <cell r="D2558"/>
          <cell r="E2558"/>
          <cell r="F2558"/>
          <cell r="G2558"/>
          <cell r="H2558"/>
          <cell r="I2558"/>
          <cell r="J2558"/>
          <cell r="K2558"/>
          <cell r="L2558"/>
          <cell r="M2558"/>
          <cell r="N2558"/>
          <cell r="O2558"/>
          <cell r="P2558">
            <v>0</v>
          </cell>
          <cell r="Q2558"/>
          <cell r="R2558"/>
          <cell r="S2558" t="str">
            <v xml:space="preserve">32819 </v>
          </cell>
          <cell r="T2558"/>
          <cell r="U2558"/>
          <cell r="V2558"/>
          <cell r="W2558"/>
          <cell r="X2558"/>
          <cell r="Y2558"/>
          <cell r="Z2558"/>
          <cell r="AA2558">
            <v>32819</v>
          </cell>
          <cell r="AB2558"/>
        </row>
        <row r="2559">
          <cell r="A2559"/>
          <cell r="B2559"/>
          <cell r="C2559"/>
          <cell r="D2559"/>
          <cell r="E2559"/>
          <cell r="F2559"/>
          <cell r="G2559"/>
          <cell r="H2559"/>
          <cell r="I2559"/>
          <cell r="J2559"/>
          <cell r="K2559"/>
          <cell r="L2559"/>
          <cell r="M2559"/>
          <cell r="N2559"/>
          <cell r="O2559"/>
          <cell r="P2559">
            <v>0</v>
          </cell>
          <cell r="Q2559"/>
          <cell r="R2559"/>
          <cell r="S2559" t="str">
            <v xml:space="preserve">32819 </v>
          </cell>
          <cell r="T2559"/>
          <cell r="U2559"/>
          <cell r="V2559"/>
          <cell r="W2559"/>
          <cell r="X2559"/>
          <cell r="Y2559"/>
          <cell r="Z2559"/>
          <cell r="AA2559">
            <v>32819</v>
          </cell>
          <cell r="AB2559"/>
        </row>
        <row r="2560">
          <cell r="A2560"/>
          <cell r="B2560"/>
          <cell r="C2560"/>
          <cell r="D2560"/>
          <cell r="E2560"/>
          <cell r="F2560"/>
          <cell r="G2560"/>
          <cell r="H2560"/>
          <cell r="I2560"/>
          <cell r="J2560"/>
          <cell r="K2560"/>
          <cell r="L2560"/>
          <cell r="M2560"/>
          <cell r="N2560"/>
          <cell r="O2560"/>
          <cell r="P2560">
            <v>0</v>
          </cell>
          <cell r="Q2560"/>
          <cell r="R2560"/>
          <cell r="S2560" t="str">
            <v xml:space="preserve">32819 </v>
          </cell>
          <cell r="T2560"/>
          <cell r="U2560"/>
          <cell r="V2560"/>
          <cell r="W2560"/>
          <cell r="X2560"/>
          <cell r="Y2560"/>
          <cell r="Z2560"/>
          <cell r="AA2560">
            <v>32819</v>
          </cell>
          <cell r="AB2560"/>
        </row>
        <row r="2561">
          <cell r="A2561"/>
          <cell r="B2561"/>
          <cell r="C2561"/>
          <cell r="D2561"/>
          <cell r="E2561"/>
          <cell r="F2561"/>
          <cell r="G2561"/>
          <cell r="H2561"/>
          <cell r="I2561"/>
          <cell r="J2561"/>
          <cell r="K2561"/>
          <cell r="L2561"/>
          <cell r="M2561"/>
          <cell r="N2561"/>
          <cell r="O2561"/>
          <cell r="P2561">
            <v>0</v>
          </cell>
          <cell r="Q2561"/>
          <cell r="R2561"/>
          <cell r="S2561" t="str">
            <v xml:space="preserve">32819 </v>
          </cell>
          <cell r="T2561"/>
          <cell r="U2561"/>
          <cell r="V2561"/>
          <cell r="W2561"/>
          <cell r="X2561"/>
          <cell r="Y2561"/>
          <cell r="Z2561"/>
          <cell r="AA2561">
            <v>32819</v>
          </cell>
          <cell r="AB2561"/>
        </row>
        <row r="2562">
          <cell r="A2562"/>
          <cell r="B2562"/>
          <cell r="C2562"/>
          <cell r="D2562"/>
          <cell r="E2562"/>
          <cell r="F2562"/>
          <cell r="G2562"/>
          <cell r="H2562"/>
          <cell r="I2562"/>
          <cell r="J2562"/>
          <cell r="K2562"/>
          <cell r="L2562"/>
          <cell r="M2562"/>
          <cell r="N2562"/>
          <cell r="O2562"/>
          <cell r="P2562">
            <v>0</v>
          </cell>
          <cell r="Q2562"/>
          <cell r="R2562"/>
          <cell r="S2562" t="str">
            <v xml:space="preserve">32819 </v>
          </cell>
          <cell r="T2562"/>
          <cell r="U2562"/>
          <cell r="V2562"/>
          <cell r="W2562"/>
          <cell r="X2562"/>
          <cell r="Y2562"/>
          <cell r="Z2562"/>
          <cell r="AA2562">
            <v>32819</v>
          </cell>
          <cell r="AB2562"/>
        </row>
        <row r="2563">
          <cell r="A2563"/>
          <cell r="B2563"/>
          <cell r="C2563"/>
          <cell r="D2563"/>
          <cell r="E2563"/>
          <cell r="F2563"/>
          <cell r="G2563"/>
          <cell r="H2563"/>
          <cell r="I2563"/>
          <cell r="J2563"/>
          <cell r="K2563"/>
          <cell r="L2563"/>
          <cell r="M2563"/>
          <cell r="N2563"/>
          <cell r="O2563"/>
          <cell r="P2563">
            <v>0</v>
          </cell>
          <cell r="Q2563"/>
          <cell r="R2563"/>
          <cell r="S2563" t="str">
            <v xml:space="preserve">32819 </v>
          </cell>
          <cell r="T2563"/>
          <cell r="U2563"/>
          <cell r="V2563"/>
          <cell r="W2563"/>
          <cell r="X2563"/>
          <cell r="Y2563"/>
          <cell r="Z2563"/>
          <cell r="AA2563">
            <v>32819</v>
          </cell>
          <cell r="AB2563"/>
        </row>
        <row r="2564">
          <cell r="A2564"/>
          <cell r="B2564"/>
          <cell r="C2564"/>
          <cell r="D2564"/>
          <cell r="E2564"/>
          <cell r="F2564"/>
          <cell r="G2564"/>
          <cell r="H2564"/>
          <cell r="I2564"/>
          <cell r="J2564"/>
          <cell r="K2564"/>
          <cell r="L2564"/>
          <cell r="M2564"/>
          <cell r="N2564"/>
          <cell r="O2564"/>
          <cell r="P2564">
            <v>0</v>
          </cell>
          <cell r="Q2564"/>
          <cell r="R2564"/>
          <cell r="S2564" t="str">
            <v xml:space="preserve">32819 </v>
          </cell>
          <cell r="T2564"/>
          <cell r="U2564"/>
          <cell r="V2564"/>
          <cell r="W2564"/>
          <cell r="X2564"/>
          <cell r="Y2564"/>
          <cell r="Z2564"/>
          <cell r="AA2564">
            <v>32819</v>
          </cell>
          <cell r="AB2564"/>
        </row>
        <row r="2565">
          <cell r="A2565"/>
          <cell r="B2565"/>
          <cell r="C2565"/>
          <cell r="D2565"/>
          <cell r="E2565"/>
          <cell r="F2565"/>
          <cell r="G2565"/>
          <cell r="H2565"/>
          <cell r="I2565"/>
          <cell r="J2565"/>
          <cell r="K2565"/>
          <cell r="L2565"/>
          <cell r="M2565"/>
          <cell r="N2565"/>
          <cell r="O2565"/>
          <cell r="P2565">
            <v>0</v>
          </cell>
          <cell r="Q2565"/>
          <cell r="R2565"/>
          <cell r="S2565" t="str">
            <v xml:space="preserve">32819 </v>
          </cell>
          <cell r="T2565"/>
          <cell r="U2565"/>
          <cell r="V2565"/>
          <cell r="W2565"/>
          <cell r="X2565"/>
          <cell r="Y2565"/>
          <cell r="Z2565"/>
          <cell r="AA2565">
            <v>32819</v>
          </cell>
          <cell r="AB2565"/>
        </row>
        <row r="2566">
          <cell r="A2566"/>
          <cell r="B2566"/>
          <cell r="C2566"/>
          <cell r="D2566"/>
          <cell r="E2566"/>
          <cell r="F2566"/>
          <cell r="G2566"/>
          <cell r="H2566"/>
          <cell r="I2566"/>
          <cell r="J2566"/>
          <cell r="K2566"/>
          <cell r="L2566"/>
          <cell r="M2566"/>
          <cell r="N2566"/>
          <cell r="O2566"/>
          <cell r="P2566">
            <v>0</v>
          </cell>
          <cell r="Q2566"/>
          <cell r="R2566"/>
          <cell r="S2566" t="str">
            <v xml:space="preserve">32819 </v>
          </cell>
          <cell r="T2566"/>
          <cell r="U2566"/>
          <cell r="V2566"/>
          <cell r="W2566"/>
          <cell r="X2566"/>
          <cell r="Y2566"/>
          <cell r="Z2566"/>
          <cell r="AA2566">
            <v>32819</v>
          </cell>
          <cell r="AB2566"/>
        </row>
        <row r="2567">
          <cell r="A2567"/>
          <cell r="B2567"/>
          <cell r="C2567"/>
          <cell r="D2567"/>
          <cell r="E2567"/>
          <cell r="F2567"/>
          <cell r="G2567"/>
          <cell r="H2567"/>
          <cell r="I2567"/>
          <cell r="J2567"/>
          <cell r="K2567"/>
          <cell r="L2567"/>
          <cell r="M2567"/>
          <cell r="N2567"/>
          <cell r="O2567"/>
          <cell r="P2567">
            <v>0</v>
          </cell>
          <cell r="Q2567"/>
          <cell r="R2567"/>
          <cell r="S2567" t="str">
            <v xml:space="preserve">32819 </v>
          </cell>
          <cell r="T2567"/>
          <cell r="U2567"/>
          <cell r="V2567"/>
          <cell r="W2567"/>
          <cell r="X2567"/>
          <cell r="Y2567"/>
          <cell r="Z2567"/>
          <cell r="AA2567">
            <v>32819</v>
          </cell>
          <cell r="AB2567"/>
        </row>
        <row r="2568">
          <cell r="A2568"/>
          <cell r="B2568"/>
          <cell r="C2568"/>
          <cell r="D2568"/>
          <cell r="E2568"/>
          <cell r="F2568"/>
          <cell r="G2568"/>
          <cell r="H2568"/>
          <cell r="I2568"/>
          <cell r="J2568"/>
          <cell r="K2568"/>
          <cell r="L2568"/>
          <cell r="M2568"/>
          <cell r="N2568"/>
          <cell r="O2568"/>
          <cell r="P2568">
            <v>0</v>
          </cell>
          <cell r="Q2568"/>
          <cell r="R2568"/>
          <cell r="S2568" t="str">
            <v xml:space="preserve">32819 </v>
          </cell>
          <cell r="T2568"/>
          <cell r="U2568"/>
          <cell r="V2568"/>
          <cell r="W2568"/>
          <cell r="X2568"/>
          <cell r="Y2568"/>
          <cell r="Z2568"/>
          <cell r="AA2568">
            <v>32819</v>
          </cell>
          <cell r="AB2568"/>
        </row>
        <row r="2569">
          <cell r="A2569"/>
          <cell r="B2569"/>
          <cell r="C2569"/>
          <cell r="D2569"/>
          <cell r="E2569"/>
          <cell r="F2569"/>
          <cell r="G2569"/>
          <cell r="H2569"/>
          <cell r="I2569"/>
          <cell r="J2569"/>
          <cell r="K2569"/>
          <cell r="L2569"/>
          <cell r="M2569"/>
          <cell r="N2569"/>
          <cell r="O2569"/>
          <cell r="P2569">
            <v>0</v>
          </cell>
          <cell r="Q2569"/>
          <cell r="R2569"/>
          <cell r="S2569" t="str">
            <v xml:space="preserve">32819 </v>
          </cell>
          <cell r="T2569"/>
          <cell r="U2569"/>
          <cell r="V2569"/>
          <cell r="W2569"/>
          <cell r="X2569"/>
          <cell r="Y2569"/>
          <cell r="Z2569"/>
          <cell r="AA2569">
            <v>32819</v>
          </cell>
          <cell r="AB2569"/>
        </row>
        <row r="2570">
          <cell r="A2570"/>
          <cell r="B2570"/>
          <cell r="C2570"/>
          <cell r="D2570"/>
          <cell r="E2570"/>
          <cell r="F2570"/>
          <cell r="G2570"/>
          <cell r="H2570"/>
          <cell r="I2570"/>
          <cell r="J2570"/>
          <cell r="K2570"/>
          <cell r="L2570"/>
          <cell r="M2570"/>
          <cell r="N2570"/>
          <cell r="O2570"/>
          <cell r="P2570">
            <v>0</v>
          </cell>
          <cell r="Q2570"/>
          <cell r="R2570"/>
          <cell r="S2570" t="str">
            <v xml:space="preserve">32819 </v>
          </cell>
          <cell r="T2570"/>
          <cell r="U2570"/>
          <cell r="V2570"/>
          <cell r="W2570"/>
          <cell r="X2570"/>
          <cell r="Y2570"/>
          <cell r="Z2570"/>
          <cell r="AA2570">
            <v>32819</v>
          </cell>
          <cell r="AB2570"/>
        </row>
        <row r="2571">
          <cell r="A2571"/>
          <cell r="B2571"/>
          <cell r="C2571"/>
          <cell r="D2571"/>
          <cell r="E2571"/>
          <cell r="F2571"/>
          <cell r="G2571"/>
          <cell r="H2571"/>
          <cell r="I2571"/>
          <cell r="J2571"/>
          <cell r="K2571"/>
          <cell r="L2571"/>
          <cell r="M2571"/>
          <cell r="N2571"/>
          <cell r="O2571"/>
          <cell r="P2571">
            <v>0</v>
          </cell>
          <cell r="Q2571"/>
          <cell r="R2571"/>
          <cell r="S2571" t="str">
            <v xml:space="preserve">32819 </v>
          </cell>
          <cell r="T2571"/>
          <cell r="U2571"/>
          <cell r="V2571"/>
          <cell r="W2571"/>
          <cell r="X2571"/>
          <cell r="Y2571"/>
          <cell r="Z2571"/>
          <cell r="AA2571">
            <v>32819</v>
          </cell>
          <cell r="AB2571"/>
        </row>
        <row r="2572">
          <cell r="A2572"/>
          <cell r="B2572"/>
          <cell r="C2572"/>
          <cell r="D2572"/>
          <cell r="E2572"/>
          <cell r="F2572"/>
          <cell r="G2572"/>
          <cell r="H2572"/>
          <cell r="I2572"/>
          <cell r="J2572"/>
          <cell r="K2572"/>
          <cell r="L2572"/>
          <cell r="M2572"/>
          <cell r="N2572"/>
          <cell r="O2572"/>
          <cell r="P2572">
            <v>0</v>
          </cell>
          <cell r="Q2572"/>
          <cell r="R2572"/>
          <cell r="S2572" t="str">
            <v xml:space="preserve">32819 </v>
          </cell>
          <cell r="T2572"/>
          <cell r="U2572"/>
          <cell r="V2572"/>
          <cell r="W2572"/>
          <cell r="X2572"/>
          <cell r="Y2572"/>
          <cell r="Z2572"/>
          <cell r="AA2572">
            <v>32819</v>
          </cell>
          <cell r="AB2572"/>
        </row>
        <row r="2573">
          <cell r="A2573"/>
          <cell r="B2573"/>
          <cell r="C2573"/>
          <cell r="D2573"/>
          <cell r="E2573"/>
          <cell r="F2573"/>
          <cell r="G2573"/>
          <cell r="H2573"/>
          <cell r="I2573"/>
          <cell r="J2573"/>
          <cell r="K2573"/>
          <cell r="L2573"/>
          <cell r="M2573"/>
          <cell r="N2573"/>
          <cell r="O2573"/>
          <cell r="P2573">
            <v>0</v>
          </cell>
          <cell r="Q2573"/>
          <cell r="R2573"/>
          <cell r="S2573" t="str">
            <v xml:space="preserve">32819 </v>
          </cell>
          <cell r="T2573"/>
          <cell r="U2573"/>
          <cell r="V2573"/>
          <cell r="W2573"/>
          <cell r="X2573"/>
          <cell r="Y2573"/>
          <cell r="Z2573"/>
          <cell r="AA2573">
            <v>32819</v>
          </cell>
          <cell r="AB2573"/>
        </row>
        <row r="2574">
          <cell r="A2574"/>
          <cell r="B2574"/>
          <cell r="C2574"/>
          <cell r="D2574"/>
          <cell r="E2574"/>
          <cell r="F2574"/>
          <cell r="G2574"/>
          <cell r="H2574"/>
          <cell r="I2574"/>
          <cell r="J2574"/>
          <cell r="K2574"/>
          <cell r="L2574"/>
          <cell r="M2574"/>
          <cell r="N2574"/>
          <cell r="O2574"/>
          <cell r="P2574">
            <v>0</v>
          </cell>
          <cell r="Q2574"/>
          <cell r="R2574"/>
          <cell r="S2574" t="str">
            <v xml:space="preserve">32819 </v>
          </cell>
          <cell r="T2574"/>
          <cell r="U2574"/>
          <cell r="V2574"/>
          <cell r="W2574"/>
          <cell r="X2574"/>
          <cell r="Y2574"/>
          <cell r="Z2574"/>
          <cell r="AA2574">
            <v>32819</v>
          </cell>
          <cell r="AB2574"/>
        </row>
        <row r="2575">
          <cell r="A2575"/>
          <cell r="B2575"/>
          <cell r="C2575"/>
          <cell r="D2575"/>
          <cell r="E2575"/>
          <cell r="F2575"/>
          <cell r="G2575"/>
          <cell r="H2575"/>
          <cell r="I2575"/>
          <cell r="J2575"/>
          <cell r="K2575"/>
          <cell r="L2575"/>
          <cell r="M2575"/>
          <cell r="N2575"/>
          <cell r="O2575"/>
          <cell r="P2575">
            <v>0</v>
          </cell>
          <cell r="Q2575"/>
          <cell r="R2575"/>
          <cell r="S2575" t="str">
            <v xml:space="preserve">32819 </v>
          </cell>
          <cell r="T2575"/>
          <cell r="U2575"/>
          <cell r="V2575"/>
          <cell r="W2575"/>
          <cell r="X2575"/>
          <cell r="Y2575"/>
          <cell r="Z2575"/>
          <cell r="AA2575">
            <v>32819</v>
          </cell>
          <cell r="AB2575"/>
        </row>
        <row r="2576">
          <cell r="A2576"/>
          <cell r="B2576"/>
          <cell r="C2576"/>
          <cell r="D2576"/>
          <cell r="E2576"/>
          <cell r="F2576"/>
          <cell r="G2576"/>
          <cell r="H2576"/>
          <cell r="I2576"/>
          <cell r="J2576"/>
          <cell r="K2576"/>
          <cell r="L2576"/>
          <cell r="M2576"/>
          <cell r="N2576"/>
          <cell r="O2576"/>
          <cell r="P2576">
            <v>0</v>
          </cell>
          <cell r="Q2576"/>
          <cell r="R2576"/>
          <cell r="S2576" t="str">
            <v xml:space="preserve">32819 </v>
          </cell>
          <cell r="T2576"/>
          <cell r="U2576"/>
          <cell r="V2576"/>
          <cell r="W2576"/>
          <cell r="X2576"/>
          <cell r="Y2576"/>
          <cell r="Z2576"/>
          <cell r="AA2576">
            <v>32819</v>
          </cell>
          <cell r="AB2576"/>
        </row>
        <row r="2577">
          <cell r="A2577"/>
          <cell r="B2577"/>
          <cell r="C2577"/>
          <cell r="D2577"/>
          <cell r="E2577"/>
          <cell r="F2577"/>
          <cell r="G2577"/>
          <cell r="H2577"/>
          <cell r="I2577"/>
          <cell r="J2577"/>
          <cell r="K2577"/>
          <cell r="L2577"/>
          <cell r="M2577"/>
          <cell r="N2577"/>
          <cell r="O2577"/>
          <cell r="P2577">
            <v>0</v>
          </cell>
          <cell r="Q2577"/>
          <cell r="R2577"/>
          <cell r="S2577" t="str">
            <v xml:space="preserve">32819 </v>
          </cell>
          <cell r="T2577"/>
          <cell r="U2577"/>
          <cell r="V2577"/>
          <cell r="W2577"/>
          <cell r="X2577"/>
          <cell r="Y2577"/>
          <cell r="Z2577"/>
          <cell r="AA2577">
            <v>32819</v>
          </cell>
          <cell r="AB2577"/>
        </row>
        <row r="2578">
          <cell r="A2578"/>
          <cell r="B2578"/>
          <cell r="C2578"/>
          <cell r="D2578"/>
          <cell r="E2578"/>
          <cell r="F2578"/>
          <cell r="G2578"/>
          <cell r="H2578"/>
          <cell r="I2578"/>
          <cell r="J2578"/>
          <cell r="K2578"/>
          <cell r="L2578"/>
          <cell r="M2578"/>
          <cell r="N2578"/>
          <cell r="O2578"/>
          <cell r="P2578">
            <v>0</v>
          </cell>
          <cell r="Q2578"/>
          <cell r="R2578"/>
          <cell r="S2578" t="str">
            <v xml:space="preserve">32819 </v>
          </cell>
          <cell r="T2578"/>
          <cell r="U2578"/>
          <cell r="V2578"/>
          <cell r="W2578"/>
          <cell r="X2578"/>
          <cell r="Y2578"/>
          <cell r="Z2578"/>
          <cell r="AA2578">
            <v>32819</v>
          </cell>
          <cell r="AB2578"/>
        </row>
        <row r="2579">
          <cell r="A2579"/>
          <cell r="B2579"/>
          <cell r="C2579"/>
          <cell r="D2579"/>
          <cell r="E2579"/>
          <cell r="F2579"/>
          <cell r="G2579"/>
          <cell r="H2579"/>
          <cell r="I2579"/>
          <cell r="J2579"/>
          <cell r="K2579"/>
          <cell r="L2579"/>
          <cell r="M2579"/>
          <cell r="N2579"/>
          <cell r="O2579"/>
          <cell r="P2579">
            <v>0</v>
          </cell>
          <cell r="Q2579"/>
          <cell r="R2579"/>
          <cell r="S2579" t="str">
            <v xml:space="preserve">32819 </v>
          </cell>
          <cell r="T2579"/>
          <cell r="U2579"/>
          <cell r="V2579"/>
          <cell r="W2579"/>
          <cell r="X2579"/>
          <cell r="Y2579"/>
          <cell r="Z2579"/>
          <cell r="AA2579">
            <v>32819</v>
          </cell>
          <cell r="AB2579"/>
        </row>
        <row r="2580">
          <cell r="A2580"/>
          <cell r="B2580"/>
          <cell r="C2580"/>
          <cell r="D2580"/>
          <cell r="E2580"/>
          <cell r="F2580"/>
          <cell r="G2580"/>
          <cell r="H2580"/>
          <cell r="I2580"/>
          <cell r="J2580"/>
          <cell r="K2580"/>
          <cell r="L2580"/>
          <cell r="M2580"/>
          <cell r="N2580"/>
          <cell r="O2580"/>
          <cell r="P2580">
            <v>0</v>
          </cell>
          <cell r="Q2580"/>
          <cell r="R2580"/>
          <cell r="S2580" t="str">
            <v xml:space="preserve">32819 </v>
          </cell>
          <cell r="T2580"/>
          <cell r="U2580"/>
          <cell r="V2580"/>
          <cell r="W2580"/>
          <cell r="X2580"/>
          <cell r="Y2580"/>
          <cell r="Z2580"/>
          <cell r="AA2580">
            <v>32819</v>
          </cell>
          <cell r="AB2580"/>
        </row>
        <row r="2581">
          <cell r="A2581"/>
          <cell r="B2581"/>
          <cell r="C2581"/>
          <cell r="D2581"/>
          <cell r="E2581"/>
          <cell r="F2581"/>
          <cell r="G2581"/>
          <cell r="H2581"/>
          <cell r="I2581"/>
          <cell r="J2581"/>
          <cell r="K2581"/>
          <cell r="L2581"/>
          <cell r="M2581"/>
          <cell r="N2581"/>
          <cell r="O2581"/>
          <cell r="P2581">
            <v>0</v>
          </cell>
          <cell r="Q2581"/>
          <cell r="R2581"/>
          <cell r="S2581" t="str">
            <v xml:space="preserve">32819 </v>
          </cell>
          <cell r="T2581"/>
          <cell r="U2581"/>
          <cell r="V2581"/>
          <cell r="W2581"/>
          <cell r="X2581"/>
          <cell r="Y2581"/>
          <cell r="Z2581"/>
          <cell r="AA2581">
            <v>32819</v>
          </cell>
          <cell r="AB2581"/>
        </row>
        <row r="2582">
          <cell r="A2582"/>
          <cell r="B2582"/>
          <cell r="C2582"/>
          <cell r="D2582"/>
          <cell r="E2582"/>
          <cell r="F2582"/>
          <cell r="G2582"/>
          <cell r="H2582"/>
          <cell r="I2582"/>
          <cell r="J2582"/>
          <cell r="K2582"/>
          <cell r="L2582"/>
          <cell r="M2582"/>
          <cell r="N2582"/>
          <cell r="O2582"/>
          <cell r="P2582">
            <v>0</v>
          </cell>
          <cell r="Q2582"/>
          <cell r="R2582"/>
          <cell r="S2582" t="str">
            <v xml:space="preserve">32819 </v>
          </cell>
          <cell r="T2582"/>
          <cell r="U2582"/>
          <cell r="V2582"/>
          <cell r="W2582"/>
          <cell r="X2582"/>
          <cell r="Y2582"/>
          <cell r="Z2582"/>
          <cell r="AA2582">
            <v>32819</v>
          </cell>
          <cell r="AB2582"/>
        </row>
        <row r="2583">
          <cell r="A2583"/>
          <cell r="B2583"/>
          <cell r="C2583"/>
          <cell r="D2583"/>
          <cell r="E2583"/>
          <cell r="F2583"/>
          <cell r="G2583"/>
          <cell r="H2583"/>
          <cell r="I2583"/>
          <cell r="J2583"/>
          <cell r="K2583"/>
          <cell r="L2583"/>
          <cell r="M2583"/>
          <cell r="N2583"/>
          <cell r="O2583"/>
          <cell r="P2583">
            <v>0</v>
          </cell>
          <cell r="Q2583"/>
          <cell r="R2583"/>
          <cell r="S2583" t="str">
            <v xml:space="preserve">32819 </v>
          </cell>
          <cell r="T2583"/>
          <cell r="U2583"/>
          <cell r="V2583"/>
          <cell r="W2583"/>
          <cell r="X2583"/>
          <cell r="Y2583"/>
          <cell r="Z2583"/>
          <cell r="AA2583">
            <v>32819</v>
          </cell>
          <cell r="AB2583"/>
        </row>
        <row r="2584">
          <cell r="A2584"/>
          <cell r="B2584"/>
          <cell r="C2584"/>
          <cell r="D2584"/>
          <cell r="E2584"/>
          <cell r="F2584"/>
          <cell r="G2584"/>
          <cell r="H2584"/>
          <cell r="I2584"/>
          <cell r="J2584"/>
          <cell r="K2584"/>
          <cell r="L2584"/>
          <cell r="M2584"/>
          <cell r="N2584"/>
          <cell r="O2584"/>
          <cell r="P2584">
            <v>0</v>
          </cell>
          <cell r="Q2584"/>
          <cell r="R2584"/>
          <cell r="S2584" t="str">
            <v xml:space="preserve">32819 </v>
          </cell>
          <cell r="T2584"/>
          <cell r="U2584"/>
          <cell r="V2584"/>
          <cell r="W2584"/>
          <cell r="X2584"/>
          <cell r="Y2584"/>
          <cell r="Z2584"/>
          <cell r="AA2584">
            <v>32819</v>
          </cell>
          <cell r="AB2584"/>
        </row>
        <row r="2585">
          <cell r="A2585"/>
          <cell r="B2585"/>
          <cell r="C2585"/>
          <cell r="D2585"/>
          <cell r="E2585"/>
          <cell r="F2585"/>
          <cell r="G2585"/>
          <cell r="H2585"/>
          <cell r="I2585"/>
          <cell r="J2585"/>
          <cell r="K2585"/>
          <cell r="L2585"/>
          <cell r="M2585"/>
          <cell r="N2585"/>
          <cell r="O2585"/>
          <cell r="P2585">
            <v>0</v>
          </cell>
          <cell r="Q2585"/>
          <cell r="R2585"/>
          <cell r="S2585" t="str">
            <v xml:space="preserve">32819 </v>
          </cell>
          <cell r="T2585"/>
          <cell r="U2585"/>
          <cell r="V2585"/>
          <cell r="W2585"/>
          <cell r="X2585"/>
          <cell r="Y2585"/>
          <cell r="Z2585"/>
          <cell r="AA2585">
            <v>32819</v>
          </cell>
          <cell r="AB2585"/>
        </row>
        <row r="2586">
          <cell r="A2586"/>
          <cell r="B2586"/>
          <cell r="C2586"/>
          <cell r="D2586"/>
          <cell r="E2586"/>
          <cell r="F2586"/>
          <cell r="G2586"/>
          <cell r="H2586"/>
          <cell r="I2586"/>
          <cell r="J2586"/>
          <cell r="K2586"/>
          <cell r="L2586"/>
          <cell r="M2586"/>
          <cell r="N2586"/>
          <cell r="O2586"/>
          <cell r="P2586">
            <v>0</v>
          </cell>
          <cell r="Q2586"/>
          <cell r="R2586"/>
          <cell r="S2586" t="str">
            <v xml:space="preserve">32819 </v>
          </cell>
          <cell r="T2586"/>
          <cell r="U2586"/>
          <cell r="V2586"/>
          <cell r="W2586"/>
          <cell r="X2586"/>
          <cell r="Y2586"/>
          <cell r="Z2586"/>
          <cell r="AA2586">
            <v>32819</v>
          </cell>
          <cell r="AB2586"/>
        </row>
        <row r="2587">
          <cell r="A2587"/>
          <cell r="B2587"/>
          <cell r="C2587"/>
          <cell r="D2587"/>
          <cell r="E2587"/>
          <cell r="F2587"/>
          <cell r="G2587"/>
          <cell r="H2587"/>
          <cell r="I2587"/>
          <cell r="J2587"/>
          <cell r="K2587"/>
          <cell r="L2587"/>
          <cell r="M2587"/>
          <cell r="N2587"/>
          <cell r="O2587"/>
          <cell r="P2587">
            <v>0</v>
          </cell>
          <cell r="Q2587"/>
          <cell r="R2587"/>
          <cell r="S2587" t="str">
            <v xml:space="preserve">32819 </v>
          </cell>
          <cell r="T2587"/>
          <cell r="U2587"/>
          <cell r="V2587"/>
          <cell r="W2587"/>
          <cell r="X2587"/>
          <cell r="Y2587"/>
          <cell r="Z2587"/>
          <cell r="AA2587">
            <v>32819</v>
          </cell>
          <cell r="AB2587"/>
        </row>
        <row r="2588">
          <cell r="A2588"/>
          <cell r="B2588"/>
          <cell r="C2588"/>
          <cell r="D2588"/>
          <cell r="E2588"/>
          <cell r="F2588"/>
          <cell r="G2588"/>
          <cell r="H2588"/>
          <cell r="I2588"/>
          <cell r="J2588"/>
          <cell r="K2588"/>
          <cell r="L2588"/>
          <cell r="M2588"/>
          <cell r="N2588"/>
          <cell r="O2588"/>
          <cell r="P2588">
            <v>0</v>
          </cell>
          <cell r="Q2588"/>
          <cell r="R2588"/>
          <cell r="S2588" t="str">
            <v xml:space="preserve">32819 </v>
          </cell>
          <cell r="T2588"/>
          <cell r="U2588"/>
          <cell r="V2588"/>
          <cell r="W2588"/>
          <cell r="X2588"/>
          <cell r="Y2588"/>
          <cell r="Z2588"/>
          <cell r="AA2588">
            <v>32819</v>
          </cell>
          <cell r="AB2588"/>
        </row>
        <row r="2589">
          <cell r="A2589"/>
          <cell r="B2589"/>
          <cell r="C2589"/>
          <cell r="D2589"/>
          <cell r="E2589"/>
          <cell r="F2589"/>
          <cell r="G2589"/>
          <cell r="H2589"/>
          <cell r="I2589"/>
          <cell r="J2589"/>
          <cell r="K2589"/>
          <cell r="L2589"/>
          <cell r="M2589"/>
          <cell r="N2589"/>
          <cell r="O2589"/>
          <cell r="P2589">
            <v>0</v>
          </cell>
          <cell r="Q2589"/>
          <cell r="R2589"/>
          <cell r="S2589" t="str">
            <v xml:space="preserve">32819 </v>
          </cell>
          <cell r="T2589"/>
          <cell r="U2589"/>
          <cell r="V2589"/>
          <cell r="W2589"/>
          <cell r="X2589"/>
          <cell r="Y2589"/>
          <cell r="Z2589"/>
          <cell r="AA2589">
            <v>32819</v>
          </cell>
          <cell r="AB2589"/>
        </row>
        <row r="2590">
          <cell r="A2590"/>
          <cell r="B2590"/>
          <cell r="C2590"/>
          <cell r="D2590"/>
          <cell r="E2590"/>
          <cell r="F2590"/>
          <cell r="G2590"/>
          <cell r="H2590"/>
          <cell r="I2590"/>
          <cell r="J2590"/>
          <cell r="K2590"/>
          <cell r="L2590"/>
          <cell r="M2590"/>
          <cell r="N2590"/>
          <cell r="O2590"/>
          <cell r="P2590">
            <v>0</v>
          </cell>
          <cell r="Q2590"/>
          <cell r="R2590"/>
          <cell r="S2590" t="str">
            <v xml:space="preserve">32819 </v>
          </cell>
          <cell r="T2590"/>
          <cell r="U2590"/>
          <cell r="V2590"/>
          <cell r="W2590"/>
          <cell r="X2590"/>
          <cell r="Y2590"/>
          <cell r="Z2590"/>
          <cell r="AA2590">
            <v>32819</v>
          </cell>
          <cell r="AB2590"/>
        </row>
        <row r="2591">
          <cell r="A2591"/>
          <cell r="B2591"/>
          <cell r="C2591"/>
          <cell r="D2591"/>
          <cell r="E2591"/>
          <cell r="F2591"/>
          <cell r="G2591"/>
          <cell r="H2591"/>
          <cell r="I2591"/>
          <cell r="J2591"/>
          <cell r="K2591"/>
          <cell r="L2591"/>
          <cell r="M2591"/>
          <cell r="N2591"/>
          <cell r="O2591"/>
          <cell r="P2591">
            <v>0</v>
          </cell>
          <cell r="Q2591"/>
          <cell r="R2591"/>
          <cell r="S2591" t="str">
            <v xml:space="preserve">32819 </v>
          </cell>
          <cell r="T2591"/>
          <cell r="U2591"/>
          <cell r="V2591"/>
          <cell r="W2591"/>
          <cell r="X2591"/>
          <cell r="Y2591"/>
          <cell r="Z2591"/>
          <cell r="AA2591">
            <v>32819</v>
          </cell>
          <cell r="AB2591"/>
        </row>
        <row r="2592">
          <cell r="A2592"/>
          <cell r="B2592"/>
          <cell r="C2592"/>
          <cell r="D2592"/>
          <cell r="E2592"/>
          <cell r="F2592"/>
          <cell r="G2592"/>
          <cell r="H2592"/>
          <cell r="I2592"/>
          <cell r="J2592"/>
          <cell r="K2592"/>
          <cell r="L2592"/>
          <cell r="M2592"/>
          <cell r="N2592"/>
          <cell r="O2592"/>
          <cell r="P2592">
            <v>0</v>
          </cell>
          <cell r="Q2592"/>
          <cell r="R2592"/>
          <cell r="S2592" t="str">
            <v xml:space="preserve">32819 </v>
          </cell>
          <cell r="T2592"/>
          <cell r="U2592"/>
          <cell r="V2592"/>
          <cell r="W2592"/>
          <cell r="X2592"/>
          <cell r="Y2592"/>
          <cell r="Z2592"/>
          <cell r="AA2592">
            <v>32819</v>
          </cell>
          <cell r="AB2592"/>
        </row>
        <row r="2593">
          <cell r="A2593"/>
          <cell r="B2593"/>
          <cell r="C2593"/>
          <cell r="D2593"/>
          <cell r="E2593"/>
          <cell r="F2593"/>
          <cell r="G2593"/>
          <cell r="H2593"/>
          <cell r="I2593"/>
          <cell r="J2593"/>
          <cell r="K2593"/>
          <cell r="L2593"/>
          <cell r="M2593"/>
          <cell r="N2593"/>
          <cell r="O2593"/>
          <cell r="P2593">
            <v>0</v>
          </cell>
          <cell r="Q2593"/>
          <cell r="R2593"/>
          <cell r="S2593" t="str">
            <v xml:space="preserve">32819 </v>
          </cell>
          <cell r="T2593"/>
          <cell r="U2593"/>
          <cell r="V2593"/>
          <cell r="W2593"/>
          <cell r="X2593"/>
          <cell r="Y2593"/>
          <cell r="Z2593"/>
          <cell r="AA2593">
            <v>32819</v>
          </cell>
          <cell r="AB2593"/>
        </row>
        <row r="2594">
          <cell r="A2594"/>
          <cell r="B2594"/>
          <cell r="C2594"/>
          <cell r="D2594"/>
          <cell r="E2594"/>
          <cell r="F2594"/>
          <cell r="G2594"/>
          <cell r="H2594"/>
          <cell r="I2594"/>
          <cell r="J2594"/>
          <cell r="K2594"/>
          <cell r="L2594"/>
          <cell r="M2594"/>
          <cell r="N2594"/>
          <cell r="O2594"/>
          <cell r="P2594">
            <v>0</v>
          </cell>
          <cell r="Q2594"/>
          <cell r="R2594"/>
          <cell r="S2594" t="str">
            <v xml:space="preserve">32819 </v>
          </cell>
          <cell r="T2594"/>
          <cell r="U2594"/>
          <cell r="V2594"/>
          <cell r="W2594"/>
          <cell r="X2594"/>
          <cell r="Y2594"/>
          <cell r="Z2594"/>
          <cell r="AA2594">
            <v>32819</v>
          </cell>
          <cell r="AB2594"/>
        </row>
        <row r="2595">
          <cell r="A2595"/>
          <cell r="B2595"/>
          <cell r="C2595"/>
          <cell r="D2595"/>
          <cell r="E2595"/>
          <cell r="F2595"/>
          <cell r="G2595"/>
          <cell r="H2595"/>
          <cell r="I2595"/>
          <cell r="J2595"/>
          <cell r="K2595"/>
          <cell r="L2595"/>
          <cell r="M2595"/>
          <cell r="N2595"/>
          <cell r="O2595"/>
          <cell r="P2595">
            <v>0</v>
          </cell>
          <cell r="Q2595"/>
          <cell r="R2595"/>
          <cell r="S2595" t="str">
            <v xml:space="preserve">32819 </v>
          </cell>
          <cell r="T2595"/>
          <cell r="U2595"/>
          <cell r="V2595"/>
          <cell r="W2595"/>
          <cell r="X2595"/>
          <cell r="Y2595"/>
          <cell r="Z2595"/>
          <cell r="AA2595">
            <v>32819</v>
          </cell>
          <cell r="AB2595"/>
        </row>
        <row r="2596">
          <cell r="A2596"/>
          <cell r="B2596"/>
          <cell r="C2596"/>
          <cell r="D2596"/>
          <cell r="E2596"/>
          <cell r="F2596"/>
          <cell r="G2596"/>
          <cell r="H2596"/>
          <cell r="I2596"/>
          <cell r="J2596"/>
          <cell r="K2596"/>
          <cell r="L2596"/>
          <cell r="M2596"/>
          <cell r="N2596"/>
          <cell r="O2596"/>
          <cell r="P2596">
            <v>0</v>
          </cell>
          <cell r="Q2596"/>
          <cell r="R2596"/>
          <cell r="S2596" t="str">
            <v xml:space="preserve">32819 </v>
          </cell>
          <cell r="T2596"/>
          <cell r="U2596"/>
          <cell r="V2596"/>
          <cell r="W2596"/>
          <cell r="X2596"/>
          <cell r="Y2596"/>
          <cell r="Z2596"/>
          <cell r="AA2596">
            <v>32819</v>
          </cell>
          <cell r="AB2596"/>
        </row>
        <row r="2597">
          <cell r="A2597"/>
          <cell r="B2597"/>
          <cell r="C2597"/>
          <cell r="D2597"/>
          <cell r="E2597"/>
          <cell r="F2597"/>
          <cell r="G2597"/>
          <cell r="H2597"/>
          <cell r="I2597"/>
          <cell r="J2597"/>
          <cell r="K2597"/>
          <cell r="L2597"/>
          <cell r="M2597"/>
          <cell r="N2597"/>
          <cell r="O2597"/>
          <cell r="P2597">
            <v>0</v>
          </cell>
          <cell r="Q2597"/>
          <cell r="R2597"/>
          <cell r="S2597" t="str">
            <v xml:space="preserve">32819 </v>
          </cell>
          <cell r="T2597"/>
          <cell r="U2597"/>
          <cell r="V2597"/>
          <cell r="W2597"/>
          <cell r="X2597"/>
          <cell r="Y2597"/>
          <cell r="Z2597"/>
          <cell r="AA2597">
            <v>32819</v>
          </cell>
          <cell r="AB2597"/>
        </row>
        <row r="2598">
          <cell r="A2598"/>
          <cell r="B2598"/>
          <cell r="C2598"/>
          <cell r="D2598"/>
          <cell r="E2598"/>
          <cell r="F2598"/>
          <cell r="G2598"/>
          <cell r="H2598"/>
          <cell r="I2598"/>
          <cell r="J2598"/>
          <cell r="K2598"/>
          <cell r="L2598"/>
          <cell r="M2598"/>
          <cell r="N2598"/>
          <cell r="O2598"/>
          <cell r="P2598">
            <v>0</v>
          </cell>
          <cell r="Q2598"/>
          <cell r="R2598"/>
          <cell r="S2598" t="str">
            <v xml:space="preserve">32819 </v>
          </cell>
          <cell r="T2598"/>
          <cell r="U2598"/>
          <cell r="V2598"/>
          <cell r="W2598"/>
          <cell r="X2598"/>
          <cell r="Y2598"/>
          <cell r="Z2598"/>
          <cell r="AA2598">
            <v>32819</v>
          </cell>
          <cell r="AB2598"/>
        </row>
        <row r="2599">
          <cell r="A2599"/>
          <cell r="B2599"/>
          <cell r="C2599"/>
          <cell r="D2599"/>
          <cell r="E2599"/>
          <cell r="F2599"/>
          <cell r="G2599"/>
          <cell r="H2599"/>
          <cell r="I2599"/>
          <cell r="J2599"/>
          <cell r="K2599"/>
          <cell r="L2599"/>
          <cell r="M2599"/>
          <cell r="N2599"/>
          <cell r="O2599"/>
          <cell r="P2599">
            <v>0</v>
          </cell>
          <cell r="Q2599"/>
          <cell r="R2599"/>
          <cell r="S2599" t="str">
            <v xml:space="preserve">32819 </v>
          </cell>
          <cell r="T2599"/>
          <cell r="U2599"/>
          <cell r="V2599"/>
          <cell r="W2599"/>
          <cell r="X2599"/>
          <cell r="Y2599"/>
          <cell r="Z2599"/>
          <cell r="AA2599">
            <v>32819</v>
          </cell>
          <cell r="AB2599"/>
        </row>
        <row r="2600">
          <cell r="A2600"/>
          <cell r="B2600"/>
          <cell r="C2600"/>
          <cell r="D2600"/>
          <cell r="E2600"/>
          <cell r="F2600"/>
          <cell r="G2600"/>
          <cell r="H2600"/>
          <cell r="I2600"/>
          <cell r="J2600"/>
          <cell r="K2600"/>
          <cell r="L2600"/>
          <cell r="M2600"/>
          <cell r="N2600"/>
          <cell r="O2600"/>
          <cell r="P2600">
            <v>0</v>
          </cell>
          <cell r="Q2600"/>
          <cell r="R2600"/>
          <cell r="S2600" t="str">
            <v xml:space="preserve">32819 </v>
          </cell>
          <cell r="T2600"/>
          <cell r="U2600"/>
          <cell r="V2600"/>
          <cell r="W2600"/>
          <cell r="X2600"/>
          <cell r="Y2600"/>
          <cell r="Z2600"/>
          <cell r="AA2600">
            <v>32819</v>
          </cell>
          <cell r="AB2600"/>
        </row>
        <row r="2601">
          <cell r="A2601"/>
          <cell r="B2601"/>
          <cell r="C2601"/>
          <cell r="D2601"/>
          <cell r="E2601"/>
          <cell r="F2601"/>
          <cell r="G2601"/>
          <cell r="H2601"/>
          <cell r="I2601"/>
          <cell r="J2601"/>
          <cell r="K2601"/>
          <cell r="L2601"/>
          <cell r="M2601"/>
          <cell r="N2601"/>
          <cell r="O2601"/>
          <cell r="P2601">
            <v>0</v>
          </cell>
          <cell r="Q2601"/>
          <cell r="R2601"/>
          <cell r="S2601" t="str">
            <v xml:space="preserve">32819 </v>
          </cell>
          <cell r="T2601"/>
          <cell r="U2601"/>
          <cell r="V2601"/>
          <cell r="W2601"/>
          <cell r="X2601"/>
          <cell r="Y2601"/>
          <cell r="Z2601"/>
          <cell r="AA2601">
            <v>32819</v>
          </cell>
          <cell r="AB2601"/>
        </row>
        <row r="2602">
          <cell r="A2602"/>
          <cell r="B2602"/>
          <cell r="C2602"/>
          <cell r="D2602"/>
          <cell r="E2602"/>
          <cell r="F2602"/>
          <cell r="G2602"/>
          <cell r="H2602"/>
          <cell r="I2602"/>
          <cell r="J2602"/>
          <cell r="K2602"/>
          <cell r="L2602"/>
          <cell r="M2602"/>
          <cell r="N2602"/>
          <cell r="O2602"/>
          <cell r="P2602">
            <v>0</v>
          </cell>
          <cell r="Q2602"/>
          <cell r="R2602"/>
          <cell r="S2602" t="str">
            <v xml:space="preserve">32819 </v>
          </cell>
          <cell r="T2602"/>
          <cell r="U2602"/>
          <cell r="V2602"/>
          <cell r="W2602"/>
          <cell r="X2602"/>
          <cell r="Y2602"/>
          <cell r="Z2602"/>
          <cell r="AA2602">
            <v>32819</v>
          </cell>
          <cell r="AB2602"/>
        </row>
        <row r="2603">
          <cell r="A2603"/>
          <cell r="B2603"/>
          <cell r="C2603"/>
          <cell r="D2603"/>
          <cell r="E2603"/>
          <cell r="F2603"/>
          <cell r="G2603"/>
          <cell r="H2603"/>
          <cell r="I2603"/>
          <cell r="J2603"/>
          <cell r="K2603"/>
          <cell r="L2603"/>
          <cell r="M2603"/>
          <cell r="N2603"/>
          <cell r="O2603"/>
          <cell r="P2603">
            <v>0</v>
          </cell>
          <cell r="Q2603"/>
          <cell r="R2603"/>
          <cell r="S2603" t="str">
            <v xml:space="preserve">32819 </v>
          </cell>
          <cell r="T2603"/>
          <cell r="U2603"/>
          <cell r="V2603"/>
          <cell r="W2603"/>
          <cell r="X2603"/>
          <cell r="Y2603"/>
          <cell r="Z2603"/>
          <cell r="AA2603">
            <v>32819</v>
          </cell>
          <cell r="AB2603"/>
        </row>
        <row r="2604">
          <cell r="A2604"/>
          <cell r="B2604"/>
          <cell r="C2604"/>
          <cell r="D2604"/>
          <cell r="E2604"/>
          <cell r="F2604"/>
          <cell r="G2604"/>
          <cell r="H2604"/>
          <cell r="I2604"/>
          <cell r="J2604"/>
          <cell r="K2604"/>
          <cell r="L2604"/>
          <cell r="M2604"/>
          <cell r="N2604"/>
          <cell r="O2604"/>
          <cell r="P2604">
            <v>0</v>
          </cell>
          <cell r="Q2604"/>
          <cell r="R2604"/>
          <cell r="S2604" t="str">
            <v xml:space="preserve">32819 </v>
          </cell>
          <cell r="T2604"/>
          <cell r="U2604"/>
          <cell r="V2604"/>
          <cell r="W2604"/>
          <cell r="X2604"/>
          <cell r="Y2604"/>
          <cell r="Z2604"/>
          <cell r="AA2604">
            <v>32819</v>
          </cell>
          <cell r="AB2604"/>
        </row>
        <row r="2605">
          <cell r="A2605"/>
          <cell r="B2605"/>
          <cell r="C2605"/>
          <cell r="D2605"/>
          <cell r="E2605"/>
          <cell r="F2605"/>
          <cell r="G2605"/>
          <cell r="H2605"/>
          <cell r="I2605"/>
          <cell r="J2605"/>
          <cell r="K2605"/>
          <cell r="L2605"/>
          <cell r="M2605"/>
          <cell r="N2605"/>
          <cell r="O2605"/>
          <cell r="P2605">
            <v>0</v>
          </cell>
          <cell r="Q2605"/>
          <cell r="R2605"/>
          <cell r="S2605" t="str">
            <v xml:space="preserve">32819 </v>
          </cell>
          <cell r="T2605"/>
          <cell r="U2605"/>
          <cell r="V2605"/>
          <cell r="W2605"/>
          <cell r="X2605"/>
          <cell r="Y2605"/>
          <cell r="Z2605"/>
          <cell r="AA2605">
            <v>32819</v>
          </cell>
          <cell r="AB2605"/>
        </row>
        <row r="2606">
          <cell r="A2606"/>
          <cell r="B2606"/>
          <cell r="C2606"/>
          <cell r="D2606"/>
          <cell r="E2606"/>
          <cell r="F2606"/>
          <cell r="G2606"/>
          <cell r="H2606"/>
          <cell r="I2606"/>
          <cell r="J2606"/>
          <cell r="K2606"/>
          <cell r="L2606"/>
          <cell r="M2606"/>
          <cell r="N2606"/>
          <cell r="O2606"/>
          <cell r="P2606">
            <v>0</v>
          </cell>
          <cell r="Q2606"/>
          <cell r="R2606"/>
          <cell r="S2606" t="str">
            <v xml:space="preserve">32819 </v>
          </cell>
          <cell r="T2606"/>
          <cell r="U2606"/>
          <cell r="V2606"/>
          <cell r="W2606"/>
          <cell r="X2606"/>
          <cell r="Y2606"/>
          <cell r="Z2606"/>
          <cell r="AA2606">
            <v>32819</v>
          </cell>
          <cell r="AB2606"/>
        </row>
        <row r="2607">
          <cell r="A2607"/>
          <cell r="B2607"/>
          <cell r="C2607"/>
          <cell r="D2607"/>
          <cell r="E2607"/>
          <cell r="F2607"/>
          <cell r="G2607"/>
          <cell r="H2607"/>
          <cell r="I2607"/>
          <cell r="J2607"/>
          <cell r="K2607"/>
          <cell r="L2607"/>
          <cell r="M2607"/>
          <cell r="N2607"/>
          <cell r="O2607"/>
          <cell r="P2607">
            <v>0</v>
          </cell>
          <cell r="Q2607"/>
          <cell r="R2607"/>
          <cell r="S2607" t="str">
            <v xml:space="preserve">32819 </v>
          </cell>
          <cell r="T2607"/>
          <cell r="U2607"/>
          <cell r="V2607"/>
          <cell r="W2607"/>
          <cell r="X2607"/>
          <cell r="Y2607"/>
          <cell r="Z2607"/>
          <cell r="AA2607">
            <v>32819</v>
          </cell>
          <cell r="AB2607"/>
        </row>
        <row r="2608">
          <cell r="A2608"/>
          <cell r="B2608"/>
          <cell r="C2608"/>
          <cell r="D2608"/>
          <cell r="E2608"/>
          <cell r="F2608"/>
          <cell r="G2608"/>
          <cell r="H2608"/>
          <cell r="I2608"/>
          <cell r="J2608"/>
          <cell r="K2608"/>
          <cell r="L2608"/>
          <cell r="M2608"/>
          <cell r="N2608"/>
          <cell r="O2608"/>
          <cell r="P2608">
            <v>0</v>
          </cell>
          <cell r="Q2608"/>
          <cell r="R2608"/>
          <cell r="S2608" t="str">
            <v xml:space="preserve">32819 </v>
          </cell>
          <cell r="T2608"/>
          <cell r="U2608"/>
          <cell r="V2608"/>
          <cell r="W2608"/>
          <cell r="X2608"/>
          <cell r="Y2608"/>
          <cell r="Z2608"/>
          <cell r="AA2608">
            <v>32819</v>
          </cell>
          <cell r="AB2608"/>
        </row>
        <row r="2609">
          <cell r="A2609"/>
          <cell r="B2609"/>
          <cell r="C2609"/>
          <cell r="D2609"/>
          <cell r="E2609"/>
          <cell r="F2609"/>
          <cell r="G2609"/>
          <cell r="H2609"/>
          <cell r="I2609"/>
          <cell r="J2609"/>
          <cell r="K2609"/>
          <cell r="L2609"/>
          <cell r="M2609"/>
          <cell r="N2609"/>
          <cell r="O2609"/>
          <cell r="P2609">
            <v>0</v>
          </cell>
          <cell r="Q2609"/>
          <cell r="R2609"/>
          <cell r="S2609" t="str">
            <v xml:space="preserve">32819 </v>
          </cell>
          <cell r="T2609"/>
          <cell r="U2609"/>
          <cell r="V2609"/>
          <cell r="W2609"/>
          <cell r="X2609"/>
          <cell r="Y2609"/>
          <cell r="Z2609"/>
          <cell r="AA2609">
            <v>32819</v>
          </cell>
          <cell r="AB2609"/>
        </row>
        <row r="2610">
          <cell r="A2610"/>
          <cell r="B2610"/>
          <cell r="C2610"/>
          <cell r="D2610"/>
          <cell r="E2610"/>
          <cell r="F2610"/>
          <cell r="G2610"/>
          <cell r="H2610"/>
          <cell r="I2610"/>
          <cell r="J2610"/>
          <cell r="K2610"/>
          <cell r="L2610"/>
          <cell r="M2610"/>
          <cell r="N2610"/>
          <cell r="O2610"/>
          <cell r="P2610">
            <v>0</v>
          </cell>
          <cell r="Q2610"/>
          <cell r="R2610"/>
          <cell r="S2610" t="str">
            <v xml:space="preserve">32819 </v>
          </cell>
          <cell r="T2610"/>
          <cell r="U2610"/>
          <cell r="V2610"/>
          <cell r="W2610"/>
          <cell r="X2610"/>
          <cell r="Y2610"/>
          <cell r="Z2610"/>
          <cell r="AA2610">
            <v>32819</v>
          </cell>
          <cell r="AB2610"/>
        </row>
        <row r="2611">
          <cell r="A2611"/>
          <cell r="B2611"/>
          <cell r="C2611"/>
          <cell r="D2611"/>
          <cell r="E2611"/>
          <cell r="F2611"/>
          <cell r="G2611"/>
          <cell r="H2611"/>
          <cell r="I2611"/>
          <cell r="J2611"/>
          <cell r="K2611"/>
          <cell r="L2611"/>
          <cell r="M2611"/>
          <cell r="N2611"/>
          <cell r="O2611"/>
          <cell r="P2611">
            <v>0</v>
          </cell>
          <cell r="Q2611"/>
          <cell r="R2611"/>
          <cell r="S2611" t="str">
            <v xml:space="preserve">32819 </v>
          </cell>
          <cell r="T2611"/>
          <cell r="U2611"/>
          <cell r="V2611"/>
          <cell r="W2611"/>
          <cell r="X2611"/>
          <cell r="Y2611"/>
          <cell r="Z2611"/>
          <cell r="AA2611">
            <v>32819</v>
          </cell>
          <cell r="AB2611"/>
        </row>
        <row r="2612">
          <cell r="A2612"/>
          <cell r="B2612"/>
          <cell r="C2612"/>
          <cell r="D2612"/>
          <cell r="E2612"/>
          <cell r="F2612"/>
          <cell r="G2612"/>
          <cell r="H2612"/>
          <cell r="I2612"/>
          <cell r="J2612"/>
          <cell r="K2612"/>
          <cell r="L2612"/>
          <cell r="M2612"/>
          <cell r="N2612"/>
          <cell r="O2612"/>
          <cell r="P2612">
            <v>0</v>
          </cell>
          <cell r="Q2612"/>
          <cell r="R2612"/>
          <cell r="S2612" t="str">
            <v xml:space="preserve">32819 </v>
          </cell>
          <cell r="T2612"/>
          <cell r="U2612"/>
          <cell r="V2612"/>
          <cell r="W2612"/>
          <cell r="X2612"/>
          <cell r="Y2612"/>
          <cell r="Z2612"/>
          <cell r="AA2612">
            <v>32819</v>
          </cell>
          <cell r="AB2612"/>
        </row>
        <row r="2613">
          <cell r="A2613"/>
          <cell r="B2613"/>
          <cell r="C2613"/>
          <cell r="D2613"/>
          <cell r="E2613"/>
          <cell r="F2613"/>
          <cell r="G2613"/>
          <cell r="H2613"/>
          <cell r="I2613"/>
          <cell r="J2613"/>
          <cell r="K2613"/>
          <cell r="L2613"/>
          <cell r="M2613"/>
          <cell r="N2613"/>
          <cell r="O2613"/>
          <cell r="P2613">
            <v>0</v>
          </cell>
          <cell r="Q2613"/>
          <cell r="R2613"/>
          <cell r="S2613" t="str">
            <v xml:space="preserve">32819 </v>
          </cell>
          <cell r="T2613"/>
          <cell r="U2613"/>
          <cell r="V2613"/>
          <cell r="W2613"/>
          <cell r="X2613"/>
          <cell r="Y2613"/>
          <cell r="Z2613"/>
          <cell r="AA2613">
            <v>32819</v>
          </cell>
          <cell r="AB2613"/>
        </row>
        <row r="2614">
          <cell r="A2614"/>
          <cell r="B2614"/>
          <cell r="C2614"/>
          <cell r="D2614"/>
          <cell r="E2614"/>
          <cell r="F2614"/>
          <cell r="G2614"/>
          <cell r="H2614"/>
          <cell r="I2614"/>
          <cell r="J2614"/>
          <cell r="K2614"/>
          <cell r="L2614"/>
          <cell r="M2614"/>
          <cell r="N2614"/>
          <cell r="O2614"/>
          <cell r="P2614">
            <v>0</v>
          </cell>
          <cell r="Q2614"/>
          <cell r="R2614"/>
          <cell r="S2614" t="str">
            <v xml:space="preserve">32819 </v>
          </cell>
          <cell r="T2614"/>
          <cell r="U2614"/>
          <cell r="V2614"/>
          <cell r="W2614"/>
          <cell r="X2614"/>
          <cell r="Y2614"/>
          <cell r="Z2614"/>
          <cell r="AA2614">
            <v>32819</v>
          </cell>
          <cell r="AB2614"/>
        </row>
        <row r="2615">
          <cell r="A2615"/>
          <cell r="B2615"/>
          <cell r="C2615"/>
          <cell r="D2615"/>
          <cell r="E2615"/>
          <cell r="F2615"/>
          <cell r="G2615"/>
          <cell r="H2615"/>
          <cell r="I2615"/>
          <cell r="J2615"/>
          <cell r="K2615"/>
          <cell r="L2615"/>
          <cell r="M2615"/>
          <cell r="N2615"/>
          <cell r="O2615"/>
          <cell r="P2615">
            <v>0</v>
          </cell>
          <cell r="Q2615"/>
          <cell r="R2615"/>
          <cell r="S2615" t="str">
            <v xml:space="preserve">32819 </v>
          </cell>
          <cell r="T2615"/>
          <cell r="U2615"/>
          <cell r="V2615"/>
          <cell r="W2615"/>
          <cell r="X2615"/>
          <cell r="Y2615"/>
          <cell r="Z2615"/>
          <cell r="AA2615">
            <v>32819</v>
          </cell>
          <cell r="AB2615"/>
        </row>
        <row r="2616">
          <cell r="A2616"/>
          <cell r="B2616"/>
          <cell r="C2616"/>
          <cell r="D2616"/>
          <cell r="E2616"/>
          <cell r="F2616"/>
          <cell r="G2616"/>
          <cell r="H2616"/>
          <cell r="I2616"/>
          <cell r="J2616"/>
          <cell r="K2616"/>
          <cell r="L2616"/>
          <cell r="M2616"/>
          <cell r="N2616"/>
          <cell r="O2616"/>
          <cell r="P2616">
            <v>0</v>
          </cell>
          <cell r="Q2616"/>
          <cell r="R2616"/>
          <cell r="S2616" t="str">
            <v xml:space="preserve">32819 </v>
          </cell>
          <cell r="T2616"/>
          <cell r="U2616"/>
          <cell r="V2616"/>
          <cell r="W2616"/>
          <cell r="X2616"/>
          <cell r="Y2616"/>
          <cell r="Z2616"/>
          <cell r="AA2616">
            <v>32819</v>
          </cell>
          <cell r="AB2616"/>
        </row>
        <row r="2617">
          <cell r="A2617"/>
          <cell r="B2617"/>
          <cell r="C2617"/>
          <cell r="D2617"/>
          <cell r="E2617"/>
          <cell r="F2617"/>
          <cell r="G2617"/>
          <cell r="H2617"/>
          <cell r="I2617"/>
          <cell r="J2617"/>
          <cell r="K2617"/>
          <cell r="L2617"/>
          <cell r="M2617"/>
          <cell r="N2617"/>
          <cell r="O2617"/>
          <cell r="P2617">
            <v>0</v>
          </cell>
          <cell r="Q2617"/>
          <cell r="R2617"/>
          <cell r="S2617" t="str">
            <v xml:space="preserve">32819 </v>
          </cell>
          <cell r="T2617"/>
          <cell r="U2617"/>
          <cell r="V2617"/>
          <cell r="W2617"/>
          <cell r="X2617"/>
          <cell r="Y2617"/>
          <cell r="Z2617"/>
          <cell r="AA2617">
            <v>32819</v>
          </cell>
          <cell r="AB2617"/>
        </row>
        <row r="2618">
          <cell r="A2618"/>
          <cell r="B2618"/>
          <cell r="C2618"/>
          <cell r="D2618"/>
          <cell r="E2618"/>
          <cell r="F2618"/>
          <cell r="G2618"/>
          <cell r="H2618"/>
          <cell r="I2618"/>
          <cell r="J2618"/>
          <cell r="K2618"/>
          <cell r="L2618"/>
          <cell r="M2618"/>
          <cell r="N2618"/>
          <cell r="O2618"/>
          <cell r="P2618">
            <v>0</v>
          </cell>
          <cell r="Q2618"/>
          <cell r="R2618"/>
          <cell r="S2618" t="str">
            <v xml:space="preserve">32819 </v>
          </cell>
          <cell r="T2618"/>
          <cell r="U2618"/>
          <cell r="V2618"/>
          <cell r="W2618"/>
          <cell r="X2618"/>
          <cell r="Y2618"/>
          <cell r="Z2618"/>
          <cell r="AA2618">
            <v>32819</v>
          </cell>
          <cell r="AB2618"/>
        </row>
        <row r="2619">
          <cell r="A2619"/>
          <cell r="B2619"/>
          <cell r="C2619"/>
          <cell r="D2619"/>
          <cell r="E2619"/>
          <cell r="F2619"/>
          <cell r="G2619"/>
          <cell r="H2619"/>
          <cell r="I2619"/>
          <cell r="J2619"/>
          <cell r="K2619"/>
          <cell r="L2619"/>
          <cell r="M2619"/>
          <cell r="N2619"/>
          <cell r="O2619"/>
          <cell r="P2619">
            <v>0</v>
          </cell>
          <cell r="Q2619"/>
          <cell r="R2619"/>
          <cell r="S2619" t="str">
            <v xml:space="preserve">32819 </v>
          </cell>
          <cell r="T2619"/>
          <cell r="U2619"/>
          <cell r="V2619"/>
          <cell r="W2619"/>
          <cell r="X2619"/>
          <cell r="Y2619"/>
          <cell r="Z2619"/>
          <cell r="AA2619">
            <v>32819</v>
          </cell>
          <cell r="AB2619"/>
        </row>
        <row r="2620">
          <cell r="A2620"/>
          <cell r="B2620"/>
          <cell r="C2620"/>
          <cell r="D2620"/>
          <cell r="E2620"/>
          <cell r="F2620"/>
          <cell r="G2620"/>
          <cell r="H2620"/>
          <cell r="I2620"/>
          <cell r="J2620"/>
          <cell r="K2620"/>
          <cell r="L2620"/>
          <cell r="M2620"/>
          <cell r="N2620"/>
          <cell r="O2620"/>
          <cell r="P2620">
            <v>0</v>
          </cell>
          <cell r="Q2620"/>
          <cell r="R2620"/>
          <cell r="S2620" t="str">
            <v xml:space="preserve">32819 </v>
          </cell>
          <cell r="T2620"/>
          <cell r="U2620"/>
          <cell r="V2620"/>
          <cell r="W2620"/>
          <cell r="X2620"/>
          <cell r="Y2620"/>
          <cell r="Z2620"/>
          <cell r="AA2620">
            <v>32819</v>
          </cell>
          <cell r="AB2620"/>
        </row>
        <row r="2621">
          <cell r="A2621"/>
          <cell r="B2621"/>
          <cell r="C2621"/>
          <cell r="D2621"/>
          <cell r="E2621"/>
          <cell r="F2621"/>
          <cell r="G2621"/>
          <cell r="H2621"/>
          <cell r="I2621"/>
          <cell r="J2621"/>
          <cell r="K2621"/>
          <cell r="L2621"/>
          <cell r="M2621"/>
          <cell r="N2621"/>
          <cell r="O2621"/>
          <cell r="P2621">
            <v>0</v>
          </cell>
          <cell r="Q2621"/>
          <cell r="R2621"/>
          <cell r="S2621" t="str">
            <v xml:space="preserve">32819 </v>
          </cell>
          <cell r="T2621"/>
          <cell r="U2621"/>
          <cell r="V2621"/>
          <cell r="W2621"/>
          <cell r="X2621"/>
          <cell r="Y2621"/>
          <cell r="Z2621"/>
          <cell r="AA2621">
            <v>32819</v>
          </cell>
          <cell r="AB2621"/>
        </row>
        <row r="2622">
          <cell r="A2622"/>
          <cell r="B2622"/>
          <cell r="C2622"/>
          <cell r="D2622"/>
          <cell r="E2622"/>
          <cell r="F2622"/>
          <cell r="G2622"/>
          <cell r="H2622"/>
          <cell r="I2622"/>
          <cell r="J2622"/>
          <cell r="K2622"/>
          <cell r="L2622"/>
          <cell r="M2622"/>
          <cell r="N2622"/>
          <cell r="O2622"/>
          <cell r="P2622">
            <v>0</v>
          </cell>
          <cell r="Q2622"/>
          <cell r="R2622"/>
          <cell r="S2622" t="str">
            <v xml:space="preserve">32819 </v>
          </cell>
          <cell r="T2622"/>
          <cell r="U2622"/>
          <cell r="V2622"/>
          <cell r="W2622"/>
          <cell r="X2622"/>
          <cell r="Y2622"/>
          <cell r="Z2622"/>
          <cell r="AA2622">
            <v>32819</v>
          </cell>
          <cell r="AB2622"/>
        </row>
        <row r="2623">
          <cell r="A2623"/>
          <cell r="B2623"/>
          <cell r="C2623"/>
          <cell r="D2623"/>
          <cell r="E2623"/>
          <cell r="F2623"/>
          <cell r="G2623"/>
          <cell r="H2623"/>
          <cell r="I2623"/>
          <cell r="J2623"/>
          <cell r="K2623"/>
          <cell r="L2623"/>
          <cell r="M2623"/>
          <cell r="N2623"/>
          <cell r="O2623"/>
          <cell r="P2623">
            <v>0</v>
          </cell>
          <cell r="Q2623"/>
          <cell r="R2623"/>
          <cell r="S2623" t="str">
            <v xml:space="preserve">32819 </v>
          </cell>
          <cell r="T2623"/>
          <cell r="U2623"/>
          <cell r="V2623"/>
          <cell r="W2623"/>
          <cell r="X2623"/>
          <cell r="Y2623"/>
          <cell r="Z2623"/>
          <cell r="AA2623">
            <v>32819</v>
          </cell>
          <cell r="AB2623"/>
        </row>
        <row r="2624">
          <cell r="A2624"/>
          <cell r="B2624"/>
          <cell r="C2624"/>
          <cell r="D2624"/>
          <cell r="E2624"/>
          <cell r="F2624"/>
          <cell r="G2624"/>
          <cell r="H2624"/>
          <cell r="I2624"/>
          <cell r="J2624"/>
          <cell r="K2624"/>
          <cell r="L2624"/>
          <cell r="M2624"/>
          <cell r="N2624"/>
          <cell r="O2624"/>
          <cell r="P2624">
            <v>0</v>
          </cell>
          <cell r="Q2624"/>
          <cell r="R2624"/>
          <cell r="S2624" t="str">
            <v xml:space="preserve">32819 </v>
          </cell>
          <cell r="T2624"/>
          <cell r="U2624"/>
          <cell r="V2624"/>
          <cell r="W2624"/>
          <cell r="X2624"/>
          <cell r="Y2624"/>
          <cell r="Z2624"/>
          <cell r="AA2624">
            <v>32819</v>
          </cell>
          <cell r="AB2624"/>
        </row>
        <row r="2625">
          <cell r="A2625"/>
          <cell r="B2625"/>
          <cell r="C2625"/>
          <cell r="D2625"/>
          <cell r="E2625"/>
          <cell r="F2625"/>
          <cell r="G2625"/>
          <cell r="H2625"/>
          <cell r="I2625"/>
          <cell r="J2625"/>
          <cell r="K2625"/>
          <cell r="L2625"/>
          <cell r="M2625"/>
          <cell r="N2625"/>
          <cell r="O2625"/>
          <cell r="P2625">
            <v>0</v>
          </cell>
          <cell r="Q2625"/>
          <cell r="R2625"/>
          <cell r="S2625" t="str">
            <v xml:space="preserve">32819 </v>
          </cell>
          <cell r="T2625"/>
          <cell r="U2625"/>
          <cell r="V2625"/>
          <cell r="W2625"/>
          <cell r="X2625"/>
          <cell r="Y2625"/>
          <cell r="Z2625"/>
          <cell r="AA2625">
            <v>32819</v>
          </cell>
          <cell r="AB2625"/>
        </row>
        <row r="2626">
          <cell r="A2626"/>
          <cell r="B2626"/>
          <cell r="C2626"/>
          <cell r="D2626"/>
          <cell r="E2626"/>
          <cell r="F2626"/>
          <cell r="G2626"/>
          <cell r="H2626"/>
          <cell r="I2626"/>
          <cell r="J2626"/>
          <cell r="K2626"/>
          <cell r="L2626"/>
          <cell r="M2626"/>
          <cell r="N2626"/>
          <cell r="O2626"/>
          <cell r="P2626">
            <v>0</v>
          </cell>
          <cell r="Q2626"/>
          <cell r="R2626"/>
          <cell r="S2626" t="str">
            <v xml:space="preserve">32819 </v>
          </cell>
          <cell r="T2626"/>
          <cell r="U2626"/>
          <cell r="V2626"/>
          <cell r="W2626"/>
          <cell r="X2626"/>
          <cell r="Y2626"/>
          <cell r="Z2626"/>
          <cell r="AA2626">
            <v>32819</v>
          </cell>
          <cell r="AB2626"/>
        </row>
        <row r="2627">
          <cell r="A2627"/>
          <cell r="B2627"/>
          <cell r="C2627"/>
          <cell r="D2627"/>
          <cell r="E2627"/>
          <cell r="F2627"/>
          <cell r="G2627"/>
          <cell r="H2627"/>
          <cell r="I2627"/>
          <cell r="J2627"/>
          <cell r="K2627"/>
          <cell r="L2627"/>
          <cell r="M2627"/>
          <cell r="N2627"/>
          <cell r="O2627"/>
          <cell r="P2627">
            <v>0</v>
          </cell>
          <cell r="Q2627"/>
          <cell r="R2627"/>
          <cell r="S2627" t="str">
            <v xml:space="preserve">32819 </v>
          </cell>
          <cell r="T2627"/>
          <cell r="U2627"/>
          <cell r="V2627"/>
          <cell r="W2627"/>
          <cell r="X2627"/>
          <cell r="Y2627"/>
          <cell r="Z2627"/>
          <cell r="AA2627">
            <v>32819</v>
          </cell>
          <cell r="AB2627"/>
        </row>
        <row r="2628">
          <cell r="A2628"/>
          <cell r="B2628"/>
          <cell r="C2628"/>
          <cell r="D2628"/>
          <cell r="E2628"/>
          <cell r="F2628"/>
          <cell r="G2628"/>
          <cell r="H2628"/>
          <cell r="I2628"/>
          <cell r="J2628"/>
          <cell r="K2628"/>
          <cell r="L2628"/>
          <cell r="M2628"/>
          <cell r="N2628"/>
          <cell r="O2628"/>
          <cell r="P2628">
            <v>0</v>
          </cell>
          <cell r="Q2628"/>
          <cell r="R2628"/>
          <cell r="S2628" t="str">
            <v xml:space="preserve">32819 </v>
          </cell>
          <cell r="T2628"/>
          <cell r="U2628"/>
          <cell r="V2628"/>
          <cell r="W2628"/>
          <cell r="X2628"/>
          <cell r="Y2628"/>
          <cell r="Z2628"/>
          <cell r="AA2628">
            <v>32819</v>
          </cell>
          <cell r="AB2628"/>
        </row>
        <row r="2629">
          <cell r="A2629"/>
          <cell r="B2629"/>
          <cell r="C2629"/>
          <cell r="D2629"/>
          <cell r="E2629"/>
          <cell r="F2629"/>
          <cell r="G2629"/>
          <cell r="H2629"/>
          <cell r="I2629"/>
          <cell r="J2629"/>
          <cell r="K2629"/>
          <cell r="L2629"/>
          <cell r="M2629"/>
          <cell r="N2629"/>
          <cell r="O2629"/>
          <cell r="P2629">
            <v>0</v>
          </cell>
          <cell r="Q2629"/>
          <cell r="R2629"/>
          <cell r="S2629" t="str">
            <v xml:space="preserve">32819 </v>
          </cell>
          <cell r="T2629"/>
          <cell r="U2629"/>
          <cell r="V2629"/>
          <cell r="W2629"/>
          <cell r="X2629"/>
          <cell r="Y2629"/>
          <cell r="Z2629"/>
          <cell r="AA2629">
            <v>32819</v>
          </cell>
          <cell r="AB2629"/>
        </row>
        <row r="2630">
          <cell r="A2630"/>
          <cell r="B2630"/>
          <cell r="C2630"/>
          <cell r="D2630"/>
          <cell r="E2630"/>
          <cell r="F2630"/>
          <cell r="G2630"/>
          <cell r="H2630"/>
          <cell r="I2630"/>
          <cell r="J2630"/>
          <cell r="K2630"/>
          <cell r="L2630"/>
          <cell r="M2630"/>
          <cell r="N2630"/>
          <cell r="O2630"/>
          <cell r="P2630">
            <v>0</v>
          </cell>
          <cell r="Q2630"/>
          <cell r="R2630"/>
          <cell r="S2630" t="str">
            <v xml:space="preserve">32819 </v>
          </cell>
          <cell r="T2630"/>
          <cell r="U2630"/>
          <cell r="V2630"/>
          <cell r="W2630"/>
          <cell r="X2630"/>
          <cell r="Y2630"/>
          <cell r="Z2630"/>
          <cell r="AA2630">
            <v>32819</v>
          </cell>
          <cell r="AB2630"/>
        </row>
        <row r="2631">
          <cell r="A2631"/>
          <cell r="B2631"/>
          <cell r="C2631"/>
          <cell r="D2631"/>
          <cell r="E2631"/>
          <cell r="F2631"/>
          <cell r="G2631"/>
          <cell r="H2631"/>
          <cell r="I2631"/>
          <cell r="J2631"/>
          <cell r="K2631"/>
          <cell r="L2631"/>
          <cell r="M2631"/>
          <cell r="N2631"/>
          <cell r="O2631"/>
          <cell r="P2631">
            <v>0</v>
          </cell>
          <cell r="Q2631"/>
          <cell r="R2631"/>
          <cell r="S2631" t="str">
            <v xml:space="preserve">32819 </v>
          </cell>
          <cell r="T2631"/>
          <cell r="U2631"/>
          <cell r="V2631"/>
          <cell r="W2631"/>
          <cell r="X2631"/>
          <cell r="Y2631"/>
          <cell r="Z2631"/>
          <cell r="AA2631">
            <v>32819</v>
          </cell>
          <cell r="AB2631"/>
        </row>
        <row r="2632">
          <cell r="A2632"/>
          <cell r="B2632"/>
          <cell r="C2632"/>
          <cell r="D2632"/>
          <cell r="E2632"/>
          <cell r="F2632"/>
          <cell r="G2632"/>
          <cell r="H2632"/>
          <cell r="I2632"/>
          <cell r="J2632"/>
          <cell r="K2632"/>
          <cell r="L2632"/>
          <cell r="M2632"/>
          <cell r="N2632"/>
          <cell r="O2632"/>
          <cell r="P2632">
            <v>0</v>
          </cell>
          <cell r="Q2632"/>
          <cell r="R2632"/>
          <cell r="S2632" t="str">
            <v xml:space="preserve">32819 </v>
          </cell>
          <cell r="T2632"/>
          <cell r="U2632"/>
          <cell r="V2632"/>
          <cell r="W2632"/>
          <cell r="X2632"/>
          <cell r="Y2632"/>
          <cell r="Z2632"/>
          <cell r="AA2632">
            <v>32819</v>
          </cell>
          <cell r="AB2632"/>
        </row>
        <row r="2633">
          <cell r="A2633"/>
          <cell r="B2633"/>
          <cell r="C2633"/>
          <cell r="D2633"/>
          <cell r="E2633"/>
          <cell r="F2633"/>
          <cell r="G2633"/>
          <cell r="H2633"/>
          <cell r="I2633"/>
          <cell r="J2633"/>
          <cell r="K2633"/>
          <cell r="L2633"/>
          <cell r="M2633"/>
          <cell r="N2633"/>
          <cell r="O2633"/>
          <cell r="P2633">
            <v>0</v>
          </cell>
          <cell r="Q2633"/>
          <cell r="R2633"/>
          <cell r="S2633" t="str">
            <v xml:space="preserve">32819 </v>
          </cell>
          <cell r="T2633"/>
          <cell r="U2633"/>
          <cell r="V2633"/>
          <cell r="W2633"/>
          <cell r="X2633"/>
          <cell r="Y2633"/>
          <cell r="Z2633"/>
          <cell r="AA2633">
            <v>32819</v>
          </cell>
          <cell r="AB2633"/>
        </row>
        <row r="2634">
          <cell r="A2634"/>
          <cell r="B2634"/>
          <cell r="C2634"/>
          <cell r="D2634"/>
          <cell r="E2634"/>
          <cell r="F2634"/>
          <cell r="G2634"/>
          <cell r="H2634"/>
          <cell r="I2634"/>
          <cell r="J2634"/>
          <cell r="K2634"/>
          <cell r="L2634"/>
          <cell r="M2634"/>
          <cell r="N2634"/>
          <cell r="O2634"/>
          <cell r="P2634">
            <v>0</v>
          </cell>
          <cell r="Q2634"/>
          <cell r="R2634"/>
          <cell r="S2634" t="str">
            <v xml:space="preserve">32819 </v>
          </cell>
          <cell r="T2634"/>
          <cell r="U2634"/>
          <cell r="V2634"/>
          <cell r="W2634"/>
          <cell r="X2634"/>
          <cell r="Y2634"/>
          <cell r="Z2634"/>
          <cell r="AA2634">
            <v>32819</v>
          </cell>
          <cell r="AB2634"/>
        </row>
        <row r="2635">
          <cell r="A2635"/>
          <cell r="B2635"/>
          <cell r="C2635"/>
          <cell r="D2635"/>
          <cell r="E2635"/>
          <cell r="F2635"/>
          <cell r="G2635"/>
          <cell r="H2635"/>
          <cell r="I2635"/>
          <cell r="J2635"/>
          <cell r="K2635"/>
          <cell r="L2635"/>
          <cell r="M2635"/>
          <cell r="N2635"/>
          <cell r="O2635"/>
          <cell r="P2635">
            <v>0</v>
          </cell>
          <cell r="Q2635"/>
          <cell r="R2635"/>
          <cell r="S2635" t="str">
            <v xml:space="preserve">32819 </v>
          </cell>
          <cell r="T2635"/>
          <cell r="U2635"/>
          <cell r="V2635"/>
          <cell r="W2635"/>
          <cell r="X2635"/>
          <cell r="Y2635"/>
          <cell r="Z2635"/>
          <cell r="AA2635">
            <v>32819</v>
          </cell>
          <cell r="AB2635"/>
        </row>
        <row r="2636">
          <cell r="A2636"/>
          <cell r="B2636"/>
          <cell r="C2636"/>
          <cell r="D2636"/>
          <cell r="E2636"/>
          <cell r="F2636"/>
          <cell r="G2636"/>
          <cell r="H2636"/>
          <cell r="I2636"/>
          <cell r="J2636"/>
          <cell r="K2636"/>
          <cell r="L2636"/>
          <cell r="M2636"/>
          <cell r="N2636"/>
          <cell r="O2636"/>
          <cell r="P2636">
            <v>0</v>
          </cell>
          <cell r="Q2636"/>
          <cell r="R2636"/>
          <cell r="S2636" t="str">
            <v xml:space="preserve">32819 </v>
          </cell>
          <cell r="T2636"/>
          <cell r="U2636"/>
          <cell r="V2636"/>
          <cell r="W2636"/>
          <cell r="X2636"/>
          <cell r="Y2636"/>
          <cell r="Z2636"/>
          <cell r="AA2636">
            <v>32819</v>
          </cell>
          <cell r="AB2636"/>
        </row>
        <row r="2637">
          <cell r="A2637"/>
          <cell r="B2637"/>
          <cell r="C2637"/>
          <cell r="D2637"/>
          <cell r="E2637"/>
          <cell r="F2637"/>
          <cell r="G2637"/>
          <cell r="H2637"/>
          <cell r="I2637"/>
          <cell r="J2637"/>
          <cell r="K2637"/>
          <cell r="L2637"/>
          <cell r="M2637"/>
          <cell r="N2637"/>
          <cell r="O2637"/>
          <cell r="P2637">
            <v>0</v>
          </cell>
          <cell r="Q2637"/>
          <cell r="R2637"/>
          <cell r="S2637" t="str">
            <v xml:space="preserve">32819 </v>
          </cell>
          <cell r="T2637"/>
          <cell r="U2637"/>
          <cell r="V2637"/>
          <cell r="W2637"/>
          <cell r="X2637"/>
          <cell r="Y2637"/>
          <cell r="Z2637"/>
          <cell r="AA2637">
            <v>32819</v>
          </cell>
          <cell r="AB2637"/>
        </row>
        <row r="2638">
          <cell r="A2638"/>
          <cell r="B2638"/>
          <cell r="C2638"/>
          <cell r="D2638"/>
          <cell r="E2638"/>
          <cell r="F2638"/>
          <cell r="G2638"/>
          <cell r="H2638"/>
          <cell r="I2638"/>
          <cell r="J2638"/>
          <cell r="K2638"/>
          <cell r="L2638"/>
          <cell r="M2638"/>
          <cell r="N2638"/>
          <cell r="O2638"/>
          <cell r="P2638">
            <v>0</v>
          </cell>
          <cell r="Q2638"/>
          <cell r="R2638"/>
          <cell r="S2638" t="str">
            <v xml:space="preserve">32819 </v>
          </cell>
          <cell r="T2638"/>
          <cell r="U2638"/>
          <cell r="V2638"/>
          <cell r="W2638"/>
          <cell r="X2638"/>
          <cell r="Y2638"/>
          <cell r="Z2638"/>
          <cell r="AA2638">
            <v>32819</v>
          </cell>
          <cell r="AB2638"/>
        </row>
        <row r="2639">
          <cell r="A2639"/>
          <cell r="B2639"/>
          <cell r="C2639"/>
          <cell r="D2639"/>
          <cell r="E2639"/>
          <cell r="F2639"/>
          <cell r="G2639"/>
          <cell r="H2639"/>
          <cell r="I2639"/>
          <cell r="J2639"/>
          <cell r="K2639"/>
          <cell r="L2639"/>
          <cell r="M2639"/>
          <cell r="N2639"/>
          <cell r="O2639"/>
          <cell r="P2639">
            <v>0</v>
          </cell>
          <cell r="Q2639"/>
          <cell r="R2639"/>
          <cell r="S2639" t="str">
            <v xml:space="preserve">32819 </v>
          </cell>
          <cell r="T2639"/>
          <cell r="U2639"/>
          <cell r="V2639"/>
          <cell r="W2639"/>
          <cell r="X2639"/>
          <cell r="Y2639"/>
          <cell r="Z2639"/>
          <cell r="AA2639">
            <v>32819</v>
          </cell>
          <cell r="AB2639"/>
        </row>
        <row r="2640">
          <cell r="A2640"/>
          <cell r="B2640"/>
          <cell r="C2640"/>
          <cell r="D2640"/>
          <cell r="E2640"/>
          <cell r="F2640"/>
          <cell r="G2640"/>
          <cell r="H2640"/>
          <cell r="I2640"/>
          <cell r="J2640"/>
          <cell r="K2640"/>
          <cell r="L2640"/>
          <cell r="M2640"/>
          <cell r="N2640"/>
          <cell r="O2640"/>
          <cell r="P2640">
            <v>0</v>
          </cell>
          <cell r="Q2640"/>
          <cell r="R2640"/>
          <cell r="S2640" t="str">
            <v xml:space="preserve">32819 </v>
          </cell>
          <cell r="T2640"/>
          <cell r="U2640"/>
          <cell r="V2640"/>
          <cell r="W2640"/>
          <cell r="X2640"/>
          <cell r="Y2640"/>
          <cell r="Z2640"/>
          <cell r="AA2640">
            <v>32819</v>
          </cell>
          <cell r="AB2640"/>
        </row>
        <row r="2641">
          <cell r="A2641"/>
          <cell r="B2641"/>
          <cell r="C2641"/>
          <cell r="D2641"/>
          <cell r="E2641"/>
          <cell r="F2641"/>
          <cell r="G2641"/>
          <cell r="H2641"/>
          <cell r="I2641"/>
          <cell r="J2641"/>
          <cell r="K2641"/>
          <cell r="L2641"/>
          <cell r="M2641"/>
          <cell r="N2641"/>
          <cell r="O2641"/>
          <cell r="P2641">
            <v>0</v>
          </cell>
          <cell r="Q2641"/>
          <cell r="R2641"/>
          <cell r="S2641" t="str">
            <v xml:space="preserve">32819 </v>
          </cell>
          <cell r="T2641"/>
          <cell r="U2641"/>
          <cell r="V2641"/>
          <cell r="W2641"/>
          <cell r="X2641"/>
          <cell r="Y2641"/>
          <cell r="Z2641"/>
          <cell r="AA2641">
            <v>32819</v>
          </cell>
          <cell r="AB2641"/>
        </row>
        <row r="2642">
          <cell r="A2642"/>
          <cell r="B2642"/>
          <cell r="C2642"/>
          <cell r="D2642"/>
          <cell r="E2642"/>
          <cell r="F2642"/>
          <cell r="G2642"/>
          <cell r="H2642"/>
          <cell r="I2642"/>
          <cell r="J2642"/>
          <cell r="K2642"/>
          <cell r="L2642"/>
          <cell r="M2642"/>
          <cell r="N2642"/>
          <cell r="O2642"/>
          <cell r="P2642">
            <v>0</v>
          </cell>
          <cell r="Q2642"/>
          <cell r="R2642"/>
          <cell r="S2642" t="str">
            <v xml:space="preserve">32819 </v>
          </cell>
          <cell r="T2642"/>
          <cell r="U2642"/>
          <cell r="V2642"/>
          <cell r="W2642"/>
          <cell r="X2642"/>
          <cell r="Y2642"/>
          <cell r="Z2642"/>
          <cell r="AA2642">
            <v>32819</v>
          </cell>
          <cell r="AB2642"/>
        </row>
        <row r="2643">
          <cell r="A2643"/>
          <cell r="B2643"/>
          <cell r="C2643"/>
          <cell r="D2643"/>
          <cell r="E2643"/>
          <cell r="F2643"/>
          <cell r="G2643"/>
          <cell r="H2643"/>
          <cell r="I2643"/>
          <cell r="J2643"/>
          <cell r="K2643"/>
          <cell r="L2643"/>
          <cell r="M2643"/>
          <cell r="N2643"/>
          <cell r="O2643"/>
          <cell r="P2643">
            <v>0</v>
          </cell>
          <cell r="Q2643"/>
          <cell r="R2643"/>
          <cell r="S2643" t="str">
            <v xml:space="preserve">32819 </v>
          </cell>
          <cell r="T2643"/>
          <cell r="U2643"/>
          <cell r="V2643"/>
          <cell r="W2643"/>
          <cell r="X2643"/>
          <cell r="Y2643"/>
          <cell r="Z2643"/>
          <cell r="AA2643">
            <v>32819</v>
          </cell>
          <cell r="AB2643"/>
        </row>
        <row r="2644">
          <cell r="A2644"/>
          <cell r="B2644"/>
          <cell r="C2644"/>
          <cell r="D2644"/>
          <cell r="E2644"/>
          <cell r="F2644"/>
          <cell r="G2644"/>
          <cell r="H2644"/>
          <cell r="I2644"/>
          <cell r="J2644"/>
          <cell r="K2644"/>
          <cell r="L2644"/>
          <cell r="M2644"/>
          <cell r="N2644"/>
          <cell r="O2644"/>
          <cell r="P2644">
            <v>0</v>
          </cell>
          <cell r="Q2644"/>
          <cell r="R2644"/>
          <cell r="S2644" t="str">
            <v xml:space="preserve">32819 </v>
          </cell>
          <cell r="T2644"/>
          <cell r="U2644"/>
          <cell r="V2644"/>
          <cell r="W2644"/>
          <cell r="X2644"/>
          <cell r="Y2644"/>
          <cell r="Z2644"/>
          <cell r="AA2644">
            <v>32819</v>
          </cell>
          <cell r="AB2644"/>
        </row>
        <row r="2645">
          <cell r="A2645"/>
          <cell r="B2645"/>
          <cell r="C2645"/>
          <cell r="D2645"/>
          <cell r="E2645"/>
          <cell r="F2645"/>
          <cell r="G2645"/>
          <cell r="H2645"/>
          <cell r="I2645"/>
          <cell r="J2645"/>
          <cell r="K2645"/>
          <cell r="L2645"/>
          <cell r="M2645"/>
          <cell r="N2645"/>
          <cell r="O2645"/>
          <cell r="P2645">
            <v>0</v>
          </cell>
          <cell r="Q2645"/>
          <cell r="R2645"/>
          <cell r="S2645" t="str">
            <v xml:space="preserve">32819 </v>
          </cell>
          <cell r="T2645"/>
          <cell r="U2645"/>
          <cell r="V2645"/>
          <cell r="W2645"/>
          <cell r="X2645"/>
          <cell r="Y2645"/>
          <cell r="Z2645"/>
          <cell r="AA2645">
            <v>32819</v>
          </cell>
          <cell r="AB2645"/>
        </row>
        <row r="2646">
          <cell r="A2646"/>
          <cell r="B2646"/>
          <cell r="C2646"/>
          <cell r="D2646"/>
          <cell r="E2646"/>
          <cell r="F2646"/>
          <cell r="G2646"/>
          <cell r="H2646"/>
          <cell r="I2646"/>
          <cell r="J2646"/>
          <cell r="K2646"/>
          <cell r="L2646"/>
          <cell r="M2646"/>
          <cell r="N2646"/>
          <cell r="O2646"/>
          <cell r="P2646">
            <v>0</v>
          </cell>
          <cell r="Q2646"/>
          <cell r="R2646"/>
          <cell r="S2646" t="str">
            <v xml:space="preserve">32819 </v>
          </cell>
          <cell r="T2646"/>
          <cell r="U2646"/>
          <cell r="V2646"/>
          <cell r="W2646"/>
          <cell r="X2646"/>
          <cell r="Y2646"/>
          <cell r="Z2646"/>
          <cell r="AA2646">
            <v>32819</v>
          </cell>
          <cell r="AB2646"/>
        </row>
        <row r="2647">
          <cell r="A2647"/>
          <cell r="B2647"/>
          <cell r="C2647"/>
          <cell r="D2647"/>
          <cell r="E2647"/>
          <cell r="F2647"/>
          <cell r="G2647"/>
          <cell r="H2647"/>
          <cell r="I2647"/>
          <cell r="J2647"/>
          <cell r="K2647"/>
          <cell r="L2647"/>
          <cell r="M2647"/>
          <cell r="N2647"/>
          <cell r="O2647"/>
          <cell r="P2647">
            <v>0</v>
          </cell>
          <cell r="Q2647"/>
          <cell r="R2647"/>
          <cell r="S2647" t="str">
            <v xml:space="preserve">32819 </v>
          </cell>
          <cell r="T2647"/>
          <cell r="U2647"/>
          <cell r="V2647"/>
          <cell r="W2647"/>
          <cell r="X2647"/>
          <cell r="Y2647"/>
          <cell r="Z2647"/>
          <cell r="AA2647">
            <v>32819</v>
          </cell>
          <cell r="AB2647"/>
        </row>
        <row r="2648">
          <cell r="A2648"/>
          <cell r="B2648"/>
          <cell r="C2648"/>
          <cell r="D2648"/>
          <cell r="E2648"/>
          <cell r="F2648"/>
          <cell r="G2648"/>
          <cell r="H2648"/>
          <cell r="I2648"/>
          <cell r="J2648"/>
          <cell r="K2648"/>
          <cell r="L2648"/>
          <cell r="M2648"/>
          <cell r="N2648"/>
          <cell r="O2648"/>
          <cell r="P2648">
            <v>0</v>
          </cell>
          <cell r="Q2648"/>
          <cell r="R2648"/>
          <cell r="S2648" t="str">
            <v xml:space="preserve">32819 </v>
          </cell>
          <cell r="T2648"/>
          <cell r="U2648"/>
          <cell r="V2648"/>
          <cell r="W2648"/>
          <cell r="X2648"/>
          <cell r="Y2648"/>
          <cell r="Z2648"/>
          <cell r="AA2648">
            <v>32819</v>
          </cell>
          <cell r="AB2648"/>
        </row>
        <row r="2649">
          <cell r="A2649"/>
          <cell r="B2649"/>
          <cell r="C2649"/>
          <cell r="D2649"/>
          <cell r="E2649"/>
          <cell r="F2649"/>
          <cell r="G2649"/>
          <cell r="H2649"/>
          <cell r="I2649"/>
          <cell r="J2649"/>
          <cell r="K2649"/>
          <cell r="L2649"/>
          <cell r="M2649"/>
          <cell r="N2649"/>
          <cell r="O2649"/>
          <cell r="P2649">
            <v>0</v>
          </cell>
          <cell r="Q2649"/>
          <cell r="R2649"/>
          <cell r="S2649" t="str">
            <v xml:space="preserve">32819 </v>
          </cell>
          <cell r="T2649"/>
          <cell r="U2649"/>
          <cell r="V2649"/>
          <cell r="W2649"/>
          <cell r="X2649"/>
          <cell r="Y2649"/>
          <cell r="Z2649"/>
          <cell r="AA2649">
            <v>32819</v>
          </cell>
          <cell r="AB2649"/>
        </row>
        <row r="2650">
          <cell r="A2650"/>
          <cell r="B2650"/>
          <cell r="C2650"/>
          <cell r="D2650"/>
          <cell r="E2650"/>
          <cell r="F2650"/>
          <cell r="G2650"/>
          <cell r="H2650"/>
          <cell r="I2650"/>
          <cell r="J2650"/>
          <cell r="K2650"/>
          <cell r="L2650"/>
          <cell r="M2650"/>
          <cell r="N2650"/>
          <cell r="O2650"/>
          <cell r="P2650">
            <v>0</v>
          </cell>
          <cell r="Q2650"/>
          <cell r="R2650"/>
          <cell r="S2650" t="str">
            <v xml:space="preserve">32819 </v>
          </cell>
          <cell r="T2650"/>
          <cell r="U2650"/>
          <cell r="V2650"/>
          <cell r="W2650"/>
          <cell r="X2650"/>
          <cell r="Y2650"/>
          <cell r="Z2650"/>
          <cell r="AA2650">
            <v>32819</v>
          </cell>
          <cell r="AB2650"/>
        </row>
        <row r="2651">
          <cell r="A2651"/>
          <cell r="B2651"/>
          <cell r="C2651"/>
          <cell r="D2651"/>
          <cell r="E2651"/>
          <cell r="F2651"/>
          <cell r="G2651"/>
          <cell r="H2651"/>
          <cell r="I2651"/>
          <cell r="J2651"/>
          <cell r="K2651"/>
          <cell r="L2651"/>
          <cell r="M2651"/>
          <cell r="N2651"/>
          <cell r="O2651"/>
          <cell r="P2651">
            <v>0</v>
          </cell>
          <cell r="Q2651"/>
          <cell r="R2651"/>
          <cell r="S2651" t="str">
            <v xml:space="preserve">32819 </v>
          </cell>
          <cell r="T2651"/>
          <cell r="U2651"/>
          <cell r="V2651"/>
          <cell r="W2651"/>
          <cell r="X2651"/>
          <cell r="Y2651"/>
          <cell r="Z2651"/>
          <cell r="AA2651">
            <v>32819</v>
          </cell>
          <cell r="AB2651"/>
        </row>
        <row r="2652">
          <cell r="A2652"/>
          <cell r="B2652"/>
          <cell r="C2652"/>
          <cell r="D2652"/>
          <cell r="E2652"/>
          <cell r="F2652"/>
          <cell r="G2652"/>
          <cell r="H2652"/>
          <cell r="I2652"/>
          <cell r="J2652"/>
          <cell r="K2652"/>
          <cell r="L2652"/>
          <cell r="M2652"/>
          <cell r="N2652"/>
          <cell r="O2652"/>
          <cell r="P2652">
            <v>0</v>
          </cell>
          <cell r="Q2652"/>
          <cell r="R2652"/>
          <cell r="S2652" t="str">
            <v xml:space="preserve">32819 </v>
          </cell>
          <cell r="T2652"/>
          <cell r="U2652"/>
          <cell r="V2652"/>
          <cell r="W2652"/>
          <cell r="X2652"/>
          <cell r="Y2652"/>
          <cell r="Z2652"/>
          <cell r="AA2652">
            <v>32819</v>
          </cell>
          <cell r="AB2652"/>
        </row>
        <row r="2653">
          <cell r="A2653"/>
          <cell r="B2653"/>
          <cell r="C2653"/>
          <cell r="D2653"/>
          <cell r="E2653"/>
          <cell r="F2653"/>
          <cell r="G2653"/>
          <cell r="H2653"/>
          <cell r="I2653"/>
          <cell r="J2653"/>
          <cell r="K2653"/>
          <cell r="L2653"/>
          <cell r="M2653"/>
          <cell r="N2653"/>
          <cell r="O2653"/>
          <cell r="P2653">
            <v>0</v>
          </cell>
          <cell r="Q2653"/>
          <cell r="R2653"/>
          <cell r="S2653" t="str">
            <v xml:space="preserve">32819 </v>
          </cell>
          <cell r="T2653"/>
          <cell r="U2653"/>
          <cell r="V2653"/>
          <cell r="W2653"/>
          <cell r="X2653"/>
          <cell r="Y2653"/>
          <cell r="Z2653"/>
          <cell r="AA2653">
            <v>32819</v>
          </cell>
          <cell r="AB2653"/>
        </row>
        <row r="2654">
          <cell r="A2654"/>
          <cell r="B2654"/>
          <cell r="C2654"/>
          <cell r="D2654"/>
          <cell r="E2654"/>
          <cell r="F2654"/>
          <cell r="G2654"/>
          <cell r="H2654"/>
          <cell r="I2654"/>
          <cell r="J2654"/>
          <cell r="K2654"/>
          <cell r="L2654"/>
          <cell r="M2654"/>
          <cell r="N2654"/>
          <cell r="O2654"/>
          <cell r="P2654">
            <v>0</v>
          </cell>
          <cell r="Q2654"/>
          <cell r="R2654"/>
          <cell r="S2654" t="str">
            <v xml:space="preserve">32819 </v>
          </cell>
          <cell r="T2654"/>
          <cell r="U2654"/>
          <cell r="V2654"/>
          <cell r="W2654"/>
          <cell r="X2654"/>
          <cell r="Y2654"/>
          <cell r="Z2654"/>
          <cell r="AA2654">
            <v>32819</v>
          </cell>
          <cell r="AB2654"/>
        </row>
        <row r="2655">
          <cell r="A2655"/>
          <cell r="B2655"/>
          <cell r="C2655"/>
          <cell r="D2655"/>
          <cell r="E2655"/>
          <cell r="F2655"/>
          <cell r="G2655"/>
          <cell r="H2655"/>
          <cell r="I2655"/>
          <cell r="J2655"/>
          <cell r="K2655"/>
          <cell r="L2655"/>
          <cell r="M2655"/>
          <cell r="N2655"/>
          <cell r="O2655"/>
          <cell r="P2655">
            <v>0</v>
          </cell>
          <cell r="Q2655"/>
          <cell r="R2655"/>
          <cell r="S2655" t="str">
            <v xml:space="preserve">32819 </v>
          </cell>
          <cell r="T2655"/>
          <cell r="U2655"/>
          <cell r="V2655"/>
          <cell r="W2655"/>
          <cell r="X2655"/>
          <cell r="Y2655"/>
          <cell r="Z2655"/>
          <cell r="AA2655">
            <v>32819</v>
          </cell>
          <cell r="AB2655"/>
        </row>
        <row r="2656">
          <cell r="A2656"/>
          <cell r="B2656"/>
          <cell r="C2656"/>
          <cell r="D2656"/>
          <cell r="E2656"/>
          <cell r="F2656"/>
          <cell r="G2656"/>
          <cell r="H2656"/>
          <cell r="I2656"/>
          <cell r="J2656"/>
          <cell r="K2656"/>
          <cell r="L2656"/>
          <cell r="M2656"/>
          <cell r="N2656"/>
          <cell r="O2656"/>
          <cell r="P2656">
            <v>0</v>
          </cell>
          <cell r="Q2656"/>
          <cell r="R2656"/>
          <cell r="S2656" t="str">
            <v xml:space="preserve">32819 </v>
          </cell>
          <cell r="T2656"/>
          <cell r="U2656"/>
          <cell r="V2656"/>
          <cell r="W2656"/>
          <cell r="X2656"/>
          <cell r="Y2656"/>
          <cell r="Z2656"/>
          <cell r="AA2656">
            <v>32819</v>
          </cell>
          <cell r="AB2656"/>
        </row>
        <row r="2657">
          <cell r="A2657"/>
          <cell r="B2657"/>
          <cell r="C2657"/>
          <cell r="D2657"/>
          <cell r="E2657"/>
          <cell r="F2657"/>
          <cell r="G2657"/>
          <cell r="H2657"/>
          <cell r="I2657"/>
          <cell r="J2657"/>
          <cell r="K2657"/>
          <cell r="L2657"/>
          <cell r="M2657"/>
          <cell r="N2657"/>
          <cell r="O2657"/>
          <cell r="P2657">
            <v>0</v>
          </cell>
          <cell r="Q2657"/>
          <cell r="R2657"/>
          <cell r="S2657" t="str">
            <v xml:space="preserve">32819 </v>
          </cell>
          <cell r="T2657"/>
          <cell r="U2657"/>
          <cell r="V2657"/>
          <cell r="W2657"/>
          <cell r="X2657"/>
          <cell r="Y2657"/>
          <cell r="Z2657"/>
          <cell r="AA2657">
            <v>32819</v>
          </cell>
          <cell r="AB2657"/>
        </row>
        <row r="2658">
          <cell r="A2658"/>
          <cell r="B2658"/>
          <cell r="C2658"/>
          <cell r="D2658"/>
          <cell r="E2658"/>
          <cell r="F2658"/>
          <cell r="G2658"/>
          <cell r="H2658"/>
          <cell r="I2658"/>
          <cell r="J2658"/>
          <cell r="K2658"/>
          <cell r="L2658"/>
          <cell r="M2658"/>
          <cell r="N2658"/>
          <cell r="O2658"/>
          <cell r="P2658">
            <v>0</v>
          </cell>
          <cell r="Q2658"/>
          <cell r="R2658"/>
          <cell r="S2658" t="str">
            <v xml:space="preserve">32819 </v>
          </cell>
          <cell r="T2658"/>
          <cell r="U2658"/>
          <cell r="V2658"/>
          <cell r="W2658"/>
          <cell r="X2658"/>
          <cell r="Y2658"/>
          <cell r="Z2658"/>
          <cell r="AA2658">
            <v>32819</v>
          </cell>
          <cell r="AB2658"/>
        </row>
        <row r="2659">
          <cell r="A2659"/>
          <cell r="B2659"/>
          <cell r="C2659"/>
          <cell r="D2659"/>
          <cell r="E2659"/>
          <cell r="F2659"/>
          <cell r="G2659"/>
          <cell r="H2659"/>
          <cell r="I2659"/>
          <cell r="J2659"/>
          <cell r="K2659"/>
          <cell r="L2659"/>
          <cell r="M2659"/>
          <cell r="N2659"/>
          <cell r="O2659"/>
          <cell r="P2659">
            <v>0</v>
          </cell>
          <cell r="Q2659"/>
          <cell r="R2659"/>
          <cell r="S2659" t="str">
            <v xml:space="preserve">32819 </v>
          </cell>
          <cell r="T2659"/>
          <cell r="U2659"/>
          <cell r="V2659"/>
          <cell r="W2659"/>
          <cell r="X2659"/>
          <cell r="Y2659"/>
          <cell r="Z2659"/>
          <cell r="AA2659">
            <v>32819</v>
          </cell>
          <cell r="AB2659"/>
        </row>
        <row r="2660">
          <cell r="A2660"/>
          <cell r="B2660"/>
          <cell r="C2660"/>
          <cell r="D2660"/>
          <cell r="E2660"/>
          <cell r="F2660"/>
          <cell r="G2660"/>
          <cell r="H2660"/>
          <cell r="I2660"/>
          <cell r="J2660"/>
          <cell r="K2660"/>
          <cell r="L2660"/>
          <cell r="M2660"/>
          <cell r="N2660"/>
          <cell r="O2660"/>
          <cell r="P2660">
            <v>0</v>
          </cell>
          <cell r="Q2660"/>
          <cell r="R2660"/>
          <cell r="S2660" t="str">
            <v xml:space="preserve">32819 </v>
          </cell>
          <cell r="T2660"/>
          <cell r="U2660"/>
          <cell r="V2660"/>
          <cell r="W2660"/>
          <cell r="X2660"/>
          <cell r="Y2660"/>
          <cell r="Z2660"/>
          <cell r="AA2660">
            <v>32819</v>
          </cell>
          <cell r="AB2660"/>
        </row>
        <row r="2661">
          <cell r="A2661"/>
          <cell r="B2661"/>
          <cell r="C2661"/>
          <cell r="D2661"/>
          <cell r="E2661"/>
          <cell r="F2661"/>
          <cell r="G2661"/>
          <cell r="H2661"/>
          <cell r="I2661"/>
          <cell r="J2661"/>
          <cell r="K2661"/>
          <cell r="L2661"/>
          <cell r="M2661"/>
          <cell r="N2661"/>
          <cell r="O2661"/>
          <cell r="P2661">
            <v>0</v>
          </cell>
          <cell r="Q2661"/>
          <cell r="R2661"/>
          <cell r="S2661" t="str">
            <v xml:space="preserve">32819 </v>
          </cell>
          <cell r="T2661"/>
          <cell r="U2661"/>
          <cell r="V2661"/>
          <cell r="W2661"/>
          <cell r="X2661"/>
          <cell r="Y2661"/>
          <cell r="Z2661"/>
          <cell r="AA2661">
            <v>32819</v>
          </cell>
          <cell r="AB2661"/>
        </row>
        <row r="2662">
          <cell r="A2662"/>
          <cell r="B2662"/>
          <cell r="C2662"/>
          <cell r="D2662"/>
          <cell r="E2662"/>
          <cell r="F2662"/>
          <cell r="G2662"/>
          <cell r="H2662"/>
          <cell r="I2662"/>
          <cell r="J2662"/>
          <cell r="K2662"/>
          <cell r="L2662"/>
          <cell r="M2662"/>
          <cell r="N2662"/>
          <cell r="O2662"/>
          <cell r="P2662">
            <v>0</v>
          </cell>
          <cell r="Q2662"/>
          <cell r="R2662"/>
          <cell r="S2662" t="str">
            <v xml:space="preserve">32819 </v>
          </cell>
          <cell r="T2662"/>
          <cell r="U2662"/>
          <cell r="V2662"/>
          <cell r="W2662"/>
          <cell r="X2662"/>
          <cell r="Y2662"/>
          <cell r="Z2662"/>
          <cell r="AA2662">
            <v>32819</v>
          </cell>
          <cell r="AB2662"/>
        </row>
        <row r="2663">
          <cell r="A2663"/>
          <cell r="B2663"/>
          <cell r="C2663"/>
          <cell r="D2663"/>
          <cell r="E2663"/>
          <cell r="F2663"/>
          <cell r="G2663"/>
          <cell r="H2663"/>
          <cell r="I2663"/>
          <cell r="J2663"/>
          <cell r="K2663"/>
          <cell r="L2663"/>
          <cell r="M2663"/>
          <cell r="N2663"/>
          <cell r="O2663"/>
          <cell r="P2663">
            <v>0</v>
          </cell>
          <cell r="Q2663"/>
          <cell r="R2663"/>
          <cell r="S2663" t="str">
            <v xml:space="preserve">32819 </v>
          </cell>
          <cell r="T2663"/>
          <cell r="U2663"/>
          <cell r="V2663"/>
          <cell r="W2663"/>
          <cell r="X2663"/>
          <cell r="Y2663"/>
          <cell r="Z2663"/>
          <cell r="AA2663">
            <v>32819</v>
          </cell>
          <cell r="AB2663"/>
        </row>
        <row r="2664">
          <cell r="A2664"/>
          <cell r="B2664"/>
          <cell r="C2664"/>
          <cell r="D2664"/>
          <cell r="E2664"/>
          <cell r="F2664"/>
          <cell r="G2664"/>
          <cell r="H2664"/>
          <cell r="I2664"/>
          <cell r="J2664"/>
          <cell r="K2664"/>
          <cell r="L2664"/>
          <cell r="M2664"/>
          <cell r="N2664"/>
          <cell r="O2664"/>
          <cell r="P2664">
            <v>0</v>
          </cell>
          <cell r="Q2664"/>
          <cell r="R2664"/>
          <cell r="S2664" t="str">
            <v xml:space="preserve">32819 </v>
          </cell>
          <cell r="T2664"/>
          <cell r="U2664"/>
          <cell r="V2664"/>
          <cell r="W2664"/>
          <cell r="X2664"/>
          <cell r="Y2664"/>
          <cell r="Z2664"/>
          <cell r="AA2664">
            <v>32819</v>
          </cell>
          <cell r="AB2664"/>
        </row>
        <row r="2665">
          <cell r="A2665"/>
          <cell r="B2665"/>
          <cell r="C2665"/>
          <cell r="D2665"/>
          <cell r="E2665"/>
          <cell r="F2665"/>
          <cell r="G2665"/>
          <cell r="H2665"/>
          <cell r="I2665"/>
          <cell r="J2665"/>
          <cell r="K2665"/>
          <cell r="L2665"/>
          <cell r="M2665"/>
          <cell r="N2665"/>
          <cell r="O2665"/>
          <cell r="P2665">
            <v>0</v>
          </cell>
          <cell r="Q2665"/>
          <cell r="R2665"/>
          <cell r="S2665" t="str">
            <v xml:space="preserve">32819 </v>
          </cell>
          <cell r="T2665"/>
          <cell r="U2665"/>
          <cell r="V2665"/>
          <cell r="W2665"/>
          <cell r="X2665"/>
          <cell r="Y2665"/>
          <cell r="Z2665"/>
          <cell r="AA2665">
            <v>32819</v>
          </cell>
          <cell r="AB2665"/>
        </row>
        <row r="2666">
          <cell r="A2666"/>
          <cell r="B2666"/>
          <cell r="C2666"/>
          <cell r="D2666"/>
          <cell r="E2666"/>
          <cell r="F2666"/>
          <cell r="G2666"/>
          <cell r="H2666"/>
          <cell r="I2666"/>
          <cell r="J2666"/>
          <cell r="K2666"/>
          <cell r="L2666"/>
          <cell r="M2666"/>
          <cell r="N2666"/>
          <cell r="O2666"/>
          <cell r="P2666">
            <v>0</v>
          </cell>
          <cell r="Q2666"/>
          <cell r="R2666"/>
          <cell r="S2666" t="str">
            <v xml:space="preserve">32819 </v>
          </cell>
          <cell r="T2666"/>
          <cell r="U2666"/>
          <cell r="V2666"/>
          <cell r="W2666"/>
          <cell r="X2666"/>
          <cell r="Y2666"/>
          <cell r="Z2666"/>
          <cell r="AA2666">
            <v>32819</v>
          </cell>
          <cell r="AB2666"/>
        </row>
        <row r="2667">
          <cell r="A2667"/>
          <cell r="B2667"/>
          <cell r="C2667"/>
          <cell r="D2667"/>
          <cell r="E2667"/>
          <cell r="F2667"/>
          <cell r="G2667"/>
          <cell r="H2667"/>
          <cell r="I2667"/>
          <cell r="J2667"/>
          <cell r="K2667"/>
          <cell r="L2667"/>
          <cell r="M2667"/>
          <cell r="N2667"/>
          <cell r="O2667"/>
          <cell r="P2667">
            <v>0</v>
          </cell>
          <cell r="Q2667"/>
          <cell r="R2667"/>
          <cell r="S2667" t="str">
            <v xml:space="preserve">32819 </v>
          </cell>
          <cell r="T2667"/>
          <cell r="U2667"/>
          <cell r="V2667"/>
          <cell r="W2667"/>
          <cell r="X2667"/>
          <cell r="Y2667"/>
          <cell r="Z2667"/>
          <cell r="AA2667">
            <v>32819</v>
          </cell>
          <cell r="AB2667"/>
        </row>
        <row r="2668">
          <cell r="A2668"/>
          <cell r="B2668"/>
          <cell r="C2668"/>
          <cell r="D2668"/>
          <cell r="E2668"/>
          <cell r="F2668"/>
          <cell r="G2668"/>
          <cell r="H2668"/>
          <cell r="I2668"/>
          <cell r="J2668"/>
          <cell r="K2668"/>
          <cell r="L2668"/>
          <cell r="M2668"/>
          <cell r="N2668"/>
          <cell r="O2668"/>
          <cell r="P2668">
            <v>0</v>
          </cell>
          <cell r="Q2668"/>
          <cell r="R2668"/>
          <cell r="S2668" t="str">
            <v xml:space="preserve">32819 </v>
          </cell>
          <cell r="T2668"/>
          <cell r="U2668"/>
          <cell r="V2668"/>
          <cell r="W2668"/>
          <cell r="X2668"/>
          <cell r="Y2668"/>
          <cell r="Z2668"/>
          <cell r="AA2668">
            <v>32819</v>
          </cell>
          <cell r="AB2668"/>
        </row>
        <row r="2669">
          <cell r="A2669"/>
          <cell r="B2669"/>
          <cell r="C2669"/>
          <cell r="D2669"/>
          <cell r="E2669"/>
          <cell r="F2669"/>
          <cell r="G2669"/>
          <cell r="H2669"/>
          <cell r="I2669"/>
          <cell r="J2669"/>
          <cell r="K2669"/>
          <cell r="L2669"/>
          <cell r="M2669"/>
          <cell r="N2669"/>
          <cell r="O2669"/>
          <cell r="P2669">
            <v>0</v>
          </cell>
          <cell r="Q2669"/>
          <cell r="R2669"/>
          <cell r="S2669" t="str">
            <v xml:space="preserve">32819 </v>
          </cell>
          <cell r="T2669"/>
          <cell r="U2669"/>
          <cell r="V2669"/>
          <cell r="W2669"/>
          <cell r="X2669"/>
          <cell r="Y2669"/>
          <cell r="Z2669"/>
          <cell r="AA2669">
            <v>32819</v>
          </cell>
          <cell r="AB2669"/>
        </row>
        <row r="2670">
          <cell r="A2670"/>
          <cell r="B2670"/>
          <cell r="C2670"/>
          <cell r="D2670"/>
          <cell r="E2670"/>
          <cell r="F2670"/>
          <cell r="G2670"/>
          <cell r="H2670"/>
          <cell r="I2670"/>
          <cell r="J2670"/>
          <cell r="K2670"/>
          <cell r="L2670"/>
          <cell r="M2670"/>
          <cell r="N2670"/>
          <cell r="O2670"/>
          <cell r="P2670">
            <v>0</v>
          </cell>
          <cell r="Q2670"/>
          <cell r="R2670"/>
          <cell r="S2670" t="str">
            <v xml:space="preserve">32819 </v>
          </cell>
          <cell r="T2670"/>
          <cell r="U2670"/>
          <cell r="V2670"/>
          <cell r="W2670"/>
          <cell r="X2670"/>
          <cell r="Y2670"/>
          <cell r="Z2670"/>
          <cell r="AA2670">
            <v>32819</v>
          </cell>
          <cell r="AB2670"/>
        </row>
        <row r="2671">
          <cell r="A2671"/>
          <cell r="B2671"/>
          <cell r="C2671"/>
          <cell r="D2671"/>
          <cell r="E2671"/>
          <cell r="F2671"/>
          <cell r="G2671"/>
          <cell r="H2671"/>
          <cell r="I2671"/>
          <cell r="J2671"/>
          <cell r="K2671"/>
          <cell r="L2671"/>
          <cell r="M2671"/>
          <cell r="N2671"/>
          <cell r="O2671"/>
          <cell r="P2671">
            <v>0</v>
          </cell>
          <cell r="Q2671"/>
          <cell r="R2671"/>
          <cell r="S2671" t="str">
            <v xml:space="preserve">32819 </v>
          </cell>
          <cell r="T2671"/>
          <cell r="U2671"/>
          <cell r="V2671"/>
          <cell r="W2671"/>
          <cell r="X2671"/>
          <cell r="Y2671"/>
          <cell r="Z2671"/>
          <cell r="AA2671">
            <v>32819</v>
          </cell>
          <cell r="AB2671"/>
        </row>
        <row r="2672">
          <cell r="A2672"/>
          <cell r="B2672"/>
          <cell r="C2672"/>
          <cell r="D2672"/>
          <cell r="E2672"/>
          <cell r="F2672"/>
          <cell r="G2672"/>
          <cell r="H2672"/>
          <cell r="I2672"/>
          <cell r="J2672"/>
          <cell r="K2672"/>
          <cell r="L2672"/>
          <cell r="M2672"/>
          <cell r="N2672"/>
          <cell r="O2672"/>
          <cell r="P2672">
            <v>0</v>
          </cell>
          <cell r="Q2672"/>
          <cell r="R2672"/>
          <cell r="S2672" t="str">
            <v xml:space="preserve">32819 </v>
          </cell>
          <cell r="T2672"/>
          <cell r="U2672"/>
          <cell r="V2672"/>
          <cell r="W2672"/>
          <cell r="X2672"/>
          <cell r="Y2672"/>
          <cell r="Z2672"/>
          <cell r="AA2672">
            <v>32819</v>
          </cell>
          <cell r="AB2672"/>
        </row>
        <row r="2673">
          <cell r="A2673"/>
          <cell r="B2673"/>
          <cell r="C2673"/>
          <cell r="D2673"/>
          <cell r="E2673"/>
          <cell r="F2673"/>
          <cell r="G2673"/>
          <cell r="H2673"/>
          <cell r="I2673"/>
          <cell r="J2673"/>
          <cell r="K2673"/>
          <cell r="L2673"/>
          <cell r="M2673"/>
          <cell r="N2673"/>
          <cell r="O2673"/>
          <cell r="P2673">
            <v>0</v>
          </cell>
          <cell r="Q2673"/>
          <cell r="R2673"/>
          <cell r="S2673" t="str">
            <v xml:space="preserve">32819 </v>
          </cell>
          <cell r="T2673"/>
          <cell r="U2673"/>
          <cell r="V2673"/>
          <cell r="W2673"/>
          <cell r="X2673"/>
          <cell r="Y2673"/>
          <cell r="Z2673"/>
          <cell r="AA2673">
            <v>32819</v>
          </cell>
          <cell r="AB2673"/>
        </row>
        <row r="2674">
          <cell r="A2674"/>
          <cell r="B2674"/>
          <cell r="C2674"/>
          <cell r="D2674"/>
          <cell r="E2674"/>
          <cell r="F2674"/>
          <cell r="G2674"/>
          <cell r="H2674"/>
          <cell r="I2674"/>
          <cell r="J2674"/>
          <cell r="K2674"/>
          <cell r="L2674"/>
          <cell r="M2674"/>
          <cell r="N2674"/>
          <cell r="O2674"/>
          <cell r="P2674">
            <v>0</v>
          </cell>
          <cell r="Q2674"/>
          <cell r="R2674"/>
          <cell r="S2674" t="str">
            <v xml:space="preserve">32819 </v>
          </cell>
          <cell r="T2674"/>
          <cell r="U2674"/>
          <cell r="V2674"/>
          <cell r="W2674"/>
          <cell r="X2674"/>
          <cell r="Y2674"/>
          <cell r="Z2674"/>
          <cell r="AA2674">
            <v>32819</v>
          </cell>
          <cell r="AB2674"/>
        </row>
        <row r="2675">
          <cell r="A2675"/>
          <cell r="B2675"/>
          <cell r="C2675"/>
          <cell r="D2675"/>
          <cell r="E2675"/>
          <cell r="F2675"/>
          <cell r="G2675"/>
          <cell r="H2675"/>
          <cell r="I2675"/>
          <cell r="J2675"/>
          <cell r="K2675"/>
          <cell r="L2675"/>
          <cell r="M2675"/>
          <cell r="N2675"/>
          <cell r="O2675"/>
          <cell r="P2675">
            <v>0</v>
          </cell>
          <cell r="Q2675"/>
          <cell r="R2675"/>
          <cell r="S2675" t="str">
            <v xml:space="preserve">32819 </v>
          </cell>
          <cell r="T2675"/>
          <cell r="U2675"/>
          <cell r="V2675"/>
          <cell r="W2675"/>
          <cell r="X2675"/>
          <cell r="Y2675"/>
          <cell r="Z2675"/>
          <cell r="AA2675">
            <v>32819</v>
          </cell>
          <cell r="AB2675"/>
        </row>
        <row r="2676">
          <cell r="A2676"/>
          <cell r="B2676"/>
          <cell r="C2676"/>
          <cell r="D2676"/>
          <cell r="E2676"/>
          <cell r="F2676"/>
          <cell r="G2676"/>
          <cell r="H2676"/>
          <cell r="I2676"/>
          <cell r="J2676"/>
          <cell r="K2676"/>
          <cell r="L2676"/>
          <cell r="M2676"/>
          <cell r="N2676"/>
          <cell r="O2676"/>
          <cell r="P2676">
            <v>0</v>
          </cell>
          <cell r="Q2676"/>
          <cell r="R2676"/>
          <cell r="S2676" t="str">
            <v xml:space="preserve">32819 </v>
          </cell>
          <cell r="T2676"/>
          <cell r="U2676"/>
          <cell r="V2676"/>
          <cell r="W2676"/>
          <cell r="X2676"/>
          <cell r="Y2676"/>
          <cell r="Z2676"/>
          <cell r="AA2676">
            <v>32819</v>
          </cell>
          <cell r="AB2676"/>
        </row>
        <row r="2677">
          <cell r="A2677"/>
          <cell r="B2677"/>
          <cell r="C2677"/>
          <cell r="D2677"/>
          <cell r="E2677"/>
          <cell r="F2677"/>
          <cell r="G2677"/>
          <cell r="H2677"/>
          <cell r="I2677"/>
          <cell r="J2677"/>
          <cell r="K2677"/>
          <cell r="L2677"/>
          <cell r="M2677"/>
          <cell r="N2677"/>
          <cell r="O2677"/>
          <cell r="P2677">
            <v>0</v>
          </cell>
          <cell r="Q2677"/>
          <cell r="R2677"/>
          <cell r="S2677" t="str">
            <v xml:space="preserve">32819 </v>
          </cell>
          <cell r="T2677"/>
          <cell r="U2677"/>
          <cell r="V2677"/>
          <cell r="W2677"/>
          <cell r="X2677"/>
          <cell r="Y2677"/>
          <cell r="Z2677"/>
          <cell r="AA2677">
            <v>32819</v>
          </cell>
          <cell r="AB2677"/>
        </row>
        <row r="2678">
          <cell r="A2678"/>
          <cell r="B2678"/>
          <cell r="C2678"/>
          <cell r="D2678"/>
          <cell r="E2678"/>
          <cell r="F2678"/>
          <cell r="G2678"/>
          <cell r="H2678"/>
          <cell r="I2678"/>
          <cell r="J2678"/>
          <cell r="K2678"/>
          <cell r="L2678"/>
          <cell r="M2678"/>
          <cell r="N2678"/>
          <cell r="O2678"/>
          <cell r="P2678">
            <v>0</v>
          </cell>
          <cell r="Q2678"/>
          <cell r="R2678"/>
          <cell r="S2678" t="str">
            <v xml:space="preserve">32819 </v>
          </cell>
          <cell r="T2678"/>
          <cell r="U2678"/>
          <cell r="V2678"/>
          <cell r="W2678"/>
          <cell r="X2678"/>
          <cell r="Y2678"/>
          <cell r="Z2678"/>
          <cell r="AA2678">
            <v>32819</v>
          </cell>
          <cell r="AB2678"/>
        </row>
        <row r="2679">
          <cell r="A2679"/>
          <cell r="B2679"/>
          <cell r="C2679"/>
          <cell r="D2679"/>
          <cell r="E2679"/>
          <cell r="F2679"/>
          <cell r="G2679"/>
          <cell r="H2679"/>
          <cell r="I2679"/>
          <cell r="J2679"/>
          <cell r="K2679"/>
          <cell r="L2679"/>
          <cell r="M2679"/>
          <cell r="N2679"/>
          <cell r="O2679"/>
          <cell r="P2679">
            <v>0</v>
          </cell>
          <cell r="Q2679"/>
          <cell r="R2679"/>
          <cell r="S2679" t="str">
            <v xml:space="preserve">32819 </v>
          </cell>
          <cell r="T2679"/>
          <cell r="U2679"/>
          <cell r="V2679"/>
          <cell r="W2679"/>
          <cell r="X2679"/>
          <cell r="Y2679"/>
          <cell r="Z2679"/>
          <cell r="AA2679">
            <v>32819</v>
          </cell>
          <cell r="AB2679"/>
        </row>
        <row r="2680">
          <cell r="A2680"/>
          <cell r="B2680"/>
          <cell r="C2680"/>
          <cell r="D2680"/>
          <cell r="E2680"/>
          <cell r="F2680"/>
          <cell r="G2680"/>
          <cell r="H2680"/>
          <cell r="I2680"/>
          <cell r="J2680"/>
          <cell r="K2680"/>
          <cell r="L2680"/>
          <cell r="M2680"/>
          <cell r="N2680"/>
          <cell r="O2680"/>
          <cell r="P2680">
            <v>0</v>
          </cell>
          <cell r="Q2680"/>
          <cell r="R2680"/>
          <cell r="S2680" t="str">
            <v xml:space="preserve">32819 </v>
          </cell>
          <cell r="T2680"/>
          <cell r="U2680"/>
          <cell r="V2680"/>
          <cell r="W2680"/>
          <cell r="X2680"/>
          <cell r="Y2680"/>
          <cell r="Z2680"/>
          <cell r="AA2680">
            <v>32819</v>
          </cell>
          <cell r="AB2680"/>
        </row>
        <row r="2681">
          <cell r="A2681"/>
          <cell r="B2681"/>
          <cell r="C2681"/>
          <cell r="D2681"/>
          <cell r="E2681"/>
          <cell r="F2681"/>
          <cell r="G2681"/>
          <cell r="H2681"/>
          <cell r="I2681"/>
          <cell r="J2681"/>
          <cell r="K2681"/>
          <cell r="L2681"/>
          <cell r="M2681"/>
          <cell r="N2681"/>
          <cell r="O2681"/>
          <cell r="P2681">
            <v>0</v>
          </cell>
          <cell r="Q2681"/>
          <cell r="R2681"/>
          <cell r="S2681" t="str">
            <v xml:space="preserve">32819 </v>
          </cell>
          <cell r="T2681"/>
          <cell r="U2681"/>
          <cell r="V2681"/>
          <cell r="W2681"/>
          <cell r="X2681"/>
          <cell r="Y2681"/>
          <cell r="Z2681"/>
          <cell r="AA2681">
            <v>32819</v>
          </cell>
          <cell r="AB2681"/>
        </row>
        <row r="2682">
          <cell r="A2682"/>
          <cell r="B2682"/>
          <cell r="C2682"/>
          <cell r="D2682"/>
          <cell r="E2682"/>
          <cell r="F2682"/>
          <cell r="G2682"/>
          <cell r="H2682"/>
          <cell r="I2682"/>
          <cell r="J2682"/>
          <cell r="K2682"/>
          <cell r="L2682"/>
          <cell r="M2682"/>
          <cell r="N2682"/>
          <cell r="O2682"/>
          <cell r="P2682">
            <v>0</v>
          </cell>
          <cell r="Q2682"/>
          <cell r="R2682"/>
          <cell r="S2682" t="str">
            <v xml:space="preserve">32819 </v>
          </cell>
          <cell r="T2682"/>
          <cell r="U2682"/>
          <cell r="V2682"/>
          <cell r="W2682"/>
          <cell r="X2682"/>
          <cell r="Y2682"/>
          <cell r="Z2682"/>
          <cell r="AA2682">
            <v>32819</v>
          </cell>
          <cell r="AB2682"/>
        </row>
        <row r="2683">
          <cell r="A2683"/>
          <cell r="B2683"/>
          <cell r="C2683"/>
          <cell r="D2683"/>
          <cell r="E2683"/>
          <cell r="F2683"/>
          <cell r="G2683"/>
          <cell r="H2683"/>
          <cell r="I2683"/>
          <cell r="J2683"/>
          <cell r="K2683"/>
          <cell r="L2683"/>
          <cell r="M2683"/>
          <cell r="N2683"/>
          <cell r="O2683"/>
          <cell r="P2683">
            <v>0</v>
          </cell>
          <cell r="Q2683"/>
          <cell r="R2683"/>
          <cell r="S2683" t="str">
            <v xml:space="preserve">32819 </v>
          </cell>
          <cell r="T2683"/>
          <cell r="U2683"/>
          <cell r="V2683"/>
          <cell r="W2683"/>
          <cell r="X2683"/>
          <cell r="Y2683"/>
          <cell r="Z2683"/>
          <cell r="AA2683">
            <v>32819</v>
          </cell>
          <cell r="AB2683"/>
        </row>
        <row r="2684">
          <cell r="A2684"/>
          <cell r="B2684"/>
          <cell r="C2684"/>
          <cell r="D2684"/>
          <cell r="E2684"/>
          <cell r="F2684"/>
          <cell r="G2684"/>
          <cell r="H2684"/>
          <cell r="I2684"/>
          <cell r="J2684"/>
          <cell r="K2684"/>
          <cell r="L2684"/>
          <cell r="M2684"/>
          <cell r="N2684"/>
          <cell r="O2684"/>
          <cell r="P2684">
            <v>0</v>
          </cell>
          <cell r="Q2684"/>
          <cell r="R2684"/>
          <cell r="S2684" t="str">
            <v xml:space="preserve">32819 </v>
          </cell>
          <cell r="T2684"/>
          <cell r="U2684"/>
          <cell r="V2684"/>
          <cell r="W2684"/>
          <cell r="X2684"/>
          <cell r="Y2684"/>
          <cell r="Z2684"/>
          <cell r="AA2684">
            <v>32819</v>
          </cell>
          <cell r="AB2684"/>
        </row>
        <row r="2685">
          <cell r="A2685"/>
          <cell r="B2685"/>
          <cell r="C2685"/>
          <cell r="D2685"/>
          <cell r="E2685"/>
          <cell r="F2685"/>
          <cell r="G2685"/>
          <cell r="H2685"/>
          <cell r="I2685"/>
          <cell r="J2685"/>
          <cell r="K2685"/>
          <cell r="L2685"/>
          <cell r="M2685"/>
          <cell r="N2685"/>
          <cell r="O2685"/>
          <cell r="P2685">
            <v>0</v>
          </cell>
          <cell r="Q2685"/>
          <cell r="R2685"/>
          <cell r="S2685" t="str">
            <v xml:space="preserve">32819 </v>
          </cell>
          <cell r="T2685"/>
          <cell r="U2685"/>
          <cell r="V2685"/>
          <cell r="W2685"/>
          <cell r="X2685"/>
          <cell r="Y2685"/>
          <cell r="Z2685"/>
          <cell r="AA2685">
            <v>32819</v>
          </cell>
          <cell r="AB2685"/>
        </row>
        <row r="2686">
          <cell r="A2686"/>
          <cell r="B2686"/>
          <cell r="C2686"/>
          <cell r="D2686"/>
          <cell r="E2686"/>
          <cell r="F2686"/>
          <cell r="G2686"/>
          <cell r="H2686"/>
          <cell r="I2686"/>
          <cell r="J2686"/>
          <cell r="K2686"/>
          <cell r="L2686"/>
          <cell r="M2686"/>
          <cell r="N2686"/>
          <cell r="O2686"/>
          <cell r="P2686">
            <v>0</v>
          </cell>
          <cell r="Q2686"/>
          <cell r="R2686"/>
          <cell r="S2686" t="str">
            <v xml:space="preserve">32819 </v>
          </cell>
          <cell r="T2686"/>
          <cell r="U2686"/>
          <cell r="V2686"/>
          <cell r="W2686"/>
          <cell r="X2686"/>
          <cell r="Y2686"/>
          <cell r="Z2686"/>
          <cell r="AA2686">
            <v>32819</v>
          </cell>
          <cell r="AB2686"/>
        </row>
        <row r="2687">
          <cell r="A2687"/>
          <cell r="B2687"/>
          <cell r="C2687"/>
          <cell r="D2687"/>
          <cell r="E2687"/>
          <cell r="F2687"/>
          <cell r="G2687"/>
          <cell r="H2687"/>
          <cell r="I2687"/>
          <cell r="J2687"/>
          <cell r="K2687"/>
          <cell r="L2687"/>
          <cell r="M2687"/>
          <cell r="N2687"/>
          <cell r="O2687"/>
          <cell r="P2687">
            <v>0</v>
          </cell>
          <cell r="Q2687"/>
          <cell r="R2687"/>
          <cell r="S2687" t="str">
            <v xml:space="preserve">32819 </v>
          </cell>
          <cell r="T2687"/>
          <cell r="U2687"/>
          <cell r="V2687"/>
          <cell r="W2687"/>
          <cell r="X2687"/>
          <cell r="Y2687"/>
          <cell r="Z2687"/>
          <cell r="AA2687">
            <v>32819</v>
          </cell>
          <cell r="AB2687"/>
        </row>
        <row r="2688">
          <cell r="A2688"/>
          <cell r="B2688"/>
          <cell r="C2688"/>
          <cell r="D2688"/>
          <cell r="E2688"/>
          <cell r="F2688"/>
          <cell r="G2688"/>
          <cell r="H2688"/>
          <cell r="I2688"/>
          <cell r="J2688"/>
          <cell r="K2688"/>
          <cell r="L2688"/>
          <cell r="M2688"/>
          <cell r="N2688"/>
          <cell r="O2688"/>
          <cell r="P2688">
            <v>0</v>
          </cell>
          <cell r="Q2688"/>
          <cell r="R2688"/>
          <cell r="S2688" t="str">
            <v xml:space="preserve">32819 </v>
          </cell>
          <cell r="T2688"/>
          <cell r="U2688"/>
          <cell r="V2688"/>
          <cell r="W2688"/>
          <cell r="X2688"/>
          <cell r="Y2688"/>
          <cell r="Z2688"/>
          <cell r="AA2688">
            <v>32819</v>
          </cell>
          <cell r="AB2688"/>
        </row>
        <row r="2689">
          <cell r="A2689"/>
          <cell r="B2689"/>
          <cell r="C2689"/>
          <cell r="D2689"/>
          <cell r="E2689"/>
          <cell r="F2689"/>
          <cell r="G2689"/>
          <cell r="H2689"/>
          <cell r="I2689"/>
          <cell r="J2689"/>
          <cell r="K2689"/>
          <cell r="L2689"/>
          <cell r="M2689"/>
          <cell r="N2689"/>
          <cell r="O2689"/>
          <cell r="P2689">
            <v>0</v>
          </cell>
          <cell r="Q2689"/>
          <cell r="R2689"/>
          <cell r="S2689" t="str">
            <v xml:space="preserve">32819 </v>
          </cell>
          <cell r="T2689"/>
          <cell r="U2689"/>
          <cell r="V2689"/>
          <cell r="W2689"/>
          <cell r="X2689"/>
          <cell r="Y2689"/>
          <cell r="Z2689"/>
          <cell r="AA2689">
            <v>32819</v>
          </cell>
          <cell r="AB2689"/>
        </row>
        <row r="2690">
          <cell r="A2690"/>
          <cell r="B2690"/>
          <cell r="C2690"/>
          <cell r="D2690"/>
          <cell r="E2690"/>
          <cell r="F2690"/>
          <cell r="G2690"/>
          <cell r="H2690"/>
          <cell r="I2690"/>
          <cell r="J2690"/>
          <cell r="K2690"/>
          <cell r="L2690"/>
          <cell r="M2690"/>
          <cell r="N2690"/>
          <cell r="O2690"/>
          <cell r="P2690">
            <v>0</v>
          </cell>
          <cell r="Q2690"/>
          <cell r="R2690"/>
          <cell r="S2690" t="str">
            <v xml:space="preserve">32819 </v>
          </cell>
          <cell r="T2690"/>
          <cell r="U2690"/>
          <cell r="V2690"/>
          <cell r="W2690"/>
          <cell r="X2690"/>
          <cell r="Y2690"/>
          <cell r="Z2690"/>
          <cell r="AA2690">
            <v>32819</v>
          </cell>
          <cell r="AB2690"/>
        </row>
        <row r="2691">
          <cell r="A2691"/>
          <cell r="B2691"/>
          <cell r="C2691"/>
          <cell r="D2691"/>
          <cell r="E2691"/>
          <cell r="F2691"/>
          <cell r="G2691"/>
          <cell r="H2691"/>
          <cell r="I2691"/>
          <cell r="J2691"/>
          <cell r="K2691"/>
          <cell r="L2691"/>
          <cell r="M2691"/>
          <cell r="N2691"/>
          <cell r="O2691"/>
          <cell r="P2691">
            <v>0</v>
          </cell>
          <cell r="Q2691"/>
          <cell r="R2691"/>
          <cell r="S2691" t="str">
            <v xml:space="preserve">32819 </v>
          </cell>
          <cell r="T2691"/>
          <cell r="U2691"/>
          <cell r="V2691"/>
          <cell r="W2691"/>
          <cell r="X2691"/>
          <cell r="Y2691"/>
          <cell r="Z2691"/>
          <cell r="AA2691">
            <v>32819</v>
          </cell>
          <cell r="AB2691"/>
        </row>
        <row r="2692">
          <cell r="A2692"/>
          <cell r="B2692"/>
          <cell r="C2692"/>
          <cell r="D2692"/>
          <cell r="E2692"/>
          <cell r="F2692"/>
          <cell r="G2692"/>
          <cell r="H2692"/>
          <cell r="I2692"/>
          <cell r="J2692"/>
          <cell r="K2692"/>
          <cell r="L2692"/>
          <cell r="M2692"/>
          <cell r="N2692"/>
          <cell r="O2692"/>
          <cell r="P2692">
            <v>0</v>
          </cell>
          <cell r="Q2692"/>
          <cell r="R2692"/>
          <cell r="S2692" t="str">
            <v xml:space="preserve">32819 </v>
          </cell>
          <cell r="T2692"/>
          <cell r="U2692"/>
          <cell r="V2692"/>
          <cell r="W2692"/>
          <cell r="X2692"/>
          <cell r="Y2692"/>
          <cell r="Z2692"/>
          <cell r="AA2692">
            <v>32819</v>
          </cell>
          <cell r="AB2692"/>
        </row>
        <row r="2693">
          <cell r="A2693"/>
          <cell r="B2693"/>
          <cell r="C2693"/>
          <cell r="D2693"/>
          <cell r="E2693"/>
          <cell r="F2693"/>
          <cell r="G2693"/>
          <cell r="H2693"/>
          <cell r="I2693"/>
          <cell r="J2693"/>
          <cell r="K2693"/>
          <cell r="L2693"/>
          <cell r="M2693"/>
          <cell r="N2693"/>
          <cell r="O2693"/>
          <cell r="P2693">
            <v>0</v>
          </cell>
          <cell r="Q2693"/>
          <cell r="R2693"/>
          <cell r="S2693" t="str">
            <v xml:space="preserve">32819 </v>
          </cell>
          <cell r="T2693"/>
          <cell r="U2693"/>
          <cell r="V2693"/>
          <cell r="W2693"/>
          <cell r="X2693"/>
          <cell r="Y2693"/>
          <cell r="Z2693"/>
          <cell r="AA2693">
            <v>32819</v>
          </cell>
          <cell r="AB2693"/>
        </row>
        <row r="2694">
          <cell r="A2694"/>
          <cell r="B2694"/>
          <cell r="C2694"/>
          <cell r="D2694"/>
          <cell r="E2694"/>
          <cell r="F2694"/>
          <cell r="G2694"/>
          <cell r="H2694"/>
          <cell r="I2694"/>
          <cell r="J2694"/>
          <cell r="K2694"/>
          <cell r="L2694"/>
          <cell r="M2694"/>
          <cell r="N2694"/>
          <cell r="O2694"/>
          <cell r="P2694">
            <v>0</v>
          </cell>
          <cell r="Q2694"/>
          <cell r="R2694"/>
          <cell r="S2694" t="str">
            <v xml:space="preserve">32819 </v>
          </cell>
          <cell r="T2694"/>
          <cell r="U2694"/>
          <cell r="V2694"/>
          <cell r="W2694"/>
          <cell r="X2694"/>
          <cell r="Y2694"/>
          <cell r="Z2694"/>
          <cell r="AA2694">
            <v>32819</v>
          </cell>
          <cell r="AB2694"/>
        </row>
        <row r="2695">
          <cell r="A2695"/>
          <cell r="B2695"/>
          <cell r="C2695"/>
          <cell r="D2695"/>
          <cell r="E2695"/>
          <cell r="F2695"/>
          <cell r="G2695"/>
          <cell r="H2695"/>
          <cell r="I2695"/>
          <cell r="J2695"/>
          <cell r="K2695"/>
          <cell r="L2695"/>
          <cell r="M2695"/>
          <cell r="N2695"/>
          <cell r="O2695"/>
          <cell r="P2695">
            <v>0</v>
          </cell>
          <cell r="Q2695"/>
          <cell r="R2695"/>
          <cell r="S2695" t="str">
            <v xml:space="preserve">32819 </v>
          </cell>
          <cell r="T2695"/>
          <cell r="U2695"/>
          <cell r="V2695"/>
          <cell r="W2695"/>
          <cell r="X2695"/>
          <cell r="Y2695"/>
          <cell r="Z2695"/>
          <cell r="AA2695">
            <v>32819</v>
          </cell>
          <cell r="AB2695"/>
        </row>
        <row r="2696">
          <cell r="A2696"/>
          <cell r="B2696"/>
          <cell r="C2696"/>
          <cell r="D2696"/>
          <cell r="E2696"/>
          <cell r="F2696"/>
          <cell r="G2696"/>
          <cell r="H2696"/>
          <cell r="I2696"/>
          <cell r="J2696"/>
          <cell r="K2696"/>
          <cell r="L2696"/>
          <cell r="M2696"/>
          <cell r="N2696"/>
          <cell r="O2696"/>
          <cell r="P2696">
            <v>0</v>
          </cell>
          <cell r="Q2696"/>
          <cell r="R2696"/>
          <cell r="S2696" t="str">
            <v xml:space="preserve">32819 </v>
          </cell>
          <cell r="T2696"/>
          <cell r="U2696"/>
          <cell r="V2696"/>
          <cell r="W2696"/>
          <cell r="X2696"/>
          <cell r="Y2696"/>
          <cell r="Z2696"/>
          <cell r="AA2696">
            <v>32819</v>
          </cell>
          <cell r="AB2696"/>
        </row>
        <row r="2697">
          <cell r="A2697"/>
          <cell r="B2697"/>
          <cell r="C2697"/>
          <cell r="D2697"/>
          <cell r="E2697"/>
          <cell r="F2697"/>
          <cell r="G2697"/>
          <cell r="H2697"/>
          <cell r="I2697"/>
          <cell r="J2697"/>
          <cell r="K2697"/>
          <cell r="L2697"/>
          <cell r="M2697"/>
          <cell r="N2697"/>
          <cell r="O2697"/>
          <cell r="P2697">
            <v>0</v>
          </cell>
          <cell r="Q2697"/>
          <cell r="R2697"/>
          <cell r="S2697" t="str">
            <v xml:space="preserve">32819 </v>
          </cell>
          <cell r="T2697"/>
          <cell r="U2697"/>
          <cell r="V2697"/>
          <cell r="W2697"/>
          <cell r="X2697"/>
          <cell r="Y2697"/>
          <cell r="Z2697"/>
          <cell r="AA2697">
            <v>32819</v>
          </cell>
          <cell r="AB2697"/>
        </row>
        <row r="2698">
          <cell r="A2698"/>
          <cell r="B2698"/>
          <cell r="C2698"/>
          <cell r="D2698"/>
          <cell r="E2698"/>
          <cell r="F2698"/>
          <cell r="G2698"/>
          <cell r="H2698"/>
          <cell r="I2698"/>
          <cell r="J2698"/>
          <cell r="K2698"/>
          <cell r="L2698"/>
          <cell r="M2698"/>
          <cell r="N2698"/>
          <cell r="O2698"/>
          <cell r="P2698">
            <v>0</v>
          </cell>
          <cell r="Q2698"/>
          <cell r="R2698"/>
          <cell r="S2698" t="str">
            <v xml:space="preserve">32819 </v>
          </cell>
          <cell r="T2698"/>
          <cell r="U2698"/>
          <cell r="V2698"/>
          <cell r="W2698"/>
          <cell r="X2698"/>
          <cell r="Y2698"/>
          <cell r="Z2698"/>
          <cell r="AA2698">
            <v>32819</v>
          </cell>
          <cell r="AB2698"/>
        </row>
        <row r="2699">
          <cell r="A2699"/>
          <cell r="B2699"/>
          <cell r="C2699"/>
          <cell r="D2699"/>
          <cell r="E2699"/>
          <cell r="F2699"/>
          <cell r="G2699"/>
          <cell r="H2699"/>
          <cell r="I2699"/>
          <cell r="J2699"/>
          <cell r="K2699"/>
          <cell r="L2699"/>
          <cell r="M2699"/>
          <cell r="N2699"/>
          <cell r="O2699"/>
          <cell r="P2699">
            <v>0</v>
          </cell>
          <cell r="Q2699"/>
          <cell r="R2699"/>
          <cell r="S2699" t="str">
            <v xml:space="preserve">32819 </v>
          </cell>
          <cell r="T2699"/>
          <cell r="U2699"/>
          <cell r="V2699"/>
          <cell r="W2699"/>
          <cell r="X2699"/>
          <cell r="Y2699"/>
          <cell r="Z2699"/>
          <cell r="AA2699">
            <v>32819</v>
          </cell>
          <cell r="AB2699"/>
        </row>
        <row r="2700">
          <cell r="A2700"/>
          <cell r="B2700"/>
          <cell r="C2700"/>
          <cell r="D2700"/>
          <cell r="E2700"/>
          <cell r="F2700"/>
          <cell r="G2700"/>
          <cell r="H2700"/>
          <cell r="I2700"/>
          <cell r="J2700"/>
          <cell r="K2700"/>
          <cell r="L2700"/>
          <cell r="M2700"/>
          <cell r="N2700"/>
          <cell r="O2700"/>
          <cell r="P2700">
            <v>0</v>
          </cell>
          <cell r="Q2700"/>
          <cell r="R2700"/>
          <cell r="S2700" t="str">
            <v xml:space="preserve">32819 </v>
          </cell>
          <cell r="T2700"/>
          <cell r="U2700"/>
          <cell r="V2700"/>
          <cell r="W2700"/>
          <cell r="X2700"/>
          <cell r="Y2700"/>
          <cell r="Z2700"/>
          <cell r="AA2700">
            <v>32819</v>
          </cell>
          <cell r="AB2700"/>
        </row>
        <row r="2701">
          <cell r="A2701"/>
          <cell r="B2701"/>
          <cell r="C2701"/>
          <cell r="D2701"/>
          <cell r="E2701"/>
          <cell r="F2701"/>
          <cell r="G2701"/>
          <cell r="H2701"/>
          <cell r="I2701"/>
          <cell r="J2701"/>
          <cell r="K2701"/>
          <cell r="L2701"/>
          <cell r="M2701"/>
          <cell r="N2701"/>
          <cell r="O2701"/>
          <cell r="P2701">
            <v>0</v>
          </cell>
          <cell r="Q2701"/>
          <cell r="R2701"/>
          <cell r="S2701" t="str">
            <v xml:space="preserve">32819 </v>
          </cell>
          <cell r="T2701"/>
          <cell r="U2701"/>
          <cell r="V2701"/>
          <cell r="W2701"/>
          <cell r="X2701"/>
          <cell r="Y2701"/>
          <cell r="Z2701"/>
          <cell r="AA2701">
            <v>32819</v>
          </cell>
          <cell r="AB2701"/>
        </row>
        <row r="2702">
          <cell r="A2702"/>
          <cell r="B2702"/>
          <cell r="C2702"/>
          <cell r="D2702"/>
          <cell r="E2702"/>
          <cell r="F2702"/>
          <cell r="G2702"/>
          <cell r="H2702"/>
          <cell r="I2702"/>
          <cell r="J2702"/>
          <cell r="K2702"/>
          <cell r="L2702"/>
          <cell r="M2702"/>
          <cell r="N2702"/>
          <cell r="O2702"/>
          <cell r="P2702">
            <v>0</v>
          </cell>
          <cell r="Q2702"/>
          <cell r="R2702"/>
          <cell r="S2702" t="str">
            <v xml:space="preserve">32819 </v>
          </cell>
          <cell r="T2702"/>
          <cell r="U2702"/>
          <cell r="V2702"/>
          <cell r="W2702"/>
          <cell r="X2702"/>
          <cell r="Y2702"/>
          <cell r="Z2702"/>
          <cell r="AA2702">
            <v>32819</v>
          </cell>
          <cell r="AB2702"/>
        </row>
        <row r="2703">
          <cell r="A2703"/>
          <cell r="B2703"/>
          <cell r="C2703"/>
          <cell r="D2703"/>
          <cell r="E2703"/>
          <cell r="F2703"/>
          <cell r="G2703"/>
          <cell r="H2703"/>
          <cell r="I2703"/>
          <cell r="J2703"/>
          <cell r="K2703"/>
          <cell r="L2703"/>
          <cell r="M2703"/>
          <cell r="N2703"/>
          <cell r="O2703"/>
          <cell r="P2703">
            <v>0</v>
          </cell>
          <cell r="Q2703"/>
          <cell r="R2703"/>
          <cell r="S2703" t="str">
            <v xml:space="preserve">32819 </v>
          </cell>
          <cell r="T2703"/>
          <cell r="U2703"/>
          <cell r="V2703"/>
          <cell r="W2703"/>
          <cell r="X2703"/>
          <cell r="Y2703"/>
          <cell r="Z2703"/>
          <cell r="AA2703">
            <v>32819</v>
          </cell>
          <cell r="AB2703"/>
        </row>
        <row r="2704">
          <cell r="A2704"/>
          <cell r="B2704"/>
          <cell r="C2704"/>
          <cell r="D2704"/>
          <cell r="E2704"/>
          <cell r="F2704"/>
          <cell r="G2704"/>
          <cell r="H2704"/>
          <cell r="I2704"/>
          <cell r="J2704"/>
          <cell r="K2704"/>
          <cell r="L2704"/>
          <cell r="M2704"/>
          <cell r="N2704"/>
          <cell r="O2704"/>
          <cell r="P2704">
            <v>0</v>
          </cell>
          <cell r="Q2704"/>
          <cell r="R2704"/>
          <cell r="S2704" t="str">
            <v xml:space="preserve">32819 </v>
          </cell>
          <cell r="T2704"/>
          <cell r="U2704"/>
          <cell r="V2704"/>
          <cell r="W2704"/>
          <cell r="X2704"/>
          <cell r="Y2704"/>
          <cell r="Z2704"/>
          <cell r="AA2704">
            <v>32819</v>
          </cell>
          <cell r="AB2704"/>
        </row>
        <row r="2705">
          <cell r="A2705"/>
          <cell r="B2705"/>
          <cell r="C2705"/>
          <cell r="D2705"/>
          <cell r="E2705"/>
          <cell r="F2705"/>
          <cell r="G2705"/>
          <cell r="H2705"/>
          <cell r="I2705"/>
          <cell r="J2705"/>
          <cell r="K2705"/>
          <cell r="L2705"/>
          <cell r="M2705"/>
          <cell r="N2705"/>
          <cell r="O2705"/>
          <cell r="P2705">
            <v>0</v>
          </cell>
          <cell r="Q2705"/>
          <cell r="R2705"/>
          <cell r="S2705" t="str">
            <v xml:space="preserve">32819 </v>
          </cell>
          <cell r="T2705"/>
          <cell r="U2705"/>
          <cell r="V2705"/>
          <cell r="W2705"/>
          <cell r="X2705"/>
          <cell r="Y2705"/>
          <cell r="Z2705"/>
          <cell r="AA2705">
            <v>32819</v>
          </cell>
          <cell r="AB2705"/>
        </row>
        <row r="2706">
          <cell r="A2706"/>
          <cell r="B2706"/>
          <cell r="C2706"/>
          <cell r="D2706"/>
          <cell r="E2706"/>
          <cell r="F2706"/>
          <cell r="G2706"/>
          <cell r="H2706"/>
          <cell r="I2706"/>
          <cell r="J2706"/>
          <cell r="K2706"/>
          <cell r="L2706"/>
          <cell r="M2706"/>
          <cell r="N2706"/>
          <cell r="O2706"/>
          <cell r="P2706">
            <v>0</v>
          </cell>
          <cell r="Q2706"/>
          <cell r="R2706"/>
          <cell r="S2706" t="str">
            <v xml:space="preserve">32819 </v>
          </cell>
          <cell r="T2706"/>
          <cell r="U2706"/>
          <cell r="V2706"/>
          <cell r="W2706"/>
          <cell r="X2706"/>
          <cell r="Y2706"/>
          <cell r="Z2706"/>
          <cell r="AA2706">
            <v>32819</v>
          </cell>
          <cell r="AB2706"/>
        </row>
        <row r="2707">
          <cell r="A2707"/>
          <cell r="B2707"/>
          <cell r="C2707"/>
          <cell r="D2707"/>
          <cell r="E2707"/>
          <cell r="F2707"/>
          <cell r="G2707"/>
          <cell r="H2707"/>
          <cell r="I2707"/>
          <cell r="J2707"/>
          <cell r="K2707"/>
          <cell r="L2707"/>
          <cell r="M2707"/>
          <cell r="N2707"/>
          <cell r="O2707"/>
          <cell r="P2707">
            <v>0</v>
          </cell>
          <cell r="Q2707"/>
          <cell r="R2707"/>
          <cell r="S2707" t="str">
            <v xml:space="preserve">32819 </v>
          </cell>
          <cell r="T2707"/>
          <cell r="U2707"/>
          <cell r="V2707"/>
          <cell r="W2707"/>
          <cell r="X2707"/>
          <cell r="Y2707"/>
          <cell r="Z2707"/>
          <cell r="AA2707">
            <v>32819</v>
          </cell>
          <cell r="AB2707"/>
        </row>
        <row r="2708">
          <cell r="A2708"/>
          <cell r="B2708"/>
          <cell r="C2708"/>
          <cell r="D2708"/>
          <cell r="E2708"/>
          <cell r="F2708"/>
          <cell r="G2708"/>
          <cell r="H2708"/>
          <cell r="I2708"/>
          <cell r="J2708"/>
          <cell r="K2708"/>
          <cell r="L2708"/>
          <cell r="M2708"/>
          <cell r="N2708"/>
          <cell r="O2708"/>
          <cell r="P2708">
            <v>0</v>
          </cell>
          <cell r="Q2708"/>
          <cell r="R2708"/>
          <cell r="S2708" t="str">
            <v xml:space="preserve">32819 </v>
          </cell>
          <cell r="T2708"/>
          <cell r="U2708"/>
          <cell r="V2708"/>
          <cell r="W2708"/>
          <cell r="X2708"/>
          <cell r="Y2708"/>
          <cell r="Z2708"/>
          <cell r="AA2708">
            <v>32819</v>
          </cell>
          <cell r="AB2708"/>
        </row>
        <row r="2709">
          <cell r="A2709"/>
          <cell r="B2709"/>
          <cell r="C2709"/>
          <cell r="D2709"/>
          <cell r="E2709"/>
          <cell r="F2709"/>
          <cell r="G2709"/>
          <cell r="H2709"/>
          <cell r="I2709"/>
          <cell r="J2709"/>
          <cell r="K2709"/>
          <cell r="L2709"/>
          <cell r="M2709"/>
          <cell r="N2709"/>
          <cell r="O2709"/>
          <cell r="P2709">
            <v>0</v>
          </cell>
          <cell r="Q2709"/>
          <cell r="R2709"/>
          <cell r="S2709" t="str">
            <v xml:space="preserve">32819 </v>
          </cell>
          <cell r="T2709"/>
          <cell r="U2709"/>
          <cell r="V2709"/>
          <cell r="W2709"/>
          <cell r="X2709"/>
          <cell r="Y2709"/>
          <cell r="Z2709"/>
          <cell r="AA2709">
            <v>32819</v>
          </cell>
          <cell r="AB2709"/>
        </row>
        <row r="2710">
          <cell r="A2710"/>
          <cell r="B2710"/>
          <cell r="C2710"/>
          <cell r="D2710"/>
          <cell r="E2710"/>
          <cell r="F2710"/>
          <cell r="G2710"/>
          <cell r="H2710"/>
          <cell r="I2710"/>
          <cell r="J2710"/>
          <cell r="K2710"/>
          <cell r="L2710"/>
          <cell r="M2710"/>
          <cell r="N2710"/>
          <cell r="O2710"/>
          <cell r="P2710">
            <v>0</v>
          </cell>
          <cell r="Q2710"/>
          <cell r="R2710"/>
          <cell r="S2710" t="str">
            <v xml:space="preserve">32819 </v>
          </cell>
          <cell r="T2710"/>
          <cell r="U2710"/>
          <cell r="V2710"/>
          <cell r="W2710"/>
          <cell r="X2710"/>
          <cell r="Y2710"/>
          <cell r="Z2710"/>
          <cell r="AA2710">
            <v>32819</v>
          </cell>
          <cell r="AB2710"/>
        </row>
        <row r="2711">
          <cell r="A2711"/>
          <cell r="B2711"/>
          <cell r="C2711"/>
          <cell r="D2711"/>
          <cell r="E2711"/>
          <cell r="F2711"/>
          <cell r="G2711"/>
          <cell r="H2711"/>
          <cell r="I2711"/>
          <cell r="J2711"/>
          <cell r="K2711"/>
          <cell r="L2711"/>
          <cell r="M2711"/>
          <cell r="N2711"/>
          <cell r="O2711"/>
          <cell r="P2711">
            <v>0</v>
          </cell>
          <cell r="Q2711"/>
          <cell r="R2711"/>
          <cell r="S2711" t="str">
            <v xml:space="preserve">32819 </v>
          </cell>
          <cell r="T2711"/>
          <cell r="U2711"/>
          <cell r="V2711"/>
          <cell r="W2711"/>
          <cell r="X2711"/>
          <cell r="Y2711"/>
          <cell r="Z2711"/>
          <cell r="AA2711">
            <v>32819</v>
          </cell>
          <cell r="AB2711"/>
        </row>
        <row r="2712">
          <cell r="A2712"/>
          <cell r="B2712"/>
          <cell r="C2712"/>
          <cell r="D2712"/>
          <cell r="E2712"/>
          <cell r="F2712"/>
          <cell r="G2712"/>
          <cell r="H2712"/>
          <cell r="I2712"/>
          <cell r="J2712"/>
          <cell r="K2712"/>
          <cell r="L2712"/>
          <cell r="M2712"/>
          <cell r="N2712"/>
          <cell r="O2712"/>
          <cell r="P2712">
            <v>0</v>
          </cell>
          <cell r="Q2712"/>
          <cell r="R2712"/>
          <cell r="S2712" t="str">
            <v xml:space="preserve">32819 </v>
          </cell>
          <cell r="T2712"/>
          <cell r="U2712"/>
          <cell r="V2712"/>
          <cell r="W2712"/>
          <cell r="X2712"/>
          <cell r="Y2712"/>
          <cell r="Z2712"/>
          <cell r="AA2712">
            <v>32819</v>
          </cell>
          <cell r="AB2712"/>
        </row>
        <row r="2713">
          <cell r="A2713"/>
          <cell r="B2713"/>
          <cell r="C2713"/>
          <cell r="D2713"/>
          <cell r="E2713"/>
          <cell r="F2713"/>
          <cell r="G2713"/>
          <cell r="H2713"/>
          <cell r="I2713"/>
          <cell r="J2713"/>
          <cell r="K2713"/>
          <cell r="L2713"/>
          <cell r="M2713"/>
          <cell r="N2713"/>
          <cell r="O2713"/>
          <cell r="P2713">
            <v>0</v>
          </cell>
          <cell r="Q2713"/>
          <cell r="R2713"/>
          <cell r="S2713" t="str">
            <v xml:space="preserve">32819 </v>
          </cell>
          <cell r="T2713"/>
          <cell r="U2713"/>
          <cell r="V2713"/>
          <cell r="W2713"/>
          <cell r="X2713"/>
          <cell r="Y2713"/>
          <cell r="Z2713"/>
          <cell r="AA2713">
            <v>32819</v>
          </cell>
          <cell r="AB2713"/>
        </row>
        <row r="2714">
          <cell r="A2714"/>
          <cell r="B2714"/>
          <cell r="C2714"/>
          <cell r="D2714"/>
          <cell r="E2714"/>
          <cell r="F2714"/>
          <cell r="G2714"/>
          <cell r="H2714"/>
          <cell r="I2714"/>
          <cell r="J2714"/>
          <cell r="K2714"/>
          <cell r="L2714"/>
          <cell r="M2714"/>
          <cell r="N2714"/>
          <cell r="O2714"/>
          <cell r="P2714">
            <v>0</v>
          </cell>
          <cell r="Q2714"/>
          <cell r="R2714"/>
          <cell r="S2714" t="str">
            <v xml:space="preserve">32819 </v>
          </cell>
          <cell r="T2714"/>
          <cell r="U2714"/>
          <cell r="V2714"/>
          <cell r="W2714"/>
          <cell r="X2714"/>
          <cell r="Y2714"/>
          <cell r="Z2714"/>
          <cell r="AA2714">
            <v>32819</v>
          </cell>
          <cell r="AB2714"/>
        </row>
        <row r="2715">
          <cell r="A2715"/>
          <cell r="B2715"/>
          <cell r="C2715"/>
          <cell r="D2715"/>
          <cell r="E2715"/>
          <cell r="F2715"/>
          <cell r="G2715"/>
          <cell r="H2715"/>
          <cell r="I2715"/>
          <cell r="J2715"/>
          <cell r="K2715"/>
          <cell r="L2715"/>
          <cell r="M2715"/>
          <cell r="N2715"/>
          <cell r="O2715"/>
          <cell r="P2715">
            <v>0</v>
          </cell>
          <cell r="Q2715"/>
          <cell r="R2715"/>
          <cell r="S2715" t="str">
            <v xml:space="preserve">32819 </v>
          </cell>
          <cell r="T2715"/>
          <cell r="U2715"/>
          <cell r="V2715"/>
          <cell r="W2715"/>
          <cell r="X2715"/>
          <cell r="Y2715"/>
          <cell r="Z2715"/>
          <cell r="AA2715">
            <v>32819</v>
          </cell>
          <cell r="AB2715"/>
        </row>
        <row r="2716">
          <cell r="A2716"/>
          <cell r="B2716"/>
          <cell r="C2716"/>
          <cell r="D2716"/>
          <cell r="E2716"/>
          <cell r="F2716"/>
          <cell r="G2716"/>
          <cell r="H2716"/>
          <cell r="I2716"/>
          <cell r="J2716"/>
          <cell r="K2716"/>
          <cell r="L2716"/>
          <cell r="M2716"/>
          <cell r="N2716"/>
          <cell r="O2716"/>
          <cell r="P2716">
            <v>0</v>
          </cell>
          <cell r="Q2716"/>
          <cell r="R2716"/>
          <cell r="S2716" t="str">
            <v xml:space="preserve">32819 </v>
          </cell>
          <cell r="T2716"/>
          <cell r="U2716"/>
          <cell r="V2716"/>
          <cell r="W2716"/>
          <cell r="X2716"/>
          <cell r="Y2716"/>
          <cell r="Z2716"/>
          <cell r="AA2716">
            <v>32819</v>
          </cell>
          <cell r="AB2716"/>
        </row>
        <row r="2717">
          <cell r="A2717"/>
          <cell r="B2717"/>
          <cell r="C2717"/>
          <cell r="D2717"/>
          <cell r="E2717"/>
          <cell r="F2717"/>
          <cell r="G2717"/>
          <cell r="H2717"/>
          <cell r="I2717"/>
          <cell r="J2717"/>
          <cell r="K2717"/>
          <cell r="L2717"/>
          <cell r="M2717"/>
          <cell r="N2717"/>
          <cell r="O2717"/>
          <cell r="P2717">
            <v>0</v>
          </cell>
          <cell r="Q2717"/>
          <cell r="R2717"/>
          <cell r="S2717" t="str">
            <v xml:space="preserve">32819 </v>
          </cell>
          <cell r="T2717"/>
          <cell r="U2717"/>
          <cell r="V2717"/>
          <cell r="W2717"/>
          <cell r="X2717"/>
          <cell r="Y2717"/>
          <cell r="Z2717"/>
          <cell r="AA2717">
            <v>32819</v>
          </cell>
          <cell r="AB2717"/>
        </row>
        <row r="2718">
          <cell r="A2718"/>
          <cell r="B2718"/>
          <cell r="C2718"/>
          <cell r="D2718"/>
          <cell r="E2718"/>
          <cell r="F2718"/>
          <cell r="G2718"/>
          <cell r="H2718"/>
          <cell r="I2718"/>
          <cell r="J2718"/>
          <cell r="K2718"/>
          <cell r="L2718"/>
          <cell r="M2718"/>
          <cell r="N2718"/>
          <cell r="O2718"/>
          <cell r="P2718">
            <v>0</v>
          </cell>
          <cell r="Q2718"/>
          <cell r="R2718"/>
          <cell r="S2718" t="str">
            <v xml:space="preserve">32819 </v>
          </cell>
          <cell r="T2718"/>
          <cell r="U2718"/>
          <cell r="V2718"/>
          <cell r="W2718"/>
          <cell r="X2718"/>
          <cell r="Y2718"/>
          <cell r="Z2718"/>
          <cell r="AA2718">
            <v>32819</v>
          </cell>
          <cell r="AB2718"/>
        </row>
        <row r="2719">
          <cell r="A2719"/>
          <cell r="B2719"/>
          <cell r="C2719"/>
          <cell r="D2719"/>
          <cell r="E2719"/>
          <cell r="F2719"/>
          <cell r="G2719"/>
          <cell r="H2719"/>
          <cell r="I2719"/>
          <cell r="J2719"/>
          <cell r="K2719"/>
          <cell r="L2719"/>
          <cell r="M2719"/>
          <cell r="N2719"/>
          <cell r="O2719"/>
          <cell r="P2719">
            <v>0</v>
          </cell>
          <cell r="Q2719"/>
          <cell r="R2719"/>
          <cell r="S2719" t="str">
            <v xml:space="preserve">32819 </v>
          </cell>
          <cell r="T2719"/>
          <cell r="U2719"/>
          <cell r="V2719"/>
          <cell r="W2719"/>
          <cell r="X2719"/>
          <cell r="Y2719"/>
          <cell r="Z2719"/>
          <cell r="AA2719">
            <v>32819</v>
          </cell>
          <cell r="AB2719"/>
        </row>
        <row r="2720">
          <cell r="A2720"/>
          <cell r="B2720"/>
          <cell r="C2720"/>
          <cell r="D2720"/>
          <cell r="E2720"/>
          <cell r="F2720"/>
          <cell r="G2720"/>
          <cell r="H2720"/>
          <cell r="I2720"/>
          <cell r="J2720"/>
          <cell r="K2720"/>
          <cell r="L2720"/>
          <cell r="M2720"/>
          <cell r="N2720"/>
          <cell r="O2720"/>
          <cell r="P2720">
            <v>0</v>
          </cell>
          <cell r="Q2720"/>
          <cell r="R2720"/>
          <cell r="S2720" t="str">
            <v xml:space="preserve">32819 </v>
          </cell>
          <cell r="T2720"/>
          <cell r="U2720"/>
          <cell r="V2720"/>
          <cell r="W2720"/>
          <cell r="X2720"/>
          <cell r="Y2720"/>
          <cell r="Z2720"/>
          <cell r="AA2720">
            <v>32819</v>
          </cell>
          <cell r="AB2720"/>
        </row>
        <row r="2721">
          <cell r="A2721"/>
          <cell r="B2721"/>
          <cell r="C2721"/>
          <cell r="D2721"/>
          <cell r="E2721"/>
          <cell r="F2721"/>
          <cell r="G2721"/>
          <cell r="H2721"/>
          <cell r="I2721"/>
          <cell r="J2721"/>
          <cell r="K2721"/>
          <cell r="L2721"/>
          <cell r="M2721"/>
          <cell r="N2721"/>
          <cell r="O2721"/>
          <cell r="P2721">
            <v>0</v>
          </cell>
          <cell r="Q2721"/>
          <cell r="R2721"/>
          <cell r="S2721" t="str">
            <v xml:space="preserve">32819 </v>
          </cell>
          <cell r="T2721"/>
          <cell r="U2721"/>
          <cell r="V2721"/>
          <cell r="W2721"/>
          <cell r="X2721"/>
          <cell r="Y2721"/>
          <cell r="Z2721"/>
          <cell r="AA2721">
            <v>32819</v>
          </cell>
          <cell r="AB2721"/>
        </row>
        <row r="2722">
          <cell r="A2722"/>
          <cell r="B2722"/>
          <cell r="C2722"/>
          <cell r="D2722"/>
          <cell r="E2722"/>
          <cell r="F2722"/>
          <cell r="G2722"/>
          <cell r="H2722"/>
          <cell r="I2722"/>
          <cell r="J2722"/>
          <cell r="K2722"/>
          <cell r="L2722"/>
          <cell r="M2722"/>
          <cell r="N2722"/>
          <cell r="O2722"/>
          <cell r="P2722">
            <v>0</v>
          </cell>
          <cell r="Q2722"/>
          <cell r="R2722"/>
          <cell r="S2722" t="str">
            <v xml:space="preserve">32819 </v>
          </cell>
          <cell r="T2722"/>
          <cell r="U2722"/>
          <cell r="V2722"/>
          <cell r="W2722"/>
          <cell r="X2722"/>
          <cell r="Y2722"/>
          <cell r="Z2722"/>
          <cell r="AA2722">
            <v>32819</v>
          </cell>
          <cell r="AB2722"/>
        </row>
        <row r="2723">
          <cell r="A2723"/>
          <cell r="B2723"/>
          <cell r="C2723"/>
          <cell r="D2723"/>
          <cell r="E2723"/>
          <cell r="F2723"/>
          <cell r="G2723"/>
          <cell r="H2723"/>
          <cell r="I2723"/>
          <cell r="J2723"/>
          <cell r="K2723"/>
          <cell r="L2723"/>
          <cell r="M2723"/>
          <cell r="N2723"/>
          <cell r="O2723"/>
          <cell r="P2723">
            <v>0</v>
          </cell>
          <cell r="Q2723"/>
          <cell r="R2723"/>
          <cell r="S2723" t="str">
            <v xml:space="preserve">32819 </v>
          </cell>
          <cell r="T2723"/>
          <cell r="U2723"/>
          <cell r="V2723"/>
          <cell r="W2723"/>
          <cell r="X2723"/>
          <cell r="Y2723"/>
          <cell r="Z2723"/>
          <cell r="AA2723">
            <v>32819</v>
          </cell>
          <cell r="AB2723"/>
        </row>
        <row r="2724">
          <cell r="A2724"/>
          <cell r="B2724"/>
          <cell r="C2724"/>
          <cell r="D2724"/>
          <cell r="E2724"/>
          <cell r="F2724"/>
          <cell r="G2724"/>
          <cell r="H2724"/>
          <cell r="I2724"/>
          <cell r="J2724"/>
          <cell r="K2724"/>
          <cell r="L2724"/>
          <cell r="M2724"/>
          <cell r="N2724"/>
          <cell r="O2724"/>
          <cell r="P2724">
            <v>0</v>
          </cell>
          <cell r="Q2724"/>
          <cell r="R2724"/>
          <cell r="S2724" t="str">
            <v xml:space="preserve">32819 </v>
          </cell>
          <cell r="T2724"/>
          <cell r="U2724"/>
          <cell r="V2724"/>
          <cell r="W2724"/>
          <cell r="X2724"/>
          <cell r="Y2724"/>
          <cell r="Z2724"/>
          <cell r="AA2724">
            <v>32819</v>
          </cell>
          <cell r="AB2724"/>
        </row>
        <row r="2725">
          <cell r="A2725"/>
          <cell r="B2725"/>
          <cell r="C2725"/>
          <cell r="D2725"/>
          <cell r="E2725"/>
          <cell r="F2725"/>
          <cell r="G2725"/>
          <cell r="H2725"/>
          <cell r="I2725"/>
          <cell r="J2725"/>
          <cell r="K2725"/>
          <cell r="L2725"/>
          <cell r="M2725"/>
          <cell r="N2725"/>
          <cell r="O2725"/>
          <cell r="P2725">
            <v>0</v>
          </cell>
          <cell r="Q2725"/>
          <cell r="R2725"/>
          <cell r="S2725" t="str">
            <v xml:space="preserve">32819 </v>
          </cell>
          <cell r="T2725"/>
          <cell r="U2725"/>
          <cell r="V2725"/>
          <cell r="W2725"/>
          <cell r="X2725"/>
          <cell r="Y2725"/>
          <cell r="Z2725"/>
          <cell r="AA2725">
            <v>32819</v>
          </cell>
          <cell r="AB2725"/>
        </row>
        <row r="2726">
          <cell r="A2726"/>
          <cell r="B2726"/>
          <cell r="C2726"/>
          <cell r="D2726"/>
          <cell r="E2726"/>
          <cell r="F2726"/>
          <cell r="G2726"/>
          <cell r="H2726"/>
          <cell r="I2726"/>
          <cell r="J2726"/>
          <cell r="K2726"/>
          <cell r="L2726"/>
          <cell r="M2726"/>
          <cell r="N2726"/>
          <cell r="O2726"/>
          <cell r="P2726">
            <v>0</v>
          </cell>
          <cell r="Q2726"/>
          <cell r="R2726"/>
          <cell r="S2726" t="str">
            <v xml:space="preserve">32819 </v>
          </cell>
          <cell r="T2726"/>
          <cell r="U2726"/>
          <cell r="V2726"/>
          <cell r="W2726"/>
          <cell r="X2726"/>
          <cell r="Y2726"/>
          <cell r="Z2726"/>
          <cell r="AA2726">
            <v>32819</v>
          </cell>
          <cell r="AB2726"/>
        </row>
        <row r="2727">
          <cell r="A2727"/>
          <cell r="B2727"/>
          <cell r="C2727"/>
          <cell r="D2727"/>
          <cell r="E2727"/>
          <cell r="F2727"/>
          <cell r="G2727"/>
          <cell r="H2727"/>
          <cell r="I2727"/>
          <cell r="J2727"/>
          <cell r="K2727"/>
          <cell r="L2727"/>
          <cell r="M2727"/>
          <cell r="N2727"/>
          <cell r="O2727"/>
          <cell r="P2727">
            <v>0</v>
          </cell>
          <cell r="Q2727"/>
          <cell r="R2727"/>
          <cell r="S2727" t="str">
            <v xml:space="preserve">32819 </v>
          </cell>
          <cell r="T2727"/>
          <cell r="U2727"/>
          <cell r="V2727"/>
          <cell r="W2727"/>
          <cell r="X2727"/>
          <cell r="Y2727"/>
          <cell r="Z2727"/>
          <cell r="AA2727">
            <v>32819</v>
          </cell>
          <cell r="AB2727"/>
        </row>
        <row r="2728">
          <cell r="A2728"/>
          <cell r="B2728"/>
          <cell r="C2728"/>
          <cell r="D2728"/>
          <cell r="E2728"/>
          <cell r="F2728"/>
          <cell r="G2728"/>
          <cell r="H2728"/>
          <cell r="I2728"/>
          <cell r="J2728"/>
          <cell r="K2728"/>
          <cell r="L2728"/>
          <cell r="M2728"/>
          <cell r="N2728"/>
          <cell r="O2728"/>
          <cell r="P2728">
            <v>0</v>
          </cell>
          <cell r="Q2728"/>
          <cell r="R2728"/>
          <cell r="S2728" t="str">
            <v xml:space="preserve">32819 </v>
          </cell>
          <cell r="T2728"/>
          <cell r="U2728"/>
          <cell r="V2728"/>
          <cell r="W2728"/>
          <cell r="X2728"/>
          <cell r="Y2728"/>
          <cell r="Z2728"/>
          <cell r="AA2728">
            <v>32819</v>
          </cell>
          <cell r="AB2728"/>
        </row>
        <row r="2729">
          <cell r="A2729"/>
          <cell r="B2729"/>
          <cell r="C2729"/>
          <cell r="D2729"/>
          <cell r="E2729"/>
          <cell r="F2729"/>
          <cell r="G2729"/>
          <cell r="H2729"/>
          <cell r="I2729"/>
          <cell r="J2729"/>
          <cell r="K2729"/>
          <cell r="L2729"/>
          <cell r="M2729"/>
          <cell r="N2729"/>
          <cell r="O2729"/>
          <cell r="P2729">
            <v>0</v>
          </cell>
          <cell r="Q2729"/>
          <cell r="R2729"/>
          <cell r="S2729" t="str">
            <v xml:space="preserve">32819 </v>
          </cell>
          <cell r="T2729"/>
          <cell r="U2729"/>
          <cell r="V2729"/>
          <cell r="W2729"/>
          <cell r="X2729"/>
          <cell r="Y2729"/>
          <cell r="Z2729"/>
          <cell r="AA2729">
            <v>32819</v>
          </cell>
          <cell r="AB2729"/>
        </row>
        <row r="2730">
          <cell r="A2730"/>
          <cell r="B2730"/>
          <cell r="C2730"/>
          <cell r="D2730"/>
          <cell r="E2730"/>
          <cell r="F2730"/>
          <cell r="G2730"/>
          <cell r="H2730"/>
          <cell r="I2730"/>
          <cell r="J2730"/>
          <cell r="K2730"/>
          <cell r="L2730"/>
          <cell r="M2730"/>
          <cell r="N2730"/>
          <cell r="O2730"/>
          <cell r="P2730">
            <v>0</v>
          </cell>
          <cell r="Q2730"/>
          <cell r="R2730"/>
          <cell r="S2730" t="str">
            <v xml:space="preserve">32819 </v>
          </cell>
          <cell r="T2730"/>
          <cell r="U2730"/>
          <cell r="V2730"/>
          <cell r="W2730"/>
          <cell r="X2730"/>
          <cell r="Y2730"/>
          <cell r="Z2730"/>
          <cell r="AA2730">
            <v>32819</v>
          </cell>
          <cell r="AB2730"/>
        </row>
        <row r="2731">
          <cell r="A2731"/>
          <cell r="B2731"/>
          <cell r="C2731"/>
          <cell r="D2731"/>
          <cell r="E2731"/>
          <cell r="F2731"/>
          <cell r="G2731"/>
          <cell r="H2731"/>
          <cell r="I2731"/>
          <cell r="J2731"/>
          <cell r="K2731"/>
          <cell r="L2731"/>
          <cell r="M2731"/>
          <cell r="N2731"/>
          <cell r="O2731"/>
          <cell r="P2731">
            <v>0</v>
          </cell>
          <cell r="Q2731"/>
          <cell r="R2731"/>
          <cell r="S2731" t="str">
            <v xml:space="preserve">32819 </v>
          </cell>
          <cell r="T2731"/>
          <cell r="U2731"/>
          <cell r="V2731"/>
          <cell r="W2731"/>
          <cell r="X2731"/>
          <cell r="Y2731"/>
          <cell r="Z2731"/>
          <cell r="AA2731">
            <v>32819</v>
          </cell>
          <cell r="AB2731"/>
        </row>
        <row r="2732">
          <cell r="A2732"/>
          <cell r="B2732"/>
          <cell r="C2732"/>
          <cell r="D2732"/>
          <cell r="E2732"/>
          <cell r="F2732"/>
          <cell r="G2732"/>
          <cell r="H2732"/>
          <cell r="I2732"/>
          <cell r="J2732"/>
          <cell r="K2732"/>
          <cell r="L2732"/>
          <cell r="M2732"/>
          <cell r="N2732"/>
          <cell r="O2732"/>
          <cell r="P2732">
            <v>0</v>
          </cell>
          <cell r="Q2732"/>
          <cell r="R2732"/>
          <cell r="S2732" t="str">
            <v xml:space="preserve">32819 </v>
          </cell>
          <cell r="T2732"/>
          <cell r="U2732"/>
          <cell r="V2732"/>
          <cell r="W2732"/>
          <cell r="X2732"/>
          <cell r="Y2732"/>
          <cell r="Z2732"/>
          <cell r="AA2732">
            <v>32819</v>
          </cell>
          <cell r="AB2732"/>
        </row>
        <row r="2733">
          <cell r="A2733"/>
          <cell r="B2733"/>
          <cell r="C2733"/>
          <cell r="D2733"/>
          <cell r="E2733"/>
          <cell r="F2733"/>
          <cell r="G2733"/>
          <cell r="H2733"/>
          <cell r="I2733"/>
          <cell r="J2733"/>
          <cell r="K2733"/>
          <cell r="L2733"/>
          <cell r="M2733"/>
          <cell r="N2733"/>
          <cell r="O2733"/>
          <cell r="P2733">
            <v>0</v>
          </cell>
          <cell r="Q2733"/>
          <cell r="R2733"/>
          <cell r="S2733" t="str">
            <v xml:space="preserve">32819 </v>
          </cell>
          <cell r="T2733"/>
          <cell r="U2733"/>
          <cell r="V2733"/>
          <cell r="W2733"/>
          <cell r="X2733"/>
          <cell r="Y2733"/>
          <cell r="Z2733"/>
          <cell r="AA2733">
            <v>32819</v>
          </cell>
          <cell r="AB2733"/>
        </row>
        <row r="2734">
          <cell r="A2734"/>
          <cell r="B2734"/>
          <cell r="C2734"/>
          <cell r="D2734"/>
          <cell r="E2734"/>
          <cell r="F2734"/>
          <cell r="G2734"/>
          <cell r="H2734"/>
          <cell r="I2734"/>
          <cell r="J2734"/>
          <cell r="K2734"/>
          <cell r="L2734"/>
          <cell r="M2734"/>
          <cell r="N2734"/>
          <cell r="O2734"/>
          <cell r="P2734">
            <v>0</v>
          </cell>
          <cell r="Q2734"/>
          <cell r="R2734"/>
          <cell r="S2734" t="str">
            <v xml:space="preserve">32819 </v>
          </cell>
          <cell r="T2734"/>
          <cell r="U2734"/>
          <cell r="V2734"/>
          <cell r="W2734"/>
          <cell r="X2734"/>
          <cell r="Y2734"/>
          <cell r="Z2734"/>
          <cell r="AA2734">
            <v>32819</v>
          </cell>
          <cell r="AB2734"/>
        </row>
        <row r="2735">
          <cell r="A2735"/>
          <cell r="B2735"/>
          <cell r="C2735"/>
          <cell r="D2735"/>
          <cell r="E2735"/>
          <cell r="F2735"/>
          <cell r="G2735"/>
          <cell r="H2735"/>
          <cell r="I2735"/>
          <cell r="J2735"/>
          <cell r="K2735"/>
          <cell r="L2735"/>
          <cell r="M2735"/>
          <cell r="N2735"/>
          <cell r="O2735"/>
          <cell r="P2735">
            <v>0</v>
          </cell>
          <cell r="Q2735"/>
          <cell r="R2735"/>
          <cell r="S2735" t="str">
            <v xml:space="preserve">32819 </v>
          </cell>
          <cell r="T2735"/>
          <cell r="U2735"/>
          <cell r="V2735"/>
          <cell r="W2735"/>
          <cell r="X2735"/>
          <cell r="Y2735"/>
          <cell r="Z2735"/>
          <cell r="AA2735">
            <v>32819</v>
          </cell>
          <cell r="AB2735"/>
        </row>
        <row r="2736">
          <cell r="A2736"/>
          <cell r="B2736"/>
          <cell r="C2736"/>
          <cell r="D2736"/>
          <cell r="E2736"/>
          <cell r="F2736"/>
          <cell r="G2736"/>
          <cell r="H2736"/>
          <cell r="I2736"/>
          <cell r="J2736"/>
          <cell r="K2736"/>
          <cell r="L2736"/>
          <cell r="M2736"/>
          <cell r="N2736"/>
          <cell r="O2736"/>
          <cell r="P2736">
            <v>0</v>
          </cell>
          <cell r="Q2736"/>
          <cell r="R2736"/>
          <cell r="S2736" t="str">
            <v xml:space="preserve">32819 </v>
          </cell>
          <cell r="T2736"/>
          <cell r="U2736"/>
          <cell r="V2736"/>
          <cell r="W2736"/>
          <cell r="X2736"/>
          <cell r="Y2736"/>
          <cell r="Z2736"/>
          <cell r="AA2736">
            <v>32819</v>
          </cell>
          <cell r="AB2736"/>
        </row>
        <row r="2737">
          <cell r="A2737"/>
          <cell r="B2737"/>
          <cell r="C2737"/>
          <cell r="D2737"/>
          <cell r="E2737"/>
          <cell r="F2737"/>
          <cell r="G2737"/>
          <cell r="H2737"/>
          <cell r="I2737"/>
          <cell r="J2737"/>
          <cell r="K2737"/>
          <cell r="L2737"/>
          <cell r="M2737"/>
          <cell r="N2737"/>
          <cell r="O2737"/>
          <cell r="P2737">
            <v>0</v>
          </cell>
          <cell r="Q2737"/>
          <cell r="R2737"/>
          <cell r="S2737" t="str">
            <v xml:space="preserve">32819 </v>
          </cell>
          <cell r="T2737"/>
          <cell r="U2737"/>
          <cell r="V2737"/>
          <cell r="W2737"/>
          <cell r="X2737"/>
          <cell r="Y2737"/>
          <cell r="Z2737"/>
          <cell r="AA2737">
            <v>32819</v>
          </cell>
          <cell r="AB2737"/>
        </row>
        <row r="2738">
          <cell r="A2738"/>
          <cell r="B2738"/>
          <cell r="C2738"/>
          <cell r="D2738"/>
          <cell r="E2738"/>
          <cell r="F2738"/>
          <cell r="G2738"/>
          <cell r="H2738"/>
          <cell r="I2738"/>
          <cell r="J2738"/>
          <cell r="K2738"/>
          <cell r="L2738"/>
          <cell r="M2738"/>
          <cell r="N2738"/>
          <cell r="O2738"/>
          <cell r="P2738">
            <v>0</v>
          </cell>
          <cell r="Q2738"/>
          <cell r="R2738"/>
          <cell r="S2738" t="str">
            <v xml:space="preserve">32819 </v>
          </cell>
          <cell r="T2738"/>
          <cell r="U2738"/>
          <cell r="V2738"/>
          <cell r="W2738"/>
          <cell r="X2738"/>
          <cell r="Y2738"/>
          <cell r="Z2738"/>
          <cell r="AA2738">
            <v>32819</v>
          </cell>
          <cell r="AB2738"/>
        </row>
        <row r="2739">
          <cell r="A2739"/>
          <cell r="B2739"/>
          <cell r="C2739"/>
          <cell r="D2739"/>
          <cell r="E2739"/>
          <cell r="F2739"/>
          <cell r="G2739"/>
          <cell r="H2739"/>
          <cell r="I2739"/>
          <cell r="J2739"/>
          <cell r="K2739"/>
          <cell r="L2739"/>
          <cell r="M2739"/>
          <cell r="N2739"/>
          <cell r="O2739"/>
          <cell r="P2739">
            <v>0</v>
          </cell>
          <cell r="Q2739"/>
          <cell r="R2739"/>
          <cell r="S2739" t="str">
            <v xml:space="preserve">32819 </v>
          </cell>
          <cell r="T2739"/>
          <cell r="U2739"/>
          <cell r="V2739"/>
          <cell r="W2739"/>
          <cell r="X2739"/>
          <cell r="Y2739"/>
          <cell r="Z2739"/>
          <cell r="AA2739">
            <v>32819</v>
          </cell>
          <cell r="AB2739"/>
        </row>
        <row r="2740">
          <cell r="A2740"/>
          <cell r="B2740"/>
          <cell r="C2740"/>
          <cell r="D2740"/>
          <cell r="E2740"/>
          <cell r="F2740"/>
          <cell r="G2740"/>
          <cell r="H2740"/>
          <cell r="I2740"/>
          <cell r="J2740"/>
          <cell r="K2740"/>
          <cell r="L2740"/>
          <cell r="M2740"/>
          <cell r="N2740"/>
          <cell r="O2740"/>
          <cell r="P2740">
            <v>0</v>
          </cell>
          <cell r="Q2740"/>
          <cell r="R2740"/>
          <cell r="S2740" t="str">
            <v xml:space="preserve">32819 </v>
          </cell>
          <cell r="T2740"/>
          <cell r="U2740"/>
          <cell r="V2740"/>
          <cell r="W2740"/>
          <cell r="X2740"/>
          <cell r="Y2740"/>
          <cell r="Z2740"/>
          <cell r="AA2740">
            <v>32819</v>
          </cell>
          <cell r="AB2740"/>
        </row>
        <row r="2741">
          <cell r="A2741"/>
          <cell r="B2741"/>
          <cell r="C2741"/>
          <cell r="D2741"/>
          <cell r="E2741"/>
          <cell r="F2741"/>
          <cell r="G2741"/>
          <cell r="H2741"/>
          <cell r="I2741"/>
          <cell r="J2741"/>
          <cell r="K2741"/>
          <cell r="L2741"/>
          <cell r="M2741"/>
          <cell r="N2741"/>
          <cell r="O2741"/>
          <cell r="P2741">
            <v>0</v>
          </cell>
          <cell r="Q2741"/>
          <cell r="R2741"/>
          <cell r="S2741" t="str">
            <v xml:space="preserve">32819 </v>
          </cell>
          <cell r="T2741"/>
          <cell r="U2741"/>
          <cell r="V2741"/>
          <cell r="W2741"/>
          <cell r="X2741"/>
          <cell r="Y2741"/>
          <cell r="Z2741"/>
          <cell r="AA2741">
            <v>32819</v>
          </cell>
          <cell r="AB2741"/>
        </row>
        <row r="2742">
          <cell r="A2742"/>
          <cell r="B2742"/>
          <cell r="C2742"/>
          <cell r="D2742"/>
          <cell r="E2742"/>
          <cell r="F2742"/>
          <cell r="G2742"/>
          <cell r="H2742"/>
          <cell r="I2742"/>
          <cell r="J2742"/>
          <cell r="K2742"/>
          <cell r="L2742"/>
          <cell r="M2742"/>
          <cell r="N2742"/>
          <cell r="O2742"/>
          <cell r="P2742">
            <v>0</v>
          </cell>
          <cell r="Q2742"/>
          <cell r="R2742"/>
          <cell r="S2742" t="str">
            <v xml:space="preserve">32819 </v>
          </cell>
          <cell r="T2742"/>
          <cell r="U2742"/>
          <cell r="V2742"/>
          <cell r="W2742"/>
          <cell r="X2742"/>
          <cell r="Y2742"/>
          <cell r="Z2742"/>
          <cell r="AA2742">
            <v>32819</v>
          </cell>
          <cell r="AB2742"/>
        </row>
        <row r="2743">
          <cell r="A2743"/>
          <cell r="B2743"/>
          <cell r="C2743"/>
          <cell r="D2743"/>
          <cell r="E2743"/>
          <cell r="F2743"/>
          <cell r="G2743"/>
          <cell r="H2743"/>
          <cell r="I2743"/>
          <cell r="J2743"/>
          <cell r="K2743"/>
          <cell r="L2743"/>
          <cell r="M2743"/>
          <cell r="N2743"/>
          <cell r="O2743"/>
          <cell r="P2743">
            <v>0</v>
          </cell>
          <cell r="Q2743"/>
          <cell r="R2743"/>
          <cell r="S2743" t="str">
            <v xml:space="preserve">32819 </v>
          </cell>
          <cell r="T2743"/>
          <cell r="U2743"/>
          <cell r="V2743"/>
          <cell r="W2743"/>
          <cell r="X2743"/>
          <cell r="Y2743"/>
          <cell r="Z2743"/>
          <cell r="AA2743">
            <v>32819</v>
          </cell>
          <cell r="AB2743"/>
        </row>
        <row r="2744">
          <cell r="A2744"/>
          <cell r="B2744"/>
          <cell r="C2744"/>
          <cell r="D2744"/>
          <cell r="E2744"/>
          <cell r="F2744"/>
          <cell r="G2744"/>
          <cell r="H2744"/>
          <cell r="I2744"/>
          <cell r="J2744"/>
          <cell r="K2744"/>
          <cell r="L2744"/>
          <cell r="M2744"/>
          <cell r="N2744"/>
          <cell r="O2744"/>
          <cell r="P2744">
            <v>0</v>
          </cell>
          <cell r="Q2744"/>
          <cell r="R2744"/>
          <cell r="S2744" t="str">
            <v xml:space="preserve">32819 </v>
          </cell>
          <cell r="T2744"/>
          <cell r="U2744"/>
          <cell r="V2744"/>
          <cell r="W2744"/>
          <cell r="X2744"/>
          <cell r="Y2744"/>
          <cell r="Z2744"/>
          <cell r="AA2744">
            <v>32819</v>
          </cell>
          <cell r="AB2744"/>
        </row>
        <row r="2745">
          <cell r="A2745"/>
          <cell r="B2745"/>
          <cell r="C2745"/>
          <cell r="D2745"/>
          <cell r="E2745"/>
          <cell r="F2745"/>
          <cell r="G2745"/>
          <cell r="H2745"/>
          <cell r="I2745"/>
          <cell r="J2745"/>
          <cell r="K2745"/>
          <cell r="L2745"/>
          <cell r="M2745"/>
          <cell r="N2745"/>
          <cell r="O2745"/>
          <cell r="P2745">
            <v>0</v>
          </cell>
          <cell r="Q2745"/>
          <cell r="R2745"/>
          <cell r="S2745" t="str">
            <v xml:space="preserve">32819 </v>
          </cell>
          <cell r="T2745"/>
          <cell r="U2745"/>
          <cell r="V2745"/>
          <cell r="W2745"/>
          <cell r="X2745"/>
          <cell r="Y2745"/>
          <cell r="Z2745"/>
          <cell r="AA2745">
            <v>32819</v>
          </cell>
          <cell r="AB2745"/>
        </row>
        <row r="2746">
          <cell r="A2746"/>
          <cell r="B2746"/>
          <cell r="C2746"/>
          <cell r="D2746"/>
          <cell r="E2746"/>
          <cell r="F2746"/>
          <cell r="G2746"/>
          <cell r="H2746"/>
          <cell r="I2746"/>
          <cell r="J2746"/>
          <cell r="K2746"/>
          <cell r="L2746"/>
          <cell r="M2746"/>
          <cell r="N2746"/>
          <cell r="O2746"/>
          <cell r="P2746">
            <v>0</v>
          </cell>
          <cell r="Q2746"/>
          <cell r="R2746"/>
          <cell r="S2746" t="str">
            <v xml:space="preserve">32819 </v>
          </cell>
          <cell r="T2746"/>
          <cell r="U2746"/>
          <cell r="V2746"/>
          <cell r="W2746"/>
          <cell r="X2746"/>
          <cell r="Y2746"/>
          <cell r="Z2746"/>
          <cell r="AA2746">
            <v>32819</v>
          </cell>
          <cell r="AB2746"/>
        </row>
        <row r="2747">
          <cell r="A2747"/>
          <cell r="B2747"/>
          <cell r="C2747"/>
          <cell r="D2747"/>
          <cell r="E2747"/>
          <cell r="F2747"/>
          <cell r="G2747"/>
          <cell r="H2747"/>
          <cell r="I2747"/>
          <cell r="J2747"/>
          <cell r="K2747"/>
          <cell r="L2747"/>
          <cell r="M2747"/>
          <cell r="N2747"/>
          <cell r="O2747"/>
          <cell r="P2747">
            <v>0</v>
          </cell>
          <cell r="Q2747"/>
          <cell r="R2747"/>
          <cell r="S2747" t="str">
            <v xml:space="preserve">32819 </v>
          </cell>
          <cell r="T2747"/>
          <cell r="U2747"/>
          <cell r="V2747"/>
          <cell r="W2747"/>
          <cell r="X2747"/>
          <cell r="Y2747"/>
          <cell r="Z2747"/>
          <cell r="AA2747">
            <v>32819</v>
          </cell>
          <cell r="AB2747"/>
        </row>
        <row r="2748">
          <cell r="A2748"/>
          <cell r="B2748"/>
          <cell r="C2748"/>
          <cell r="D2748"/>
          <cell r="E2748"/>
          <cell r="F2748"/>
          <cell r="G2748"/>
          <cell r="H2748"/>
          <cell r="I2748"/>
          <cell r="J2748"/>
          <cell r="K2748"/>
          <cell r="L2748"/>
          <cell r="M2748"/>
          <cell r="N2748"/>
          <cell r="O2748"/>
          <cell r="P2748">
            <v>0</v>
          </cell>
          <cell r="Q2748"/>
          <cell r="R2748"/>
          <cell r="S2748" t="str">
            <v xml:space="preserve">32819 </v>
          </cell>
          <cell r="T2748"/>
          <cell r="U2748"/>
          <cell r="V2748"/>
          <cell r="W2748"/>
          <cell r="X2748"/>
          <cell r="Y2748"/>
          <cell r="Z2748"/>
          <cell r="AA2748">
            <v>32819</v>
          </cell>
          <cell r="AB2748"/>
        </row>
        <row r="2749">
          <cell r="A2749"/>
          <cell r="B2749"/>
          <cell r="C2749"/>
          <cell r="D2749"/>
          <cell r="E2749"/>
          <cell r="F2749"/>
          <cell r="G2749"/>
          <cell r="H2749"/>
          <cell r="I2749"/>
          <cell r="J2749"/>
          <cell r="K2749"/>
          <cell r="L2749"/>
          <cell r="M2749"/>
          <cell r="N2749"/>
          <cell r="O2749"/>
          <cell r="P2749">
            <v>0</v>
          </cell>
          <cell r="Q2749"/>
          <cell r="R2749"/>
          <cell r="S2749" t="str">
            <v xml:space="preserve">32819 </v>
          </cell>
          <cell r="T2749"/>
          <cell r="U2749"/>
          <cell r="V2749"/>
          <cell r="W2749"/>
          <cell r="X2749"/>
          <cell r="Y2749"/>
          <cell r="Z2749"/>
          <cell r="AA2749">
            <v>32819</v>
          </cell>
          <cell r="AB2749"/>
        </row>
        <row r="2750">
          <cell r="A2750"/>
          <cell r="B2750"/>
          <cell r="C2750"/>
          <cell r="D2750"/>
          <cell r="E2750"/>
          <cell r="F2750"/>
          <cell r="G2750"/>
          <cell r="H2750"/>
          <cell r="I2750"/>
          <cell r="J2750"/>
          <cell r="K2750"/>
          <cell r="L2750"/>
          <cell r="M2750"/>
          <cell r="N2750"/>
          <cell r="O2750"/>
          <cell r="P2750">
            <v>0</v>
          </cell>
          <cell r="Q2750"/>
          <cell r="R2750"/>
          <cell r="S2750" t="str">
            <v xml:space="preserve">32819 </v>
          </cell>
          <cell r="T2750"/>
          <cell r="U2750"/>
          <cell r="V2750"/>
          <cell r="W2750"/>
          <cell r="X2750"/>
          <cell r="Y2750"/>
          <cell r="Z2750"/>
          <cell r="AA2750">
            <v>32819</v>
          </cell>
          <cell r="AB2750"/>
        </row>
        <row r="2751">
          <cell r="A2751"/>
          <cell r="B2751"/>
          <cell r="C2751"/>
          <cell r="D2751"/>
          <cell r="E2751"/>
          <cell r="F2751"/>
          <cell r="G2751"/>
          <cell r="H2751"/>
          <cell r="I2751"/>
          <cell r="J2751"/>
          <cell r="K2751"/>
          <cell r="L2751"/>
          <cell r="M2751"/>
          <cell r="N2751"/>
          <cell r="O2751"/>
          <cell r="P2751">
            <v>0</v>
          </cell>
          <cell r="Q2751"/>
          <cell r="R2751"/>
          <cell r="S2751" t="str">
            <v xml:space="preserve">32819 </v>
          </cell>
          <cell r="T2751"/>
          <cell r="U2751"/>
          <cell r="V2751"/>
          <cell r="W2751"/>
          <cell r="X2751"/>
          <cell r="Y2751"/>
          <cell r="Z2751"/>
          <cell r="AA2751">
            <v>32819</v>
          </cell>
          <cell r="AB2751"/>
        </row>
        <row r="2752">
          <cell r="A2752"/>
          <cell r="B2752"/>
          <cell r="C2752"/>
          <cell r="D2752"/>
          <cell r="E2752"/>
          <cell r="F2752"/>
          <cell r="G2752"/>
          <cell r="H2752"/>
          <cell r="I2752"/>
          <cell r="J2752"/>
          <cell r="K2752"/>
          <cell r="L2752"/>
          <cell r="M2752"/>
          <cell r="N2752"/>
          <cell r="O2752"/>
          <cell r="P2752">
            <v>0</v>
          </cell>
          <cell r="Q2752"/>
          <cell r="R2752"/>
          <cell r="S2752" t="str">
            <v xml:space="preserve">32819 </v>
          </cell>
          <cell r="T2752"/>
          <cell r="U2752"/>
          <cell r="V2752"/>
          <cell r="W2752"/>
          <cell r="X2752"/>
          <cell r="Y2752"/>
          <cell r="Z2752"/>
          <cell r="AA2752">
            <v>32819</v>
          </cell>
          <cell r="AB2752"/>
        </row>
        <row r="2753">
          <cell r="A2753"/>
          <cell r="B2753"/>
          <cell r="C2753"/>
          <cell r="D2753"/>
          <cell r="E2753"/>
          <cell r="F2753"/>
          <cell r="G2753"/>
          <cell r="H2753"/>
          <cell r="I2753"/>
          <cell r="J2753"/>
          <cell r="K2753"/>
          <cell r="L2753"/>
          <cell r="M2753"/>
          <cell r="N2753"/>
          <cell r="O2753"/>
          <cell r="P2753">
            <v>0</v>
          </cell>
          <cell r="Q2753"/>
          <cell r="R2753"/>
          <cell r="S2753" t="str">
            <v xml:space="preserve">32819 </v>
          </cell>
          <cell r="T2753"/>
          <cell r="U2753"/>
          <cell r="V2753"/>
          <cell r="W2753"/>
          <cell r="X2753"/>
          <cell r="Y2753"/>
          <cell r="Z2753"/>
          <cell r="AA2753">
            <v>32819</v>
          </cell>
          <cell r="AB2753"/>
        </row>
        <row r="2754">
          <cell r="A2754"/>
          <cell r="B2754"/>
          <cell r="C2754"/>
          <cell r="D2754"/>
          <cell r="E2754"/>
          <cell r="F2754"/>
          <cell r="G2754"/>
          <cell r="H2754"/>
          <cell r="I2754"/>
          <cell r="J2754"/>
          <cell r="K2754"/>
          <cell r="L2754"/>
          <cell r="M2754"/>
          <cell r="N2754"/>
          <cell r="O2754"/>
          <cell r="P2754">
            <v>0</v>
          </cell>
          <cell r="Q2754"/>
          <cell r="R2754"/>
          <cell r="S2754" t="str">
            <v xml:space="preserve">32819 </v>
          </cell>
          <cell r="T2754"/>
          <cell r="U2754"/>
          <cell r="V2754"/>
          <cell r="W2754"/>
          <cell r="X2754"/>
          <cell r="Y2754"/>
          <cell r="Z2754"/>
          <cell r="AA2754">
            <v>32819</v>
          </cell>
          <cell r="AB2754"/>
        </row>
        <row r="2755">
          <cell r="A2755"/>
          <cell r="B2755"/>
          <cell r="C2755"/>
          <cell r="D2755"/>
          <cell r="E2755"/>
          <cell r="F2755"/>
          <cell r="G2755"/>
          <cell r="H2755"/>
          <cell r="I2755"/>
          <cell r="J2755"/>
          <cell r="K2755"/>
          <cell r="L2755"/>
          <cell r="M2755"/>
          <cell r="N2755"/>
          <cell r="O2755"/>
          <cell r="P2755">
            <v>0</v>
          </cell>
          <cell r="Q2755"/>
          <cell r="R2755"/>
          <cell r="S2755" t="str">
            <v xml:space="preserve">32819 </v>
          </cell>
          <cell r="T2755"/>
          <cell r="U2755"/>
          <cell r="V2755"/>
          <cell r="W2755"/>
          <cell r="X2755"/>
          <cell r="Y2755"/>
          <cell r="Z2755"/>
          <cell r="AA2755">
            <v>32819</v>
          </cell>
          <cell r="AB2755"/>
        </row>
        <row r="2756">
          <cell r="A2756"/>
          <cell r="B2756"/>
          <cell r="C2756"/>
          <cell r="D2756"/>
          <cell r="E2756"/>
          <cell r="F2756"/>
          <cell r="G2756"/>
          <cell r="H2756"/>
          <cell r="I2756"/>
          <cell r="J2756"/>
          <cell r="K2756"/>
          <cell r="L2756"/>
          <cell r="M2756"/>
          <cell r="N2756"/>
          <cell r="O2756"/>
          <cell r="P2756">
            <v>0</v>
          </cell>
          <cell r="Q2756"/>
          <cell r="R2756"/>
          <cell r="S2756" t="str">
            <v xml:space="preserve">32819 </v>
          </cell>
          <cell r="T2756"/>
          <cell r="U2756"/>
          <cell r="V2756"/>
          <cell r="W2756"/>
          <cell r="X2756"/>
          <cell r="Y2756"/>
          <cell r="Z2756"/>
          <cell r="AA2756">
            <v>32819</v>
          </cell>
          <cell r="AB2756"/>
        </row>
        <row r="2757">
          <cell r="A2757"/>
          <cell r="B2757"/>
          <cell r="C2757"/>
          <cell r="D2757"/>
          <cell r="E2757"/>
          <cell r="F2757"/>
          <cell r="G2757"/>
          <cell r="H2757"/>
          <cell r="I2757"/>
          <cell r="J2757"/>
          <cell r="K2757"/>
          <cell r="L2757"/>
          <cell r="M2757"/>
          <cell r="N2757"/>
          <cell r="O2757"/>
          <cell r="P2757">
            <v>0</v>
          </cell>
          <cell r="Q2757"/>
          <cell r="R2757"/>
          <cell r="S2757" t="str">
            <v xml:space="preserve">32819 </v>
          </cell>
          <cell r="T2757"/>
          <cell r="U2757"/>
          <cell r="V2757"/>
          <cell r="W2757"/>
          <cell r="X2757"/>
          <cell r="Y2757"/>
          <cell r="Z2757"/>
          <cell r="AA2757">
            <v>32819</v>
          </cell>
          <cell r="AB2757"/>
        </row>
        <row r="2758">
          <cell r="A2758"/>
          <cell r="B2758"/>
          <cell r="C2758"/>
          <cell r="D2758"/>
          <cell r="E2758"/>
          <cell r="F2758"/>
          <cell r="G2758"/>
          <cell r="H2758"/>
          <cell r="I2758"/>
          <cell r="J2758"/>
          <cell r="K2758"/>
          <cell r="L2758"/>
          <cell r="M2758"/>
          <cell r="N2758"/>
          <cell r="O2758"/>
          <cell r="P2758">
            <v>0</v>
          </cell>
          <cell r="Q2758"/>
          <cell r="R2758"/>
          <cell r="S2758" t="str">
            <v xml:space="preserve">32819 </v>
          </cell>
          <cell r="T2758"/>
          <cell r="U2758"/>
          <cell r="V2758"/>
          <cell r="W2758"/>
          <cell r="X2758"/>
          <cell r="Y2758"/>
          <cell r="Z2758"/>
          <cell r="AA2758">
            <v>32819</v>
          </cell>
          <cell r="AB2758"/>
        </row>
        <row r="2759">
          <cell r="A2759"/>
          <cell r="B2759"/>
          <cell r="C2759"/>
          <cell r="D2759"/>
          <cell r="E2759"/>
          <cell r="F2759"/>
          <cell r="G2759"/>
          <cell r="H2759"/>
          <cell r="I2759"/>
          <cell r="J2759"/>
          <cell r="K2759"/>
          <cell r="L2759"/>
          <cell r="M2759"/>
          <cell r="N2759"/>
          <cell r="O2759"/>
          <cell r="P2759">
            <v>0</v>
          </cell>
          <cell r="Q2759"/>
          <cell r="R2759"/>
          <cell r="S2759" t="str">
            <v xml:space="preserve">32819 </v>
          </cell>
          <cell r="T2759"/>
          <cell r="U2759"/>
          <cell r="V2759"/>
          <cell r="W2759"/>
          <cell r="X2759"/>
          <cell r="Y2759"/>
          <cell r="Z2759"/>
          <cell r="AA2759">
            <v>32819</v>
          </cell>
          <cell r="AB2759"/>
        </row>
        <row r="2760">
          <cell r="A2760"/>
          <cell r="B2760"/>
          <cell r="C2760"/>
          <cell r="D2760"/>
          <cell r="E2760"/>
          <cell r="F2760"/>
          <cell r="G2760"/>
          <cell r="H2760"/>
          <cell r="I2760"/>
          <cell r="J2760"/>
          <cell r="K2760"/>
          <cell r="L2760"/>
          <cell r="M2760"/>
          <cell r="N2760"/>
          <cell r="O2760"/>
          <cell r="P2760">
            <v>0</v>
          </cell>
          <cell r="Q2760"/>
          <cell r="R2760"/>
          <cell r="S2760" t="str">
            <v xml:space="preserve">32819 </v>
          </cell>
          <cell r="T2760"/>
          <cell r="U2760"/>
          <cell r="V2760"/>
          <cell r="W2760"/>
          <cell r="X2760"/>
          <cell r="Y2760"/>
          <cell r="Z2760"/>
          <cell r="AA2760">
            <v>32819</v>
          </cell>
          <cell r="AB2760"/>
        </row>
        <row r="2761">
          <cell r="A2761"/>
          <cell r="B2761"/>
          <cell r="C2761"/>
          <cell r="D2761"/>
          <cell r="E2761"/>
          <cell r="F2761"/>
          <cell r="G2761"/>
          <cell r="H2761"/>
          <cell r="I2761"/>
          <cell r="J2761"/>
          <cell r="K2761"/>
          <cell r="L2761"/>
          <cell r="M2761"/>
          <cell r="N2761"/>
          <cell r="O2761"/>
          <cell r="P2761">
            <v>0</v>
          </cell>
          <cell r="Q2761"/>
          <cell r="R2761"/>
          <cell r="S2761" t="str">
            <v xml:space="preserve">32819 </v>
          </cell>
          <cell r="T2761"/>
          <cell r="U2761"/>
          <cell r="V2761"/>
          <cell r="W2761"/>
          <cell r="X2761"/>
          <cell r="Y2761"/>
          <cell r="Z2761"/>
          <cell r="AA2761">
            <v>32819</v>
          </cell>
          <cell r="AB2761"/>
        </row>
        <row r="2762">
          <cell r="A2762"/>
          <cell r="B2762"/>
          <cell r="C2762"/>
          <cell r="D2762"/>
          <cell r="E2762"/>
          <cell r="F2762"/>
          <cell r="G2762"/>
          <cell r="H2762"/>
          <cell r="I2762"/>
          <cell r="J2762"/>
          <cell r="K2762"/>
          <cell r="L2762"/>
          <cell r="M2762"/>
          <cell r="N2762"/>
          <cell r="O2762"/>
          <cell r="P2762">
            <v>0</v>
          </cell>
          <cell r="Q2762"/>
          <cell r="R2762"/>
          <cell r="S2762" t="str">
            <v xml:space="preserve">32819 </v>
          </cell>
          <cell r="T2762"/>
          <cell r="U2762"/>
          <cell r="V2762"/>
          <cell r="W2762"/>
          <cell r="X2762"/>
          <cell r="Y2762"/>
          <cell r="Z2762"/>
          <cell r="AA2762">
            <v>32819</v>
          </cell>
          <cell r="AB2762"/>
        </row>
        <row r="2763">
          <cell r="A2763"/>
          <cell r="B2763"/>
          <cell r="C2763"/>
          <cell r="D2763"/>
          <cell r="E2763"/>
          <cell r="F2763"/>
          <cell r="G2763"/>
          <cell r="H2763"/>
          <cell r="I2763"/>
          <cell r="J2763"/>
          <cell r="K2763"/>
          <cell r="L2763"/>
          <cell r="M2763"/>
          <cell r="N2763"/>
          <cell r="O2763"/>
          <cell r="P2763">
            <v>0</v>
          </cell>
          <cell r="Q2763"/>
          <cell r="R2763"/>
          <cell r="S2763" t="str">
            <v xml:space="preserve">32819 </v>
          </cell>
          <cell r="T2763"/>
          <cell r="U2763"/>
          <cell r="V2763"/>
          <cell r="W2763"/>
          <cell r="X2763"/>
          <cell r="Y2763"/>
          <cell r="Z2763"/>
          <cell r="AA2763">
            <v>32819</v>
          </cell>
          <cell r="AB2763"/>
        </row>
        <row r="2764">
          <cell r="A2764"/>
          <cell r="B2764"/>
          <cell r="C2764"/>
          <cell r="D2764"/>
          <cell r="E2764"/>
          <cell r="F2764"/>
          <cell r="G2764"/>
          <cell r="H2764"/>
          <cell r="I2764"/>
          <cell r="J2764"/>
          <cell r="K2764"/>
          <cell r="L2764"/>
          <cell r="M2764"/>
          <cell r="N2764"/>
          <cell r="O2764"/>
          <cell r="P2764">
            <v>0</v>
          </cell>
          <cell r="Q2764"/>
          <cell r="R2764"/>
          <cell r="S2764" t="str">
            <v xml:space="preserve">32819 </v>
          </cell>
          <cell r="T2764"/>
          <cell r="U2764"/>
          <cell r="V2764"/>
          <cell r="W2764"/>
          <cell r="X2764"/>
          <cell r="Y2764"/>
          <cell r="Z2764"/>
          <cell r="AA2764">
            <v>32819</v>
          </cell>
          <cell r="AB2764"/>
        </row>
        <row r="2765">
          <cell r="A2765"/>
          <cell r="B2765"/>
          <cell r="C2765"/>
          <cell r="D2765"/>
          <cell r="E2765"/>
          <cell r="F2765"/>
          <cell r="G2765"/>
          <cell r="H2765"/>
          <cell r="I2765"/>
          <cell r="J2765"/>
          <cell r="K2765"/>
          <cell r="L2765"/>
          <cell r="M2765"/>
          <cell r="N2765"/>
          <cell r="O2765"/>
          <cell r="P2765">
            <v>0</v>
          </cell>
          <cell r="Q2765"/>
          <cell r="R2765"/>
          <cell r="S2765" t="str">
            <v xml:space="preserve">32819 </v>
          </cell>
          <cell r="T2765"/>
          <cell r="U2765"/>
          <cell r="V2765"/>
          <cell r="W2765"/>
          <cell r="X2765"/>
          <cell r="Y2765"/>
          <cell r="Z2765"/>
          <cell r="AA2765">
            <v>32819</v>
          </cell>
          <cell r="AB2765"/>
        </row>
        <row r="2766">
          <cell r="A2766"/>
          <cell r="B2766"/>
          <cell r="C2766"/>
          <cell r="D2766"/>
          <cell r="E2766"/>
          <cell r="F2766"/>
          <cell r="G2766"/>
          <cell r="H2766"/>
          <cell r="I2766"/>
          <cell r="J2766"/>
          <cell r="K2766"/>
          <cell r="L2766"/>
          <cell r="M2766"/>
          <cell r="N2766"/>
          <cell r="O2766"/>
          <cell r="P2766">
            <v>0</v>
          </cell>
          <cell r="Q2766"/>
          <cell r="R2766"/>
          <cell r="S2766" t="str">
            <v xml:space="preserve">32819 </v>
          </cell>
          <cell r="T2766"/>
          <cell r="U2766"/>
          <cell r="V2766"/>
          <cell r="W2766"/>
          <cell r="X2766"/>
          <cell r="Y2766"/>
          <cell r="Z2766"/>
          <cell r="AA2766">
            <v>32819</v>
          </cell>
          <cell r="AB2766"/>
        </row>
        <row r="2767">
          <cell r="A2767"/>
          <cell r="B2767"/>
          <cell r="C2767"/>
          <cell r="D2767"/>
          <cell r="E2767"/>
          <cell r="F2767"/>
          <cell r="G2767"/>
          <cell r="H2767"/>
          <cell r="I2767"/>
          <cell r="J2767"/>
          <cell r="K2767"/>
          <cell r="L2767"/>
          <cell r="M2767"/>
          <cell r="N2767"/>
          <cell r="O2767"/>
          <cell r="P2767">
            <v>0</v>
          </cell>
          <cell r="Q2767"/>
          <cell r="R2767"/>
          <cell r="S2767" t="str">
            <v xml:space="preserve">32819 </v>
          </cell>
          <cell r="T2767"/>
          <cell r="U2767"/>
          <cell r="V2767"/>
          <cell r="W2767"/>
          <cell r="X2767"/>
          <cell r="Y2767"/>
          <cell r="Z2767"/>
          <cell r="AA2767">
            <v>32819</v>
          </cell>
          <cell r="AB2767"/>
        </row>
        <row r="2768">
          <cell r="A2768"/>
          <cell r="B2768"/>
          <cell r="C2768"/>
          <cell r="D2768"/>
          <cell r="E2768"/>
          <cell r="F2768"/>
          <cell r="G2768"/>
          <cell r="H2768"/>
          <cell r="I2768"/>
          <cell r="J2768"/>
          <cell r="K2768"/>
          <cell r="L2768"/>
          <cell r="M2768"/>
          <cell r="N2768"/>
          <cell r="O2768"/>
          <cell r="P2768">
            <v>0</v>
          </cell>
          <cell r="Q2768"/>
          <cell r="R2768"/>
          <cell r="S2768" t="str">
            <v xml:space="preserve">32819 </v>
          </cell>
          <cell r="T2768"/>
          <cell r="U2768"/>
          <cell r="V2768"/>
          <cell r="W2768"/>
          <cell r="X2768"/>
          <cell r="Y2768"/>
          <cell r="Z2768"/>
          <cell r="AA2768">
            <v>32819</v>
          </cell>
          <cell r="AB2768"/>
        </row>
        <row r="2769">
          <cell r="A2769"/>
          <cell r="B2769"/>
          <cell r="C2769"/>
          <cell r="D2769"/>
          <cell r="E2769"/>
          <cell r="F2769"/>
          <cell r="G2769"/>
          <cell r="H2769"/>
          <cell r="I2769"/>
          <cell r="J2769"/>
          <cell r="K2769"/>
          <cell r="L2769"/>
          <cell r="M2769"/>
          <cell r="N2769"/>
          <cell r="O2769"/>
          <cell r="P2769">
            <v>0</v>
          </cell>
          <cell r="Q2769"/>
          <cell r="R2769"/>
          <cell r="S2769" t="str">
            <v xml:space="preserve">32819 </v>
          </cell>
          <cell r="T2769"/>
          <cell r="U2769"/>
          <cell r="V2769"/>
          <cell r="W2769"/>
          <cell r="X2769"/>
          <cell r="Y2769"/>
          <cell r="Z2769"/>
          <cell r="AA2769">
            <v>32819</v>
          </cell>
          <cell r="AB2769"/>
        </row>
        <row r="2770">
          <cell r="A2770"/>
          <cell r="B2770"/>
          <cell r="C2770"/>
          <cell r="D2770"/>
          <cell r="E2770"/>
          <cell r="F2770"/>
          <cell r="G2770"/>
          <cell r="H2770"/>
          <cell r="I2770"/>
          <cell r="J2770"/>
          <cell r="K2770"/>
          <cell r="L2770"/>
          <cell r="M2770"/>
          <cell r="N2770"/>
          <cell r="O2770"/>
          <cell r="P2770">
            <v>0</v>
          </cell>
          <cell r="Q2770"/>
          <cell r="R2770"/>
          <cell r="S2770" t="str">
            <v xml:space="preserve">32819 </v>
          </cell>
          <cell r="T2770"/>
          <cell r="U2770"/>
          <cell r="V2770"/>
          <cell r="W2770"/>
          <cell r="X2770"/>
          <cell r="Y2770"/>
          <cell r="Z2770"/>
          <cell r="AA2770">
            <v>32819</v>
          </cell>
          <cell r="AB2770"/>
        </row>
        <row r="2771">
          <cell r="A2771"/>
          <cell r="B2771"/>
          <cell r="C2771"/>
          <cell r="D2771"/>
          <cell r="E2771"/>
          <cell r="F2771"/>
          <cell r="G2771"/>
          <cell r="H2771"/>
          <cell r="I2771"/>
          <cell r="J2771"/>
          <cell r="K2771"/>
          <cell r="L2771"/>
          <cell r="M2771"/>
          <cell r="N2771"/>
          <cell r="O2771"/>
          <cell r="P2771">
            <v>0</v>
          </cell>
          <cell r="Q2771"/>
          <cell r="R2771"/>
          <cell r="S2771" t="str">
            <v xml:space="preserve">32819 </v>
          </cell>
          <cell r="T2771"/>
          <cell r="U2771"/>
          <cell r="V2771"/>
          <cell r="W2771"/>
          <cell r="X2771"/>
          <cell r="Y2771"/>
          <cell r="Z2771"/>
          <cell r="AA2771">
            <v>32819</v>
          </cell>
          <cell r="AB2771"/>
        </row>
        <row r="2772">
          <cell r="A2772"/>
          <cell r="B2772"/>
          <cell r="C2772"/>
          <cell r="D2772"/>
          <cell r="E2772"/>
          <cell r="F2772"/>
          <cell r="G2772"/>
          <cell r="H2772"/>
          <cell r="I2772"/>
          <cell r="J2772"/>
          <cell r="K2772"/>
          <cell r="L2772"/>
          <cell r="M2772"/>
          <cell r="N2772"/>
          <cell r="O2772"/>
          <cell r="P2772">
            <v>0</v>
          </cell>
          <cell r="Q2772"/>
          <cell r="R2772"/>
          <cell r="S2772" t="str">
            <v xml:space="preserve">32819 </v>
          </cell>
          <cell r="T2772"/>
          <cell r="U2772"/>
          <cell r="V2772"/>
          <cell r="W2772"/>
          <cell r="X2772"/>
          <cell r="Y2772"/>
          <cell r="Z2772"/>
          <cell r="AA2772">
            <v>32819</v>
          </cell>
          <cell r="AB2772"/>
        </row>
        <row r="2773">
          <cell r="A2773"/>
          <cell r="B2773"/>
          <cell r="C2773"/>
          <cell r="D2773"/>
          <cell r="E2773"/>
          <cell r="F2773"/>
          <cell r="G2773"/>
          <cell r="H2773"/>
          <cell r="I2773"/>
          <cell r="J2773"/>
          <cell r="K2773"/>
          <cell r="L2773"/>
          <cell r="M2773"/>
          <cell r="N2773"/>
          <cell r="O2773"/>
          <cell r="P2773">
            <v>0</v>
          </cell>
          <cell r="Q2773"/>
          <cell r="R2773"/>
          <cell r="S2773" t="str">
            <v xml:space="preserve">32819 </v>
          </cell>
          <cell r="T2773"/>
          <cell r="U2773"/>
          <cell r="V2773"/>
          <cell r="W2773"/>
          <cell r="X2773"/>
          <cell r="Y2773"/>
          <cell r="Z2773"/>
          <cell r="AA2773">
            <v>32819</v>
          </cell>
          <cell r="AB2773"/>
        </row>
        <row r="2774">
          <cell r="A2774"/>
          <cell r="B2774"/>
          <cell r="C2774"/>
          <cell r="D2774"/>
          <cell r="E2774"/>
          <cell r="F2774"/>
          <cell r="G2774"/>
          <cell r="H2774"/>
          <cell r="I2774"/>
          <cell r="J2774"/>
          <cell r="K2774"/>
          <cell r="L2774"/>
          <cell r="M2774"/>
          <cell r="N2774"/>
          <cell r="O2774"/>
          <cell r="P2774">
            <v>0</v>
          </cell>
          <cell r="Q2774"/>
          <cell r="R2774"/>
          <cell r="S2774" t="str">
            <v xml:space="preserve">32819 </v>
          </cell>
          <cell r="T2774"/>
          <cell r="U2774"/>
          <cell r="V2774"/>
          <cell r="W2774"/>
          <cell r="X2774"/>
          <cell r="Y2774"/>
          <cell r="Z2774"/>
          <cell r="AA2774">
            <v>32819</v>
          </cell>
          <cell r="AB2774"/>
        </row>
        <row r="2775">
          <cell r="A2775"/>
          <cell r="B2775"/>
          <cell r="C2775"/>
          <cell r="D2775"/>
          <cell r="E2775"/>
          <cell r="F2775"/>
          <cell r="G2775"/>
          <cell r="H2775"/>
          <cell r="I2775"/>
          <cell r="J2775"/>
          <cell r="K2775"/>
          <cell r="L2775"/>
          <cell r="M2775"/>
          <cell r="N2775"/>
          <cell r="O2775"/>
          <cell r="P2775">
            <v>0</v>
          </cell>
          <cell r="Q2775"/>
          <cell r="R2775"/>
          <cell r="S2775" t="str">
            <v xml:space="preserve">32819 </v>
          </cell>
          <cell r="T2775"/>
          <cell r="U2775"/>
          <cell r="V2775"/>
          <cell r="W2775"/>
          <cell r="X2775"/>
          <cell r="Y2775"/>
          <cell r="Z2775"/>
          <cell r="AA2775">
            <v>32819</v>
          </cell>
          <cell r="AB2775"/>
        </row>
        <row r="2776">
          <cell r="A2776"/>
          <cell r="B2776"/>
          <cell r="C2776"/>
          <cell r="D2776"/>
          <cell r="E2776"/>
          <cell r="F2776"/>
          <cell r="G2776"/>
          <cell r="H2776"/>
          <cell r="I2776"/>
          <cell r="J2776"/>
          <cell r="K2776"/>
          <cell r="L2776"/>
          <cell r="M2776"/>
          <cell r="N2776"/>
          <cell r="O2776"/>
          <cell r="P2776">
            <v>0</v>
          </cell>
          <cell r="Q2776"/>
          <cell r="R2776"/>
          <cell r="S2776" t="str">
            <v xml:space="preserve">32819 </v>
          </cell>
          <cell r="T2776"/>
          <cell r="U2776"/>
          <cell r="V2776"/>
          <cell r="W2776"/>
          <cell r="X2776"/>
          <cell r="Y2776"/>
          <cell r="Z2776"/>
          <cell r="AA2776">
            <v>32819</v>
          </cell>
          <cell r="AB2776"/>
        </row>
        <row r="2777">
          <cell r="A2777"/>
          <cell r="B2777"/>
          <cell r="C2777"/>
          <cell r="D2777"/>
          <cell r="E2777"/>
          <cell r="F2777"/>
          <cell r="G2777"/>
          <cell r="H2777"/>
          <cell r="I2777"/>
          <cell r="J2777"/>
          <cell r="K2777"/>
          <cell r="L2777"/>
          <cell r="M2777"/>
          <cell r="N2777"/>
          <cell r="O2777"/>
          <cell r="P2777">
            <v>0</v>
          </cell>
          <cell r="Q2777"/>
          <cell r="R2777"/>
          <cell r="S2777" t="str">
            <v xml:space="preserve">32819 </v>
          </cell>
          <cell r="T2777"/>
          <cell r="U2777"/>
          <cell r="V2777"/>
          <cell r="W2777"/>
          <cell r="X2777"/>
          <cell r="Y2777"/>
          <cell r="Z2777"/>
          <cell r="AA2777">
            <v>32819</v>
          </cell>
          <cell r="AB2777"/>
        </row>
        <row r="2778">
          <cell r="A2778"/>
          <cell r="B2778"/>
          <cell r="C2778"/>
          <cell r="D2778"/>
          <cell r="E2778"/>
          <cell r="F2778"/>
          <cell r="G2778"/>
          <cell r="H2778"/>
          <cell r="I2778"/>
          <cell r="J2778"/>
          <cell r="K2778"/>
          <cell r="L2778"/>
          <cell r="M2778"/>
          <cell r="N2778"/>
          <cell r="O2778"/>
          <cell r="P2778">
            <v>0</v>
          </cell>
          <cell r="Q2778"/>
          <cell r="R2778"/>
          <cell r="S2778" t="str">
            <v xml:space="preserve">32819 </v>
          </cell>
          <cell r="T2778"/>
          <cell r="U2778"/>
          <cell r="V2778"/>
          <cell r="W2778"/>
          <cell r="X2778"/>
          <cell r="Y2778"/>
          <cell r="Z2778"/>
          <cell r="AA2778">
            <v>32819</v>
          </cell>
          <cell r="AB2778"/>
        </row>
        <row r="2779">
          <cell r="A2779"/>
          <cell r="B2779"/>
          <cell r="C2779"/>
          <cell r="D2779"/>
          <cell r="E2779"/>
          <cell r="F2779"/>
          <cell r="G2779"/>
          <cell r="H2779"/>
          <cell r="I2779"/>
          <cell r="J2779"/>
          <cell r="K2779"/>
          <cell r="L2779"/>
          <cell r="M2779"/>
          <cell r="N2779"/>
          <cell r="O2779"/>
          <cell r="P2779">
            <v>0</v>
          </cell>
          <cell r="Q2779"/>
          <cell r="R2779"/>
          <cell r="S2779" t="str">
            <v xml:space="preserve">32819 </v>
          </cell>
          <cell r="T2779"/>
          <cell r="U2779"/>
          <cell r="V2779"/>
          <cell r="W2779"/>
          <cell r="X2779"/>
          <cell r="Y2779"/>
          <cell r="Z2779"/>
          <cell r="AA2779">
            <v>32819</v>
          </cell>
          <cell r="AB2779"/>
        </row>
        <row r="2780">
          <cell r="A2780"/>
          <cell r="B2780"/>
          <cell r="C2780"/>
          <cell r="D2780"/>
          <cell r="E2780"/>
          <cell r="F2780"/>
          <cell r="G2780"/>
          <cell r="H2780"/>
          <cell r="I2780"/>
          <cell r="J2780"/>
          <cell r="K2780"/>
          <cell r="L2780"/>
          <cell r="M2780"/>
          <cell r="N2780"/>
          <cell r="O2780"/>
          <cell r="P2780">
            <v>0</v>
          </cell>
          <cell r="Q2780"/>
          <cell r="R2780"/>
          <cell r="S2780" t="str">
            <v xml:space="preserve">32819 </v>
          </cell>
          <cell r="T2780"/>
          <cell r="U2780"/>
          <cell r="V2780"/>
          <cell r="W2780"/>
          <cell r="X2780"/>
          <cell r="Y2780"/>
          <cell r="Z2780"/>
          <cell r="AA2780">
            <v>32819</v>
          </cell>
          <cell r="AB2780"/>
        </row>
        <row r="2781">
          <cell r="A2781"/>
          <cell r="B2781"/>
          <cell r="C2781"/>
          <cell r="D2781"/>
          <cell r="E2781"/>
          <cell r="F2781"/>
          <cell r="G2781"/>
          <cell r="H2781"/>
          <cell r="I2781"/>
          <cell r="J2781"/>
          <cell r="K2781"/>
          <cell r="L2781"/>
          <cell r="M2781"/>
          <cell r="N2781"/>
          <cell r="O2781"/>
          <cell r="P2781">
            <v>0</v>
          </cell>
          <cell r="Q2781"/>
          <cell r="R2781"/>
          <cell r="S2781" t="str">
            <v xml:space="preserve">32819 </v>
          </cell>
          <cell r="T2781"/>
          <cell r="U2781"/>
          <cell r="V2781"/>
          <cell r="W2781"/>
          <cell r="X2781"/>
          <cell r="Y2781"/>
          <cell r="Z2781"/>
          <cell r="AA2781">
            <v>32819</v>
          </cell>
          <cell r="AB2781"/>
        </row>
        <row r="2782">
          <cell r="A2782"/>
          <cell r="B2782"/>
          <cell r="C2782"/>
          <cell r="D2782"/>
          <cell r="E2782"/>
          <cell r="F2782"/>
          <cell r="G2782"/>
          <cell r="H2782"/>
          <cell r="I2782"/>
          <cell r="J2782"/>
          <cell r="K2782"/>
          <cell r="L2782"/>
          <cell r="M2782"/>
          <cell r="N2782"/>
          <cell r="O2782"/>
          <cell r="P2782">
            <v>0</v>
          </cell>
          <cell r="Q2782"/>
          <cell r="R2782"/>
          <cell r="S2782" t="str">
            <v xml:space="preserve">32819 </v>
          </cell>
          <cell r="T2782"/>
          <cell r="U2782"/>
          <cell r="V2782"/>
          <cell r="W2782"/>
          <cell r="X2782"/>
          <cell r="Y2782"/>
          <cell r="Z2782"/>
          <cell r="AA2782">
            <v>32819</v>
          </cell>
          <cell r="AB2782"/>
        </row>
        <row r="2783">
          <cell r="A2783"/>
          <cell r="B2783"/>
          <cell r="C2783"/>
          <cell r="D2783"/>
          <cell r="E2783"/>
          <cell r="F2783"/>
          <cell r="G2783"/>
          <cell r="H2783"/>
          <cell r="I2783"/>
          <cell r="J2783"/>
          <cell r="K2783"/>
          <cell r="L2783"/>
          <cell r="M2783"/>
          <cell r="N2783"/>
          <cell r="O2783"/>
          <cell r="P2783">
            <v>0</v>
          </cell>
          <cell r="Q2783"/>
          <cell r="R2783"/>
          <cell r="S2783" t="str">
            <v xml:space="preserve">32819 </v>
          </cell>
          <cell r="T2783"/>
          <cell r="U2783"/>
          <cell r="V2783"/>
          <cell r="W2783"/>
          <cell r="X2783"/>
          <cell r="Y2783"/>
          <cell r="Z2783"/>
          <cell r="AA2783">
            <v>32819</v>
          </cell>
          <cell r="AB2783"/>
        </row>
        <row r="2784">
          <cell r="A2784"/>
          <cell r="B2784"/>
          <cell r="C2784"/>
          <cell r="D2784"/>
          <cell r="E2784"/>
          <cell r="F2784"/>
          <cell r="G2784"/>
          <cell r="H2784"/>
          <cell r="I2784"/>
          <cell r="J2784"/>
          <cell r="K2784"/>
          <cell r="L2784"/>
          <cell r="M2784"/>
          <cell r="N2784"/>
          <cell r="O2784"/>
          <cell r="P2784">
            <v>0</v>
          </cell>
          <cell r="Q2784"/>
          <cell r="R2784"/>
          <cell r="S2784" t="str">
            <v xml:space="preserve">32819 </v>
          </cell>
          <cell r="T2784"/>
          <cell r="U2784"/>
          <cell r="V2784"/>
          <cell r="W2784"/>
          <cell r="X2784"/>
          <cell r="Y2784"/>
          <cell r="Z2784"/>
          <cell r="AA2784">
            <v>32819</v>
          </cell>
          <cell r="AB2784"/>
        </row>
        <row r="2785">
          <cell r="A2785"/>
          <cell r="B2785"/>
          <cell r="C2785"/>
          <cell r="D2785"/>
          <cell r="E2785"/>
          <cell r="F2785"/>
          <cell r="G2785"/>
          <cell r="H2785"/>
          <cell r="I2785"/>
          <cell r="J2785"/>
          <cell r="K2785"/>
          <cell r="L2785"/>
          <cell r="M2785"/>
          <cell r="N2785"/>
          <cell r="O2785"/>
          <cell r="P2785">
            <v>0</v>
          </cell>
          <cell r="Q2785"/>
          <cell r="R2785"/>
          <cell r="S2785" t="str">
            <v xml:space="preserve">32819 </v>
          </cell>
          <cell r="T2785"/>
          <cell r="U2785"/>
          <cell r="V2785"/>
          <cell r="W2785"/>
          <cell r="X2785"/>
          <cell r="Y2785"/>
          <cell r="Z2785"/>
          <cell r="AA2785">
            <v>32819</v>
          </cell>
          <cell r="AB2785"/>
        </row>
        <row r="2786">
          <cell r="A2786"/>
          <cell r="B2786"/>
          <cell r="C2786"/>
          <cell r="D2786"/>
          <cell r="E2786"/>
          <cell r="F2786"/>
          <cell r="G2786"/>
          <cell r="H2786"/>
          <cell r="I2786"/>
          <cell r="J2786"/>
          <cell r="K2786"/>
          <cell r="L2786"/>
          <cell r="M2786"/>
          <cell r="N2786"/>
          <cell r="O2786"/>
          <cell r="P2786">
            <v>0</v>
          </cell>
          <cell r="Q2786"/>
          <cell r="R2786"/>
          <cell r="S2786" t="str">
            <v xml:space="preserve">32819 </v>
          </cell>
          <cell r="T2786"/>
          <cell r="U2786"/>
          <cell r="V2786"/>
          <cell r="W2786"/>
          <cell r="X2786"/>
          <cell r="Y2786"/>
          <cell r="Z2786"/>
          <cell r="AA2786">
            <v>32819</v>
          </cell>
          <cell r="AB2786"/>
        </row>
        <row r="2787">
          <cell r="A2787"/>
          <cell r="B2787"/>
          <cell r="C2787"/>
          <cell r="D2787"/>
          <cell r="E2787"/>
          <cell r="F2787"/>
          <cell r="G2787"/>
          <cell r="H2787"/>
          <cell r="I2787"/>
          <cell r="J2787"/>
          <cell r="K2787"/>
          <cell r="L2787"/>
          <cell r="M2787"/>
          <cell r="N2787"/>
          <cell r="O2787"/>
          <cell r="P2787">
            <v>0</v>
          </cell>
          <cell r="Q2787"/>
          <cell r="R2787"/>
          <cell r="S2787" t="str">
            <v xml:space="preserve">32819 </v>
          </cell>
          <cell r="T2787"/>
          <cell r="U2787"/>
          <cell r="V2787"/>
          <cell r="W2787"/>
          <cell r="X2787"/>
          <cell r="Y2787"/>
          <cell r="Z2787"/>
          <cell r="AA2787">
            <v>32819</v>
          </cell>
          <cell r="AB2787"/>
        </row>
        <row r="2788">
          <cell r="A2788"/>
          <cell r="B2788"/>
          <cell r="C2788"/>
          <cell r="D2788"/>
          <cell r="E2788"/>
          <cell r="F2788"/>
          <cell r="G2788"/>
          <cell r="H2788"/>
          <cell r="I2788"/>
          <cell r="J2788"/>
          <cell r="K2788"/>
          <cell r="L2788"/>
          <cell r="M2788"/>
          <cell r="N2788"/>
          <cell r="O2788"/>
          <cell r="P2788">
            <v>0</v>
          </cell>
          <cell r="Q2788"/>
          <cell r="R2788"/>
          <cell r="S2788" t="str">
            <v xml:space="preserve">32819 </v>
          </cell>
          <cell r="T2788"/>
          <cell r="U2788"/>
          <cell r="V2788"/>
          <cell r="W2788"/>
          <cell r="X2788"/>
          <cell r="Y2788"/>
          <cell r="Z2788"/>
          <cell r="AA2788">
            <v>32819</v>
          </cell>
          <cell r="AB2788"/>
        </row>
        <row r="2789">
          <cell r="A2789"/>
          <cell r="B2789"/>
          <cell r="C2789"/>
          <cell r="D2789"/>
          <cell r="E2789"/>
          <cell r="F2789"/>
          <cell r="G2789"/>
          <cell r="H2789"/>
          <cell r="I2789"/>
          <cell r="J2789"/>
          <cell r="K2789"/>
          <cell r="L2789"/>
          <cell r="M2789"/>
          <cell r="N2789"/>
          <cell r="O2789"/>
          <cell r="P2789">
            <v>0</v>
          </cell>
          <cell r="Q2789"/>
          <cell r="R2789"/>
          <cell r="S2789" t="str">
            <v xml:space="preserve">32819 </v>
          </cell>
          <cell r="T2789"/>
          <cell r="U2789"/>
          <cell r="V2789"/>
          <cell r="W2789"/>
          <cell r="X2789"/>
          <cell r="Y2789"/>
          <cell r="Z2789"/>
          <cell r="AA2789">
            <v>32819</v>
          </cell>
          <cell r="AB2789"/>
        </row>
        <row r="2790">
          <cell r="A2790"/>
          <cell r="B2790"/>
          <cell r="C2790"/>
          <cell r="D2790"/>
          <cell r="E2790"/>
          <cell r="F2790"/>
          <cell r="G2790"/>
          <cell r="H2790"/>
          <cell r="I2790"/>
          <cell r="J2790"/>
          <cell r="K2790"/>
          <cell r="L2790"/>
          <cell r="M2790"/>
          <cell r="N2790"/>
          <cell r="O2790"/>
          <cell r="P2790">
            <v>0</v>
          </cell>
          <cell r="Q2790"/>
          <cell r="R2790"/>
          <cell r="S2790" t="str">
            <v xml:space="preserve">32819 </v>
          </cell>
          <cell r="T2790"/>
          <cell r="U2790"/>
          <cell r="V2790"/>
          <cell r="W2790"/>
          <cell r="X2790"/>
          <cell r="Y2790"/>
          <cell r="Z2790"/>
          <cell r="AA2790">
            <v>32819</v>
          </cell>
          <cell r="AB2790"/>
        </row>
        <row r="2791">
          <cell r="A2791"/>
          <cell r="B2791"/>
          <cell r="C2791"/>
          <cell r="D2791"/>
          <cell r="E2791"/>
          <cell r="F2791"/>
          <cell r="G2791"/>
          <cell r="H2791"/>
          <cell r="I2791"/>
          <cell r="J2791"/>
          <cell r="K2791"/>
          <cell r="L2791"/>
          <cell r="M2791"/>
          <cell r="N2791"/>
          <cell r="O2791"/>
          <cell r="P2791">
            <v>0</v>
          </cell>
          <cell r="Q2791"/>
          <cell r="R2791"/>
          <cell r="S2791" t="str">
            <v xml:space="preserve">32819 </v>
          </cell>
          <cell r="T2791"/>
          <cell r="U2791"/>
          <cell r="V2791"/>
          <cell r="W2791"/>
          <cell r="X2791"/>
          <cell r="Y2791"/>
          <cell r="Z2791"/>
          <cell r="AA2791">
            <v>32819</v>
          </cell>
          <cell r="AB2791"/>
        </row>
        <row r="2792">
          <cell r="A2792"/>
          <cell r="B2792"/>
          <cell r="C2792"/>
          <cell r="D2792"/>
          <cell r="E2792"/>
          <cell r="F2792"/>
          <cell r="G2792"/>
          <cell r="H2792"/>
          <cell r="I2792"/>
          <cell r="J2792"/>
          <cell r="K2792"/>
          <cell r="L2792"/>
          <cell r="M2792"/>
          <cell r="N2792"/>
          <cell r="O2792"/>
          <cell r="P2792">
            <v>0</v>
          </cell>
          <cell r="Q2792"/>
          <cell r="R2792"/>
          <cell r="S2792" t="str">
            <v xml:space="preserve">32819 </v>
          </cell>
          <cell r="T2792"/>
          <cell r="U2792"/>
          <cell r="V2792"/>
          <cell r="W2792"/>
          <cell r="X2792"/>
          <cell r="Y2792"/>
          <cell r="Z2792"/>
          <cell r="AA2792">
            <v>32819</v>
          </cell>
          <cell r="AB2792"/>
        </row>
        <row r="2793">
          <cell r="A2793"/>
          <cell r="B2793"/>
          <cell r="C2793"/>
          <cell r="D2793"/>
          <cell r="E2793"/>
          <cell r="F2793"/>
          <cell r="G2793"/>
          <cell r="H2793"/>
          <cell r="I2793"/>
          <cell r="J2793"/>
          <cell r="K2793"/>
          <cell r="L2793"/>
          <cell r="M2793"/>
          <cell r="N2793"/>
          <cell r="O2793"/>
          <cell r="P2793">
            <v>0</v>
          </cell>
          <cell r="Q2793"/>
          <cell r="R2793"/>
          <cell r="S2793" t="str">
            <v xml:space="preserve">32819 </v>
          </cell>
          <cell r="T2793"/>
          <cell r="U2793"/>
          <cell r="V2793"/>
          <cell r="W2793"/>
          <cell r="X2793"/>
          <cell r="Y2793"/>
          <cell r="Z2793"/>
          <cell r="AA2793">
            <v>32819</v>
          </cell>
          <cell r="AB2793"/>
        </row>
        <row r="2794">
          <cell r="A2794"/>
          <cell r="B2794"/>
          <cell r="C2794"/>
          <cell r="D2794"/>
          <cell r="E2794"/>
          <cell r="F2794"/>
          <cell r="G2794"/>
          <cell r="H2794"/>
          <cell r="I2794"/>
          <cell r="J2794"/>
          <cell r="K2794"/>
          <cell r="L2794"/>
          <cell r="M2794"/>
          <cell r="N2794"/>
          <cell r="O2794"/>
          <cell r="P2794">
            <v>0</v>
          </cell>
          <cell r="Q2794"/>
          <cell r="R2794"/>
          <cell r="S2794" t="str">
            <v xml:space="preserve">32819 </v>
          </cell>
          <cell r="T2794"/>
          <cell r="U2794"/>
          <cell r="V2794"/>
          <cell r="W2794"/>
          <cell r="X2794"/>
          <cell r="Y2794"/>
          <cell r="Z2794"/>
          <cell r="AA2794">
            <v>32819</v>
          </cell>
          <cell r="AB2794"/>
        </row>
        <row r="2795">
          <cell r="A2795"/>
          <cell r="B2795"/>
          <cell r="C2795"/>
          <cell r="D2795"/>
          <cell r="E2795"/>
          <cell r="F2795"/>
          <cell r="G2795"/>
          <cell r="H2795"/>
          <cell r="I2795"/>
          <cell r="J2795"/>
          <cell r="K2795"/>
          <cell r="L2795"/>
          <cell r="M2795"/>
          <cell r="N2795"/>
          <cell r="O2795"/>
          <cell r="P2795">
            <v>0</v>
          </cell>
          <cell r="Q2795"/>
          <cell r="R2795"/>
          <cell r="S2795" t="str">
            <v xml:space="preserve">32819 </v>
          </cell>
          <cell r="T2795"/>
          <cell r="U2795"/>
          <cell r="V2795"/>
          <cell r="W2795"/>
          <cell r="X2795"/>
          <cell r="Y2795"/>
          <cell r="Z2795"/>
          <cell r="AA2795">
            <v>32819</v>
          </cell>
          <cell r="AB2795"/>
        </row>
        <row r="2796">
          <cell r="A2796"/>
          <cell r="B2796"/>
          <cell r="C2796"/>
          <cell r="D2796"/>
          <cell r="E2796"/>
          <cell r="F2796"/>
          <cell r="G2796"/>
          <cell r="H2796"/>
          <cell r="I2796"/>
          <cell r="J2796"/>
          <cell r="K2796"/>
          <cell r="L2796"/>
          <cell r="M2796"/>
          <cell r="N2796"/>
          <cell r="O2796"/>
          <cell r="P2796">
            <v>0</v>
          </cell>
          <cell r="Q2796"/>
          <cell r="R2796"/>
          <cell r="S2796" t="str">
            <v xml:space="preserve">32819 </v>
          </cell>
          <cell r="T2796"/>
          <cell r="U2796"/>
          <cell r="V2796"/>
          <cell r="W2796"/>
          <cell r="X2796"/>
          <cell r="Y2796"/>
          <cell r="Z2796"/>
          <cell r="AA2796">
            <v>32819</v>
          </cell>
          <cell r="AB2796"/>
        </row>
        <row r="2797">
          <cell r="A2797"/>
          <cell r="B2797"/>
          <cell r="C2797"/>
          <cell r="D2797"/>
          <cell r="E2797"/>
          <cell r="F2797"/>
          <cell r="G2797"/>
          <cell r="H2797"/>
          <cell r="I2797"/>
          <cell r="J2797"/>
          <cell r="K2797"/>
          <cell r="L2797"/>
          <cell r="M2797"/>
          <cell r="N2797"/>
          <cell r="O2797"/>
          <cell r="P2797">
            <v>0</v>
          </cell>
          <cell r="Q2797"/>
          <cell r="R2797"/>
          <cell r="S2797" t="str">
            <v xml:space="preserve">32819 </v>
          </cell>
          <cell r="T2797"/>
          <cell r="U2797"/>
          <cell r="V2797"/>
          <cell r="W2797"/>
          <cell r="X2797"/>
          <cell r="Y2797"/>
          <cell r="Z2797"/>
          <cell r="AA2797">
            <v>32819</v>
          </cell>
          <cell r="AB2797"/>
        </row>
        <row r="2798">
          <cell r="A2798"/>
          <cell r="B2798"/>
          <cell r="C2798"/>
          <cell r="D2798"/>
          <cell r="E2798"/>
          <cell r="F2798"/>
          <cell r="G2798"/>
          <cell r="H2798"/>
          <cell r="I2798"/>
          <cell r="J2798"/>
          <cell r="K2798"/>
          <cell r="L2798"/>
          <cell r="M2798"/>
          <cell r="N2798"/>
          <cell r="O2798"/>
          <cell r="P2798">
            <v>0</v>
          </cell>
          <cell r="Q2798"/>
          <cell r="R2798"/>
          <cell r="S2798" t="str">
            <v xml:space="preserve">32819 </v>
          </cell>
          <cell r="T2798"/>
          <cell r="U2798"/>
          <cell r="V2798"/>
          <cell r="W2798"/>
          <cell r="X2798"/>
          <cell r="Y2798"/>
          <cell r="Z2798"/>
          <cell r="AA2798">
            <v>32819</v>
          </cell>
          <cell r="AB2798"/>
        </row>
        <row r="2799">
          <cell r="A2799"/>
          <cell r="B2799"/>
          <cell r="C2799"/>
          <cell r="D2799"/>
          <cell r="E2799"/>
          <cell r="F2799"/>
          <cell r="G2799"/>
          <cell r="H2799"/>
          <cell r="I2799"/>
          <cell r="J2799"/>
          <cell r="K2799"/>
          <cell r="L2799"/>
          <cell r="M2799"/>
          <cell r="N2799"/>
          <cell r="O2799"/>
          <cell r="P2799">
            <v>0</v>
          </cell>
          <cell r="Q2799"/>
          <cell r="R2799"/>
          <cell r="S2799" t="str">
            <v xml:space="preserve">32819 </v>
          </cell>
          <cell r="T2799"/>
          <cell r="U2799"/>
          <cell r="V2799"/>
          <cell r="W2799"/>
          <cell r="X2799"/>
          <cell r="Y2799"/>
          <cell r="Z2799"/>
          <cell r="AA2799">
            <v>32819</v>
          </cell>
          <cell r="AB2799"/>
        </row>
        <row r="2800">
          <cell r="A2800"/>
          <cell r="B2800"/>
          <cell r="C2800"/>
          <cell r="D2800"/>
          <cell r="E2800"/>
          <cell r="F2800"/>
          <cell r="G2800"/>
          <cell r="H2800"/>
          <cell r="I2800"/>
          <cell r="J2800"/>
          <cell r="K2800"/>
          <cell r="L2800"/>
          <cell r="M2800"/>
          <cell r="N2800"/>
          <cell r="O2800"/>
          <cell r="P2800">
            <v>0</v>
          </cell>
          <cell r="Q2800"/>
          <cell r="R2800"/>
          <cell r="S2800" t="str">
            <v xml:space="preserve">32819 </v>
          </cell>
          <cell r="T2800"/>
          <cell r="U2800"/>
          <cell r="V2800"/>
          <cell r="W2800"/>
          <cell r="X2800"/>
          <cell r="Y2800"/>
          <cell r="Z2800"/>
          <cell r="AA2800">
            <v>32819</v>
          </cell>
          <cell r="AB2800"/>
        </row>
        <row r="2801">
          <cell r="A2801"/>
          <cell r="B2801"/>
          <cell r="C2801"/>
          <cell r="D2801"/>
          <cell r="E2801"/>
          <cell r="F2801"/>
          <cell r="G2801"/>
          <cell r="H2801"/>
          <cell r="I2801"/>
          <cell r="J2801"/>
          <cell r="K2801"/>
          <cell r="L2801"/>
          <cell r="M2801"/>
          <cell r="N2801"/>
          <cell r="O2801"/>
          <cell r="P2801">
            <v>0</v>
          </cell>
          <cell r="Q2801"/>
          <cell r="R2801"/>
          <cell r="S2801" t="str">
            <v xml:space="preserve">32819 </v>
          </cell>
          <cell r="T2801"/>
          <cell r="U2801"/>
          <cell r="V2801"/>
          <cell r="W2801"/>
          <cell r="X2801"/>
          <cell r="Y2801"/>
          <cell r="Z2801"/>
          <cell r="AA2801">
            <v>32819</v>
          </cell>
          <cell r="AB2801"/>
        </row>
        <row r="2802">
          <cell r="A2802"/>
          <cell r="B2802"/>
          <cell r="C2802"/>
          <cell r="D2802"/>
          <cell r="E2802"/>
          <cell r="F2802"/>
          <cell r="G2802"/>
          <cell r="H2802"/>
          <cell r="I2802"/>
          <cell r="J2802"/>
          <cell r="K2802"/>
          <cell r="L2802"/>
          <cell r="M2802"/>
          <cell r="N2802"/>
          <cell r="O2802"/>
          <cell r="P2802">
            <v>0</v>
          </cell>
          <cell r="Q2802"/>
          <cell r="R2802"/>
          <cell r="S2802" t="str">
            <v xml:space="preserve">32819 </v>
          </cell>
          <cell r="T2802"/>
          <cell r="U2802"/>
          <cell r="V2802"/>
          <cell r="W2802"/>
          <cell r="X2802"/>
          <cell r="Y2802"/>
          <cell r="Z2802"/>
          <cell r="AA2802">
            <v>32819</v>
          </cell>
          <cell r="AB2802"/>
        </row>
        <row r="2803">
          <cell r="A2803"/>
          <cell r="B2803"/>
          <cell r="C2803"/>
          <cell r="D2803"/>
          <cell r="E2803"/>
          <cell r="F2803"/>
          <cell r="G2803"/>
          <cell r="H2803"/>
          <cell r="I2803"/>
          <cell r="J2803"/>
          <cell r="K2803"/>
          <cell r="L2803"/>
          <cell r="M2803"/>
          <cell r="N2803"/>
          <cell r="O2803"/>
          <cell r="P2803">
            <v>0</v>
          </cell>
          <cell r="Q2803"/>
          <cell r="R2803"/>
          <cell r="S2803" t="str">
            <v xml:space="preserve">32819 </v>
          </cell>
          <cell r="T2803"/>
          <cell r="U2803"/>
          <cell r="V2803"/>
          <cell r="W2803"/>
          <cell r="X2803"/>
          <cell r="Y2803"/>
          <cell r="Z2803"/>
          <cell r="AA2803">
            <v>32819</v>
          </cell>
          <cell r="AB2803"/>
        </row>
        <row r="2804">
          <cell r="A2804"/>
          <cell r="B2804"/>
          <cell r="C2804"/>
          <cell r="D2804"/>
          <cell r="E2804"/>
          <cell r="F2804"/>
          <cell r="G2804"/>
          <cell r="H2804"/>
          <cell r="I2804"/>
          <cell r="J2804"/>
          <cell r="K2804"/>
          <cell r="L2804"/>
          <cell r="M2804"/>
          <cell r="N2804"/>
          <cell r="O2804"/>
          <cell r="P2804">
            <v>0</v>
          </cell>
          <cell r="Q2804"/>
          <cell r="R2804"/>
          <cell r="S2804" t="str">
            <v xml:space="preserve">32819 </v>
          </cell>
          <cell r="T2804"/>
          <cell r="U2804"/>
          <cell r="V2804"/>
          <cell r="W2804"/>
          <cell r="X2804"/>
          <cell r="Y2804"/>
          <cell r="Z2804"/>
          <cell r="AA2804">
            <v>32819</v>
          </cell>
          <cell r="AB2804"/>
        </row>
        <row r="2805">
          <cell r="A2805"/>
          <cell r="B2805"/>
          <cell r="C2805"/>
          <cell r="D2805"/>
          <cell r="E2805"/>
          <cell r="F2805"/>
          <cell r="G2805"/>
          <cell r="H2805"/>
          <cell r="I2805"/>
          <cell r="J2805"/>
          <cell r="K2805"/>
          <cell r="L2805"/>
          <cell r="M2805"/>
          <cell r="N2805"/>
          <cell r="O2805"/>
          <cell r="P2805">
            <v>0</v>
          </cell>
          <cell r="Q2805"/>
          <cell r="R2805"/>
          <cell r="S2805" t="str">
            <v xml:space="preserve">32819 </v>
          </cell>
          <cell r="T2805"/>
          <cell r="U2805"/>
          <cell r="V2805"/>
          <cell r="W2805"/>
          <cell r="X2805"/>
          <cell r="Y2805"/>
          <cell r="Z2805"/>
          <cell r="AA2805">
            <v>32819</v>
          </cell>
          <cell r="AB2805"/>
        </row>
        <row r="2806">
          <cell r="A2806"/>
          <cell r="B2806"/>
          <cell r="C2806"/>
          <cell r="D2806"/>
          <cell r="E2806"/>
          <cell r="F2806"/>
          <cell r="G2806"/>
          <cell r="H2806"/>
          <cell r="I2806"/>
          <cell r="J2806"/>
          <cell r="K2806"/>
          <cell r="L2806"/>
          <cell r="M2806"/>
          <cell r="N2806"/>
          <cell r="O2806"/>
          <cell r="P2806">
            <v>0</v>
          </cell>
          <cell r="Q2806"/>
          <cell r="R2806"/>
          <cell r="S2806" t="str">
            <v xml:space="preserve">32819 </v>
          </cell>
          <cell r="T2806"/>
          <cell r="U2806"/>
          <cell r="V2806"/>
          <cell r="W2806"/>
          <cell r="X2806"/>
          <cell r="Y2806"/>
          <cell r="Z2806"/>
          <cell r="AA2806">
            <v>32819</v>
          </cell>
          <cell r="AB2806"/>
        </row>
        <row r="2807">
          <cell r="A2807"/>
          <cell r="B2807"/>
          <cell r="C2807"/>
          <cell r="D2807"/>
          <cell r="E2807"/>
          <cell r="F2807"/>
          <cell r="G2807"/>
          <cell r="H2807"/>
          <cell r="I2807"/>
          <cell r="J2807"/>
          <cell r="K2807"/>
          <cell r="L2807"/>
          <cell r="M2807"/>
          <cell r="N2807"/>
          <cell r="O2807"/>
          <cell r="P2807">
            <v>0</v>
          </cell>
          <cell r="Q2807"/>
          <cell r="R2807"/>
          <cell r="S2807" t="str">
            <v xml:space="preserve">32819 </v>
          </cell>
          <cell r="T2807"/>
          <cell r="U2807"/>
          <cell r="V2807"/>
          <cell r="W2807"/>
          <cell r="X2807"/>
          <cell r="Y2807"/>
          <cell r="Z2807"/>
          <cell r="AA2807">
            <v>32819</v>
          </cell>
          <cell r="AB2807"/>
        </row>
        <row r="2808">
          <cell r="A2808"/>
          <cell r="B2808"/>
          <cell r="C2808"/>
          <cell r="D2808"/>
          <cell r="E2808"/>
          <cell r="F2808"/>
          <cell r="G2808"/>
          <cell r="H2808"/>
          <cell r="I2808"/>
          <cell r="J2808"/>
          <cell r="K2808"/>
          <cell r="L2808"/>
          <cell r="M2808"/>
          <cell r="N2808"/>
          <cell r="O2808"/>
          <cell r="P2808">
            <v>0</v>
          </cell>
          <cell r="Q2808"/>
          <cell r="R2808"/>
          <cell r="S2808" t="str">
            <v xml:space="preserve">32819 </v>
          </cell>
          <cell r="T2808"/>
          <cell r="U2808"/>
          <cell r="V2808"/>
          <cell r="W2808"/>
          <cell r="X2808"/>
          <cell r="Y2808"/>
          <cell r="Z2808"/>
          <cell r="AA2808">
            <v>32819</v>
          </cell>
          <cell r="AB2808"/>
        </row>
        <row r="2809">
          <cell r="A2809"/>
          <cell r="B2809"/>
          <cell r="C2809"/>
          <cell r="D2809"/>
          <cell r="E2809"/>
          <cell r="F2809"/>
          <cell r="G2809"/>
          <cell r="H2809"/>
          <cell r="I2809"/>
          <cell r="J2809"/>
          <cell r="K2809"/>
          <cell r="L2809"/>
          <cell r="M2809"/>
          <cell r="N2809"/>
          <cell r="O2809"/>
          <cell r="P2809">
            <v>0</v>
          </cell>
          <cell r="Q2809"/>
          <cell r="R2809"/>
          <cell r="S2809" t="str">
            <v xml:space="preserve">32819 </v>
          </cell>
          <cell r="T2809"/>
          <cell r="U2809"/>
          <cell r="V2809"/>
          <cell r="W2809"/>
          <cell r="X2809"/>
          <cell r="Y2809"/>
          <cell r="Z2809"/>
          <cell r="AA2809">
            <v>32819</v>
          </cell>
          <cell r="AB2809"/>
        </row>
        <row r="2810">
          <cell r="A2810"/>
          <cell r="B2810"/>
          <cell r="C2810"/>
          <cell r="D2810"/>
          <cell r="E2810"/>
          <cell r="F2810"/>
          <cell r="G2810"/>
          <cell r="H2810"/>
          <cell r="I2810"/>
          <cell r="J2810"/>
          <cell r="K2810"/>
          <cell r="L2810"/>
          <cell r="M2810"/>
          <cell r="N2810"/>
          <cell r="O2810"/>
          <cell r="P2810">
            <v>0</v>
          </cell>
          <cell r="Q2810"/>
          <cell r="R2810"/>
          <cell r="S2810" t="str">
            <v xml:space="preserve">32819 </v>
          </cell>
          <cell r="T2810"/>
          <cell r="U2810"/>
          <cell r="V2810"/>
          <cell r="W2810"/>
          <cell r="X2810"/>
          <cell r="Y2810"/>
          <cell r="Z2810"/>
          <cell r="AA2810">
            <v>32819</v>
          </cell>
          <cell r="AB2810"/>
        </row>
        <row r="2811">
          <cell r="A2811"/>
          <cell r="B2811"/>
          <cell r="C2811"/>
          <cell r="D2811"/>
          <cell r="E2811"/>
          <cell r="F2811"/>
          <cell r="G2811"/>
          <cell r="H2811"/>
          <cell r="I2811"/>
          <cell r="J2811"/>
          <cell r="K2811"/>
          <cell r="L2811"/>
          <cell r="M2811"/>
          <cell r="N2811"/>
          <cell r="O2811"/>
          <cell r="P2811">
            <v>0</v>
          </cell>
          <cell r="Q2811"/>
          <cell r="R2811"/>
          <cell r="S2811" t="str">
            <v xml:space="preserve">32819 </v>
          </cell>
          <cell r="T2811"/>
          <cell r="U2811"/>
          <cell r="V2811"/>
          <cell r="W2811"/>
          <cell r="X2811"/>
          <cell r="Y2811"/>
          <cell r="Z2811"/>
          <cell r="AA2811">
            <v>32819</v>
          </cell>
          <cell r="AB2811"/>
        </row>
        <row r="2812">
          <cell r="A2812"/>
          <cell r="B2812"/>
          <cell r="C2812"/>
          <cell r="D2812"/>
          <cell r="E2812"/>
          <cell r="F2812"/>
          <cell r="G2812"/>
          <cell r="H2812"/>
          <cell r="I2812"/>
          <cell r="J2812"/>
          <cell r="K2812"/>
          <cell r="L2812"/>
          <cell r="M2812"/>
          <cell r="N2812"/>
          <cell r="O2812"/>
          <cell r="P2812">
            <v>0</v>
          </cell>
          <cell r="Q2812"/>
          <cell r="R2812"/>
          <cell r="S2812" t="str">
            <v xml:space="preserve">32819 </v>
          </cell>
          <cell r="T2812"/>
          <cell r="U2812"/>
          <cell r="V2812"/>
          <cell r="W2812"/>
          <cell r="X2812"/>
          <cell r="Y2812"/>
          <cell r="Z2812"/>
          <cell r="AA2812">
            <v>32819</v>
          </cell>
          <cell r="AB2812"/>
        </row>
        <row r="2813">
          <cell r="A2813"/>
          <cell r="B2813"/>
          <cell r="C2813"/>
          <cell r="D2813"/>
          <cell r="E2813"/>
          <cell r="F2813"/>
          <cell r="G2813"/>
          <cell r="H2813"/>
          <cell r="I2813"/>
          <cell r="J2813"/>
          <cell r="K2813"/>
          <cell r="L2813"/>
          <cell r="M2813"/>
          <cell r="N2813"/>
          <cell r="O2813"/>
          <cell r="P2813">
            <v>0</v>
          </cell>
          <cell r="Q2813"/>
          <cell r="R2813"/>
          <cell r="S2813" t="str">
            <v xml:space="preserve">32819 </v>
          </cell>
          <cell r="T2813"/>
          <cell r="U2813"/>
          <cell r="V2813"/>
          <cell r="W2813"/>
          <cell r="X2813"/>
          <cell r="Y2813"/>
          <cell r="Z2813"/>
          <cell r="AA2813">
            <v>32819</v>
          </cell>
          <cell r="AB2813"/>
        </row>
        <row r="2814">
          <cell r="A2814"/>
          <cell r="B2814"/>
          <cell r="C2814"/>
          <cell r="D2814"/>
          <cell r="E2814"/>
          <cell r="F2814"/>
          <cell r="G2814"/>
          <cell r="H2814"/>
          <cell r="I2814"/>
          <cell r="J2814"/>
          <cell r="K2814"/>
          <cell r="L2814"/>
          <cell r="M2814"/>
          <cell r="N2814"/>
          <cell r="O2814"/>
          <cell r="P2814">
            <v>0</v>
          </cell>
          <cell r="Q2814"/>
          <cell r="R2814"/>
          <cell r="S2814" t="str">
            <v xml:space="preserve">32819 </v>
          </cell>
          <cell r="T2814"/>
          <cell r="U2814"/>
          <cell r="V2814"/>
          <cell r="W2814"/>
          <cell r="X2814"/>
          <cell r="Y2814"/>
          <cell r="Z2814"/>
          <cell r="AA2814">
            <v>32819</v>
          </cell>
          <cell r="AB2814"/>
        </row>
        <row r="2815">
          <cell r="A2815"/>
          <cell r="B2815"/>
          <cell r="C2815"/>
          <cell r="D2815"/>
          <cell r="E2815"/>
          <cell r="F2815"/>
          <cell r="G2815"/>
          <cell r="H2815"/>
          <cell r="I2815"/>
          <cell r="J2815"/>
          <cell r="K2815"/>
          <cell r="L2815"/>
          <cell r="M2815"/>
          <cell r="N2815"/>
          <cell r="O2815"/>
          <cell r="P2815">
            <v>0</v>
          </cell>
          <cell r="Q2815"/>
          <cell r="R2815"/>
          <cell r="S2815" t="str">
            <v xml:space="preserve">32819 </v>
          </cell>
          <cell r="T2815"/>
          <cell r="U2815"/>
          <cell r="V2815"/>
          <cell r="W2815"/>
          <cell r="X2815"/>
          <cell r="Y2815"/>
          <cell r="Z2815"/>
          <cell r="AA2815">
            <v>32819</v>
          </cell>
          <cell r="AB2815"/>
        </row>
        <row r="2816">
          <cell r="A2816"/>
          <cell r="B2816"/>
          <cell r="C2816"/>
          <cell r="D2816"/>
          <cell r="E2816"/>
          <cell r="F2816"/>
          <cell r="G2816"/>
          <cell r="H2816"/>
          <cell r="I2816"/>
          <cell r="J2816"/>
          <cell r="K2816"/>
          <cell r="L2816"/>
          <cell r="M2816"/>
          <cell r="N2816"/>
          <cell r="O2816"/>
          <cell r="P2816">
            <v>0</v>
          </cell>
          <cell r="Q2816"/>
          <cell r="R2816"/>
          <cell r="S2816" t="str">
            <v xml:space="preserve">32819 </v>
          </cell>
          <cell r="T2816"/>
          <cell r="U2816"/>
          <cell r="V2816"/>
          <cell r="W2816"/>
          <cell r="X2816"/>
          <cell r="Y2816"/>
          <cell r="Z2816"/>
          <cell r="AA2816">
            <v>32819</v>
          </cell>
          <cell r="AB2816"/>
        </row>
        <row r="2817">
          <cell r="A2817"/>
          <cell r="B2817"/>
          <cell r="C2817"/>
          <cell r="D2817"/>
          <cell r="E2817"/>
          <cell r="F2817"/>
          <cell r="G2817"/>
          <cell r="H2817"/>
          <cell r="I2817"/>
          <cell r="J2817"/>
          <cell r="K2817"/>
          <cell r="L2817"/>
          <cell r="M2817"/>
          <cell r="N2817"/>
          <cell r="O2817"/>
          <cell r="P2817">
            <v>0</v>
          </cell>
          <cell r="Q2817"/>
          <cell r="R2817"/>
          <cell r="S2817" t="str">
            <v xml:space="preserve">32819 </v>
          </cell>
          <cell r="T2817"/>
          <cell r="U2817"/>
          <cell r="V2817"/>
          <cell r="W2817"/>
          <cell r="X2817"/>
          <cell r="Y2817"/>
          <cell r="Z2817"/>
          <cell r="AA2817">
            <v>32819</v>
          </cell>
          <cell r="AB2817"/>
        </row>
        <row r="2818">
          <cell r="A2818"/>
          <cell r="B2818"/>
          <cell r="C2818"/>
          <cell r="D2818"/>
          <cell r="E2818"/>
          <cell r="F2818"/>
          <cell r="G2818"/>
          <cell r="H2818"/>
          <cell r="I2818"/>
          <cell r="J2818"/>
          <cell r="K2818"/>
          <cell r="L2818"/>
          <cell r="M2818"/>
          <cell r="N2818"/>
          <cell r="O2818"/>
          <cell r="P2818">
            <v>0</v>
          </cell>
          <cell r="Q2818"/>
          <cell r="R2818"/>
          <cell r="S2818" t="str">
            <v xml:space="preserve">32819 </v>
          </cell>
          <cell r="T2818"/>
          <cell r="U2818"/>
          <cell r="V2818"/>
          <cell r="W2818"/>
          <cell r="X2818"/>
          <cell r="Y2818"/>
          <cell r="Z2818"/>
          <cell r="AA2818">
            <v>32819</v>
          </cell>
          <cell r="AB2818"/>
        </row>
        <row r="2819">
          <cell r="A2819"/>
          <cell r="B2819"/>
          <cell r="C2819"/>
          <cell r="D2819"/>
          <cell r="E2819"/>
          <cell r="F2819"/>
          <cell r="G2819"/>
          <cell r="H2819"/>
          <cell r="I2819"/>
          <cell r="J2819"/>
          <cell r="K2819"/>
          <cell r="L2819"/>
          <cell r="M2819"/>
          <cell r="N2819"/>
          <cell r="O2819"/>
          <cell r="P2819">
            <v>0</v>
          </cell>
          <cell r="Q2819"/>
          <cell r="R2819"/>
          <cell r="S2819" t="str">
            <v xml:space="preserve">32819 </v>
          </cell>
          <cell r="T2819"/>
          <cell r="U2819"/>
          <cell r="V2819"/>
          <cell r="W2819"/>
          <cell r="X2819"/>
          <cell r="Y2819"/>
          <cell r="Z2819"/>
          <cell r="AA2819">
            <v>32819</v>
          </cell>
          <cell r="AB2819"/>
        </row>
        <row r="2820">
          <cell r="A2820"/>
          <cell r="B2820"/>
          <cell r="C2820"/>
          <cell r="D2820"/>
          <cell r="E2820"/>
          <cell r="F2820"/>
          <cell r="G2820"/>
          <cell r="H2820"/>
          <cell r="I2820"/>
          <cell r="J2820"/>
          <cell r="K2820"/>
          <cell r="L2820"/>
          <cell r="M2820"/>
          <cell r="N2820"/>
          <cell r="O2820"/>
          <cell r="P2820">
            <v>0</v>
          </cell>
          <cell r="Q2820"/>
          <cell r="R2820"/>
          <cell r="S2820" t="str">
            <v xml:space="preserve">32819 </v>
          </cell>
          <cell r="T2820"/>
          <cell r="U2820"/>
          <cell r="V2820"/>
          <cell r="W2820"/>
          <cell r="X2820"/>
          <cell r="Y2820"/>
          <cell r="Z2820"/>
          <cell r="AA2820">
            <v>32819</v>
          </cell>
          <cell r="AB2820"/>
        </row>
        <row r="2821">
          <cell r="A2821"/>
          <cell r="B2821"/>
          <cell r="C2821"/>
          <cell r="D2821"/>
          <cell r="E2821"/>
          <cell r="F2821"/>
          <cell r="G2821"/>
          <cell r="H2821"/>
          <cell r="I2821"/>
          <cell r="J2821"/>
          <cell r="K2821"/>
          <cell r="L2821"/>
          <cell r="M2821"/>
          <cell r="N2821"/>
          <cell r="O2821"/>
          <cell r="P2821">
            <v>0</v>
          </cell>
          <cell r="Q2821"/>
          <cell r="R2821"/>
          <cell r="S2821" t="str">
            <v xml:space="preserve">32819 </v>
          </cell>
          <cell r="T2821"/>
          <cell r="U2821"/>
          <cell r="V2821"/>
          <cell r="W2821"/>
          <cell r="X2821"/>
          <cell r="Y2821"/>
          <cell r="Z2821"/>
          <cell r="AA2821">
            <v>32819</v>
          </cell>
          <cell r="AB2821"/>
        </row>
        <row r="2822">
          <cell r="A2822"/>
          <cell r="B2822"/>
          <cell r="C2822"/>
          <cell r="D2822"/>
          <cell r="E2822"/>
          <cell r="F2822"/>
          <cell r="G2822"/>
          <cell r="H2822"/>
          <cell r="I2822"/>
          <cell r="J2822"/>
          <cell r="K2822"/>
          <cell r="L2822"/>
          <cell r="M2822"/>
          <cell r="N2822"/>
          <cell r="O2822"/>
          <cell r="P2822">
            <v>0</v>
          </cell>
          <cell r="Q2822"/>
          <cell r="R2822"/>
          <cell r="S2822" t="str">
            <v xml:space="preserve">32819 </v>
          </cell>
          <cell r="T2822"/>
          <cell r="U2822"/>
          <cell r="V2822"/>
          <cell r="W2822"/>
          <cell r="X2822"/>
          <cell r="Y2822"/>
          <cell r="Z2822"/>
          <cell r="AA2822">
            <v>32819</v>
          </cell>
          <cell r="AB2822"/>
        </row>
        <row r="2823">
          <cell r="A2823"/>
          <cell r="B2823"/>
          <cell r="C2823"/>
          <cell r="D2823"/>
          <cell r="E2823"/>
          <cell r="F2823"/>
          <cell r="G2823"/>
          <cell r="H2823"/>
          <cell r="I2823"/>
          <cell r="J2823"/>
          <cell r="K2823"/>
          <cell r="L2823"/>
          <cell r="M2823"/>
          <cell r="N2823"/>
          <cell r="O2823"/>
          <cell r="P2823">
            <v>0</v>
          </cell>
          <cell r="Q2823"/>
          <cell r="R2823"/>
          <cell r="S2823" t="str">
            <v xml:space="preserve">32819 </v>
          </cell>
          <cell r="T2823"/>
          <cell r="U2823"/>
          <cell r="V2823"/>
          <cell r="W2823"/>
          <cell r="X2823"/>
          <cell r="Y2823"/>
          <cell r="Z2823"/>
          <cell r="AA2823">
            <v>32819</v>
          </cell>
          <cell r="AB2823"/>
        </row>
        <row r="2824">
          <cell r="A2824"/>
          <cell r="B2824"/>
          <cell r="C2824"/>
          <cell r="D2824"/>
          <cell r="E2824"/>
          <cell r="F2824"/>
          <cell r="G2824"/>
          <cell r="H2824"/>
          <cell r="I2824"/>
          <cell r="J2824"/>
          <cell r="K2824"/>
          <cell r="L2824"/>
          <cell r="M2824"/>
          <cell r="N2824"/>
          <cell r="O2824"/>
          <cell r="P2824">
            <v>0</v>
          </cell>
          <cell r="Q2824"/>
          <cell r="R2824"/>
          <cell r="S2824" t="str">
            <v xml:space="preserve">32819 </v>
          </cell>
          <cell r="T2824"/>
          <cell r="U2824"/>
          <cell r="V2824"/>
          <cell r="W2824"/>
          <cell r="X2824"/>
          <cell r="Y2824"/>
          <cell r="Z2824"/>
          <cell r="AA2824">
            <v>32819</v>
          </cell>
          <cell r="AB2824"/>
        </row>
        <row r="2825">
          <cell r="A2825"/>
          <cell r="B2825"/>
          <cell r="C2825"/>
          <cell r="D2825"/>
          <cell r="E2825"/>
          <cell r="F2825"/>
          <cell r="G2825"/>
          <cell r="H2825"/>
          <cell r="I2825"/>
          <cell r="J2825"/>
          <cell r="K2825"/>
          <cell r="L2825"/>
          <cell r="M2825"/>
          <cell r="N2825"/>
          <cell r="O2825"/>
          <cell r="P2825">
            <v>0</v>
          </cell>
          <cell r="Q2825"/>
          <cell r="R2825"/>
          <cell r="S2825" t="str">
            <v xml:space="preserve">32819 </v>
          </cell>
          <cell r="T2825"/>
          <cell r="U2825"/>
          <cell r="V2825"/>
          <cell r="W2825"/>
          <cell r="X2825"/>
          <cell r="Y2825"/>
          <cell r="Z2825"/>
          <cell r="AA2825">
            <v>32819</v>
          </cell>
          <cell r="AB2825"/>
        </row>
        <row r="2826">
          <cell r="A2826"/>
          <cell r="B2826"/>
          <cell r="C2826"/>
          <cell r="D2826"/>
          <cell r="E2826"/>
          <cell r="F2826"/>
          <cell r="G2826"/>
          <cell r="H2826"/>
          <cell r="I2826"/>
          <cell r="J2826"/>
          <cell r="K2826"/>
          <cell r="L2826"/>
          <cell r="M2826"/>
          <cell r="N2826"/>
          <cell r="O2826"/>
          <cell r="P2826">
            <v>0</v>
          </cell>
          <cell r="Q2826"/>
          <cell r="R2826"/>
          <cell r="S2826" t="str">
            <v xml:space="preserve">32819 </v>
          </cell>
          <cell r="T2826"/>
          <cell r="U2826"/>
          <cell r="V2826"/>
          <cell r="W2826"/>
          <cell r="X2826"/>
          <cell r="Y2826"/>
          <cell r="Z2826"/>
          <cell r="AA2826">
            <v>32819</v>
          </cell>
          <cell r="AB2826"/>
        </row>
        <row r="2827">
          <cell r="A2827"/>
          <cell r="B2827"/>
          <cell r="C2827"/>
          <cell r="D2827"/>
          <cell r="E2827"/>
          <cell r="F2827"/>
          <cell r="G2827"/>
          <cell r="H2827"/>
          <cell r="I2827"/>
          <cell r="J2827"/>
          <cell r="K2827"/>
          <cell r="L2827"/>
          <cell r="M2827"/>
          <cell r="N2827"/>
          <cell r="O2827"/>
          <cell r="P2827">
            <v>0</v>
          </cell>
          <cell r="Q2827"/>
          <cell r="R2827"/>
          <cell r="S2827" t="str">
            <v xml:space="preserve">32819 </v>
          </cell>
          <cell r="T2827"/>
          <cell r="U2827"/>
          <cell r="V2827"/>
          <cell r="W2827"/>
          <cell r="X2827"/>
          <cell r="Y2827"/>
          <cell r="Z2827"/>
          <cell r="AA2827">
            <v>32819</v>
          </cell>
          <cell r="AB2827"/>
        </row>
        <row r="2828">
          <cell r="A2828"/>
          <cell r="B2828"/>
          <cell r="C2828"/>
          <cell r="D2828"/>
          <cell r="E2828"/>
          <cell r="F2828"/>
          <cell r="G2828"/>
          <cell r="H2828"/>
          <cell r="I2828"/>
          <cell r="J2828"/>
          <cell r="K2828"/>
          <cell r="L2828"/>
          <cell r="M2828"/>
          <cell r="N2828"/>
          <cell r="O2828"/>
          <cell r="P2828">
            <v>0</v>
          </cell>
          <cell r="Q2828"/>
          <cell r="R2828"/>
          <cell r="S2828" t="str">
            <v xml:space="preserve">32819 </v>
          </cell>
          <cell r="T2828"/>
          <cell r="U2828"/>
          <cell r="V2828"/>
          <cell r="W2828"/>
          <cell r="X2828"/>
          <cell r="Y2828"/>
          <cell r="Z2828"/>
          <cell r="AA2828">
            <v>32819</v>
          </cell>
          <cell r="AB2828"/>
        </row>
        <row r="2829">
          <cell r="A2829"/>
          <cell r="B2829"/>
          <cell r="C2829"/>
          <cell r="D2829"/>
          <cell r="E2829"/>
          <cell r="F2829"/>
          <cell r="G2829"/>
          <cell r="H2829"/>
          <cell r="I2829"/>
          <cell r="J2829"/>
          <cell r="K2829"/>
          <cell r="L2829"/>
          <cell r="M2829"/>
          <cell r="N2829"/>
          <cell r="O2829"/>
          <cell r="P2829">
            <v>0</v>
          </cell>
          <cell r="Q2829"/>
          <cell r="R2829"/>
          <cell r="S2829" t="str">
            <v xml:space="preserve">32819 </v>
          </cell>
          <cell r="T2829"/>
          <cell r="U2829"/>
          <cell r="V2829"/>
          <cell r="W2829"/>
          <cell r="X2829"/>
          <cell r="Y2829"/>
          <cell r="Z2829"/>
          <cell r="AA2829">
            <v>32819</v>
          </cell>
          <cell r="AB2829"/>
        </row>
        <row r="2830">
          <cell r="A2830"/>
          <cell r="B2830"/>
          <cell r="C2830"/>
          <cell r="D2830"/>
          <cell r="E2830"/>
          <cell r="F2830"/>
          <cell r="G2830"/>
          <cell r="H2830"/>
          <cell r="I2830"/>
          <cell r="J2830"/>
          <cell r="K2830"/>
          <cell r="L2830"/>
          <cell r="M2830"/>
          <cell r="N2830"/>
          <cell r="O2830"/>
          <cell r="P2830">
            <v>0</v>
          </cell>
          <cell r="Q2830"/>
          <cell r="R2830"/>
          <cell r="S2830" t="str">
            <v xml:space="preserve">32819 </v>
          </cell>
          <cell r="T2830"/>
          <cell r="U2830"/>
          <cell r="V2830"/>
          <cell r="W2830"/>
          <cell r="X2830"/>
          <cell r="Y2830"/>
          <cell r="Z2830"/>
          <cell r="AA2830">
            <v>32819</v>
          </cell>
          <cell r="AB2830"/>
        </row>
        <row r="2831">
          <cell r="A2831"/>
          <cell r="B2831"/>
          <cell r="C2831"/>
          <cell r="D2831"/>
          <cell r="E2831"/>
          <cell r="F2831"/>
          <cell r="G2831"/>
          <cell r="H2831"/>
          <cell r="I2831"/>
          <cell r="J2831"/>
          <cell r="K2831"/>
          <cell r="L2831"/>
          <cell r="M2831"/>
          <cell r="N2831"/>
          <cell r="O2831"/>
          <cell r="P2831">
            <v>0</v>
          </cell>
          <cell r="Q2831"/>
          <cell r="R2831"/>
          <cell r="S2831" t="str">
            <v xml:space="preserve">32819 </v>
          </cell>
          <cell r="T2831"/>
          <cell r="U2831"/>
          <cell r="V2831"/>
          <cell r="W2831"/>
          <cell r="X2831"/>
          <cell r="Y2831"/>
          <cell r="Z2831"/>
          <cell r="AA2831">
            <v>32819</v>
          </cell>
          <cell r="AB2831"/>
        </row>
        <row r="2832">
          <cell r="A2832"/>
          <cell r="B2832"/>
          <cell r="C2832"/>
          <cell r="D2832"/>
          <cell r="E2832"/>
          <cell r="F2832"/>
          <cell r="G2832"/>
          <cell r="H2832"/>
          <cell r="I2832"/>
          <cell r="J2832"/>
          <cell r="K2832"/>
          <cell r="L2832"/>
          <cell r="M2832"/>
          <cell r="N2832"/>
          <cell r="O2832"/>
          <cell r="P2832">
            <v>0</v>
          </cell>
          <cell r="Q2832"/>
          <cell r="R2832"/>
          <cell r="S2832" t="str">
            <v xml:space="preserve">32819 </v>
          </cell>
          <cell r="T2832"/>
          <cell r="U2832"/>
          <cell r="V2832"/>
          <cell r="W2832"/>
          <cell r="X2832"/>
          <cell r="Y2832"/>
          <cell r="Z2832"/>
          <cell r="AA2832">
            <v>32819</v>
          </cell>
          <cell r="AB2832"/>
        </row>
        <row r="2833">
          <cell r="A2833"/>
          <cell r="B2833"/>
          <cell r="C2833"/>
          <cell r="D2833"/>
          <cell r="E2833"/>
          <cell r="F2833"/>
          <cell r="G2833"/>
          <cell r="H2833"/>
          <cell r="I2833"/>
          <cell r="J2833"/>
          <cell r="K2833"/>
          <cell r="L2833"/>
          <cell r="M2833"/>
          <cell r="N2833"/>
          <cell r="O2833"/>
          <cell r="P2833">
            <v>0</v>
          </cell>
          <cell r="Q2833"/>
          <cell r="R2833"/>
          <cell r="S2833" t="str">
            <v xml:space="preserve">32819 </v>
          </cell>
          <cell r="T2833"/>
          <cell r="U2833"/>
          <cell r="V2833"/>
          <cell r="W2833"/>
          <cell r="X2833"/>
          <cell r="Y2833"/>
          <cell r="Z2833"/>
          <cell r="AA2833">
            <v>32819</v>
          </cell>
          <cell r="AB2833"/>
        </row>
        <row r="2834">
          <cell r="A2834"/>
          <cell r="B2834"/>
          <cell r="C2834"/>
          <cell r="D2834"/>
          <cell r="E2834"/>
          <cell r="F2834"/>
          <cell r="G2834"/>
          <cell r="H2834"/>
          <cell r="I2834"/>
          <cell r="J2834"/>
          <cell r="K2834"/>
          <cell r="L2834"/>
          <cell r="M2834"/>
          <cell r="N2834"/>
          <cell r="O2834"/>
          <cell r="P2834">
            <v>0</v>
          </cell>
          <cell r="Q2834"/>
          <cell r="R2834"/>
          <cell r="S2834" t="str">
            <v xml:space="preserve">32819 </v>
          </cell>
          <cell r="T2834"/>
          <cell r="U2834"/>
          <cell r="V2834"/>
          <cell r="W2834"/>
          <cell r="X2834"/>
          <cell r="Y2834"/>
          <cell r="Z2834"/>
          <cell r="AA2834">
            <v>32819</v>
          </cell>
          <cell r="AB2834"/>
        </row>
        <row r="2835">
          <cell r="A2835"/>
          <cell r="B2835"/>
          <cell r="C2835"/>
          <cell r="D2835"/>
          <cell r="E2835"/>
          <cell r="F2835"/>
          <cell r="G2835"/>
          <cell r="H2835"/>
          <cell r="I2835"/>
          <cell r="J2835"/>
          <cell r="K2835"/>
          <cell r="L2835"/>
          <cell r="M2835"/>
          <cell r="N2835"/>
          <cell r="O2835"/>
          <cell r="P2835">
            <v>0</v>
          </cell>
          <cell r="Q2835"/>
          <cell r="R2835"/>
          <cell r="S2835" t="str">
            <v xml:space="preserve">32819 </v>
          </cell>
          <cell r="T2835"/>
          <cell r="U2835"/>
          <cell r="V2835"/>
          <cell r="W2835"/>
          <cell r="X2835"/>
          <cell r="Y2835"/>
          <cell r="Z2835"/>
          <cell r="AA2835">
            <v>32819</v>
          </cell>
          <cell r="AB2835"/>
        </row>
        <row r="2836">
          <cell r="A2836"/>
          <cell r="B2836"/>
          <cell r="C2836"/>
          <cell r="D2836"/>
          <cell r="E2836"/>
          <cell r="F2836"/>
          <cell r="G2836"/>
          <cell r="H2836"/>
          <cell r="I2836"/>
          <cell r="J2836"/>
          <cell r="K2836"/>
          <cell r="L2836"/>
          <cell r="M2836"/>
          <cell r="N2836"/>
          <cell r="O2836"/>
          <cell r="P2836">
            <v>0</v>
          </cell>
          <cell r="Q2836"/>
          <cell r="R2836"/>
          <cell r="S2836" t="str">
            <v xml:space="preserve">32819 </v>
          </cell>
          <cell r="T2836"/>
          <cell r="U2836"/>
          <cell r="V2836"/>
          <cell r="W2836"/>
          <cell r="X2836"/>
          <cell r="Y2836"/>
          <cell r="Z2836"/>
          <cell r="AA2836">
            <v>32819</v>
          </cell>
          <cell r="AB2836"/>
        </row>
        <row r="2837">
          <cell r="A2837"/>
          <cell r="B2837"/>
          <cell r="C2837"/>
          <cell r="D2837"/>
          <cell r="E2837"/>
          <cell r="F2837"/>
          <cell r="G2837"/>
          <cell r="H2837"/>
          <cell r="I2837"/>
          <cell r="J2837"/>
          <cell r="K2837"/>
          <cell r="L2837"/>
          <cell r="M2837"/>
          <cell r="N2837"/>
          <cell r="O2837"/>
          <cell r="P2837">
            <v>0</v>
          </cell>
          <cell r="Q2837"/>
          <cell r="R2837"/>
          <cell r="S2837" t="str">
            <v xml:space="preserve">32819 </v>
          </cell>
          <cell r="T2837"/>
          <cell r="U2837"/>
          <cell r="V2837"/>
          <cell r="W2837"/>
          <cell r="X2837"/>
          <cell r="Y2837"/>
          <cell r="Z2837"/>
          <cell r="AA2837">
            <v>32819</v>
          </cell>
          <cell r="AB2837"/>
        </row>
        <row r="2838">
          <cell r="A2838"/>
          <cell r="B2838"/>
          <cell r="C2838"/>
          <cell r="D2838"/>
          <cell r="E2838"/>
          <cell r="F2838"/>
          <cell r="G2838"/>
          <cell r="H2838"/>
          <cell r="I2838"/>
          <cell r="J2838"/>
          <cell r="K2838"/>
          <cell r="L2838"/>
          <cell r="M2838"/>
          <cell r="N2838"/>
          <cell r="O2838"/>
          <cell r="P2838">
            <v>0</v>
          </cell>
          <cell r="Q2838"/>
          <cell r="R2838"/>
          <cell r="S2838" t="str">
            <v xml:space="preserve">32819 </v>
          </cell>
          <cell r="T2838"/>
          <cell r="U2838"/>
          <cell r="V2838"/>
          <cell r="W2838"/>
          <cell r="X2838"/>
          <cell r="Y2838"/>
          <cell r="Z2838"/>
          <cell r="AA2838">
            <v>32819</v>
          </cell>
          <cell r="AB2838"/>
        </row>
        <row r="2839">
          <cell r="A2839"/>
          <cell r="B2839"/>
          <cell r="C2839"/>
          <cell r="D2839"/>
          <cell r="E2839"/>
          <cell r="F2839"/>
          <cell r="G2839"/>
          <cell r="H2839"/>
          <cell r="I2839"/>
          <cell r="J2839"/>
          <cell r="K2839"/>
          <cell r="L2839"/>
          <cell r="M2839"/>
          <cell r="N2839"/>
          <cell r="O2839"/>
          <cell r="P2839">
            <v>0</v>
          </cell>
          <cell r="Q2839"/>
          <cell r="R2839"/>
          <cell r="S2839" t="str">
            <v xml:space="preserve">32819 </v>
          </cell>
          <cell r="T2839"/>
          <cell r="U2839"/>
          <cell r="V2839"/>
          <cell r="W2839"/>
          <cell r="X2839"/>
          <cell r="Y2839"/>
          <cell r="Z2839"/>
          <cell r="AA2839">
            <v>32819</v>
          </cell>
          <cell r="AB2839"/>
        </row>
        <row r="2840">
          <cell r="A2840"/>
          <cell r="B2840"/>
          <cell r="C2840"/>
          <cell r="D2840"/>
          <cell r="E2840"/>
          <cell r="F2840"/>
          <cell r="G2840"/>
          <cell r="H2840"/>
          <cell r="I2840"/>
          <cell r="J2840"/>
          <cell r="K2840"/>
          <cell r="L2840"/>
          <cell r="M2840"/>
          <cell r="N2840"/>
          <cell r="O2840"/>
          <cell r="P2840">
            <v>0</v>
          </cell>
          <cell r="Q2840"/>
          <cell r="R2840"/>
          <cell r="S2840" t="str">
            <v xml:space="preserve">32819 </v>
          </cell>
          <cell r="T2840"/>
          <cell r="U2840"/>
          <cell r="V2840"/>
          <cell r="W2840"/>
          <cell r="X2840"/>
          <cell r="Y2840"/>
          <cell r="Z2840"/>
          <cell r="AA2840">
            <v>32819</v>
          </cell>
          <cell r="AB2840"/>
        </row>
        <row r="2841">
          <cell r="A2841"/>
          <cell r="B2841"/>
          <cell r="C2841"/>
          <cell r="D2841"/>
          <cell r="E2841"/>
          <cell r="F2841"/>
          <cell r="G2841"/>
          <cell r="H2841"/>
          <cell r="I2841"/>
          <cell r="J2841"/>
          <cell r="K2841"/>
          <cell r="L2841"/>
          <cell r="M2841"/>
          <cell r="N2841"/>
          <cell r="O2841"/>
          <cell r="P2841">
            <v>0</v>
          </cell>
          <cell r="Q2841"/>
          <cell r="R2841"/>
          <cell r="S2841" t="str">
            <v xml:space="preserve">32819 </v>
          </cell>
          <cell r="T2841"/>
          <cell r="U2841"/>
          <cell r="V2841"/>
          <cell r="W2841"/>
          <cell r="X2841"/>
          <cell r="Y2841"/>
          <cell r="Z2841"/>
          <cell r="AA2841">
            <v>32819</v>
          </cell>
          <cell r="AB2841"/>
        </row>
        <row r="2842">
          <cell r="A2842"/>
          <cell r="B2842"/>
          <cell r="C2842"/>
          <cell r="D2842"/>
          <cell r="E2842"/>
          <cell r="F2842"/>
          <cell r="G2842"/>
          <cell r="H2842"/>
          <cell r="I2842"/>
          <cell r="J2842"/>
          <cell r="K2842"/>
          <cell r="L2842"/>
          <cell r="M2842"/>
          <cell r="N2842"/>
          <cell r="O2842"/>
          <cell r="P2842">
            <v>0</v>
          </cell>
          <cell r="Q2842"/>
          <cell r="R2842"/>
          <cell r="S2842" t="str">
            <v xml:space="preserve">32819 </v>
          </cell>
          <cell r="T2842"/>
          <cell r="U2842"/>
          <cell r="V2842"/>
          <cell r="W2842"/>
          <cell r="X2842"/>
          <cell r="Y2842"/>
          <cell r="Z2842"/>
          <cell r="AA2842">
            <v>32819</v>
          </cell>
          <cell r="AB2842"/>
        </row>
        <row r="2843">
          <cell r="A2843"/>
          <cell r="B2843"/>
          <cell r="C2843"/>
          <cell r="D2843"/>
          <cell r="E2843"/>
          <cell r="F2843"/>
          <cell r="G2843"/>
          <cell r="H2843"/>
          <cell r="I2843"/>
          <cell r="J2843"/>
          <cell r="K2843"/>
          <cell r="L2843"/>
          <cell r="M2843"/>
          <cell r="N2843"/>
          <cell r="O2843"/>
          <cell r="P2843">
            <v>0</v>
          </cell>
          <cell r="Q2843"/>
          <cell r="R2843"/>
          <cell r="S2843" t="str">
            <v xml:space="preserve">32819 </v>
          </cell>
          <cell r="T2843"/>
          <cell r="U2843"/>
          <cell r="V2843"/>
          <cell r="W2843"/>
          <cell r="X2843"/>
          <cell r="Y2843"/>
          <cell r="Z2843"/>
          <cell r="AA2843">
            <v>32819</v>
          </cell>
          <cell r="AB2843"/>
        </row>
        <row r="2844">
          <cell r="A2844"/>
          <cell r="B2844"/>
          <cell r="C2844"/>
          <cell r="D2844"/>
          <cell r="E2844"/>
          <cell r="F2844"/>
          <cell r="G2844"/>
          <cell r="H2844"/>
          <cell r="I2844"/>
          <cell r="J2844"/>
          <cell r="K2844"/>
          <cell r="L2844"/>
          <cell r="M2844"/>
          <cell r="N2844"/>
          <cell r="O2844"/>
          <cell r="P2844">
            <v>0</v>
          </cell>
          <cell r="Q2844"/>
          <cell r="R2844"/>
          <cell r="S2844" t="str">
            <v xml:space="preserve">32819 </v>
          </cell>
          <cell r="T2844"/>
          <cell r="U2844"/>
          <cell r="V2844"/>
          <cell r="W2844"/>
          <cell r="X2844"/>
          <cell r="Y2844"/>
          <cell r="Z2844"/>
          <cell r="AA2844">
            <v>32819</v>
          </cell>
          <cell r="AB2844"/>
        </row>
        <row r="2845">
          <cell r="A2845"/>
          <cell r="B2845"/>
          <cell r="C2845"/>
          <cell r="D2845"/>
          <cell r="E2845"/>
          <cell r="F2845"/>
          <cell r="G2845"/>
          <cell r="H2845"/>
          <cell r="I2845"/>
          <cell r="J2845"/>
          <cell r="K2845"/>
          <cell r="L2845"/>
          <cell r="M2845"/>
          <cell r="N2845"/>
          <cell r="O2845"/>
          <cell r="P2845">
            <v>0</v>
          </cell>
          <cell r="Q2845"/>
          <cell r="R2845"/>
          <cell r="S2845" t="str">
            <v xml:space="preserve">32819 </v>
          </cell>
          <cell r="T2845"/>
          <cell r="U2845"/>
          <cell r="V2845"/>
          <cell r="W2845"/>
          <cell r="X2845"/>
          <cell r="Y2845"/>
          <cell r="Z2845"/>
          <cell r="AA2845">
            <v>32819</v>
          </cell>
          <cell r="AB2845"/>
        </row>
        <row r="2846">
          <cell r="A2846"/>
          <cell r="B2846"/>
          <cell r="C2846"/>
          <cell r="D2846"/>
          <cell r="E2846"/>
          <cell r="F2846"/>
          <cell r="G2846"/>
          <cell r="H2846"/>
          <cell r="I2846"/>
          <cell r="J2846"/>
          <cell r="K2846"/>
          <cell r="L2846"/>
          <cell r="M2846"/>
          <cell r="N2846"/>
          <cell r="O2846"/>
          <cell r="P2846">
            <v>0</v>
          </cell>
          <cell r="Q2846"/>
          <cell r="R2846"/>
          <cell r="S2846" t="str">
            <v xml:space="preserve">32819 </v>
          </cell>
          <cell r="T2846"/>
          <cell r="U2846"/>
          <cell r="V2846"/>
          <cell r="W2846"/>
          <cell r="X2846"/>
          <cell r="Y2846"/>
          <cell r="Z2846"/>
          <cell r="AA2846">
            <v>32819</v>
          </cell>
          <cell r="AB2846"/>
        </row>
        <row r="2847">
          <cell r="A2847"/>
          <cell r="B2847"/>
          <cell r="C2847"/>
          <cell r="D2847"/>
          <cell r="E2847"/>
          <cell r="F2847"/>
          <cell r="G2847"/>
          <cell r="H2847"/>
          <cell r="I2847"/>
          <cell r="J2847"/>
          <cell r="K2847"/>
          <cell r="L2847"/>
          <cell r="M2847"/>
          <cell r="N2847"/>
          <cell r="O2847"/>
          <cell r="P2847">
            <v>0</v>
          </cell>
          <cell r="Q2847"/>
          <cell r="R2847"/>
          <cell r="S2847" t="str">
            <v xml:space="preserve">32819 </v>
          </cell>
          <cell r="T2847"/>
          <cell r="U2847"/>
          <cell r="V2847"/>
          <cell r="W2847"/>
          <cell r="X2847"/>
          <cell r="Y2847"/>
          <cell r="Z2847"/>
          <cell r="AA2847">
            <v>32819</v>
          </cell>
          <cell r="AB2847"/>
        </row>
        <row r="2848">
          <cell r="A2848"/>
          <cell r="B2848"/>
          <cell r="C2848"/>
          <cell r="D2848"/>
          <cell r="E2848"/>
          <cell r="F2848"/>
          <cell r="G2848"/>
          <cell r="H2848"/>
          <cell r="I2848"/>
          <cell r="J2848"/>
          <cell r="K2848"/>
          <cell r="L2848"/>
          <cell r="M2848"/>
          <cell r="N2848"/>
          <cell r="O2848"/>
          <cell r="P2848">
            <v>0</v>
          </cell>
          <cell r="Q2848"/>
          <cell r="R2848"/>
          <cell r="S2848" t="str">
            <v xml:space="preserve">32819 </v>
          </cell>
          <cell r="T2848"/>
          <cell r="U2848"/>
          <cell r="V2848"/>
          <cell r="W2848"/>
          <cell r="X2848"/>
          <cell r="Y2848"/>
          <cell r="Z2848"/>
          <cell r="AA2848">
            <v>32819</v>
          </cell>
          <cell r="AB2848"/>
        </row>
        <row r="2849">
          <cell r="A2849"/>
          <cell r="B2849"/>
          <cell r="C2849"/>
          <cell r="D2849"/>
          <cell r="E2849"/>
          <cell r="F2849"/>
          <cell r="G2849"/>
          <cell r="H2849"/>
          <cell r="I2849"/>
          <cell r="J2849"/>
          <cell r="K2849"/>
          <cell r="L2849"/>
          <cell r="M2849"/>
          <cell r="N2849"/>
          <cell r="O2849"/>
          <cell r="P2849">
            <v>0</v>
          </cell>
          <cell r="Q2849"/>
          <cell r="R2849"/>
          <cell r="S2849" t="str">
            <v xml:space="preserve">32819 </v>
          </cell>
          <cell r="T2849"/>
          <cell r="U2849"/>
          <cell r="V2849"/>
          <cell r="W2849"/>
          <cell r="X2849"/>
          <cell r="Y2849"/>
          <cell r="Z2849"/>
          <cell r="AA2849">
            <v>32819</v>
          </cell>
          <cell r="AB2849"/>
        </row>
        <row r="2850">
          <cell r="A2850"/>
          <cell r="B2850"/>
          <cell r="C2850"/>
          <cell r="D2850"/>
          <cell r="E2850"/>
          <cell r="F2850"/>
          <cell r="G2850"/>
          <cell r="H2850"/>
          <cell r="I2850"/>
          <cell r="J2850"/>
          <cell r="K2850"/>
          <cell r="L2850"/>
          <cell r="M2850"/>
          <cell r="N2850"/>
          <cell r="O2850"/>
          <cell r="P2850">
            <v>0</v>
          </cell>
          <cell r="Q2850"/>
          <cell r="R2850"/>
          <cell r="S2850" t="str">
            <v xml:space="preserve">32819 </v>
          </cell>
          <cell r="T2850"/>
          <cell r="U2850"/>
          <cell r="V2850"/>
          <cell r="W2850"/>
          <cell r="X2850"/>
          <cell r="Y2850"/>
          <cell r="Z2850"/>
          <cell r="AA2850">
            <v>32819</v>
          </cell>
          <cell r="AB2850"/>
        </row>
        <row r="2851">
          <cell r="A2851"/>
          <cell r="B2851"/>
          <cell r="C2851"/>
          <cell r="D2851"/>
          <cell r="E2851"/>
          <cell r="F2851"/>
          <cell r="G2851"/>
          <cell r="H2851"/>
          <cell r="I2851"/>
          <cell r="J2851"/>
          <cell r="K2851"/>
          <cell r="L2851"/>
          <cell r="M2851"/>
          <cell r="N2851"/>
          <cell r="O2851"/>
          <cell r="P2851">
            <v>0</v>
          </cell>
          <cell r="Q2851"/>
          <cell r="R2851"/>
          <cell r="S2851" t="str">
            <v xml:space="preserve">32819 </v>
          </cell>
          <cell r="T2851"/>
          <cell r="U2851"/>
          <cell r="V2851"/>
          <cell r="W2851"/>
          <cell r="X2851"/>
          <cell r="Y2851"/>
          <cell r="Z2851"/>
          <cell r="AA2851">
            <v>32819</v>
          </cell>
          <cell r="AB2851"/>
        </row>
        <row r="2852">
          <cell r="A2852"/>
          <cell r="B2852"/>
          <cell r="C2852"/>
          <cell r="D2852"/>
          <cell r="E2852"/>
          <cell r="F2852"/>
          <cell r="G2852"/>
          <cell r="H2852"/>
          <cell r="I2852"/>
          <cell r="J2852"/>
          <cell r="K2852"/>
          <cell r="L2852"/>
          <cell r="M2852"/>
          <cell r="N2852"/>
          <cell r="O2852"/>
          <cell r="P2852">
            <v>0</v>
          </cell>
          <cell r="Q2852"/>
          <cell r="R2852"/>
          <cell r="S2852" t="str">
            <v xml:space="preserve">32819 </v>
          </cell>
          <cell r="T2852"/>
          <cell r="U2852"/>
          <cell r="V2852"/>
          <cell r="W2852"/>
          <cell r="X2852"/>
          <cell r="Y2852"/>
          <cell r="Z2852"/>
          <cell r="AA2852">
            <v>32819</v>
          </cell>
          <cell r="AB2852"/>
        </row>
        <row r="2853">
          <cell r="A2853"/>
          <cell r="B2853"/>
          <cell r="C2853"/>
          <cell r="D2853"/>
          <cell r="E2853"/>
          <cell r="F2853"/>
          <cell r="G2853"/>
          <cell r="H2853"/>
          <cell r="I2853"/>
          <cell r="J2853"/>
          <cell r="K2853"/>
          <cell r="L2853"/>
          <cell r="M2853"/>
          <cell r="N2853"/>
          <cell r="O2853"/>
          <cell r="P2853">
            <v>0</v>
          </cell>
          <cell r="Q2853"/>
          <cell r="R2853"/>
          <cell r="S2853" t="str">
            <v xml:space="preserve">32819 </v>
          </cell>
          <cell r="T2853"/>
          <cell r="U2853"/>
          <cell r="V2853"/>
          <cell r="W2853"/>
          <cell r="X2853"/>
          <cell r="Y2853"/>
          <cell r="Z2853"/>
          <cell r="AA2853">
            <v>32819</v>
          </cell>
          <cell r="AB2853"/>
        </row>
        <row r="2854">
          <cell r="A2854"/>
          <cell r="B2854"/>
          <cell r="C2854"/>
          <cell r="D2854"/>
          <cell r="E2854"/>
          <cell r="F2854"/>
          <cell r="G2854"/>
          <cell r="H2854"/>
          <cell r="I2854"/>
          <cell r="J2854"/>
          <cell r="K2854"/>
          <cell r="L2854"/>
          <cell r="M2854"/>
          <cell r="N2854"/>
          <cell r="O2854"/>
          <cell r="P2854">
            <v>0</v>
          </cell>
          <cell r="Q2854"/>
          <cell r="R2854"/>
          <cell r="S2854" t="str">
            <v xml:space="preserve">32819 </v>
          </cell>
          <cell r="T2854"/>
          <cell r="U2854"/>
          <cell r="V2854"/>
          <cell r="W2854"/>
          <cell r="X2854"/>
          <cell r="Y2854"/>
          <cell r="Z2854"/>
          <cell r="AA2854">
            <v>32819</v>
          </cell>
          <cell r="AB2854"/>
        </row>
        <row r="2855">
          <cell r="A2855"/>
          <cell r="B2855"/>
          <cell r="C2855"/>
          <cell r="D2855"/>
          <cell r="E2855"/>
          <cell r="F2855"/>
          <cell r="G2855"/>
          <cell r="H2855"/>
          <cell r="I2855"/>
          <cell r="J2855"/>
          <cell r="K2855"/>
          <cell r="L2855"/>
          <cell r="M2855"/>
          <cell r="N2855"/>
          <cell r="O2855"/>
          <cell r="P2855">
            <v>0</v>
          </cell>
          <cell r="Q2855"/>
          <cell r="R2855"/>
          <cell r="S2855" t="str">
            <v xml:space="preserve">32819 </v>
          </cell>
          <cell r="T2855"/>
          <cell r="U2855"/>
          <cell r="V2855"/>
          <cell r="W2855"/>
          <cell r="X2855"/>
          <cell r="Y2855"/>
          <cell r="Z2855"/>
          <cell r="AA2855">
            <v>32819</v>
          </cell>
          <cell r="AB2855"/>
        </row>
        <row r="2856">
          <cell r="A2856"/>
          <cell r="B2856"/>
          <cell r="C2856"/>
          <cell r="D2856"/>
          <cell r="E2856"/>
          <cell r="F2856"/>
          <cell r="G2856"/>
          <cell r="H2856"/>
          <cell r="I2856"/>
          <cell r="J2856"/>
          <cell r="K2856"/>
          <cell r="L2856"/>
          <cell r="M2856"/>
          <cell r="N2856"/>
          <cell r="O2856"/>
          <cell r="P2856">
            <v>0</v>
          </cell>
          <cell r="Q2856"/>
          <cell r="R2856"/>
          <cell r="S2856" t="str">
            <v xml:space="preserve">32819 </v>
          </cell>
          <cell r="T2856"/>
          <cell r="U2856"/>
          <cell r="V2856"/>
          <cell r="W2856"/>
          <cell r="X2856"/>
          <cell r="Y2856"/>
          <cell r="Z2856"/>
          <cell r="AA2856">
            <v>32819</v>
          </cell>
          <cell r="AB2856"/>
        </row>
        <row r="2857">
          <cell r="A2857"/>
          <cell r="B2857"/>
          <cell r="C2857"/>
          <cell r="D2857"/>
          <cell r="E2857"/>
          <cell r="F2857"/>
          <cell r="G2857"/>
          <cell r="H2857"/>
          <cell r="I2857"/>
          <cell r="J2857"/>
          <cell r="K2857"/>
          <cell r="L2857"/>
          <cell r="M2857"/>
          <cell r="N2857"/>
          <cell r="O2857"/>
          <cell r="P2857">
            <v>0</v>
          </cell>
          <cell r="Q2857"/>
          <cell r="R2857"/>
          <cell r="S2857" t="str">
            <v xml:space="preserve">32819 </v>
          </cell>
          <cell r="T2857"/>
          <cell r="U2857"/>
          <cell r="V2857"/>
          <cell r="W2857"/>
          <cell r="X2857"/>
          <cell r="Y2857"/>
          <cell r="Z2857"/>
          <cell r="AA2857">
            <v>32819</v>
          </cell>
          <cell r="AB2857"/>
        </row>
        <row r="2858">
          <cell r="A2858"/>
          <cell r="B2858"/>
          <cell r="C2858"/>
          <cell r="D2858"/>
          <cell r="E2858"/>
          <cell r="F2858"/>
          <cell r="G2858"/>
          <cell r="H2858"/>
          <cell r="I2858"/>
          <cell r="J2858"/>
          <cell r="K2858"/>
          <cell r="L2858"/>
          <cell r="M2858"/>
          <cell r="N2858"/>
          <cell r="O2858"/>
          <cell r="P2858">
            <v>0</v>
          </cell>
          <cell r="Q2858"/>
          <cell r="R2858"/>
          <cell r="S2858" t="str">
            <v xml:space="preserve">32819 </v>
          </cell>
          <cell r="T2858"/>
          <cell r="U2858"/>
          <cell r="V2858"/>
          <cell r="W2858"/>
          <cell r="X2858"/>
          <cell r="Y2858"/>
          <cell r="Z2858"/>
          <cell r="AA2858">
            <v>32819</v>
          </cell>
          <cell r="AB2858"/>
        </row>
        <row r="2859">
          <cell r="A2859"/>
          <cell r="B2859"/>
          <cell r="C2859"/>
          <cell r="D2859"/>
          <cell r="E2859"/>
          <cell r="F2859"/>
          <cell r="G2859"/>
          <cell r="H2859"/>
          <cell r="I2859"/>
          <cell r="J2859"/>
          <cell r="K2859"/>
          <cell r="L2859"/>
          <cell r="M2859"/>
          <cell r="N2859"/>
          <cell r="O2859"/>
          <cell r="P2859">
            <v>0</v>
          </cell>
          <cell r="Q2859"/>
          <cell r="R2859"/>
          <cell r="S2859" t="str">
            <v xml:space="preserve">32819 </v>
          </cell>
          <cell r="T2859"/>
          <cell r="U2859"/>
          <cell r="V2859"/>
          <cell r="W2859"/>
          <cell r="X2859"/>
          <cell r="Y2859"/>
          <cell r="Z2859"/>
          <cell r="AA2859">
            <v>32819</v>
          </cell>
          <cell r="AB2859"/>
        </row>
        <row r="2860">
          <cell r="A2860"/>
          <cell r="B2860"/>
          <cell r="C2860"/>
          <cell r="D2860"/>
          <cell r="E2860"/>
          <cell r="F2860"/>
          <cell r="G2860"/>
          <cell r="H2860"/>
          <cell r="I2860"/>
          <cell r="J2860"/>
          <cell r="K2860"/>
          <cell r="L2860"/>
          <cell r="M2860"/>
          <cell r="N2860"/>
          <cell r="O2860"/>
          <cell r="P2860">
            <v>0</v>
          </cell>
          <cell r="Q2860"/>
          <cell r="R2860"/>
          <cell r="S2860" t="str">
            <v xml:space="preserve">32819 </v>
          </cell>
          <cell r="T2860"/>
          <cell r="U2860"/>
          <cell r="V2860"/>
          <cell r="W2860"/>
          <cell r="X2860"/>
          <cell r="Y2860"/>
          <cell r="Z2860"/>
          <cell r="AA2860">
            <v>32819</v>
          </cell>
          <cell r="AB2860"/>
        </row>
        <row r="2861">
          <cell r="A2861"/>
          <cell r="B2861"/>
          <cell r="C2861"/>
          <cell r="D2861"/>
          <cell r="E2861"/>
          <cell r="F2861"/>
          <cell r="G2861"/>
          <cell r="H2861"/>
          <cell r="I2861"/>
          <cell r="J2861"/>
          <cell r="K2861"/>
          <cell r="L2861"/>
          <cell r="M2861"/>
          <cell r="N2861"/>
          <cell r="O2861"/>
          <cell r="P2861">
            <v>0</v>
          </cell>
          <cell r="Q2861"/>
          <cell r="R2861"/>
          <cell r="S2861" t="str">
            <v xml:space="preserve">32819 </v>
          </cell>
          <cell r="T2861"/>
          <cell r="U2861"/>
          <cell r="V2861"/>
          <cell r="W2861"/>
          <cell r="X2861"/>
          <cell r="Y2861"/>
          <cell r="Z2861"/>
          <cell r="AA2861">
            <v>32819</v>
          </cell>
          <cell r="AB2861"/>
        </row>
        <row r="2862">
          <cell r="A2862"/>
          <cell r="B2862"/>
          <cell r="C2862"/>
          <cell r="D2862"/>
          <cell r="E2862"/>
          <cell r="F2862"/>
          <cell r="G2862"/>
          <cell r="H2862"/>
          <cell r="I2862"/>
          <cell r="J2862"/>
          <cell r="K2862"/>
          <cell r="L2862"/>
          <cell r="M2862"/>
          <cell r="N2862"/>
          <cell r="O2862"/>
          <cell r="P2862">
            <v>0</v>
          </cell>
          <cell r="Q2862"/>
          <cell r="R2862"/>
          <cell r="S2862" t="str">
            <v xml:space="preserve">32819 </v>
          </cell>
          <cell r="T2862"/>
          <cell r="U2862"/>
          <cell r="V2862"/>
          <cell r="W2862"/>
          <cell r="X2862"/>
          <cell r="Y2862"/>
          <cell r="Z2862"/>
          <cell r="AA2862">
            <v>32819</v>
          </cell>
          <cell r="AB2862"/>
        </row>
        <row r="2863">
          <cell r="A2863"/>
          <cell r="B2863"/>
          <cell r="C2863"/>
          <cell r="D2863"/>
          <cell r="E2863"/>
          <cell r="F2863"/>
          <cell r="G2863"/>
          <cell r="H2863"/>
          <cell r="I2863"/>
          <cell r="J2863"/>
          <cell r="K2863"/>
          <cell r="L2863"/>
          <cell r="M2863"/>
          <cell r="N2863"/>
          <cell r="O2863"/>
          <cell r="P2863">
            <v>0</v>
          </cell>
          <cell r="Q2863"/>
          <cell r="R2863"/>
          <cell r="S2863" t="str">
            <v xml:space="preserve">32819 </v>
          </cell>
          <cell r="T2863"/>
          <cell r="U2863"/>
          <cell r="V2863"/>
          <cell r="W2863"/>
          <cell r="X2863"/>
          <cell r="Y2863"/>
          <cell r="Z2863"/>
          <cell r="AA2863">
            <v>32819</v>
          </cell>
          <cell r="AB2863"/>
        </row>
        <row r="2864">
          <cell r="A2864"/>
          <cell r="B2864"/>
          <cell r="C2864"/>
          <cell r="D2864"/>
          <cell r="E2864"/>
          <cell r="F2864"/>
          <cell r="G2864"/>
          <cell r="H2864"/>
          <cell r="I2864"/>
          <cell r="J2864"/>
          <cell r="K2864"/>
          <cell r="L2864"/>
          <cell r="M2864"/>
          <cell r="N2864"/>
          <cell r="O2864"/>
          <cell r="P2864">
            <v>0</v>
          </cell>
          <cell r="Q2864"/>
          <cell r="R2864"/>
          <cell r="S2864" t="str">
            <v xml:space="preserve">32819 </v>
          </cell>
          <cell r="T2864"/>
          <cell r="U2864"/>
          <cell r="V2864"/>
          <cell r="W2864"/>
          <cell r="X2864"/>
          <cell r="Y2864"/>
          <cell r="Z2864"/>
          <cell r="AA2864">
            <v>32819</v>
          </cell>
          <cell r="AB2864"/>
        </row>
        <row r="2865">
          <cell r="A2865"/>
          <cell r="B2865"/>
          <cell r="C2865"/>
          <cell r="D2865"/>
          <cell r="E2865"/>
          <cell r="F2865"/>
          <cell r="G2865"/>
          <cell r="H2865"/>
          <cell r="I2865"/>
          <cell r="J2865"/>
          <cell r="K2865"/>
          <cell r="L2865"/>
          <cell r="M2865"/>
          <cell r="N2865"/>
          <cell r="O2865"/>
          <cell r="P2865">
            <v>0</v>
          </cell>
          <cell r="Q2865"/>
          <cell r="R2865"/>
          <cell r="S2865" t="str">
            <v xml:space="preserve">32819 </v>
          </cell>
          <cell r="T2865"/>
          <cell r="U2865"/>
          <cell r="V2865"/>
          <cell r="W2865"/>
          <cell r="X2865"/>
          <cell r="Y2865"/>
          <cell r="Z2865"/>
          <cell r="AA2865">
            <v>32819</v>
          </cell>
          <cell r="AB2865"/>
        </row>
        <row r="2866">
          <cell r="A2866"/>
          <cell r="B2866"/>
          <cell r="C2866"/>
          <cell r="D2866"/>
          <cell r="E2866"/>
          <cell r="F2866"/>
          <cell r="G2866"/>
          <cell r="H2866"/>
          <cell r="I2866"/>
          <cell r="J2866"/>
          <cell r="K2866"/>
          <cell r="L2866"/>
          <cell r="M2866"/>
          <cell r="N2866"/>
          <cell r="O2866"/>
          <cell r="P2866">
            <v>0</v>
          </cell>
          <cell r="Q2866"/>
          <cell r="R2866"/>
          <cell r="S2866" t="str">
            <v xml:space="preserve">32819 </v>
          </cell>
          <cell r="T2866"/>
          <cell r="U2866"/>
          <cell r="V2866"/>
          <cell r="W2866"/>
          <cell r="X2866"/>
          <cell r="Y2866"/>
          <cell r="Z2866"/>
          <cell r="AA2866">
            <v>32819</v>
          </cell>
          <cell r="AB2866"/>
        </row>
        <row r="2867">
          <cell r="A2867"/>
          <cell r="B2867"/>
          <cell r="C2867"/>
          <cell r="D2867"/>
          <cell r="E2867"/>
          <cell r="F2867"/>
          <cell r="G2867"/>
          <cell r="H2867"/>
          <cell r="I2867"/>
          <cell r="J2867"/>
          <cell r="K2867"/>
          <cell r="L2867"/>
          <cell r="M2867"/>
          <cell r="N2867"/>
          <cell r="O2867"/>
          <cell r="P2867">
            <v>0</v>
          </cell>
          <cell r="Q2867"/>
          <cell r="R2867"/>
          <cell r="S2867" t="str">
            <v xml:space="preserve">32819 </v>
          </cell>
          <cell r="T2867"/>
          <cell r="U2867"/>
          <cell r="V2867"/>
          <cell r="W2867"/>
          <cell r="X2867"/>
          <cell r="Y2867"/>
          <cell r="Z2867"/>
          <cell r="AA2867">
            <v>32819</v>
          </cell>
          <cell r="AB2867"/>
        </row>
        <row r="2868">
          <cell r="A2868"/>
          <cell r="B2868"/>
          <cell r="C2868"/>
          <cell r="D2868"/>
          <cell r="E2868"/>
          <cell r="F2868"/>
          <cell r="G2868"/>
          <cell r="H2868"/>
          <cell r="I2868"/>
          <cell r="J2868"/>
          <cell r="K2868"/>
          <cell r="L2868"/>
          <cell r="M2868"/>
          <cell r="N2868"/>
          <cell r="O2868"/>
          <cell r="P2868">
            <v>0</v>
          </cell>
          <cell r="Q2868"/>
          <cell r="R2868"/>
          <cell r="S2868" t="str">
            <v xml:space="preserve">32819 </v>
          </cell>
          <cell r="T2868"/>
          <cell r="U2868"/>
          <cell r="V2868"/>
          <cell r="W2868"/>
          <cell r="X2868"/>
          <cell r="Y2868"/>
          <cell r="Z2868"/>
          <cell r="AA2868">
            <v>32819</v>
          </cell>
          <cell r="AB2868"/>
        </row>
        <row r="2869">
          <cell r="A2869"/>
          <cell r="B2869"/>
          <cell r="C2869"/>
          <cell r="D2869"/>
          <cell r="E2869"/>
          <cell r="F2869"/>
          <cell r="G2869"/>
          <cell r="H2869"/>
          <cell r="I2869"/>
          <cell r="J2869"/>
          <cell r="K2869"/>
          <cell r="L2869"/>
          <cell r="M2869"/>
          <cell r="N2869"/>
          <cell r="O2869"/>
          <cell r="P2869">
            <v>0</v>
          </cell>
          <cell r="Q2869"/>
          <cell r="R2869"/>
          <cell r="S2869" t="str">
            <v xml:space="preserve">32819 </v>
          </cell>
          <cell r="T2869"/>
          <cell r="U2869"/>
          <cell r="V2869"/>
          <cell r="W2869"/>
          <cell r="X2869"/>
          <cell r="Y2869"/>
          <cell r="Z2869"/>
          <cell r="AA2869">
            <v>32819</v>
          </cell>
          <cell r="AB2869"/>
        </row>
        <row r="2870">
          <cell r="A2870"/>
          <cell r="B2870"/>
          <cell r="C2870"/>
          <cell r="D2870"/>
          <cell r="E2870"/>
          <cell r="F2870"/>
          <cell r="G2870"/>
          <cell r="H2870"/>
          <cell r="I2870"/>
          <cell r="J2870"/>
          <cell r="K2870"/>
          <cell r="L2870"/>
          <cell r="M2870"/>
          <cell r="N2870"/>
          <cell r="O2870"/>
          <cell r="P2870">
            <v>0</v>
          </cell>
          <cell r="Q2870"/>
          <cell r="R2870"/>
          <cell r="S2870" t="str">
            <v xml:space="preserve">32819 </v>
          </cell>
          <cell r="T2870"/>
          <cell r="U2870"/>
          <cell r="V2870"/>
          <cell r="W2870"/>
          <cell r="X2870"/>
          <cell r="Y2870"/>
          <cell r="Z2870"/>
          <cell r="AA2870">
            <v>32819</v>
          </cell>
          <cell r="AB2870"/>
        </row>
        <row r="2871">
          <cell r="A2871"/>
          <cell r="B2871"/>
          <cell r="C2871"/>
          <cell r="D2871"/>
          <cell r="E2871"/>
          <cell r="F2871"/>
          <cell r="G2871"/>
          <cell r="H2871"/>
          <cell r="I2871"/>
          <cell r="J2871"/>
          <cell r="K2871"/>
          <cell r="L2871"/>
          <cell r="M2871"/>
          <cell r="N2871"/>
          <cell r="O2871"/>
          <cell r="P2871">
            <v>0</v>
          </cell>
          <cell r="Q2871"/>
          <cell r="R2871"/>
          <cell r="S2871" t="str">
            <v xml:space="preserve">32819 </v>
          </cell>
          <cell r="T2871"/>
          <cell r="U2871"/>
          <cell r="V2871"/>
          <cell r="W2871"/>
          <cell r="X2871"/>
          <cell r="Y2871"/>
          <cell r="Z2871"/>
          <cell r="AA2871">
            <v>32819</v>
          </cell>
          <cell r="AB2871"/>
        </row>
        <row r="2872">
          <cell r="A2872"/>
          <cell r="B2872"/>
          <cell r="C2872"/>
          <cell r="D2872"/>
          <cell r="E2872"/>
          <cell r="F2872"/>
          <cell r="G2872"/>
          <cell r="H2872"/>
          <cell r="I2872"/>
          <cell r="J2872"/>
          <cell r="K2872"/>
          <cell r="L2872"/>
          <cell r="M2872"/>
          <cell r="N2872"/>
          <cell r="O2872"/>
          <cell r="P2872">
            <v>0</v>
          </cell>
          <cell r="Q2872"/>
          <cell r="R2872"/>
          <cell r="S2872" t="str">
            <v xml:space="preserve">32819 </v>
          </cell>
          <cell r="T2872"/>
          <cell r="U2872"/>
          <cell r="V2872"/>
          <cell r="W2872"/>
          <cell r="X2872"/>
          <cell r="Y2872"/>
          <cell r="Z2872"/>
          <cell r="AA2872">
            <v>32819</v>
          </cell>
          <cell r="AB2872"/>
        </row>
        <row r="2873">
          <cell r="A2873"/>
          <cell r="B2873"/>
          <cell r="C2873"/>
          <cell r="D2873"/>
          <cell r="E2873"/>
          <cell r="F2873"/>
          <cell r="G2873"/>
          <cell r="H2873"/>
          <cell r="I2873"/>
          <cell r="J2873"/>
          <cell r="K2873"/>
          <cell r="L2873"/>
          <cell r="M2873"/>
          <cell r="N2873"/>
          <cell r="O2873"/>
          <cell r="P2873">
            <v>0</v>
          </cell>
          <cell r="Q2873"/>
          <cell r="R2873"/>
          <cell r="S2873" t="str">
            <v xml:space="preserve">32819 </v>
          </cell>
          <cell r="T2873"/>
          <cell r="U2873"/>
          <cell r="V2873"/>
          <cell r="W2873"/>
          <cell r="X2873"/>
          <cell r="Y2873"/>
          <cell r="Z2873"/>
          <cell r="AA2873">
            <v>32819</v>
          </cell>
          <cell r="AB2873"/>
        </row>
        <row r="2874">
          <cell r="A2874"/>
          <cell r="B2874"/>
          <cell r="C2874"/>
          <cell r="D2874"/>
          <cell r="E2874"/>
          <cell r="F2874"/>
          <cell r="G2874"/>
          <cell r="H2874"/>
          <cell r="I2874"/>
          <cell r="J2874"/>
          <cell r="K2874"/>
          <cell r="L2874"/>
          <cell r="M2874"/>
          <cell r="N2874"/>
          <cell r="O2874"/>
          <cell r="P2874">
            <v>0</v>
          </cell>
          <cell r="Q2874"/>
          <cell r="R2874"/>
          <cell r="S2874" t="str">
            <v xml:space="preserve">32819 </v>
          </cell>
          <cell r="T2874"/>
          <cell r="U2874"/>
          <cell r="V2874"/>
          <cell r="W2874"/>
          <cell r="X2874"/>
          <cell r="Y2874"/>
          <cell r="Z2874"/>
          <cell r="AA2874">
            <v>32819</v>
          </cell>
          <cell r="AB2874"/>
        </row>
        <row r="2875">
          <cell r="A2875"/>
          <cell r="B2875"/>
          <cell r="C2875"/>
          <cell r="D2875"/>
          <cell r="E2875"/>
          <cell r="F2875"/>
          <cell r="G2875"/>
          <cell r="H2875"/>
          <cell r="I2875"/>
          <cell r="J2875"/>
          <cell r="K2875"/>
          <cell r="L2875"/>
          <cell r="M2875"/>
          <cell r="N2875"/>
          <cell r="O2875"/>
          <cell r="P2875">
            <v>0</v>
          </cell>
          <cell r="Q2875"/>
          <cell r="R2875"/>
          <cell r="S2875" t="str">
            <v xml:space="preserve">32819 </v>
          </cell>
          <cell r="T2875"/>
          <cell r="U2875"/>
          <cell r="V2875"/>
          <cell r="W2875"/>
          <cell r="X2875"/>
          <cell r="Y2875"/>
          <cell r="Z2875"/>
          <cell r="AA2875">
            <v>32819</v>
          </cell>
          <cell r="AB2875"/>
        </row>
        <row r="2876">
          <cell r="A2876"/>
          <cell r="B2876"/>
          <cell r="C2876"/>
          <cell r="D2876"/>
          <cell r="E2876"/>
          <cell r="F2876"/>
          <cell r="G2876"/>
          <cell r="H2876"/>
          <cell r="I2876"/>
          <cell r="J2876"/>
          <cell r="K2876"/>
          <cell r="L2876"/>
          <cell r="M2876"/>
          <cell r="N2876"/>
          <cell r="O2876"/>
          <cell r="P2876">
            <v>0</v>
          </cell>
          <cell r="Q2876"/>
          <cell r="R2876"/>
          <cell r="S2876" t="str">
            <v xml:space="preserve">32819 </v>
          </cell>
          <cell r="T2876"/>
          <cell r="U2876"/>
          <cell r="V2876"/>
          <cell r="W2876"/>
          <cell r="X2876"/>
          <cell r="Y2876"/>
          <cell r="Z2876"/>
          <cell r="AA2876">
            <v>32819</v>
          </cell>
          <cell r="AB2876"/>
        </row>
        <row r="2877">
          <cell r="A2877"/>
          <cell r="B2877"/>
          <cell r="C2877"/>
          <cell r="D2877"/>
          <cell r="E2877"/>
          <cell r="F2877"/>
          <cell r="G2877"/>
          <cell r="H2877"/>
          <cell r="I2877"/>
          <cell r="J2877"/>
          <cell r="K2877"/>
          <cell r="L2877"/>
          <cell r="M2877"/>
          <cell r="N2877"/>
          <cell r="O2877"/>
          <cell r="P2877">
            <v>0</v>
          </cell>
          <cell r="Q2877"/>
          <cell r="R2877"/>
          <cell r="S2877" t="str">
            <v xml:space="preserve">32819 </v>
          </cell>
          <cell r="T2877"/>
          <cell r="U2877"/>
          <cell r="V2877"/>
          <cell r="W2877"/>
          <cell r="X2877"/>
          <cell r="Y2877"/>
          <cell r="Z2877"/>
          <cell r="AA2877">
            <v>32819</v>
          </cell>
          <cell r="AB2877"/>
        </row>
        <row r="2878">
          <cell r="A2878"/>
          <cell r="B2878"/>
          <cell r="C2878"/>
          <cell r="D2878"/>
          <cell r="E2878"/>
          <cell r="F2878"/>
          <cell r="G2878"/>
          <cell r="H2878"/>
          <cell r="I2878"/>
          <cell r="J2878"/>
          <cell r="K2878"/>
          <cell r="L2878"/>
          <cell r="M2878"/>
          <cell r="N2878"/>
          <cell r="O2878"/>
          <cell r="P2878">
            <v>0</v>
          </cell>
          <cell r="Q2878"/>
          <cell r="R2878"/>
          <cell r="S2878" t="str">
            <v xml:space="preserve">32819 </v>
          </cell>
          <cell r="T2878"/>
          <cell r="U2878"/>
          <cell r="V2878"/>
          <cell r="W2878"/>
          <cell r="X2878"/>
          <cell r="Y2878"/>
          <cell r="Z2878"/>
          <cell r="AA2878">
            <v>32819</v>
          </cell>
          <cell r="AB2878"/>
        </row>
        <row r="2879">
          <cell r="A2879"/>
          <cell r="B2879"/>
          <cell r="C2879"/>
          <cell r="D2879"/>
          <cell r="E2879"/>
          <cell r="F2879"/>
          <cell r="G2879"/>
          <cell r="H2879"/>
          <cell r="I2879"/>
          <cell r="J2879"/>
          <cell r="K2879"/>
          <cell r="L2879"/>
          <cell r="M2879"/>
          <cell r="N2879"/>
          <cell r="O2879"/>
          <cell r="P2879">
            <v>0</v>
          </cell>
          <cell r="Q2879"/>
          <cell r="R2879"/>
          <cell r="S2879" t="str">
            <v xml:space="preserve">32819 </v>
          </cell>
          <cell r="T2879"/>
          <cell r="U2879"/>
          <cell r="V2879"/>
          <cell r="W2879"/>
          <cell r="X2879"/>
          <cell r="Y2879"/>
          <cell r="Z2879"/>
          <cell r="AA2879">
            <v>32819</v>
          </cell>
          <cell r="AB2879"/>
        </row>
        <row r="2880">
          <cell r="A2880"/>
          <cell r="B2880"/>
          <cell r="C2880"/>
          <cell r="D2880"/>
          <cell r="E2880"/>
          <cell r="F2880"/>
          <cell r="G2880"/>
          <cell r="H2880"/>
          <cell r="I2880"/>
          <cell r="J2880"/>
          <cell r="K2880"/>
          <cell r="L2880"/>
          <cell r="M2880"/>
          <cell r="N2880"/>
          <cell r="O2880"/>
          <cell r="P2880">
            <v>0</v>
          </cell>
          <cell r="Q2880"/>
          <cell r="R2880"/>
          <cell r="S2880" t="str">
            <v xml:space="preserve">32819 </v>
          </cell>
          <cell r="T2880"/>
          <cell r="U2880"/>
          <cell r="V2880"/>
          <cell r="W2880"/>
          <cell r="X2880"/>
          <cell r="Y2880"/>
          <cell r="Z2880"/>
          <cell r="AA2880">
            <v>32819</v>
          </cell>
          <cell r="AB2880"/>
        </row>
        <row r="2881">
          <cell r="A2881"/>
          <cell r="B2881"/>
          <cell r="C2881"/>
          <cell r="D2881"/>
          <cell r="E2881"/>
          <cell r="F2881"/>
          <cell r="G2881"/>
          <cell r="H2881"/>
          <cell r="I2881"/>
          <cell r="J2881"/>
          <cell r="K2881"/>
          <cell r="L2881"/>
          <cell r="M2881"/>
          <cell r="N2881"/>
          <cell r="O2881"/>
          <cell r="P2881">
            <v>0</v>
          </cell>
          <cell r="Q2881"/>
          <cell r="R2881"/>
          <cell r="S2881" t="str">
            <v xml:space="preserve">32819 </v>
          </cell>
          <cell r="T2881"/>
          <cell r="U2881"/>
          <cell r="V2881"/>
          <cell r="W2881"/>
          <cell r="X2881"/>
          <cell r="Y2881"/>
          <cell r="Z2881"/>
          <cell r="AA2881">
            <v>32819</v>
          </cell>
          <cell r="AB2881"/>
        </row>
        <row r="2882">
          <cell r="A2882"/>
          <cell r="B2882"/>
          <cell r="C2882"/>
          <cell r="D2882"/>
          <cell r="E2882"/>
          <cell r="F2882"/>
          <cell r="G2882"/>
          <cell r="H2882"/>
          <cell r="I2882"/>
          <cell r="J2882"/>
          <cell r="K2882"/>
          <cell r="L2882"/>
          <cell r="M2882"/>
          <cell r="N2882"/>
          <cell r="O2882"/>
          <cell r="P2882">
            <v>0</v>
          </cell>
          <cell r="Q2882"/>
          <cell r="R2882"/>
          <cell r="S2882" t="str">
            <v xml:space="preserve">32819 </v>
          </cell>
          <cell r="T2882"/>
          <cell r="U2882"/>
          <cell r="V2882"/>
          <cell r="W2882"/>
          <cell r="X2882"/>
          <cell r="Y2882"/>
          <cell r="Z2882"/>
          <cell r="AA2882">
            <v>32819</v>
          </cell>
          <cell r="AB2882"/>
        </row>
        <row r="2883">
          <cell r="A2883"/>
          <cell r="B2883"/>
          <cell r="C2883"/>
          <cell r="D2883"/>
          <cell r="E2883"/>
          <cell r="F2883"/>
          <cell r="G2883"/>
          <cell r="H2883"/>
          <cell r="I2883"/>
          <cell r="J2883"/>
          <cell r="K2883"/>
          <cell r="L2883"/>
          <cell r="M2883"/>
          <cell r="N2883"/>
          <cell r="O2883"/>
          <cell r="P2883">
            <v>0</v>
          </cell>
          <cell r="Q2883"/>
          <cell r="R2883"/>
          <cell r="S2883" t="str">
            <v xml:space="preserve">32819 </v>
          </cell>
          <cell r="T2883"/>
          <cell r="U2883"/>
          <cell r="V2883"/>
          <cell r="W2883"/>
          <cell r="X2883"/>
          <cell r="Y2883"/>
          <cell r="Z2883"/>
          <cell r="AA2883">
            <v>32819</v>
          </cell>
          <cell r="AB2883"/>
        </row>
        <row r="2884">
          <cell r="A2884"/>
          <cell r="B2884"/>
          <cell r="C2884"/>
          <cell r="D2884"/>
          <cell r="E2884"/>
          <cell r="F2884"/>
          <cell r="G2884"/>
          <cell r="H2884"/>
          <cell r="I2884"/>
          <cell r="J2884"/>
          <cell r="K2884"/>
          <cell r="L2884"/>
          <cell r="M2884"/>
          <cell r="N2884"/>
          <cell r="O2884"/>
          <cell r="P2884">
            <v>0</v>
          </cell>
          <cell r="Q2884"/>
          <cell r="R2884"/>
          <cell r="S2884" t="str">
            <v xml:space="preserve">32819 </v>
          </cell>
          <cell r="T2884"/>
          <cell r="U2884"/>
          <cell r="V2884"/>
          <cell r="W2884"/>
          <cell r="X2884"/>
          <cell r="Y2884"/>
          <cell r="Z2884"/>
          <cell r="AA2884">
            <v>32819</v>
          </cell>
          <cell r="AB2884"/>
        </row>
        <row r="2885">
          <cell r="A2885"/>
          <cell r="B2885"/>
          <cell r="C2885"/>
          <cell r="D2885"/>
          <cell r="E2885"/>
          <cell r="F2885"/>
          <cell r="G2885"/>
          <cell r="H2885"/>
          <cell r="I2885"/>
          <cell r="J2885"/>
          <cell r="K2885"/>
          <cell r="L2885"/>
          <cell r="M2885"/>
          <cell r="N2885"/>
          <cell r="O2885"/>
          <cell r="P2885">
            <v>0</v>
          </cell>
          <cell r="Q2885"/>
          <cell r="R2885"/>
          <cell r="S2885" t="str">
            <v xml:space="preserve">32819 </v>
          </cell>
          <cell r="T2885"/>
          <cell r="U2885"/>
          <cell r="V2885"/>
          <cell r="W2885"/>
          <cell r="X2885"/>
          <cell r="Y2885"/>
          <cell r="Z2885"/>
          <cell r="AA2885">
            <v>32819</v>
          </cell>
          <cell r="AB2885"/>
        </row>
        <row r="2886">
          <cell r="A2886"/>
          <cell r="B2886"/>
          <cell r="C2886"/>
          <cell r="D2886"/>
          <cell r="E2886"/>
          <cell r="F2886"/>
          <cell r="G2886"/>
          <cell r="H2886"/>
          <cell r="I2886"/>
          <cell r="J2886"/>
          <cell r="K2886"/>
          <cell r="L2886"/>
          <cell r="M2886"/>
          <cell r="N2886"/>
          <cell r="O2886"/>
          <cell r="P2886">
            <v>0</v>
          </cell>
          <cell r="Q2886"/>
          <cell r="R2886"/>
          <cell r="S2886" t="str">
            <v xml:space="preserve">32819 </v>
          </cell>
          <cell r="T2886"/>
          <cell r="U2886"/>
          <cell r="V2886"/>
          <cell r="W2886"/>
          <cell r="X2886"/>
          <cell r="Y2886"/>
          <cell r="Z2886"/>
          <cell r="AA2886">
            <v>32819</v>
          </cell>
          <cell r="AB2886"/>
        </row>
        <row r="2887">
          <cell r="A2887"/>
          <cell r="B2887"/>
          <cell r="C2887"/>
          <cell r="D2887"/>
          <cell r="E2887"/>
          <cell r="F2887"/>
          <cell r="G2887"/>
          <cell r="H2887"/>
          <cell r="I2887"/>
          <cell r="J2887"/>
          <cell r="K2887"/>
          <cell r="L2887"/>
          <cell r="M2887"/>
          <cell r="N2887"/>
          <cell r="O2887"/>
          <cell r="P2887">
            <v>0</v>
          </cell>
          <cell r="Q2887"/>
          <cell r="R2887"/>
          <cell r="S2887" t="str">
            <v xml:space="preserve">32819 </v>
          </cell>
          <cell r="T2887"/>
          <cell r="U2887"/>
          <cell r="V2887"/>
          <cell r="W2887"/>
          <cell r="X2887"/>
          <cell r="Y2887"/>
          <cell r="Z2887"/>
          <cell r="AA2887">
            <v>32819</v>
          </cell>
          <cell r="AB2887"/>
        </row>
        <row r="2888">
          <cell r="A2888"/>
          <cell r="B2888"/>
          <cell r="C2888"/>
          <cell r="D2888"/>
          <cell r="E2888"/>
          <cell r="F2888"/>
          <cell r="G2888"/>
          <cell r="H2888"/>
          <cell r="I2888"/>
          <cell r="J2888"/>
          <cell r="K2888"/>
          <cell r="L2888"/>
          <cell r="M2888"/>
          <cell r="N2888"/>
          <cell r="O2888"/>
          <cell r="P2888">
            <v>0</v>
          </cell>
          <cell r="Q2888"/>
          <cell r="R2888"/>
          <cell r="S2888" t="str">
            <v xml:space="preserve">32819 </v>
          </cell>
          <cell r="T2888"/>
          <cell r="U2888"/>
          <cell r="V2888"/>
          <cell r="W2888"/>
          <cell r="X2888"/>
          <cell r="Y2888"/>
          <cell r="Z2888"/>
          <cell r="AA2888">
            <v>32819</v>
          </cell>
          <cell r="AB2888"/>
        </row>
        <row r="2889">
          <cell r="A2889"/>
          <cell r="B2889"/>
          <cell r="C2889"/>
          <cell r="D2889"/>
          <cell r="E2889"/>
          <cell r="F2889"/>
          <cell r="G2889"/>
          <cell r="H2889"/>
          <cell r="I2889"/>
          <cell r="J2889"/>
          <cell r="K2889"/>
          <cell r="L2889"/>
          <cell r="M2889"/>
          <cell r="N2889"/>
          <cell r="O2889"/>
          <cell r="P2889">
            <v>0</v>
          </cell>
          <cell r="Q2889"/>
          <cell r="R2889"/>
          <cell r="S2889" t="str">
            <v xml:space="preserve">32819 </v>
          </cell>
          <cell r="T2889"/>
          <cell r="U2889"/>
          <cell r="V2889"/>
          <cell r="W2889"/>
          <cell r="X2889"/>
          <cell r="Y2889"/>
          <cell r="Z2889"/>
          <cell r="AA2889">
            <v>32819</v>
          </cell>
          <cell r="AB2889"/>
        </row>
        <row r="2890">
          <cell r="A2890"/>
          <cell r="B2890"/>
          <cell r="C2890"/>
          <cell r="D2890"/>
          <cell r="E2890"/>
          <cell r="F2890"/>
          <cell r="G2890"/>
          <cell r="H2890"/>
          <cell r="I2890"/>
          <cell r="J2890"/>
          <cell r="K2890"/>
          <cell r="L2890"/>
          <cell r="M2890"/>
          <cell r="N2890"/>
          <cell r="O2890"/>
          <cell r="P2890">
            <v>0</v>
          </cell>
          <cell r="Q2890"/>
          <cell r="R2890"/>
          <cell r="S2890" t="str">
            <v xml:space="preserve">32819 </v>
          </cell>
          <cell r="T2890"/>
          <cell r="U2890"/>
          <cell r="V2890"/>
          <cell r="W2890"/>
          <cell r="X2890"/>
          <cell r="Y2890"/>
          <cell r="Z2890"/>
          <cell r="AA2890">
            <v>32819</v>
          </cell>
          <cell r="AB2890"/>
        </row>
        <row r="2891">
          <cell r="A2891"/>
          <cell r="B2891"/>
          <cell r="C2891"/>
          <cell r="D2891"/>
          <cell r="E2891"/>
          <cell r="F2891"/>
          <cell r="G2891"/>
          <cell r="H2891"/>
          <cell r="I2891"/>
          <cell r="J2891"/>
          <cell r="K2891"/>
          <cell r="L2891"/>
          <cell r="M2891"/>
          <cell r="N2891"/>
          <cell r="O2891"/>
          <cell r="P2891">
            <v>0</v>
          </cell>
          <cell r="Q2891"/>
          <cell r="R2891"/>
          <cell r="S2891" t="str">
            <v xml:space="preserve">32819 </v>
          </cell>
          <cell r="T2891"/>
          <cell r="U2891"/>
          <cell r="V2891"/>
          <cell r="W2891"/>
          <cell r="X2891"/>
          <cell r="Y2891"/>
          <cell r="Z2891"/>
          <cell r="AA2891">
            <v>32819</v>
          </cell>
          <cell r="AB2891"/>
        </row>
        <row r="2892">
          <cell r="A2892"/>
          <cell r="B2892"/>
          <cell r="C2892"/>
          <cell r="D2892"/>
          <cell r="E2892"/>
          <cell r="F2892"/>
          <cell r="G2892"/>
          <cell r="H2892"/>
          <cell r="I2892"/>
          <cell r="J2892"/>
          <cell r="K2892"/>
          <cell r="L2892"/>
          <cell r="M2892"/>
          <cell r="N2892"/>
          <cell r="O2892"/>
          <cell r="P2892">
            <v>0</v>
          </cell>
          <cell r="Q2892"/>
          <cell r="R2892"/>
          <cell r="S2892" t="str">
            <v xml:space="preserve">32819 </v>
          </cell>
          <cell r="T2892"/>
          <cell r="U2892"/>
          <cell r="V2892"/>
          <cell r="W2892"/>
          <cell r="X2892"/>
          <cell r="Y2892"/>
          <cell r="Z2892"/>
          <cell r="AA2892">
            <v>32819</v>
          </cell>
          <cell r="AB2892"/>
        </row>
        <row r="2893">
          <cell r="A2893"/>
          <cell r="B2893"/>
          <cell r="C2893"/>
          <cell r="D2893"/>
          <cell r="E2893"/>
          <cell r="F2893"/>
          <cell r="G2893"/>
          <cell r="H2893"/>
          <cell r="I2893"/>
          <cell r="J2893"/>
          <cell r="K2893"/>
          <cell r="L2893"/>
          <cell r="M2893"/>
          <cell r="N2893"/>
          <cell r="O2893"/>
          <cell r="P2893">
            <v>0</v>
          </cell>
          <cell r="Q2893"/>
          <cell r="R2893"/>
          <cell r="S2893" t="str">
            <v xml:space="preserve">32819 </v>
          </cell>
          <cell r="T2893"/>
          <cell r="U2893"/>
          <cell r="V2893"/>
          <cell r="W2893"/>
          <cell r="X2893"/>
          <cell r="Y2893"/>
          <cell r="Z2893"/>
          <cell r="AA2893">
            <v>32819</v>
          </cell>
          <cell r="AB2893"/>
        </row>
        <row r="2894">
          <cell r="A2894"/>
          <cell r="B2894"/>
          <cell r="C2894"/>
          <cell r="D2894"/>
          <cell r="E2894"/>
          <cell r="F2894"/>
          <cell r="G2894"/>
          <cell r="H2894"/>
          <cell r="I2894"/>
          <cell r="J2894"/>
          <cell r="K2894"/>
          <cell r="L2894"/>
          <cell r="M2894"/>
          <cell r="N2894"/>
          <cell r="O2894"/>
          <cell r="P2894">
            <v>0</v>
          </cell>
          <cell r="Q2894"/>
          <cell r="R2894"/>
          <cell r="S2894" t="str">
            <v xml:space="preserve">32819 </v>
          </cell>
          <cell r="T2894"/>
          <cell r="U2894"/>
          <cell r="V2894"/>
          <cell r="W2894"/>
          <cell r="X2894"/>
          <cell r="Y2894"/>
          <cell r="Z2894"/>
          <cell r="AA2894">
            <v>32819</v>
          </cell>
          <cell r="AB2894"/>
        </row>
        <row r="2895">
          <cell r="A2895"/>
          <cell r="B2895"/>
          <cell r="C2895"/>
          <cell r="D2895"/>
          <cell r="E2895"/>
          <cell r="F2895"/>
          <cell r="G2895"/>
          <cell r="H2895"/>
          <cell r="I2895"/>
          <cell r="J2895"/>
          <cell r="K2895"/>
          <cell r="L2895"/>
          <cell r="M2895"/>
          <cell r="N2895"/>
          <cell r="O2895"/>
          <cell r="P2895">
            <v>0</v>
          </cell>
          <cell r="Q2895"/>
          <cell r="R2895"/>
          <cell r="S2895" t="str">
            <v xml:space="preserve">32819 </v>
          </cell>
          <cell r="T2895"/>
          <cell r="U2895"/>
          <cell r="V2895"/>
          <cell r="W2895"/>
          <cell r="X2895"/>
          <cell r="Y2895"/>
          <cell r="Z2895"/>
          <cell r="AA2895">
            <v>32819</v>
          </cell>
          <cell r="AB2895"/>
        </row>
        <row r="2896">
          <cell r="A2896"/>
          <cell r="B2896"/>
          <cell r="C2896"/>
          <cell r="D2896"/>
          <cell r="E2896"/>
          <cell r="F2896"/>
          <cell r="G2896"/>
          <cell r="H2896"/>
          <cell r="I2896"/>
          <cell r="J2896"/>
          <cell r="K2896"/>
          <cell r="L2896"/>
          <cell r="M2896"/>
          <cell r="N2896"/>
          <cell r="O2896"/>
          <cell r="P2896">
            <v>0</v>
          </cell>
          <cell r="Q2896"/>
          <cell r="R2896"/>
          <cell r="S2896" t="str">
            <v xml:space="preserve">32819 </v>
          </cell>
          <cell r="T2896"/>
          <cell r="U2896"/>
          <cell r="V2896"/>
          <cell r="W2896"/>
          <cell r="X2896"/>
          <cell r="Y2896"/>
          <cell r="Z2896"/>
          <cell r="AA2896">
            <v>32819</v>
          </cell>
          <cell r="AB2896"/>
        </row>
        <row r="2897">
          <cell r="A2897"/>
          <cell r="B2897"/>
          <cell r="C2897"/>
          <cell r="D2897"/>
          <cell r="E2897"/>
          <cell r="F2897"/>
          <cell r="G2897"/>
          <cell r="H2897"/>
          <cell r="I2897"/>
          <cell r="J2897"/>
          <cell r="K2897"/>
          <cell r="L2897"/>
          <cell r="M2897"/>
          <cell r="N2897"/>
          <cell r="O2897"/>
          <cell r="P2897">
            <v>0</v>
          </cell>
          <cell r="Q2897"/>
          <cell r="R2897"/>
          <cell r="S2897" t="str">
            <v xml:space="preserve">32819 </v>
          </cell>
          <cell r="T2897"/>
          <cell r="U2897"/>
          <cell r="V2897"/>
          <cell r="W2897"/>
          <cell r="X2897"/>
          <cell r="Y2897"/>
          <cell r="Z2897"/>
          <cell r="AA2897">
            <v>32819</v>
          </cell>
          <cell r="AB2897"/>
        </row>
        <row r="2898">
          <cell r="A2898"/>
          <cell r="B2898"/>
          <cell r="C2898"/>
          <cell r="D2898"/>
          <cell r="E2898"/>
          <cell r="F2898"/>
          <cell r="G2898"/>
          <cell r="H2898"/>
          <cell r="I2898"/>
          <cell r="J2898"/>
          <cell r="K2898"/>
          <cell r="L2898"/>
          <cell r="M2898"/>
          <cell r="N2898"/>
          <cell r="O2898"/>
          <cell r="P2898">
            <v>0</v>
          </cell>
          <cell r="Q2898"/>
          <cell r="R2898"/>
          <cell r="S2898" t="str">
            <v xml:space="preserve">32819 </v>
          </cell>
          <cell r="T2898"/>
          <cell r="U2898"/>
          <cell r="V2898"/>
          <cell r="W2898"/>
          <cell r="X2898"/>
          <cell r="Y2898"/>
          <cell r="Z2898"/>
          <cell r="AA2898">
            <v>32819</v>
          </cell>
          <cell r="AB2898"/>
        </row>
        <row r="2899">
          <cell r="A2899"/>
          <cell r="B2899"/>
          <cell r="C2899"/>
          <cell r="D2899"/>
          <cell r="E2899"/>
          <cell r="F2899"/>
          <cell r="G2899"/>
          <cell r="H2899"/>
          <cell r="I2899"/>
          <cell r="J2899"/>
          <cell r="K2899"/>
          <cell r="L2899"/>
          <cell r="M2899"/>
          <cell r="N2899"/>
          <cell r="O2899"/>
          <cell r="P2899">
            <v>0</v>
          </cell>
          <cell r="Q2899"/>
          <cell r="R2899"/>
          <cell r="S2899" t="str">
            <v xml:space="preserve">32819 </v>
          </cell>
          <cell r="T2899"/>
          <cell r="U2899"/>
          <cell r="V2899"/>
          <cell r="W2899"/>
          <cell r="X2899"/>
          <cell r="Y2899"/>
          <cell r="Z2899"/>
          <cell r="AA2899">
            <v>32819</v>
          </cell>
          <cell r="AB2899"/>
        </row>
        <row r="2900">
          <cell r="A2900"/>
          <cell r="B2900"/>
          <cell r="C2900"/>
          <cell r="D2900"/>
          <cell r="E2900"/>
          <cell r="F2900"/>
          <cell r="G2900"/>
          <cell r="H2900"/>
          <cell r="I2900"/>
          <cell r="J2900"/>
          <cell r="K2900"/>
          <cell r="L2900"/>
          <cell r="M2900"/>
          <cell r="N2900"/>
          <cell r="O2900"/>
          <cell r="P2900">
            <v>0</v>
          </cell>
          <cell r="Q2900"/>
          <cell r="R2900"/>
          <cell r="S2900" t="str">
            <v xml:space="preserve">32819 </v>
          </cell>
          <cell r="T2900"/>
          <cell r="U2900"/>
          <cell r="V2900"/>
          <cell r="W2900"/>
          <cell r="X2900"/>
          <cell r="Y2900"/>
          <cell r="Z2900"/>
          <cell r="AA2900">
            <v>32819</v>
          </cell>
          <cell r="AB2900"/>
        </row>
        <row r="2901">
          <cell r="A2901"/>
          <cell r="B2901"/>
          <cell r="C2901"/>
          <cell r="D2901"/>
          <cell r="E2901"/>
          <cell r="F2901"/>
          <cell r="G2901"/>
          <cell r="H2901"/>
          <cell r="I2901"/>
          <cell r="J2901"/>
          <cell r="K2901"/>
          <cell r="L2901"/>
          <cell r="M2901"/>
          <cell r="N2901"/>
          <cell r="O2901"/>
          <cell r="P2901">
            <v>0</v>
          </cell>
          <cell r="Q2901"/>
          <cell r="R2901"/>
          <cell r="S2901" t="str">
            <v xml:space="preserve">32819 </v>
          </cell>
          <cell r="T2901"/>
          <cell r="U2901"/>
          <cell r="V2901"/>
          <cell r="W2901"/>
          <cell r="X2901"/>
          <cell r="Y2901"/>
          <cell r="Z2901"/>
          <cell r="AA2901">
            <v>32819</v>
          </cell>
          <cell r="AB2901"/>
        </row>
        <row r="2902">
          <cell r="A2902"/>
          <cell r="B2902"/>
          <cell r="C2902"/>
          <cell r="D2902"/>
          <cell r="E2902"/>
          <cell r="F2902"/>
          <cell r="G2902"/>
          <cell r="H2902"/>
          <cell r="I2902"/>
          <cell r="J2902"/>
          <cell r="K2902"/>
          <cell r="L2902"/>
          <cell r="M2902"/>
          <cell r="N2902"/>
          <cell r="O2902"/>
          <cell r="P2902">
            <v>0</v>
          </cell>
          <cell r="Q2902"/>
          <cell r="R2902"/>
          <cell r="S2902" t="str">
            <v xml:space="preserve">32819 </v>
          </cell>
          <cell r="T2902"/>
          <cell r="U2902"/>
          <cell r="V2902"/>
          <cell r="W2902"/>
          <cell r="X2902"/>
          <cell r="Y2902"/>
          <cell r="Z2902"/>
          <cell r="AA2902">
            <v>32819</v>
          </cell>
          <cell r="AB2902"/>
        </row>
        <row r="2903">
          <cell r="A2903"/>
          <cell r="B2903"/>
          <cell r="C2903"/>
          <cell r="D2903"/>
          <cell r="E2903"/>
          <cell r="F2903"/>
          <cell r="G2903"/>
          <cell r="H2903"/>
          <cell r="I2903"/>
          <cell r="J2903"/>
          <cell r="K2903"/>
          <cell r="L2903"/>
          <cell r="M2903"/>
          <cell r="N2903"/>
          <cell r="O2903"/>
          <cell r="P2903">
            <v>0</v>
          </cell>
          <cell r="Q2903"/>
          <cell r="R2903"/>
          <cell r="S2903" t="str">
            <v xml:space="preserve">32819 </v>
          </cell>
          <cell r="T2903"/>
          <cell r="U2903"/>
          <cell r="V2903"/>
          <cell r="W2903"/>
          <cell r="X2903"/>
          <cell r="Y2903"/>
          <cell r="Z2903"/>
          <cell r="AA2903">
            <v>32819</v>
          </cell>
          <cell r="AB2903"/>
        </row>
        <row r="2904">
          <cell r="A2904"/>
          <cell r="B2904"/>
          <cell r="C2904"/>
          <cell r="D2904"/>
          <cell r="E2904"/>
          <cell r="F2904"/>
          <cell r="G2904"/>
          <cell r="H2904"/>
          <cell r="I2904"/>
          <cell r="J2904"/>
          <cell r="K2904"/>
          <cell r="L2904"/>
          <cell r="M2904"/>
          <cell r="N2904"/>
          <cell r="O2904"/>
          <cell r="P2904">
            <v>0</v>
          </cell>
          <cell r="Q2904"/>
          <cell r="R2904"/>
          <cell r="S2904" t="str">
            <v xml:space="preserve">32819 </v>
          </cell>
          <cell r="T2904"/>
          <cell r="U2904"/>
          <cell r="V2904"/>
          <cell r="W2904"/>
          <cell r="X2904"/>
          <cell r="Y2904"/>
          <cell r="Z2904"/>
          <cell r="AA2904">
            <v>32819</v>
          </cell>
          <cell r="AB2904"/>
        </row>
        <row r="2905">
          <cell r="A2905"/>
          <cell r="B2905"/>
          <cell r="C2905"/>
          <cell r="D2905"/>
          <cell r="E2905"/>
          <cell r="F2905"/>
          <cell r="G2905"/>
          <cell r="H2905"/>
          <cell r="I2905"/>
          <cell r="J2905"/>
          <cell r="K2905"/>
          <cell r="L2905"/>
          <cell r="M2905"/>
          <cell r="N2905"/>
          <cell r="O2905"/>
          <cell r="P2905">
            <v>0</v>
          </cell>
          <cell r="Q2905"/>
          <cell r="R2905"/>
          <cell r="S2905" t="str">
            <v xml:space="preserve">32819 </v>
          </cell>
          <cell r="T2905"/>
          <cell r="U2905"/>
          <cell r="V2905"/>
          <cell r="W2905"/>
          <cell r="X2905"/>
          <cell r="Y2905"/>
          <cell r="Z2905"/>
          <cell r="AA2905">
            <v>32819</v>
          </cell>
          <cell r="AB2905"/>
        </row>
        <row r="2906">
          <cell r="A2906"/>
          <cell r="B2906"/>
          <cell r="C2906"/>
          <cell r="D2906"/>
          <cell r="E2906"/>
          <cell r="F2906"/>
          <cell r="G2906"/>
          <cell r="H2906"/>
          <cell r="I2906"/>
          <cell r="J2906"/>
          <cell r="K2906"/>
          <cell r="L2906"/>
          <cell r="M2906"/>
          <cell r="N2906"/>
          <cell r="O2906"/>
          <cell r="P2906">
            <v>0</v>
          </cell>
          <cell r="Q2906"/>
          <cell r="R2906"/>
          <cell r="S2906" t="str">
            <v xml:space="preserve">32819 </v>
          </cell>
          <cell r="T2906"/>
          <cell r="U2906"/>
          <cell r="V2906"/>
          <cell r="W2906"/>
          <cell r="X2906"/>
          <cell r="Y2906"/>
          <cell r="Z2906"/>
          <cell r="AA2906">
            <v>32819</v>
          </cell>
          <cell r="AB2906"/>
        </row>
        <row r="2907">
          <cell r="A2907"/>
          <cell r="B2907"/>
          <cell r="C2907"/>
          <cell r="D2907"/>
          <cell r="E2907"/>
          <cell r="F2907"/>
          <cell r="G2907"/>
          <cell r="H2907"/>
          <cell r="I2907"/>
          <cell r="J2907"/>
          <cell r="K2907"/>
          <cell r="L2907"/>
          <cell r="M2907"/>
          <cell r="N2907"/>
          <cell r="O2907"/>
          <cell r="P2907">
            <v>0</v>
          </cell>
          <cell r="Q2907"/>
          <cell r="R2907"/>
          <cell r="S2907" t="str">
            <v xml:space="preserve">32819 </v>
          </cell>
          <cell r="T2907"/>
          <cell r="U2907"/>
          <cell r="V2907"/>
          <cell r="W2907"/>
          <cell r="X2907"/>
          <cell r="Y2907"/>
          <cell r="Z2907"/>
          <cell r="AA2907">
            <v>32819</v>
          </cell>
          <cell r="AB2907"/>
        </row>
        <row r="2908">
          <cell r="A2908"/>
          <cell r="B2908"/>
          <cell r="C2908"/>
          <cell r="D2908"/>
          <cell r="E2908"/>
          <cell r="F2908"/>
          <cell r="G2908"/>
          <cell r="H2908"/>
          <cell r="I2908"/>
          <cell r="J2908"/>
          <cell r="K2908"/>
          <cell r="L2908"/>
          <cell r="M2908"/>
          <cell r="N2908"/>
          <cell r="O2908"/>
          <cell r="P2908">
            <v>0</v>
          </cell>
          <cell r="Q2908"/>
          <cell r="R2908"/>
          <cell r="S2908" t="str">
            <v xml:space="preserve">32819 </v>
          </cell>
          <cell r="T2908"/>
          <cell r="U2908"/>
          <cell r="V2908"/>
          <cell r="W2908"/>
          <cell r="X2908"/>
          <cell r="Y2908"/>
          <cell r="Z2908"/>
          <cell r="AA2908">
            <v>32819</v>
          </cell>
          <cell r="AB2908"/>
        </row>
        <row r="2909">
          <cell r="A2909"/>
          <cell r="B2909"/>
          <cell r="C2909"/>
          <cell r="D2909"/>
          <cell r="E2909"/>
          <cell r="F2909"/>
          <cell r="G2909"/>
          <cell r="H2909"/>
          <cell r="I2909"/>
          <cell r="J2909"/>
          <cell r="K2909"/>
          <cell r="L2909"/>
          <cell r="M2909"/>
          <cell r="N2909"/>
          <cell r="O2909"/>
          <cell r="P2909">
            <v>0</v>
          </cell>
          <cell r="Q2909"/>
          <cell r="R2909"/>
          <cell r="S2909" t="str">
            <v xml:space="preserve">32819 </v>
          </cell>
          <cell r="T2909"/>
          <cell r="U2909"/>
          <cell r="V2909"/>
          <cell r="W2909"/>
          <cell r="X2909"/>
          <cell r="Y2909"/>
          <cell r="Z2909"/>
          <cell r="AA2909">
            <v>32819</v>
          </cell>
          <cell r="AB2909"/>
        </row>
        <row r="2910">
          <cell r="A2910"/>
          <cell r="B2910"/>
          <cell r="C2910"/>
          <cell r="D2910"/>
          <cell r="E2910"/>
          <cell r="F2910"/>
          <cell r="G2910"/>
          <cell r="H2910"/>
          <cell r="I2910"/>
          <cell r="J2910"/>
          <cell r="K2910"/>
          <cell r="L2910"/>
          <cell r="M2910"/>
          <cell r="N2910"/>
          <cell r="O2910"/>
          <cell r="P2910">
            <v>0</v>
          </cell>
          <cell r="Q2910"/>
          <cell r="R2910"/>
          <cell r="S2910" t="str">
            <v xml:space="preserve">32819 </v>
          </cell>
          <cell r="T2910"/>
          <cell r="U2910"/>
          <cell r="V2910"/>
          <cell r="W2910"/>
          <cell r="X2910"/>
          <cell r="Y2910"/>
          <cell r="Z2910"/>
          <cell r="AA2910">
            <v>32819</v>
          </cell>
          <cell r="AB2910"/>
        </row>
        <row r="2911">
          <cell r="A2911"/>
          <cell r="B2911"/>
          <cell r="C2911"/>
          <cell r="D2911"/>
          <cell r="E2911"/>
          <cell r="F2911"/>
          <cell r="G2911"/>
          <cell r="H2911"/>
          <cell r="I2911"/>
          <cell r="J2911"/>
          <cell r="K2911"/>
          <cell r="L2911"/>
          <cell r="M2911"/>
          <cell r="N2911"/>
          <cell r="O2911"/>
          <cell r="P2911">
            <v>0</v>
          </cell>
          <cell r="Q2911"/>
          <cell r="R2911"/>
          <cell r="S2911" t="str">
            <v xml:space="preserve">32819 </v>
          </cell>
          <cell r="T2911"/>
          <cell r="U2911"/>
          <cell r="V2911"/>
          <cell r="W2911"/>
          <cell r="X2911"/>
          <cell r="Y2911"/>
          <cell r="Z2911"/>
          <cell r="AA2911">
            <v>32819</v>
          </cell>
          <cell r="AB2911"/>
        </row>
        <row r="2912">
          <cell r="A2912"/>
          <cell r="B2912"/>
          <cell r="C2912"/>
          <cell r="D2912"/>
          <cell r="E2912"/>
          <cell r="F2912"/>
          <cell r="G2912"/>
          <cell r="H2912"/>
          <cell r="I2912"/>
          <cell r="J2912"/>
          <cell r="K2912"/>
          <cell r="L2912"/>
          <cell r="M2912"/>
          <cell r="N2912"/>
          <cell r="O2912"/>
          <cell r="P2912">
            <v>0</v>
          </cell>
          <cell r="Q2912"/>
          <cell r="R2912"/>
          <cell r="S2912" t="str">
            <v xml:space="preserve">32819 </v>
          </cell>
          <cell r="T2912"/>
          <cell r="U2912"/>
          <cell r="V2912"/>
          <cell r="W2912"/>
          <cell r="X2912"/>
          <cell r="Y2912"/>
          <cell r="Z2912"/>
          <cell r="AA2912">
            <v>32819</v>
          </cell>
          <cell r="AB2912"/>
        </row>
        <row r="2913">
          <cell r="A2913"/>
          <cell r="B2913"/>
          <cell r="C2913"/>
          <cell r="D2913"/>
          <cell r="E2913"/>
          <cell r="F2913"/>
          <cell r="G2913"/>
          <cell r="H2913"/>
          <cell r="I2913"/>
          <cell r="J2913"/>
          <cell r="K2913"/>
          <cell r="L2913"/>
          <cell r="M2913"/>
          <cell r="N2913"/>
          <cell r="O2913"/>
          <cell r="P2913">
            <v>0</v>
          </cell>
          <cell r="Q2913"/>
          <cell r="R2913"/>
          <cell r="S2913" t="str">
            <v xml:space="preserve">32819 </v>
          </cell>
          <cell r="T2913"/>
          <cell r="U2913"/>
          <cell r="V2913"/>
          <cell r="W2913"/>
          <cell r="X2913"/>
          <cell r="Y2913"/>
          <cell r="Z2913"/>
          <cell r="AA2913">
            <v>32819</v>
          </cell>
          <cell r="AB2913"/>
        </row>
        <row r="2914">
          <cell r="A2914"/>
          <cell r="B2914"/>
          <cell r="C2914"/>
          <cell r="D2914"/>
          <cell r="E2914"/>
          <cell r="F2914"/>
          <cell r="G2914"/>
          <cell r="H2914"/>
          <cell r="I2914"/>
          <cell r="J2914"/>
          <cell r="K2914"/>
          <cell r="L2914"/>
          <cell r="M2914"/>
          <cell r="N2914"/>
          <cell r="O2914"/>
          <cell r="P2914">
            <v>0</v>
          </cell>
          <cell r="Q2914"/>
          <cell r="R2914"/>
          <cell r="S2914" t="str">
            <v xml:space="preserve">32819 </v>
          </cell>
          <cell r="T2914"/>
          <cell r="U2914"/>
          <cell r="V2914"/>
          <cell r="W2914"/>
          <cell r="X2914"/>
          <cell r="Y2914"/>
          <cell r="Z2914"/>
          <cell r="AA2914">
            <v>32819</v>
          </cell>
          <cell r="AB2914"/>
        </row>
        <row r="2915">
          <cell r="A2915"/>
          <cell r="B2915"/>
          <cell r="C2915"/>
          <cell r="D2915"/>
          <cell r="E2915"/>
          <cell r="F2915"/>
          <cell r="G2915"/>
          <cell r="H2915"/>
          <cell r="I2915"/>
          <cell r="J2915"/>
          <cell r="K2915"/>
          <cell r="L2915"/>
          <cell r="M2915"/>
          <cell r="N2915"/>
          <cell r="O2915"/>
          <cell r="P2915">
            <v>0</v>
          </cell>
          <cell r="Q2915"/>
          <cell r="R2915"/>
          <cell r="S2915" t="str">
            <v xml:space="preserve">32819 </v>
          </cell>
          <cell r="T2915"/>
          <cell r="U2915"/>
          <cell r="V2915"/>
          <cell r="W2915"/>
          <cell r="X2915"/>
          <cell r="Y2915"/>
          <cell r="Z2915"/>
          <cell r="AA2915">
            <v>32819</v>
          </cell>
          <cell r="AB2915"/>
        </row>
        <row r="2916">
          <cell r="A2916"/>
          <cell r="B2916"/>
          <cell r="C2916"/>
          <cell r="D2916"/>
          <cell r="E2916"/>
          <cell r="F2916"/>
          <cell r="G2916"/>
          <cell r="H2916"/>
          <cell r="I2916"/>
          <cell r="J2916"/>
          <cell r="K2916"/>
          <cell r="L2916"/>
          <cell r="M2916"/>
          <cell r="N2916"/>
          <cell r="O2916"/>
          <cell r="P2916">
            <v>0</v>
          </cell>
          <cell r="Q2916"/>
          <cell r="R2916"/>
          <cell r="S2916" t="str">
            <v xml:space="preserve">32819 </v>
          </cell>
          <cell r="T2916"/>
          <cell r="U2916"/>
          <cell r="V2916"/>
          <cell r="W2916"/>
          <cell r="X2916"/>
          <cell r="Y2916"/>
          <cell r="Z2916"/>
          <cell r="AA2916">
            <v>32819</v>
          </cell>
          <cell r="AB2916"/>
        </row>
        <row r="2917">
          <cell r="A2917"/>
          <cell r="B2917"/>
          <cell r="C2917"/>
          <cell r="D2917"/>
          <cell r="E2917"/>
          <cell r="F2917"/>
          <cell r="G2917"/>
          <cell r="H2917"/>
          <cell r="I2917"/>
          <cell r="J2917"/>
          <cell r="K2917"/>
          <cell r="L2917"/>
          <cell r="M2917"/>
          <cell r="N2917"/>
          <cell r="O2917"/>
          <cell r="P2917">
            <v>0</v>
          </cell>
          <cell r="Q2917"/>
          <cell r="R2917"/>
          <cell r="S2917" t="str">
            <v xml:space="preserve">32819 </v>
          </cell>
          <cell r="T2917"/>
          <cell r="U2917"/>
          <cell r="V2917"/>
          <cell r="W2917"/>
          <cell r="X2917"/>
          <cell r="Y2917"/>
          <cell r="Z2917"/>
          <cell r="AA2917">
            <v>32819</v>
          </cell>
          <cell r="AB2917"/>
        </row>
        <row r="2918">
          <cell r="A2918"/>
          <cell r="B2918"/>
          <cell r="C2918"/>
          <cell r="D2918"/>
          <cell r="E2918"/>
          <cell r="F2918"/>
          <cell r="G2918"/>
          <cell r="H2918"/>
          <cell r="I2918"/>
          <cell r="J2918"/>
          <cell r="K2918"/>
          <cell r="L2918"/>
          <cell r="M2918"/>
          <cell r="N2918"/>
          <cell r="O2918"/>
          <cell r="P2918">
            <v>0</v>
          </cell>
          <cell r="Q2918"/>
          <cell r="R2918"/>
          <cell r="S2918" t="str">
            <v xml:space="preserve">32819 </v>
          </cell>
          <cell r="T2918"/>
          <cell r="U2918"/>
          <cell r="V2918"/>
          <cell r="W2918"/>
          <cell r="X2918"/>
          <cell r="Y2918"/>
          <cell r="Z2918"/>
          <cell r="AA2918">
            <v>32819</v>
          </cell>
          <cell r="AB2918"/>
        </row>
        <row r="2919">
          <cell r="A2919"/>
          <cell r="B2919"/>
          <cell r="C2919"/>
          <cell r="D2919"/>
          <cell r="E2919"/>
          <cell r="F2919"/>
          <cell r="G2919"/>
          <cell r="H2919"/>
          <cell r="I2919"/>
          <cell r="J2919"/>
          <cell r="K2919"/>
          <cell r="L2919"/>
          <cell r="M2919"/>
          <cell r="N2919"/>
          <cell r="O2919"/>
          <cell r="P2919">
            <v>0</v>
          </cell>
          <cell r="Q2919"/>
          <cell r="R2919"/>
          <cell r="S2919" t="str">
            <v xml:space="preserve">32819 </v>
          </cell>
          <cell r="T2919"/>
          <cell r="U2919"/>
          <cell r="V2919"/>
          <cell r="W2919"/>
          <cell r="X2919"/>
          <cell r="Y2919"/>
          <cell r="Z2919"/>
          <cell r="AA2919">
            <v>32819</v>
          </cell>
          <cell r="AB2919"/>
        </row>
        <row r="2920">
          <cell r="A2920"/>
          <cell r="B2920"/>
          <cell r="C2920"/>
          <cell r="D2920"/>
          <cell r="E2920"/>
          <cell r="F2920"/>
          <cell r="G2920"/>
          <cell r="H2920"/>
          <cell r="I2920"/>
          <cell r="J2920"/>
          <cell r="K2920"/>
          <cell r="L2920"/>
          <cell r="M2920"/>
          <cell r="N2920"/>
          <cell r="O2920"/>
          <cell r="P2920">
            <v>0</v>
          </cell>
          <cell r="Q2920"/>
          <cell r="R2920"/>
          <cell r="S2920" t="str">
            <v xml:space="preserve">32819 </v>
          </cell>
          <cell r="T2920"/>
          <cell r="U2920"/>
          <cell r="V2920"/>
          <cell r="W2920"/>
          <cell r="X2920"/>
          <cell r="Y2920"/>
          <cell r="Z2920"/>
          <cell r="AA2920">
            <v>32819</v>
          </cell>
          <cell r="AB2920"/>
        </row>
        <row r="2921">
          <cell r="A2921"/>
          <cell r="B2921"/>
          <cell r="C2921"/>
          <cell r="D2921"/>
          <cell r="E2921"/>
          <cell r="F2921"/>
          <cell r="G2921"/>
          <cell r="H2921"/>
          <cell r="I2921"/>
          <cell r="J2921"/>
          <cell r="K2921"/>
          <cell r="L2921"/>
          <cell r="M2921"/>
          <cell r="N2921"/>
          <cell r="O2921"/>
          <cell r="P2921">
            <v>0</v>
          </cell>
          <cell r="Q2921"/>
          <cell r="R2921"/>
          <cell r="S2921" t="str">
            <v xml:space="preserve">32819 </v>
          </cell>
          <cell r="T2921"/>
          <cell r="U2921"/>
          <cell r="V2921"/>
          <cell r="W2921"/>
          <cell r="X2921"/>
          <cell r="Y2921"/>
          <cell r="Z2921"/>
          <cell r="AA2921">
            <v>32819</v>
          </cell>
          <cell r="AB2921"/>
        </row>
        <row r="2922">
          <cell r="A2922"/>
          <cell r="B2922"/>
          <cell r="C2922"/>
          <cell r="D2922"/>
          <cell r="E2922"/>
          <cell r="F2922"/>
          <cell r="G2922"/>
          <cell r="H2922"/>
          <cell r="I2922"/>
          <cell r="J2922"/>
          <cell r="K2922"/>
          <cell r="L2922"/>
          <cell r="M2922"/>
          <cell r="N2922"/>
          <cell r="O2922"/>
          <cell r="P2922">
            <v>0</v>
          </cell>
          <cell r="Q2922"/>
          <cell r="R2922"/>
          <cell r="S2922" t="str">
            <v xml:space="preserve">32819 </v>
          </cell>
          <cell r="T2922"/>
          <cell r="U2922"/>
          <cell r="V2922"/>
          <cell r="W2922"/>
          <cell r="X2922"/>
          <cell r="Y2922"/>
          <cell r="Z2922"/>
          <cell r="AA2922">
            <v>32819</v>
          </cell>
          <cell r="AB2922"/>
        </row>
        <row r="2923">
          <cell r="A2923"/>
          <cell r="B2923"/>
          <cell r="C2923"/>
          <cell r="D2923"/>
          <cell r="E2923"/>
          <cell r="F2923"/>
          <cell r="G2923"/>
          <cell r="H2923"/>
          <cell r="I2923"/>
          <cell r="J2923"/>
          <cell r="K2923"/>
          <cell r="L2923"/>
          <cell r="M2923"/>
          <cell r="N2923"/>
          <cell r="O2923"/>
          <cell r="P2923">
            <v>0</v>
          </cell>
          <cell r="Q2923"/>
          <cell r="R2923"/>
          <cell r="S2923" t="str">
            <v xml:space="preserve">32819 </v>
          </cell>
          <cell r="T2923"/>
          <cell r="U2923"/>
          <cell r="V2923"/>
          <cell r="W2923"/>
          <cell r="X2923"/>
          <cell r="Y2923"/>
          <cell r="Z2923"/>
          <cell r="AA2923">
            <v>32819</v>
          </cell>
          <cell r="AB2923"/>
        </row>
        <row r="2924">
          <cell r="A2924"/>
          <cell r="B2924"/>
          <cell r="C2924"/>
          <cell r="D2924"/>
          <cell r="E2924"/>
          <cell r="F2924"/>
          <cell r="G2924"/>
          <cell r="H2924"/>
          <cell r="I2924"/>
          <cell r="J2924"/>
          <cell r="K2924"/>
          <cell r="L2924"/>
          <cell r="M2924"/>
          <cell r="N2924"/>
          <cell r="O2924"/>
          <cell r="P2924">
            <v>0</v>
          </cell>
          <cell r="Q2924"/>
          <cell r="R2924"/>
          <cell r="S2924" t="str">
            <v xml:space="preserve">32819 </v>
          </cell>
          <cell r="T2924"/>
          <cell r="U2924"/>
          <cell r="V2924"/>
          <cell r="W2924"/>
          <cell r="X2924"/>
          <cell r="Y2924"/>
          <cell r="Z2924"/>
          <cell r="AA2924">
            <v>32819</v>
          </cell>
          <cell r="AB2924"/>
        </row>
        <row r="2925">
          <cell r="A2925"/>
          <cell r="B2925"/>
          <cell r="C2925"/>
          <cell r="D2925"/>
          <cell r="E2925"/>
          <cell r="F2925"/>
          <cell r="G2925"/>
          <cell r="H2925"/>
          <cell r="I2925"/>
          <cell r="J2925"/>
          <cell r="K2925"/>
          <cell r="L2925"/>
          <cell r="M2925"/>
          <cell r="N2925"/>
          <cell r="O2925"/>
          <cell r="P2925">
            <v>0</v>
          </cell>
          <cell r="Q2925"/>
          <cell r="R2925"/>
          <cell r="S2925" t="str">
            <v xml:space="preserve">32819 </v>
          </cell>
          <cell r="T2925"/>
          <cell r="U2925"/>
          <cell r="V2925"/>
          <cell r="W2925"/>
          <cell r="X2925"/>
          <cell r="Y2925"/>
          <cell r="Z2925"/>
          <cell r="AA2925">
            <v>32819</v>
          </cell>
          <cell r="AB2925"/>
        </row>
        <row r="2926">
          <cell r="A2926"/>
          <cell r="B2926"/>
          <cell r="C2926"/>
          <cell r="D2926"/>
          <cell r="E2926"/>
          <cell r="F2926"/>
          <cell r="G2926"/>
          <cell r="H2926"/>
          <cell r="I2926"/>
          <cell r="J2926"/>
          <cell r="K2926"/>
          <cell r="L2926"/>
          <cell r="M2926"/>
          <cell r="N2926"/>
          <cell r="O2926"/>
          <cell r="P2926">
            <v>0</v>
          </cell>
          <cell r="Q2926"/>
          <cell r="R2926"/>
          <cell r="S2926" t="str">
            <v xml:space="preserve">32819 </v>
          </cell>
          <cell r="T2926"/>
          <cell r="U2926"/>
          <cell r="V2926"/>
          <cell r="W2926"/>
          <cell r="X2926"/>
          <cell r="Y2926"/>
          <cell r="Z2926"/>
          <cell r="AA2926">
            <v>32819</v>
          </cell>
          <cell r="AB2926"/>
        </row>
        <row r="2927">
          <cell r="A2927"/>
          <cell r="B2927"/>
          <cell r="C2927"/>
          <cell r="D2927"/>
          <cell r="E2927"/>
          <cell r="F2927"/>
          <cell r="G2927"/>
          <cell r="H2927"/>
          <cell r="I2927"/>
          <cell r="J2927"/>
          <cell r="K2927"/>
          <cell r="L2927"/>
          <cell r="M2927"/>
          <cell r="N2927"/>
          <cell r="O2927"/>
          <cell r="P2927">
            <v>0</v>
          </cell>
          <cell r="Q2927"/>
          <cell r="R2927"/>
          <cell r="S2927" t="str">
            <v xml:space="preserve">32819 </v>
          </cell>
          <cell r="T2927"/>
          <cell r="U2927"/>
          <cell r="V2927"/>
          <cell r="W2927"/>
          <cell r="X2927"/>
          <cell r="Y2927"/>
          <cell r="Z2927"/>
          <cell r="AA2927">
            <v>32819</v>
          </cell>
          <cell r="AB2927"/>
        </row>
        <row r="2928">
          <cell r="A2928"/>
          <cell r="B2928"/>
          <cell r="C2928"/>
          <cell r="D2928"/>
          <cell r="E2928"/>
          <cell r="F2928"/>
          <cell r="G2928"/>
          <cell r="H2928"/>
          <cell r="I2928"/>
          <cell r="J2928"/>
          <cell r="K2928"/>
          <cell r="L2928"/>
          <cell r="M2928"/>
          <cell r="N2928"/>
          <cell r="O2928"/>
          <cell r="P2928">
            <v>0</v>
          </cell>
          <cell r="Q2928"/>
          <cell r="R2928"/>
          <cell r="S2928" t="str">
            <v xml:space="preserve">32819 </v>
          </cell>
          <cell r="T2928"/>
          <cell r="U2928"/>
          <cell r="V2928"/>
          <cell r="W2928"/>
          <cell r="X2928"/>
          <cell r="Y2928"/>
          <cell r="Z2928"/>
          <cell r="AA2928">
            <v>32819</v>
          </cell>
          <cell r="AB2928"/>
        </row>
        <row r="2929">
          <cell r="A2929"/>
          <cell r="B2929"/>
          <cell r="C2929"/>
          <cell r="D2929"/>
          <cell r="E2929"/>
          <cell r="F2929"/>
          <cell r="G2929"/>
          <cell r="H2929"/>
          <cell r="I2929"/>
          <cell r="J2929"/>
          <cell r="K2929"/>
          <cell r="L2929"/>
          <cell r="M2929"/>
          <cell r="N2929"/>
          <cell r="O2929"/>
          <cell r="P2929">
            <v>0</v>
          </cell>
          <cell r="Q2929"/>
          <cell r="R2929"/>
          <cell r="S2929" t="str">
            <v xml:space="preserve">32819 </v>
          </cell>
          <cell r="T2929"/>
          <cell r="U2929"/>
          <cell r="V2929"/>
          <cell r="W2929"/>
          <cell r="X2929"/>
          <cell r="Y2929"/>
          <cell r="Z2929"/>
          <cell r="AA2929">
            <v>32819</v>
          </cell>
          <cell r="AB2929"/>
        </row>
        <row r="2930">
          <cell r="A2930"/>
          <cell r="B2930"/>
          <cell r="C2930"/>
          <cell r="D2930"/>
          <cell r="E2930"/>
          <cell r="F2930"/>
          <cell r="G2930"/>
          <cell r="H2930"/>
          <cell r="I2930"/>
          <cell r="J2930"/>
          <cell r="K2930"/>
          <cell r="L2930"/>
          <cell r="M2930"/>
          <cell r="N2930"/>
          <cell r="O2930"/>
          <cell r="P2930">
            <v>0</v>
          </cell>
          <cell r="Q2930"/>
          <cell r="R2930"/>
          <cell r="S2930" t="str">
            <v xml:space="preserve">32819 </v>
          </cell>
          <cell r="T2930"/>
          <cell r="U2930"/>
          <cell r="V2930"/>
          <cell r="W2930"/>
          <cell r="X2930"/>
          <cell r="Y2930"/>
          <cell r="Z2930"/>
          <cell r="AA2930">
            <v>32819</v>
          </cell>
          <cell r="AB2930"/>
        </row>
        <row r="2931">
          <cell r="A2931"/>
          <cell r="B2931"/>
          <cell r="C2931"/>
          <cell r="D2931"/>
          <cell r="E2931"/>
          <cell r="F2931"/>
          <cell r="G2931"/>
          <cell r="H2931"/>
          <cell r="I2931"/>
          <cell r="J2931"/>
          <cell r="K2931"/>
          <cell r="L2931"/>
          <cell r="M2931"/>
          <cell r="N2931"/>
          <cell r="O2931"/>
          <cell r="P2931">
            <v>0</v>
          </cell>
          <cell r="Q2931"/>
          <cell r="R2931"/>
          <cell r="S2931" t="str">
            <v xml:space="preserve">32819 </v>
          </cell>
          <cell r="T2931"/>
          <cell r="U2931"/>
          <cell r="V2931"/>
          <cell r="W2931"/>
          <cell r="X2931"/>
          <cell r="Y2931"/>
          <cell r="Z2931"/>
          <cell r="AA2931">
            <v>32819</v>
          </cell>
          <cell r="AB2931"/>
        </row>
        <row r="2932">
          <cell r="A2932"/>
          <cell r="B2932"/>
          <cell r="C2932"/>
          <cell r="D2932"/>
          <cell r="E2932"/>
          <cell r="F2932"/>
          <cell r="G2932"/>
          <cell r="H2932"/>
          <cell r="I2932"/>
          <cell r="J2932"/>
          <cell r="K2932"/>
          <cell r="L2932"/>
          <cell r="M2932"/>
          <cell r="N2932"/>
          <cell r="O2932"/>
          <cell r="P2932">
            <v>0</v>
          </cell>
          <cell r="Q2932"/>
          <cell r="R2932"/>
          <cell r="S2932" t="str">
            <v xml:space="preserve">32819 </v>
          </cell>
          <cell r="T2932"/>
          <cell r="U2932"/>
          <cell r="V2932"/>
          <cell r="W2932"/>
          <cell r="X2932"/>
          <cell r="Y2932"/>
          <cell r="Z2932"/>
          <cell r="AA2932">
            <v>32819</v>
          </cell>
          <cell r="AB2932"/>
        </row>
        <row r="2933">
          <cell r="A2933"/>
          <cell r="B2933"/>
          <cell r="C2933"/>
          <cell r="D2933"/>
          <cell r="E2933"/>
          <cell r="F2933"/>
          <cell r="G2933"/>
          <cell r="H2933"/>
          <cell r="I2933"/>
          <cell r="J2933"/>
          <cell r="K2933"/>
          <cell r="L2933"/>
          <cell r="M2933"/>
          <cell r="N2933"/>
          <cell r="O2933"/>
          <cell r="P2933">
            <v>0</v>
          </cell>
          <cell r="Q2933"/>
          <cell r="R2933"/>
          <cell r="S2933" t="str">
            <v xml:space="preserve">32819 </v>
          </cell>
          <cell r="T2933"/>
          <cell r="U2933"/>
          <cell r="V2933"/>
          <cell r="W2933"/>
          <cell r="X2933"/>
          <cell r="Y2933"/>
          <cell r="Z2933"/>
          <cell r="AA2933">
            <v>32819</v>
          </cell>
          <cell r="AB2933"/>
        </row>
        <row r="2934">
          <cell r="A2934"/>
          <cell r="B2934"/>
          <cell r="C2934"/>
          <cell r="D2934"/>
          <cell r="E2934"/>
          <cell r="F2934"/>
          <cell r="G2934"/>
          <cell r="H2934"/>
          <cell r="I2934"/>
          <cell r="J2934"/>
          <cell r="K2934"/>
          <cell r="L2934"/>
          <cell r="M2934"/>
          <cell r="N2934"/>
          <cell r="O2934"/>
          <cell r="P2934">
            <v>0</v>
          </cell>
          <cell r="Q2934"/>
          <cell r="R2934"/>
          <cell r="S2934" t="str">
            <v xml:space="preserve">32819 </v>
          </cell>
          <cell r="T2934"/>
          <cell r="U2934"/>
          <cell r="V2934"/>
          <cell r="W2934"/>
          <cell r="X2934"/>
          <cell r="Y2934"/>
          <cell r="Z2934"/>
          <cell r="AA2934">
            <v>32819</v>
          </cell>
          <cell r="AB2934"/>
        </row>
        <row r="2935">
          <cell r="A2935"/>
          <cell r="B2935"/>
          <cell r="C2935"/>
          <cell r="D2935"/>
          <cell r="E2935"/>
          <cell r="F2935"/>
          <cell r="G2935"/>
          <cell r="H2935"/>
          <cell r="I2935"/>
          <cell r="J2935"/>
          <cell r="K2935"/>
          <cell r="L2935"/>
          <cell r="M2935"/>
          <cell r="N2935"/>
          <cell r="O2935"/>
          <cell r="P2935">
            <v>0</v>
          </cell>
          <cell r="Q2935"/>
          <cell r="R2935"/>
          <cell r="S2935" t="str">
            <v xml:space="preserve">32819 </v>
          </cell>
          <cell r="T2935"/>
          <cell r="U2935"/>
          <cell r="V2935"/>
          <cell r="W2935"/>
          <cell r="X2935"/>
          <cell r="Y2935"/>
          <cell r="Z2935"/>
          <cell r="AA2935">
            <v>32819</v>
          </cell>
          <cell r="AB2935"/>
        </row>
        <row r="2936">
          <cell r="A2936"/>
          <cell r="B2936"/>
          <cell r="C2936"/>
          <cell r="D2936"/>
          <cell r="E2936"/>
          <cell r="F2936"/>
          <cell r="G2936"/>
          <cell r="H2936"/>
          <cell r="I2936"/>
          <cell r="J2936"/>
          <cell r="K2936"/>
          <cell r="L2936"/>
          <cell r="M2936"/>
          <cell r="N2936"/>
          <cell r="O2936"/>
          <cell r="P2936">
            <v>0</v>
          </cell>
          <cell r="Q2936"/>
          <cell r="R2936"/>
          <cell r="S2936" t="str">
            <v xml:space="preserve">32819 </v>
          </cell>
          <cell r="T2936"/>
          <cell r="U2936"/>
          <cell r="V2936"/>
          <cell r="W2936"/>
          <cell r="X2936"/>
          <cell r="Y2936"/>
          <cell r="Z2936"/>
          <cell r="AA2936">
            <v>32819</v>
          </cell>
          <cell r="AB2936"/>
        </row>
        <row r="2937">
          <cell r="A2937"/>
          <cell r="B2937"/>
          <cell r="C2937"/>
          <cell r="D2937"/>
          <cell r="E2937"/>
          <cell r="F2937"/>
          <cell r="G2937"/>
          <cell r="H2937"/>
          <cell r="I2937"/>
          <cell r="J2937"/>
          <cell r="K2937"/>
          <cell r="L2937"/>
          <cell r="M2937"/>
          <cell r="N2937"/>
          <cell r="O2937"/>
          <cell r="P2937">
            <v>0</v>
          </cell>
          <cell r="Q2937"/>
          <cell r="R2937"/>
          <cell r="S2937" t="str">
            <v xml:space="preserve">32819 </v>
          </cell>
          <cell r="T2937"/>
          <cell r="U2937"/>
          <cell r="V2937"/>
          <cell r="W2937"/>
          <cell r="X2937"/>
          <cell r="Y2937"/>
          <cell r="Z2937"/>
          <cell r="AA2937">
            <v>32819</v>
          </cell>
          <cell r="AB2937"/>
        </row>
        <row r="2938">
          <cell r="A2938"/>
          <cell r="B2938"/>
          <cell r="C2938"/>
          <cell r="D2938"/>
          <cell r="E2938"/>
          <cell r="F2938"/>
          <cell r="G2938"/>
          <cell r="H2938"/>
          <cell r="I2938"/>
          <cell r="J2938"/>
          <cell r="K2938"/>
          <cell r="L2938"/>
          <cell r="M2938"/>
          <cell r="N2938"/>
          <cell r="O2938"/>
          <cell r="P2938">
            <v>0</v>
          </cell>
          <cell r="Q2938"/>
          <cell r="R2938"/>
          <cell r="S2938" t="str">
            <v xml:space="preserve">32819 </v>
          </cell>
          <cell r="T2938"/>
          <cell r="U2938"/>
          <cell r="V2938"/>
          <cell r="W2938"/>
          <cell r="X2938"/>
          <cell r="Y2938"/>
          <cell r="Z2938"/>
          <cell r="AA2938">
            <v>32819</v>
          </cell>
          <cell r="AB2938"/>
        </row>
        <row r="2939">
          <cell r="A2939"/>
          <cell r="B2939"/>
          <cell r="C2939"/>
          <cell r="D2939"/>
          <cell r="E2939"/>
          <cell r="F2939"/>
          <cell r="G2939"/>
          <cell r="H2939"/>
          <cell r="I2939"/>
          <cell r="J2939"/>
          <cell r="K2939"/>
          <cell r="L2939"/>
          <cell r="M2939"/>
          <cell r="N2939"/>
          <cell r="O2939"/>
          <cell r="P2939">
            <v>0</v>
          </cell>
          <cell r="Q2939"/>
          <cell r="R2939"/>
          <cell r="S2939" t="str">
            <v xml:space="preserve">32819 </v>
          </cell>
          <cell r="T2939"/>
          <cell r="U2939"/>
          <cell r="V2939"/>
          <cell r="W2939"/>
          <cell r="X2939"/>
          <cell r="Y2939"/>
          <cell r="Z2939"/>
          <cell r="AA2939">
            <v>32819</v>
          </cell>
          <cell r="AB2939"/>
        </row>
        <row r="2940">
          <cell r="A2940"/>
          <cell r="B2940"/>
          <cell r="C2940"/>
          <cell r="D2940"/>
          <cell r="E2940"/>
          <cell r="F2940"/>
          <cell r="G2940"/>
          <cell r="H2940"/>
          <cell r="I2940"/>
          <cell r="J2940"/>
          <cell r="K2940"/>
          <cell r="L2940"/>
          <cell r="M2940"/>
          <cell r="N2940"/>
          <cell r="O2940"/>
          <cell r="P2940">
            <v>0</v>
          </cell>
          <cell r="Q2940"/>
          <cell r="R2940"/>
          <cell r="S2940" t="str">
            <v xml:space="preserve">32819 </v>
          </cell>
          <cell r="T2940"/>
          <cell r="U2940"/>
          <cell r="V2940"/>
          <cell r="W2940"/>
          <cell r="X2940"/>
          <cell r="Y2940"/>
          <cell r="Z2940"/>
          <cell r="AA2940">
            <v>32819</v>
          </cell>
          <cell r="AB2940"/>
        </row>
        <row r="2941">
          <cell r="A2941"/>
          <cell r="B2941"/>
          <cell r="C2941"/>
          <cell r="D2941"/>
          <cell r="E2941"/>
          <cell r="F2941"/>
          <cell r="G2941"/>
          <cell r="H2941"/>
          <cell r="I2941"/>
          <cell r="J2941"/>
          <cell r="K2941"/>
          <cell r="L2941"/>
          <cell r="M2941"/>
          <cell r="N2941"/>
          <cell r="O2941"/>
          <cell r="P2941">
            <v>0</v>
          </cell>
          <cell r="Q2941"/>
          <cell r="R2941"/>
          <cell r="S2941" t="str">
            <v xml:space="preserve">32819 </v>
          </cell>
          <cell r="T2941"/>
          <cell r="U2941"/>
          <cell r="V2941"/>
          <cell r="W2941"/>
          <cell r="X2941"/>
          <cell r="Y2941"/>
          <cell r="Z2941"/>
          <cell r="AA2941">
            <v>32819</v>
          </cell>
          <cell r="AB2941"/>
        </row>
        <row r="2942">
          <cell r="A2942"/>
          <cell r="B2942"/>
          <cell r="C2942"/>
          <cell r="D2942"/>
          <cell r="E2942"/>
          <cell r="F2942"/>
          <cell r="G2942"/>
          <cell r="H2942"/>
          <cell r="I2942"/>
          <cell r="J2942"/>
          <cell r="K2942"/>
          <cell r="L2942"/>
          <cell r="M2942"/>
          <cell r="N2942"/>
          <cell r="O2942"/>
          <cell r="P2942">
            <v>0</v>
          </cell>
          <cell r="Q2942"/>
          <cell r="R2942"/>
          <cell r="S2942" t="str">
            <v xml:space="preserve">32819 </v>
          </cell>
          <cell r="T2942"/>
          <cell r="U2942"/>
          <cell r="V2942"/>
          <cell r="W2942"/>
          <cell r="X2942"/>
          <cell r="Y2942"/>
          <cell r="Z2942"/>
          <cell r="AA2942">
            <v>32819</v>
          </cell>
          <cell r="AB2942"/>
        </row>
        <row r="2943">
          <cell r="A2943"/>
          <cell r="B2943"/>
          <cell r="C2943"/>
          <cell r="D2943"/>
          <cell r="E2943"/>
          <cell r="F2943"/>
          <cell r="G2943"/>
          <cell r="H2943"/>
          <cell r="I2943"/>
          <cell r="J2943"/>
          <cell r="K2943"/>
          <cell r="L2943"/>
          <cell r="M2943"/>
          <cell r="N2943"/>
          <cell r="O2943"/>
          <cell r="P2943">
            <v>0</v>
          </cell>
          <cell r="Q2943"/>
          <cell r="R2943"/>
          <cell r="S2943" t="str">
            <v xml:space="preserve">32819 </v>
          </cell>
          <cell r="T2943"/>
          <cell r="U2943"/>
          <cell r="V2943"/>
          <cell r="W2943"/>
          <cell r="X2943"/>
          <cell r="Y2943"/>
          <cell r="Z2943"/>
          <cell r="AA2943">
            <v>32819</v>
          </cell>
          <cell r="AB2943"/>
        </row>
        <row r="2944">
          <cell r="A2944"/>
          <cell r="B2944"/>
          <cell r="C2944"/>
          <cell r="D2944"/>
          <cell r="E2944"/>
          <cell r="F2944"/>
          <cell r="G2944"/>
          <cell r="H2944"/>
          <cell r="I2944"/>
          <cell r="J2944"/>
          <cell r="K2944"/>
          <cell r="L2944"/>
          <cell r="M2944"/>
          <cell r="N2944"/>
          <cell r="O2944"/>
          <cell r="P2944">
            <v>0</v>
          </cell>
          <cell r="Q2944"/>
          <cell r="R2944"/>
          <cell r="S2944" t="str">
            <v xml:space="preserve">32819 </v>
          </cell>
          <cell r="T2944"/>
          <cell r="U2944"/>
          <cell r="V2944"/>
          <cell r="W2944"/>
          <cell r="X2944"/>
          <cell r="Y2944"/>
          <cell r="Z2944"/>
          <cell r="AA2944">
            <v>32819</v>
          </cell>
          <cell r="AB2944"/>
        </row>
        <row r="2945">
          <cell r="A2945"/>
          <cell r="B2945"/>
          <cell r="C2945"/>
          <cell r="D2945"/>
          <cell r="E2945"/>
          <cell r="F2945"/>
          <cell r="G2945"/>
          <cell r="H2945"/>
          <cell r="I2945"/>
          <cell r="J2945"/>
          <cell r="K2945"/>
          <cell r="L2945"/>
          <cell r="M2945"/>
          <cell r="N2945"/>
          <cell r="O2945"/>
          <cell r="P2945">
            <v>0</v>
          </cell>
          <cell r="Q2945"/>
          <cell r="R2945"/>
          <cell r="S2945" t="str">
            <v xml:space="preserve">32819 </v>
          </cell>
          <cell r="T2945"/>
          <cell r="U2945"/>
          <cell r="V2945"/>
          <cell r="W2945"/>
          <cell r="X2945"/>
          <cell r="Y2945"/>
          <cell r="Z2945"/>
          <cell r="AA2945">
            <v>32819</v>
          </cell>
          <cell r="AB2945"/>
        </row>
        <row r="2946">
          <cell r="A2946"/>
          <cell r="B2946"/>
          <cell r="C2946"/>
          <cell r="D2946"/>
          <cell r="E2946"/>
          <cell r="F2946"/>
          <cell r="G2946"/>
          <cell r="H2946"/>
          <cell r="I2946"/>
          <cell r="J2946"/>
          <cell r="K2946"/>
          <cell r="L2946"/>
          <cell r="M2946"/>
          <cell r="N2946"/>
          <cell r="O2946"/>
          <cell r="P2946">
            <v>0</v>
          </cell>
          <cell r="Q2946"/>
          <cell r="R2946"/>
          <cell r="S2946" t="str">
            <v xml:space="preserve">32819 </v>
          </cell>
          <cell r="T2946"/>
          <cell r="U2946"/>
          <cell r="V2946"/>
          <cell r="W2946"/>
          <cell r="X2946"/>
          <cell r="Y2946"/>
          <cell r="Z2946"/>
          <cell r="AA2946">
            <v>32819</v>
          </cell>
          <cell r="AB2946"/>
        </row>
        <row r="2947">
          <cell r="A2947"/>
          <cell r="B2947"/>
          <cell r="C2947"/>
          <cell r="D2947"/>
          <cell r="E2947"/>
          <cell r="F2947"/>
          <cell r="G2947"/>
          <cell r="H2947"/>
          <cell r="I2947"/>
          <cell r="J2947"/>
          <cell r="K2947"/>
          <cell r="L2947"/>
          <cell r="M2947"/>
          <cell r="N2947"/>
          <cell r="O2947"/>
          <cell r="P2947">
            <v>0</v>
          </cell>
          <cell r="Q2947"/>
          <cell r="R2947"/>
          <cell r="S2947" t="str">
            <v xml:space="preserve">32819 </v>
          </cell>
          <cell r="T2947"/>
          <cell r="U2947"/>
          <cell r="V2947"/>
          <cell r="W2947"/>
          <cell r="X2947"/>
          <cell r="Y2947"/>
          <cell r="Z2947"/>
          <cell r="AA2947">
            <v>32819</v>
          </cell>
          <cell r="AB2947"/>
        </row>
        <row r="2948">
          <cell r="A2948"/>
          <cell r="B2948"/>
          <cell r="C2948"/>
          <cell r="D2948"/>
          <cell r="E2948"/>
          <cell r="F2948"/>
          <cell r="G2948"/>
          <cell r="H2948"/>
          <cell r="I2948"/>
          <cell r="J2948"/>
          <cell r="K2948"/>
          <cell r="L2948"/>
          <cell r="M2948"/>
          <cell r="N2948"/>
          <cell r="O2948"/>
          <cell r="P2948">
            <v>0</v>
          </cell>
          <cell r="Q2948"/>
          <cell r="R2948"/>
          <cell r="S2948" t="str">
            <v xml:space="preserve">32819 </v>
          </cell>
          <cell r="T2948"/>
          <cell r="U2948"/>
          <cell r="V2948"/>
          <cell r="W2948"/>
          <cell r="X2948"/>
          <cell r="Y2948"/>
          <cell r="Z2948"/>
          <cell r="AA2948">
            <v>32819</v>
          </cell>
          <cell r="AB2948"/>
        </row>
        <row r="2949">
          <cell r="A2949"/>
          <cell r="B2949"/>
          <cell r="C2949"/>
          <cell r="D2949"/>
          <cell r="E2949"/>
          <cell r="F2949"/>
          <cell r="G2949"/>
          <cell r="H2949"/>
          <cell r="I2949"/>
          <cell r="J2949"/>
          <cell r="K2949"/>
          <cell r="L2949"/>
          <cell r="M2949"/>
          <cell r="N2949"/>
          <cell r="O2949"/>
          <cell r="P2949">
            <v>0</v>
          </cell>
          <cell r="Q2949"/>
          <cell r="R2949"/>
          <cell r="S2949" t="str">
            <v xml:space="preserve">32819 </v>
          </cell>
          <cell r="T2949"/>
          <cell r="U2949"/>
          <cell r="V2949"/>
          <cell r="W2949"/>
          <cell r="X2949"/>
          <cell r="Y2949"/>
          <cell r="Z2949"/>
          <cell r="AA2949">
            <v>32819</v>
          </cell>
          <cell r="AB2949"/>
        </row>
        <row r="2950">
          <cell r="A2950"/>
          <cell r="B2950"/>
          <cell r="C2950"/>
          <cell r="D2950"/>
          <cell r="E2950"/>
          <cell r="F2950"/>
          <cell r="G2950"/>
          <cell r="H2950"/>
          <cell r="I2950"/>
          <cell r="J2950"/>
          <cell r="K2950"/>
          <cell r="L2950"/>
          <cell r="M2950"/>
          <cell r="N2950"/>
          <cell r="O2950"/>
          <cell r="P2950">
            <v>0</v>
          </cell>
          <cell r="Q2950"/>
          <cell r="R2950"/>
          <cell r="S2950" t="str">
            <v xml:space="preserve">32819 </v>
          </cell>
          <cell r="T2950"/>
          <cell r="U2950"/>
          <cell r="V2950"/>
          <cell r="W2950"/>
          <cell r="X2950"/>
          <cell r="Y2950"/>
          <cell r="Z2950"/>
          <cell r="AA2950">
            <v>32819</v>
          </cell>
          <cell r="AB2950"/>
        </row>
        <row r="2951">
          <cell r="A2951"/>
          <cell r="B2951"/>
          <cell r="C2951"/>
          <cell r="D2951"/>
          <cell r="E2951"/>
          <cell r="F2951"/>
          <cell r="G2951"/>
          <cell r="H2951"/>
          <cell r="I2951"/>
          <cell r="J2951"/>
          <cell r="K2951"/>
          <cell r="L2951"/>
          <cell r="M2951"/>
          <cell r="N2951"/>
          <cell r="O2951"/>
          <cell r="P2951">
            <v>0</v>
          </cell>
          <cell r="Q2951"/>
          <cell r="R2951"/>
          <cell r="S2951" t="str">
            <v xml:space="preserve">32819 </v>
          </cell>
          <cell r="T2951"/>
          <cell r="U2951"/>
          <cell r="V2951"/>
          <cell r="W2951"/>
          <cell r="X2951"/>
          <cell r="Y2951"/>
          <cell r="Z2951"/>
          <cell r="AA2951">
            <v>32819</v>
          </cell>
          <cell r="AB2951"/>
        </row>
        <row r="2952">
          <cell r="A2952"/>
          <cell r="B2952"/>
          <cell r="C2952"/>
          <cell r="D2952"/>
          <cell r="E2952"/>
          <cell r="F2952"/>
          <cell r="G2952"/>
          <cell r="H2952"/>
          <cell r="I2952"/>
          <cell r="J2952"/>
          <cell r="K2952"/>
          <cell r="L2952"/>
          <cell r="M2952"/>
          <cell r="N2952"/>
          <cell r="O2952"/>
          <cell r="P2952">
            <v>0</v>
          </cell>
          <cell r="Q2952"/>
          <cell r="R2952"/>
          <cell r="S2952" t="str">
            <v xml:space="preserve">32819 </v>
          </cell>
          <cell r="T2952"/>
          <cell r="U2952"/>
          <cell r="V2952"/>
          <cell r="W2952"/>
          <cell r="X2952"/>
          <cell r="Y2952"/>
          <cell r="Z2952"/>
          <cell r="AA2952">
            <v>32819</v>
          </cell>
          <cell r="AB2952"/>
        </row>
        <row r="2953">
          <cell r="A2953"/>
          <cell r="B2953"/>
          <cell r="C2953"/>
          <cell r="D2953"/>
          <cell r="E2953"/>
          <cell r="F2953"/>
          <cell r="G2953"/>
          <cell r="H2953"/>
          <cell r="I2953"/>
          <cell r="J2953"/>
          <cell r="K2953"/>
          <cell r="L2953"/>
          <cell r="M2953"/>
          <cell r="N2953"/>
          <cell r="O2953"/>
          <cell r="P2953">
            <v>0</v>
          </cell>
          <cell r="Q2953"/>
          <cell r="R2953"/>
          <cell r="S2953" t="str">
            <v xml:space="preserve">32819 </v>
          </cell>
          <cell r="T2953"/>
          <cell r="U2953"/>
          <cell r="V2953"/>
          <cell r="W2953"/>
          <cell r="X2953"/>
          <cell r="Y2953"/>
          <cell r="Z2953"/>
          <cell r="AA2953">
            <v>32819</v>
          </cell>
          <cell r="AB2953"/>
        </row>
        <row r="2954">
          <cell r="A2954"/>
          <cell r="B2954"/>
          <cell r="C2954"/>
          <cell r="D2954"/>
          <cell r="E2954"/>
          <cell r="F2954"/>
          <cell r="G2954"/>
          <cell r="H2954"/>
          <cell r="I2954"/>
          <cell r="J2954"/>
          <cell r="K2954"/>
          <cell r="L2954"/>
          <cell r="M2954"/>
          <cell r="N2954"/>
          <cell r="O2954"/>
          <cell r="P2954">
            <v>0</v>
          </cell>
          <cell r="Q2954"/>
          <cell r="R2954"/>
          <cell r="S2954" t="str">
            <v xml:space="preserve">32819 </v>
          </cell>
          <cell r="T2954"/>
          <cell r="U2954"/>
          <cell r="V2954"/>
          <cell r="W2954"/>
          <cell r="X2954"/>
          <cell r="Y2954"/>
          <cell r="Z2954"/>
          <cell r="AA2954">
            <v>32819</v>
          </cell>
          <cell r="AB2954"/>
        </row>
        <row r="2955">
          <cell r="A2955"/>
          <cell r="B2955"/>
          <cell r="C2955"/>
          <cell r="D2955"/>
          <cell r="E2955"/>
          <cell r="F2955"/>
          <cell r="G2955"/>
          <cell r="H2955"/>
          <cell r="I2955"/>
          <cell r="J2955"/>
          <cell r="K2955"/>
          <cell r="L2955"/>
          <cell r="M2955"/>
          <cell r="N2955"/>
          <cell r="O2955"/>
          <cell r="P2955">
            <v>0</v>
          </cell>
          <cell r="Q2955"/>
          <cell r="R2955"/>
          <cell r="S2955" t="str">
            <v xml:space="preserve">32819 </v>
          </cell>
          <cell r="T2955"/>
          <cell r="U2955"/>
          <cell r="V2955"/>
          <cell r="W2955"/>
          <cell r="X2955"/>
          <cell r="Y2955"/>
          <cell r="Z2955"/>
          <cell r="AA2955">
            <v>32819</v>
          </cell>
          <cell r="AB2955"/>
        </row>
        <row r="2956">
          <cell r="A2956"/>
          <cell r="B2956"/>
          <cell r="C2956"/>
          <cell r="D2956"/>
          <cell r="E2956"/>
          <cell r="F2956"/>
          <cell r="G2956"/>
          <cell r="H2956"/>
          <cell r="I2956"/>
          <cell r="J2956"/>
          <cell r="K2956"/>
          <cell r="L2956"/>
          <cell r="M2956"/>
          <cell r="N2956"/>
          <cell r="O2956"/>
          <cell r="P2956">
            <v>0</v>
          </cell>
          <cell r="Q2956"/>
          <cell r="R2956"/>
          <cell r="S2956" t="str">
            <v xml:space="preserve">32819 </v>
          </cell>
          <cell r="T2956"/>
          <cell r="U2956"/>
          <cell r="V2956"/>
          <cell r="W2956"/>
          <cell r="X2956"/>
          <cell r="Y2956"/>
          <cell r="Z2956"/>
          <cell r="AA2956">
            <v>32819</v>
          </cell>
          <cell r="AB2956"/>
        </row>
        <row r="2957">
          <cell r="A2957"/>
          <cell r="B2957"/>
          <cell r="C2957"/>
          <cell r="D2957"/>
          <cell r="E2957"/>
          <cell r="F2957"/>
          <cell r="G2957"/>
          <cell r="H2957"/>
          <cell r="I2957"/>
          <cell r="J2957"/>
          <cell r="K2957"/>
          <cell r="L2957"/>
          <cell r="M2957"/>
          <cell r="N2957"/>
          <cell r="O2957"/>
          <cell r="P2957">
            <v>0</v>
          </cell>
          <cell r="Q2957"/>
          <cell r="R2957"/>
          <cell r="S2957" t="str">
            <v xml:space="preserve">32819 </v>
          </cell>
          <cell r="T2957"/>
          <cell r="U2957"/>
          <cell r="V2957"/>
          <cell r="W2957"/>
          <cell r="X2957"/>
          <cell r="Y2957"/>
          <cell r="Z2957"/>
          <cell r="AA2957">
            <v>32819</v>
          </cell>
          <cell r="AB2957"/>
        </row>
        <row r="2958">
          <cell r="A2958"/>
          <cell r="B2958"/>
          <cell r="C2958"/>
          <cell r="D2958"/>
          <cell r="E2958"/>
          <cell r="F2958"/>
          <cell r="G2958"/>
          <cell r="H2958"/>
          <cell r="I2958"/>
          <cell r="J2958"/>
          <cell r="K2958"/>
          <cell r="L2958"/>
          <cell r="M2958"/>
          <cell r="N2958"/>
          <cell r="O2958"/>
          <cell r="P2958">
            <v>0</v>
          </cell>
          <cell r="Q2958"/>
          <cell r="R2958"/>
          <cell r="S2958" t="str">
            <v xml:space="preserve">32819 </v>
          </cell>
          <cell r="T2958"/>
          <cell r="U2958"/>
          <cell r="V2958"/>
          <cell r="W2958"/>
          <cell r="X2958"/>
          <cell r="Y2958"/>
          <cell r="Z2958"/>
          <cell r="AA2958">
            <v>32819</v>
          </cell>
          <cell r="AB2958"/>
        </row>
        <row r="2959">
          <cell r="A2959"/>
          <cell r="B2959"/>
          <cell r="C2959"/>
          <cell r="D2959"/>
          <cell r="E2959"/>
          <cell r="F2959"/>
          <cell r="G2959"/>
          <cell r="H2959"/>
          <cell r="I2959"/>
          <cell r="J2959"/>
          <cell r="K2959"/>
          <cell r="L2959"/>
          <cell r="M2959"/>
          <cell r="N2959"/>
          <cell r="O2959"/>
          <cell r="P2959">
            <v>0</v>
          </cell>
          <cell r="Q2959"/>
          <cell r="R2959"/>
          <cell r="S2959" t="str">
            <v xml:space="preserve">32819 </v>
          </cell>
          <cell r="T2959"/>
          <cell r="U2959"/>
          <cell r="V2959"/>
          <cell r="W2959"/>
          <cell r="X2959"/>
          <cell r="Y2959"/>
          <cell r="Z2959"/>
          <cell r="AA2959">
            <v>32819</v>
          </cell>
          <cell r="AB2959"/>
        </row>
        <row r="2960">
          <cell r="A2960"/>
          <cell r="B2960"/>
          <cell r="C2960"/>
          <cell r="D2960"/>
          <cell r="E2960"/>
          <cell r="F2960"/>
          <cell r="G2960"/>
          <cell r="H2960"/>
          <cell r="I2960"/>
          <cell r="J2960"/>
          <cell r="K2960"/>
          <cell r="L2960"/>
          <cell r="M2960"/>
          <cell r="N2960"/>
          <cell r="O2960"/>
          <cell r="P2960">
            <v>0</v>
          </cell>
          <cell r="Q2960"/>
          <cell r="R2960"/>
          <cell r="S2960" t="str">
            <v xml:space="preserve">32819 </v>
          </cell>
          <cell r="T2960"/>
          <cell r="U2960"/>
          <cell r="V2960"/>
          <cell r="W2960"/>
          <cell r="X2960"/>
          <cell r="Y2960"/>
          <cell r="Z2960"/>
          <cell r="AA2960">
            <v>32819</v>
          </cell>
          <cell r="AB2960"/>
        </row>
        <row r="2961">
          <cell r="A2961"/>
          <cell r="B2961"/>
          <cell r="C2961"/>
          <cell r="D2961"/>
          <cell r="E2961"/>
          <cell r="F2961"/>
          <cell r="G2961"/>
          <cell r="H2961"/>
          <cell r="I2961"/>
          <cell r="J2961"/>
          <cell r="K2961"/>
          <cell r="L2961"/>
          <cell r="M2961"/>
          <cell r="N2961"/>
          <cell r="O2961"/>
          <cell r="P2961">
            <v>0</v>
          </cell>
          <cell r="Q2961"/>
          <cell r="R2961"/>
          <cell r="S2961" t="str">
            <v xml:space="preserve">32819 </v>
          </cell>
          <cell r="T2961"/>
          <cell r="U2961"/>
          <cell r="V2961"/>
          <cell r="W2961"/>
          <cell r="X2961"/>
          <cell r="Y2961"/>
          <cell r="Z2961"/>
          <cell r="AA2961">
            <v>32819</v>
          </cell>
          <cell r="AB2961"/>
        </row>
        <row r="2962">
          <cell r="A2962"/>
          <cell r="B2962"/>
          <cell r="C2962"/>
          <cell r="D2962"/>
          <cell r="E2962"/>
          <cell r="F2962"/>
          <cell r="G2962"/>
          <cell r="H2962"/>
          <cell r="I2962"/>
          <cell r="J2962"/>
          <cell r="K2962"/>
          <cell r="L2962"/>
          <cell r="M2962"/>
          <cell r="N2962"/>
          <cell r="O2962"/>
          <cell r="P2962">
            <v>0</v>
          </cell>
          <cell r="Q2962"/>
          <cell r="R2962"/>
          <cell r="S2962" t="str">
            <v xml:space="preserve">32819 </v>
          </cell>
          <cell r="T2962"/>
          <cell r="U2962"/>
          <cell r="V2962"/>
          <cell r="W2962"/>
          <cell r="X2962"/>
          <cell r="Y2962"/>
          <cell r="Z2962"/>
          <cell r="AA2962">
            <v>32819</v>
          </cell>
          <cell r="AB2962"/>
        </row>
        <row r="2963">
          <cell r="A2963"/>
          <cell r="B2963"/>
          <cell r="C2963"/>
          <cell r="D2963"/>
          <cell r="E2963"/>
          <cell r="F2963"/>
          <cell r="G2963"/>
          <cell r="H2963"/>
          <cell r="I2963"/>
          <cell r="J2963"/>
          <cell r="K2963"/>
          <cell r="L2963"/>
          <cell r="M2963"/>
          <cell r="N2963"/>
          <cell r="O2963"/>
          <cell r="P2963">
            <v>0</v>
          </cell>
          <cell r="Q2963"/>
          <cell r="R2963"/>
          <cell r="S2963" t="str">
            <v xml:space="preserve">32819 </v>
          </cell>
          <cell r="T2963"/>
          <cell r="U2963"/>
          <cell r="V2963"/>
          <cell r="W2963"/>
          <cell r="X2963"/>
          <cell r="Y2963"/>
          <cell r="Z2963"/>
          <cell r="AA2963">
            <v>32819</v>
          </cell>
          <cell r="AB2963"/>
        </row>
        <row r="2964">
          <cell r="A2964"/>
          <cell r="B2964"/>
          <cell r="C2964"/>
          <cell r="D2964"/>
          <cell r="E2964"/>
          <cell r="F2964"/>
          <cell r="G2964"/>
          <cell r="H2964"/>
          <cell r="I2964"/>
          <cell r="J2964"/>
          <cell r="K2964"/>
          <cell r="L2964"/>
          <cell r="M2964"/>
          <cell r="N2964"/>
          <cell r="O2964"/>
          <cell r="P2964">
            <v>0</v>
          </cell>
          <cell r="Q2964"/>
          <cell r="R2964"/>
          <cell r="S2964" t="str">
            <v xml:space="preserve">32819 </v>
          </cell>
          <cell r="T2964"/>
          <cell r="U2964"/>
          <cell r="V2964"/>
          <cell r="W2964"/>
          <cell r="X2964"/>
          <cell r="Y2964"/>
          <cell r="Z2964"/>
          <cell r="AA2964">
            <v>32819</v>
          </cell>
          <cell r="AB2964"/>
        </row>
        <row r="2965">
          <cell r="A2965"/>
          <cell r="B2965"/>
          <cell r="C2965"/>
          <cell r="D2965"/>
          <cell r="E2965"/>
          <cell r="F2965"/>
          <cell r="G2965"/>
          <cell r="H2965"/>
          <cell r="I2965"/>
          <cell r="J2965"/>
          <cell r="K2965"/>
          <cell r="L2965"/>
          <cell r="M2965"/>
          <cell r="N2965"/>
          <cell r="O2965"/>
          <cell r="P2965">
            <v>0</v>
          </cell>
          <cell r="Q2965"/>
          <cell r="R2965"/>
          <cell r="S2965" t="str">
            <v xml:space="preserve">32819 </v>
          </cell>
          <cell r="T2965"/>
          <cell r="U2965"/>
          <cell r="V2965"/>
          <cell r="W2965"/>
          <cell r="X2965"/>
          <cell r="Y2965"/>
          <cell r="Z2965"/>
          <cell r="AA2965">
            <v>32819</v>
          </cell>
          <cell r="AB2965"/>
        </row>
        <row r="2966">
          <cell r="A2966"/>
          <cell r="B2966"/>
          <cell r="C2966"/>
          <cell r="D2966"/>
          <cell r="E2966"/>
          <cell r="F2966"/>
          <cell r="G2966"/>
          <cell r="H2966"/>
          <cell r="I2966"/>
          <cell r="J2966"/>
          <cell r="K2966"/>
          <cell r="L2966"/>
          <cell r="M2966"/>
          <cell r="N2966"/>
          <cell r="O2966"/>
          <cell r="P2966">
            <v>0</v>
          </cell>
          <cell r="Q2966"/>
          <cell r="R2966"/>
          <cell r="S2966" t="str">
            <v xml:space="preserve">32819 </v>
          </cell>
          <cell r="T2966"/>
          <cell r="U2966"/>
          <cell r="V2966"/>
          <cell r="W2966"/>
          <cell r="X2966"/>
          <cell r="Y2966"/>
          <cell r="Z2966"/>
          <cell r="AA2966">
            <v>32819</v>
          </cell>
          <cell r="AB2966"/>
        </row>
        <row r="2967">
          <cell r="A2967"/>
          <cell r="B2967"/>
          <cell r="C2967"/>
          <cell r="D2967"/>
          <cell r="E2967"/>
          <cell r="F2967"/>
          <cell r="G2967"/>
          <cell r="H2967"/>
          <cell r="I2967"/>
          <cell r="J2967"/>
          <cell r="K2967"/>
          <cell r="L2967"/>
          <cell r="M2967"/>
          <cell r="N2967"/>
          <cell r="O2967"/>
          <cell r="P2967">
            <v>0</v>
          </cell>
          <cell r="Q2967"/>
          <cell r="R2967"/>
          <cell r="S2967" t="str">
            <v xml:space="preserve">32819 </v>
          </cell>
          <cell r="T2967"/>
          <cell r="U2967"/>
          <cell r="V2967"/>
          <cell r="W2967"/>
          <cell r="X2967"/>
          <cell r="Y2967"/>
          <cell r="Z2967"/>
          <cell r="AA2967">
            <v>32819</v>
          </cell>
          <cell r="AB2967"/>
        </row>
        <row r="2968">
          <cell r="A2968"/>
          <cell r="B2968"/>
          <cell r="C2968"/>
          <cell r="D2968"/>
          <cell r="E2968"/>
          <cell r="F2968"/>
          <cell r="G2968"/>
          <cell r="H2968"/>
          <cell r="I2968"/>
          <cell r="J2968"/>
          <cell r="K2968"/>
          <cell r="L2968"/>
          <cell r="M2968"/>
          <cell r="N2968"/>
          <cell r="O2968"/>
          <cell r="P2968">
            <v>0</v>
          </cell>
          <cell r="Q2968"/>
          <cell r="R2968"/>
          <cell r="S2968" t="str">
            <v xml:space="preserve">32819 </v>
          </cell>
          <cell r="T2968"/>
          <cell r="U2968"/>
          <cell r="V2968"/>
          <cell r="W2968"/>
          <cell r="X2968"/>
          <cell r="Y2968"/>
          <cell r="Z2968"/>
          <cell r="AA2968">
            <v>32819</v>
          </cell>
          <cell r="AB2968"/>
        </row>
        <row r="2969">
          <cell r="A2969"/>
          <cell r="B2969"/>
          <cell r="C2969"/>
          <cell r="D2969"/>
          <cell r="E2969"/>
          <cell r="F2969"/>
          <cell r="G2969"/>
          <cell r="H2969"/>
          <cell r="I2969"/>
          <cell r="J2969"/>
          <cell r="K2969"/>
          <cell r="L2969"/>
          <cell r="M2969"/>
          <cell r="N2969"/>
          <cell r="O2969"/>
          <cell r="P2969">
            <v>0</v>
          </cell>
          <cell r="Q2969"/>
          <cell r="R2969"/>
          <cell r="S2969" t="str">
            <v xml:space="preserve">32819 </v>
          </cell>
          <cell r="T2969"/>
          <cell r="U2969"/>
          <cell r="V2969"/>
          <cell r="W2969"/>
          <cell r="X2969"/>
          <cell r="Y2969"/>
          <cell r="Z2969"/>
          <cell r="AA2969">
            <v>32819</v>
          </cell>
          <cell r="AB2969"/>
        </row>
        <row r="2970">
          <cell r="A2970"/>
          <cell r="B2970"/>
          <cell r="C2970"/>
          <cell r="D2970"/>
          <cell r="E2970"/>
          <cell r="F2970"/>
          <cell r="G2970"/>
          <cell r="H2970"/>
          <cell r="I2970"/>
          <cell r="J2970"/>
          <cell r="K2970"/>
          <cell r="L2970"/>
          <cell r="M2970"/>
          <cell r="N2970"/>
          <cell r="O2970"/>
          <cell r="P2970">
            <v>0</v>
          </cell>
          <cell r="Q2970"/>
          <cell r="R2970"/>
          <cell r="S2970" t="str">
            <v xml:space="preserve">32819 </v>
          </cell>
          <cell r="T2970"/>
          <cell r="U2970"/>
          <cell r="V2970"/>
          <cell r="W2970"/>
          <cell r="X2970"/>
          <cell r="Y2970"/>
          <cell r="Z2970"/>
          <cell r="AA2970">
            <v>32819</v>
          </cell>
          <cell r="AB2970"/>
        </row>
        <row r="2971">
          <cell r="A2971"/>
          <cell r="B2971"/>
          <cell r="C2971"/>
          <cell r="D2971"/>
          <cell r="E2971"/>
          <cell r="F2971"/>
          <cell r="G2971"/>
          <cell r="H2971"/>
          <cell r="I2971"/>
          <cell r="J2971"/>
          <cell r="K2971"/>
          <cell r="L2971"/>
          <cell r="M2971"/>
          <cell r="N2971"/>
          <cell r="O2971"/>
          <cell r="P2971">
            <v>0</v>
          </cell>
          <cell r="Q2971"/>
          <cell r="R2971"/>
          <cell r="S2971" t="str">
            <v xml:space="preserve">32819 </v>
          </cell>
          <cell r="T2971"/>
          <cell r="U2971"/>
          <cell r="V2971"/>
          <cell r="W2971"/>
          <cell r="X2971"/>
          <cell r="Y2971"/>
          <cell r="Z2971"/>
          <cell r="AA2971">
            <v>32819</v>
          </cell>
          <cell r="AB2971"/>
        </row>
        <row r="2972">
          <cell r="A2972"/>
          <cell r="B2972"/>
          <cell r="C2972"/>
          <cell r="D2972"/>
          <cell r="E2972"/>
          <cell r="F2972"/>
          <cell r="G2972"/>
          <cell r="H2972"/>
          <cell r="I2972"/>
          <cell r="J2972"/>
          <cell r="K2972"/>
          <cell r="L2972"/>
          <cell r="M2972"/>
          <cell r="N2972"/>
          <cell r="O2972"/>
          <cell r="P2972">
            <v>0</v>
          </cell>
          <cell r="Q2972"/>
          <cell r="R2972"/>
          <cell r="S2972" t="str">
            <v xml:space="preserve">32819 </v>
          </cell>
          <cell r="T2972"/>
          <cell r="U2972"/>
          <cell r="V2972"/>
          <cell r="W2972"/>
          <cell r="X2972"/>
          <cell r="Y2972"/>
          <cell r="Z2972"/>
          <cell r="AA2972">
            <v>32819</v>
          </cell>
          <cell r="AB2972"/>
        </row>
        <row r="2973">
          <cell r="A2973"/>
          <cell r="B2973"/>
          <cell r="C2973"/>
          <cell r="D2973"/>
          <cell r="E2973"/>
          <cell r="F2973"/>
          <cell r="G2973"/>
          <cell r="H2973"/>
          <cell r="I2973"/>
          <cell r="J2973"/>
          <cell r="K2973"/>
          <cell r="L2973"/>
          <cell r="M2973"/>
          <cell r="N2973"/>
          <cell r="O2973"/>
          <cell r="P2973">
            <v>0</v>
          </cell>
          <cell r="Q2973"/>
          <cell r="R2973"/>
          <cell r="S2973" t="str">
            <v xml:space="preserve">32819 </v>
          </cell>
          <cell r="T2973"/>
          <cell r="U2973"/>
          <cell r="V2973"/>
          <cell r="W2973"/>
          <cell r="X2973"/>
          <cell r="Y2973"/>
          <cell r="Z2973"/>
          <cell r="AA2973">
            <v>32819</v>
          </cell>
          <cell r="AB2973"/>
        </row>
        <row r="2974">
          <cell r="A2974"/>
          <cell r="B2974"/>
          <cell r="C2974"/>
          <cell r="D2974"/>
          <cell r="E2974"/>
          <cell r="F2974"/>
          <cell r="G2974"/>
          <cell r="H2974"/>
          <cell r="I2974"/>
          <cell r="J2974"/>
          <cell r="K2974"/>
          <cell r="L2974"/>
          <cell r="M2974"/>
          <cell r="N2974"/>
          <cell r="O2974"/>
          <cell r="P2974">
            <v>0</v>
          </cell>
          <cell r="Q2974"/>
          <cell r="R2974"/>
          <cell r="S2974" t="str">
            <v xml:space="preserve">32819 </v>
          </cell>
          <cell r="T2974"/>
          <cell r="U2974"/>
          <cell r="V2974"/>
          <cell r="W2974"/>
          <cell r="X2974"/>
          <cell r="Y2974"/>
          <cell r="Z2974"/>
          <cell r="AA2974">
            <v>32819</v>
          </cell>
          <cell r="AB2974"/>
        </row>
        <row r="2975">
          <cell r="A2975"/>
          <cell r="B2975"/>
          <cell r="C2975"/>
          <cell r="D2975"/>
          <cell r="E2975"/>
          <cell r="F2975"/>
          <cell r="G2975"/>
          <cell r="H2975"/>
          <cell r="I2975"/>
          <cell r="J2975"/>
          <cell r="K2975"/>
          <cell r="L2975"/>
          <cell r="M2975"/>
          <cell r="N2975"/>
          <cell r="O2975"/>
          <cell r="P2975">
            <v>0</v>
          </cell>
          <cell r="Q2975"/>
          <cell r="R2975"/>
          <cell r="S2975" t="str">
            <v xml:space="preserve">32819 </v>
          </cell>
          <cell r="T2975"/>
          <cell r="U2975"/>
          <cell r="V2975"/>
          <cell r="W2975"/>
          <cell r="X2975"/>
          <cell r="Y2975"/>
          <cell r="Z2975"/>
          <cell r="AA2975">
            <v>32819</v>
          </cell>
          <cell r="AB2975"/>
        </row>
        <row r="2976">
          <cell r="A2976"/>
          <cell r="B2976"/>
          <cell r="C2976"/>
          <cell r="D2976"/>
          <cell r="E2976"/>
          <cell r="F2976"/>
          <cell r="G2976"/>
          <cell r="H2976"/>
          <cell r="I2976"/>
          <cell r="J2976"/>
          <cell r="K2976"/>
          <cell r="L2976"/>
          <cell r="M2976"/>
          <cell r="N2976"/>
          <cell r="O2976"/>
          <cell r="P2976">
            <v>0</v>
          </cell>
          <cell r="Q2976"/>
          <cell r="R2976"/>
          <cell r="S2976" t="str">
            <v xml:space="preserve">32819 </v>
          </cell>
          <cell r="T2976"/>
          <cell r="U2976"/>
          <cell r="V2976"/>
          <cell r="W2976"/>
          <cell r="X2976"/>
          <cell r="Y2976"/>
          <cell r="Z2976"/>
          <cell r="AA2976">
            <v>32819</v>
          </cell>
          <cell r="AB2976"/>
        </row>
        <row r="2977">
          <cell r="A2977"/>
          <cell r="B2977"/>
          <cell r="C2977"/>
          <cell r="D2977"/>
          <cell r="E2977"/>
          <cell r="F2977"/>
          <cell r="G2977"/>
          <cell r="H2977"/>
          <cell r="I2977"/>
          <cell r="J2977"/>
          <cell r="K2977"/>
          <cell r="L2977"/>
          <cell r="M2977"/>
          <cell r="N2977"/>
          <cell r="O2977"/>
          <cell r="P2977">
            <v>0</v>
          </cell>
          <cell r="Q2977"/>
          <cell r="R2977"/>
          <cell r="S2977" t="str">
            <v xml:space="preserve">32819 </v>
          </cell>
          <cell r="T2977"/>
          <cell r="U2977"/>
          <cell r="V2977"/>
          <cell r="W2977"/>
          <cell r="X2977"/>
          <cell r="Y2977"/>
          <cell r="Z2977"/>
          <cell r="AA2977">
            <v>32819</v>
          </cell>
          <cell r="AB2977"/>
        </row>
        <row r="2978">
          <cell r="A2978"/>
          <cell r="B2978"/>
          <cell r="C2978"/>
          <cell r="D2978"/>
          <cell r="E2978"/>
          <cell r="F2978"/>
          <cell r="G2978"/>
          <cell r="H2978"/>
          <cell r="I2978"/>
          <cell r="J2978"/>
          <cell r="K2978"/>
          <cell r="L2978"/>
          <cell r="M2978"/>
          <cell r="N2978"/>
          <cell r="O2978"/>
          <cell r="P2978">
            <v>0</v>
          </cell>
          <cell r="Q2978"/>
          <cell r="R2978"/>
          <cell r="S2978" t="str">
            <v xml:space="preserve">32819 </v>
          </cell>
          <cell r="T2978"/>
          <cell r="U2978"/>
          <cell r="V2978"/>
          <cell r="W2978"/>
          <cell r="X2978"/>
          <cell r="Y2978"/>
          <cell r="Z2978"/>
          <cell r="AA2978">
            <v>32819</v>
          </cell>
          <cell r="AB2978"/>
        </row>
        <row r="2979">
          <cell r="A2979"/>
          <cell r="B2979"/>
          <cell r="C2979"/>
          <cell r="D2979"/>
          <cell r="E2979"/>
          <cell r="F2979"/>
          <cell r="G2979"/>
          <cell r="H2979"/>
          <cell r="I2979"/>
          <cell r="J2979"/>
          <cell r="K2979"/>
          <cell r="L2979"/>
          <cell r="M2979"/>
          <cell r="N2979"/>
          <cell r="O2979"/>
          <cell r="P2979">
            <v>0</v>
          </cell>
          <cell r="Q2979"/>
          <cell r="R2979"/>
          <cell r="S2979" t="str">
            <v xml:space="preserve">32819 </v>
          </cell>
          <cell r="T2979"/>
          <cell r="U2979"/>
          <cell r="V2979"/>
          <cell r="W2979"/>
          <cell r="X2979"/>
          <cell r="Y2979"/>
          <cell r="Z2979"/>
          <cell r="AA2979">
            <v>32819</v>
          </cell>
          <cell r="AB2979"/>
        </row>
        <row r="2980">
          <cell r="A2980"/>
          <cell r="B2980"/>
          <cell r="C2980"/>
          <cell r="D2980"/>
          <cell r="E2980"/>
          <cell r="F2980"/>
          <cell r="G2980"/>
          <cell r="H2980"/>
          <cell r="I2980"/>
          <cell r="J2980"/>
          <cell r="K2980"/>
          <cell r="L2980"/>
          <cell r="M2980"/>
          <cell r="N2980"/>
          <cell r="O2980"/>
          <cell r="P2980">
            <v>0</v>
          </cell>
          <cell r="Q2980"/>
          <cell r="R2980"/>
          <cell r="S2980" t="str">
            <v xml:space="preserve">32819 </v>
          </cell>
          <cell r="T2980"/>
          <cell r="U2980"/>
          <cell r="V2980"/>
          <cell r="W2980"/>
          <cell r="X2980"/>
          <cell r="Y2980"/>
          <cell r="Z2980"/>
          <cell r="AA2980">
            <v>32819</v>
          </cell>
          <cell r="AB2980"/>
        </row>
        <row r="2981">
          <cell r="A2981"/>
          <cell r="B2981"/>
          <cell r="C2981"/>
          <cell r="D2981"/>
          <cell r="E2981"/>
          <cell r="F2981"/>
          <cell r="G2981"/>
          <cell r="H2981"/>
          <cell r="I2981"/>
          <cell r="J2981"/>
          <cell r="K2981"/>
          <cell r="L2981"/>
          <cell r="M2981"/>
          <cell r="N2981"/>
          <cell r="O2981"/>
          <cell r="P2981">
            <v>0</v>
          </cell>
          <cell r="Q2981"/>
          <cell r="R2981"/>
          <cell r="S2981" t="str">
            <v xml:space="preserve">32819 </v>
          </cell>
          <cell r="T2981"/>
          <cell r="U2981"/>
          <cell r="V2981"/>
          <cell r="W2981"/>
          <cell r="X2981"/>
          <cell r="Y2981"/>
          <cell r="Z2981"/>
          <cell r="AA2981">
            <v>32819</v>
          </cell>
          <cell r="AB2981"/>
        </row>
        <row r="2982">
          <cell r="A2982"/>
          <cell r="B2982"/>
          <cell r="C2982"/>
          <cell r="D2982"/>
          <cell r="E2982"/>
          <cell r="F2982"/>
          <cell r="G2982"/>
          <cell r="H2982"/>
          <cell r="I2982"/>
          <cell r="J2982"/>
          <cell r="K2982"/>
          <cell r="L2982"/>
          <cell r="M2982"/>
          <cell r="N2982"/>
          <cell r="O2982"/>
          <cell r="P2982">
            <v>0</v>
          </cell>
          <cell r="Q2982"/>
          <cell r="R2982"/>
          <cell r="S2982" t="str">
            <v xml:space="preserve">32819 </v>
          </cell>
          <cell r="T2982"/>
          <cell r="U2982"/>
          <cell r="V2982"/>
          <cell r="W2982"/>
          <cell r="X2982"/>
          <cell r="Y2982"/>
          <cell r="Z2982"/>
          <cell r="AA2982">
            <v>32819</v>
          </cell>
          <cell r="AB2982"/>
        </row>
        <row r="2983">
          <cell r="A2983"/>
          <cell r="B2983"/>
          <cell r="C2983"/>
          <cell r="D2983"/>
          <cell r="E2983"/>
          <cell r="F2983"/>
          <cell r="G2983"/>
          <cell r="H2983"/>
          <cell r="I2983"/>
          <cell r="J2983"/>
          <cell r="K2983"/>
          <cell r="L2983"/>
          <cell r="M2983"/>
          <cell r="N2983"/>
          <cell r="O2983"/>
          <cell r="P2983">
            <v>0</v>
          </cell>
          <cell r="Q2983"/>
          <cell r="R2983"/>
          <cell r="S2983" t="str">
            <v xml:space="preserve">32819 </v>
          </cell>
          <cell r="T2983"/>
          <cell r="U2983"/>
          <cell r="V2983"/>
          <cell r="W2983"/>
          <cell r="X2983"/>
          <cell r="Y2983"/>
          <cell r="Z2983"/>
          <cell r="AA2983">
            <v>32819</v>
          </cell>
          <cell r="AB2983"/>
        </row>
        <row r="2984">
          <cell r="A2984"/>
          <cell r="B2984"/>
          <cell r="C2984"/>
          <cell r="D2984"/>
          <cell r="E2984"/>
          <cell r="F2984"/>
          <cell r="G2984"/>
          <cell r="H2984"/>
          <cell r="I2984"/>
          <cell r="J2984"/>
          <cell r="K2984"/>
          <cell r="L2984"/>
          <cell r="M2984"/>
          <cell r="N2984"/>
          <cell r="O2984"/>
          <cell r="P2984">
            <v>0</v>
          </cell>
          <cell r="Q2984"/>
          <cell r="R2984"/>
          <cell r="S2984" t="str">
            <v xml:space="preserve">32819 </v>
          </cell>
          <cell r="T2984"/>
          <cell r="U2984"/>
          <cell r="V2984"/>
          <cell r="W2984"/>
          <cell r="X2984"/>
          <cell r="Y2984"/>
          <cell r="Z2984"/>
          <cell r="AA2984">
            <v>32819</v>
          </cell>
          <cell r="AB2984"/>
        </row>
        <row r="2985">
          <cell r="A2985"/>
          <cell r="B2985"/>
          <cell r="C2985"/>
          <cell r="D2985"/>
          <cell r="E2985"/>
          <cell r="F2985"/>
          <cell r="G2985"/>
          <cell r="H2985"/>
          <cell r="I2985"/>
          <cell r="J2985"/>
          <cell r="K2985"/>
          <cell r="L2985"/>
          <cell r="M2985"/>
          <cell r="N2985"/>
          <cell r="O2985"/>
          <cell r="P2985">
            <v>0</v>
          </cell>
          <cell r="Q2985"/>
          <cell r="R2985"/>
          <cell r="S2985" t="str">
            <v xml:space="preserve">32819 </v>
          </cell>
          <cell r="T2985"/>
          <cell r="U2985"/>
          <cell r="V2985"/>
          <cell r="W2985"/>
          <cell r="X2985"/>
          <cell r="Y2985"/>
          <cell r="Z2985"/>
          <cell r="AA2985">
            <v>32819</v>
          </cell>
          <cell r="AB2985"/>
        </row>
        <row r="2986">
          <cell r="A2986"/>
          <cell r="B2986"/>
          <cell r="C2986"/>
          <cell r="D2986"/>
          <cell r="E2986"/>
          <cell r="F2986"/>
          <cell r="G2986"/>
          <cell r="H2986"/>
          <cell r="I2986"/>
          <cell r="J2986"/>
          <cell r="K2986"/>
          <cell r="L2986"/>
          <cell r="M2986"/>
          <cell r="N2986"/>
          <cell r="O2986"/>
          <cell r="P2986">
            <v>0</v>
          </cell>
          <cell r="Q2986"/>
          <cell r="R2986"/>
          <cell r="S2986" t="str">
            <v xml:space="preserve">32819 </v>
          </cell>
          <cell r="T2986"/>
          <cell r="U2986"/>
          <cell r="V2986"/>
          <cell r="W2986"/>
          <cell r="X2986"/>
          <cell r="Y2986"/>
          <cell r="Z2986"/>
          <cell r="AA2986">
            <v>32819</v>
          </cell>
          <cell r="AB2986"/>
        </row>
        <row r="2987">
          <cell r="A2987"/>
          <cell r="B2987"/>
          <cell r="C2987"/>
          <cell r="D2987"/>
          <cell r="E2987"/>
          <cell r="F2987"/>
          <cell r="G2987"/>
          <cell r="H2987"/>
          <cell r="I2987"/>
          <cell r="J2987"/>
          <cell r="K2987"/>
          <cell r="L2987"/>
          <cell r="M2987"/>
          <cell r="N2987"/>
          <cell r="O2987"/>
          <cell r="P2987">
            <v>0</v>
          </cell>
          <cell r="Q2987"/>
          <cell r="R2987"/>
          <cell r="S2987" t="str">
            <v xml:space="preserve">32819 </v>
          </cell>
          <cell r="T2987"/>
          <cell r="U2987"/>
          <cell r="V2987"/>
          <cell r="W2987"/>
          <cell r="X2987"/>
          <cell r="Y2987"/>
          <cell r="Z2987"/>
          <cell r="AA2987">
            <v>32819</v>
          </cell>
          <cell r="AB2987"/>
        </row>
        <row r="2988">
          <cell r="A2988"/>
          <cell r="B2988"/>
          <cell r="C2988"/>
          <cell r="D2988"/>
          <cell r="E2988"/>
          <cell r="F2988"/>
          <cell r="G2988"/>
          <cell r="H2988"/>
          <cell r="I2988"/>
          <cell r="J2988"/>
          <cell r="K2988"/>
          <cell r="L2988"/>
          <cell r="M2988"/>
          <cell r="N2988"/>
          <cell r="O2988"/>
          <cell r="P2988">
            <v>0</v>
          </cell>
          <cell r="Q2988"/>
          <cell r="R2988"/>
          <cell r="S2988" t="str">
            <v xml:space="preserve">32819 </v>
          </cell>
          <cell r="T2988"/>
          <cell r="U2988"/>
          <cell r="V2988"/>
          <cell r="W2988"/>
          <cell r="X2988"/>
          <cell r="Y2988"/>
          <cell r="Z2988"/>
          <cell r="AA2988">
            <v>32819</v>
          </cell>
          <cell r="AB2988"/>
        </row>
        <row r="2989">
          <cell r="A2989"/>
          <cell r="B2989"/>
          <cell r="C2989"/>
          <cell r="D2989"/>
          <cell r="E2989"/>
          <cell r="F2989"/>
          <cell r="G2989"/>
          <cell r="H2989"/>
          <cell r="I2989"/>
          <cell r="J2989"/>
          <cell r="K2989"/>
          <cell r="L2989"/>
          <cell r="M2989"/>
          <cell r="N2989"/>
          <cell r="O2989"/>
          <cell r="P2989">
            <v>0</v>
          </cell>
          <cell r="Q2989"/>
          <cell r="R2989"/>
          <cell r="S2989" t="str">
            <v xml:space="preserve">32819 </v>
          </cell>
          <cell r="T2989"/>
          <cell r="U2989"/>
          <cell r="V2989"/>
          <cell r="W2989"/>
          <cell r="X2989"/>
          <cell r="Y2989"/>
          <cell r="Z2989"/>
          <cell r="AA2989">
            <v>32819</v>
          </cell>
          <cell r="AB2989"/>
        </row>
        <row r="2990">
          <cell r="A2990"/>
          <cell r="B2990"/>
          <cell r="C2990"/>
          <cell r="D2990"/>
          <cell r="E2990"/>
          <cell r="F2990"/>
          <cell r="G2990"/>
          <cell r="H2990"/>
          <cell r="I2990"/>
          <cell r="J2990"/>
          <cell r="K2990"/>
          <cell r="L2990"/>
          <cell r="M2990"/>
          <cell r="N2990"/>
          <cell r="O2990"/>
          <cell r="P2990">
            <v>0</v>
          </cell>
          <cell r="Q2990"/>
          <cell r="R2990"/>
          <cell r="S2990" t="str">
            <v xml:space="preserve">32819 </v>
          </cell>
          <cell r="T2990"/>
          <cell r="U2990"/>
          <cell r="V2990"/>
          <cell r="W2990"/>
          <cell r="X2990"/>
          <cell r="Y2990"/>
          <cell r="Z2990"/>
          <cell r="AA2990">
            <v>32819</v>
          </cell>
          <cell r="AB2990"/>
        </row>
        <row r="2991">
          <cell r="A2991"/>
          <cell r="B2991"/>
          <cell r="C2991"/>
          <cell r="D2991"/>
          <cell r="E2991"/>
          <cell r="F2991"/>
          <cell r="G2991"/>
          <cell r="H2991"/>
          <cell r="I2991"/>
          <cell r="J2991"/>
          <cell r="K2991"/>
          <cell r="L2991"/>
          <cell r="M2991"/>
          <cell r="N2991"/>
          <cell r="O2991"/>
          <cell r="P2991">
            <v>0</v>
          </cell>
          <cell r="Q2991"/>
          <cell r="R2991"/>
          <cell r="S2991" t="str">
            <v xml:space="preserve">32819 </v>
          </cell>
          <cell r="T2991"/>
          <cell r="U2991"/>
          <cell r="V2991"/>
          <cell r="W2991"/>
          <cell r="X2991"/>
          <cell r="Y2991"/>
          <cell r="Z2991"/>
          <cell r="AA2991">
            <v>32819</v>
          </cell>
          <cell r="AB2991"/>
        </row>
        <row r="2992">
          <cell r="A2992"/>
          <cell r="B2992"/>
          <cell r="C2992"/>
          <cell r="D2992"/>
          <cell r="E2992"/>
          <cell r="F2992"/>
          <cell r="G2992"/>
          <cell r="H2992"/>
          <cell r="I2992"/>
          <cell r="J2992"/>
          <cell r="K2992"/>
          <cell r="L2992"/>
          <cell r="M2992"/>
          <cell r="N2992"/>
          <cell r="O2992"/>
          <cell r="P2992">
            <v>0</v>
          </cell>
          <cell r="Q2992"/>
          <cell r="R2992"/>
          <cell r="S2992" t="str">
            <v xml:space="preserve">32819 </v>
          </cell>
          <cell r="T2992"/>
          <cell r="U2992"/>
          <cell r="V2992"/>
          <cell r="W2992"/>
          <cell r="X2992"/>
          <cell r="Y2992"/>
          <cell r="Z2992"/>
          <cell r="AA2992">
            <v>32819</v>
          </cell>
          <cell r="AB2992"/>
        </row>
        <row r="2993">
          <cell r="A2993"/>
          <cell r="B2993"/>
          <cell r="C2993"/>
          <cell r="D2993"/>
          <cell r="E2993"/>
          <cell r="F2993"/>
          <cell r="G2993"/>
          <cell r="H2993"/>
          <cell r="I2993"/>
          <cell r="J2993"/>
          <cell r="K2993"/>
          <cell r="L2993"/>
          <cell r="M2993"/>
          <cell r="N2993"/>
          <cell r="O2993"/>
          <cell r="P2993">
            <v>0</v>
          </cell>
          <cell r="Q2993"/>
          <cell r="R2993"/>
          <cell r="S2993" t="str">
            <v xml:space="preserve">32819 </v>
          </cell>
          <cell r="T2993"/>
          <cell r="U2993"/>
          <cell r="V2993"/>
          <cell r="W2993"/>
          <cell r="X2993"/>
          <cell r="Y2993"/>
          <cell r="Z2993"/>
          <cell r="AA2993">
            <v>32819</v>
          </cell>
          <cell r="AB2993"/>
        </row>
        <row r="2994">
          <cell r="A2994"/>
          <cell r="B2994"/>
          <cell r="C2994"/>
          <cell r="D2994"/>
          <cell r="E2994"/>
          <cell r="F2994"/>
          <cell r="G2994"/>
          <cell r="H2994"/>
          <cell r="I2994"/>
          <cell r="J2994"/>
          <cell r="K2994"/>
          <cell r="L2994"/>
          <cell r="M2994"/>
          <cell r="N2994"/>
          <cell r="O2994"/>
          <cell r="P2994">
            <v>0</v>
          </cell>
          <cell r="Q2994"/>
          <cell r="R2994"/>
          <cell r="S2994" t="str">
            <v xml:space="preserve">32819 </v>
          </cell>
          <cell r="T2994"/>
          <cell r="U2994"/>
          <cell r="V2994"/>
          <cell r="W2994"/>
          <cell r="X2994"/>
          <cell r="Y2994"/>
          <cell r="Z2994"/>
          <cell r="AA2994">
            <v>32819</v>
          </cell>
          <cell r="AB2994"/>
        </row>
        <row r="2995">
          <cell r="A2995"/>
          <cell r="B2995"/>
          <cell r="C2995"/>
          <cell r="D2995"/>
          <cell r="E2995"/>
          <cell r="F2995"/>
          <cell r="G2995"/>
          <cell r="H2995"/>
          <cell r="I2995"/>
          <cell r="J2995"/>
          <cell r="K2995"/>
          <cell r="L2995"/>
          <cell r="M2995"/>
          <cell r="N2995"/>
          <cell r="O2995"/>
          <cell r="P2995">
            <v>0</v>
          </cell>
          <cell r="Q2995"/>
          <cell r="R2995"/>
          <cell r="S2995" t="str">
            <v xml:space="preserve">32819 </v>
          </cell>
          <cell r="T2995"/>
          <cell r="U2995"/>
          <cell r="V2995"/>
          <cell r="W2995"/>
          <cell r="X2995"/>
          <cell r="Y2995"/>
          <cell r="Z2995"/>
          <cell r="AA2995">
            <v>32819</v>
          </cell>
          <cell r="AB2995"/>
        </row>
        <row r="2996">
          <cell r="A2996"/>
          <cell r="B2996"/>
          <cell r="C2996"/>
          <cell r="D2996"/>
          <cell r="E2996"/>
          <cell r="F2996"/>
          <cell r="G2996"/>
          <cell r="H2996"/>
          <cell r="I2996"/>
          <cell r="J2996"/>
          <cell r="K2996"/>
          <cell r="L2996"/>
          <cell r="M2996"/>
          <cell r="N2996"/>
          <cell r="O2996"/>
          <cell r="P2996">
            <v>0</v>
          </cell>
          <cell r="Q2996"/>
          <cell r="R2996"/>
          <cell r="S2996" t="str">
            <v xml:space="preserve">32819 </v>
          </cell>
          <cell r="T2996"/>
          <cell r="U2996"/>
          <cell r="V2996"/>
          <cell r="W2996"/>
          <cell r="X2996"/>
          <cell r="Y2996"/>
          <cell r="Z2996"/>
          <cell r="AA2996">
            <v>32819</v>
          </cell>
          <cell r="AB2996"/>
        </row>
        <row r="2997">
          <cell r="A2997"/>
          <cell r="B2997"/>
          <cell r="C2997"/>
          <cell r="D2997"/>
          <cell r="E2997"/>
          <cell r="F2997"/>
          <cell r="G2997"/>
          <cell r="H2997"/>
          <cell r="I2997"/>
          <cell r="J2997"/>
          <cell r="K2997"/>
          <cell r="L2997"/>
          <cell r="M2997"/>
          <cell r="N2997"/>
          <cell r="O2997"/>
          <cell r="P2997">
            <v>0</v>
          </cell>
          <cell r="Q2997"/>
          <cell r="R2997"/>
          <cell r="S2997" t="str">
            <v xml:space="preserve">32819 </v>
          </cell>
          <cell r="T2997"/>
          <cell r="U2997"/>
          <cell r="V2997"/>
          <cell r="W2997"/>
          <cell r="X2997"/>
          <cell r="Y2997"/>
          <cell r="Z2997"/>
          <cell r="AA2997">
            <v>32819</v>
          </cell>
          <cell r="AB2997"/>
        </row>
        <row r="2998">
          <cell r="A2998"/>
          <cell r="B2998"/>
          <cell r="C2998"/>
          <cell r="D2998"/>
          <cell r="E2998"/>
          <cell r="F2998"/>
          <cell r="G2998"/>
          <cell r="H2998"/>
          <cell r="I2998"/>
          <cell r="J2998"/>
          <cell r="K2998"/>
          <cell r="L2998"/>
          <cell r="M2998"/>
          <cell r="N2998"/>
          <cell r="O2998"/>
          <cell r="P2998">
            <v>0</v>
          </cell>
          <cell r="Q2998"/>
          <cell r="R2998"/>
          <cell r="S2998" t="str">
            <v xml:space="preserve">32819 </v>
          </cell>
          <cell r="T2998"/>
          <cell r="U2998"/>
          <cell r="V2998"/>
          <cell r="W2998"/>
          <cell r="X2998"/>
          <cell r="Y2998"/>
          <cell r="Z2998"/>
          <cell r="AA2998">
            <v>32819</v>
          </cell>
          <cell r="AB2998"/>
        </row>
        <row r="2999">
          <cell r="A2999"/>
          <cell r="B2999"/>
          <cell r="C2999"/>
          <cell r="D2999"/>
          <cell r="E2999"/>
          <cell r="F2999"/>
          <cell r="G2999"/>
          <cell r="H2999"/>
          <cell r="I2999"/>
          <cell r="J2999"/>
          <cell r="K2999"/>
          <cell r="L2999"/>
          <cell r="M2999"/>
          <cell r="N2999"/>
          <cell r="O2999"/>
          <cell r="P2999">
            <v>0</v>
          </cell>
          <cell r="Q2999"/>
          <cell r="R2999"/>
          <cell r="S2999" t="str">
            <v xml:space="preserve">32819 </v>
          </cell>
          <cell r="T2999"/>
          <cell r="U2999"/>
          <cell r="V2999"/>
          <cell r="W2999"/>
          <cell r="X2999"/>
          <cell r="Y2999"/>
          <cell r="Z2999"/>
          <cell r="AA2999">
            <v>32819</v>
          </cell>
          <cell r="AB2999"/>
        </row>
        <row r="3000">
          <cell r="A3000"/>
          <cell r="B3000"/>
          <cell r="C3000"/>
          <cell r="D3000"/>
          <cell r="E3000"/>
          <cell r="F3000"/>
          <cell r="G3000"/>
          <cell r="H3000"/>
          <cell r="I3000"/>
          <cell r="J3000"/>
          <cell r="K3000"/>
          <cell r="L3000"/>
          <cell r="M3000"/>
          <cell r="N3000"/>
          <cell r="O3000"/>
          <cell r="P3000">
            <v>0</v>
          </cell>
          <cell r="Q3000"/>
          <cell r="R3000"/>
          <cell r="S3000" t="str">
            <v xml:space="preserve">32819 </v>
          </cell>
          <cell r="T3000"/>
          <cell r="U3000"/>
          <cell r="V3000"/>
          <cell r="W3000"/>
          <cell r="X3000"/>
          <cell r="Y3000"/>
          <cell r="Z3000"/>
          <cell r="AA3000">
            <v>32819</v>
          </cell>
          <cell r="AB3000"/>
        </row>
        <row r="3001">
          <cell r="A3001"/>
          <cell r="B3001"/>
          <cell r="C3001"/>
          <cell r="D3001"/>
          <cell r="E3001"/>
          <cell r="F3001"/>
          <cell r="G3001"/>
          <cell r="H3001"/>
          <cell r="I3001"/>
          <cell r="J3001"/>
          <cell r="K3001"/>
          <cell r="L3001"/>
          <cell r="M3001"/>
          <cell r="N3001"/>
          <cell r="O3001"/>
          <cell r="P3001">
            <v>0</v>
          </cell>
          <cell r="Q3001"/>
          <cell r="R3001"/>
          <cell r="S3001" t="str">
            <v xml:space="preserve">32819 </v>
          </cell>
          <cell r="T3001"/>
          <cell r="U3001"/>
          <cell r="V3001"/>
          <cell r="W3001"/>
          <cell r="X3001"/>
          <cell r="Y3001"/>
          <cell r="Z3001"/>
          <cell r="AA3001">
            <v>32819</v>
          </cell>
          <cell r="AB3001"/>
        </row>
        <row r="3002">
          <cell r="A3002"/>
          <cell r="B3002"/>
          <cell r="C3002"/>
          <cell r="D3002"/>
          <cell r="E3002"/>
          <cell r="F3002"/>
          <cell r="G3002"/>
          <cell r="H3002"/>
          <cell r="I3002"/>
          <cell r="J3002"/>
          <cell r="K3002"/>
          <cell r="L3002"/>
          <cell r="M3002"/>
          <cell r="N3002"/>
          <cell r="O3002"/>
          <cell r="P3002">
            <v>0</v>
          </cell>
          <cell r="Q3002"/>
          <cell r="R3002"/>
          <cell r="S3002" t="str">
            <v xml:space="preserve">32819 </v>
          </cell>
          <cell r="T3002"/>
          <cell r="U3002"/>
          <cell r="V3002"/>
          <cell r="W3002"/>
          <cell r="X3002"/>
          <cell r="Y3002"/>
          <cell r="Z3002"/>
          <cell r="AA3002">
            <v>32819</v>
          </cell>
          <cell r="AB3002"/>
        </row>
        <row r="3003">
          <cell r="A3003"/>
          <cell r="B3003"/>
          <cell r="C3003"/>
          <cell r="D3003"/>
          <cell r="E3003"/>
          <cell r="F3003"/>
          <cell r="G3003"/>
          <cell r="H3003"/>
          <cell r="I3003"/>
          <cell r="J3003"/>
          <cell r="K3003"/>
          <cell r="L3003"/>
          <cell r="M3003"/>
          <cell r="N3003"/>
          <cell r="O3003"/>
          <cell r="P3003">
            <v>0</v>
          </cell>
          <cell r="Q3003"/>
          <cell r="R3003"/>
          <cell r="S3003" t="str">
            <v xml:space="preserve">32819 </v>
          </cell>
          <cell r="T3003"/>
          <cell r="U3003"/>
          <cell r="V3003"/>
          <cell r="W3003"/>
          <cell r="X3003"/>
          <cell r="Y3003"/>
          <cell r="Z3003"/>
          <cell r="AA3003">
            <v>32819</v>
          </cell>
          <cell r="AB3003"/>
        </row>
        <row r="3004">
          <cell r="A3004"/>
          <cell r="B3004"/>
          <cell r="C3004"/>
          <cell r="D3004"/>
          <cell r="E3004"/>
          <cell r="F3004"/>
          <cell r="G3004"/>
          <cell r="H3004"/>
          <cell r="I3004"/>
          <cell r="J3004"/>
          <cell r="K3004"/>
          <cell r="L3004"/>
          <cell r="M3004"/>
          <cell r="N3004"/>
          <cell r="O3004"/>
          <cell r="P3004">
            <v>0</v>
          </cell>
          <cell r="Q3004"/>
          <cell r="R3004"/>
          <cell r="S3004" t="str">
            <v xml:space="preserve">32819 </v>
          </cell>
          <cell r="T3004"/>
          <cell r="U3004"/>
          <cell r="V3004"/>
          <cell r="W3004"/>
          <cell r="X3004"/>
          <cell r="Y3004"/>
          <cell r="Z3004"/>
          <cell r="AA3004">
            <v>32819</v>
          </cell>
          <cell r="AB3004"/>
        </row>
        <row r="3005">
          <cell r="A3005"/>
          <cell r="B3005"/>
          <cell r="C3005"/>
          <cell r="D3005"/>
          <cell r="E3005"/>
          <cell r="F3005"/>
          <cell r="G3005"/>
          <cell r="H3005"/>
          <cell r="I3005"/>
          <cell r="J3005"/>
          <cell r="K3005"/>
          <cell r="L3005"/>
          <cell r="M3005"/>
          <cell r="N3005"/>
          <cell r="O3005"/>
          <cell r="P3005">
            <v>0</v>
          </cell>
          <cell r="Q3005"/>
          <cell r="R3005"/>
          <cell r="S3005" t="str">
            <v xml:space="preserve">32819 </v>
          </cell>
          <cell r="T3005"/>
          <cell r="U3005"/>
          <cell r="V3005"/>
          <cell r="W3005"/>
          <cell r="X3005"/>
          <cell r="Y3005"/>
          <cell r="Z3005"/>
          <cell r="AA3005">
            <v>32819</v>
          </cell>
          <cell r="AB3005"/>
        </row>
        <row r="3006">
          <cell r="A3006"/>
          <cell r="B3006"/>
          <cell r="C3006"/>
          <cell r="D3006"/>
          <cell r="E3006"/>
          <cell r="F3006"/>
          <cell r="G3006"/>
          <cell r="H3006"/>
          <cell r="I3006"/>
          <cell r="J3006"/>
          <cell r="K3006"/>
          <cell r="L3006"/>
          <cell r="M3006"/>
          <cell r="N3006"/>
          <cell r="O3006"/>
          <cell r="P3006">
            <v>0</v>
          </cell>
          <cell r="Q3006"/>
          <cell r="R3006"/>
          <cell r="S3006" t="str">
            <v xml:space="preserve">32819 </v>
          </cell>
          <cell r="T3006"/>
          <cell r="U3006"/>
          <cell r="V3006"/>
          <cell r="W3006"/>
          <cell r="X3006"/>
          <cell r="Y3006"/>
          <cell r="Z3006"/>
          <cell r="AA3006">
            <v>32819</v>
          </cell>
          <cell r="AB3006"/>
        </row>
        <row r="3007">
          <cell r="A3007"/>
          <cell r="B3007"/>
          <cell r="C3007"/>
          <cell r="D3007"/>
          <cell r="E3007"/>
          <cell r="F3007"/>
          <cell r="G3007"/>
          <cell r="H3007"/>
          <cell r="I3007"/>
          <cell r="J3007"/>
          <cell r="K3007"/>
          <cell r="L3007"/>
          <cell r="M3007"/>
          <cell r="N3007"/>
          <cell r="O3007"/>
          <cell r="P3007">
            <v>0</v>
          </cell>
          <cell r="Q3007"/>
          <cell r="R3007"/>
          <cell r="S3007" t="str">
            <v xml:space="preserve">32819 </v>
          </cell>
          <cell r="T3007"/>
          <cell r="U3007"/>
          <cell r="V3007"/>
          <cell r="W3007"/>
          <cell r="X3007"/>
          <cell r="Y3007"/>
          <cell r="Z3007"/>
          <cell r="AA3007">
            <v>32819</v>
          </cell>
          <cell r="AB3007"/>
        </row>
        <row r="3008">
          <cell r="A3008"/>
          <cell r="B3008"/>
          <cell r="C3008"/>
          <cell r="D3008"/>
          <cell r="E3008"/>
          <cell r="F3008"/>
          <cell r="G3008"/>
          <cell r="H3008"/>
          <cell r="I3008"/>
          <cell r="J3008"/>
          <cell r="K3008"/>
          <cell r="L3008"/>
          <cell r="M3008"/>
          <cell r="N3008"/>
          <cell r="O3008"/>
          <cell r="P3008">
            <v>0</v>
          </cell>
          <cell r="Q3008"/>
          <cell r="R3008"/>
          <cell r="S3008" t="str">
            <v xml:space="preserve">32819 </v>
          </cell>
          <cell r="T3008"/>
          <cell r="U3008"/>
          <cell r="V3008"/>
          <cell r="W3008"/>
          <cell r="X3008"/>
          <cell r="Y3008"/>
          <cell r="Z3008"/>
          <cell r="AA3008">
            <v>32819</v>
          </cell>
          <cell r="AB3008"/>
        </row>
        <row r="3009">
          <cell r="A3009"/>
          <cell r="B3009"/>
          <cell r="C3009"/>
          <cell r="D3009"/>
          <cell r="E3009"/>
          <cell r="F3009"/>
          <cell r="G3009"/>
          <cell r="H3009"/>
          <cell r="I3009"/>
          <cell r="J3009"/>
          <cell r="K3009"/>
          <cell r="L3009"/>
          <cell r="M3009"/>
          <cell r="N3009"/>
          <cell r="O3009"/>
          <cell r="P3009">
            <v>0</v>
          </cell>
          <cell r="Q3009"/>
          <cell r="R3009"/>
          <cell r="S3009" t="str">
            <v xml:space="preserve">32819 </v>
          </cell>
          <cell r="T3009"/>
          <cell r="U3009"/>
          <cell r="V3009"/>
          <cell r="W3009"/>
          <cell r="X3009"/>
          <cell r="Y3009"/>
          <cell r="Z3009"/>
          <cell r="AA3009">
            <v>32819</v>
          </cell>
          <cell r="AB3009"/>
        </row>
        <row r="3010">
          <cell r="A3010"/>
          <cell r="B3010"/>
          <cell r="C3010"/>
          <cell r="D3010"/>
          <cell r="E3010"/>
          <cell r="F3010"/>
          <cell r="G3010"/>
          <cell r="H3010"/>
          <cell r="I3010"/>
          <cell r="J3010"/>
          <cell r="K3010"/>
          <cell r="L3010"/>
          <cell r="M3010"/>
          <cell r="N3010"/>
          <cell r="O3010"/>
          <cell r="P3010">
            <v>0</v>
          </cell>
          <cell r="Q3010"/>
          <cell r="R3010"/>
          <cell r="S3010" t="str">
            <v xml:space="preserve">32819 </v>
          </cell>
          <cell r="T3010"/>
          <cell r="U3010"/>
          <cell r="V3010"/>
          <cell r="W3010"/>
          <cell r="X3010"/>
          <cell r="Y3010"/>
          <cell r="Z3010"/>
          <cell r="AA3010">
            <v>32819</v>
          </cell>
          <cell r="AB3010"/>
        </row>
        <row r="3011">
          <cell r="A3011"/>
          <cell r="B3011"/>
          <cell r="C3011"/>
          <cell r="D3011"/>
          <cell r="E3011"/>
          <cell r="F3011"/>
          <cell r="G3011"/>
          <cell r="H3011"/>
          <cell r="I3011"/>
          <cell r="J3011"/>
          <cell r="K3011"/>
          <cell r="L3011"/>
          <cell r="M3011"/>
          <cell r="N3011"/>
          <cell r="O3011"/>
          <cell r="P3011">
            <v>0</v>
          </cell>
          <cell r="Q3011"/>
          <cell r="R3011"/>
          <cell r="S3011" t="str">
            <v xml:space="preserve">32819 </v>
          </cell>
          <cell r="T3011"/>
          <cell r="U3011"/>
          <cell r="V3011"/>
          <cell r="W3011"/>
          <cell r="X3011"/>
          <cell r="Y3011"/>
          <cell r="Z3011"/>
          <cell r="AA3011">
            <v>32819</v>
          </cell>
          <cell r="AB3011"/>
        </row>
        <row r="3012">
          <cell r="A3012"/>
          <cell r="B3012"/>
          <cell r="C3012"/>
          <cell r="D3012"/>
          <cell r="E3012"/>
          <cell r="F3012"/>
          <cell r="G3012"/>
          <cell r="H3012"/>
          <cell r="I3012"/>
          <cell r="J3012"/>
          <cell r="K3012"/>
          <cell r="L3012"/>
          <cell r="M3012"/>
          <cell r="N3012"/>
          <cell r="O3012"/>
          <cell r="P3012">
            <v>0</v>
          </cell>
          <cell r="Q3012"/>
          <cell r="R3012"/>
          <cell r="S3012" t="str">
            <v xml:space="preserve">32819 </v>
          </cell>
          <cell r="T3012"/>
          <cell r="U3012"/>
          <cell r="V3012"/>
          <cell r="W3012"/>
          <cell r="X3012"/>
          <cell r="Y3012"/>
          <cell r="Z3012"/>
          <cell r="AA3012">
            <v>32819</v>
          </cell>
          <cell r="AB3012"/>
        </row>
        <row r="3013">
          <cell r="A3013"/>
          <cell r="B3013"/>
          <cell r="C3013"/>
          <cell r="D3013"/>
          <cell r="E3013"/>
          <cell r="F3013"/>
          <cell r="G3013"/>
          <cell r="H3013"/>
          <cell r="I3013"/>
          <cell r="J3013"/>
          <cell r="K3013"/>
          <cell r="L3013"/>
          <cell r="M3013"/>
          <cell r="N3013"/>
          <cell r="O3013"/>
          <cell r="P3013">
            <v>0</v>
          </cell>
          <cell r="Q3013"/>
          <cell r="R3013"/>
          <cell r="S3013" t="str">
            <v xml:space="preserve">32819 </v>
          </cell>
          <cell r="T3013"/>
          <cell r="U3013"/>
          <cell r="V3013"/>
          <cell r="W3013"/>
          <cell r="X3013"/>
          <cell r="Y3013"/>
          <cell r="Z3013"/>
          <cell r="AA3013">
            <v>32819</v>
          </cell>
          <cell r="AB3013"/>
        </row>
        <row r="3014">
          <cell r="A3014"/>
          <cell r="B3014"/>
          <cell r="C3014"/>
          <cell r="D3014"/>
          <cell r="E3014"/>
          <cell r="F3014"/>
          <cell r="G3014"/>
          <cell r="H3014"/>
          <cell r="I3014"/>
          <cell r="J3014"/>
          <cell r="K3014"/>
          <cell r="L3014"/>
          <cell r="M3014"/>
          <cell r="N3014"/>
          <cell r="O3014"/>
          <cell r="P3014">
            <v>0</v>
          </cell>
          <cell r="Q3014"/>
          <cell r="R3014"/>
          <cell r="S3014" t="str">
            <v xml:space="preserve">32819 </v>
          </cell>
          <cell r="T3014"/>
          <cell r="U3014"/>
          <cell r="V3014"/>
          <cell r="W3014"/>
          <cell r="X3014"/>
          <cell r="Y3014"/>
          <cell r="Z3014"/>
          <cell r="AA3014">
            <v>32819</v>
          </cell>
          <cell r="AB3014"/>
        </row>
        <row r="3015">
          <cell r="A3015"/>
          <cell r="B3015"/>
          <cell r="C3015"/>
          <cell r="D3015"/>
          <cell r="E3015"/>
          <cell r="F3015"/>
          <cell r="G3015"/>
          <cell r="H3015"/>
          <cell r="I3015"/>
          <cell r="J3015"/>
          <cell r="K3015"/>
          <cell r="L3015"/>
          <cell r="M3015"/>
          <cell r="N3015"/>
          <cell r="O3015"/>
          <cell r="P3015">
            <v>0</v>
          </cell>
          <cell r="Q3015"/>
          <cell r="R3015"/>
          <cell r="S3015" t="str">
            <v xml:space="preserve">32819 </v>
          </cell>
          <cell r="T3015"/>
          <cell r="U3015"/>
          <cell r="V3015"/>
          <cell r="W3015"/>
          <cell r="X3015"/>
          <cell r="Y3015"/>
          <cell r="Z3015"/>
          <cell r="AA3015">
            <v>32819</v>
          </cell>
          <cell r="AB3015"/>
        </row>
        <row r="3016">
          <cell r="A3016"/>
          <cell r="B3016"/>
          <cell r="C3016"/>
          <cell r="D3016"/>
          <cell r="E3016"/>
          <cell r="F3016"/>
          <cell r="G3016"/>
          <cell r="H3016"/>
          <cell r="I3016"/>
          <cell r="J3016"/>
          <cell r="K3016"/>
          <cell r="L3016"/>
          <cell r="M3016"/>
          <cell r="N3016"/>
          <cell r="O3016"/>
          <cell r="P3016">
            <v>0</v>
          </cell>
          <cell r="Q3016"/>
          <cell r="R3016"/>
          <cell r="S3016" t="str">
            <v xml:space="preserve">32819 </v>
          </cell>
          <cell r="T3016"/>
          <cell r="U3016"/>
          <cell r="V3016"/>
          <cell r="W3016"/>
          <cell r="X3016"/>
          <cell r="Y3016"/>
          <cell r="Z3016"/>
          <cell r="AA3016">
            <v>32819</v>
          </cell>
          <cell r="AB3016"/>
        </row>
        <row r="3017">
          <cell r="A3017"/>
          <cell r="B3017"/>
          <cell r="C3017"/>
          <cell r="D3017"/>
          <cell r="E3017"/>
          <cell r="F3017"/>
          <cell r="G3017"/>
          <cell r="H3017"/>
          <cell r="I3017"/>
          <cell r="J3017"/>
          <cell r="K3017"/>
          <cell r="L3017"/>
          <cell r="M3017"/>
          <cell r="N3017"/>
          <cell r="O3017"/>
          <cell r="P3017">
            <v>0</v>
          </cell>
          <cell r="Q3017"/>
          <cell r="R3017"/>
          <cell r="S3017" t="str">
            <v xml:space="preserve">32819 </v>
          </cell>
          <cell r="T3017"/>
          <cell r="U3017"/>
          <cell r="V3017"/>
          <cell r="W3017"/>
          <cell r="X3017"/>
          <cell r="Y3017"/>
          <cell r="Z3017"/>
          <cell r="AA3017">
            <v>32819</v>
          </cell>
          <cell r="AB3017"/>
        </row>
        <row r="3018">
          <cell r="A3018"/>
          <cell r="B3018"/>
          <cell r="C3018"/>
          <cell r="D3018"/>
          <cell r="E3018"/>
          <cell r="F3018"/>
          <cell r="G3018"/>
          <cell r="H3018"/>
          <cell r="I3018"/>
          <cell r="J3018"/>
          <cell r="K3018"/>
          <cell r="L3018"/>
          <cell r="M3018"/>
          <cell r="N3018"/>
          <cell r="O3018"/>
          <cell r="P3018">
            <v>0</v>
          </cell>
          <cell r="Q3018"/>
          <cell r="R3018"/>
          <cell r="S3018" t="str">
            <v xml:space="preserve">32819 </v>
          </cell>
          <cell r="T3018"/>
          <cell r="U3018"/>
          <cell r="V3018"/>
          <cell r="W3018"/>
          <cell r="X3018"/>
          <cell r="Y3018"/>
          <cell r="Z3018"/>
          <cell r="AA3018">
            <v>32819</v>
          </cell>
          <cell r="AB3018"/>
        </row>
        <row r="3019">
          <cell r="A3019"/>
          <cell r="B3019"/>
          <cell r="C3019"/>
          <cell r="D3019"/>
          <cell r="E3019"/>
          <cell r="F3019"/>
          <cell r="G3019"/>
          <cell r="H3019"/>
          <cell r="I3019"/>
          <cell r="J3019"/>
          <cell r="K3019"/>
          <cell r="L3019"/>
          <cell r="M3019"/>
          <cell r="N3019"/>
          <cell r="O3019"/>
          <cell r="P3019">
            <v>0</v>
          </cell>
          <cell r="Q3019"/>
          <cell r="R3019"/>
          <cell r="S3019" t="str">
            <v xml:space="preserve">32819 </v>
          </cell>
          <cell r="T3019"/>
          <cell r="U3019"/>
          <cell r="V3019"/>
          <cell r="W3019"/>
          <cell r="X3019"/>
          <cell r="Y3019"/>
          <cell r="Z3019"/>
          <cell r="AA3019">
            <v>32819</v>
          </cell>
          <cell r="AB3019"/>
        </row>
        <row r="3020">
          <cell r="A3020"/>
          <cell r="B3020"/>
          <cell r="C3020"/>
          <cell r="D3020"/>
          <cell r="E3020"/>
          <cell r="F3020"/>
          <cell r="G3020"/>
          <cell r="H3020"/>
          <cell r="I3020"/>
          <cell r="J3020"/>
          <cell r="K3020"/>
          <cell r="L3020"/>
          <cell r="M3020"/>
          <cell r="N3020"/>
          <cell r="O3020"/>
          <cell r="P3020">
            <v>0</v>
          </cell>
          <cell r="Q3020"/>
          <cell r="R3020"/>
          <cell r="S3020" t="str">
            <v xml:space="preserve">32819 </v>
          </cell>
          <cell r="T3020"/>
          <cell r="U3020"/>
          <cell r="V3020"/>
          <cell r="W3020"/>
          <cell r="X3020"/>
          <cell r="Y3020"/>
          <cell r="Z3020"/>
          <cell r="AA3020">
            <v>32819</v>
          </cell>
          <cell r="AB3020"/>
        </row>
        <row r="3021">
          <cell r="A3021"/>
          <cell r="B3021"/>
          <cell r="C3021"/>
          <cell r="D3021"/>
          <cell r="E3021"/>
          <cell r="F3021"/>
          <cell r="G3021"/>
          <cell r="H3021"/>
          <cell r="I3021"/>
          <cell r="J3021"/>
          <cell r="K3021"/>
          <cell r="L3021"/>
          <cell r="M3021"/>
          <cell r="N3021"/>
          <cell r="O3021"/>
          <cell r="P3021">
            <v>0</v>
          </cell>
          <cell r="Q3021"/>
          <cell r="R3021"/>
          <cell r="S3021" t="str">
            <v xml:space="preserve">32819 </v>
          </cell>
          <cell r="T3021"/>
          <cell r="U3021"/>
          <cell r="V3021"/>
          <cell r="W3021"/>
          <cell r="X3021"/>
          <cell r="Y3021"/>
          <cell r="Z3021"/>
          <cell r="AA3021">
            <v>32819</v>
          </cell>
          <cell r="AB3021"/>
        </row>
        <row r="3022">
          <cell r="A3022"/>
          <cell r="B3022"/>
          <cell r="C3022"/>
          <cell r="D3022"/>
          <cell r="E3022"/>
          <cell r="F3022"/>
          <cell r="G3022"/>
          <cell r="H3022"/>
          <cell r="I3022"/>
          <cell r="J3022"/>
          <cell r="K3022"/>
          <cell r="L3022"/>
          <cell r="M3022"/>
          <cell r="N3022"/>
          <cell r="O3022"/>
          <cell r="P3022">
            <v>0</v>
          </cell>
          <cell r="Q3022"/>
          <cell r="R3022"/>
          <cell r="S3022" t="str">
            <v xml:space="preserve">32819 </v>
          </cell>
          <cell r="T3022"/>
          <cell r="U3022"/>
          <cell r="V3022"/>
          <cell r="W3022"/>
          <cell r="X3022"/>
          <cell r="Y3022"/>
          <cell r="Z3022"/>
          <cell r="AA3022">
            <v>32819</v>
          </cell>
          <cell r="AB3022"/>
        </row>
        <row r="3023">
          <cell r="A3023"/>
          <cell r="B3023"/>
          <cell r="C3023"/>
          <cell r="D3023"/>
          <cell r="E3023"/>
          <cell r="F3023"/>
          <cell r="G3023"/>
          <cell r="H3023"/>
          <cell r="I3023"/>
          <cell r="J3023"/>
          <cell r="K3023"/>
          <cell r="L3023"/>
          <cell r="M3023"/>
          <cell r="N3023"/>
          <cell r="O3023"/>
          <cell r="P3023">
            <v>0</v>
          </cell>
          <cell r="Q3023"/>
          <cell r="R3023"/>
          <cell r="S3023" t="str">
            <v xml:space="preserve">32819 </v>
          </cell>
          <cell r="T3023"/>
          <cell r="U3023"/>
          <cell r="V3023"/>
          <cell r="W3023"/>
          <cell r="X3023"/>
          <cell r="Y3023"/>
          <cell r="Z3023"/>
          <cell r="AA3023">
            <v>32819</v>
          </cell>
          <cell r="AB3023"/>
        </row>
        <row r="3024">
          <cell r="A3024"/>
          <cell r="B3024"/>
          <cell r="C3024"/>
          <cell r="D3024"/>
          <cell r="E3024"/>
          <cell r="F3024"/>
          <cell r="G3024"/>
          <cell r="H3024"/>
          <cell r="I3024"/>
          <cell r="J3024"/>
          <cell r="K3024"/>
          <cell r="L3024"/>
          <cell r="M3024"/>
          <cell r="N3024"/>
          <cell r="O3024"/>
          <cell r="P3024">
            <v>0</v>
          </cell>
          <cell r="Q3024"/>
          <cell r="R3024"/>
          <cell r="S3024" t="str">
            <v xml:space="preserve">32819 </v>
          </cell>
          <cell r="T3024"/>
          <cell r="U3024"/>
          <cell r="V3024"/>
          <cell r="W3024"/>
          <cell r="X3024"/>
          <cell r="Y3024"/>
          <cell r="Z3024"/>
          <cell r="AA3024">
            <v>32819</v>
          </cell>
          <cell r="AB3024"/>
        </row>
        <row r="3025">
          <cell r="A3025"/>
          <cell r="B3025"/>
          <cell r="C3025"/>
          <cell r="D3025"/>
          <cell r="E3025"/>
          <cell r="F3025"/>
          <cell r="G3025"/>
          <cell r="H3025"/>
          <cell r="I3025"/>
          <cell r="J3025"/>
          <cell r="K3025"/>
          <cell r="L3025"/>
          <cell r="M3025"/>
          <cell r="N3025"/>
          <cell r="O3025"/>
          <cell r="P3025">
            <v>0</v>
          </cell>
          <cell r="Q3025"/>
          <cell r="R3025"/>
          <cell r="S3025" t="str">
            <v xml:space="preserve">32819 </v>
          </cell>
          <cell r="T3025"/>
          <cell r="U3025"/>
          <cell r="V3025"/>
          <cell r="W3025"/>
          <cell r="X3025"/>
          <cell r="Y3025"/>
          <cell r="Z3025"/>
          <cell r="AA3025">
            <v>32819</v>
          </cell>
          <cell r="AB3025"/>
        </row>
        <row r="3026">
          <cell r="A3026"/>
          <cell r="B3026"/>
          <cell r="C3026"/>
          <cell r="D3026"/>
          <cell r="E3026"/>
          <cell r="F3026"/>
          <cell r="G3026"/>
          <cell r="H3026"/>
          <cell r="I3026"/>
          <cell r="J3026"/>
          <cell r="K3026"/>
          <cell r="L3026"/>
          <cell r="M3026"/>
          <cell r="N3026"/>
          <cell r="O3026"/>
          <cell r="P3026">
            <v>0</v>
          </cell>
          <cell r="Q3026"/>
          <cell r="R3026"/>
          <cell r="S3026" t="str">
            <v xml:space="preserve">32819 </v>
          </cell>
          <cell r="T3026"/>
          <cell r="U3026"/>
          <cell r="V3026"/>
          <cell r="W3026"/>
          <cell r="X3026"/>
          <cell r="Y3026"/>
          <cell r="Z3026"/>
          <cell r="AA3026">
            <v>32819</v>
          </cell>
          <cell r="AB3026"/>
        </row>
        <row r="3027">
          <cell r="A3027"/>
          <cell r="B3027"/>
          <cell r="C3027"/>
          <cell r="D3027"/>
          <cell r="E3027"/>
          <cell r="F3027"/>
          <cell r="G3027"/>
          <cell r="H3027"/>
          <cell r="I3027"/>
          <cell r="J3027"/>
          <cell r="K3027"/>
          <cell r="L3027"/>
          <cell r="M3027"/>
          <cell r="N3027"/>
          <cell r="O3027"/>
          <cell r="P3027">
            <v>0</v>
          </cell>
          <cell r="Q3027"/>
          <cell r="R3027"/>
          <cell r="S3027" t="str">
            <v xml:space="preserve">32819 </v>
          </cell>
          <cell r="T3027"/>
          <cell r="U3027"/>
          <cell r="V3027"/>
          <cell r="W3027"/>
          <cell r="X3027"/>
          <cell r="Y3027"/>
          <cell r="Z3027"/>
          <cell r="AA3027">
            <v>32819</v>
          </cell>
          <cell r="AB3027"/>
        </row>
        <row r="3028">
          <cell r="A3028"/>
          <cell r="B3028"/>
          <cell r="C3028"/>
          <cell r="D3028"/>
          <cell r="E3028"/>
          <cell r="F3028"/>
          <cell r="G3028"/>
          <cell r="H3028"/>
          <cell r="I3028"/>
          <cell r="J3028"/>
          <cell r="K3028"/>
          <cell r="L3028"/>
          <cell r="M3028"/>
          <cell r="N3028"/>
          <cell r="O3028"/>
          <cell r="P3028">
            <v>0</v>
          </cell>
          <cell r="Q3028"/>
          <cell r="R3028"/>
          <cell r="S3028" t="str">
            <v xml:space="preserve">32819 </v>
          </cell>
          <cell r="T3028"/>
          <cell r="U3028"/>
          <cell r="V3028"/>
          <cell r="W3028"/>
          <cell r="X3028"/>
          <cell r="Y3028"/>
          <cell r="Z3028"/>
          <cell r="AA3028">
            <v>32819</v>
          </cell>
          <cell r="AB3028"/>
        </row>
        <row r="3029">
          <cell r="A3029"/>
          <cell r="B3029"/>
          <cell r="C3029"/>
          <cell r="D3029"/>
          <cell r="E3029"/>
          <cell r="F3029"/>
          <cell r="G3029"/>
          <cell r="H3029"/>
          <cell r="I3029"/>
          <cell r="J3029"/>
          <cell r="K3029"/>
          <cell r="L3029"/>
          <cell r="M3029"/>
          <cell r="N3029"/>
          <cell r="O3029"/>
          <cell r="P3029">
            <v>0</v>
          </cell>
          <cell r="Q3029"/>
          <cell r="R3029"/>
          <cell r="S3029" t="str">
            <v xml:space="preserve">32819 </v>
          </cell>
          <cell r="T3029"/>
          <cell r="U3029"/>
          <cell r="V3029"/>
          <cell r="W3029"/>
          <cell r="X3029"/>
          <cell r="Y3029"/>
          <cell r="Z3029"/>
          <cell r="AA3029">
            <v>32819</v>
          </cell>
          <cell r="AB3029"/>
        </row>
        <row r="3030">
          <cell r="A3030"/>
          <cell r="B3030"/>
          <cell r="C3030"/>
          <cell r="D3030"/>
          <cell r="E3030"/>
          <cell r="F3030"/>
          <cell r="G3030"/>
          <cell r="H3030"/>
          <cell r="I3030"/>
          <cell r="J3030"/>
          <cell r="K3030"/>
          <cell r="L3030"/>
          <cell r="M3030"/>
          <cell r="N3030"/>
          <cell r="O3030"/>
          <cell r="P3030">
            <v>0</v>
          </cell>
          <cell r="Q3030"/>
          <cell r="R3030"/>
          <cell r="S3030" t="str">
            <v xml:space="preserve">32819 </v>
          </cell>
          <cell r="T3030"/>
          <cell r="U3030"/>
          <cell r="V3030"/>
          <cell r="W3030"/>
          <cell r="X3030"/>
          <cell r="Y3030"/>
          <cell r="Z3030"/>
          <cell r="AA3030">
            <v>32819</v>
          </cell>
          <cell r="AB3030"/>
        </row>
        <row r="3031">
          <cell r="A3031"/>
          <cell r="B3031"/>
          <cell r="C3031"/>
          <cell r="D3031"/>
          <cell r="E3031"/>
          <cell r="F3031"/>
          <cell r="G3031"/>
          <cell r="H3031"/>
          <cell r="I3031"/>
          <cell r="J3031"/>
          <cell r="K3031"/>
          <cell r="L3031"/>
          <cell r="M3031"/>
          <cell r="N3031"/>
          <cell r="O3031"/>
          <cell r="P3031">
            <v>0</v>
          </cell>
          <cell r="Q3031"/>
          <cell r="R3031"/>
          <cell r="S3031" t="str">
            <v xml:space="preserve">32819 </v>
          </cell>
          <cell r="T3031"/>
          <cell r="U3031"/>
          <cell r="V3031"/>
          <cell r="W3031"/>
          <cell r="X3031"/>
          <cell r="Y3031"/>
          <cell r="Z3031"/>
          <cell r="AA3031">
            <v>32819</v>
          </cell>
          <cell r="AB3031"/>
        </row>
        <row r="3032">
          <cell r="A3032"/>
          <cell r="B3032"/>
          <cell r="C3032"/>
          <cell r="D3032"/>
          <cell r="E3032"/>
          <cell r="F3032"/>
          <cell r="G3032"/>
          <cell r="H3032"/>
          <cell r="I3032"/>
          <cell r="J3032"/>
          <cell r="K3032"/>
          <cell r="L3032"/>
          <cell r="M3032"/>
          <cell r="N3032"/>
          <cell r="O3032"/>
          <cell r="P3032">
            <v>0</v>
          </cell>
          <cell r="Q3032"/>
          <cell r="R3032"/>
          <cell r="S3032" t="str">
            <v xml:space="preserve">32819 </v>
          </cell>
          <cell r="T3032"/>
          <cell r="U3032"/>
          <cell r="V3032"/>
          <cell r="W3032"/>
          <cell r="X3032"/>
          <cell r="Y3032"/>
          <cell r="Z3032"/>
          <cell r="AA3032">
            <v>32819</v>
          </cell>
          <cell r="AB3032"/>
        </row>
        <row r="3033">
          <cell r="A3033"/>
          <cell r="B3033"/>
          <cell r="C3033"/>
          <cell r="D3033"/>
          <cell r="E3033"/>
          <cell r="F3033"/>
          <cell r="G3033"/>
          <cell r="H3033"/>
          <cell r="I3033"/>
          <cell r="J3033"/>
          <cell r="K3033"/>
          <cell r="L3033"/>
          <cell r="M3033"/>
          <cell r="N3033"/>
          <cell r="O3033"/>
          <cell r="P3033">
            <v>0</v>
          </cell>
          <cell r="Q3033"/>
          <cell r="R3033"/>
          <cell r="S3033" t="str">
            <v xml:space="preserve">32819 </v>
          </cell>
          <cell r="T3033"/>
          <cell r="U3033"/>
          <cell r="V3033"/>
          <cell r="W3033"/>
          <cell r="X3033"/>
          <cell r="Y3033"/>
          <cell r="Z3033"/>
          <cell r="AA3033">
            <v>32819</v>
          </cell>
          <cell r="AB3033"/>
        </row>
        <row r="3034">
          <cell r="A3034"/>
          <cell r="B3034"/>
          <cell r="C3034"/>
          <cell r="D3034"/>
          <cell r="E3034"/>
          <cell r="F3034"/>
          <cell r="G3034"/>
          <cell r="H3034"/>
          <cell r="I3034"/>
          <cell r="J3034"/>
          <cell r="K3034"/>
          <cell r="L3034"/>
          <cell r="M3034"/>
          <cell r="N3034"/>
          <cell r="O3034"/>
          <cell r="P3034">
            <v>0</v>
          </cell>
          <cell r="Q3034"/>
          <cell r="R3034"/>
          <cell r="S3034" t="str">
            <v xml:space="preserve">32819 </v>
          </cell>
          <cell r="T3034"/>
          <cell r="U3034"/>
          <cell r="V3034"/>
          <cell r="W3034"/>
          <cell r="X3034"/>
          <cell r="Y3034"/>
          <cell r="Z3034"/>
          <cell r="AA3034">
            <v>32819</v>
          </cell>
          <cell r="AB3034"/>
        </row>
        <row r="3035">
          <cell r="A3035"/>
          <cell r="B3035"/>
          <cell r="C3035"/>
          <cell r="D3035"/>
          <cell r="E3035"/>
          <cell r="F3035"/>
          <cell r="G3035"/>
          <cell r="H3035"/>
          <cell r="I3035"/>
          <cell r="J3035"/>
          <cell r="K3035"/>
          <cell r="L3035"/>
          <cell r="M3035"/>
          <cell r="N3035"/>
          <cell r="O3035"/>
          <cell r="P3035">
            <v>0</v>
          </cell>
          <cell r="Q3035"/>
          <cell r="R3035"/>
          <cell r="S3035" t="str">
            <v xml:space="preserve">32819 </v>
          </cell>
          <cell r="T3035"/>
          <cell r="U3035"/>
          <cell r="V3035"/>
          <cell r="W3035"/>
          <cell r="X3035"/>
          <cell r="Y3035"/>
          <cell r="Z3035"/>
          <cell r="AA3035">
            <v>32819</v>
          </cell>
          <cell r="AB3035"/>
        </row>
        <row r="3036">
          <cell r="A3036"/>
          <cell r="B3036"/>
          <cell r="C3036"/>
          <cell r="D3036"/>
          <cell r="E3036"/>
          <cell r="F3036"/>
          <cell r="G3036"/>
          <cell r="H3036"/>
          <cell r="I3036"/>
          <cell r="J3036"/>
          <cell r="K3036"/>
          <cell r="L3036"/>
          <cell r="M3036"/>
          <cell r="N3036"/>
          <cell r="O3036"/>
          <cell r="P3036">
            <v>0</v>
          </cell>
          <cell r="Q3036"/>
          <cell r="R3036"/>
          <cell r="S3036" t="str">
            <v xml:space="preserve">32819 </v>
          </cell>
          <cell r="T3036"/>
          <cell r="U3036"/>
          <cell r="V3036"/>
          <cell r="W3036"/>
          <cell r="X3036"/>
          <cell r="Y3036"/>
          <cell r="Z3036"/>
          <cell r="AA3036">
            <v>32819</v>
          </cell>
          <cell r="AB3036"/>
        </row>
        <row r="3037">
          <cell r="A3037"/>
          <cell r="B3037"/>
          <cell r="C3037"/>
          <cell r="D3037"/>
          <cell r="E3037"/>
          <cell r="F3037"/>
          <cell r="G3037"/>
          <cell r="H3037"/>
          <cell r="I3037"/>
          <cell r="J3037"/>
          <cell r="K3037"/>
          <cell r="L3037"/>
          <cell r="M3037"/>
          <cell r="N3037"/>
          <cell r="O3037"/>
          <cell r="P3037">
            <v>0</v>
          </cell>
          <cell r="Q3037"/>
          <cell r="R3037"/>
          <cell r="S3037" t="str">
            <v xml:space="preserve">32819 </v>
          </cell>
          <cell r="T3037"/>
          <cell r="U3037"/>
          <cell r="V3037"/>
          <cell r="W3037"/>
          <cell r="X3037"/>
          <cell r="Y3037"/>
          <cell r="Z3037"/>
          <cell r="AA3037">
            <v>32819</v>
          </cell>
          <cell r="AB3037"/>
        </row>
        <row r="3038">
          <cell r="A3038"/>
          <cell r="B3038"/>
          <cell r="C3038"/>
          <cell r="D3038"/>
          <cell r="E3038"/>
          <cell r="F3038"/>
          <cell r="G3038"/>
          <cell r="H3038"/>
          <cell r="I3038"/>
          <cell r="J3038"/>
          <cell r="K3038"/>
          <cell r="L3038"/>
          <cell r="M3038"/>
          <cell r="N3038"/>
          <cell r="O3038"/>
          <cell r="P3038">
            <v>0</v>
          </cell>
          <cell r="Q3038"/>
          <cell r="R3038"/>
          <cell r="S3038" t="str">
            <v xml:space="preserve">32819 </v>
          </cell>
          <cell r="T3038"/>
          <cell r="U3038"/>
          <cell r="V3038"/>
          <cell r="W3038"/>
          <cell r="X3038"/>
          <cell r="Y3038"/>
          <cell r="Z3038"/>
          <cell r="AA3038">
            <v>32819</v>
          </cell>
          <cell r="AB3038"/>
        </row>
        <row r="3039">
          <cell r="A3039"/>
          <cell r="B3039"/>
          <cell r="C3039"/>
          <cell r="D3039"/>
          <cell r="E3039"/>
          <cell r="F3039"/>
          <cell r="G3039"/>
          <cell r="H3039"/>
          <cell r="I3039"/>
          <cell r="J3039"/>
          <cell r="K3039"/>
          <cell r="L3039"/>
          <cell r="M3039"/>
          <cell r="N3039"/>
          <cell r="O3039"/>
          <cell r="P3039">
            <v>0</v>
          </cell>
          <cell r="Q3039"/>
          <cell r="R3039"/>
          <cell r="S3039" t="str">
            <v xml:space="preserve">32819 </v>
          </cell>
          <cell r="T3039"/>
          <cell r="U3039"/>
          <cell r="V3039"/>
          <cell r="W3039"/>
          <cell r="X3039"/>
          <cell r="Y3039"/>
          <cell r="Z3039"/>
          <cell r="AA3039">
            <v>32819</v>
          </cell>
          <cell r="AB3039"/>
        </row>
        <row r="3040">
          <cell r="A3040"/>
          <cell r="B3040"/>
          <cell r="C3040"/>
          <cell r="D3040"/>
          <cell r="E3040"/>
          <cell r="F3040"/>
          <cell r="G3040"/>
          <cell r="H3040"/>
          <cell r="I3040"/>
          <cell r="J3040"/>
          <cell r="K3040"/>
          <cell r="L3040"/>
          <cell r="M3040"/>
          <cell r="N3040"/>
          <cell r="O3040"/>
          <cell r="P3040">
            <v>0</v>
          </cell>
          <cell r="Q3040"/>
          <cell r="R3040"/>
          <cell r="S3040" t="str">
            <v xml:space="preserve">32819 </v>
          </cell>
          <cell r="T3040"/>
          <cell r="U3040"/>
          <cell r="V3040"/>
          <cell r="W3040"/>
          <cell r="X3040"/>
          <cell r="Y3040"/>
          <cell r="Z3040"/>
          <cell r="AA3040">
            <v>32819</v>
          </cell>
          <cell r="AB3040"/>
        </row>
        <row r="3041">
          <cell r="A3041"/>
          <cell r="B3041"/>
          <cell r="C3041"/>
          <cell r="D3041"/>
          <cell r="E3041"/>
          <cell r="F3041"/>
          <cell r="G3041"/>
          <cell r="H3041"/>
          <cell r="I3041"/>
          <cell r="J3041"/>
          <cell r="K3041"/>
          <cell r="L3041"/>
          <cell r="M3041"/>
          <cell r="N3041"/>
          <cell r="O3041"/>
          <cell r="P3041">
            <v>0</v>
          </cell>
          <cell r="Q3041"/>
          <cell r="R3041"/>
          <cell r="S3041" t="str">
            <v xml:space="preserve">32819 </v>
          </cell>
          <cell r="T3041"/>
          <cell r="U3041"/>
          <cell r="V3041"/>
          <cell r="W3041"/>
          <cell r="X3041"/>
          <cell r="Y3041"/>
          <cell r="Z3041"/>
          <cell r="AA3041">
            <v>32819</v>
          </cell>
          <cell r="AB3041"/>
        </row>
        <row r="3042">
          <cell r="A3042"/>
          <cell r="B3042"/>
          <cell r="C3042"/>
          <cell r="D3042"/>
          <cell r="E3042"/>
          <cell r="F3042"/>
          <cell r="G3042"/>
          <cell r="H3042"/>
          <cell r="I3042"/>
          <cell r="J3042"/>
          <cell r="K3042"/>
          <cell r="L3042"/>
          <cell r="M3042"/>
          <cell r="N3042"/>
          <cell r="O3042"/>
          <cell r="P3042">
            <v>0</v>
          </cell>
          <cell r="Q3042"/>
          <cell r="R3042"/>
          <cell r="S3042" t="str">
            <v xml:space="preserve">32819 </v>
          </cell>
          <cell r="T3042"/>
          <cell r="U3042"/>
          <cell r="V3042"/>
          <cell r="W3042"/>
          <cell r="X3042"/>
          <cell r="Y3042"/>
          <cell r="Z3042"/>
          <cell r="AA3042">
            <v>32819</v>
          </cell>
          <cell r="AB3042"/>
        </row>
        <row r="3043">
          <cell r="A3043"/>
          <cell r="B3043"/>
          <cell r="C3043"/>
          <cell r="D3043"/>
          <cell r="E3043"/>
          <cell r="F3043"/>
          <cell r="G3043"/>
          <cell r="H3043"/>
          <cell r="I3043"/>
          <cell r="J3043"/>
          <cell r="K3043"/>
          <cell r="L3043"/>
          <cell r="M3043"/>
          <cell r="N3043"/>
          <cell r="O3043"/>
          <cell r="P3043">
            <v>0</v>
          </cell>
          <cell r="Q3043"/>
          <cell r="R3043"/>
          <cell r="S3043" t="str">
            <v xml:space="preserve">32819 </v>
          </cell>
          <cell r="T3043"/>
          <cell r="U3043"/>
          <cell r="V3043"/>
          <cell r="W3043"/>
          <cell r="X3043"/>
          <cell r="Y3043"/>
          <cell r="Z3043"/>
          <cell r="AA3043">
            <v>32819</v>
          </cell>
          <cell r="AB3043"/>
        </row>
        <row r="3044">
          <cell r="A3044"/>
          <cell r="B3044"/>
          <cell r="C3044"/>
          <cell r="D3044"/>
          <cell r="E3044"/>
          <cell r="F3044"/>
          <cell r="G3044"/>
          <cell r="H3044"/>
          <cell r="I3044"/>
          <cell r="J3044"/>
          <cell r="K3044"/>
          <cell r="L3044"/>
          <cell r="M3044"/>
          <cell r="N3044"/>
          <cell r="O3044"/>
          <cell r="P3044">
            <v>0</v>
          </cell>
          <cell r="Q3044"/>
          <cell r="R3044"/>
          <cell r="S3044" t="str">
            <v xml:space="preserve">32819 </v>
          </cell>
          <cell r="T3044"/>
          <cell r="U3044"/>
          <cell r="V3044"/>
          <cell r="W3044"/>
          <cell r="X3044"/>
          <cell r="Y3044"/>
          <cell r="Z3044"/>
          <cell r="AA3044">
            <v>32819</v>
          </cell>
          <cell r="AB3044"/>
        </row>
        <row r="3045">
          <cell r="A3045"/>
          <cell r="B3045"/>
          <cell r="C3045"/>
          <cell r="D3045"/>
          <cell r="E3045"/>
          <cell r="F3045"/>
          <cell r="G3045"/>
          <cell r="H3045"/>
          <cell r="I3045"/>
          <cell r="J3045"/>
          <cell r="K3045"/>
          <cell r="L3045"/>
          <cell r="M3045"/>
          <cell r="N3045"/>
          <cell r="O3045"/>
          <cell r="P3045">
            <v>0</v>
          </cell>
          <cell r="Q3045"/>
          <cell r="R3045"/>
          <cell r="S3045" t="str">
            <v xml:space="preserve">32819 </v>
          </cell>
          <cell r="T3045"/>
          <cell r="U3045"/>
          <cell r="V3045"/>
          <cell r="W3045"/>
          <cell r="X3045"/>
          <cell r="Y3045"/>
          <cell r="Z3045"/>
          <cell r="AA3045">
            <v>32819</v>
          </cell>
          <cell r="AB3045"/>
        </row>
        <row r="3046">
          <cell r="A3046"/>
          <cell r="B3046"/>
          <cell r="C3046"/>
          <cell r="D3046"/>
          <cell r="E3046"/>
          <cell r="F3046"/>
          <cell r="G3046"/>
          <cell r="H3046"/>
          <cell r="I3046"/>
          <cell r="J3046"/>
          <cell r="K3046"/>
          <cell r="L3046"/>
          <cell r="M3046"/>
          <cell r="N3046"/>
          <cell r="O3046"/>
          <cell r="P3046">
            <v>0</v>
          </cell>
          <cell r="Q3046"/>
          <cell r="R3046"/>
          <cell r="S3046" t="str">
            <v xml:space="preserve">32819 </v>
          </cell>
          <cell r="T3046"/>
          <cell r="U3046"/>
          <cell r="V3046"/>
          <cell r="W3046"/>
          <cell r="X3046"/>
          <cell r="Y3046"/>
          <cell r="Z3046"/>
          <cell r="AA3046">
            <v>32819</v>
          </cell>
          <cell r="AB3046"/>
        </row>
        <row r="3047">
          <cell r="A3047"/>
          <cell r="B3047"/>
          <cell r="C3047"/>
          <cell r="D3047"/>
          <cell r="E3047"/>
          <cell r="F3047"/>
          <cell r="G3047"/>
          <cell r="H3047"/>
          <cell r="I3047"/>
          <cell r="J3047"/>
          <cell r="K3047"/>
          <cell r="L3047"/>
          <cell r="M3047"/>
          <cell r="N3047"/>
          <cell r="O3047"/>
          <cell r="P3047">
            <v>0</v>
          </cell>
          <cell r="Q3047"/>
          <cell r="R3047"/>
          <cell r="S3047" t="str">
            <v xml:space="preserve">32819 </v>
          </cell>
          <cell r="T3047"/>
          <cell r="U3047"/>
          <cell r="V3047"/>
          <cell r="W3047"/>
          <cell r="X3047"/>
          <cell r="Y3047"/>
          <cell r="Z3047"/>
          <cell r="AA3047">
            <v>32819</v>
          </cell>
          <cell r="AB3047"/>
        </row>
        <row r="3048">
          <cell r="A3048"/>
          <cell r="B3048"/>
          <cell r="C3048"/>
          <cell r="D3048"/>
          <cell r="E3048"/>
          <cell r="F3048"/>
          <cell r="G3048"/>
          <cell r="H3048"/>
          <cell r="I3048"/>
          <cell r="J3048"/>
          <cell r="K3048"/>
          <cell r="L3048"/>
          <cell r="M3048"/>
          <cell r="N3048"/>
          <cell r="O3048"/>
          <cell r="P3048">
            <v>0</v>
          </cell>
          <cell r="Q3048"/>
          <cell r="R3048"/>
          <cell r="S3048" t="str">
            <v xml:space="preserve">32819 </v>
          </cell>
          <cell r="T3048"/>
          <cell r="U3048"/>
          <cell r="V3048"/>
          <cell r="W3048"/>
          <cell r="X3048"/>
          <cell r="Y3048"/>
          <cell r="Z3048"/>
          <cell r="AA3048">
            <v>32819</v>
          </cell>
          <cell r="AB3048"/>
        </row>
        <row r="3049">
          <cell r="A3049"/>
          <cell r="B3049"/>
          <cell r="C3049"/>
          <cell r="D3049"/>
          <cell r="E3049"/>
          <cell r="F3049"/>
          <cell r="G3049"/>
          <cell r="H3049"/>
          <cell r="I3049"/>
          <cell r="J3049"/>
          <cell r="K3049"/>
          <cell r="L3049"/>
          <cell r="M3049"/>
          <cell r="N3049"/>
          <cell r="O3049"/>
          <cell r="P3049">
            <v>0</v>
          </cell>
          <cell r="Q3049"/>
          <cell r="R3049"/>
          <cell r="S3049" t="str">
            <v xml:space="preserve">32819 </v>
          </cell>
          <cell r="T3049"/>
          <cell r="U3049"/>
          <cell r="V3049"/>
          <cell r="W3049"/>
          <cell r="X3049"/>
          <cell r="Y3049"/>
          <cell r="Z3049"/>
          <cell r="AA3049">
            <v>32819</v>
          </cell>
          <cell r="AB3049"/>
        </row>
        <row r="3050">
          <cell r="A3050"/>
          <cell r="B3050"/>
          <cell r="C3050"/>
          <cell r="D3050"/>
          <cell r="E3050"/>
          <cell r="F3050"/>
          <cell r="G3050"/>
          <cell r="H3050"/>
          <cell r="I3050"/>
          <cell r="J3050"/>
          <cell r="K3050"/>
          <cell r="L3050"/>
          <cell r="M3050"/>
          <cell r="N3050"/>
          <cell r="O3050"/>
          <cell r="P3050">
            <v>0</v>
          </cell>
          <cell r="Q3050"/>
          <cell r="R3050"/>
          <cell r="S3050" t="str">
            <v xml:space="preserve">32819 </v>
          </cell>
          <cell r="T3050"/>
          <cell r="U3050"/>
          <cell r="V3050"/>
          <cell r="W3050"/>
          <cell r="X3050"/>
          <cell r="Y3050"/>
          <cell r="Z3050"/>
          <cell r="AA3050">
            <v>32819</v>
          </cell>
          <cell r="AB3050"/>
        </row>
        <row r="3051">
          <cell r="A3051"/>
          <cell r="B3051"/>
          <cell r="C3051"/>
          <cell r="D3051"/>
          <cell r="E3051"/>
          <cell r="F3051"/>
          <cell r="G3051"/>
          <cell r="H3051"/>
          <cell r="I3051"/>
          <cell r="J3051"/>
          <cell r="K3051"/>
          <cell r="L3051"/>
          <cell r="M3051"/>
          <cell r="N3051"/>
          <cell r="O3051"/>
          <cell r="P3051">
            <v>0</v>
          </cell>
          <cell r="Q3051"/>
          <cell r="R3051"/>
          <cell r="S3051" t="str">
            <v xml:space="preserve">32819 </v>
          </cell>
          <cell r="T3051"/>
          <cell r="U3051"/>
          <cell r="V3051"/>
          <cell r="W3051"/>
          <cell r="X3051"/>
          <cell r="Y3051"/>
          <cell r="Z3051"/>
          <cell r="AA3051">
            <v>32819</v>
          </cell>
          <cell r="AB3051"/>
        </row>
        <row r="3052">
          <cell r="A3052"/>
          <cell r="B3052"/>
          <cell r="C3052"/>
          <cell r="D3052"/>
          <cell r="E3052"/>
          <cell r="F3052"/>
          <cell r="G3052"/>
          <cell r="H3052"/>
          <cell r="I3052"/>
          <cell r="J3052"/>
          <cell r="K3052"/>
          <cell r="L3052"/>
          <cell r="M3052"/>
          <cell r="N3052"/>
          <cell r="O3052"/>
          <cell r="P3052">
            <v>0</v>
          </cell>
          <cell r="Q3052"/>
          <cell r="R3052"/>
          <cell r="S3052" t="str">
            <v xml:space="preserve">32819 </v>
          </cell>
          <cell r="T3052"/>
          <cell r="U3052"/>
          <cell r="V3052"/>
          <cell r="W3052"/>
          <cell r="X3052"/>
          <cell r="Y3052"/>
          <cell r="Z3052"/>
          <cell r="AA3052">
            <v>32819</v>
          </cell>
          <cell r="AB3052"/>
        </row>
        <row r="3053">
          <cell r="A3053"/>
          <cell r="B3053"/>
          <cell r="C3053"/>
          <cell r="D3053"/>
          <cell r="E3053"/>
          <cell r="F3053"/>
          <cell r="G3053"/>
          <cell r="H3053"/>
          <cell r="I3053"/>
          <cell r="J3053"/>
          <cell r="K3053"/>
          <cell r="L3053"/>
          <cell r="M3053"/>
          <cell r="N3053"/>
          <cell r="O3053"/>
          <cell r="P3053">
            <v>0</v>
          </cell>
          <cell r="Q3053"/>
          <cell r="R3053"/>
          <cell r="S3053" t="str">
            <v xml:space="preserve">32819 </v>
          </cell>
          <cell r="T3053"/>
          <cell r="U3053"/>
          <cell r="V3053"/>
          <cell r="W3053"/>
          <cell r="X3053"/>
          <cell r="Y3053"/>
          <cell r="Z3053"/>
          <cell r="AA3053">
            <v>32819</v>
          </cell>
          <cell r="AB3053"/>
        </row>
        <row r="3054">
          <cell r="A3054"/>
          <cell r="B3054"/>
          <cell r="C3054"/>
          <cell r="D3054"/>
          <cell r="E3054"/>
          <cell r="F3054"/>
          <cell r="G3054"/>
          <cell r="H3054"/>
          <cell r="I3054"/>
          <cell r="J3054"/>
          <cell r="K3054"/>
          <cell r="L3054"/>
          <cell r="M3054"/>
          <cell r="N3054"/>
          <cell r="O3054"/>
          <cell r="P3054">
            <v>0</v>
          </cell>
          <cell r="Q3054"/>
          <cell r="R3054"/>
          <cell r="S3054" t="str">
            <v xml:space="preserve">32819 </v>
          </cell>
          <cell r="T3054"/>
          <cell r="U3054"/>
          <cell r="V3054"/>
          <cell r="W3054"/>
          <cell r="X3054"/>
          <cell r="Y3054"/>
          <cell r="Z3054"/>
          <cell r="AA3054">
            <v>32819</v>
          </cell>
          <cell r="AB3054"/>
        </row>
        <row r="3055">
          <cell r="A3055"/>
          <cell r="B3055"/>
          <cell r="C3055"/>
          <cell r="D3055"/>
          <cell r="E3055"/>
          <cell r="F3055"/>
          <cell r="G3055"/>
          <cell r="H3055"/>
          <cell r="I3055"/>
          <cell r="J3055"/>
          <cell r="K3055"/>
          <cell r="L3055"/>
          <cell r="M3055"/>
          <cell r="N3055"/>
          <cell r="O3055"/>
          <cell r="P3055">
            <v>0</v>
          </cell>
          <cell r="Q3055"/>
          <cell r="R3055"/>
          <cell r="S3055" t="str">
            <v xml:space="preserve">32819 </v>
          </cell>
          <cell r="T3055"/>
          <cell r="U3055"/>
          <cell r="V3055"/>
          <cell r="W3055"/>
          <cell r="X3055"/>
          <cell r="Y3055"/>
          <cell r="Z3055"/>
          <cell r="AA3055">
            <v>32819</v>
          </cell>
          <cell r="AB3055"/>
        </row>
        <row r="3056">
          <cell r="A3056"/>
          <cell r="B3056"/>
          <cell r="C3056"/>
          <cell r="D3056"/>
          <cell r="E3056"/>
          <cell r="F3056"/>
          <cell r="G3056"/>
          <cell r="H3056"/>
          <cell r="I3056"/>
          <cell r="J3056"/>
          <cell r="K3056"/>
          <cell r="L3056"/>
          <cell r="M3056"/>
          <cell r="N3056"/>
          <cell r="O3056"/>
          <cell r="P3056">
            <v>0</v>
          </cell>
          <cell r="Q3056"/>
          <cell r="R3056"/>
          <cell r="S3056" t="str">
            <v xml:space="preserve">32819 </v>
          </cell>
          <cell r="T3056"/>
          <cell r="U3056"/>
          <cell r="V3056"/>
          <cell r="W3056"/>
          <cell r="X3056"/>
          <cell r="Y3056"/>
          <cell r="Z3056"/>
          <cell r="AA3056">
            <v>32819</v>
          </cell>
          <cell r="AB3056"/>
        </row>
        <row r="3057">
          <cell r="A3057"/>
          <cell r="B3057"/>
          <cell r="C3057"/>
          <cell r="D3057"/>
          <cell r="E3057"/>
          <cell r="F3057"/>
          <cell r="G3057"/>
          <cell r="H3057"/>
          <cell r="I3057"/>
          <cell r="J3057"/>
          <cell r="K3057"/>
          <cell r="L3057"/>
          <cell r="M3057"/>
          <cell r="N3057"/>
          <cell r="O3057"/>
          <cell r="P3057">
            <v>0</v>
          </cell>
          <cell r="Q3057"/>
          <cell r="R3057"/>
          <cell r="S3057" t="str">
            <v xml:space="preserve">32819 </v>
          </cell>
          <cell r="T3057"/>
          <cell r="U3057"/>
          <cell r="V3057"/>
          <cell r="W3057"/>
          <cell r="X3057"/>
          <cell r="Y3057"/>
          <cell r="Z3057"/>
          <cell r="AA3057">
            <v>32819</v>
          </cell>
          <cell r="AB3057"/>
        </row>
        <row r="3058">
          <cell r="A3058"/>
          <cell r="B3058"/>
          <cell r="C3058"/>
          <cell r="D3058"/>
          <cell r="E3058"/>
          <cell r="F3058"/>
          <cell r="G3058"/>
          <cell r="H3058"/>
          <cell r="I3058"/>
          <cell r="J3058"/>
          <cell r="K3058"/>
          <cell r="L3058"/>
          <cell r="M3058"/>
          <cell r="N3058"/>
          <cell r="O3058"/>
          <cell r="P3058">
            <v>0</v>
          </cell>
          <cell r="Q3058"/>
          <cell r="R3058"/>
          <cell r="S3058" t="str">
            <v xml:space="preserve">32819 </v>
          </cell>
          <cell r="T3058"/>
          <cell r="U3058"/>
          <cell r="V3058"/>
          <cell r="W3058"/>
          <cell r="X3058"/>
          <cell r="Y3058"/>
          <cell r="Z3058"/>
          <cell r="AA3058">
            <v>32819</v>
          </cell>
          <cell r="AB3058"/>
        </row>
        <row r="3059">
          <cell r="A3059"/>
          <cell r="B3059"/>
          <cell r="C3059"/>
          <cell r="D3059"/>
          <cell r="E3059"/>
          <cell r="F3059"/>
          <cell r="G3059"/>
          <cell r="H3059"/>
          <cell r="I3059"/>
          <cell r="J3059"/>
          <cell r="K3059"/>
          <cell r="L3059"/>
          <cell r="M3059"/>
          <cell r="N3059"/>
          <cell r="O3059"/>
          <cell r="P3059">
            <v>0</v>
          </cell>
          <cell r="Q3059"/>
          <cell r="R3059"/>
          <cell r="S3059" t="str">
            <v xml:space="preserve">32819 </v>
          </cell>
          <cell r="T3059"/>
          <cell r="U3059"/>
          <cell r="V3059"/>
          <cell r="W3059"/>
          <cell r="X3059"/>
          <cell r="Y3059"/>
          <cell r="Z3059"/>
          <cell r="AA3059">
            <v>32819</v>
          </cell>
          <cell r="AB3059"/>
        </row>
        <row r="3060">
          <cell r="A3060"/>
          <cell r="B3060"/>
          <cell r="C3060"/>
          <cell r="D3060"/>
          <cell r="E3060"/>
          <cell r="F3060"/>
          <cell r="G3060"/>
          <cell r="H3060"/>
          <cell r="I3060"/>
          <cell r="J3060"/>
          <cell r="K3060"/>
          <cell r="L3060"/>
          <cell r="M3060"/>
          <cell r="N3060"/>
          <cell r="O3060"/>
          <cell r="P3060">
            <v>0</v>
          </cell>
          <cell r="Q3060"/>
          <cell r="R3060"/>
          <cell r="S3060" t="str">
            <v xml:space="preserve">32819 </v>
          </cell>
          <cell r="T3060"/>
          <cell r="U3060"/>
          <cell r="V3060"/>
          <cell r="W3060"/>
          <cell r="X3060"/>
          <cell r="Y3060"/>
          <cell r="Z3060"/>
          <cell r="AA3060">
            <v>32819</v>
          </cell>
          <cell r="AB3060"/>
        </row>
        <row r="3061">
          <cell r="A3061"/>
          <cell r="B3061"/>
          <cell r="C3061"/>
          <cell r="D3061"/>
          <cell r="E3061"/>
          <cell r="F3061"/>
          <cell r="G3061"/>
          <cell r="H3061"/>
          <cell r="I3061"/>
          <cell r="J3061"/>
          <cell r="K3061"/>
          <cell r="L3061"/>
          <cell r="M3061"/>
          <cell r="N3061"/>
          <cell r="O3061"/>
          <cell r="P3061">
            <v>0</v>
          </cell>
          <cell r="Q3061"/>
          <cell r="R3061"/>
          <cell r="S3061" t="str">
            <v xml:space="preserve">32819 </v>
          </cell>
          <cell r="T3061"/>
          <cell r="U3061"/>
          <cell r="V3061"/>
          <cell r="W3061"/>
          <cell r="X3061"/>
          <cell r="Y3061"/>
          <cell r="Z3061"/>
          <cell r="AA3061">
            <v>32819</v>
          </cell>
          <cell r="AB3061"/>
        </row>
        <row r="3062">
          <cell r="A3062"/>
          <cell r="B3062"/>
          <cell r="C3062"/>
          <cell r="D3062"/>
          <cell r="E3062"/>
          <cell r="F3062"/>
          <cell r="G3062"/>
          <cell r="H3062"/>
          <cell r="I3062"/>
          <cell r="J3062"/>
          <cell r="K3062"/>
          <cell r="L3062"/>
          <cell r="M3062"/>
          <cell r="N3062"/>
          <cell r="O3062"/>
          <cell r="P3062">
            <v>0</v>
          </cell>
          <cell r="Q3062"/>
          <cell r="R3062"/>
          <cell r="S3062" t="str">
            <v xml:space="preserve">32819 </v>
          </cell>
          <cell r="T3062"/>
          <cell r="U3062"/>
          <cell r="V3062"/>
          <cell r="W3062"/>
          <cell r="X3062"/>
          <cell r="Y3062"/>
          <cell r="Z3062"/>
          <cell r="AA3062">
            <v>32819</v>
          </cell>
          <cell r="AB3062"/>
        </row>
        <row r="3063">
          <cell r="A3063"/>
          <cell r="B3063"/>
          <cell r="C3063"/>
          <cell r="D3063"/>
          <cell r="E3063"/>
          <cell r="F3063"/>
          <cell r="G3063"/>
          <cell r="H3063"/>
          <cell r="I3063"/>
          <cell r="J3063"/>
          <cell r="K3063"/>
          <cell r="L3063"/>
          <cell r="M3063"/>
          <cell r="N3063"/>
          <cell r="O3063"/>
          <cell r="P3063">
            <v>0</v>
          </cell>
          <cell r="Q3063"/>
          <cell r="R3063"/>
          <cell r="S3063" t="str">
            <v xml:space="preserve">32819 </v>
          </cell>
          <cell r="T3063"/>
          <cell r="U3063"/>
          <cell r="V3063"/>
          <cell r="W3063"/>
          <cell r="X3063"/>
          <cell r="Y3063"/>
          <cell r="Z3063"/>
          <cell r="AA3063">
            <v>32819</v>
          </cell>
          <cell r="AB3063"/>
        </row>
        <row r="3064">
          <cell r="A3064"/>
          <cell r="B3064"/>
          <cell r="C3064"/>
          <cell r="D3064"/>
          <cell r="E3064"/>
          <cell r="F3064"/>
          <cell r="G3064"/>
          <cell r="H3064"/>
          <cell r="I3064"/>
          <cell r="J3064"/>
          <cell r="K3064"/>
          <cell r="L3064"/>
          <cell r="M3064"/>
          <cell r="N3064"/>
          <cell r="O3064"/>
          <cell r="P3064">
            <v>0</v>
          </cell>
          <cell r="Q3064"/>
          <cell r="R3064"/>
          <cell r="S3064" t="str">
            <v xml:space="preserve">32819 </v>
          </cell>
          <cell r="T3064"/>
          <cell r="U3064"/>
          <cell r="V3064"/>
          <cell r="W3064"/>
          <cell r="X3064"/>
          <cell r="Y3064"/>
          <cell r="Z3064"/>
          <cell r="AA3064">
            <v>32819</v>
          </cell>
          <cell r="AB3064"/>
        </row>
        <row r="3065">
          <cell r="A3065"/>
          <cell r="B3065"/>
          <cell r="C3065"/>
          <cell r="D3065"/>
          <cell r="E3065"/>
          <cell r="F3065"/>
          <cell r="G3065"/>
          <cell r="H3065"/>
          <cell r="I3065"/>
          <cell r="J3065"/>
          <cell r="K3065"/>
          <cell r="L3065"/>
          <cell r="M3065"/>
          <cell r="N3065"/>
          <cell r="O3065"/>
          <cell r="P3065">
            <v>0</v>
          </cell>
          <cell r="Q3065"/>
          <cell r="R3065"/>
          <cell r="S3065" t="str">
            <v xml:space="preserve">32819 </v>
          </cell>
          <cell r="T3065"/>
          <cell r="U3065"/>
          <cell r="V3065"/>
          <cell r="W3065"/>
          <cell r="X3065"/>
          <cell r="Y3065"/>
          <cell r="Z3065"/>
          <cell r="AA3065">
            <v>32819</v>
          </cell>
          <cell r="AB3065"/>
        </row>
        <row r="3066">
          <cell r="A3066"/>
          <cell r="B3066"/>
          <cell r="C3066"/>
          <cell r="D3066"/>
          <cell r="E3066"/>
          <cell r="F3066"/>
          <cell r="G3066"/>
          <cell r="H3066"/>
          <cell r="I3066"/>
          <cell r="J3066"/>
          <cell r="K3066"/>
          <cell r="L3066"/>
          <cell r="M3066"/>
          <cell r="N3066"/>
          <cell r="O3066"/>
          <cell r="P3066">
            <v>0</v>
          </cell>
          <cell r="Q3066"/>
          <cell r="R3066"/>
          <cell r="S3066" t="str">
            <v xml:space="preserve">32819 </v>
          </cell>
          <cell r="T3066"/>
          <cell r="U3066"/>
          <cell r="V3066"/>
          <cell r="W3066"/>
          <cell r="X3066"/>
          <cell r="Y3066"/>
          <cell r="Z3066"/>
          <cell r="AA3066">
            <v>32819</v>
          </cell>
          <cell r="AB3066"/>
        </row>
        <row r="3067">
          <cell r="A3067"/>
          <cell r="B3067"/>
          <cell r="C3067"/>
          <cell r="D3067"/>
          <cell r="E3067"/>
          <cell r="F3067"/>
          <cell r="G3067"/>
          <cell r="H3067"/>
          <cell r="I3067"/>
          <cell r="J3067"/>
          <cell r="K3067"/>
          <cell r="L3067"/>
          <cell r="M3067"/>
          <cell r="N3067"/>
          <cell r="O3067"/>
          <cell r="P3067">
            <v>0</v>
          </cell>
          <cell r="Q3067"/>
          <cell r="R3067"/>
          <cell r="S3067" t="str">
            <v xml:space="preserve">32819 </v>
          </cell>
          <cell r="T3067"/>
          <cell r="U3067"/>
          <cell r="V3067"/>
          <cell r="W3067"/>
          <cell r="X3067"/>
          <cell r="Y3067"/>
          <cell r="Z3067"/>
          <cell r="AA3067">
            <v>32819</v>
          </cell>
          <cell r="AB3067"/>
        </row>
        <row r="3068">
          <cell r="A3068"/>
          <cell r="B3068"/>
          <cell r="C3068"/>
          <cell r="D3068"/>
          <cell r="E3068"/>
          <cell r="F3068"/>
          <cell r="G3068"/>
          <cell r="H3068"/>
          <cell r="I3068"/>
          <cell r="J3068"/>
          <cell r="K3068"/>
          <cell r="L3068"/>
          <cell r="M3068"/>
          <cell r="N3068"/>
          <cell r="O3068"/>
          <cell r="P3068">
            <v>0</v>
          </cell>
          <cell r="Q3068"/>
          <cell r="R3068"/>
          <cell r="S3068" t="str">
            <v xml:space="preserve">32819 </v>
          </cell>
          <cell r="T3068"/>
          <cell r="U3068"/>
          <cell r="V3068"/>
          <cell r="W3068"/>
          <cell r="X3068"/>
          <cell r="Y3068"/>
          <cell r="Z3068"/>
          <cell r="AA3068">
            <v>32819</v>
          </cell>
          <cell r="AB3068"/>
        </row>
        <row r="3069">
          <cell r="A3069"/>
          <cell r="B3069"/>
          <cell r="C3069"/>
          <cell r="D3069"/>
          <cell r="E3069"/>
          <cell r="F3069"/>
          <cell r="G3069"/>
          <cell r="H3069"/>
          <cell r="I3069"/>
          <cell r="J3069"/>
          <cell r="K3069"/>
          <cell r="L3069"/>
          <cell r="M3069"/>
          <cell r="N3069"/>
          <cell r="O3069"/>
          <cell r="P3069">
            <v>0</v>
          </cell>
          <cell r="Q3069"/>
          <cell r="R3069"/>
          <cell r="S3069" t="str">
            <v xml:space="preserve">32819 </v>
          </cell>
          <cell r="T3069"/>
          <cell r="U3069"/>
          <cell r="V3069"/>
          <cell r="W3069"/>
          <cell r="X3069"/>
          <cell r="Y3069"/>
          <cell r="Z3069"/>
          <cell r="AA3069">
            <v>32819</v>
          </cell>
          <cell r="AB3069"/>
        </row>
        <row r="3070">
          <cell r="A3070"/>
          <cell r="B3070"/>
          <cell r="C3070"/>
          <cell r="D3070"/>
          <cell r="E3070"/>
          <cell r="F3070"/>
          <cell r="G3070"/>
          <cell r="H3070"/>
          <cell r="I3070"/>
          <cell r="J3070"/>
          <cell r="K3070"/>
          <cell r="L3070"/>
          <cell r="M3070"/>
          <cell r="N3070"/>
          <cell r="O3070"/>
          <cell r="P3070">
            <v>0</v>
          </cell>
          <cell r="Q3070"/>
          <cell r="R3070"/>
          <cell r="S3070" t="str">
            <v xml:space="preserve">32819 </v>
          </cell>
          <cell r="T3070"/>
          <cell r="U3070"/>
          <cell r="V3070"/>
          <cell r="W3070"/>
          <cell r="X3070"/>
          <cell r="Y3070"/>
          <cell r="Z3070"/>
          <cell r="AA3070">
            <v>32819</v>
          </cell>
          <cell r="AB3070"/>
        </row>
        <row r="3071">
          <cell r="A3071"/>
          <cell r="B3071"/>
          <cell r="C3071"/>
          <cell r="D3071"/>
          <cell r="E3071"/>
          <cell r="F3071"/>
          <cell r="G3071"/>
          <cell r="H3071"/>
          <cell r="I3071"/>
          <cell r="J3071"/>
          <cell r="K3071"/>
          <cell r="L3071"/>
          <cell r="M3071"/>
          <cell r="N3071"/>
          <cell r="O3071"/>
          <cell r="P3071">
            <v>0</v>
          </cell>
          <cell r="Q3071"/>
          <cell r="R3071"/>
          <cell r="S3071" t="str">
            <v xml:space="preserve">32819 </v>
          </cell>
          <cell r="T3071"/>
          <cell r="U3071"/>
          <cell r="V3071"/>
          <cell r="W3071"/>
          <cell r="X3071"/>
          <cell r="Y3071"/>
          <cell r="Z3071"/>
          <cell r="AA3071">
            <v>32819</v>
          </cell>
          <cell r="AB3071"/>
        </row>
        <row r="3072">
          <cell r="A3072"/>
          <cell r="B3072"/>
          <cell r="C3072"/>
          <cell r="D3072"/>
          <cell r="E3072"/>
          <cell r="F3072"/>
          <cell r="G3072"/>
          <cell r="H3072"/>
          <cell r="I3072"/>
          <cell r="J3072"/>
          <cell r="K3072"/>
          <cell r="L3072"/>
          <cell r="M3072"/>
          <cell r="N3072"/>
          <cell r="O3072"/>
          <cell r="P3072">
            <v>0</v>
          </cell>
          <cell r="Q3072"/>
          <cell r="R3072"/>
          <cell r="S3072" t="str">
            <v xml:space="preserve">32819 </v>
          </cell>
          <cell r="T3072"/>
          <cell r="U3072"/>
          <cell r="V3072"/>
          <cell r="W3072"/>
          <cell r="X3072"/>
          <cell r="Y3072"/>
          <cell r="Z3072"/>
          <cell r="AA3072">
            <v>32819</v>
          </cell>
          <cell r="AB3072"/>
        </row>
        <row r="3073">
          <cell r="A3073"/>
          <cell r="B3073"/>
          <cell r="C3073"/>
          <cell r="D3073"/>
          <cell r="E3073"/>
          <cell r="F3073"/>
          <cell r="G3073"/>
          <cell r="H3073"/>
          <cell r="I3073"/>
          <cell r="J3073"/>
          <cell r="K3073"/>
          <cell r="L3073"/>
          <cell r="M3073"/>
          <cell r="N3073"/>
          <cell r="O3073"/>
          <cell r="P3073">
            <v>0</v>
          </cell>
          <cell r="Q3073"/>
          <cell r="R3073"/>
          <cell r="S3073" t="str">
            <v xml:space="preserve">32819 </v>
          </cell>
          <cell r="T3073"/>
          <cell r="U3073"/>
          <cell r="V3073"/>
          <cell r="W3073"/>
          <cell r="X3073"/>
          <cell r="Y3073"/>
          <cell r="Z3073"/>
          <cell r="AA3073">
            <v>32819</v>
          </cell>
          <cell r="AB3073"/>
        </row>
        <row r="3074">
          <cell r="A3074"/>
          <cell r="B3074"/>
          <cell r="C3074"/>
          <cell r="D3074"/>
          <cell r="E3074"/>
          <cell r="F3074"/>
          <cell r="G3074"/>
          <cell r="H3074"/>
          <cell r="I3074"/>
          <cell r="J3074"/>
          <cell r="K3074"/>
          <cell r="L3074"/>
          <cell r="M3074"/>
          <cell r="N3074"/>
          <cell r="O3074"/>
          <cell r="P3074">
            <v>0</v>
          </cell>
          <cell r="Q3074"/>
          <cell r="R3074"/>
          <cell r="S3074" t="str">
            <v xml:space="preserve">32819 </v>
          </cell>
          <cell r="T3074"/>
          <cell r="U3074"/>
          <cell r="V3074"/>
          <cell r="W3074"/>
          <cell r="X3074"/>
          <cell r="Y3074"/>
          <cell r="Z3074"/>
          <cell r="AA3074">
            <v>32819</v>
          </cell>
          <cell r="AB3074"/>
        </row>
        <row r="3075">
          <cell r="A3075"/>
          <cell r="B3075"/>
          <cell r="C3075"/>
          <cell r="D3075"/>
          <cell r="E3075"/>
          <cell r="F3075"/>
          <cell r="G3075"/>
          <cell r="H3075"/>
          <cell r="I3075"/>
          <cell r="J3075"/>
          <cell r="K3075"/>
          <cell r="L3075"/>
          <cell r="M3075"/>
          <cell r="N3075"/>
          <cell r="O3075"/>
          <cell r="P3075">
            <v>0</v>
          </cell>
          <cell r="Q3075"/>
          <cell r="R3075"/>
          <cell r="S3075" t="str">
            <v xml:space="preserve">32819 </v>
          </cell>
          <cell r="T3075"/>
          <cell r="U3075"/>
          <cell r="V3075"/>
          <cell r="W3075"/>
          <cell r="X3075"/>
          <cell r="Y3075"/>
          <cell r="Z3075"/>
          <cell r="AA3075">
            <v>32819</v>
          </cell>
          <cell r="AB3075"/>
        </row>
        <row r="3076">
          <cell r="A3076"/>
          <cell r="B3076"/>
          <cell r="C3076"/>
          <cell r="D3076"/>
          <cell r="E3076"/>
          <cell r="F3076"/>
          <cell r="G3076"/>
          <cell r="H3076"/>
          <cell r="I3076"/>
          <cell r="J3076"/>
          <cell r="K3076"/>
          <cell r="L3076"/>
          <cell r="M3076"/>
          <cell r="N3076"/>
          <cell r="O3076"/>
          <cell r="P3076">
            <v>0</v>
          </cell>
          <cell r="Q3076"/>
          <cell r="R3076"/>
          <cell r="S3076" t="str">
            <v xml:space="preserve">32819 </v>
          </cell>
          <cell r="T3076"/>
          <cell r="U3076"/>
          <cell r="V3076"/>
          <cell r="W3076"/>
          <cell r="X3076"/>
          <cell r="Y3076"/>
          <cell r="Z3076"/>
          <cell r="AA3076">
            <v>32819</v>
          </cell>
          <cell r="AB3076"/>
        </row>
        <row r="3077">
          <cell r="A3077"/>
          <cell r="B3077"/>
          <cell r="C3077"/>
          <cell r="D3077"/>
          <cell r="E3077"/>
          <cell r="F3077"/>
          <cell r="G3077"/>
          <cell r="H3077"/>
          <cell r="I3077"/>
          <cell r="J3077"/>
          <cell r="K3077"/>
          <cell r="L3077"/>
          <cell r="M3077"/>
          <cell r="N3077"/>
          <cell r="O3077"/>
          <cell r="P3077">
            <v>0</v>
          </cell>
          <cell r="Q3077"/>
          <cell r="R3077"/>
          <cell r="S3077" t="str">
            <v xml:space="preserve">32819 </v>
          </cell>
          <cell r="T3077"/>
          <cell r="U3077"/>
          <cell r="V3077"/>
          <cell r="W3077"/>
          <cell r="X3077"/>
          <cell r="Y3077"/>
          <cell r="Z3077"/>
          <cell r="AA3077">
            <v>32819</v>
          </cell>
          <cell r="AB3077"/>
        </row>
        <row r="3078">
          <cell r="A3078"/>
          <cell r="B3078"/>
          <cell r="C3078"/>
          <cell r="D3078"/>
          <cell r="E3078"/>
          <cell r="F3078"/>
          <cell r="G3078"/>
          <cell r="H3078"/>
          <cell r="I3078"/>
          <cell r="J3078"/>
          <cell r="K3078"/>
          <cell r="L3078"/>
          <cell r="M3078"/>
          <cell r="N3078"/>
          <cell r="O3078"/>
          <cell r="P3078">
            <v>0</v>
          </cell>
          <cell r="Q3078"/>
          <cell r="R3078"/>
          <cell r="S3078" t="str">
            <v xml:space="preserve">32819 </v>
          </cell>
          <cell r="T3078"/>
          <cell r="U3078"/>
          <cell r="V3078"/>
          <cell r="W3078"/>
          <cell r="X3078"/>
          <cell r="Y3078"/>
          <cell r="Z3078"/>
          <cell r="AA3078">
            <v>32819</v>
          </cell>
          <cell r="AB3078"/>
        </row>
        <row r="3079">
          <cell r="A3079"/>
          <cell r="B3079"/>
          <cell r="C3079"/>
          <cell r="D3079"/>
          <cell r="E3079"/>
          <cell r="F3079"/>
          <cell r="G3079"/>
          <cell r="H3079"/>
          <cell r="I3079"/>
          <cell r="J3079"/>
          <cell r="K3079"/>
          <cell r="L3079"/>
          <cell r="M3079"/>
          <cell r="N3079"/>
          <cell r="O3079"/>
          <cell r="P3079">
            <v>0</v>
          </cell>
          <cell r="Q3079"/>
          <cell r="R3079"/>
          <cell r="S3079" t="str">
            <v xml:space="preserve">32819 </v>
          </cell>
          <cell r="T3079"/>
          <cell r="U3079"/>
          <cell r="V3079"/>
          <cell r="W3079"/>
          <cell r="X3079"/>
          <cell r="Y3079"/>
          <cell r="Z3079"/>
          <cell r="AA3079">
            <v>32819</v>
          </cell>
          <cell r="AB3079"/>
        </row>
        <row r="3080">
          <cell r="A3080"/>
          <cell r="B3080"/>
          <cell r="C3080"/>
          <cell r="D3080"/>
          <cell r="E3080"/>
          <cell r="F3080"/>
          <cell r="G3080"/>
          <cell r="H3080"/>
          <cell r="I3080"/>
          <cell r="J3080"/>
          <cell r="K3080"/>
          <cell r="L3080"/>
          <cell r="M3080"/>
          <cell r="N3080"/>
          <cell r="O3080"/>
          <cell r="P3080">
            <v>0</v>
          </cell>
          <cell r="Q3080"/>
          <cell r="R3080"/>
          <cell r="S3080" t="str">
            <v xml:space="preserve">32819 </v>
          </cell>
          <cell r="T3080"/>
          <cell r="U3080"/>
          <cell r="V3080"/>
          <cell r="W3080"/>
          <cell r="X3080"/>
          <cell r="Y3080"/>
          <cell r="Z3080"/>
          <cell r="AA3080">
            <v>32819</v>
          </cell>
          <cell r="AB3080"/>
        </row>
        <row r="3081">
          <cell r="A3081"/>
          <cell r="B3081"/>
          <cell r="C3081"/>
          <cell r="D3081"/>
          <cell r="E3081"/>
          <cell r="F3081"/>
          <cell r="G3081"/>
          <cell r="H3081"/>
          <cell r="I3081"/>
          <cell r="J3081"/>
          <cell r="K3081"/>
          <cell r="L3081"/>
          <cell r="M3081"/>
          <cell r="N3081"/>
          <cell r="O3081"/>
          <cell r="P3081">
            <v>0</v>
          </cell>
          <cell r="Q3081"/>
          <cell r="R3081"/>
          <cell r="S3081" t="str">
            <v xml:space="preserve">32819 </v>
          </cell>
          <cell r="T3081"/>
          <cell r="U3081"/>
          <cell r="V3081"/>
          <cell r="W3081"/>
          <cell r="X3081"/>
          <cell r="Y3081"/>
          <cell r="Z3081"/>
          <cell r="AA3081">
            <v>32819</v>
          </cell>
          <cell r="AB3081"/>
        </row>
        <row r="3082">
          <cell r="A3082"/>
          <cell r="B3082"/>
          <cell r="C3082"/>
          <cell r="D3082"/>
          <cell r="E3082"/>
          <cell r="F3082"/>
          <cell r="G3082"/>
          <cell r="H3082"/>
          <cell r="I3082"/>
          <cell r="J3082"/>
          <cell r="K3082"/>
          <cell r="L3082"/>
          <cell r="M3082"/>
          <cell r="N3082"/>
          <cell r="O3082"/>
          <cell r="P3082">
            <v>0</v>
          </cell>
          <cell r="Q3082"/>
          <cell r="R3082"/>
          <cell r="S3082" t="str">
            <v xml:space="preserve">32819 </v>
          </cell>
          <cell r="T3082"/>
          <cell r="U3082"/>
          <cell r="V3082"/>
          <cell r="W3082"/>
          <cell r="X3082"/>
          <cell r="Y3082"/>
          <cell r="Z3082"/>
          <cell r="AA3082">
            <v>32819</v>
          </cell>
          <cell r="AB3082"/>
        </row>
        <row r="3083">
          <cell r="A3083"/>
          <cell r="B3083"/>
          <cell r="C3083"/>
          <cell r="D3083"/>
          <cell r="E3083"/>
          <cell r="F3083"/>
          <cell r="G3083"/>
          <cell r="H3083"/>
          <cell r="I3083"/>
          <cell r="J3083"/>
          <cell r="K3083"/>
          <cell r="L3083"/>
          <cell r="M3083"/>
          <cell r="N3083"/>
          <cell r="O3083"/>
          <cell r="P3083">
            <v>0</v>
          </cell>
          <cell r="Q3083"/>
          <cell r="R3083"/>
          <cell r="S3083" t="str">
            <v xml:space="preserve">32819 </v>
          </cell>
          <cell r="T3083"/>
          <cell r="U3083"/>
          <cell r="V3083"/>
          <cell r="W3083"/>
          <cell r="X3083"/>
          <cell r="Y3083"/>
          <cell r="Z3083"/>
          <cell r="AA3083">
            <v>32819</v>
          </cell>
          <cell r="AB3083"/>
        </row>
        <row r="3084">
          <cell r="A3084"/>
          <cell r="B3084"/>
          <cell r="C3084"/>
          <cell r="D3084"/>
          <cell r="E3084"/>
          <cell r="F3084"/>
          <cell r="G3084"/>
          <cell r="H3084"/>
          <cell r="I3084"/>
          <cell r="J3084"/>
          <cell r="K3084"/>
          <cell r="L3084"/>
          <cell r="M3084"/>
          <cell r="N3084"/>
          <cell r="O3084"/>
          <cell r="P3084">
            <v>0</v>
          </cell>
          <cell r="Q3084"/>
          <cell r="R3084"/>
          <cell r="S3084" t="str">
            <v xml:space="preserve">32819 </v>
          </cell>
          <cell r="T3084"/>
          <cell r="U3084"/>
          <cell r="V3084"/>
          <cell r="W3084"/>
          <cell r="X3084"/>
          <cell r="Y3084"/>
          <cell r="Z3084"/>
          <cell r="AA3084">
            <v>32819</v>
          </cell>
          <cell r="AB3084"/>
        </row>
        <row r="3085">
          <cell r="A3085"/>
          <cell r="B3085"/>
          <cell r="C3085"/>
          <cell r="D3085"/>
          <cell r="E3085"/>
          <cell r="F3085"/>
          <cell r="G3085"/>
          <cell r="H3085"/>
          <cell r="I3085"/>
          <cell r="J3085"/>
          <cell r="K3085"/>
          <cell r="L3085"/>
          <cell r="M3085"/>
          <cell r="N3085"/>
          <cell r="O3085"/>
          <cell r="P3085">
            <v>0</v>
          </cell>
          <cell r="Q3085"/>
          <cell r="R3085"/>
          <cell r="S3085" t="str">
            <v xml:space="preserve">32819 </v>
          </cell>
          <cell r="T3085"/>
          <cell r="U3085"/>
          <cell r="V3085"/>
          <cell r="W3085"/>
          <cell r="X3085"/>
          <cell r="Y3085"/>
          <cell r="Z3085"/>
          <cell r="AA3085">
            <v>32819</v>
          </cell>
          <cell r="AB3085"/>
        </row>
        <row r="3086">
          <cell r="A3086"/>
          <cell r="B3086"/>
          <cell r="C3086"/>
          <cell r="D3086"/>
          <cell r="E3086"/>
          <cell r="F3086"/>
          <cell r="G3086"/>
          <cell r="H3086"/>
          <cell r="I3086"/>
          <cell r="J3086"/>
          <cell r="K3086"/>
          <cell r="L3086"/>
          <cell r="M3086"/>
          <cell r="N3086"/>
          <cell r="O3086"/>
          <cell r="P3086">
            <v>0</v>
          </cell>
          <cell r="Q3086"/>
          <cell r="R3086"/>
          <cell r="S3086" t="str">
            <v xml:space="preserve">32819 </v>
          </cell>
          <cell r="T3086"/>
          <cell r="U3086"/>
          <cell r="V3086"/>
          <cell r="W3086"/>
          <cell r="X3086"/>
          <cell r="Y3086"/>
          <cell r="Z3086"/>
          <cell r="AA3086">
            <v>32819</v>
          </cell>
          <cell r="AB3086"/>
        </row>
        <row r="3087">
          <cell r="A3087"/>
          <cell r="B3087"/>
          <cell r="C3087"/>
          <cell r="D3087"/>
          <cell r="E3087"/>
          <cell r="F3087"/>
          <cell r="G3087"/>
          <cell r="H3087"/>
          <cell r="I3087"/>
          <cell r="J3087"/>
          <cell r="K3087"/>
          <cell r="L3087"/>
          <cell r="M3087"/>
          <cell r="N3087"/>
          <cell r="O3087"/>
          <cell r="P3087">
            <v>0</v>
          </cell>
          <cell r="Q3087"/>
          <cell r="R3087"/>
          <cell r="S3087" t="str">
            <v xml:space="preserve">32819 </v>
          </cell>
          <cell r="T3087"/>
          <cell r="U3087"/>
          <cell r="V3087"/>
          <cell r="W3087"/>
          <cell r="X3087"/>
          <cell r="Y3087"/>
          <cell r="Z3087"/>
          <cell r="AA3087">
            <v>32819</v>
          </cell>
          <cell r="AB3087"/>
        </row>
        <row r="3088">
          <cell r="A3088"/>
          <cell r="B3088"/>
          <cell r="C3088"/>
          <cell r="D3088"/>
          <cell r="E3088"/>
          <cell r="F3088"/>
          <cell r="G3088"/>
          <cell r="H3088"/>
          <cell r="I3088"/>
          <cell r="J3088"/>
          <cell r="K3088"/>
          <cell r="L3088"/>
          <cell r="M3088"/>
          <cell r="N3088"/>
          <cell r="O3088"/>
          <cell r="P3088">
            <v>0</v>
          </cell>
          <cell r="Q3088"/>
          <cell r="R3088"/>
          <cell r="S3088" t="str">
            <v xml:space="preserve">32819 </v>
          </cell>
          <cell r="T3088"/>
          <cell r="U3088"/>
          <cell r="V3088"/>
          <cell r="W3088"/>
          <cell r="X3088"/>
          <cell r="Y3088"/>
          <cell r="Z3088"/>
          <cell r="AA3088">
            <v>32819</v>
          </cell>
          <cell r="AB3088"/>
        </row>
        <row r="3089">
          <cell r="A3089"/>
          <cell r="B3089"/>
          <cell r="C3089"/>
          <cell r="D3089"/>
          <cell r="E3089"/>
          <cell r="F3089"/>
          <cell r="G3089"/>
          <cell r="H3089"/>
          <cell r="I3089"/>
          <cell r="J3089"/>
          <cell r="K3089"/>
          <cell r="L3089"/>
          <cell r="M3089"/>
          <cell r="N3089"/>
          <cell r="O3089"/>
          <cell r="P3089">
            <v>0</v>
          </cell>
          <cell r="Q3089"/>
          <cell r="R3089"/>
          <cell r="S3089" t="str">
            <v xml:space="preserve">32819 </v>
          </cell>
          <cell r="T3089"/>
          <cell r="U3089"/>
          <cell r="V3089"/>
          <cell r="W3089"/>
          <cell r="X3089"/>
          <cell r="Y3089"/>
          <cell r="Z3089"/>
          <cell r="AA3089">
            <v>32819</v>
          </cell>
          <cell r="AB3089"/>
        </row>
        <row r="3090">
          <cell r="A3090"/>
          <cell r="B3090"/>
          <cell r="C3090"/>
          <cell r="D3090"/>
          <cell r="E3090"/>
          <cell r="F3090"/>
          <cell r="G3090"/>
          <cell r="H3090"/>
          <cell r="I3090"/>
          <cell r="J3090"/>
          <cell r="K3090"/>
          <cell r="L3090"/>
          <cell r="M3090"/>
          <cell r="N3090"/>
          <cell r="O3090"/>
          <cell r="P3090">
            <v>0</v>
          </cell>
          <cell r="Q3090"/>
          <cell r="R3090"/>
          <cell r="S3090" t="str">
            <v xml:space="preserve">32819 </v>
          </cell>
          <cell r="T3090"/>
          <cell r="U3090"/>
          <cell r="V3090"/>
          <cell r="W3090"/>
          <cell r="X3090"/>
          <cell r="Y3090"/>
          <cell r="Z3090"/>
          <cell r="AA3090">
            <v>32819</v>
          </cell>
          <cell r="AB3090"/>
        </row>
        <row r="3091">
          <cell r="A3091"/>
          <cell r="B3091"/>
          <cell r="C3091"/>
          <cell r="D3091"/>
          <cell r="E3091"/>
          <cell r="F3091"/>
          <cell r="G3091"/>
          <cell r="H3091"/>
          <cell r="I3091"/>
          <cell r="J3091"/>
          <cell r="K3091"/>
          <cell r="L3091"/>
          <cell r="M3091"/>
          <cell r="N3091"/>
          <cell r="O3091"/>
          <cell r="P3091">
            <v>0</v>
          </cell>
          <cell r="Q3091"/>
          <cell r="R3091"/>
          <cell r="S3091" t="str">
            <v xml:space="preserve">32819 </v>
          </cell>
          <cell r="T3091"/>
          <cell r="U3091"/>
          <cell r="V3091"/>
          <cell r="W3091"/>
          <cell r="X3091"/>
          <cell r="Y3091"/>
          <cell r="Z3091"/>
          <cell r="AA3091">
            <v>32819</v>
          </cell>
          <cell r="AB3091"/>
        </row>
        <row r="3092">
          <cell r="A3092"/>
          <cell r="B3092"/>
          <cell r="C3092"/>
          <cell r="D3092"/>
          <cell r="E3092"/>
          <cell r="F3092"/>
          <cell r="G3092"/>
          <cell r="H3092"/>
          <cell r="I3092"/>
          <cell r="J3092"/>
          <cell r="K3092"/>
          <cell r="L3092"/>
          <cell r="M3092"/>
          <cell r="N3092"/>
          <cell r="O3092"/>
          <cell r="P3092">
            <v>0</v>
          </cell>
          <cell r="Q3092"/>
          <cell r="R3092"/>
          <cell r="S3092" t="str">
            <v xml:space="preserve">32819 </v>
          </cell>
          <cell r="T3092"/>
          <cell r="U3092"/>
          <cell r="V3092"/>
          <cell r="W3092"/>
          <cell r="X3092"/>
          <cell r="Y3092"/>
          <cell r="Z3092"/>
          <cell r="AA3092">
            <v>32819</v>
          </cell>
          <cell r="AB3092"/>
        </row>
        <row r="3093">
          <cell r="A3093"/>
          <cell r="B3093"/>
          <cell r="C3093"/>
          <cell r="D3093"/>
          <cell r="E3093"/>
          <cell r="F3093"/>
          <cell r="G3093"/>
          <cell r="H3093"/>
          <cell r="I3093"/>
          <cell r="J3093"/>
          <cell r="K3093"/>
          <cell r="L3093"/>
          <cell r="M3093"/>
          <cell r="N3093"/>
          <cell r="O3093"/>
          <cell r="P3093">
            <v>0</v>
          </cell>
          <cell r="Q3093"/>
          <cell r="R3093"/>
          <cell r="S3093" t="str">
            <v xml:space="preserve">32819 </v>
          </cell>
          <cell r="T3093"/>
          <cell r="U3093"/>
          <cell r="V3093"/>
          <cell r="W3093"/>
          <cell r="X3093"/>
          <cell r="Y3093"/>
          <cell r="Z3093"/>
          <cell r="AA3093">
            <v>32819</v>
          </cell>
          <cell r="AB3093"/>
        </row>
        <row r="3094">
          <cell r="A3094"/>
          <cell r="B3094"/>
          <cell r="C3094"/>
          <cell r="D3094"/>
          <cell r="E3094"/>
          <cell r="F3094"/>
          <cell r="G3094"/>
          <cell r="H3094"/>
          <cell r="I3094"/>
          <cell r="J3094"/>
          <cell r="K3094"/>
          <cell r="L3094"/>
          <cell r="M3094"/>
          <cell r="N3094"/>
          <cell r="O3094"/>
          <cell r="P3094">
            <v>0</v>
          </cell>
          <cell r="Q3094"/>
          <cell r="R3094"/>
          <cell r="S3094" t="str">
            <v xml:space="preserve">32819 </v>
          </cell>
          <cell r="T3094"/>
          <cell r="U3094"/>
          <cell r="V3094"/>
          <cell r="W3094"/>
          <cell r="X3094"/>
          <cell r="Y3094"/>
          <cell r="Z3094"/>
          <cell r="AA3094">
            <v>32819</v>
          </cell>
          <cell r="AB3094"/>
        </row>
        <row r="3095">
          <cell r="A3095"/>
          <cell r="B3095"/>
          <cell r="C3095"/>
          <cell r="D3095"/>
          <cell r="E3095"/>
          <cell r="F3095"/>
          <cell r="G3095"/>
          <cell r="H3095"/>
          <cell r="I3095"/>
          <cell r="J3095"/>
          <cell r="K3095"/>
          <cell r="L3095"/>
          <cell r="M3095"/>
          <cell r="N3095"/>
          <cell r="O3095"/>
          <cell r="P3095">
            <v>0</v>
          </cell>
          <cell r="Q3095"/>
          <cell r="R3095"/>
          <cell r="S3095" t="str">
            <v xml:space="preserve">32819 </v>
          </cell>
          <cell r="T3095"/>
          <cell r="U3095"/>
          <cell r="V3095"/>
          <cell r="W3095"/>
          <cell r="X3095"/>
          <cell r="Y3095"/>
          <cell r="Z3095"/>
          <cell r="AA3095">
            <v>32819</v>
          </cell>
          <cell r="AB3095"/>
        </row>
        <row r="3096">
          <cell r="A3096"/>
          <cell r="B3096"/>
          <cell r="C3096"/>
          <cell r="D3096"/>
          <cell r="E3096"/>
          <cell r="F3096"/>
          <cell r="G3096"/>
          <cell r="H3096"/>
          <cell r="I3096"/>
          <cell r="J3096"/>
          <cell r="K3096"/>
          <cell r="L3096"/>
          <cell r="M3096"/>
          <cell r="N3096"/>
          <cell r="O3096"/>
          <cell r="P3096">
            <v>0</v>
          </cell>
          <cell r="Q3096"/>
          <cell r="R3096"/>
          <cell r="S3096" t="str">
            <v xml:space="preserve">32819 </v>
          </cell>
          <cell r="T3096"/>
          <cell r="U3096"/>
          <cell r="V3096"/>
          <cell r="W3096"/>
          <cell r="X3096"/>
          <cell r="Y3096"/>
          <cell r="Z3096"/>
          <cell r="AA3096">
            <v>32819</v>
          </cell>
          <cell r="AB3096"/>
        </row>
        <row r="3097">
          <cell r="A3097"/>
          <cell r="B3097"/>
          <cell r="C3097"/>
          <cell r="D3097"/>
          <cell r="E3097"/>
          <cell r="F3097"/>
          <cell r="G3097"/>
          <cell r="H3097"/>
          <cell r="I3097"/>
          <cell r="J3097"/>
          <cell r="K3097"/>
          <cell r="L3097"/>
          <cell r="M3097"/>
          <cell r="N3097"/>
          <cell r="O3097"/>
          <cell r="P3097">
            <v>0</v>
          </cell>
          <cell r="Q3097"/>
          <cell r="R3097"/>
          <cell r="S3097" t="str">
            <v xml:space="preserve">32819 </v>
          </cell>
          <cell r="T3097"/>
          <cell r="U3097"/>
          <cell r="V3097"/>
          <cell r="W3097"/>
          <cell r="X3097"/>
          <cell r="Y3097"/>
          <cell r="Z3097"/>
          <cell r="AA3097">
            <v>32819</v>
          </cell>
          <cell r="AB3097"/>
        </row>
        <row r="3098">
          <cell r="A3098"/>
          <cell r="B3098"/>
          <cell r="C3098"/>
          <cell r="D3098"/>
          <cell r="E3098"/>
          <cell r="F3098"/>
          <cell r="G3098"/>
          <cell r="H3098"/>
          <cell r="I3098"/>
          <cell r="J3098"/>
          <cell r="K3098"/>
          <cell r="L3098"/>
          <cell r="M3098"/>
          <cell r="N3098"/>
          <cell r="O3098"/>
          <cell r="P3098">
            <v>0</v>
          </cell>
          <cell r="Q3098"/>
          <cell r="R3098"/>
          <cell r="S3098" t="str">
            <v xml:space="preserve">32819 </v>
          </cell>
          <cell r="T3098"/>
          <cell r="U3098"/>
          <cell r="V3098"/>
          <cell r="W3098"/>
          <cell r="X3098"/>
          <cell r="Y3098"/>
          <cell r="Z3098"/>
          <cell r="AA3098">
            <v>32819</v>
          </cell>
          <cell r="AB3098"/>
        </row>
        <row r="3099">
          <cell r="A3099"/>
          <cell r="B3099"/>
          <cell r="C3099"/>
          <cell r="D3099"/>
          <cell r="E3099"/>
          <cell r="F3099"/>
          <cell r="G3099"/>
          <cell r="H3099"/>
          <cell r="I3099"/>
          <cell r="J3099"/>
          <cell r="K3099"/>
          <cell r="L3099"/>
          <cell r="M3099"/>
          <cell r="N3099"/>
          <cell r="O3099"/>
          <cell r="P3099">
            <v>0</v>
          </cell>
          <cell r="Q3099"/>
          <cell r="R3099"/>
          <cell r="S3099" t="str">
            <v xml:space="preserve">32819 </v>
          </cell>
          <cell r="T3099"/>
          <cell r="U3099"/>
          <cell r="V3099"/>
          <cell r="W3099"/>
          <cell r="X3099"/>
          <cell r="Y3099"/>
          <cell r="Z3099"/>
          <cell r="AA3099">
            <v>32819</v>
          </cell>
          <cell r="AB3099"/>
        </row>
        <row r="3100">
          <cell r="A3100"/>
          <cell r="B3100"/>
          <cell r="C3100"/>
          <cell r="D3100"/>
          <cell r="E3100"/>
          <cell r="F3100"/>
          <cell r="G3100"/>
          <cell r="H3100"/>
          <cell r="I3100"/>
          <cell r="J3100"/>
          <cell r="K3100"/>
          <cell r="L3100"/>
          <cell r="M3100"/>
          <cell r="N3100"/>
          <cell r="O3100"/>
          <cell r="P3100">
            <v>0</v>
          </cell>
          <cell r="Q3100"/>
          <cell r="R3100"/>
          <cell r="S3100" t="str">
            <v xml:space="preserve">32819 </v>
          </cell>
          <cell r="T3100"/>
          <cell r="U3100"/>
          <cell r="V3100"/>
          <cell r="W3100"/>
          <cell r="X3100"/>
          <cell r="Y3100"/>
          <cell r="Z3100"/>
          <cell r="AA3100">
            <v>32819</v>
          </cell>
          <cell r="AB3100"/>
        </row>
        <row r="3101">
          <cell r="A3101"/>
          <cell r="B3101"/>
          <cell r="C3101"/>
          <cell r="D3101"/>
          <cell r="E3101"/>
          <cell r="F3101"/>
          <cell r="G3101"/>
          <cell r="H3101"/>
          <cell r="I3101"/>
          <cell r="J3101"/>
          <cell r="K3101"/>
          <cell r="L3101"/>
          <cell r="M3101"/>
          <cell r="N3101"/>
          <cell r="O3101"/>
          <cell r="P3101">
            <v>0</v>
          </cell>
          <cell r="Q3101"/>
          <cell r="R3101"/>
          <cell r="S3101" t="str">
            <v xml:space="preserve">32819 </v>
          </cell>
          <cell r="T3101"/>
          <cell r="U3101"/>
          <cell r="V3101"/>
          <cell r="W3101"/>
          <cell r="X3101"/>
          <cell r="Y3101"/>
          <cell r="Z3101"/>
          <cell r="AA3101">
            <v>32819</v>
          </cell>
          <cell r="AB3101"/>
        </row>
        <row r="3102">
          <cell r="A3102"/>
          <cell r="B3102"/>
          <cell r="C3102"/>
          <cell r="D3102"/>
          <cell r="E3102"/>
          <cell r="F3102"/>
          <cell r="G3102"/>
          <cell r="H3102"/>
          <cell r="I3102"/>
          <cell r="J3102"/>
          <cell r="K3102"/>
          <cell r="L3102"/>
          <cell r="M3102"/>
          <cell r="N3102"/>
          <cell r="O3102"/>
          <cell r="P3102">
            <v>0</v>
          </cell>
          <cell r="Q3102"/>
          <cell r="R3102"/>
          <cell r="S3102" t="str">
            <v xml:space="preserve">32819 </v>
          </cell>
          <cell r="T3102"/>
          <cell r="U3102"/>
          <cell r="V3102"/>
          <cell r="W3102"/>
          <cell r="X3102"/>
          <cell r="Y3102"/>
          <cell r="Z3102"/>
          <cell r="AA3102">
            <v>32819</v>
          </cell>
          <cell r="AB3102"/>
        </row>
        <row r="3103">
          <cell r="A3103"/>
          <cell r="B3103"/>
          <cell r="C3103"/>
          <cell r="D3103"/>
          <cell r="E3103"/>
          <cell r="F3103"/>
          <cell r="G3103"/>
          <cell r="H3103"/>
          <cell r="I3103"/>
          <cell r="J3103"/>
          <cell r="K3103"/>
          <cell r="L3103"/>
          <cell r="M3103"/>
          <cell r="N3103"/>
          <cell r="O3103"/>
          <cell r="P3103">
            <v>0</v>
          </cell>
          <cell r="Q3103"/>
          <cell r="R3103"/>
          <cell r="S3103" t="str">
            <v xml:space="preserve">32819 </v>
          </cell>
          <cell r="T3103"/>
          <cell r="U3103"/>
          <cell r="V3103"/>
          <cell r="W3103"/>
          <cell r="X3103"/>
          <cell r="Y3103"/>
          <cell r="Z3103"/>
          <cell r="AA3103">
            <v>32819</v>
          </cell>
          <cell r="AB3103"/>
        </row>
        <row r="3104">
          <cell r="A3104"/>
          <cell r="B3104"/>
          <cell r="C3104"/>
          <cell r="D3104"/>
          <cell r="E3104"/>
          <cell r="F3104"/>
          <cell r="G3104"/>
          <cell r="H3104"/>
          <cell r="I3104"/>
          <cell r="J3104"/>
          <cell r="K3104"/>
          <cell r="L3104"/>
          <cell r="M3104"/>
          <cell r="N3104"/>
          <cell r="O3104"/>
          <cell r="P3104">
            <v>0</v>
          </cell>
          <cell r="Q3104"/>
          <cell r="R3104"/>
          <cell r="S3104" t="str">
            <v xml:space="preserve">32819 </v>
          </cell>
          <cell r="T3104"/>
          <cell r="U3104"/>
          <cell r="V3104"/>
          <cell r="W3104"/>
          <cell r="X3104"/>
          <cell r="Y3104"/>
          <cell r="Z3104"/>
          <cell r="AA3104">
            <v>32819</v>
          </cell>
          <cell r="AB3104"/>
        </row>
        <row r="3105">
          <cell r="A3105"/>
          <cell r="B3105"/>
          <cell r="C3105"/>
          <cell r="D3105"/>
          <cell r="E3105"/>
          <cell r="F3105"/>
          <cell r="G3105"/>
          <cell r="H3105"/>
          <cell r="I3105"/>
          <cell r="J3105"/>
          <cell r="K3105"/>
          <cell r="L3105"/>
          <cell r="M3105"/>
          <cell r="N3105"/>
          <cell r="O3105"/>
          <cell r="P3105">
            <v>0</v>
          </cell>
          <cell r="Q3105"/>
          <cell r="R3105"/>
          <cell r="S3105" t="str">
            <v xml:space="preserve">32819 </v>
          </cell>
          <cell r="T3105"/>
          <cell r="U3105"/>
          <cell r="V3105"/>
          <cell r="W3105"/>
          <cell r="X3105"/>
          <cell r="Y3105"/>
          <cell r="Z3105"/>
          <cell r="AA3105">
            <v>32819</v>
          </cell>
          <cell r="AB3105"/>
        </row>
        <row r="3106">
          <cell r="A3106"/>
          <cell r="B3106"/>
          <cell r="C3106"/>
          <cell r="D3106"/>
          <cell r="E3106"/>
          <cell r="F3106"/>
          <cell r="G3106"/>
          <cell r="H3106"/>
          <cell r="I3106"/>
          <cell r="J3106"/>
          <cell r="K3106"/>
          <cell r="L3106"/>
          <cell r="M3106"/>
          <cell r="N3106"/>
          <cell r="O3106"/>
          <cell r="P3106">
            <v>0</v>
          </cell>
          <cell r="Q3106"/>
          <cell r="R3106"/>
          <cell r="S3106" t="str">
            <v xml:space="preserve">32819 </v>
          </cell>
          <cell r="T3106"/>
          <cell r="U3106"/>
          <cell r="V3106"/>
          <cell r="W3106"/>
          <cell r="X3106"/>
          <cell r="Y3106"/>
          <cell r="Z3106"/>
          <cell r="AA3106">
            <v>32819</v>
          </cell>
          <cell r="AB3106"/>
        </row>
        <row r="3107">
          <cell r="A3107"/>
          <cell r="B3107"/>
          <cell r="C3107"/>
          <cell r="D3107"/>
          <cell r="E3107"/>
          <cell r="F3107"/>
          <cell r="G3107"/>
          <cell r="H3107"/>
          <cell r="I3107"/>
          <cell r="J3107"/>
          <cell r="K3107"/>
          <cell r="L3107"/>
          <cell r="M3107"/>
          <cell r="N3107"/>
          <cell r="O3107"/>
          <cell r="P3107">
            <v>0</v>
          </cell>
          <cell r="Q3107"/>
          <cell r="R3107"/>
          <cell r="S3107" t="str">
            <v xml:space="preserve">32819 </v>
          </cell>
          <cell r="T3107"/>
          <cell r="U3107"/>
          <cell r="V3107"/>
          <cell r="W3107"/>
          <cell r="X3107"/>
          <cell r="Y3107"/>
          <cell r="Z3107"/>
          <cell r="AA3107">
            <v>32819</v>
          </cell>
          <cell r="AB3107"/>
        </row>
        <row r="3108">
          <cell r="A3108"/>
          <cell r="B3108"/>
          <cell r="C3108"/>
          <cell r="D3108"/>
          <cell r="E3108"/>
          <cell r="F3108"/>
          <cell r="G3108"/>
          <cell r="H3108"/>
          <cell r="I3108"/>
          <cell r="J3108"/>
          <cell r="K3108"/>
          <cell r="L3108"/>
          <cell r="M3108"/>
          <cell r="N3108"/>
          <cell r="O3108"/>
          <cell r="P3108">
            <v>0</v>
          </cell>
          <cell r="Q3108"/>
          <cell r="R3108"/>
          <cell r="S3108" t="str">
            <v xml:space="preserve">32819 </v>
          </cell>
          <cell r="T3108"/>
          <cell r="U3108"/>
          <cell r="V3108"/>
          <cell r="W3108"/>
          <cell r="X3108"/>
          <cell r="Y3108"/>
          <cell r="Z3108"/>
          <cell r="AA3108">
            <v>32819</v>
          </cell>
          <cell r="AB3108"/>
        </row>
        <row r="3109">
          <cell r="A3109"/>
          <cell r="B3109"/>
          <cell r="C3109"/>
          <cell r="D3109"/>
          <cell r="E3109"/>
          <cell r="F3109"/>
          <cell r="G3109"/>
          <cell r="H3109"/>
          <cell r="I3109"/>
          <cell r="J3109"/>
          <cell r="K3109"/>
          <cell r="L3109"/>
          <cell r="M3109"/>
          <cell r="N3109"/>
          <cell r="O3109"/>
          <cell r="P3109">
            <v>0</v>
          </cell>
          <cell r="Q3109"/>
          <cell r="R3109"/>
          <cell r="S3109" t="str">
            <v xml:space="preserve">32819 </v>
          </cell>
          <cell r="T3109"/>
          <cell r="U3109"/>
          <cell r="V3109"/>
          <cell r="W3109"/>
          <cell r="X3109"/>
          <cell r="Y3109"/>
          <cell r="Z3109"/>
          <cell r="AA3109">
            <v>32819</v>
          </cell>
          <cell r="AB3109"/>
        </row>
        <row r="3110">
          <cell r="A3110"/>
          <cell r="B3110"/>
          <cell r="C3110"/>
          <cell r="D3110"/>
          <cell r="E3110"/>
          <cell r="F3110"/>
          <cell r="G3110"/>
          <cell r="H3110"/>
          <cell r="I3110"/>
          <cell r="J3110"/>
          <cell r="K3110"/>
          <cell r="L3110"/>
          <cell r="M3110"/>
          <cell r="N3110"/>
          <cell r="O3110"/>
          <cell r="P3110">
            <v>0</v>
          </cell>
          <cell r="Q3110"/>
          <cell r="R3110"/>
          <cell r="S3110" t="str">
            <v xml:space="preserve">32819 </v>
          </cell>
          <cell r="T3110"/>
          <cell r="U3110"/>
          <cell r="V3110"/>
          <cell r="W3110"/>
          <cell r="X3110"/>
          <cell r="Y3110"/>
          <cell r="Z3110"/>
          <cell r="AA3110">
            <v>32819</v>
          </cell>
          <cell r="AB3110"/>
        </row>
        <row r="3111">
          <cell r="A3111"/>
          <cell r="B3111"/>
          <cell r="C3111"/>
          <cell r="D3111"/>
          <cell r="E3111"/>
          <cell r="F3111"/>
          <cell r="G3111"/>
          <cell r="H3111"/>
          <cell r="I3111"/>
          <cell r="J3111"/>
          <cell r="K3111"/>
          <cell r="L3111"/>
          <cell r="M3111"/>
          <cell r="N3111"/>
          <cell r="O3111"/>
          <cell r="P3111">
            <v>0</v>
          </cell>
          <cell r="Q3111"/>
          <cell r="R3111"/>
          <cell r="S3111" t="str">
            <v xml:space="preserve">32819 </v>
          </cell>
          <cell r="T3111"/>
          <cell r="U3111"/>
          <cell r="V3111"/>
          <cell r="W3111"/>
          <cell r="X3111"/>
          <cell r="Y3111"/>
          <cell r="Z3111"/>
          <cell r="AA3111">
            <v>32819</v>
          </cell>
          <cell r="AB3111"/>
        </row>
        <row r="3112">
          <cell r="A3112"/>
          <cell r="B3112"/>
          <cell r="C3112"/>
          <cell r="D3112"/>
          <cell r="E3112"/>
          <cell r="F3112"/>
          <cell r="G3112"/>
          <cell r="H3112"/>
          <cell r="I3112"/>
          <cell r="J3112"/>
          <cell r="K3112"/>
          <cell r="L3112"/>
          <cell r="M3112"/>
          <cell r="N3112"/>
          <cell r="O3112"/>
          <cell r="P3112">
            <v>0</v>
          </cell>
          <cell r="Q3112"/>
          <cell r="R3112"/>
          <cell r="S3112" t="str">
            <v xml:space="preserve">32819 </v>
          </cell>
          <cell r="T3112"/>
          <cell r="U3112"/>
          <cell r="V3112"/>
          <cell r="W3112"/>
          <cell r="X3112"/>
          <cell r="Y3112"/>
          <cell r="Z3112"/>
          <cell r="AA3112">
            <v>32819</v>
          </cell>
          <cell r="AB3112"/>
        </row>
        <row r="3113">
          <cell r="A3113"/>
          <cell r="B3113"/>
          <cell r="C3113"/>
          <cell r="D3113"/>
          <cell r="E3113"/>
          <cell r="F3113"/>
          <cell r="G3113"/>
          <cell r="H3113"/>
          <cell r="I3113"/>
          <cell r="J3113"/>
          <cell r="K3113"/>
          <cell r="L3113"/>
          <cell r="M3113"/>
          <cell r="N3113"/>
          <cell r="O3113"/>
          <cell r="P3113">
            <v>0</v>
          </cell>
          <cell r="Q3113"/>
          <cell r="R3113"/>
          <cell r="S3113" t="str">
            <v xml:space="preserve">32819 </v>
          </cell>
          <cell r="T3113"/>
          <cell r="U3113"/>
          <cell r="V3113"/>
          <cell r="W3113"/>
          <cell r="X3113"/>
          <cell r="Y3113"/>
          <cell r="Z3113"/>
          <cell r="AA3113">
            <v>32819</v>
          </cell>
          <cell r="AB3113"/>
        </row>
        <row r="3114">
          <cell r="A3114"/>
          <cell r="B3114"/>
          <cell r="C3114"/>
          <cell r="D3114"/>
          <cell r="E3114"/>
          <cell r="F3114"/>
          <cell r="G3114"/>
          <cell r="H3114"/>
          <cell r="I3114"/>
          <cell r="J3114"/>
          <cell r="K3114"/>
          <cell r="L3114"/>
          <cell r="M3114"/>
          <cell r="N3114"/>
          <cell r="O3114"/>
          <cell r="P3114">
            <v>0</v>
          </cell>
          <cell r="Q3114"/>
          <cell r="R3114"/>
          <cell r="S3114" t="str">
            <v xml:space="preserve">32819 </v>
          </cell>
          <cell r="T3114"/>
          <cell r="U3114"/>
          <cell r="V3114"/>
          <cell r="W3114"/>
          <cell r="X3114"/>
          <cell r="Y3114"/>
          <cell r="Z3114"/>
          <cell r="AA3114">
            <v>32819</v>
          </cell>
          <cell r="AB3114"/>
        </row>
        <row r="3115">
          <cell r="A3115"/>
          <cell r="B3115"/>
          <cell r="C3115"/>
          <cell r="D3115"/>
          <cell r="E3115"/>
          <cell r="F3115"/>
          <cell r="G3115"/>
          <cell r="H3115"/>
          <cell r="I3115"/>
          <cell r="J3115"/>
          <cell r="K3115"/>
          <cell r="L3115"/>
          <cell r="M3115"/>
          <cell r="N3115"/>
          <cell r="O3115"/>
          <cell r="P3115">
            <v>0</v>
          </cell>
          <cell r="Q3115"/>
          <cell r="R3115"/>
          <cell r="S3115" t="str">
            <v xml:space="preserve">32819 </v>
          </cell>
          <cell r="T3115"/>
          <cell r="U3115"/>
          <cell r="V3115"/>
          <cell r="W3115"/>
          <cell r="X3115"/>
          <cell r="Y3115"/>
          <cell r="Z3115"/>
          <cell r="AA3115">
            <v>32819</v>
          </cell>
          <cell r="AB3115"/>
        </row>
        <row r="3116">
          <cell r="A3116"/>
          <cell r="B3116"/>
          <cell r="C3116"/>
          <cell r="D3116"/>
          <cell r="E3116"/>
          <cell r="F3116"/>
          <cell r="G3116"/>
          <cell r="H3116"/>
          <cell r="I3116"/>
          <cell r="J3116"/>
          <cell r="K3116"/>
          <cell r="L3116"/>
          <cell r="M3116"/>
          <cell r="N3116"/>
          <cell r="O3116"/>
          <cell r="P3116">
            <v>0</v>
          </cell>
          <cell r="Q3116"/>
          <cell r="R3116"/>
          <cell r="S3116" t="str">
            <v xml:space="preserve">32819 </v>
          </cell>
          <cell r="T3116"/>
          <cell r="U3116"/>
          <cell r="V3116"/>
          <cell r="W3116"/>
          <cell r="X3116"/>
          <cell r="Y3116"/>
          <cell r="Z3116"/>
          <cell r="AA3116">
            <v>32819</v>
          </cell>
          <cell r="AB3116"/>
        </row>
        <row r="3117">
          <cell r="A3117"/>
          <cell r="B3117"/>
          <cell r="C3117"/>
          <cell r="D3117"/>
          <cell r="E3117"/>
          <cell r="F3117"/>
          <cell r="G3117"/>
          <cell r="H3117"/>
          <cell r="I3117"/>
          <cell r="J3117"/>
          <cell r="K3117"/>
          <cell r="L3117"/>
          <cell r="M3117"/>
          <cell r="N3117"/>
          <cell r="O3117"/>
          <cell r="P3117">
            <v>0</v>
          </cell>
          <cell r="Q3117"/>
          <cell r="R3117"/>
          <cell r="S3117" t="str">
            <v xml:space="preserve">32819 </v>
          </cell>
          <cell r="T3117"/>
          <cell r="U3117"/>
          <cell r="V3117"/>
          <cell r="W3117"/>
          <cell r="X3117"/>
          <cell r="Y3117"/>
          <cell r="Z3117"/>
          <cell r="AA3117">
            <v>32819</v>
          </cell>
          <cell r="AB3117"/>
        </row>
        <row r="3118">
          <cell r="A3118"/>
          <cell r="B3118"/>
          <cell r="C3118"/>
          <cell r="D3118"/>
          <cell r="E3118"/>
          <cell r="F3118"/>
          <cell r="G3118"/>
          <cell r="H3118"/>
          <cell r="I3118"/>
          <cell r="J3118"/>
          <cell r="K3118"/>
          <cell r="L3118"/>
          <cell r="M3118"/>
          <cell r="N3118"/>
          <cell r="O3118"/>
          <cell r="P3118">
            <v>0</v>
          </cell>
          <cell r="Q3118"/>
          <cell r="R3118"/>
          <cell r="S3118" t="str">
            <v xml:space="preserve">32819 </v>
          </cell>
          <cell r="T3118"/>
          <cell r="U3118"/>
          <cell r="V3118"/>
          <cell r="W3118"/>
          <cell r="X3118"/>
          <cell r="Y3118"/>
          <cell r="Z3118"/>
          <cell r="AA3118">
            <v>32819</v>
          </cell>
          <cell r="AB3118"/>
        </row>
        <row r="3119">
          <cell r="A3119"/>
          <cell r="B3119"/>
          <cell r="C3119"/>
          <cell r="D3119"/>
          <cell r="E3119"/>
          <cell r="F3119"/>
          <cell r="G3119"/>
          <cell r="H3119"/>
          <cell r="I3119"/>
          <cell r="J3119"/>
          <cell r="K3119"/>
          <cell r="L3119"/>
          <cell r="M3119"/>
          <cell r="N3119"/>
          <cell r="O3119"/>
          <cell r="P3119">
            <v>0</v>
          </cell>
          <cell r="Q3119"/>
          <cell r="R3119"/>
          <cell r="S3119" t="str">
            <v xml:space="preserve">32819 </v>
          </cell>
          <cell r="T3119"/>
          <cell r="U3119"/>
          <cell r="V3119"/>
          <cell r="W3119"/>
          <cell r="X3119"/>
          <cell r="Y3119"/>
          <cell r="Z3119"/>
          <cell r="AA3119">
            <v>32819</v>
          </cell>
          <cell r="AB3119"/>
        </row>
        <row r="3120">
          <cell r="A3120"/>
          <cell r="B3120"/>
          <cell r="C3120"/>
          <cell r="D3120"/>
          <cell r="E3120"/>
          <cell r="F3120"/>
          <cell r="G3120"/>
          <cell r="H3120"/>
          <cell r="I3120"/>
          <cell r="J3120"/>
          <cell r="K3120"/>
          <cell r="L3120"/>
          <cell r="M3120"/>
          <cell r="N3120"/>
          <cell r="O3120"/>
          <cell r="P3120">
            <v>0</v>
          </cell>
          <cell r="Q3120"/>
          <cell r="R3120"/>
          <cell r="S3120" t="str">
            <v xml:space="preserve">32819 </v>
          </cell>
          <cell r="T3120"/>
          <cell r="U3120"/>
          <cell r="V3120"/>
          <cell r="W3120"/>
          <cell r="X3120"/>
          <cell r="Y3120"/>
          <cell r="Z3120"/>
          <cell r="AA3120">
            <v>32819</v>
          </cell>
          <cell r="AB3120"/>
        </row>
        <row r="3121">
          <cell r="A3121"/>
          <cell r="B3121"/>
          <cell r="C3121"/>
          <cell r="D3121"/>
          <cell r="E3121"/>
          <cell r="F3121"/>
          <cell r="G3121"/>
          <cell r="H3121"/>
          <cell r="I3121"/>
          <cell r="J3121"/>
          <cell r="K3121"/>
          <cell r="L3121"/>
          <cell r="M3121"/>
          <cell r="N3121"/>
          <cell r="O3121"/>
          <cell r="P3121">
            <v>0</v>
          </cell>
          <cell r="Q3121"/>
          <cell r="R3121"/>
          <cell r="S3121" t="str">
            <v xml:space="preserve">32819 </v>
          </cell>
          <cell r="T3121"/>
          <cell r="U3121"/>
          <cell r="V3121"/>
          <cell r="W3121"/>
          <cell r="X3121"/>
          <cell r="Y3121"/>
          <cell r="Z3121"/>
          <cell r="AA3121">
            <v>32819</v>
          </cell>
          <cell r="AB3121"/>
        </row>
        <row r="3122">
          <cell r="A3122"/>
          <cell r="B3122"/>
          <cell r="C3122"/>
          <cell r="D3122"/>
          <cell r="E3122"/>
          <cell r="F3122"/>
          <cell r="G3122"/>
          <cell r="H3122"/>
          <cell r="I3122"/>
          <cell r="J3122"/>
          <cell r="K3122"/>
          <cell r="L3122"/>
          <cell r="M3122"/>
          <cell r="N3122"/>
          <cell r="O3122"/>
          <cell r="P3122">
            <v>0</v>
          </cell>
          <cell r="Q3122"/>
          <cell r="R3122"/>
          <cell r="S3122" t="str">
            <v xml:space="preserve">32819 </v>
          </cell>
          <cell r="T3122"/>
          <cell r="U3122"/>
          <cell r="V3122"/>
          <cell r="W3122"/>
          <cell r="X3122"/>
          <cell r="Y3122"/>
          <cell r="Z3122"/>
          <cell r="AA3122">
            <v>32819</v>
          </cell>
          <cell r="AB3122"/>
        </row>
        <row r="3123">
          <cell r="A3123"/>
          <cell r="B3123"/>
          <cell r="C3123"/>
          <cell r="D3123"/>
          <cell r="E3123"/>
          <cell r="F3123"/>
          <cell r="G3123"/>
          <cell r="H3123"/>
          <cell r="I3123"/>
          <cell r="J3123"/>
          <cell r="K3123"/>
          <cell r="L3123"/>
          <cell r="M3123"/>
          <cell r="N3123"/>
          <cell r="O3123"/>
          <cell r="P3123">
            <v>0</v>
          </cell>
          <cell r="Q3123"/>
          <cell r="R3123"/>
          <cell r="S3123" t="str">
            <v xml:space="preserve">32819 </v>
          </cell>
          <cell r="T3123"/>
          <cell r="U3123"/>
          <cell r="V3123"/>
          <cell r="W3123"/>
          <cell r="X3123"/>
          <cell r="Y3123"/>
          <cell r="Z3123"/>
          <cell r="AA3123">
            <v>32819</v>
          </cell>
          <cell r="AB3123"/>
        </row>
        <row r="3124">
          <cell r="A3124"/>
          <cell r="B3124"/>
          <cell r="C3124"/>
          <cell r="D3124"/>
          <cell r="E3124"/>
          <cell r="F3124"/>
          <cell r="G3124"/>
          <cell r="H3124"/>
          <cell r="I3124"/>
          <cell r="J3124"/>
          <cell r="K3124"/>
          <cell r="L3124"/>
          <cell r="M3124"/>
          <cell r="N3124"/>
          <cell r="O3124"/>
          <cell r="P3124">
            <v>0</v>
          </cell>
          <cell r="Q3124"/>
          <cell r="R3124"/>
          <cell r="S3124" t="str">
            <v xml:space="preserve">32819 </v>
          </cell>
          <cell r="T3124"/>
          <cell r="U3124"/>
          <cell r="V3124"/>
          <cell r="W3124"/>
          <cell r="X3124"/>
          <cell r="Y3124"/>
          <cell r="Z3124"/>
          <cell r="AA3124">
            <v>32819</v>
          </cell>
          <cell r="AB3124"/>
        </row>
        <row r="3125">
          <cell r="A3125"/>
          <cell r="B3125"/>
          <cell r="C3125"/>
          <cell r="D3125"/>
          <cell r="E3125"/>
          <cell r="F3125"/>
          <cell r="G3125"/>
          <cell r="H3125"/>
          <cell r="I3125"/>
          <cell r="J3125"/>
          <cell r="K3125"/>
          <cell r="L3125"/>
          <cell r="M3125"/>
          <cell r="N3125"/>
          <cell r="O3125"/>
          <cell r="P3125">
            <v>0</v>
          </cell>
          <cell r="Q3125"/>
          <cell r="R3125"/>
          <cell r="S3125" t="str">
            <v xml:space="preserve">32819 </v>
          </cell>
          <cell r="T3125"/>
          <cell r="U3125"/>
          <cell r="V3125"/>
          <cell r="W3125"/>
          <cell r="X3125"/>
          <cell r="Y3125"/>
          <cell r="Z3125"/>
          <cell r="AA3125">
            <v>32819</v>
          </cell>
          <cell r="AB3125"/>
        </row>
        <row r="3126">
          <cell r="A3126"/>
          <cell r="B3126"/>
          <cell r="C3126"/>
          <cell r="D3126"/>
          <cell r="E3126"/>
          <cell r="F3126"/>
          <cell r="G3126"/>
          <cell r="H3126"/>
          <cell r="I3126"/>
          <cell r="J3126"/>
          <cell r="K3126"/>
          <cell r="L3126"/>
          <cell r="M3126"/>
          <cell r="N3126"/>
          <cell r="O3126"/>
          <cell r="P3126">
            <v>0</v>
          </cell>
          <cell r="Q3126"/>
          <cell r="R3126"/>
          <cell r="S3126" t="str">
            <v xml:space="preserve">32819 </v>
          </cell>
          <cell r="T3126"/>
          <cell r="U3126"/>
          <cell r="V3126"/>
          <cell r="W3126"/>
          <cell r="X3126"/>
          <cell r="Y3126"/>
          <cell r="Z3126"/>
          <cell r="AA3126">
            <v>32819</v>
          </cell>
          <cell r="AB3126"/>
        </row>
        <row r="3127">
          <cell r="A3127"/>
          <cell r="B3127"/>
          <cell r="C3127"/>
          <cell r="D3127"/>
          <cell r="E3127"/>
          <cell r="F3127"/>
          <cell r="G3127"/>
          <cell r="H3127"/>
          <cell r="I3127"/>
          <cell r="J3127"/>
          <cell r="K3127"/>
          <cell r="L3127"/>
          <cell r="M3127"/>
          <cell r="N3127"/>
          <cell r="O3127"/>
          <cell r="P3127">
            <v>0</v>
          </cell>
          <cell r="Q3127"/>
          <cell r="R3127"/>
          <cell r="S3127" t="str">
            <v xml:space="preserve">32819 </v>
          </cell>
          <cell r="T3127"/>
          <cell r="U3127"/>
          <cell r="V3127"/>
          <cell r="W3127"/>
          <cell r="X3127"/>
          <cell r="Y3127"/>
          <cell r="Z3127"/>
          <cell r="AA3127">
            <v>32819</v>
          </cell>
          <cell r="AB3127"/>
        </row>
        <row r="3128">
          <cell r="A3128"/>
          <cell r="B3128"/>
          <cell r="C3128"/>
          <cell r="D3128"/>
          <cell r="E3128"/>
          <cell r="F3128"/>
          <cell r="G3128"/>
          <cell r="H3128"/>
          <cell r="I3128"/>
          <cell r="J3128"/>
          <cell r="K3128"/>
          <cell r="L3128"/>
          <cell r="M3128"/>
          <cell r="N3128"/>
          <cell r="O3128"/>
          <cell r="P3128">
            <v>0</v>
          </cell>
          <cell r="Q3128"/>
          <cell r="R3128"/>
          <cell r="S3128" t="str">
            <v xml:space="preserve">32819 </v>
          </cell>
          <cell r="T3128"/>
          <cell r="U3128"/>
          <cell r="V3128"/>
          <cell r="W3128"/>
          <cell r="X3128"/>
          <cell r="Y3128"/>
          <cell r="Z3128"/>
          <cell r="AA3128">
            <v>32819</v>
          </cell>
          <cell r="AB3128"/>
        </row>
        <row r="3129">
          <cell r="A3129"/>
          <cell r="B3129"/>
          <cell r="C3129"/>
          <cell r="D3129"/>
          <cell r="E3129"/>
          <cell r="F3129"/>
          <cell r="G3129"/>
          <cell r="H3129"/>
          <cell r="I3129"/>
          <cell r="J3129"/>
          <cell r="K3129"/>
          <cell r="L3129"/>
          <cell r="M3129"/>
          <cell r="N3129"/>
          <cell r="O3129"/>
          <cell r="P3129">
            <v>0</v>
          </cell>
          <cell r="Q3129"/>
          <cell r="R3129"/>
          <cell r="S3129" t="str">
            <v xml:space="preserve">32819 </v>
          </cell>
          <cell r="T3129"/>
          <cell r="U3129"/>
          <cell r="V3129"/>
          <cell r="W3129"/>
          <cell r="X3129"/>
          <cell r="Y3129"/>
          <cell r="Z3129"/>
          <cell r="AA3129">
            <v>32819</v>
          </cell>
          <cell r="AB3129"/>
        </row>
        <row r="3130">
          <cell r="A3130"/>
          <cell r="B3130"/>
          <cell r="C3130"/>
          <cell r="D3130"/>
          <cell r="E3130"/>
          <cell r="F3130"/>
          <cell r="G3130"/>
          <cell r="H3130"/>
          <cell r="I3130"/>
          <cell r="J3130"/>
          <cell r="K3130"/>
          <cell r="L3130"/>
          <cell r="M3130"/>
          <cell r="N3130"/>
          <cell r="O3130"/>
          <cell r="P3130">
            <v>0</v>
          </cell>
          <cell r="Q3130"/>
          <cell r="R3130"/>
          <cell r="S3130" t="str">
            <v xml:space="preserve">32819 </v>
          </cell>
          <cell r="T3130"/>
          <cell r="U3130"/>
          <cell r="V3130"/>
          <cell r="W3130"/>
          <cell r="X3130"/>
          <cell r="Y3130"/>
          <cell r="Z3130"/>
          <cell r="AA3130">
            <v>32819</v>
          </cell>
          <cell r="AB3130"/>
        </row>
        <row r="3131">
          <cell r="A3131"/>
          <cell r="B3131"/>
          <cell r="C3131"/>
          <cell r="D3131"/>
          <cell r="E3131"/>
          <cell r="F3131"/>
          <cell r="G3131"/>
          <cell r="H3131"/>
          <cell r="I3131"/>
          <cell r="J3131"/>
          <cell r="K3131"/>
          <cell r="L3131"/>
          <cell r="M3131"/>
          <cell r="N3131"/>
          <cell r="O3131"/>
          <cell r="P3131">
            <v>0</v>
          </cell>
          <cell r="Q3131"/>
          <cell r="R3131"/>
          <cell r="S3131" t="str">
            <v xml:space="preserve">32819 </v>
          </cell>
          <cell r="T3131"/>
          <cell r="U3131"/>
          <cell r="V3131"/>
          <cell r="W3131"/>
          <cell r="X3131"/>
          <cell r="Y3131"/>
          <cell r="Z3131"/>
          <cell r="AA3131">
            <v>32819</v>
          </cell>
          <cell r="AB3131"/>
        </row>
        <row r="3132">
          <cell r="A3132"/>
          <cell r="B3132"/>
          <cell r="C3132"/>
          <cell r="D3132"/>
          <cell r="E3132"/>
          <cell r="F3132"/>
          <cell r="G3132"/>
          <cell r="H3132"/>
          <cell r="I3132"/>
          <cell r="J3132"/>
          <cell r="K3132"/>
          <cell r="L3132"/>
          <cell r="M3132"/>
          <cell r="N3132"/>
          <cell r="O3132"/>
          <cell r="P3132">
            <v>0</v>
          </cell>
          <cell r="Q3132"/>
          <cell r="R3132"/>
          <cell r="S3132" t="str">
            <v xml:space="preserve">32819 </v>
          </cell>
          <cell r="T3132"/>
          <cell r="U3132"/>
          <cell r="V3132"/>
          <cell r="W3132"/>
          <cell r="X3132"/>
          <cell r="Y3132"/>
          <cell r="Z3132"/>
          <cell r="AA3132">
            <v>32819</v>
          </cell>
          <cell r="AB3132"/>
        </row>
        <row r="3133">
          <cell r="A3133"/>
          <cell r="B3133"/>
          <cell r="C3133"/>
          <cell r="D3133"/>
          <cell r="E3133"/>
          <cell r="F3133"/>
          <cell r="G3133"/>
          <cell r="H3133"/>
          <cell r="I3133"/>
          <cell r="J3133"/>
          <cell r="K3133"/>
          <cell r="L3133"/>
          <cell r="M3133"/>
          <cell r="N3133"/>
          <cell r="O3133"/>
          <cell r="P3133">
            <v>0</v>
          </cell>
          <cell r="Q3133"/>
          <cell r="R3133"/>
          <cell r="S3133" t="str">
            <v xml:space="preserve">32819 </v>
          </cell>
          <cell r="T3133"/>
          <cell r="U3133"/>
          <cell r="V3133"/>
          <cell r="W3133"/>
          <cell r="X3133"/>
          <cell r="Y3133"/>
          <cell r="Z3133"/>
          <cell r="AA3133">
            <v>32819</v>
          </cell>
          <cell r="AB3133"/>
        </row>
        <row r="3134">
          <cell r="A3134"/>
          <cell r="B3134"/>
          <cell r="C3134"/>
          <cell r="D3134"/>
          <cell r="E3134"/>
          <cell r="F3134"/>
          <cell r="G3134"/>
          <cell r="H3134"/>
          <cell r="I3134"/>
          <cell r="J3134"/>
          <cell r="K3134"/>
          <cell r="L3134"/>
          <cell r="M3134"/>
          <cell r="N3134"/>
          <cell r="O3134"/>
          <cell r="P3134">
            <v>0</v>
          </cell>
          <cell r="Q3134"/>
          <cell r="R3134"/>
          <cell r="S3134" t="str">
            <v xml:space="preserve">32819 </v>
          </cell>
          <cell r="T3134"/>
          <cell r="U3134"/>
          <cell r="V3134"/>
          <cell r="W3134"/>
          <cell r="X3134"/>
          <cell r="Y3134"/>
          <cell r="Z3134"/>
          <cell r="AA3134">
            <v>32819</v>
          </cell>
          <cell r="AB3134"/>
        </row>
        <row r="3135">
          <cell r="A3135"/>
          <cell r="B3135"/>
          <cell r="C3135"/>
          <cell r="D3135"/>
          <cell r="E3135"/>
          <cell r="F3135"/>
          <cell r="G3135"/>
          <cell r="H3135"/>
          <cell r="I3135"/>
          <cell r="J3135"/>
          <cell r="K3135"/>
          <cell r="L3135"/>
          <cell r="M3135"/>
          <cell r="N3135"/>
          <cell r="O3135"/>
          <cell r="P3135">
            <v>0</v>
          </cell>
          <cell r="Q3135"/>
          <cell r="R3135"/>
          <cell r="S3135" t="str">
            <v xml:space="preserve">32819 </v>
          </cell>
          <cell r="T3135"/>
          <cell r="U3135"/>
          <cell r="V3135"/>
          <cell r="W3135"/>
          <cell r="X3135"/>
          <cell r="Y3135"/>
          <cell r="Z3135"/>
          <cell r="AA3135">
            <v>32819</v>
          </cell>
          <cell r="AB3135"/>
        </row>
        <row r="3136">
          <cell r="A3136"/>
          <cell r="B3136"/>
          <cell r="C3136"/>
          <cell r="D3136"/>
          <cell r="E3136"/>
          <cell r="F3136"/>
          <cell r="G3136"/>
          <cell r="H3136"/>
          <cell r="I3136"/>
          <cell r="J3136"/>
          <cell r="K3136"/>
          <cell r="L3136"/>
          <cell r="M3136"/>
          <cell r="N3136"/>
          <cell r="O3136"/>
          <cell r="P3136">
            <v>0</v>
          </cell>
          <cell r="Q3136"/>
          <cell r="R3136"/>
          <cell r="S3136" t="str">
            <v xml:space="preserve">32819 </v>
          </cell>
          <cell r="T3136"/>
          <cell r="U3136"/>
          <cell r="V3136"/>
          <cell r="W3136"/>
          <cell r="X3136"/>
          <cell r="Y3136"/>
          <cell r="Z3136"/>
          <cell r="AA3136">
            <v>32819</v>
          </cell>
          <cell r="AB3136"/>
        </row>
        <row r="3137">
          <cell r="A3137"/>
          <cell r="B3137"/>
          <cell r="C3137"/>
          <cell r="D3137"/>
          <cell r="E3137"/>
          <cell r="F3137"/>
          <cell r="G3137"/>
          <cell r="H3137"/>
          <cell r="I3137"/>
          <cell r="J3137"/>
          <cell r="K3137"/>
          <cell r="L3137"/>
          <cell r="M3137"/>
          <cell r="N3137"/>
          <cell r="O3137"/>
          <cell r="P3137">
            <v>0</v>
          </cell>
          <cell r="Q3137"/>
          <cell r="R3137"/>
          <cell r="S3137" t="str">
            <v xml:space="preserve">32819 </v>
          </cell>
          <cell r="T3137"/>
          <cell r="U3137"/>
          <cell r="V3137"/>
          <cell r="W3137"/>
          <cell r="X3137"/>
          <cell r="Y3137"/>
          <cell r="Z3137"/>
          <cell r="AA3137">
            <v>32819</v>
          </cell>
          <cell r="AB3137"/>
        </row>
        <row r="3138">
          <cell r="A3138"/>
          <cell r="B3138"/>
          <cell r="C3138"/>
          <cell r="D3138"/>
          <cell r="E3138"/>
          <cell r="F3138"/>
          <cell r="G3138"/>
          <cell r="H3138"/>
          <cell r="I3138"/>
          <cell r="J3138"/>
          <cell r="K3138"/>
          <cell r="L3138"/>
          <cell r="M3138"/>
          <cell r="N3138"/>
          <cell r="O3138"/>
          <cell r="P3138">
            <v>0</v>
          </cell>
          <cell r="Q3138"/>
          <cell r="R3138"/>
          <cell r="S3138" t="str">
            <v xml:space="preserve">32819 </v>
          </cell>
          <cell r="T3138"/>
          <cell r="U3138"/>
          <cell r="V3138"/>
          <cell r="W3138"/>
          <cell r="X3138"/>
          <cell r="Y3138"/>
          <cell r="Z3138"/>
          <cell r="AA3138">
            <v>32819</v>
          </cell>
          <cell r="AB3138"/>
        </row>
        <row r="3139">
          <cell r="A3139"/>
          <cell r="B3139"/>
          <cell r="C3139"/>
          <cell r="D3139"/>
          <cell r="E3139"/>
          <cell r="F3139"/>
          <cell r="G3139"/>
          <cell r="H3139"/>
          <cell r="I3139"/>
          <cell r="J3139"/>
          <cell r="K3139"/>
          <cell r="L3139"/>
          <cell r="M3139"/>
          <cell r="N3139"/>
          <cell r="O3139"/>
          <cell r="P3139">
            <v>0</v>
          </cell>
          <cell r="Q3139"/>
          <cell r="R3139"/>
          <cell r="S3139" t="str">
            <v xml:space="preserve">32819 </v>
          </cell>
          <cell r="T3139"/>
          <cell r="U3139"/>
          <cell r="V3139"/>
          <cell r="W3139"/>
          <cell r="X3139"/>
          <cell r="Y3139"/>
          <cell r="Z3139"/>
          <cell r="AA3139">
            <v>32819</v>
          </cell>
          <cell r="AB3139"/>
        </row>
        <row r="3140">
          <cell r="A3140"/>
          <cell r="B3140"/>
          <cell r="C3140"/>
          <cell r="D3140"/>
          <cell r="E3140"/>
          <cell r="F3140"/>
          <cell r="G3140"/>
          <cell r="H3140"/>
          <cell r="I3140"/>
          <cell r="J3140"/>
          <cell r="K3140"/>
          <cell r="L3140"/>
          <cell r="M3140"/>
          <cell r="N3140"/>
          <cell r="O3140"/>
          <cell r="P3140">
            <v>0</v>
          </cell>
          <cell r="Q3140"/>
          <cell r="R3140"/>
          <cell r="S3140" t="str">
            <v xml:space="preserve">32819 </v>
          </cell>
          <cell r="T3140"/>
          <cell r="U3140"/>
          <cell r="V3140"/>
          <cell r="W3140"/>
          <cell r="X3140"/>
          <cell r="Y3140"/>
          <cell r="Z3140"/>
          <cell r="AA3140">
            <v>32819</v>
          </cell>
          <cell r="AB3140"/>
        </row>
        <row r="3141">
          <cell r="A3141"/>
          <cell r="B3141"/>
          <cell r="C3141"/>
          <cell r="D3141"/>
          <cell r="E3141"/>
          <cell r="F3141"/>
          <cell r="G3141"/>
          <cell r="H3141"/>
          <cell r="I3141"/>
          <cell r="J3141"/>
          <cell r="K3141"/>
          <cell r="L3141"/>
          <cell r="M3141"/>
          <cell r="N3141"/>
          <cell r="O3141"/>
          <cell r="P3141">
            <v>0</v>
          </cell>
          <cell r="Q3141"/>
          <cell r="R3141"/>
          <cell r="S3141" t="str">
            <v xml:space="preserve">32819 </v>
          </cell>
          <cell r="T3141"/>
          <cell r="U3141"/>
          <cell r="V3141"/>
          <cell r="W3141"/>
          <cell r="X3141"/>
          <cell r="Y3141"/>
          <cell r="Z3141"/>
          <cell r="AA3141">
            <v>32819</v>
          </cell>
          <cell r="AB3141"/>
        </row>
        <row r="3142">
          <cell r="A3142"/>
          <cell r="B3142"/>
          <cell r="C3142"/>
          <cell r="D3142"/>
          <cell r="E3142"/>
          <cell r="F3142"/>
          <cell r="G3142"/>
          <cell r="H3142"/>
          <cell r="I3142"/>
          <cell r="J3142"/>
          <cell r="K3142"/>
          <cell r="L3142"/>
          <cell r="M3142"/>
          <cell r="N3142"/>
          <cell r="O3142"/>
          <cell r="P3142">
            <v>0</v>
          </cell>
          <cell r="Q3142"/>
          <cell r="R3142"/>
          <cell r="S3142" t="str">
            <v xml:space="preserve">32819 </v>
          </cell>
          <cell r="T3142"/>
          <cell r="U3142"/>
          <cell r="V3142"/>
          <cell r="W3142"/>
          <cell r="X3142"/>
          <cell r="Y3142"/>
          <cell r="Z3142"/>
          <cell r="AA3142">
            <v>32819</v>
          </cell>
          <cell r="AB3142"/>
        </row>
        <row r="3143">
          <cell r="A3143"/>
          <cell r="B3143"/>
          <cell r="C3143"/>
          <cell r="D3143"/>
          <cell r="E3143"/>
          <cell r="F3143"/>
          <cell r="G3143"/>
          <cell r="H3143"/>
          <cell r="I3143"/>
          <cell r="J3143"/>
          <cell r="K3143"/>
          <cell r="L3143"/>
          <cell r="M3143"/>
          <cell r="N3143"/>
          <cell r="O3143"/>
          <cell r="P3143">
            <v>0</v>
          </cell>
          <cell r="Q3143"/>
          <cell r="R3143"/>
          <cell r="S3143" t="str">
            <v xml:space="preserve">32819 </v>
          </cell>
          <cell r="T3143"/>
          <cell r="U3143"/>
          <cell r="V3143"/>
          <cell r="W3143"/>
          <cell r="X3143"/>
          <cell r="Y3143"/>
          <cell r="Z3143"/>
          <cell r="AA3143">
            <v>32819</v>
          </cell>
          <cell r="AB3143"/>
        </row>
        <row r="3144">
          <cell r="A3144"/>
          <cell r="B3144"/>
          <cell r="C3144"/>
          <cell r="D3144"/>
          <cell r="E3144"/>
          <cell r="F3144"/>
          <cell r="G3144"/>
          <cell r="H3144"/>
          <cell r="I3144"/>
          <cell r="J3144"/>
          <cell r="K3144"/>
          <cell r="L3144"/>
          <cell r="M3144"/>
          <cell r="N3144"/>
          <cell r="O3144"/>
          <cell r="P3144">
            <v>0</v>
          </cell>
          <cell r="Q3144"/>
          <cell r="R3144"/>
          <cell r="S3144" t="str">
            <v xml:space="preserve">32819 </v>
          </cell>
          <cell r="T3144"/>
          <cell r="U3144"/>
          <cell r="V3144"/>
          <cell r="W3144"/>
          <cell r="X3144"/>
          <cell r="Y3144"/>
          <cell r="Z3144"/>
          <cell r="AA3144">
            <v>32819</v>
          </cell>
          <cell r="AB3144"/>
        </row>
        <row r="3145">
          <cell r="A3145"/>
          <cell r="B3145"/>
          <cell r="C3145"/>
          <cell r="D3145"/>
          <cell r="E3145"/>
          <cell r="F3145"/>
          <cell r="G3145"/>
          <cell r="H3145"/>
          <cell r="I3145"/>
          <cell r="J3145"/>
          <cell r="K3145"/>
          <cell r="L3145"/>
          <cell r="M3145"/>
          <cell r="N3145"/>
          <cell r="O3145"/>
          <cell r="P3145">
            <v>0</v>
          </cell>
          <cell r="Q3145"/>
          <cell r="R3145"/>
          <cell r="S3145" t="str">
            <v xml:space="preserve">32819 </v>
          </cell>
          <cell r="T3145"/>
          <cell r="U3145"/>
          <cell r="V3145"/>
          <cell r="W3145"/>
          <cell r="X3145"/>
          <cell r="Y3145"/>
          <cell r="Z3145"/>
          <cell r="AA3145">
            <v>32819</v>
          </cell>
          <cell r="AB3145"/>
        </row>
        <row r="3146">
          <cell r="A3146"/>
          <cell r="B3146"/>
          <cell r="C3146"/>
          <cell r="D3146"/>
          <cell r="E3146"/>
          <cell r="F3146"/>
          <cell r="G3146"/>
          <cell r="H3146"/>
          <cell r="I3146"/>
          <cell r="J3146"/>
          <cell r="K3146"/>
          <cell r="L3146"/>
          <cell r="M3146"/>
          <cell r="N3146"/>
          <cell r="O3146"/>
          <cell r="P3146">
            <v>0</v>
          </cell>
          <cell r="Q3146"/>
          <cell r="R3146"/>
          <cell r="S3146" t="str">
            <v xml:space="preserve">32819 </v>
          </cell>
          <cell r="T3146"/>
          <cell r="U3146"/>
          <cell r="V3146"/>
          <cell r="W3146"/>
          <cell r="X3146"/>
          <cell r="Y3146"/>
          <cell r="Z3146"/>
          <cell r="AA3146">
            <v>32819</v>
          </cell>
          <cell r="AB3146"/>
        </row>
        <row r="3147">
          <cell r="A3147"/>
          <cell r="B3147"/>
          <cell r="C3147"/>
          <cell r="D3147"/>
          <cell r="E3147"/>
          <cell r="F3147"/>
          <cell r="G3147"/>
          <cell r="H3147"/>
          <cell r="I3147"/>
          <cell r="J3147"/>
          <cell r="K3147"/>
          <cell r="L3147"/>
          <cell r="M3147"/>
          <cell r="N3147"/>
          <cell r="O3147"/>
          <cell r="P3147">
            <v>0</v>
          </cell>
          <cell r="Q3147"/>
          <cell r="R3147"/>
          <cell r="S3147" t="str">
            <v xml:space="preserve">32819 </v>
          </cell>
          <cell r="T3147"/>
          <cell r="U3147"/>
          <cell r="V3147"/>
          <cell r="W3147"/>
          <cell r="X3147"/>
          <cell r="Y3147"/>
          <cell r="Z3147"/>
          <cell r="AA3147">
            <v>32819</v>
          </cell>
          <cell r="AB3147"/>
        </row>
        <row r="3148">
          <cell r="A3148"/>
          <cell r="B3148"/>
          <cell r="C3148"/>
          <cell r="D3148"/>
          <cell r="E3148"/>
          <cell r="F3148"/>
          <cell r="G3148"/>
          <cell r="H3148"/>
          <cell r="I3148"/>
          <cell r="J3148"/>
          <cell r="K3148"/>
          <cell r="L3148"/>
          <cell r="M3148"/>
          <cell r="N3148"/>
          <cell r="O3148"/>
          <cell r="P3148">
            <v>0</v>
          </cell>
          <cell r="Q3148"/>
          <cell r="R3148"/>
          <cell r="S3148" t="str">
            <v xml:space="preserve">32819 </v>
          </cell>
          <cell r="T3148"/>
          <cell r="U3148"/>
          <cell r="V3148"/>
          <cell r="W3148"/>
          <cell r="X3148"/>
          <cell r="Y3148"/>
          <cell r="Z3148"/>
          <cell r="AA3148">
            <v>32819</v>
          </cell>
          <cell r="AB3148"/>
        </row>
        <row r="3149">
          <cell r="A3149"/>
          <cell r="B3149"/>
          <cell r="C3149"/>
          <cell r="D3149"/>
          <cell r="E3149"/>
          <cell r="F3149"/>
          <cell r="G3149"/>
          <cell r="H3149"/>
          <cell r="I3149"/>
          <cell r="J3149"/>
          <cell r="K3149"/>
          <cell r="L3149"/>
          <cell r="M3149"/>
          <cell r="N3149"/>
          <cell r="O3149"/>
          <cell r="P3149">
            <v>0</v>
          </cell>
          <cell r="Q3149"/>
          <cell r="R3149"/>
          <cell r="S3149" t="str">
            <v xml:space="preserve">32819 </v>
          </cell>
          <cell r="T3149"/>
          <cell r="U3149"/>
          <cell r="V3149"/>
          <cell r="W3149"/>
          <cell r="X3149"/>
          <cell r="Y3149"/>
          <cell r="Z3149"/>
          <cell r="AA3149">
            <v>32819</v>
          </cell>
          <cell r="AB3149"/>
        </row>
        <row r="3150">
          <cell r="A3150"/>
          <cell r="B3150"/>
          <cell r="C3150"/>
          <cell r="D3150"/>
          <cell r="E3150"/>
          <cell r="F3150"/>
          <cell r="G3150"/>
          <cell r="H3150"/>
          <cell r="I3150"/>
          <cell r="J3150"/>
          <cell r="K3150"/>
          <cell r="L3150"/>
          <cell r="M3150"/>
          <cell r="N3150"/>
          <cell r="O3150"/>
          <cell r="P3150">
            <v>0</v>
          </cell>
          <cell r="Q3150"/>
          <cell r="R3150"/>
          <cell r="S3150" t="str">
            <v xml:space="preserve">32819 </v>
          </cell>
          <cell r="T3150"/>
          <cell r="U3150"/>
          <cell r="V3150"/>
          <cell r="W3150"/>
          <cell r="X3150"/>
          <cell r="Y3150"/>
          <cell r="Z3150"/>
          <cell r="AA3150">
            <v>32819</v>
          </cell>
          <cell r="AB3150"/>
        </row>
        <row r="3151">
          <cell r="A3151"/>
          <cell r="B3151"/>
          <cell r="C3151"/>
          <cell r="D3151"/>
          <cell r="E3151"/>
          <cell r="F3151"/>
          <cell r="G3151"/>
          <cell r="H3151"/>
          <cell r="I3151"/>
          <cell r="J3151"/>
          <cell r="K3151"/>
          <cell r="L3151"/>
          <cell r="M3151"/>
          <cell r="N3151"/>
          <cell r="O3151"/>
          <cell r="P3151">
            <v>0</v>
          </cell>
          <cell r="Q3151"/>
          <cell r="R3151"/>
          <cell r="S3151" t="str">
            <v xml:space="preserve">32819 </v>
          </cell>
          <cell r="T3151"/>
          <cell r="U3151"/>
          <cell r="V3151"/>
          <cell r="W3151"/>
          <cell r="X3151"/>
          <cell r="Y3151"/>
          <cell r="Z3151"/>
          <cell r="AA3151">
            <v>32819</v>
          </cell>
          <cell r="AB3151"/>
        </row>
        <row r="3152">
          <cell r="A3152"/>
          <cell r="B3152"/>
          <cell r="C3152"/>
          <cell r="D3152"/>
          <cell r="E3152"/>
          <cell r="F3152"/>
          <cell r="G3152"/>
          <cell r="H3152"/>
          <cell r="I3152"/>
          <cell r="J3152"/>
          <cell r="K3152"/>
          <cell r="L3152"/>
          <cell r="M3152"/>
          <cell r="N3152"/>
          <cell r="O3152"/>
          <cell r="P3152">
            <v>0</v>
          </cell>
          <cell r="Q3152"/>
          <cell r="R3152"/>
          <cell r="S3152" t="str">
            <v xml:space="preserve">32819 </v>
          </cell>
          <cell r="T3152"/>
          <cell r="U3152"/>
          <cell r="V3152"/>
          <cell r="W3152"/>
          <cell r="X3152"/>
          <cell r="Y3152"/>
          <cell r="Z3152"/>
          <cell r="AA3152">
            <v>32819</v>
          </cell>
          <cell r="AB3152"/>
        </row>
        <row r="3153">
          <cell r="A3153"/>
          <cell r="B3153"/>
          <cell r="C3153"/>
          <cell r="D3153"/>
          <cell r="E3153"/>
          <cell r="F3153"/>
          <cell r="G3153"/>
          <cell r="H3153"/>
          <cell r="I3153"/>
          <cell r="J3153"/>
          <cell r="K3153"/>
          <cell r="L3153"/>
          <cell r="M3153"/>
          <cell r="N3153"/>
          <cell r="O3153"/>
          <cell r="P3153">
            <v>0</v>
          </cell>
          <cell r="Q3153"/>
          <cell r="R3153"/>
          <cell r="S3153" t="str">
            <v xml:space="preserve">32819 </v>
          </cell>
          <cell r="T3153"/>
          <cell r="U3153"/>
          <cell r="V3153"/>
          <cell r="W3153"/>
          <cell r="X3153"/>
          <cell r="Y3153"/>
          <cell r="Z3153"/>
          <cell r="AA3153">
            <v>32819</v>
          </cell>
          <cell r="AB3153"/>
        </row>
        <row r="3154">
          <cell r="A3154"/>
          <cell r="B3154"/>
          <cell r="C3154"/>
          <cell r="D3154"/>
          <cell r="E3154"/>
          <cell r="F3154"/>
          <cell r="G3154"/>
          <cell r="H3154"/>
          <cell r="I3154"/>
          <cell r="J3154"/>
          <cell r="K3154"/>
          <cell r="L3154"/>
          <cell r="M3154"/>
          <cell r="N3154"/>
          <cell r="O3154"/>
          <cell r="P3154">
            <v>0</v>
          </cell>
          <cell r="Q3154"/>
          <cell r="R3154"/>
          <cell r="S3154" t="str">
            <v xml:space="preserve">32819 </v>
          </cell>
          <cell r="T3154"/>
          <cell r="U3154"/>
          <cell r="V3154"/>
          <cell r="W3154"/>
          <cell r="X3154"/>
          <cell r="Y3154"/>
          <cell r="Z3154"/>
          <cell r="AA3154">
            <v>32819</v>
          </cell>
          <cell r="AB3154"/>
        </row>
        <row r="3155">
          <cell r="A3155"/>
          <cell r="B3155"/>
          <cell r="C3155"/>
          <cell r="D3155"/>
          <cell r="E3155"/>
          <cell r="F3155"/>
          <cell r="G3155"/>
          <cell r="H3155"/>
          <cell r="I3155"/>
          <cell r="J3155"/>
          <cell r="K3155"/>
          <cell r="L3155"/>
          <cell r="M3155"/>
          <cell r="N3155"/>
          <cell r="O3155"/>
          <cell r="P3155">
            <v>0</v>
          </cell>
          <cell r="Q3155"/>
          <cell r="R3155"/>
          <cell r="S3155" t="str">
            <v xml:space="preserve">32819 </v>
          </cell>
          <cell r="T3155"/>
          <cell r="U3155"/>
          <cell r="V3155"/>
          <cell r="W3155"/>
          <cell r="X3155"/>
          <cell r="Y3155"/>
          <cell r="Z3155"/>
          <cell r="AA3155">
            <v>32819</v>
          </cell>
          <cell r="AB3155"/>
        </row>
        <row r="3156">
          <cell r="A3156"/>
          <cell r="B3156"/>
          <cell r="C3156"/>
          <cell r="D3156"/>
          <cell r="E3156"/>
          <cell r="F3156"/>
          <cell r="G3156"/>
          <cell r="H3156"/>
          <cell r="I3156"/>
          <cell r="J3156"/>
          <cell r="K3156"/>
          <cell r="L3156"/>
          <cell r="M3156"/>
          <cell r="N3156"/>
          <cell r="O3156"/>
          <cell r="P3156">
            <v>0</v>
          </cell>
          <cell r="Q3156"/>
          <cell r="R3156"/>
          <cell r="S3156" t="str">
            <v xml:space="preserve">32819 </v>
          </cell>
          <cell r="T3156"/>
          <cell r="U3156"/>
          <cell r="V3156"/>
          <cell r="W3156"/>
          <cell r="X3156"/>
          <cell r="Y3156"/>
          <cell r="Z3156"/>
          <cell r="AA3156">
            <v>32819</v>
          </cell>
          <cell r="AB3156"/>
        </row>
        <row r="3157">
          <cell r="A3157"/>
          <cell r="B3157"/>
          <cell r="C3157"/>
          <cell r="D3157"/>
          <cell r="E3157"/>
          <cell r="F3157"/>
          <cell r="G3157"/>
          <cell r="H3157"/>
          <cell r="I3157"/>
          <cell r="J3157"/>
          <cell r="K3157"/>
          <cell r="L3157"/>
          <cell r="M3157"/>
          <cell r="N3157"/>
          <cell r="O3157"/>
          <cell r="P3157">
            <v>0</v>
          </cell>
          <cell r="Q3157"/>
          <cell r="R3157"/>
          <cell r="S3157" t="str">
            <v xml:space="preserve">32819 </v>
          </cell>
          <cell r="T3157"/>
          <cell r="U3157"/>
          <cell r="V3157"/>
          <cell r="W3157"/>
          <cell r="X3157"/>
          <cell r="Y3157"/>
          <cell r="Z3157"/>
          <cell r="AA3157">
            <v>32819</v>
          </cell>
          <cell r="AB3157"/>
        </row>
        <row r="3158">
          <cell r="A3158"/>
          <cell r="B3158"/>
          <cell r="C3158"/>
          <cell r="D3158"/>
          <cell r="E3158"/>
          <cell r="F3158"/>
          <cell r="G3158"/>
          <cell r="H3158"/>
          <cell r="I3158"/>
          <cell r="J3158"/>
          <cell r="K3158"/>
          <cell r="L3158"/>
          <cell r="M3158"/>
          <cell r="N3158"/>
          <cell r="O3158"/>
          <cell r="P3158">
            <v>0</v>
          </cell>
          <cell r="Q3158"/>
          <cell r="R3158"/>
          <cell r="S3158" t="str">
            <v xml:space="preserve">32819 </v>
          </cell>
          <cell r="T3158"/>
          <cell r="U3158"/>
          <cell r="V3158"/>
          <cell r="W3158"/>
          <cell r="X3158"/>
          <cell r="Y3158"/>
          <cell r="Z3158"/>
          <cell r="AA3158">
            <v>32819</v>
          </cell>
          <cell r="AB3158"/>
        </row>
        <row r="3159">
          <cell r="A3159"/>
          <cell r="B3159"/>
          <cell r="C3159"/>
          <cell r="D3159"/>
          <cell r="E3159"/>
          <cell r="F3159"/>
          <cell r="G3159"/>
          <cell r="H3159"/>
          <cell r="I3159"/>
          <cell r="J3159"/>
          <cell r="K3159"/>
          <cell r="L3159"/>
          <cell r="M3159"/>
          <cell r="N3159"/>
          <cell r="O3159"/>
          <cell r="P3159">
            <v>0</v>
          </cell>
          <cell r="Q3159"/>
          <cell r="R3159"/>
          <cell r="S3159" t="str">
            <v xml:space="preserve">32819 </v>
          </cell>
          <cell r="T3159"/>
          <cell r="U3159"/>
          <cell r="V3159"/>
          <cell r="W3159"/>
          <cell r="X3159"/>
          <cell r="Y3159"/>
          <cell r="Z3159"/>
          <cell r="AA3159">
            <v>32819</v>
          </cell>
          <cell r="AB3159"/>
        </row>
        <row r="3160">
          <cell r="A3160"/>
          <cell r="B3160"/>
          <cell r="C3160"/>
          <cell r="D3160"/>
          <cell r="E3160"/>
          <cell r="F3160"/>
          <cell r="G3160"/>
          <cell r="H3160"/>
          <cell r="I3160"/>
          <cell r="J3160"/>
          <cell r="K3160"/>
          <cell r="L3160"/>
          <cell r="M3160"/>
          <cell r="N3160"/>
          <cell r="O3160"/>
          <cell r="P3160">
            <v>0</v>
          </cell>
          <cell r="Q3160"/>
          <cell r="R3160"/>
          <cell r="S3160" t="str">
            <v xml:space="preserve">32819 </v>
          </cell>
          <cell r="T3160"/>
          <cell r="U3160"/>
          <cell r="V3160"/>
          <cell r="W3160"/>
          <cell r="X3160"/>
          <cell r="Y3160"/>
          <cell r="Z3160"/>
          <cell r="AA3160">
            <v>32819</v>
          </cell>
          <cell r="AB3160"/>
        </row>
        <row r="3161">
          <cell r="A3161"/>
          <cell r="B3161"/>
          <cell r="C3161"/>
          <cell r="D3161"/>
          <cell r="E3161"/>
          <cell r="F3161"/>
          <cell r="G3161"/>
          <cell r="H3161"/>
          <cell r="I3161"/>
          <cell r="J3161"/>
          <cell r="K3161"/>
          <cell r="L3161"/>
          <cell r="M3161"/>
          <cell r="N3161"/>
          <cell r="O3161"/>
          <cell r="P3161">
            <v>0</v>
          </cell>
          <cell r="Q3161"/>
          <cell r="R3161"/>
          <cell r="S3161" t="str">
            <v xml:space="preserve">32819 </v>
          </cell>
          <cell r="T3161"/>
          <cell r="U3161"/>
          <cell r="V3161"/>
          <cell r="W3161"/>
          <cell r="X3161"/>
          <cell r="Y3161"/>
          <cell r="Z3161"/>
          <cell r="AA3161">
            <v>32819</v>
          </cell>
          <cell r="AB3161"/>
        </row>
        <row r="3162">
          <cell r="A3162"/>
          <cell r="B3162"/>
          <cell r="C3162"/>
          <cell r="D3162"/>
          <cell r="E3162"/>
          <cell r="F3162"/>
          <cell r="G3162"/>
          <cell r="H3162"/>
          <cell r="I3162"/>
          <cell r="J3162"/>
          <cell r="K3162"/>
          <cell r="L3162"/>
          <cell r="M3162"/>
          <cell r="N3162"/>
          <cell r="O3162"/>
          <cell r="P3162">
            <v>0</v>
          </cell>
          <cell r="Q3162"/>
          <cell r="R3162"/>
          <cell r="S3162" t="str">
            <v xml:space="preserve">32819 </v>
          </cell>
          <cell r="T3162"/>
          <cell r="U3162"/>
          <cell r="V3162"/>
          <cell r="W3162"/>
          <cell r="X3162"/>
          <cell r="Y3162"/>
          <cell r="Z3162"/>
          <cell r="AA3162">
            <v>32819</v>
          </cell>
          <cell r="AB3162"/>
        </row>
        <row r="3163">
          <cell r="A3163"/>
          <cell r="B3163"/>
          <cell r="C3163"/>
          <cell r="D3163"/>
          <cell r="E3163"/>
          <cell r="F3163"/>
          <cell r="G3163"/>
          <cell r="H3163"/>
          <cell r="I3163"/>
          <cell r="J3163"/>
          <cell r="K3163"/>
          <cell r="L3163"/>
          <cell r="M3163"/>
          <cell r="N3163"/>
          <cell r="O3163"/>
          <cell r="P3163">
            <v>0</v>
          </cell>
          <cell r="Q3163"/>
          <cell r="R3163"/>
          <cell r="S3163" t="str">
            <v xml:space="preserve">32819 </v>
          </cell>
          <cell r="T3163"/>
          <cell r="U3163"/>
          <cell r="V3163"/>
          <cell r="W3163"/>
          <cell r="X3163"/>
          <cell r="Y3163"/>
          <cell r="Z3163"/>
          <cell r="AA3163">
            <v>32819</v>
          </cell>
          <cell r="AB3163"/>
        </row>
        <row r="3164">
          <cell r="A3164"/>
          <cell r="B3164"/>
          <cell r="C3164"/>
          <cell r="D3164"/>
          <cell r="E3164"/>
          <cell r="F3164"/>
          <cell r="G3164"/>
          <cell r="H3164"/>
          <cell r="I3164"/>
          <cell r="J3164"/>
          <cell r="K3164"/>
          <cell r="L3164"/>
          <cell r="M3164"/>
          <cell r="N3164"/>
          <cell r="O3164"/>
          <cell r="P3164">
            <v>0</v>
          </cell>
          <cell r="Q3164"/>
          <cell r="R3164"/>
          <cell r="S3164" t="str">
            <v xml:space="preserve">32819 </v>
          </cell>
          <cell r="T3164"/>
          <cell r="U3164"/>
          <cell r="V3164"/>
          <cell r="W3164"/>
          <cell r="X3164"/>
          <cell r="Y3164"/>
          <cell r="Z3164"/>
          <cell r="AA3164">
            <v>32819</v>
          </cell>
          <cell r="AB3164"/>
        </row>
        <row r="3165">
          <cell r="A3165"/>
          <cell r="B3165"/>
          <cell r="C3165"/>
          <cell r="D3165"/>
          <cell r="E3165"/>
          <cell r="F3165"/>
          <cell r="G3165"/>
          <cell r="H3165"/>
          <cell r="I3165"/>
          <cell r="J3165"/>
          <cell r="K3165"/>
          <cell r="L3165"/>
          <cell r="M3165"/>
          <cell r="N3165"/>
          <cell r="O3165"/>
          <cell r="P3165">
            <v>0</v>
          </cell>
          <cell r="Q3165"/>
          <cell r="R3165"/>
          <cell r="S3165" t="str">
            <v xml:space="preserve">32819 </v>
          </cell>
          <cell r="T3165"/>
          <cell r="U3165"/>
          <cell r="V3165"/>
          <cell r="W3165"/>
          <cell r="X3165"/>
          <cell r="Y3165"/>
          <cell r="Z3165"/>
          <cell r="AA3165">
            <v>32819</v>
          </cell>
          <cell r="AB3165"/>
        </row>
        <row r="3166">
          <cell r="A3166"/>
          <cell r="B3166"/>
          <cell r="C3166"/>
          <cell r="D3166"/>
          <cell r="E3166"/>
          <cell r="F3166"/>
          <cell r="G3166"/>
          <cell r="H3166"/>
          <cell r="I3166"/>
          <cell r="J3166"/>
          <cell r="K3166"/>
          <cell r="L3166"/>
          <cell r="M3166"/>
          <cell r="N3166"/>
          <cell r="O3166"/>
          <cell r="P3166">
            <v>0</v>
          </cell>
          <cell r="Q3166"/>
          <cell r="R3166"/>
          <cell r="S3166" t="str">
            <v xml:space="preserve">32819 </v>
          </cell>
          <cell r="T3166"/>
          <cell r="U3166"/>
          <cell r="V3166"/>
          <cell r="W3166"/>
          <cell r="X3166"/>
          <cell r="Y3166"/>
          <cell r="Z3166"/>
          <cell r="AA3166">
            <v>32819</v>
          </cell>
          <cell r="AB3166"/>
        </row>
        <row r="3167">
          <cell r="A3167"/>
          <cell r="B3167"/>
          <cell r="C3167"/>
          <cell r="D3167"/>
          <cell r="E3167"/>
          <cell r="F3167"/>
          <cell r="G3167"/>
          <cell r="H3167"/>
          <cell r="I3167"/>
          <cell r="J3167"/>
          <cell r="K3167"/>
          <cell r="L3167"/>
          <cell r="M3167"/>
          <cell r="N3167"/>
          <cell r="O3167"/>
          <cell r="P3167">
            <v>0</v>
          </cell>
          <cell r="Q3167"/>
          <cell r="R3167"/>
          <cell r="S3167" t="str">
            <v xml:space="preserve">32819 </v>
          </cell>
          <cell r="T3167"/>
          <cell r="U3167"/>
          <cell r="V3167"/>
          <cell r="W3167"/>
          <cell r="X3167"/>
          <cell r="Y3167"/>
          <cell r="Z3167"/>
          <cell r="AA3167">
            <v>32819</v>
          </cell>
          <cell r="AB3167"/>
        </row>
        <row r="3168">
          <cell r="A3168"/>
          <cell r="B3168"/>
          <cell r="C3168"/>
          <cell r="D3168"/>
          <cell r="E3168"/>
          <cell r="F3168"/>
          <cell r="G3168"/>
          <cell r="H3168"/>
          <cell r="I3168"/>
          <cell r="J3168"/>
          <cell r="K3168"/>
          <cell r="L3168"/>
          <cell r="M3168"/>
          <cell r="N3168"/>
          <cell r="O3168"/>
          <cell r="P3168">
            <v>0</v>
          </cell>
          <cell r="Q3168"/>
          <cell r="R3168"/>
          <cell r="S3168" t="str">
            <v xml:space="preserve">32819 </v>
          </cell>
          <cell r="T3168"/>
          <cell r="U3168"/>
          <cell r="V3168"/>
          <cell r="W3168"/>
          <cell r="X3168"/>
          <cell r="Y3168"/>
          <cell r="Z3168"/>
          <cell r="AA3168">
            <v>32819</v>
          </cell>
          <cell r="AB3168"/>
        </row>
        <row r="3169">
          <cell r="A3169"/>
          <cell r="B3169"/>
          <cell r="C3169"/>
          <cell r="D3169"/>
          <cell r="E3169"/>
          <cell r="F3169"/>
          <cell r="G3169"/>
          <cell r="H3169"/>
          <cell r="I3169"/>
          <cell r="J3169"/>
          <cell r="K3169"/>
          <cell r="L3169"/>
          <cell r="M3169"/>
          <cell r="N3169"/>
          <cell r="O3169"/>
          <cell r="P3169">
            <v>0</v>
          </cell>
          <cell r="Q3169"/>
          <cell r="R3169"/>
          <cell r="S3169" t="str">
            <v xml:space="preserve">32819 </v>
          </cell>
          <cell r="T3169"/>
          <cell r="U3169"/>
          <cell r="V3169"/>
          <cell r="W3169"/>
          <cell r="X3169"/>
          <cell r="Y3169"/>
          <cell r="Z3169"/>
          <cell r="AA3169">
            <v>32819</v>
          </cell>
          <cell r="AB3169"/>
        </row>
        <row r="3170">
          <cell r="A3170"/>
          <cell r="B3170"/>
          <cell r="C3170"/>
          <cell r="D3170"/>
          <cell r="E3170"/>
          <cell r="F3170"/>
          <cell r="G3170"/>
          <cell r="H3170"/>
          <cell r="I3170"/>
          <cell r="J3170"/>
          <cell r="K3170"/>
          <cell r="L3170"/>
          <cell r="M3170"/>
          <cell r="N3170"/>
          <cell r="O3170"/>
          <cell r="P3170">
            <v>0</v>
          </cell>
          <cell r="Q3170"/>
          <cell r="R3170"/>
          <cell r="S3170" t="str">
            <v xml:space="preserve">32819 </v>
          </cell>
          <cell r="T3170"/>
          <cell r="U3170"/>
          <cell r="V3170"/>
          <cell r="W3170"/>
          <cell r="X3170"/>
          <cell r="Y3170"/>
          <cell r="Z3170"/>
          <cell r="AA3170">
            <v>32819</v>
          </cell>
          <cell r="AB3170"/>
        </row>
        <row r="3171">
          <cell r="A3171"/>
          <cell r="B3171"/>
          <cell r="C3171"/>
          <cell r="D3171"/>
          <cell r="E3171"/>
          <cell r="F3171"/>
          <cell r="G3171"/>
          <cell r="H3171"/>
          <cell r="I3171"/>
          <cell r="J3171"/>
          <cell r="K3171"/>
          <cell r="L3171"/>
          <cell r="M3171"/>
          <cell r="N3171"/>
          <cell r="O3171"/>
          <cell r="P3171">
            <v>0</v>
          </cell>
          <cell r="Q3171"/>
          <cell r="R3171"/>
          <cell r="S3171" t="str">
            <v xml:space="preserve">32819 </v>
          </cell>
          <cell r="T3171"/>
          <cell r="U3171"/>
          <cell r="V3171"/>
          <cell r="W3171"/>
          <cell r="X3171"/>
          <cell r="Y3171"/>
          <cell r="Z3171"/>
          <cell r="AA3171">
            <v>32819</v>
          </cell>
          <cell r="AB3171"/>
        </row>
        <row r="3172">
          <cell r="A3172"/>
          <cell r="B3172"/>
          <cell r="C3172"/>
          <cell r="D3172"/>
          <cell r="E3172"/>
          <cell r="F3172"/>
          <cell r="G3172"/>
          <cell r="H3172"/>
          <cell r="I3172"/>
          <cell r="J3172"/>
          <cell r="K3172"/>
          <cell r="L3172"/>
          <cell r="M3172"/>
          <cell r="N3172"/>
          <cell r="O3172"/>
          <cell r="P3172">
            <v>0</v>
          </cell>
          <cell r="Q3172"/>
          <cell r="R3172"/>
          <cell r="S3172" t="str">
            <v xml:space="preserve">32819 </v>
          </cell>
          <cell r="T3172"/>
          <cell r="U3172"/>
          <cell r="V3172"/>
          <cell r="W3172"/>
          <cell r="X3172"/>
          <cell r="Y3172"/>
          <cell r="Z3172"/>
          <cell r="AA3172">
            <v>32819</v>
          </cell>
          <cell r="AB3172"/>
        </row>
        <row r="3173">
          <cell r="A3173"/>
          <cell r="B3173"/>
          <cell r="C3173"/>
          <cell r="D3173"/>
          <cell r="E3173"/>
          <cell r="F3173"/>
          <cell r="G3173"/>
          <cell r="H3173"/>
          <cell r="I3173"/>
          <cell r="J3173"/>
          <cell r="K3173"/>
          <cell r="L3173"/>
          <cell r="M3173"/>
          <cell r="N3173"/>
          <cell r="O3173"/>
          <cell r="P3173">
            <v>0</v>
          </cell>
          <cell r="Q3173"/>
          <cell r="R3173"/>
          <cell r="S3173" t="str">
            <v xml:space="preserve">32819 </v>
          </cell>
          <cell r="T3173"/>
          <cell r="U3173"/>
          <cell r="V3173"/>
          <cell r="W3173"/>
          <cell r="X3173"/>
          <cell r="Y3173"/>
          <cell r="Z3173"/>
          <cell r="AA3173">
            <v>32819</v>
          </cell>
          <cell r="AB3173"/>
        </row>
        <row r="3174">
          <cell r="A3174"/>
          <cell r="B3174"/>
          <cell r="C3174"/>
          <cell r="D3174"/>
          <cell r="E3174"/>
          <cell r="F3174"/>
          <cell r="G3174"/>
          <cell r="H3174"/>
          <cell r="I3174"/>
          <cell r="J3174"/>
          <cell r="K3174"/>
          <cell r="L3174"/>
          <cell r="M3174"/>
          <cell r="N3174"/>
          <cell r="O3174"/>
          <cell r="P3174">
            <v>0</v>
          </cell>
          <cell r="Q3174"/>
          <cell r="R3174"/>
          <cell r="S3174" t="str">
            <v xml:space="preserve">32819 </v>
          </cell>
          <cell r="T3174"/>
          <cell r="U3174"/>
          <cell r="V3174"/>
          <cell r="W3174"/>
          <cell r="X3174"/>
          <cell r="Y3174"/>
          <cell r="Z3174"/>
          <cell r="AA3174">
            <v>32819</v>
          </cell>
          <cell r="AB3174"/>
        </row>
        <row r="3175">
          <cell r="A3175"/>
          <cell r="B3175"/>
          <cell r="C3175"/>
          <cell r="D3175"/>
          <cell r="E3175"/>
          <cell r="F3175"/>
          <cell r="G3175"/>
          <cell r="H3175"/>
          <cell r="I3175"/>
          <cell r="J3175"/>
          <cell r="K3175"/>
          <cell r="L3175"/>
          <cell r="M3175"/>
          <cell r="N3175"/>
          <cell r="O3175"/>
          <cell r="P3175">
            <v>0</v>
          </cell>
          <cell r="Q3175"/>
          <cell r="R3175"/>
          <cell r="S3175" t="str">
            <v xml:space="preserve">32819 </v>
          </cell>
          <cell r="T3175"/>
          <cell r="U3175"/>
          <cell r="V3175"/>
          <cell r="W3175"/>
          <cell r="X3175"/>
          <cell r="Y3175"/>
          <cell r="Z3175"/>
          <cell r="AA3175">
            <v>32819</v>
          </cell>
          <cell r="AB3175"/>
        </row>
        <row r="3176">
          <cell r="A3176"/>
          <cell r="B3176"/>
          <cell r="C3176"/>
          <cell r="D3176"/>
          <cell r="E3176"/>
          <cell r="F3176"/>
          <cell r="G3176"/>
          <cell r="H3176"/>
          <cell r="I3176"/>
          <cell r="J3176"/>
          <cell r="K3176"/>
          <cell r="L3176"/>
          <cell r="M3176"/>
          <cell r="N3176"/>
          <cell r="O3176"/>
          <cell r="P3176">
            <v>0</v>
          </cell>
          <cell r="Q3176"/>
          <cell r="R3176"/>
          <cell r="S3176" t="str">
            <v xml:space="preserve">32819 </v>
          </cell>
          <cell r="T3176"/>
          <cell r="U3176"/>
          <cell r="V3176"/>
          <cell r="W3176"/>
          <cell r="X3176"/>
          <cell r="Y3176"/>
          <cell r="Z3176"/>
          <cell r="AA3176">
            <v>32819</v>
          </cell>
          <cell r="AB3176"/>
        </row>
        <row r="3177">
          <cell r="A3177"/>
          <cell r="B3177"/>
          <cell r="C3177"/>
          <cell r="D3177"/>
          <cell r="E3177"/>
          <cell r="F3177"/>
          <cell r="G3177"/>
          <cell r="H3177"/>
          <cell r="I3177"/>
          <cell r="J3177"/>
          <cell r="K3177"/>
          <cell r="L3177"/>
          <cell r="M3177"/>
          <cell r="N3177"/>
          <cell r="O3177"/>
          <cell r="P3177">
            <v>0</v>
          </cell>
          <cell r="Q3177"/>
          <cell r="R3177"/>
          <cell r="S3177" t="str">
            <v xml:space="preserve">32819 </v>
          </cell>
          <cell r="T3177"/>
          <cell r="U3177"/>
          <cell r="V3177"/>
          <cell r="W3177"/>
          <cell r="X3177"/>
          <cell r="Y3177"/>
          <cell r="Z3177"/>
          <cell r="AA3177">
            <v>32819</v>
          </cell>
          <cell r="AB3177"/>
        </row>
        <row r="3178">
          <cell r="A3178"/>
          <cell r="B3178"/>
          <cell r="C3178"/>
          <cell r="D3178"/>
          <cell r="E3178"/>
          <cell r="F3178"/>
          <cell r="G3178"/>
          <cell r="H3178"/>
          <cell r="I3178"/>
          <cell r="J3178"/>
          <cell r="K3178"/>
          <cell r="L3178"/>
          <cell r="M3178"/>
          <cell r="N3178"/>
          <cell r="O3178"/>
          <cell r="P3178">
            <v>0</v>
          </cell>
          <cell r="Q3178"/>
          <cell r="R3178"/>
          <cell r="S3178" t="str">
            <v xml:space="preserve">32819 </v>
          </cell>
          <cell r="T3178"/>
          <cell r="U3178"/>
          <cell r="V3178"/>
          <cell r="W3178"/>
          <cell r="X3178"/>
          <cell r="Y3178"/>
          <cell r="Z3178"/>
          <cell r="AA3178">
            <v>32819</v>
          </cell>
          <cell r="AB3178"/>
        </row>
        <row r="3179">
          <cell r="A3179"/>
          <cell r="B3179"/>
          <cell r="C3179"/>
          <cell r="D3179"/>
          <cell r="E3179"/>
          <cell r="F3179"/>
          <cell r="G3179"/>
          <cell r="H3179"/>
          <cell r="I3179"/>
          <cell r="J3179"/>
          <cell r="K3179"/>
          <cell r="L3179"/>
          <cell r="M3179"/>
          <cell r="N3179"/>
          <cell r="O3179"/>
          <cell r="P3179">
            <v>0</v>
          </cell>
          <cell r="Q3179"/>
          <cell r="R3179"/>
          <cell r="S3179" t="str">
            <v xml:space="preserve">32819 </v>
          </cell>
          <cell r="T3179"/>
          <cell r="U3179"/>
          <cell r="V3179"/>
          <cell r="W3179"/>
          <cell r="X3179"/>
          <cell r="Y3179"/>
          <cell r="Z3179"/>
          <cell r="AA3179">
            <v>32819</v>
          </cell>
          <cell r="AB3179"/>
        </row>
        <row r="3180">
          <cell r="A3180"/>
          <cell r="B3180"/>
          <cell r="C3180"/>
          <cell r="D3180"/>
          <cell r="E3180"/>
          <cell r="F3180"/>
          <cell r="G3180"/>
          <cell r="H3180"/>
          <cell r="I3180"/>
          <cell r="J3180"/>
          <cell r="K3180"/>
          <cell r="L3180"/>
          <cell r="M3180"/>
          <cell r="N3180"/>
          <cell r="O3180"/>
          <cell r="P3180">
            <v>0</v>
          </cell>
          <cell r="Q3180"/>
          <cell r="R3180"/>
          <cell r="S3180" t="str">
            <v xml:space="preserve">32819 </v>
          </cell>
          <cell r="T3180"/>
          <cell r="U3180"/>
          <cell r="V3180"/>
          <cell r="W3180"/>
          <cell r="X3180"/>
          <cell r="Y3180"/>
          <cell r="Z3180"/>
          <cell r="AA3180">
            <v>32819</v>
          </cell>
          <cell r="AB3180"/>
        </row>
        <row r="3181">
          <cell r="A3181"/>
          <cell r="B3181"/>
          <cell r="C3181"/>
          <cell r="D3181"/>
          <cell r="E3181"/>
          <cell r="F3181"/>
          <cell r="G3181"/>
          <cell r="H3181"/>
          <cell r="I3181"/>
          <cell r="J3181"/>
          <cell r="K3181"/>
          <cell r="L3181"/>
          <cell r="M3181"/>
          <cell r="N3181"/>
          <cell r="O3181"/>
          <cell r="P3181">
            <v>0</v>
          </cell>
          <cell r="Q3181"/>
          <cell r="R3181"/>
          <cell r="S3181" t="str">
            <v xml:space="preserve">32819 </v>
          </cell>
          <cell r="T3181"/>
          <cell r="U3181"/>
          <cell r="V3181"/>
          <cell r="W3181"/>
          <cell r="X3181"/>
          <cell r="Y3181"/>
          <cell r="Z3181"/>
          <cell r="AA3181">
            <v>32819</v>
          </cell>
          <cell r="AB3181"/>
        </row>
        <row r="3182">
          <cell r="A3182"/>
          <cell r="B3182"/>
          <cell r="C3182"/>
          <cell r="D3182"/>
          <cell r="E3182"/>
          <cell r="F3182"/>
          <cell r="G3182"/>
          <cell r="H3182"/>
          <cell r="I3182"/>
          <cell r="J3182"/>
          <cell r="K3182"/>
          <cell r="L3182"/>
          <cell r="M3182"/>
          <cell r="N3182"/>
          <cell r="O3182"/>
          <cell r="P3182">
            <v>0</v>
          </cell>
          <cell r="Q3182"/>
          <cell r="R3182"/>
          <cell r="S3182" t="str">
            <v xml:space="preserve">32819 </v>
          </cell>
          <cell r="T3182"/>
          <cell r="U3182"/>
          <cell r="V3182"/>
          <cell r="W3182"/>
          <cell r="X3182"/>
          <cell r="Y3182"/>
          <cell r="Z3182"/>
          <cell r="AA3182">
            <v>32819</v>
          </cell>
          <cell r="AB3182"/>
        </row>
        <row r="3183">
          <cell r="A3183"/>
          <cell r="B3183"/>
          <cell r="C3183"/>
          <cell r="D3183"/>
          <cell r="E3183"/>
          <cell r="F3183"/>
          <cell r="G3183"/>
          <cell r="H3183"/>
          <cell r="I3183"/>
          <cell r="J3183"/>
          <cell r="K3183"/>
          <cell r="L3183"/>
          <cell r="M3183"/>
          <cell r="N3183"/>
          <cell r="O3183"/>
          <cell r="P3183">
            <v>0</v>
          </cell>
          <cell r="Q3183"/>
          <cell r="R3183"/>
          <cell r="S3183" t="str">
            <v xml:space="preserve">32819 </v>
          </cell>
          <cell r="T3183"/>
          <cell r="U3183"/>
          <cell r="V3183"/>
          <cell r="W3183"/>
          <cell r="X3183"/>
          <cell r="Y3183"/>
          <cell r="Z3183"/>
          <cell r="AA3183">
            <v>32819</v>
          </cell>
          <cell r="AB3183"/>
        </row>
        <row r="3184">
          <cell r="A3184"/>
          <cell r="B3184"/>
          <cell r="C3184"/>
          <cell r="D3184"/>
          <cell r="E3184"/>
          <cell r="F3184"/>
          <cell r="G3184"/>
          <cell r="H3184"/>
          <cell r="I3184"/>
          <cell r="J3184"/>
          <cell r="K3184"/>
          <cell r="L3184"/>
          <cell r="M3184"/>
          <cell r="N3184"/>
          <cell r="O3184"/>
          <cell r="P3184">
            <v>0</v>
          </cell>
          <cell r="Q3184"/>
          <cell r="R3184"/>
          <cell r="S3184" t="str">
            <v xml:space="preserve">32819 </v>
          </cell>
          <cell r="T3184"/>
          <cell r="U3184"/>
          <cell r="V3184"/>
          <cell r="W3184"/>
          <cell r="X3184"/>
          <cell r="Y3184"/>
          <cell r="Z3184"/>
          <cell r="AA3184">
            <v>32819</v>
          </cell>
          <cell r="AB3184"/>
        </row>
        <row r="3185">
          <cell r="A3185"/>
          <cell r="B3185"/>
          <cell r="C3185"/>
          <cell r="D3185"/>
          <cell r="E3185"/>
          <cell r="F3185"/>
          <cell r="G3185"/>
          <cell r="H3185"/>
          <cell r="I3185"/>
          <cell r="J3185"/>
          <cell r="K3185"/>
          <cell r="L3185"/>
          <cell r="M3185"/>
          <cell r="N3185"/>
          <cell r="O3185"/>
          <cell r="P3185">
            <v>0</v>
          </cell>
          <cell r="Q3185"/>
          <cell r="R3185"/>
          <cell r="S3185" t="str">
            <v xml:space="preserve">32819 </v>
          </cell>
          <cell r="T3185"/>
          <cell r="U3185"/>
          <cell r="V3185"/>
          <cell r="W3185"/>
          <cell r="X3185"/>
          <cell r="Y3185"/>
          <cell r="Z3185"/>
          <cell r="AA3185">
            <v>32819</v>
          </cell>
          <cell r="AB3185"/>
        </row>
        <row r="3186">
          <cell r="A3186"/>
          <cell r="B3186"/>
          <cell r="C3186"/>
          <cell r="D3186"/>
          <cell r="E3186"/>
          <cell r="F3186"/>
          <cell r="G3186"/>
          <cell r="H3186"/>
          <cell r="I3186"/>
          <cell r="J3186"/>
          <cell r="K3186"/>
          <cell r="L3186"/>
          <cell r="M3186"/>
          <cell r="N3186"/>
          <cell r="O3186"/>
          <cell r="P3186">
            <v>0</v>
          </cell>
          <cell r="Q3186"/>
          <cell r="R3186"/>
          <cell r="S3186" t="str">
            <v xml:space="preserve">32819 </v>
          </cell>
          <cell r="T3186"/>
          <cell r="U3186"/>
          <cell r="V3186"/>
          <cell r="W3186"/>
          <cell r="X3186"/>
          <cell r="Y3186"/>
          <cell r="Z3186"/>
          <cell r="AA3186">
            <v>32819</v>
          </cell>
          <cell r="AB3186"/>
        </row>
        <row r="3187">
          <cell r="A3187"/>
          <cell r="B3187"/>
          <cell r="C3187"/>
          <cell r="D3187"/>
          <cell r="E3187"/>
          <cell r="F3187"/>
          <cell r="G3187"/>
          <cell r="H3187"/>
          <cell r="I3187"/>
          <cell r="J3187"/>
          <cell r="K3187"/>
          <cell r="L3187"/>
          <cell r="M3187"/>
          <cell r="N3187"/>
          <cell r="O3187"/>
          <cell r="P3187">
            <v>0</v>
          </cell>
          <cell r="Q3187"/>
          <cell r="R3187"/>
          <cell r="S3187" t="str">
            <v xml:space="preserve">32819 </v>
          </cell>
          <cell r="T3187"/>
          <cell r="U3187"/>
          <cell r="V3187"/>
          <cell r="W3187"/>
          <cell r="X3187"/>
          <cell r="Y3187"/>
          <cell r="Z3187"/>
          <cell r="AA3187">
            <v>32819</v>
          </cell>
          <cell r="AB3187"/>
        </row>
        <row r="3188">
          <cell r="A3188"/>
          <cell r="B3188"/>
          <cell r="C3188"/>
          <cell r="D3188"/>
          <cell r="E3188"/>
          <cell r="F3188"/>
          <cell r="G3188"/>
          <cell r="H3188"/>
          <cell r="I3188"/>
          <cell r="J3188"/>
          <cell r="K3188"/>
          <cell r="L3188"/>
          <cell r="M3188"/>
          <cell r="N3188"/>
          <cell r="O3188"/>
          <cell r="P3188">
            <v>0</v>
          </cell>
          <cell r="Q3188"/>
          <cell r="R3188"/>
          <cell r="S3188" t="str">
            <v xml:space="preserve">32819 </v>
          </cell>
          <cell r="T3188"/>
          <cell r="U3188"/>
          <cell r="V3188"/>
          <cell r="W3188"/>
          <cell r="X3188"/>
          <cell r="Y3188"/>
          <cell r="Z3188"/>
          <cell r="AA3188">
            <v>32819</v>
          </cell>
          <cell r="AB3188"/>
        </row>
        <row r="3189">
          <cell r="A3189"/>
          <cell r="B3189"/>
          <cell r="C3189"/>
          <cell r="D3189"/>
          <cell r="E3189"/>
          <cell r="F3189"/>
          <cell r="G3189"/>
          <cell r="H3189"/>
          <cell r="I3189"/>
          <cell r="J3189"/>
          <cell r="K3189"/>
          <cell r="L3189"/>
          <cell r="M3189"/>
          <cell r="N3189"/>
          <cell r="O3189"/>
          <cell r="P3189">
            <v>0</v>
          </cell>
          <cell r="Q3189"/>
          <cell r="R3189"/>
          <cell r="S3189" t="str">
            <v xml:space="preserve">32819 </v>
          </cell>
          <cell r="T3189"/>
          <cell r="U3189"/>
          <cell r="V3189"/>
          <cell r="W3189"/>
          <cell r="X3189"/>
          <cell r="Y3189"/>
          <cell r="Z3189"/>
          <cell r="AA3189">
            <v>32819</v>
          </cell>
          <cell r="AB3189"/>
        </row>
        <row r="3190">
          <cell r="A3190"/>
          <cell r="B3190"/>
          <cell r="C3190"/>
          <cell r="D3190"/>
          <cell r="E3190"/>
          <cell r="F3190"/>
          <cell r="G3190"/>
          <cell r="H3190"/>
          <cell r="I3190"/>
          <cell r="J3190"/>
          <cell r="K3190"/>
          <cell r="L3190"/>
          <cell r="M3190"/>
          <cell r="N3190"/>
          <cell r="O3190"/>
          <cell r="P3190">
            <v>0</v>
          </cell>
          <cell r="Q3190"/>
          <cell r="R3190"/>
          <cell r="S3190" t="str">
            <v xml:space="preserve">32819 </v>
          </cell>
          <cell r="T3190"/>
          <cell r="U3190"/>
          <cell r="V3190"/>
          <cell r="W3190"/>
          <cell r="X3190"/>
          <cell r="Y3190"/>
          <cell r="Z3190"/>
          <cell r="AA3190">
            <v>32819</v>
          </cell>
          <cell r="AB3190"/>
        </row>
        <row r="3191">
          <cell r="A3191"/>
          <cell r="B3191"/>
          <cell r="C3191"/>
          <cell r="D3191"/>
          <cell r="E3191"/>
          <cell r="F3191"/>
          <cell r="G3191"/>
          <cell r="H3191"/>
          <cell r="I3191"/>
          <cell r="J3191"/>
          <cell r="K3191"/>
          <cell r="L3191"/>
          <cell r="M3191"/>
          <cell r="N3191"/>
          <cell r="O3191"/>
          <cell r="P3191">
            <v>0</v>
          </cell>
          <cell r="Q3191"/>
          <cell r="R3191"/>
          <cell r="S3191" t="str">
            <v xml:space="preserve">32819 </v>
          </cell>
          <cell r="T3191"/>
          <cell r="U3191"/>
          <cell r="V3191"/>
          <cell r="W3191"/>
          <cell r="X3191"/>
          <cell r="Y3191"/>
          <cell r="Z3191"/>
          <cell r="AA3191">
            <v>32819</v>
          </cell>
          <cell r="AB3191"/>
        </row>
        <row r="3192">
          <cell r="A3192"/>
          <cell r="B3192"/>
          <cell r="C3192"/>
          <cell r="D3192"/>
          <cell r="E3192"/>
          <cell r="F3192"/>
          <cell r="G3192"/>
          <cell r="H3192"/>
          <cell r="I3192"/>
          <cell r="J3192"/>
          <cell r="K3192"/>
          <cell r="L3192"/>
          <cell r="M3192"/>
          <cell r="N3192"/>
          <cell r="O3192"/>
          <cell r="P3192">
            <v>0</v>
          </cell>
          <cell r="Q3192"/>
          <cell r="R3192"/>
          <cell r="S3192" t="str">
            <v xml:space="preserve">32819 </v>
          </cell>
          <cell r="T3192"/>
          <cell r="U3192"/>
          <cell r="V3192"/>
          <cell r="W3192"/>
          <cell r="X3192"/>
          <cell r="Y3192"/>
          <cell r="Z3192"/>
          <cell r="AA3192">
            <v>32819</v>
          </cell>
          <cell r="AB3192"/>
        </row>
        <row r="3193">
          <cell r="A3193"/>
          <cell r="B3193"/>
          <cell r="C3193"/>
          <cell r="D3193"/>
          <cell r="E3193"/>
          <cell r="F3193"/>
          <cell r="G3193"/>
          <cell r="H3193"/>
          <cell r="I3193"/>
          <cell r="J3193"/>
          <cell r="K3193"/>
          <cell r="L3193"/>
          <cell r="M3193"/>
          <cell r="N3193"/>
          <cell r="O3193"/>
          <cell r="P3193">
            <v>0</v>
          </cell>
          <cell r="Q3193"/>
          <cell r="R3193"/>
          <cell r="S3193" t="str">
            <v xml:space="preserve">32819 </v>
          </cell>
          <cell r="T3193"/>
          <cell r="U3193"/>
          <cell r="V3193"/>
          <cell r="W3193"/>
          <cell r="X3193"/>
          <cell r="Y3193"/>
          <cell r="Z3193"/>
          <cell r="AA3193">
            <v>32819</v>
          </cell>
          <cell r="AB3193"/>
        </row>
        <row r="3194">
          <cell r="A3194"/>
          <cell r="B3194"/>
          <cell r="C3194"/>
          <cell r="D3194"/>
          <cell r="E3194"/>
          <cell r="F3194"/>
          <cell r="G3194"/>
          <cell r="H3194"/>
          <cell r="I3194"/>
          <cell r="J3194"/>
          <cell r="K3194"/>
          <cell r="L3194"/>
          <cell r="M3194"/>
          <cell r="N3194"/>
          <cell r="O3194"/>
          <cell r="P3194">
            <v>0</v>
          </cell>
          <cell r="Q3194"/>
          <cell r="R3194"/>
          <cell r="S3194" t="str">
            <v xml:space="preserve">32819 </v>
          </cell>
          <cell r="T3194"/>
          <cell r="U3194"/>
          <cell r="V3194"/>
          <cell r="W3194"/>
          <cell r="X3194"/>
          <cell r="Y3194"/>
          <cell r="Z3194"/>
          <cell r="AA3194">
            <v>32819</v>
          </cell>
          <cell r="AB3194"/>
        </row>
        <row r="3195">
          <cell r="A3195"/>
          <cell r="B3195"/>
          <cell r="C3195"/>
          <cell r="D3195"/>
          <cell r="E3195"/>
          <cell r="F3195"/>
          <cell r="G3195"/>
          <cell r="H3195"/>
          <cell r="I3195"/>
          <cell r="J3195"/>
          <cell r="K3195"/>
          <cell r="L3195"/>
          <cell r="M3195"/>
          <cell r="N3195"/>
          <cell r="O3195"/>
          <cell r="P3195">
            <v>0</v>
          </cell>
          <cell r="Q3195"/>
          <cell r="R3195"/>
          <cell r="S3195" t="str">
            <v xml:space="preserve">32819 </v>
          </cell>
          <cell r="T3195"/>
          <cell r="U3195"/>
          <cell r="V3195"/>
          <cell r="W3195"/>
          <cell r="X3195"/>
          <cell r="Y3195"/>
          <cell r="Z3195"/>
          <cell r="AA3195">
            <v>32819</v>
          </cell>
          <cell r="AB3195"/>
        </row>
        <row r="3196">
          <cell r="A3196"/>
          <cell r="B3196"/>
          <cell r="C3196"/>
          <cell r="D3196"/>
          <cell r="E3196"/>
          <cell r="F3196"/>
          <cell r="G3196"/>
          <cell r="H3196"/>
          <cell r="I3196"/>
          <cell r="J3196"/>
          <cell r="K3196"/>
          <cell r="L3196"/>
          <cell r="M3196"/>
          <cell r="N3196"/>
          <cell r="O3196"/>
          <cell r="P3196">
            <v>0</v>
          </cell>
          <cell r="Q3196"/>
          <cell r="R3196"/>
          <cell r="S3196" t="str">
            <v xml:space="preserve">32819 </v>
          </cell>
          <cell r="T3196"/>
          <cell r="U3196"/>
          <cell r="V3196"/>
          <cell r="W3196"/>
          <cell r="X3196"/>
          <cell r="Y3196"/>
          <cell r="Z3196"/>
          <cell r="AA3196">
            <v>32819</v>
          </cell>
          <cell r="AB3196"/>
        </row>
        <row r="3197">
          <cell r="A3197"/>
          <cell r="B3197"/>
          <cell r="C3197"/>
          <cell r="D3197"/>
          <cell r="E3197"/>
          <cell r="F3197"/>
          <cell r="G3197"/>
          <cell r="H3197"/>
          <cell r="I3197"/>
          <cell r="J3197"/>
          <cell r="K3197"/>
          <cell r="L3197"/>
          <cell r="M3197"/>
          <cell r="N3197"/>
          <cell r="O3197"/>
          <cell r="P3197">
            <v>0</v>
          </cell>
          <cell r="Q3197"/>
          <cell r="R3197"/>
          <cell r="S3197" t="str">
            <v xml:space="preserve">32819 </v>
          </cell>
          <cell r="T3197"/>
          <cell r="U3197"/>
          <cell r="V3197"/>
          <cell r="W3197"/>
          <cell r="X3197"/>
          <cell r="Y3197"/>
          <cell r="Z3197"/>
          <cell r="AA3197">
            <v>32819</v>
          </cell>
          <cell r="AB3197"/>
        </row>
        <row r="3198">
          <cell r="A3198"/>
          <cell r="B3198"/>
          <cell r="C3198"/>
          <cell r="D3198"/>
          <cell r="E3198"/>
          <cell r="F3198"/>
          <cell r="G3198"/>
          <cell r="H3198"/>
          <cell r="I3198"/>
          <cell r="J3198"/>
          <cell r="K3198"/>
          <cell r="L3198"/>
          <cell r="M3198"/>
          <cell r="N3198"/>
          <cell r="O3198"/>
          <cell r="P3198">
            <v>0</v>
          </cell>
          <cell r="Q3198"/>
          <cell r="R3198"/>
          <cell r="S3198" t="str">
            <v xml:space="preserve">32819 </v>
          </cell>
          <cell r="T3198"/>
          <cell r="U3198"/>
          <cell r="V3198"/>
          <cell r="W3198"/>
          <cell r="X3198"/>
          <cell r="Y3198"/>
          <cell r="Z3198"/>
          <cell r="AA3198">
            <v>32819</v>
          </cell>
          <cell r="AB3198"/>
        </row>
        <row r="3199">
          <cell r="A3199"/>
          <cell r="B3199"/>
          <cell r="C3199"/>
          <cell r="D3199"/>
          <cell r="E3199"/>
          <cell r="F3199"/>
          <cell r="G3199"/>
          <cell r="H3199"/>
          <cell r="I3199"/>
          <cell r="J3199"/>
          <cell r="K3199"/>
          <cell r="L3199"/>
          <cell r="M3199"/>
          <cell r="N3199"/>
          <cell r="O3199"/>
          <cell r="P3199">
            <v>0</v>
          </cell>
          <cell r="Q3199"/>
          <cell r="R3199"/>
          <cell r="S3199" t="str">
            <v xml:space="preserve">32819 </v>
          </cell>
          <cell r="T3199"/>
          <cell r="U3199"/>
          <cell r="V3199"/>
          <cell r="W3199"/>
          <cell r="X3199"/>
          <cell r="Y3199"/>
          <cell r="Z3199"/>
          <cell r="AA3199">
            <v>32819</v>
          </cell>
          <cell r="AB3199"/>
        </row>
        <row r="3200">
          <cell r="A3200"/>
          <cell r="B3200"/>
          <cell r="C3200"/>
          <cell r="D3200"/>
          <cell r="E3200"/>
          <cell r="F3200"/>
          <cell r="G3200"/>
          <cell r="H3200"/>
          <cell r="I3200"/>
          <cell r="J3200"/>
          <cell r="K3200"/>
          <cell r="L3200"/>
          <cell r="M3200"/>
          <cell r="N3200"/>
          <cell r="O3200"/>
          <cell r="P3200">
            <v>0</v>
          </cell>
          <cell r="Q3200"/>
          <cell r="R3200"/>
          <cell r="S3200" t="str">
            <v xml:space="preserve">32819 </v>
          </cell>
          <cell r="T3200"/>
          <cell r="U3200"/>
          <cell r="V3200"/>
          <cell r="W3200"/>
          <cell r="X3200"/>
          <cell r="Y3200"/>
          <cell r="Z3200"/>
          <cell r="AA3200">
            <v>32819</v>
          </cell>
          <cell r="AB3200"/>
        </row>
        <row r="3201">
          <cell r="A3201"/>
          <cell r="B3201"/>
          <cell r="C3201"/>
          <cell r="D3201"/>
          <cell r="E3201"/>
          <cell r="F3201"/>
          <cell r="G3201"/>
          <cell r="H3201"/>
          <cell r="I3201"/>
          <cell r="J3201"/>
          <cell r="K3201"/>
          <cell r="L3201"/>
          <cell r="M3201"/>
          <cell r="N3201"/>
          <cell r="O3201"/>
          <cell r="P3201">
            <v>0</v>
          </cell>
          <cell r="Q3201"/>
          <cell r="R3201"/>
          <cell r="S3201" t="str">
            <v xml:space="preserve">32819 </v>
          </cell>
          <cell r="T3201"/>
          <cell r="U3201"/>
          <cell r="V3201"/>
          <cell r="W3201"/>
          <cell r="X3201"/>
          <cell r="Y3201"/>
          <cell r="Z3201"/>
          <cell r="AA3201">
            <v>32819</v>
          </cell>
          <cell r="AB3201"/>
        </row>
        <row r="3202">
          <cell r="A3202"/>
          <cell r="B3202"/>
          <cell r="C3202"/>
          <cell r="D3202"/>
          <cell r="E3202"/>
          <cell r="F3202"/>
          <cell r="G3202"/>
          <cell r="H3202"/>
          <cell r="I3202"/>
          <cell r="J3202"/>
          <cell r="K3202"/>
          <cell r="L3202"/>
          <cell r="M3202"/>
          <cell r="N3202"/>
          <cell r="O3202"/>
          <cell r="P3202">
            <v>0</v>
          </cell>
          <cell r="Q3202"/>
          <cell r="R3202"/>
          <cell r="S3202" t="str">
            <v xml:space="preserve">32819 </v>
          </cell>
          <cell r="T3202"/>
          <cell r="U3202"/>
          <cell r="V3202"/>
          <cell r="W3202"/>
          <cell r="X3202"/>
          <cell r="Y3202"/>
          <cell r="Z3202"/>
          <cell r="AA3202">
            <v>32819</v>
          </cell>
          <cell r="AB3202"/>
        </row>
        <row r="3203">
          <cell r="A3203"/>
          <cell r="B3203"/>
          <cell r="C3203"/>
          <cell r="D3203"/>
          <cell r="E3203"/>
          <cell r="F3203"/>
          <cell r="G3203"/>
          <cell r="H3203"/>
          <cell r="I3203"/>
          <cell r="J3203"/>
          <cell r="K3203"/>
          <cell r="L3203"/>
          <cell r="M3203"/>
          <cell r="N3203"/>
          <cell r="O3203"/>
          <cell r="P3203">
            <v>0</v>
          </cell>
          <cell r="Q3203"/>
          <cell r="R3203"/>
          <cell r="S3203" t="str">
            <v xml:space="preserve">32819 </v>
          </cell>
          <cell r="T3203"/>
          <cell r="U3203"/>
          <cell r="V3203"/>
          <cell r="W3203"/>
          <cell r="X3203"/>
          <cell r="Y3203"/>
          <cell r="Z3203"/>
          <cell r="AA3203">
            <v>32819</v>
          </cell>
          <cell r="AB3203"/>
        </row>
        <row r="3204">
          <cell r="A3204"/>
          <cell r="B3204"/>
          <cell r="C3204"/>
          <cell r="D3204"/>
          <cell r="E3204"/>
          <cell r="F3204"/>
          <cell r="G3204"/>
          <cell r="H3204"/>
          <cell r="I3204"/>
          <cell r="J3204"/>
          <cell r="K3204"/>
          <cell r="L3204"/>
          <cell r="M3204"/>
          <cell r="N3204"/>
          <cell r="O3204"/>
          <cell r="P3204">
            <v>0</v>
          </cell>
          <cell r="Q3204"/>
          <cell r="R3204"/>
          <cell r="S3204" t="str">
            <v xml:space="preserve">32819 </v>
          </cell>
          <cell r="T3204"/>
          <cell r="U3204"/>
          <cell r="V3204"/>
          <cell r="W3204"/>
          <cell r="X3204"/>
          <cell r="Y3204"/>
          <cell r="Z3204"/>
          <cell r="AA3204">
            <v>32819</v>
          </cell>
          <cell r="AB3204"/>
        </row>
        <row r="3205">
          <cell r="A3205"/>
          <cell r="B3205"/>
          <cell r="C3205"/>
          <cell r="D3205"/>
          <cell r="E3205"/>
          <cell r="F3205"/>
          <cell r="G3205"/>
          <cell r="H3205"/>
          <cell r="I3205"/>
          <cell r="J3205"/>
          <cell r="K3205"/>
          <cell r="L3205"/>
          <cell r="M3205"/>
          <cell r="N3205"/>
          <cell r="O3205"/>
          <cell r="P3205">
            <v>0</v>
          </cell>
          <cell r="Q3205"/>
          <cell r="R3205"/>
          <cell r="S3205" t="str">
            <v xml:space="preserve">32819 </v>
          </cell>
          <cell r="T3205"/>
          <cell r="U3205"/>
          <cell r="V3205"/>
          <cell r="W3205"/>
          <cell r="X3205"/>
          <cell r="Y3205"/>
          <cell r="Z3205"/>
          <cell r="AA3205">
            <v>32819</v>
          </cell>
          <cell r="AB3205"/>
        </row>
        <row r="3206">
          <cell r="A3206"/>
          <cell r="B3206"/>
          <cell r="C3206"/>
          <cell r="D3206"/>
          <cell r="E3206"/>
          <cell r="F3206"/>
          <cell r="G3206"/>
          <cell r="H3206"/>
          <cell r="I3206"/>
          <cell r="J3206"/>
          <cell r="K3206"/>
          <cell r="L3206"/>
          <cell r="M3206"/>
          <cell r="N3206"/>
          <cell r="O3206"/>
          <cell r="P3206">
            <v>0</v>
          </cell>
          <cell r="Q3206"/>
          <cell r="R3206"/>
          <cell r="S3206" t="str">
            <v xml:space="preserve">32819 </v>
          </cell>
          <cell r="T3206"/>
          <cell r="U3206"/>
          <cell r="V3206"/>
          <cell r="W3206"/>
          <cell r="X3206"/>
          <cell r="Y3206"/>
          <cell r="Z3206"/>
          <cell r="AA3206">
            <v>32819</v>
          </cell>
          <cell r="AB3206"/>
        </row>
        <row r="3207">
          <cell r="A3207"/>
          <cell r="B3207"/>
          <cell r="C3207"/>
          <cell r="D3207"/>
          <cell r="E3207"/>
          <cell r="F3207"/>
          <cell r="G3207"/>
          <cell r="H3207"/>
          <cell r="I3207"/>
          <cell r="J3207"/>
          <cell r="K3207"/>
          <cell r="L3207"/>
          <cell r="M3207"/>
          <cell r="N3207"/>
          <cell r="O3207"/>
          <cell r="P3207">
            <v>0</v>
          </cell>
          <cell r="Q3207"/>
          <cell r="R3207"/>
          <cell r="S3207" t="str">
            <v xml:space="preserve">32819 </v>
          </cell>
          <cell r="T3207"/>
          <cell r="U3207"/>
          <cell r="V3207"/>
          <cell r="W3207"/>
          <cell r="X3207"/>
          <cell r="Y3207"/>
          <cell r="Z3207"/>
          <cell r="AA3207">
            <v>32819</v>
          </cell>
          <cell r="AB3207"/>
        </row>
        <row r="3208">
          <cell r="A3208"/>
          <cell r="B3208"/>
          <cell r="C3208"/>
          <cell r="D3208"/>
          <cell r="E3208"/>
          <cell r="F3208"/>
          <cell r="G3208"/>
          <cell r="H3208"/>
          <cell r="I3208"/>
          <cell r="J3208"/>
          <cell r="K3208"/>
          <cell r="L3208"/>
          <cell r="M3208"/>
          <cell r="N3208"/>
          <cell r="O3208"/>
          <cell r="P3208">
            <v>0</v>
          </cell>
          <cell r="Q3208"/>
          <cell r="R3208"/>
          <cell r="S3208" t="str">
            <v xml:space="preserve">32819 </v>
          </cell>
          <cell r="T3208"/>
          <cell r="U3208"/>
          <cell r="V3208"/>
          <cell r="W3208"/>
          <cell r="X3208"/>
          <cell r="Y3208"/>
          <cell r="Z3208"/>
          <cell r="AA3208">
            <v>32819</v>
          </cell>
          <cell r="AB3208"/>
        </row>
        <row r="3209">
          <cell r="A3209"/>
          <cell r="B3209"/>
          <cell r="C3209"/>
          <cell r="D3209"/>
          <cell r="E3209"/>
          <cell r="F3209"/>
          <cell r="G3209"/>
          <cell r="H3209"/>
          <cell r="I3209"/>
          <cell r="J3209"/>
          <cell r="K3209"/>
          <cell r="L3209"/>
          <cell r="M3209"/>
          <cell r="N3209"/>
          <cell r="O3209"/>
          <cell r="P3209">
            <v>0</v>
          </cell>
          <cell r="Q3209"/>
          <cell r="R3209"/>
          <cell r="S3209" t="str">
            <v xml:space="preserve">32819 </v>
          </cell>
          <cell r="T3209"/>
          <cell r="U3209"/>
          <cell r="V3209"/>
          <cell r="W3209"/>
          <cell r="X3209"/>
          <cell r="Y3209"/>
          <cell r="Z3209"/>
          <cell r="AA3209">
            <v>32819</v>
          </cell>
          <cell r="AB3209"/>
        </row>
        <row r="3210">
          <cell r="A3210"/>
          <cell r="B3210"/>
          <cell r="C3210"/>
          <cell r="D3210"/>
          <cell r="E3210"/>
          <cell r="F3210"/>
          <cell r="G3210"/>
          <cell r="H3210"/>
          <cell r="I3210"/>
          <cell r="J3210"/>
          <cell r="K3210"/>
          <cell r="L3210"/>
          <cell r="M3210"/>
          <cell r="N3210"/>
          <cell r="O3210"/>
          <cell r="P3210">
            <v>0</v>
          </cell>
          <cell r="Q3210"/>
          <cell r="R3210"/>
          <cell r="S3210" t="str">
            <v xml:space="preserve">32819 </v>
          </cell>
          <cell r="T3210"/>
          <cell r="U3210"/>
          <cell r="V3210"/>
          <cell r="W3210"/>
          <cell r="X3210"/>
          <cell r="Y3210"/>
          <cell r="Z3210"/>
          <cell r="AA3210">
            <v>32819</v>
          </cell>
          <cell r="AB3210"/>
        </row>
        <row r="3211">
          <cell r="A3211"/>
          <cell r="B3211"/>
          <cell r="C3211"/>
          <cell r="D3211"/>
          <cell r="E3211"/>
          <cell r="F3211"/>
          <cell r="G3211"/>
          <cell r="H3211"/>
          <cell r="I3211"/>
          <cell r="J3211"/>
          <cell r="K3211"/>
          <cell r="L3211"/>
          <cell r="M3211"/>
          <cell r="N3211"/>
          <cell r="O3211"/>
          <cell r="P3211">
            <v>0</v>
          </cell>
          <cell r="Q3211"/>
          <cell r="R3211"/>
          <cell r="S3211" t="str">
            <v xml:space="preserve">32819 </v>
          </cell>
          <cell r="T3211"/>
          <cell r="U3211"/>
          <cell r="V3211"/>
          <cell r="W3211"/>
          <cell r="X3211"/>
          <cell r="Y3211"/>
          <cell r="Z3211"/>
          <cell r="AA3211">
            <v>32819</v>
          </cell>
          <cell r="AB3211"/>
        </row>
        <row r="3212">
          <cell r="A3212"/>
          <cell r="B3212"/>
          <cell r="C3212"/>
          <cell r="D3212"/>
          <cell r="E3212"/>
          <cell r="F3212"/>
          <cell r="G3212"/>
          <cell r="H3212"/>
          <cell r="I3212"/>
          <cell r="J3212"/>
          <cell r="K3212"/>
          <cell r="L3212"/>
          <cell r="M3212"/>
          <cell r="N3212"/>
          <cell r="O3212"/>
          <cell r="P3212">
            <v>0</v>
          </cell>
          <cell r="Q3212"/>
          <cell r="R3212"/>
          <cell r="S3212" t="str">
            <v xml:space="preserve">32819 </v>
          </cell>
          <cell r="T3212"/>
          <cell r="U3212"/>
          <cell r="V3212"/>
          <cell r="W3212"/>
          <cell r="X3212"/>
          <cell r="Y3212"/>
          <cell r="Z3212"/>
          <cell r="AA3212">
            <v>32819</v>
          </cell>
          <cell r="AB3212"/>
        </row>
        <row r="3213">
          <cell r="A3213"/>
          <cell r="B3213"/>
          <cell r="C3213"/>
          <cell r="D3213"/>
          <cell r="E3213"/>
          <cell r="F3213"/>
          <cell r="G3213"/>
          <cell r="H3213"/>
          <cell r="I3213"/>
          <cell r="J3213"/>
          <cell r="K3213"/>
          <cell r="L3213"/>
          <cell r="M3213"/>
          <cell r="N3213"/>
          <cell r="O3213"/>
          <cell r="P3213">
            <v>0</v>
          </cell>
          <cell r="Q3213"/>
          <cell r="R3213"/>
          <cell r="S3213" t="str">
            <v xml:space="preserve">32819 </v>
          </cell>
          <cell r="T3213"/>
          <cell r="U3213"/>
          <cell r="V3213"/>
          <cell r="W3213"/>
          <cell r="X3213"/>
          <cell r="Y3213"/>
          <cell r="Z3213"/>
          <cell r="AA3213">
            <v>32819</v>
          </cell>
          <cell r="AB3213"/>
        </row>
        <row r="3214">
          <cell r="A3214"/>
          <cell r="B3214"/>
          <cell r="C3214"/>
          <cell r="D3214"/>
          <cell r="E3214"/>
          <cell r="F3214"/>
          <cell r="G3214"/>
          <cell r="H3214"/>
          <cell r="I3214"/>
          <cell r="J3214"/>
          <cell r="K3214"/>
          <cell r="L3214"/>
          <cell r="M3214"/>
          <cell r="N3214"/>
          <cell r="O3214"/>
          <cell r="P3214">
            <v>0</v>
          </cell>
          <cell r="Q3214"/>
          <cell r="R3214"/>
          <cell r="S3214" t="str">
            <v xml:space="preserve">32819 </v>
          </cell>
          <cell r="T3214"/>
          <cell r="U3214"/>
          <cell r="V3214"/>
          <cell r="W3214"/>
          <cell r="X3214"/>
          <cell r="Y3214"/>
          <cell r="Z3214"/>
          <cell r="AA3214">
            <v>32819</v>
          </cell>
          <cell r="AB3214"/>
        </row>
        <row r="3215">
          <cell r="A3215"/>
          <cell r="B3215"/>
          <cell r="C3215"/>
          <cell r="D3215"/>
          <cell r="E3215"/>
          <cell r="F3215"/>
          <cell r="G3215"/>
          <cell r="H3215"/>
          <cell r="I3215"/>
          <cell r="J3215"/>
          <cell r="K3215"/>
          <cell r="L3215"/>
          <cell r="M3215"/>
          <cell r="N3215"/>
          <cell r="O3215"/>
          <cell r="P3215">
            <v>0</v>
          </cell>
          <cell r="Q3215"/>
          <cell r="R3215"/>
          <cell r="S3215" t="str">
            <v xml:space="preserve">32819 </v>
          </cell>
          <cell r="T3215"/>
          <cell r="U3215"/>
          <cell r="V3215"/>
          <cell r="W3215"/>
          <cell r="X3215"/>
          <cell r="Y3215"/>
          <cell r="Z3215"/>
          <cell r="AA3215">
            <v>32819</v>
          </cell>
          <cell r="AB3215"/>
        </row>
        <row r="3216">
          <cell r="A3216"/>
          <cell r="B3216"/>
          <cell r="C3216"/>
          <cell r="D3216"/>
          <cell r="E3216"/>
          <cell r="F3216"/>
          <cell r="G3216"/>
          <cell r="H3216"/>
          <cell r="I3216"/>
          <cell r="J3216"/>
          <cell r="K3216"/>
          <cell r="L3216"/>
          <cell r="M3216"/>
          <cell r="N3216"/>
          <cell r="O3216"/>
          <cell r="P3216">
            <v>0</v>
          </cell>
          <cell r="Q3216"/>
          <cell r="R3216"/>
          <cell r="S3216" t="str">
            <v xml:space="preserve">32819 </v>
          </cell>
          <cell r="T3216"/>
          <cell r="U3216"/>
          <cell r="V3216"/>
          <cell r="W3216"/>
          <cell r="X3216"/>
          <cell r="Y3216"/>
          <cell r="Z3216"/>
          <cell r="AA3216">
            <v>32819</v>
          </cell>
          <cell r="AB3216"/>
        </row>
        <row r="3217">
          <cell r="A3217"/>
          <cell r="B3217"/>
          <cell r="C3217"/>
          <cell r="D3217"/>
          <cell r="E3217"/>
          <cell r="F3217"/>
          <cell r="G3217"/>
          <cell r="H3217"/>
          <cell r="I3217"/>
          <cell r="J3217"/>
          <cell r="K3217"/>
          <cell r="L3217"/>
          <cell r="M3217"/>
          <cell r="N3217"/>
          <cell r="O3217"/>
          <cell r="P3217">
            <v>0</v>
          </cell>
          <cell r="Q3217"/>
          <cell r="R3217"/>
          <cell r="S3217" t="str">
            <v xml:space="preserve">32819 </v>
          </cell>
          <cell r="T3217"/>
          <cell r="U3217"/>
          <cell r="V3217"/>
          <cell r="W3217"/>
          <cell r="X3217"/>
          <cell r="Y3217"/>
          <cell r="Z3217"/>
          <cell r="AA3217">
            <v>32819</v>
          </cell>
          <cell r="AB3217"/>
        </row>
        <row r="3218">
          <cell r="A3218"/>
          <cell r="B3218"/>
          <cell r="C3218"/>
          <cell r="D3218"/>
          <cell r="E3218"/>
          <cell r="F3218"/>
          <cell r="G3218"/>
          <cell r="H3218"/>
          <cell r="I3218"/>
          <cell r="J3218"/>
          <cell r="K3218"/>
          <cell r="L3218"/>
          <cell r="M3218"/>
          <cell r="N3218"/>
          <cell r="O3218"/>
          <cell r="P3218">
            <v>0</v>
          </cell>
          <cell r="Q3218"/>
          <cell r="R3218"/>
          <cell r="S3218" t="str">
            <v xml:space="preserve">32819 </v>
          </cell>
          <cell r="T3218"/>
          <cell r="U3218"/>
          <cell r="V3218"/>
          <cell r="W3218"/>
          <cell r="X3218"/>
          <cell r="Y3218"/>
          <cell r="Z3218"/>
          <cell r="AA3218">
            <v>32819</v>
          </cell>
          <cell r="AB3218"/>
        </row>
        <row r="3219">
          <cell r="A3219"/>
          <cell r="B3219"/>
          <cell r="C3219"/>
          <cell r="D3219"/>
          <cell r="E3219"/>
          <cell r="F3219"/>
          <cell r="G3219"/>
          <cell r="H3219"/>
          <cell r="I3219"/>
          <cell r="J3219"/>
          <cell r="K3219"/>
          <cell r="L3219"/>
          <cell r="M3219"/>
          <cell r="N3219"/>
          <cell r="O3219"/>
          <cell r="P3219">
            <v>0</v>
          </cell>
          <cell r="Q3219"/>
          <cell r="R3219"/>
          <cell r="S3219" t="str">
            <v xml:space="preserve">32819 </v>
          </cell>
          <cell r="T3219"/>
          <cell r="U3219"/>
          <cell r="V3219"/>
          <cell r="W3219"/>
          <cell r="X3219"/>
          <cell r="Y3219"/>
          <cell r="Z3219"/>
          <cell r="AA3219">
            <v>32819</v>
          </cell>
          <cell r="AB3219"/>
        </row>
        <row r="3220">
          <cell r="A3220"/>
          <cell r="B3220"/>
          <cell r="C3220"/>
          <cell r="D3220"/>
          <cell r="E3220"/>
          <cell r="F3220"/>
          <cell r="G3220"/>
          <cell r="H3220"/>
          <cell r="I3220"/>
          <cell r="J3220"/>
          <cell r="K3220"/>
          <cell r="L3220"/>
          <cell r="M3220"/>
          <cell r="N3220"/>
          <cell r="O3220"/>
          <cell r="P3220">
            <v>0</v>
          </cell>
          <cell r="Q3220"/>
          <cell r="R3220"/>
          <cell r="S3220" t="str">
            <v xml:space="preserve">32819 </v>
          </cell>
          <cell r="T3220"/>
          <cell r="U3220"/>
          <cell r="V3220"/>
          <cell r="W3220"/>
          <cell r="X3220"/>
          <cell r="Y3220"/>
          <cell r="Z3220"/>
          <cell r="AA3220">
            <v>32819</v>
          </cell>
          <cell r="AB3220"/>
        </row>
        <row r="3221">
          <cell r="A3221"/>
          <cell r="B3221"/>
          <cell r="C3221"/>
          <cell r="D3221"/>
          <cell r="E3221"/>
          <cell r="F3221"/>
          <cell r="G3221"/>
          <cell r="H3221"/>
          <cell r="I3221"/>
          <cell r="J3221"/>
          <cell r="K3221"/>
          <cell r="L3221"/>
          <cell r="M3221"/>
          <cell r="N3221"/>
          <cell r="O3221"/>
          <cell r="P3221">
            <v>0</v>
          </cell>
          <cell r="Q3221"/>
          <cell r="R3221"/>
          <cell r="S3221" t="str">
            <v xml:space="preserve">32819 </v>
          </cell>
          <cell r="T3221"/>
          <cell r="U3221"/>
          <cell r="V3221"/>
          <cell r="W3221"/>
          <cell r="X3221"/>
          <cell r="Y3221"/>
          <cell r="Z3221"/>
          <cell r="AA3221">
            <v>32819</v>
          </cell>
          <cell r="AB3221"/>
        </row>
        <row r="3222">
          <cell r="A3222"/>
          <cell r="B3222"/>
          <cell r="C3222"/>
          <cell r="D3222"/>
          <cell r="E3222"/>
          <cell r="F3222"/>
          <cell r="G3222"/>
          <cell r="H3222"/>
          <cell r="I3222"/>
          <cell r="J3222"/>
          <cell r="K3222"/>
          <cell r="L3222"/>
          <cell r="M3222"/>
          <cell r="N3222"/>
          <cell r="O3222"/>
          <cell r="P3222">
            <v>0</v>
          </cell>
          <cell r="Q3222"/>
          <cell r="R3222"/>
          <cell r="S3222" t="str">
            <v xml:space="preserve">32819 </v>
          </cell>
          <cell r="T3222"/>
          <cell r="U3222"/>
          <cell r="V3222"/>
          <cell r="W3222"/>
          <cell r="X3222"/>
          <cell r="Y3222"/>
          <cell r="Z3222"/>
          <cell r="AA3222">
            <v>32819</v>
          </cell>
          <cell r="AB3222"/>
        </row>
        <row r="3223">
          <cell r="A3223"/>
          <cell r="B3223"/>
          <cell r="C3223"/>
          <cell r="D3223"/>
          <cell r="E3223"/>
          <cell r="F3223"/>
          <cell r="G3223"/>
          <cell r="H3223"/>
          <cell r="I3223"/>
          <cell r="J3223"/>
          <cell r="K3223"/>
          <cell r="L3223"/>
          <cell r="M3223"/>
          <cell r="N3223"/>
          <cell r="O3223"/>
          <cell r="P3223">
            <v>0</v>
          </cell>
          <cell r="Q3223"/>
          <cell r="R3223"/>
          <cell r="S3223" t="str">
            <v xml:space="preserve">32819 </v>
          </cell>
          <cell r="T3223"/>
          <cell r="U3223"/>
          <cell r="V3223"/>
          <cell r="W3223"/>
          <cell r="X3223"/>
          <cell r="Y3223"/>
          <cell r="Z3223"/>
          <cell r="AA3223">
            <v>32819</v>
          </cell>
          <cell r="AB3223"/>
        </row>
        <row r="3224">
          <cell r="A3224"/>
          <cell r="B3224"/>
          <cell r="C3224"/>
          <cell r="D3224"/>
          <cell r="E3224"/>
          <cell r="F3224"/>
          <cell r="G3224"/>
          <cell r="H3224"/>
          <cell r="I3224"/>
          <cell r="J3224"/>
          <cell r="K3224"/>
          <cell r="L3224"/>
          <cell r="M3224"/>
          <cell r="N3224"/>
          <cell r="O3224"/>
          <cell r="P3224">
            <v>0</v>
          </cell>
          <cell r="Q3224"/>
          <cell r="R3224"/>
          <cell r="S3224" t="str">
            <v xml:space="preserve">32819 </v>
          </cell>
          <cell r="T3224"/>
          <cell r="U3224"/>
          <cell r="V3224"/>
          <cell r="W3224"/>
          <cell r="X3224"/>
          <cell r="Y3224"/>
          <cell r="Z3224"/>
          <cell r="AA3224">
            <v>32819</v>
          </cell>
          <cell r="AB3224"/>
        </row>
        <row r="3225">
          <cell r="A3225"/>
          <cell r="B3225"/>
          <cell r="C3225"/>
          <cell r="D3225"/>
          <cell r="E3225"/>
          <cell r="F3225"/>
          <cell r="G3225"/>
          <cell r="H3225"/>
          <cell r="I3225"/>
          <cell r="J3225"/>
          <cell r="K3225"/>
          <cell r="L3225"/>
          <cell r="M3225"/>
          <cell r="N3225"/>
          <cell r="O3225"/>
          <cell r="P3225">
            <v>0</v>
          </cell>
          <cell r="Q3225"/>
          <cell r="R3225"/>
          <cell r="S3225" t="str">
            <v xml:space="preserve">32819 </v>
          </cell>
          <cell r="T3225"/>
          <cell r="U3225"/>
          <cell r="V3225"/>
          <cell r="W3225"/>
          <cell r="X3225"/>
          <cell r="Y3225"/>
          <cell r="Z3225"/>
          <cell r="AA3225">
            <v>32819</v>
          </cell>
          <cell r="AB3225"/>
        </row>
        <row r="3226">
          <cell r="A3226"/>
          <cell r="B3226"/>
          <cell r="C3226"/>
          <cell r="D3226"/>
          <cell r="E3226"/>
          <cell r="F3226"/>
          <cell r="G3226"/>
          <cell r="H3226"/>
          <cell r="I3226"/>
          <cell r="J3226"/>
          <cell r="K3226"/>
          <cell r="L3226"/>
          <cell r="M3226"/>
          <cell r="N3226"/>
          <cell r="O3226"/>
          <cell r="P3226">
            <v>0</v>
          </cell>
          <cell r="Q3226"/>
          <cell r="R3226"/>
          <cell r="S3226" t="str">
            <v xml:space="preserve">32819 </v>
          </cell>
          <cell r="T3226"/>
          <cell r="U3226"/>
          <cell r="V3226"/>
          <cell r="W3226"/>
          <cell r="X3226"/>
          <cell r="Y3226"/>
          <cell r="Z3226"/>
          <cell r="AA3226">
            <v>32819</v>
          </cell>
          <cell r="AB3226"/>
        </row>
        <row r="3227">
          <cell r="A3227"/>
          <cell r="B3227"/>
          <cell r="C3227"/>
          <cell r="D3227"/>
          <cell r="E3227"/>
          <cell r="F3227"/>
          <cell r="G3227"/>
          <cell r="H3227"/>
          <cell r="I3227"/>
          <cell r="J3227"/>
          <cell r="K3227"/>
          <cell r="L3227"/>
          <cell r="M3227"/>
          <cell r="N3227"/>
          <cell r="O3227"/>
          <cell r="P3227">
            <v>0</v>
          </cell>
          <cell r="Q3227"/>
          <cell r="R3227"/>
          <cell r="S3227" t="str">
            <v xml:space="preserve">32819 </v>
          </cell>
          <cell r="T3227"/>
          <cell r="U3227"/>
          <cell r="V3227"/>
          <cell r="W3227"/>
          <cell r="X3227"/>
          <cell r="Y3227"/>
          <cell r="Z3227"/>
          <cell r="AA3227">
            <v>32819</v>
          </cell>
          <cell r="AB3227"/>
        </row>
        <row r="3228">
          <cell r="A3228"/>
          <cell r="B3228"/>
          <cell r="C3228"/>
          <cell r="D3228"/>
          <cell r="E3228"/>
          <cell r="F3228"/>
          <cell r="G3228"/>
          <cell r="H3228"/>
          <cell r="I3228"/>
          <cell r="J3228"/>
          <cell r="K3228"/>
          <cell r="L3228"/>
          <cell r="M3228"/>
          <cell r="N3228"/>
          <cell r="O3228"/>
          <cell r="P3228">
            <v>0</v>
          </cell>
          <cell r="Q3228"/>
          <cell r="R3228"/>
          <cell r="S3228" t="str">
            <v xml:space="preserve">32819 </v>
          </cell>
          <cell r="T3228"/>
          <cell r="U3228"/>
          <cell r="V3228"/>
          <cell r="W3228"/>
          <cell r="X3228"/>
          <cell r="Y3228"/>
          <cell r="Z3228"/>
          <cell r="AA3228">
            <v>32819</v>
          </cell>
          <cell r="AB3228"/>
        </row>
        <row r="3229">
          <cell r="A3229"/>
          <cell r="B3229"/>
          <cell r="C3229"/>
          <cell r="D3229"/>
          <cell r="E3229"/>
          <cell r="F3229"/>
          <cell r="G3229"/>
          <cell r="H3229"/>
          <cell r="I3229"/>
          <cell r="J3229"/>
          <cell r="K3229"/>
          <cell r="L3229"/>
          <cell r="M3229"/>
          <cell r="N3229"/>
          <cell r="O3229"/>
          <cell r="P3229">
            <v>0</v>
          </cell>
          <cell r="Q3229"/>
          <cell r="R3229"/>
          <cell r="S3229" t="str">
            <v xml:space="preserve">32819 </v>
          </cell>
          <cell r="T3229"/>
          <cell r="U3229"/>
          <cell r="V3229"/>
          <cell r="W3229"/>
          <cell r="X3229"/>
          <cell r="Y3229"/>
          <cell r="Z3229"/>
          <cell r="AA3229">
            <v>32819</v>
          </cell>
          <cell r="AB3229"/>
        </row>
        <row r="3230">
          <cell r="A3230"/>
          <cell r="B3230"/>
          <cell r="C3230"/>
          <cell r="D3230"/>
          <cell r="E3230"/>
          <cell r="F3230"/>
          <cell r="G3230"/>
          <cell r="H3230"/>
          <cell r="I3230"/>
          <cell r="J3230"/>
          <cell r="K3230"/>
          <cell r="L3230"/>
          <cell r="M3230"/>
          <cell r="N3230"/>
          <cell r="O3230"/>
          <cell r="P3230">
            <v>0</v>
          </cell>
          <cell r="Q3230"/>
          <cell r="R3230"/>
          <cell r="S3230" t="str">
            <v xml:space="preserve">32819 </v>
          </cell>
          <cell r="T3230"/>
          <cell r="U3230"/>
          <cell r="V3230"/>
          <cell r="W3230"/>
          <cell r="X3230"/>
          <cell r="Y3230"/>
          <cell r="Z3230"/>
          <cell r="AA3230">
            <v>32819</v>
          </cell>
          <cell r="AB3230"/>
        </row>
        <row r="3231">
          <cell r="A3231"/>
          <cell r="B3231"/>
          <cell r="C3231"/>
          <cell r="D3231"/>
          <cell r="E3231"/>
          <cell r="F3231"/>
          <cell r="G3231"/>
          <cell r="H3231"/>
          <cell r="I3231"/>
          <cell r="J3231"/>
          <cell r="K3231"/>
          <cell r="L3231"/>
          <cell r="M3231"/>
          <cell r="N3231"/>
          <cell r="O3231"/>
          <cell r="P3231">
            <v>0</v>
          </cell>
          <cell r="Q3231"/>
          <cell r="R3231"/>
          <cell r="S3231" t="str">
            <v xml:space="preserve">32819 </v>
          </cell>
          <cell r="T3231"/>
          <cell r="U3231"/>
          <cell r="V3231"/>
          <cell r="W3231"/>
          <cell r="X3231"/>
          <cell r="Y3231"/>
          <cell r="Z3231"/>
          <cell r="AA3231">
            <v>32819</v>
          </cell>
          <cell r="AB3231"/>
        </row>
        <row r="3232">
          <cell r="A3232"/>
          <cell r="B3232"/>
          <cell r="C3232"/>
          <cell r="D3232"/>
          <cell r="E3232"/>
          <cell r="F3232"/>
          <cell r="G3232"/>
          <cell r="H3232"/>
          <cell r="I3232"/>
          <cell r="J3232"/>
          <cell r="K3232"/>
          <cell r="L3232"/>
          <cell r="M3232"/>
          <cell r="N3232"/>
          <cell r="O3232"/>
          <cell r="P3232">
            <v>0</v>
          </cell>
          <cell r="Q3232"/>
          <cell r="R3232"/>
          <cell r="S3232" t="str">
            <v xml:space="preserve">32819 </v>
          </cell>
          <cell r="T3232"/>
          <cell r="U3232"/>
          <cell r="V3232"/>
          <cell r="W3232"/>
          <cell r="X3232"/>
          <cell r="Y3232"/>
          <cell r="Z3232"/>
          <cell r="AA3232">
            <v>32819</v>
          </cell>
          <cell r="AB3232"/>
        </row>
        <row r="3233">
          <cell r="A3233"/>
          <cell r="B3233"/>
          <cell r="C3233"/>
          <cell r="D3233"/>
          <cell r="E3233"/>
          <cell r="F3233"/>
          <cell r="G3233"/>
          <cell r="H3233"/>
          <cell r="I3233"/>
          <cell r="J3233"/>
          <cell r="K3233"/>
          <cell r="L3233"/>
          <cell r="M3233"/>
          <cell r="N3233"/>
          <cell r="O3233"/>
          <cell r="P3233">
            <v>0</v>
          </cell>
          <cell r="Q3233"/>
          <cell r="R3233"/>
          <cell r="S3233" t="str">
            <v xml:space="preserve">32819 </v>
          </cell>
          <cell r="T3233"/>
          <cell r="U3233"/>
          <cell r="V3233"/>
          <cell r="W3233"/>
          <cell r="X3233"/>
          <cell r="Y3233"/>
          <cell r="Z3233"/>
          <cell r="AA3233">
            <v>32819</v>
          </cell>
          <cell r="AB3233"/>
        </row>
        <row r="3234">
          <cell r="A3234"/>
          <cell r="B3234"/>
          <cell r="C3234"/>
          <cell r="D3234"/>
          <cell r="E3234"/>
          <cell r="F3234"/>
          <cell r="G3234"/>
          <cell r="H3234"/>
          <cell r="I3234"/>
          <cell r="J3234"/>
          <cell r="K3234"/>
          <cell r="L3234"/>
          <cell r="M3234"/>
          <cell r="N3234"/>
          <cell r="O3234"/>
          <cell r="P3234">
            <v>0</v>
          </cell>
          <cell r="Q3234"/>
          <cell r="R3234"/>
          <cell r="S3234" t="str">
            <v xml:space="preserve">32819 </v>
          </cell>
          <cell r="T3234"/>
          <cell r="U3234"/>
          <cell r="V3234"/>
          <cell r="W3234"/>
          <cell r="X3234"/>
          <cell r="Y3234"/>
          <cell r="Z3234"/>
          <cell r="AA3234">
            <v>32819</v>
          </cell>
          <cell r="AB3234"/>
        </row>
        <row r="3235">
          <cell r="A3235"/>
          <cell r="B3235"/>
          <cell r="C3235"/>
          <cell r="D3235"/>
          <cell r="E3235"/>
          <cell r="F3235"/>
          <cell r="G3235"/>
          <cell r="H3235"/>
          <cell r="I3235"/>
          <cell r="J3235"/>
          <cell r="K3235"/>
          <cell r="L3235"/>
          <cell r="M3235"/>
          <cell r="N3235"/>
          <cell r="O3235"/>
          <cell r="P3235">
            <v>0</v>
          </cell>
          <cell r="Q3235"/>
          <cell r="R3235"/>
          <cell r="S3235" t="str">
            <v xml:space="preserve">32819 </v>
          </cell>
          <cell r="T3235"/>
          <cell r="U3235"/>
          <cell r="V3235"/>
          <cell r="W3235"/>
          <cell r="X3235"/>
          <cell r="Y3235"/>
          <cell r="Z3235"/>
          <cell r="AA3235">
            <v>32819</v>
          </cell>
          <cell r="AB3235"/>
        </row>
        <row r="3236">
          <cell r="A3236"/>
          <cell r="B3236"/>
          <cell r="C3236"/>
          <cell r="D3236"/>
          <cell r="E3236"/>
          <cell r="F3236"/>
          <cell r="G3236"/>
          <cell r="H3236"/>
          <cell r="I3236"/>
          <cell r="J3236"/>
          <cell r="K3236"/>
          <cell r="L3236"/>
          <cell r="M3236"/>
          <cell r="N3236"/>
          <cell r="O3236"/>
          <cell r="P3236">
            <v>0</v>
          </cell>
          <cell r="Q3236"/>
          <cell r="R3236"/>
          <cell r="S3236" t="str">
            <v xml:space="preserve">32819 </v>
          </cell>
          <cell r="T3236"/>
          <cell r="U3236"/>
          <cell r="V3236"/>
          <cell r="W3236"/>
          <cell r="X3236"/>
          <cell r="Y3236"/>
          <cell r="Z3236"/>
          <cell r="AA3236">
            <v>32819</v>
          </cell>
          <cell r="AB3236"/>
        </row>
        <row r="3237">
          <cell r="A3237"/>
          <cell r="B3237"/>
          <cell r="C3237"/>
          <cell r="D3237"/>
          <cell r="E3237"/>
          <cell r="F3237"/>
          <cell r="G3237"/>
          <cell r="H3237"/>
          <cell r="I3237"/>
          <cell r="J3237"/>
          <cell r="K3237"/>
          <cell r="L3237"/>
          <cell r="M3237"/>
          <cell r="N3237"/>
          <cell r="O3237"/>
          <cell r="P3237">
            <v>0</v>
          </cell>
          <cell r="Q3237"/>
          <cell r="R3237"/>
          <cell r="S3237" t="str">
            <v xml:space="preserve">32819 </v>
          </cell>
          <cell r="T3237"/>
          <cell r="U3237"/>
          <cell r="V3237"/>
          <cell r="W3237"/>
          <cell r="X3237"/>
          <cell r="Y3237"/>
          <cell r="Z3237"/>
          <cell r="AA3237">
            <v>32819</v>
          </cell>
          <cell r="AB3237"/>
        </row>
        <row r="3238">
          <cell r="A3238"/>
          <cell r="B3238"/>
          <cell r="C3238"/>
          <cell r="D3238"/>
          <cell r="E3238"/>
          <cell r="F3238"/>
          <cell r="G3238"/>
          <cell r="H3238"/>
          <cell r="I3238"/>
          <cell r="J3238"/>
          <cell r="K3238"/>
          <cell r="L3238"/>
          <cell r="M3238"/>
          <cell r="N3238"/>
          <cell r="O3238"/>
          <cell r="P3238">
            <v>0</v>
          </cell>
          <cell r="Q3238"/>
          <cell r="R3238"/>
          <cell r="S3238" t="str">
            <v xml:space="preserve">32819 </v>
          </cell>
          <cell r="T3238"/>
          <cell r="U3238"/>
          <cell r="V3238"/>
          <cell r="W3238"/>
          <cell r="X3238"/>
          <cell r="Y3238"/>
          <cell r="Z3238"/>
          <cell r="AA3238">
            <v>32819</v>
          </cell>
          <cell r="AB3238"/>
        </row>
        <row r="3239">
          <cell r="A3239"/>
          <cell r="B3239"/>
          <cell r="C3239"/>
          <cell r="D3239"/>
          <cell r="E3239"/>
          <cell r="F3239"/>
          <cell r="G3239"/>
          <cell r="H3239"/>
          <cell r="I3239"/>
          <cell r="J3239"/>
          <cell r="K3239"/>
          <cell r="L3239"/>
          <cell r="M3239"/>
          <cell r="N3239"/>
          <cell r="O3239"/>
          <cell r="P3239">
            <v>0</v>
          </cell>
          <cell r="Q3239"/>
          <cell r="R3239"/>
          <cell r="S3239" t="str">
            <v xml:space="preserve">32819 </v>
          </cell>
          <cell r="T3239"/>
          <cell r="U3239"/>
          <cell r="V3239"/>
          <cell r="W3239"/>
          <cell r="X3239"/>
          <cell r="Y3239"/>
          <cell r="Z3239"/>
          <cell r="AA3239">
            <v>32819</v>
          </cell>
          <cell r="AB3239"/>
        </row>
        <row r="3240">
          <cell r="A3240"/>
          <cell r="B3240"/>
          <cell r="C3240"/>
          <cell r="D3240"/>
          <cell r="E3240"/>
          <cell r="F3240"/>
          <cell r="G3240"/>
          <cell r="H3240"/>
          <cell r="I3240"/>
          <cell r="J3240"/>
          <cell r="K3240"/>
          <cell r="L3240"/>
          <cell r="M3240"/>
          <cell r="N3240"/>
          <cell r="O3240"/>
          <cell r="P3240">
            <v>0</v>
          </cell>
          <cell r="Q3240"/>
          <cell r="R3240"/>
          <cell r="S3240" t="str">
            <v xml:space="preserve">32819 </v>
          </cell>
          <cell r="T3240"/>
          <cell r="U3240"/>
          <cell r="V3240"/>
          <cell r="W3240"/>
          <cell r="X3240"/>
          <cell r="Y3240"/>
          <cell r="Z3240"/>
          <cell r="AA3240">
            <v>32819</v>
          </cell>
          <cell r="AB3240"/>
        </row>
        <row r="3241">
          <cell r="A3241"/>
          <cell r="B3241"/>
          <cell r="C3241"/>
          <cell r="D3241"/>
          <cell r="E3241"/>
          <cell r="F3241"/>
          <cell r="G3241"/>
          <cell r="H3241"/>
          <cell r="I3241"/>
          <cell r="J3241"/>
          <cell r="K3241"/>
          <cell r="L3241"/>
          <cell r="M3241"/>
          <cell r="N3241"/>
          <cell r="O3241"/>
          <cell r="P3241">
            <v>0</v>
          </cell>
          <cell r="Q3241"/>
          <cell r="R3241"/>
          <cell r="S3241" t="str">
            <v xml:space="preserve">32819 </v>
          </cell>
          <cell r="T3241"/>
          <cell r="U3241"/>
          <cell r="V3241"/>
          <cell r="W3241"/>
          <cell r="X3241"/>
          <cell r="Y3241"/>
          <cell r="Z3241"/>
          <cell r="AA3241">
            <v>32819</v>
          </cell>
          <cell r="AB3241"/>
        </row>
        <row r="3242">
          <cell r="A3242"/>
          <cell r="B3242"/>
          <cell r="C3242"/>
          <cell r="D3242"/>
          <cell r="E3242"/>
          <cell r="F3242"/>
          <cell r="G3242"/>
          <cell r="H3242"/>
          <cell r="I3242"/>
          <cell r="J3242"/>
          <cell r="K3242"/>
          <cell r="L3242"/>
          <cell r="M3242"/>
          <cell r="N3242"/>
          <cell r="O3242"/>
          <cell r="P3242">
            <v>0</v>
          </cell>
          <cell r="Q3242"/>
          <cell r="R3242"/>
          <cell r="S3242" t="str">
            <v xml:space="preserve">32819 </v>
          </cell>
          <cell r="T3242"/>
          <cell r="U3242"/>
          <cell r="V3242"/>
          <cell r="W3242"/>
          <cell r="X3242"/>
          <cell r="Y3242"/>
          <cell r="Z3242"/>
          <cell r="AA3242">
            <v>32819</v>
          </cell>
          <cell r="AB3242"/>
        </row>
        <row r="3243">
          <cell r="A3243"/>
          <cell r="B3243"/>
          <cell r="C3243"/>
          <cell r="D3243"/>
          <cell r="E3243"/>
          <cell r="F3243"/>
          <cell r="G3243"/>
          <cell r="H3243"/>
          <cell r="I3243"/>
          <cell r="J3243"/>
          <cell r="K3243"/>
          <cell r="L3243"/>
          <cell r="M3243"/>
          <cell r="N3243"/>
          <cell r="O3243"/>
          <cell r="P3243">
            <v>0</v>
          </cell>
          <cell r="Q3243"/>
          <cell r="R3243"/>
          <cell r="S3243" t="str">
            <v xml:space="preserve">32819 </v>
          </cell>
          <cell r="T3243"/>
          <cell r="U3243"/>
          <cell r="V3243"/>
          <cell r="W3243"/>
          <cell r="X3243"/>
          <cell r="Y3243"/>
          <cell r="Z3243"/>
          <cell r="AA3243">
            <v>32819</v>
          </cell>
          <cell r="AB3243"/>
        </row>
        <row r="3244">
          <cell r="A3244"/>
          <cell r="B3244"/>
          <cell r="C3244"/>
          <cell r="D3244"/>
          <cell r="E3244"/>
          <cell r="F3244"/>
          <cell r="G3244"/>
          <cell r="H3244"/>
          <cell r="I3244"/>
          <cell r="J3244"/>
          <cell r="K3244"/>
          <cell r="L3244"/>
          <cell r="M3244"/>
          <cell r="N3244"/>
          <cell r="O3244"/>
          <cell r="P3244">
            <v>0</v>
          </cell>
          <cell r="Q3244"/>
          <cell r="R3244"/>
          <cell r="S3244" t="str">
            <v xml:space="preserve">32819 </v>
          </cell>
          <cell r="T3244"/>
          <cell r="U3244"/>
          <cell r="V3244"/>
          <cell r="W3244"/>
          <cell r="X3244"/>
          <cell r="Y3244"/>
          <cell r="Z3244"/>
          <cell r="AA3244">
            <v>32819</v>
          </cell>
          <cell r="AB3244"/>
        </row>
        <row r="3245">
          <cell r="A3245"/>
          <cell r="B3245"/>
          <cell r="C3245"/>
          <cell r="D3245"/>
          <cell r="E3245"/>
          <cell r="F3245"/>
          <cell r="G3245"/>
          <cell r="H3245"/>
          <cell r="I3245"/>
          <cell r="J3245"/>
          <cell r="K3245"/>
          <cell r="L3245"/>
          <cell r="M3245"/>
          <cell r="N3245"/>
          <cell r="O3245"/>
          <cell r="P3245">
            <v>0</v>
          </cell>
          <cell r="Q3245"/>
          <cell r="R3245"/>
          <cell r="S3245" t="str">
            <v xml:space="preserve">32819 </v>
          </cell>
          <cell r="T3245"/>
          <cell r="U3245"/>
          <cell r="V3245"/>
          <cell r="W3245"/>
          <cell r="X3245"/>
          <cell r="Y3245"/>
          <cell r="Z3245"/>
          <cell r="AA3245">
            <v>32819</v>
          </cell>
          <cell r="AB3245"/>
        </row>
        <row r="3246">
          <cell r="A3246"/>
          <cell r="B3246"/>
          <cell r="C3246"/>
          <cell r="D3246"/>
          <cell r="E3246"/>
          <cell r="F3246"/>
          <cell r="G3246"/>
          <cell r="H3246"/>
          <cell r="I3246"/>
          <cell r="J3246"/>
          <cell r="K3246"/>
          <cell r="L3246"/>
          <cell r="M3246"/>
          <cell r="N3246"/>
          <cell r="O3246"/>
          <cell r="P3246">
            <v>0</v>
          </cell>
          <cell r="Q3246"/>
          <cell r="R3246"/>
          <cell r="S3246" t="str">
            <v xml:space="preserve">32819 </v>
          </cell>
          <cell r="T3246"/>
          <cell r="U3246"/>
          <cell r="V3246"/>
          <cell r="W3246"/>
          <cell r="X3246"/>
          <cell r="Y3246"/>
          <cell r="Z3246"/>
          <cell r="AA3246">
            <v>32819</v>
          </cell>
          <cell r="AB3246"/>
        </row>
        <row r="3247">
          <cell r="A3247"/>
          <cell r="B3247"/>
          <cell r="C3247"/>
          <cell r="D3247"/>
          <cell r="E3247"/>
          <cell r="F3247"/>
          <cell r="G3247"/>
          <cell r="H3247"/>
          <cell r="I3247"/>
          <cell r="J3247"/>
          <cell r="K3247"/>
          <cell r="L3247"/>
          <cell r="M3247"/>
          <cell r="N3247"/>
          <cell r="O3247"/>
          <cell r="P3247">
            <v>0</v>
          </cell>
          <cell r="Q3247"/>
          <cell r="R3247"/>
          <cell r="S3247" t="str">
            <v xml:space="preserve">32819 </v>
          </cell>
          <cell r="T3247"/>
          <cell r="U3247"/>
          <cell r="V3247"/>
          <cell r="W3247"/>
          <cell r="X3247"/>
          <cell r="Y3247"/>
          <cell r="Z3247"/>
          <cell r="AA3247">
            <v>32819</v>
          </cell>
          <cell r="AB3247"/>
        </row>
        <row r="3248">
          <cell r="A3248"/>
          <cell r="B3248"/>
          <cell r="C3248"/>
          <cell r="D3248"/>
          <cell r="E3248"/>
          <cell r="F3248"/>
          <cell r="G3248"/>
          <cell r="H3248"/>
          <cell r="I3248"/>
          <cell r="J3248"/>
          <cell r="K3248"/>
          <cell r="L3248"/>
          <cell r="M3248"/>
          <cell r="N3248"/>
          <cell r="O3248"/>
          <cell r="P3248">
            <v>0</v>
          </cell>
          <cell r="Q3248"/>
          <cell r="R3248"/>
          <cell r="S3248" t="str">
            <v xml:space="preserve">32819 </v>
          </cell>
          <cell r="T3248"/>
          <cell r="U3248"/>
          <cell r="V3248"/>
          <cell r="W3248"/>
          <cell r="X3248"/>
          <cell r="Y3248"/>
          <cell r="Z3248"/>
          <cell r="AA3248">
            <v>32819</v>
          </cell>
          <cell r="AB3248"/>
        </row>
        <row r="3249">
          <cell r="A3249"/>
          <cell r="B3249"/>
          <cell r="C3249"/>
          <cell r="D3249"/>
          <cell r="E3249"/>
          <cell r="F3249"/>
          <cell r="G3249"/>
          <cell r="H3249"/>
          <cell r="I3249"/>
          <cell r="J3249"/>
          <cell r="K3249"/>
          <cell r="L3249"/>
          <cell r="M3249"/>
          <cell r="N3249"/>
          <cell r="O3249"/>
          <cell r="P3249">
            <v>0</v>
          </cell>
          <cell r="Q3249"/>
          <cell r="R3249"/>
          <cell r="S3249" t="str">
            <v xml:space="preserve">32819 </v>
          </cell>
          <cell r="T3249"/>
          <cell r="U3249"/>
          <cell r="V3249"/>
          <cell r="W3249"/>
          <cell r="X3249"/>
          <cell r="Y3249"/>
          <cell r="Z3249"/>
          <cell r="AA3249">
            <v>32819</v>
          </cell>
          <cell r="AB3249"/>
        </row>
        <row r="3250">
          <cell r="A3250"/>
          <cell r="B3250"/>
          <cell r="C3250"/>
          <cell r="D3250"/>
          <cell r="E3250"/>
          <cell r="F3250"/>
          <cell r="G3250"/>
          <cell r="H3250"/>
          <cell r="I3250"/>
          <cell r="J3250"/>
          <cell r="K3250"/>
          <cell r="L3250"/>
          <cell r="M3250"/>
          <cell r="N3250"/>
          <cell r="O3250"/>
          <cell r="P3250">
            <v>0</v>
          </cell>
          <cell r="Q3250"/>
          <cell r="R3250"/>
          <cell r="S3250" t="str">
            <v xml:space="preserve">32819 </v>
          </cell>
          <cell r="T3250"/>
          <cell r="U3250"/>
          <cell r="V3250"/>
          <cell r="W3250"/>
          <cell r="X3250"/>
          <cell r="Y3250"/>
          <cell r="Z3250"/>
          <cell r="AA3250">
            <v>32819</v>
          </cell>
          <cell r="AB3250"/>
        </row>
        <row r="3251">
          <cell r="A3251"/>
          <cell r="B3251"/>
          <cell r="C3251"/>
          <cell r="D3251"/>
          <cell r="E3251"/>
          <cell r="F3251"/>
          <cell r="G3251"/>
          <cell r="H3251"/>
          <cell r="I3251"/>
          <cell r="J3251"/>
          <cell r="K3251"/>
          <cell r="L3251"/>
          <cell r="M3251"/>
          <cell r="N3251"/>
          <cell r="O3251"/>
          <cell r="P3251">
            <v>0</v>
          </cell>
          <cell r="Q3251"/>
          <cell r="R3251"/>
          <cell r="S3251" t="str">
            <v xml:space="preserve">32819 </v>
          </cell>
          <cell r="T3251"/>
          <cell r="U3251"/>
          <cell r="V3251"/>
          <cell r="W3251"/>
          <cell r="X3251"/>
          <cell r="Y3251"/>
          <cell r="Z3251"/>
          <cell r="AA3251">
            <v>32819</v>
          </cell>
          <cell r="AB3251"/>
        </row>
        <row r="3252">
          <cell r="A3252"/>
          <cell r="B3252"/>
          <cell r="C3252"/>
          <cell r="D3252"/>
          <cell r="E3252"/>
          <cell r="F3252"/>
          <cell r="G3252"/>
          <cell r="H3252"/>
          <cell r="I3252"/>
          <cell r="J3252"/>
          <cell r="K3252"/>
          <cell r="L3252"/>
          <cell r="M3252"/>
          <cell r="N3252"/>
          <cell r="O3252"/>
          <cell r="P3252">
            <v>0</v>
          </cell>
          <cell r="Q3252"/>
          <cell r="R3252"/>
          <cell r="S3252" t="str">
            <v xml:space="preserve">32819 </v>
          </cell>
          <cell r="T3252"/>
          <cell r="U3252"/>
          <cell r="V3252"/>
          <cell r="W3252"/>
          <cell r="X3252"/>
          <cell r="Y3252"/>
          <cell r="Z3252"/>
          <cell r="AA3252">
            <v>32819</v>
          </cell>
          <cell r="AB3252"/>
        </row>
        <row r="3253">
          <cell r="A3253"/>
          <cell r="B3253"/>
          <cell r="C3253"/>
          <cell r="D3253"/>
          <cell r="E3253"/>
          <cell r="F3253"/>
          <cell r="G3253"/>
          <cell r="H3253"/>
          <cell r="I3253"/>
          <cell r="J3253"/>
          <cell r="K3253"/>
          <cell r="L3253"/>
          <cell r="M3253"/>
          <cell r="N3253"/>
          <cell r="O3253"/>
          <cell r="P3253">
            <v>0</v>
          </cell>
          <cell r="Q3253"/>
          <cell r="R3253"/>
          <cell r="S3253" t="str">
            <v xml:space="preserve">32819 </v>
          </cell>
          <cell r="T3253"/>
          <cell r="U3253"/>
          <cell r="V3253"/>
          <cell r="W3253"/>
          <cell r="X3253"/>
          <cell r="Y3253"/>
          <cell r="Z3253"/>
          <cell r="AA3253">
            <v>32819</v>
          </cell>
          <cell r="AB3253"/>
        </row>
        <row r="3254">
          <cell r="A3254"/>
          <cell r="B3254"/>
          <cell r="C3254"/>
          <cell r="D3254"/>
          <cell r="E3254"/>
          <cell r="F3254"/>
          <cell r="G3254"/>
          <cell r="H3254"/>
          <cell r="I3254"/>
          <cell r="J3254"/>
          <cell r="K3254"/>
          <cell r="L3254"/>
          <cell r="M3254"/>
          <cell r="N3254"/>
          <cell r="O3254"/>
          <cell r="P3254">
            <v>0</v>
          </cell>
          <cell r="Q3254"/>
          <cell r="R3254"/>
          <cell r="S3254" t="str">
            <v xml:space="preserve">32819 </v>
          </cell>
          <cell r="T3254"/>
          <cell r="U3254"/>
          <cell r="V3254"/>
          <cell r="W3254"/>
          <cell r="X3254"/>
          <cell r="Y3254"/>
          <cell r="Z3254"/>
          <cell r="AA3254">
            <v>32819</v>
          </cell>
          <cell r="AB3254"/>
        </row>
        <row r="3255">
          <cell r="A3255"/>
          <cell r="B3255"/>
          <cell r="C3255"/>
          <cell r="D3255"/>
          <cell r="E3255"/>
          <cell r="F3255"/>
          <cell r="G3255"/>
          <cell r="H3255"/>
          <cell r="I3255"/>
          <cell r="J3255"/>
          <cell r="K3255"/>
          <cell r="L3255"/>
          <cell r="M3255"/>
          <cell r="N3255"/>
          <cell r="O3255"/>
          <cell r="P3255">
            <v>0</v>
          </cell>
          <cell r="Q3255"/>
          <cell r="R3255"/>
          <cell r="S3255" t="str">
            <v xml:space="preserve">32819 </v>
          </cell>
          <cell r="T3255"/>
          <cell r="U3255"/>
          <cell r="V3255"/>
          <cell r="W3255"/>
          <cell r="X3255"/>
          <cell r="Y3255"/>
          <cell r="Z3255"/>
          <cell r="AA3255">
            <v>32819</v>
          </cell>
          <cell r="AB3255"/>
        </row>
        <row r="3256">
          <cell r="A3256"/>
          <cell r="B3256"/>
          <cell r="C3256"/>
          <cell r="D3256"/>
          <cell r="E3256"/>
          <cell r="F3256"/>
          <cell r="G3256"/>
          <cell r="H3256"/>
          <cell r="I3256"/>
          <cell r="J3256"/>
          <cell r="K3256"/>
          <cell r="L3256"/>
          <cell r="M3256"/>
          <cell r="N3256"/>
          <cell r="O3256"/>
          <cell r="P3256">
            <v>0</v>
          </cell>
          <cell r="Q3256"/>
          <cell r="R3256"/>
          <cell r="S3256" t="str">
            <v xml:space="preserve">32819 </v>
          </cell>
          <cell r="T3256"/>
          <cell r="U3256"/>
          <cell r="V3256"/>
          <cell r="W3256"/>
          <cell r="X3256"/>
          <cell r="Y3256"/>
          <cell r="Z3256"/>
          <cell r="AA3256">
            <v>32819</v>
          </cell>
          <cell r="AB3256"/>
        </row>
        <row r="3257">
          <cell r="A3257"/>
          <cell r="B3257"/>
          <cell r="C3257"/>
          <cell r="D3257"/>
          <cell r="E3257"/>
          <cell r="F3257"/>
          <cell r="G3257"/>
          <cell r="H3257"/>
          <cell r="I3257"/>
          <cell r="J3257"/>
          <cell r="K3257"/>
          <cell r="L3257"/>
          <cell r="M3257"/>
          <cell r="N3257"/>
          <cell r="O3257"/>
          <cell r="P3257">
            <v>0</v>
          </cell>
          <cell r="Q3257"/>
          <cell r="R3257"/>
          <cell r="S3257" t="str">
            <v xml:space="preserve">32819 </v>
          </cell>
          <cell r="T3257"/>
          <cell r="U3257"/>
          <cell r="V3257"/>
          <cell r="W3257"/>
          <cell r="X3257"/>
          <cell r="Y3257"/>
          <cell r="Z3257"/>
          <cell r="AA3257">
            <v>32819</v>
          </cell>
          <cell r="AB3257"/>
        </row>
        <row r="3258">
          <cell r="A3258"/>
          <cell r="B3258"/>
          <cell r="C3258"/>
          <cell r="D3258"/>
          <cell r="E3258"/>
          <cell r="F3258"/>
          <cell r="G3258"/>
          <cell r="H3258"/>
          <cell r="I3258"/>
          <cell r="J3258"/>
          <cell r="K3258"/>
          <cell r="L3258"/>
          <cell r="M3258"/>
          <cell r="N3258"/>
          <cell r="O3258"/>
          <cell r="P3258">
            <v>0</v>
          </cell>
          <cell r="Q3258"/>
          <cell r="R3258"/>
          <cell r="S3258" t="str">
            <v xml:space="preserve">32819 </v>
          </cell>
          <cell r="T3258"/>
          <cell r="U3258"/>
          <cell r="V3258"/>
          <cell r="W3258"/>
          <cell r="X3258"/>
          <cell r="Y3258"/>
          <cell r="Z3258"/>
          <cell r="AA3258">
            <v>32819</v>
          </cell>
          <cell r="AB3258"/>
        </row>
        <row r="3259">
          <cell r="A3259"/>
          <cell r="B3259"/>
          <cell r="C3259"/>
          <cell r="D3259"/>
          <cell r="E3259"/>
          <cell r="F3259"/>
          <cell r="G3259"/>
          <cell r="H3259"/>
          <cell r="I3259"/>
          <cell r="J3259"/>
          <cell r="K3259"/>
          <cell r="L3259"/>
          <cell r="M3259"/>
          <cell r="N3259"/>
          <cell r="O3259"/>
          <cell r="P3259">
            <v>0</v>
          </cell>
          <cell r="Q3259"/>
          <cell r="R3259"/>
          <cell r="S3259" t="str">
            <v xml:space="preserve">32819 </v>
          </cell>
          <cell r="T3259"/>
          <cell r="U3259"/>
          <cell r="V3259"/>
          <cell r="W3259"/>
          <cell r="X3259"/>
          <cell r="Y3259"/>
          <cell r="Z3259"/>
          <cell r="AA3259">
            <v>32819</v>
          </cell>
          <cell r="AB3259"/>
        </row>
        <row r="3260">
          <cell r="A3260"/>
          <cell r="B3260"/>
          <cell r="C3260"/>
          <cell r="D3260"/>
          <cell r="E3260"/>
          <cell r="F3260"/>
          <cell r="G3260"/>
          <cell r="H3260"/>
          <cell r="I3260"/>
          <cell r="J3260"/>
          <cell r="K3260"/>
          <cell r="L3260"/>
          <cell r="M3260"/>
          <cell r="N3260"/>
          <cell r="O3260"/>
          <cell r="P3260">
            <v>0</v>
          </cell>
          <cell r="Q3260"/>
          <cell r="R3260"/>
          <cell r="S3260" t="str">
            <v xml:space="preserve">32819 </v>
          </cell>
          <cell r="T3260"/>
          <cell r="U3260"/>
          <cell r="V3260"/>
          <cell r="W3260"/>
          <cell r="X3260"/>
          <cell r="Y3260"/>
          <cell r="Z3260"/>
          <cell r="AA3260">
            <v>32819</v>
          </cell>
          <cell r="AB3260"/>
        </row>
        <row r="3261">
          <cell r="A3261"/>
          <cell r="B3261"/>
          <cell r="C3261"/>
          <cell r="D3261"/>
          <cell r="E3261"/>
          <cell r="F3261"/>
          <cell r="G3261"/>
          <cell r="H3261"/>
          <cell r="I3261"/>
          <cell r="J3261"/>
          <cell r="K3261"/>
          <cell r="L3261"/>
          <cell r="M3261"/>
          <cell r="N3261"/>
          <cell r="O3261"/>
          <cell r="P3261">
            <v>0</v>
          </cell>
          <cell r="Q3261"/>
          <cell r="R3261"/>
          <cell r="S3261" t="str">
            <v xml:space="preserve">32819 </v>
          </cell>
          <cell r="T3261"/>
          <cell r="U3261"/>
          <cell r="V3261"/>
          <cell r="W3261"/>
          <cell r="X3261"/>
          <cell r="Y3261"/>
          <cell r="Z3261"/>
          <cell r="AA3261">
            <v>32819</v>
          </cell>
          <cell r="AB3261"/>
        </row>
        <row r="3262">
          <cell r="A3262"/>
          <cell r="B3262"/>
          <cell r="C3262"/>
          <cell r="D3262"/>
          <cell r="E3262"/>
          <cell r="F3262"/>
          <cell r="G3262"/>
          <cell r="H3262"/>
          <cell r="I3262"/>
          <cell r="J3262"/>
          <cell r="K3262"/>
          <cell r="L3262"/>
          <cell r="M3262"/>
          <cell r="N3262"/>
          <cell r="O3262"/>
          <cell r="P3262">
            <v>0</v>
          </cell>
          <cell r="Q3262"/>
          <cell r="R3262"/>
          <cell r="S3262" t="str">
            <v xml:space="preserve">32819 </v>
          </cell>
          <cell r="T3262"/>
          <cell r="U3262"/>
          <cell r="V3262"/>
          <cell r="W3262"/>
          <cell r="X3262"/>
          <cell r="Y3262"/>
          <cell r="Z3262"/>
          <cell r="AA3262">
            <v>32819</v>
          </cell>
          <cell r="AB3262"/>
        </row>
        <row r="3263">
          <cell r="A3263"/>
          <cell r="B3263"/>
          <cell r="C3263"/>
          <cell r="D3263"/>
          <cell r="E3263"/>
          <cell r="F3263"/>
          <cell r="G3263"/>
          <cell r="H3263"/>
          <cell r="I3263"/>
          <cell r="J3263"/>
          <cell r="K3263"/>
          <cell r="L3263"/>
          <cell r="M3263"/>
          <cell r="N3263"/>
          <cell r="O3263"/>
          <cell r="P3263">
            <v>0</v>
          </cell>
          <cell r="Q3263"/>
          <cell r="R3263"/>
          <cell r="S3263" t="str">
            <v xml:space="preserve">32819 </v>
          </cell>
          <cell r="T3263"/>
          <cell r="U3263"/>
          <cell r="V3263"/>
          <cell r="W3263"/>
          <cell r="X3263"/>
          <cell r="Y3263"/>
          <cell r="Z3263"/>
          <cell r="AA3263">
            <v>32819</v>
          </cell>
          <cell r="AB3263"/>
        </row>
        <row r="3264">
          <cell r="A3264"/>
          <cell r="B3264"/>
          <cell r="C3264"/>
          <cell r="D3264"/>
          <cell r="E3264"/>
          <cell r="F3264"/>
          <cell r="G3264"/>
          <cell r="H3264"/>
          <cell r="I3264"/>
          <cell r="J3264"/>
          <cell r="K3264"/>
          <cell r="L3264"/>
          <cell r="M3264"/>
          <cell r="N3264"/>
          <cell r="O3264"/>
          <cell r="P3264">
            <v>0</v>
          </cell>
          <cell r="Q3264"/>
          <cell r="R3264"/>
          <cell r="S3264" t="str">
            <v xml:space="preserve">32819 </v>
          </cell>
          <cell r="T3264"/>
          <cell r="U3264"/>
          <cell r="V3264"/>
          <cell r="W3264"/>
          <cell r="X3264"/>
          <cell r="Y3264"/>
          <cell r="Z3264"/>
          <cell r="AA3264">
            <v>32819</v>
          </cell>
          <cell r="AB3264"/>
        </row>
        <row r="3265">
          <cell r="A3265"/>
          <cell r="B3265"/>
          <cell r="C3265"/>
          <cell r="D3265"/>
          <cell r="E3265"/>
          <cell r="F3265"/>
          <cell r="G3265"/>
          <cell r="H3265"/>
          <cell r="I3265"/>
          <cell r="J3265"/>
          <cell r="K3265"/>
          <cell r="L3265"/>
          <cell r="M3265"/>
          <cell r="N3265"/>
          <cell r="O3265"/>
          <cell r="P3265">
            <v>0</v>
          </cell>
          <cell r="Q3265"/>
          <cell r="R3265"/>
          <cell r="S3265" t="str">
            <v xml:space="preserve">32819 </v>
          </cell>
          <cell r="T3265"/>
          <cell r="U3265"/>
          <cell r="V3265"/>
          <cell r="W3265"/>
          <cell r="X3265"/>
          <cell r="Y3265"/>
          <cell r="Z3265"/>
          <cell r="AA3265">
            <v>32819</v>
          </cell>
          <cell r="AB3265"/>
        </row>
        <row r="3266">
          <cell r="A3266"/>
          <cell r="B3266"/>
          <cell r="C3266"/>
          <cell r="D3266"/>
          <cell r="E3266"/>
          <cell r="F3266"/>
          <cell r="G3266"/>
          <cell r="H3266"/>
          <cell r="I3266"/>
          <cell r="J3266"/>
          <cell r="K3266"/>
          <cell r="L3266"/>
          <cell r="M3266"/>
          <cell r="N3266"/>
          <cell r="O3266"/>
          <cell r="P3266">
            <v>0</v>
          </cell>
          <cell r="Q3266"/>
          <cell r="R3266"/>
          <cell r="S3266" t="str">
            <v xml:space="preserve">32819 </v>
          </cell>
          <cell r="T3266"/>
          <cell r="U3266"/>
          <cell r="V3266"/>
          <cell r="W3266"/>
          <cell r="X3266"/>
          <cell r="Y3266"/>
          <cell r="Z3266"/>
          <cell r="AA3266">
            <v>32819</v>
          </cell>
          <cell r="AB3266"/>
        </row>
        <row r="3267">
          <cell r="A3267"/>
          <cell r="B3267"/>
          <cell r="C3267"/>
          <cell r="D3267"/>
          <cell r="E3267"/>
          <cell r="F3267"/>
          <cell r="G3267"/>
          <cell r="H3267"/>
          <cell r="I3267"/>
          <cell r="J3267"/>
          <cell r="K3267"/>
          <cell r="L3267"/>
          <cell r="M3267"/>
          <cell r="N3267"/>
          <cell r="O3267"/>
          <cell r="P3267">
            <v>0</v>
          </cell>
          <cell r="Q3267"/>
          <cell r="R3267"/>
          <cell r="S3267" t="str">
            <v xml:space="preserve">32819 </v>
          </cell>
          <cell r="T3267"/>
          <cell r="U3267"/>
          <cell r="V3267"/>
          <cell r="W3267"/>
          <cell r="X3267"/>
          <cell r="Y3267"/>
          <cell r="Z3267"/>
          <cell r="AA3267">
            <v>32819</v>
          </cell>
          <cell r="AB3267"/>
        </row>
        <row r="3268">
          <cell r="A3268"/>
          <cell r="B3268"/>
          <cell r="C3268"/>
          <cell r="D3268"/>
          <cell r="E3268"/>
          <cell r="F3268"/>
          <cell r="G3268"/>
          <cell r="H3268"/>
          <cell r="I3268"/>
          <cell r="J3268"/>
          <cell r="K3268"/>
          <cell r="L3268"/>
          <cell r="M3268"/>
          <cell r="N3268"/>
          <cell r="O3268"/>
          <cell r="P3268">
            <v>0</v>
          </cell>
          <cell r="Q3268"/>
          <cell r="R3268"/>
          <cell r="S3268" t="str">
            <v xml:space="preserve">32819 </v>
          </cell>
          <cell r="T3268"/>
          <cell r="U3268"/>
          <cell r="V3268"/>
          <cell r="W3268"/>
          <cell r="X3268"/>
          <cell r="Y3268"/>
          <cell r="Z3268"/>
          <cell r="AA3268">
            <v>32819</v>
          </cell>
          <cell r="AB3268"/>
        </row>
        <row r="3269">
          <cell r="A3269"/>
          <cell r="B3269"/>
          <cell r="C3269"/>
          <cell r="D3269"/>
          <cell r="E3269"/>
          <cell r="F3269"/>
          <cell r="G3269"/>
          <cell r="H3269"/>
          <cell r="I3269"/>
          <cell r="J3269"/>
          <cell r="K3269"/>
          <cell r="L3269"/>
          <cell r="M3269"/>
          <cell r="N3269"/>
          <cell r="O3269"/>
          <cell r="P3269">
            <v>0</v>
          </cell>
          <cell r="Q3269"/>
          <cell r="R3269"/>
          <cell r="S3269" t="str">
            <v xml:space="preserve">32819 </v>
          </cell>
          <cell r="T3269"/>
          <cell r="U3269"/>
          <cell r="V3269"/>
          <cell r="W3269"/>
          <cell r="X3269"/>
          <cell r="Y3269"/>
          <cell r="Z3269"/>
          <cell r="AA3269">
            <v>32819</v>
          </cell>
          <cell r="AB3269"/>
        </row>
        <row r="3270">
          <cell r="A3270"/>
          <cell r="B3270"/>
          <cell r="C3270"/>
          <cell r="D3270"/>
          <cell r="E3270"/>
          <cell r="F3270"/>
          <cell r="G3270"/>
          <cell r="H3270"/>
          <cell r="I3270"/>
          <cell r="J3270"/>
          <cell r="K3270"/>
          <cell r="L3270"/>
          <cell r="M3270"/>
          <cell r="N3270"/>
          <cell r="O3270"/>
          <cell r="P3270">
            <v>0</v>
          </cell>
          <cell r="Q3270"/>
          <cell r="R3270"/>
          <cell r="S3270" t="str">
            <v xml:space="preserve">32819 </v>
          </cell>
          <cell r="T3270"/>
          <cell r="U3270"/>
          <cell r="V3270"/>
          <cell r="W3270"/>
          <cell r="X3270"/>
          <cell r="Y3270"/>
          <cell r="Z3270"/>
          <cell r="AA3270">
            <v>32819</v>
          </cell>
          <cell r="AB3270"/>
        </row>
        <row r="3271">
          <cell r="A3271"/>
          <cell r="B3271"/>
          <cell r="C3271"/>
          <cell r="D3271"/>
          <cell r="E3271"/>
          <cell r="F3271"/>
          <cell r="G3271"/>
          <cell r="H3271"/>
          <cell r="I3271"/>
          <cell r="J3271"/>
          <cell r="K3271"/>
          <cell r="L3271"/>
          <cell r="M3271"/>
          <cell r="N3271"/>
          <cell r="O3271"/>
          <cell r="P3271">
            <v>0</v>
          </cell>
          <cell r="Q3271"/>
          <cell r="R3271"/>
          <cell r="S3271" t="str">
            <v xml:space="preserve">32819 </v>
          </cell>
          <cell r="T3271"/>
          <cell r="U3271"/>
          <cell r="V3271"/>
          <cell r="W3271"/>
          <cell r="X3271"/>
          <cell r="Y3271"/>
          <cell r="Z3271"/>
          <cell r="AA3271">
            <v>32819</v>
          </cell>
          <cell r="AB3271"/>
        </row>
        <row r="3272">
          <cell r="A3272"/>
          <cell r="B3272"/>
          <cell r="C3272"/>
          <cell r="D3272"/>
          <cell r="E3272"/>
          <cell r="F3272"/>
          <cell r="G3272"/>
          <cell r="H3272"/>
          <cell r="I3272"/>
          <cell r="J3272"/>
          <cell r="K3272"/>
          <cell r="L3272"/>
          <cell r="M3272"/>
          <cell r="N3272"/>
          <cell r="O3272"/>
          <cell r="P3272">
            <v>0</v>
          </cell>
          <cell r="Q3272"/>
          <cell r="R3272"/>
          <cell r="S3272" t="str">
            <v xml:space="preserve">32819 </v>
          </cell>
          <cell r="T3272"/>
          <cell r="U3272"/>
          <cell r="V3272"/>
          <cell r="W3272"/>
          <cell r="X3272"/>
          <cell r="Y3272"/>
          <cell r="Z3272"/>
          <cell r="AA3272">
            <v>32819</v>
          </cell>
          <cell r="AB3272"/>
        </row>
        <row r="3273">
          <cell r="A3273"/>
          <cell r="B3273"/>
          <cell r="C3273"/>
          <cell r="D3273"/>
          <cell r="E3273"/>
          <cell r="F3273"/>
          <cell r="G3273"/>
          <cell r="H3273"/>
          <cell r="I3273"/>
          <cell r="J3273"/>
          <cell r="K3273"/>
          <cell r="L3273"/>
          <cell r="M3273"/>
          <cell r="N3273"/>
          <cell r="O3273"/>
          <cell r="P3273">
            <v>0</v>
          </cell>
          <cell r="Q3273"/>
          <cell r="R3273"/>
          <cell r="S3273" t="str">
            <v xml:space="preserve">32819 </v>
          </cell>
          <cell r="T3273"/>
          <cell r="U3273"/>
          <cell r="V3273"/>
          <cell r="W3273"/>
          <cell r="X3273"/>
          <cell r="Y3273"/>
          <cell r="Z3273"/>
          <cell r="AA3273">
            <v>32819</v>
          </cell>
          <cell r="AB3273"/>
        </row>
        <row r="3274">
          <cell r="A3274"/>
          <cell r="B3274"/>
          <cell r="C3274"/>
          <cell r="D3274"/>
          <cell r="E3274"/>
          <cell r="F3274"/>
          <cell r="G3274"/>
          <cell r="H3274"/>
          <cell r="I3274"/>
          <cell r="J3274"/>
          <cell r="K3274"/>
          <cell r="L3274"/>
          <cell r="M3274"/>
          <cell r="N3274"/>
          <cell r="O3274"/>
          <cell r="P3274">
            <v>0</v>
          </cell>
          <cell r="Q3274"/>
          <cell r="R3274"/>
          <cell r="S3274" t="str">
            <v xml:space="preserve">32819 </v>
          </cell>
          <cell r="T3274"/>
          <cell r="U3274"/>
          <cell r="V3274"/>
          <cell r="W3274"/>
          <cell r="X3274"/>
          <cell r="Y3274"/>
          <cell r="Z3274"/>
          <cell r="AA3274">
            <v>32819</v>
          </cell>
          <cell r="AB3274"/>
        </row>
        <row r="3275">
          <cell r="A3275"/>
          <cell r="B3275"/>
          <cell r="C3275"/>
          <cell r="D3275"/>
          <cell r="E3275"/>
          <cell r="F3275"/>
          <cell r="G3275"/>
          <cell r="H3275"/>
          <cell r="I3275"/>
          <cell r="J3275"/>
          <cell r="K3275"/>
          <cell r="L3275"/>
          <cell r="M3275"/>
          <cell r="N3275"/>
          <cell r="O3275"/>
          <cell r="P3275">
            <v>0</v>
          </cell>
          <cell r="Q3275"/>
          <cell r="R3275"/>
          <cell r="S3275" t="str">
            <v xml:space="preserve">32819 </v>
          </cell>
          <cell r="T3275"/>
          <cell r="U3275"/>
          <cell r="V3275"/>
          <cell r="W3275"/>
          <cell r="X3275"/>
          <cell r="Y3275"/>
          <cell r="Z3275"/>
          <cell r="AA3275">
            <v>32819</v>
          </cell>
          <cell r="AB3275"/>
        </row>
        <row r="3276">
          <cell r="A3276"/>
          <cell r="B3276"/>
          <cell r="C3276"/>
          <cell r="D3276"/>
          <cell r="E3276"/>
          <cell r="F3276"/>
          <cell r="G3276"/>
          <cell r="H3276"/>
          <cell r="I3276"/>
          <cell r="J3276"/>
          <cell r="K3276"/>
          <cell r="L3276"/>
          <cell r="M3276"/>
          <cell r="N3276"/>
          <cell r="O3276"/>
          <cell r="P3276">
            <v>0</v>
          </cell>
          <cell r="Q3276"/>
          <cell r="R3276"/>
          <cell r="S3276" t="str">
            <v xml:space="preserve">32819 </v>
          </cell>
          <cell r="T3276"/>
          <cell r="U3276"/>
          <cell r="V3276"/>
          <cell r="W3276"/>
          <cell r="X3276"/>
          <cell r="Y3276"/>
          <cell r="Z3276"/>
          <cell r="AA3276">
            <v>32819</v>
          </cell>
          <cell r="AB3276"/>
        </row>
        <row r="3277">
          <cell r="A3277"/>
          <cell r="B3277"/>
          <cell r="C3277"/>
          <cell r="D3277"/>
          <cell r="E3277"/>
          <cell r="F3277"/>
          <cell r="G3277"/>
          <cell r="H3277"/>
          <cell r="I3277"/>
          <cell r="J3277"/>
          <cell r="K3277"/>
          <cell r="L3277"/>
          <cell r="M3277"/>
          <cell r="N3277"/>
          <cell r="O3277"/>
          <cell r="P3277">
            <v>0</v>
          </cell>
          <cell r="Q3277"/>
          <cell r="R3277"/>
          <cell r="S3277" t="str">
            <v xml:space="preserve">32819 </v>
          </cell>
          <cell r="T3277"/>
          <cell r="U3277"/>
          <cell r="V3277"/>
          <cell r="W3277"/>
          <cell r="X3277"/>
          <cell r="Y3277"/>
          <cell r="Z3277"/>
          <cell r="AA3277">
            <v>32819</v>
          </cell>
          <cell r="AB3277"/>
        </row>
        <row r="3278">
          <cell r="A3278"/>
          <cell r="B3278"/>
          <cell r="C3278"/>
          <cell r="D3278"/>
          <cell r="E3278"/>
          <cell r="F3278"/>
          <cell r="G3278"/>
          <cell r="H3278"/>
          <cell r="I3278"/>
          <cell r="J3278"/>
          <cell r="K3278"/>
          <cell r="L3278"/>
          <cell r="M3278"/>
          <cell r="N3278"/>
          <cell r="O3278"/>
          <cell r="P3278">
            <v>0</v>
          </cell>
          <cell r="Q3278"/>
          <cell r="R3278"/>
          <cell r="S3278" t="str">
            <v xml:space="preserve">32819 </v>
          </cell>
          <cell r="T3278"/>
          <cell r="U3278"/>
          <cell r="V3278"/>
          <cell r="W3278"/>
          <cell r="X3278"/>
          <cell r="Y3278"/>
          <cell r="Z3278"/>
          <cell r="AA3278">
            <v>32819</v>
          </cell>
          <cell r="AB3278"/>
        </row>
        <row r="3279">
          <cell r="A3279"/>
          <cell r="B3279"/>
          <cell r="C3279"/>
          <cell r="D3279"/>
          <cell r="E3279"/>
          <cell r="F3279"/>
          <cell r="G3279"/>
          <cell r="H3279"/>
          <cell r="I3279"/>
          <cell r="J3279"/>
          <cell r="K3279"/>
          <cell r="L3279"/>
          <cell r="M3279"/>
          <cell r="N3279"/>
          <cell r="O3279"/>
          <cell r="P3279">
            <v>0</v>
          </cell>
          <cell r="Q3279"/>
          <cell r="R3279"/>
          <cell r="S3279" t="str">
            <v xml:space="preserve">32819 </v>
          </cell>
          <cell r="T3279"/>
          <cell r="U3279"/>
          <cell r="V3279"/>
          <cell r="W3279"/>
          <cell r="X3279"/>
          <cell r="Y3279"/>
          <cell r="Z3279"/>
          <cell r="AA3279">
            <v>32819</v>
          </cell>
          <cell r="AB3279"/>
        </row>
        <row r="3280">
          <cell r="A3280"/>
          <cell r="B3280"/>
          <cell r="C3280"/>
          <cell r="D3280"/>
          <cell r="E3280"/>
          <cell r="F3280"/>
          <cell r="G3280"/>
          <cell r="H3280"/>
          <cell r="I3280"/>
          <cell r="J3280"/>
          <cell r="K3280"/>
          <cell r="L3280"/>
          <cell r="M3280"/>
          <cell r="N3280"/>
          <cell r="O3280"/>
          <cell r="P3280">
            <v>0</v>
          </cell>
          <cell r="Q3280"/>
          <cell r="R3280"/>
          <cell r="S3280" t="str">
            <v xml:space="preserve">32819 </v>
          </cell>
          <cell r="T3280"/>
          <cell r="U3280"/>
          <cell r="V3280"/>
          <cell r="W3280"/>
          <cell r="X3280"/>
          <cell r="Y3280"/>
          <cell r="Z3280"/>
          <cell r="AA3280">
            <v>32819</v>
          </cell>
          <cell r="AB3280"/>
        </row>
        <row r="3281">
          <cell r="A3281"/>
          <cell r="B3281"/>
          <cell r="C3281"/>
          <cell r="D3281"/>
          <cell r="E3281"/>
          <cell r="F3281"/>
          <cell r="G3281"/>
          <cell r="H3281"/>
          <cell r="I3281"/>
          <cell r="J3281"/>
          <cell r="K3281"/>
          <cell r="L3281"/>
          <cell r="M3281"/>
          <cell r="N3281"/>
          <cell r="O3281"/>
          <cell r="P3281">
            <v>0</v>
          </cell>
          <cell r="Q3281"/>
          <cell r="R3281"/>
          <cell r="S3281" t="str">
            <v xml:space="preserve">32819 </v>
          </cell>
          <cell r="T3281"/>
          <cell r="U3281"/>
          <cell r="V3281"/>
          <cell r="W3281"/>
          <cell r="X3281"/>
          <cell r="Y3281"/>
          <cell r="Z3281"/>
          <cell r="AA3281">
            <v>32819</v>
          </cell>
          <cell r="AB3281"/>
        </row>
        <row r="3282">
          <cell r="A3282"/>
          <cell r="B3282"/>
          <cell r="C3282"/>
          <cell r="D3282"/>
          <cell r="E3282"/>
          <cell r="F3282"/>
          <cell r="G3282"/>
          <cell r="H3282"/>
          <cell r="I3282"/>
          <cell r="J3282"/>
          <cell r="K3282"/>
          <cell r="L3282"/>
          <cell r="M3282"/>
          <cell r="N3282"/>
          <cell r="O3282"/>
          <cell r="P3282">
            <v>0</v>
          </cell>
          <cell r="Q3282"/>
          <cell r="R3282"/>
          <cell r="S3282" t="str">
            <v xml:space="preserve">32819 </v>
          </cell>
          <cell r="T3282"/>
          <cell r="U3282"/>
          <cell r="V3282"/>
          <cell r="W3282"/>
          <cell r="X3282"/>
          <cell r="Y3282"/>
          <cell r="Z3282"/>
          <cell r="AA3282">
            <v>32819</v>
          </cell>
          <cell r="AB3282"/>
        </row>
        <row r="3283">
          <cell r="A3283"/>
          <cell r="B3283"/>
          <cell r="C3283"/>
          <cell r="D3283"/>
          <cell r="E3283"/>
          <cell r="F3283"/>
          <cell r="G3283"/>
          <cell r="H3283"/>
          <cell r="I3283"/>
          <cell r="J3283"/>
          <cell r="K3283"/>
          <cell r="L3283"/>
          <cell r="M3283"/>
          <cell r="N3283"/>
          <cell r="O3283"/>
          <cell r="P3283">
            <v>0</v>
          </cell>
          <cell r="Q3283"/>
          <cell r="R3283"/>
          <cell r="S3283" t="str">
            <v xml:space="preserve">32819 </v>
          </cell>
          <cell r="T3283"/>
          <cell r="U3283"/>
          <cell r="V3283"/>
          <cell r="W3283"/>
          <cell r="X3283"/>
          <cell r="Y3283"/>
          <cell r="Z3283"/>
          <cell r="AA3283">
            <v>32819</v>
          </cell>
          <cell r="AB3283"/>
        </row>
        <row r="3284">
          <cell r="A3284"/>
          <cell r="B3284"/>
          <cell r="C3284"/>
          <cell r="D3284"/>
          <cell r="E3284"/>
          <cell r="F3284"/>
          <cell r="G3284"/>
          <cell r="H3284"/>
          <cell r="I3284"/>
          <cell r="J3284"/>
          <cell r="K3284"/>
          <cell r="L3284"/>
          <cell r="M3284"/>
          <cell r="N3284"/>
          <cell r="O3284"/>
          <cell r="P3284">
            <v>0</v>
          </cell>
          <cell r="Q3284"/>
          <cell r="R3284"/>
          <cell r="S3284" t="str">
            <v xml:space="preserve">32819 </v>
          </cell>
          <cell r="T3284"/>
          <cell r="U3284"/>
          <cell r="V3284"/>
          <cell r="W3284"/>
          <cell r="X3284"/>
          <cell r="Y3284"/>
          <cell r="Z3284"/>
          <cell r="AA3284">
            <v>32819</v>
          </cell>
          <cell r="AB3284"/>
        </row>
        <row r="3285">
          <cell r="A3285"/>
          <cell r="B3285"/>
          <cell r="C3285"/>
          <cell r="D3285"/>
          <cell r="E3285"/>
          <cell r="F3285"/>
          <cell r="G3285"/>
          <cell r="H3285"/>
          <cell r="I3285"/>
          <cell r="J3285"/>
          <cell r="K3285"/>
          <cell r="L3285"/>
          <cell r="M3285"/>
          <cell r="N3285"/>
          <cell r="O3285"/>
          <cell r="P3285">
            <v>0</v>
          </cell>
          <cell r="Q3285"/>
          <cell r="R3285"/>
          <cell r="S3285" t="str">
            <v xml:space="preserve">32819 </v>
          </cell>
          <cell r="T3285"/>
          <cell r="U3285"/>
          <cell r="V3285"/>
          <cell r="W3285"/>
          <cell r="X3285"/>
          <cell r="Y3285"/>
          <cell r="Z3285"/>
          <cell r="AA3285">
            <v>32819</v>
          </cell>
          <cell r="AB3285"/>
        </row>
        <row r="3286">
          <cell r="A3286"/>
          <cell r="B3286"/>
          <cell r="C3286"/>
          <cell r="D3286"/>
          <cell r="E3286"/>
          <cell r="F3286"/>
          <cell r="G3286"/>
          <cell r="H3286"/>
          <cell r="I3286"/>
          <cell r="J3286"/>
          <cell r="K3286"/>
          <cell r="L3286"/>
          <cell r="M3286"/>
          <cell r="N3286"/>
          <cell r="O3286"/>
          <cell r="P3286">
            <v>0</v>
          </cell>
          <cell r="Q3286"/>
          <cell r="R3286"/>
          <cell r="S3286" t="str">
            <v xml:space="preserve">32819 </v>
          </cell>
          <cell r="T3286"/>
          <cell r="U3286"/>
          <cell r="V3286"/>
          <cell r="W3286"/>
          <cell r="X3286"/>
          <cell r="Y3286"/>
          <cell r="Z3286"/>
          <cell r="AA3286">
            <v>32819</v>
          </cell>
          <cell r="AB3286"/>
        </row>
        <row r="3287">
          <cell r="A3287"/>
          <cell r="B3287"/>
          <cell r="C3287"/>
          <cell r="D3287"/>
          <cell r="E3287"/>
          <cell r="F3287"/>
          <cell r="G3287"/>
          <cell r="H3287"/>
          <cell r="I3287"/>
          <cell r="J3287"/>
          <cell r="K3287"/>
          <cell r="L3287"/>
          <cell r="M3287"/>
          <cell r="N3287"/>
          <cell r="O3287"/>
          <cell r="P3287">
            <v>0</v>
          </cell>
          <cell r="Q3287"/>
          <cell r="R3287"/>
          <cell r="S3287" t="str">
            <v xml:space="preserve">32819 </v>
          </cell>
          <cell r="T3287"/>
          <cell r="U3287"/>
          <cell r="V3287"/>
          <cell r="W3287"/>
          <cell r="X3287"/>
          <cell r="Y3287"/>
          <cell r="Z3287"/>
          <cell r="AA3287">
            <v>32819</v>
          </cell>
          <cell r="AB3287"/>
        </row>
        <row r="3288">
          <cell r="A3288"/>
          <cell r="B3288"/>
          <cell r="C3288"/>
          <cell r="D3288"/>
          <cell r="E3288"/>
          <cell r="F3288"/>
          <cell r="G3288"/>
          <cell r="H3288"/>
          <cell r="I3288"/>
          <cell r="J3288"/>
          <cell r="K3288"/>
          <cell r="L3288"/>
          <cell r="M3288"/>
          <cell r="N3288"/>
          <cell r="O3288"/>
          <cell r="P3288">
            <v>0</v>
          </cell>
          <cell r="Q3288"/>
          <cell r="R3288"/>
          <cell r="S3288" t="str">
            <v xml:space="preserve">32819 </v>
          </cell>
          <cell r="T3288"/>
          <cell r="U3288"/>
          <cell r="V3288"/>
          <cell r="W3288"/>
          <cell r="X3288"/>
          <cell r="Y3288"/>
          <cell r="Z3288"/>
          <cell r="AA3288">
            <v>32819</v>
          </cell>
          <cell r="AB3288"/>
        </row>
        <row r="3289">
          <cell r="A3289"/>
          <cell r="B3289"/>
          <cell r="C3289"/>
          <cell r="D3289"/>
          <cell r="E3289"/>
          <cell r="F3289"/>
          <cell r="G3289"/>
          <cell r="H3289"/>
          <cell r="I3289"/>
          <cell r="J3289"/>
          <cell r="K3289"/>
          <cell r="L3289"/>
          <cell r="M3289"/>
          <cell r="N3289"/>
          <cell r="O3289"/>
          <cell r="P3289">
            <v>0</v>
          </cell>
          <cell r="Q3289"/>
          <cell r="R3289"/>
          <cell r="S3289" t="str">
            <v xml:space="preserve">32819 </v>
          </cell>
          <cell r="T3289"/>
          <cell r="U3289"/>
          <cell r="V3289"/>
          <cell r="W3289"/>
          <cell r="X3289"/>
          <cell r="Y3289"/>
          <cell r="Z3289"/>
          <cell r="AA3289">
            <v>32819</v>
          </cell>
          <cell r="AB3289"/>
        </row>
        <row r="3290">
          <cell r="A3290"/>
          <cell r="B3290"/>
          <cell r="C3290"/>
          <cell r="D3290"/>
          <cell r="E3290"/>
          <cell r="F3290"/>
          <cell r="G3290"/>
          <cell r="H3290"/>
          <cell r="I3290"/>
          <cell r="J3290"/>
          <cell r="K3290"/>
          <cell r="L3290"/>
          <cell r="M3290"/>
          <cell r="N3290"/>
          <cell r="O3290"/>
          <cell r="P3290">
            <v>0</v>
          </cell>
          <cell r="Q3290"/>
          <cell r="R3290"/>
          <cell r="S3290" t="str">
            <v xml:space="preserve">32819 </v>
          </cell>
          <cell r="T3290"/>
          <cell r="U3290"/>
          <cell r="V3290"/>
          <cell r="W3290"/>
          <cell r="X3290"/>
          <cell r="Y3290"/>
          <cell r="Z3290"/>
          <cell r="AA3290">
            <v>32819</v>
          </cell>
          <cell r="AB3290"/>
        </row>
        <row r="3291">
          <cell r="A3291"/>
          <cell r="B3291"/>
          <cell r="C3291"/>
          <cell r="D3291"/>
          <cell r="E3291"/>
          <cell r="F3291"/>
          <cell r="G3291"/>
          <cell r="H3291"/>
          <cell r="I3291"/>
          <cell r="J3291"/>
          <cell r="K3291"/>
          <cell r="L3291"/>
          <cell r="M3291"/>
          <cell r="N3291"/>
          <cell r="O3291"/>
          <cell r="P3291">
            <v>0</v>
          </cell>
          <cell r="Q3291"/>
          <cell r="R3291"/>
          <cell r="S3291" t="str">
            <v xml:space="preserve">32819 </v>
          </cell>
          <cell r="T3291"/>
          <cell r="U3291"/>
          <cell r="V3291"/>
          <cell r="W3291"/>
          <cell r="X3291"/>
          <cell r="Y3291"/>
          <cell r="Z3291"/>
          <cell r="AA3291">
            <v>32819</v>
          </cell>
          <cell r="AB3291"/>
        </row>
        <row r="3292">
          <cell r="A3292"/>
          <cell r="B3292"/>
          <cell r="C3292"/>
          <cell r="D3292"/>
          <cell r="E3292"/>
          <cell r="F3292"/>
          <cell r="G3292"/>
          <cell r="H3292"/>
          <cell r="I3292"/>
          <cell r="J3292"/>
          <cell r="K3292"/>
          <cell r="L3292"/>
          <cell r="M3292"/>
          <cell r="N3292"/>
          <cell r="O3292"/>
          <cell r="P3292">
            <v>0</v>
          </cell>
          <cell r="Q3292"/>
          <cell r="R3292"/>
          <cell r="S3292" t="str">
            <v xml:space="preserve">32819 </v>
          </cell>
          <cell r="T3292"/>
          <cell r="U3292"/>
          <cell r="V3292"/>
          <cell r="W3292"/>
          <cell r="X3292"/>
          <cell r="Y3292"/>
          <cell r="Z3292"/>
          <cell r="AA3292">
            <v>32819</v>
          </cell>
          <cell r="AB3292"/>
        </row>
        <row r="3293">
          <cell r="A3293"/>
          <cell r="B3293"/>
          <cell r="C3293"/>
          <cell r="D3293"/>
          <cell r="E3293"/>
          <cell r="F3293"/>
          <cell r="G3293"/>
          <cell r="H3293"/>
          <cell r="I3293"/>
          <cell r="J3293"/>
          <cell r="K3293"/>
          <cell r="L3293"/>
          <cell r="M3293"/>
          <cell r="N3293"/>
          <cell r="O3293"/>
          <cell r="P3293">
            <v>0</v>
          </cell>
          <cell r="Q3293"/>
          <cell r="R3293"/>
          <cell r="S3293" t="str">
            <v xml:space="preserve">32819 </v>
          </cell>
          <cell r="T3293"/>
          <cell r="U3293"/>
          <cell r="V3293"/>
          <cell r="W3293"/>
          <cell r="X3293"/>
          <cell r="Y3293"/>
          <cell r="Z3293"/>
          <cell r="AA3293">
            <v>32819</v>
          </cell>
          <cell r="AB3293"/>
        </row>
        <row r="3294">
          <cell r="A3294"/>
          <cell r="B3294"/>
          <cell r="C3294"/>
          <cell r="D3294"/>
          <cell r="E3294"/>
          <cell r="F3294"/>
          <cell r="G3294"/>
          <cell r="H3294"/>
          <cell r="I3294"/>
          <cell r="J3294"/>
          <cell r="K3294"/>
          <cell r="L3294"/>
          <cell r="M3294"/>
          <cell r="N3294"/>
          <cell r="O3294"/>
          <cell r="P3294">
            <v>0</v>
          </cell>
          <cell r="Q3294"/>
          <cell r="R3294"/>
          <cell r="S3294" t="str">
            <v xml:space="preserve">32819 </v>
          </cell>
          <cell r="T3294"/>
          <cell r="U3294"/>
          <cell r="V3294"/>
          <cell r="W3294"/>
          <cell r="X3294"/>
          <cell r="Y3294"/>
          <cell r="Z3294"/>
          <cell r="AA3294">
            <v>32819</v>
          </cell>
          <cell r="AB3294"/>
        </row>
        <row r="3295">
          <cell r="A3295"/>
          <cell r="B3295"/>
          <cell r="C3295"/>
          <cell r="D3295"/>
          <cell r="E3295"/>
          <cell r="F3295"/>
          <cell r="G3295"/>
          <cell r="H3295"/>
          <cell r="I3295"/>
          <cell r="J3295"/>
          <cell r="K3295"/>
          <cell r="L3295"/>
          <cell r="M3295"/>
          <cell r="N3295"/>
          <cell r="O3295"/>
          <cell r="P3295">
            <v>0</v>
          </cell>
          <cell r="Q3295"/>
          <cell r="R3295"/>
          <cell r="S3295" t="str">
            <v xml:space="preserve">32819 </v>
          </cell>
          <cell r="T3295"/>
          <cell r="U3295"/>
          <cell r="V3295"/>
          <cell r="W3295"/>
          <cell r="X3295"/>
          <cell r="Y3295"/>
          <cell r="Z3295"/>
          <cell r="AA3295">
            <v>32819</v>
          </cell>
          <cell r="AB3295"/>
        </row>
        <row r="3296">
          <cell r="A3296"/>
          <cell r="B3296"/>
          <cell r="C3296"/>
          <cell r="D3296"/>
          <cell r="E3296"/>
          <cell r="F3296"/>
          <cell r="G3296"/>
          <cell r="H3296"/>
          <cell r="I3296"/>
          <cell r="J3296"/>
          <cell r="K3296"/>
          <cell r="L3296"/>
          <cell r="M3296"/>
          <cell r="N3296"/>
          <cell r="O3296"/>
          <cell r="P3296">
            <v>0</v>
          </cell>
          <cell r="Q3296"/>
          <cell r="R3296"/>
          <cell r="S3296" t="str">
            <v xml:space="preserve">32819 </v>
          </cell>
          <cell r="T3296"/>
          <cell r="U3296"/>
          <cell r="V3296"/>
          <cell r="W3296"/>
          <cell r="X3296"/>
          <cell r="Y3296"/>
          <cell r="Z3296"/>
          <cell r="AA3296">
            <v>32819</v>
          </cell>
          <cell r="AB3296"/>
        </row>
        <row r="3297">
          <cell r="A3297"/>
          <cell r="B3297"/>
          <cell r="C3297"/>
          <cell r="D3297"/>
          <cell r="E3297"/>
          <cell r="F3297"/>
          <cell r="G3297"/>
          <cell r="H3297"/>
          <cell r="I3297"/>
          <cell r="J3297"/>
          <cell r="K3297"/>
          <cell r="L3297"/>
          <cell r="M3297"/>
          <cell r="N3297"/>
          <cell r="O3297"/>
          <cell r="P3297">
            <v>0</v>
          </cell>
          <cell r="Q3297"/>
          <cell r="R3297"/>
          <cell r="S3297" t="str">
            <v xml:space="preserve">32819 </v>
          </cell>
          <cell r="T3297"/>
          <cell r="U3297"/>
          <cell r="V3297"/>
          <cell r="W3297"/>
          <cell r="X3297"/>
          <cell r="Y3297"/>
          <cell r="Z3297"/>
          <cell r="AA3297">
            <v>32819</v>
          </cell>
          <cell r="AB3297"/>
        </row>
        <row r="3298">
          <cell r="A3298"/>
          <cell r="B3298"/>
          <cell r="C3298"/>
          <cell r="D3298"/>
          <cell r="E3298"/>
          <cell r="F3298"/>
          <cell r="G3298"/>
          <cell r="H3298"/>
          <cell r="I3298"/>
          <cell r="J3298"/>
          <cell r="K3298"/>
          <cell r="L3298"/>
          <cell r="M3298"/>
          <cell r="N3298"/>
          <cell r="O3298"/>
          <cell r="P3298">
            <v>0</v>
          </cell>
          <cell r="Q3298"/>
          <cell r="R3298"/>
          <cell r="S3298" t="str">
            <v xml:space="preserve">32819 </v>
          </cell>
          <cell r="T3298"/>
          <cell r="U3298"/>
          <cell r="V3298"/>
          <cell r="W3298"/>
          <cell r="X3298"/>
          <cell r="Y3298"/>
          <cell r="Z3298"/>
          <cell r="AA3298">
            <v>32819</v>
          </cell>
          <cell r="AB3298"/>
        </row>
        <row r="3299">
          <cell r="A3299"/>
          <cell r="B3299"/>
          <cell r="C3299"/>
          <cell r="D3299"/>
          <cell r="E3299"/>
          <cell r="F3299"/>
          <cell r="G3299"/>
          <cell r="H3299"/>
          <cell r="I3299"/>
          <cell r="J3299"/>
          <cell r="K3299"/>
          <cell r="L3299"/>
          <cell r="M3299"/>
          <cell r="N3299"/>
          <cell r="O3299"/>
          <cell r="P3299">
            <v>0</v>
          </cell>
          <cell r="Q3299"/>
          <cell r="R3299"/>
          <cell r="S3299" t="str">
            <v xml:space="preserve">32819 </v>
          </cell>
          <cell r="T3299"/>
          <cell r="U3299"/>
          <cell r="V3299"/>
          <cell r="W3299"/>
          <cell r="X3299"/>
          <cell r="Y3299"/>
          <cell r="Z3299"/>
          <cell r="AA3299">
            <v>32819</v>
          </cell>
          <cell r="AB3299"/>
        </row>
        <row r="3300">
          <cell r="A3300"/>
          <cell r="B3300"/>
          <cell r="C3300"/>
          <cell r="D3300"/>
          <cell r="E3300"/>
          <cell r="F3300"/>
          <cell r="G3300"/>
          <cell r="H3300"/>
          <cell r="I3300"/>
          <cell r="J3300"/>
          <cell r="K3300"/>
          <cell r="L3300"/>
          <cell r="M3300"/>
          <cell r="N3300"/>
          <cell r="O3300"/>
          <cell r="P3300">
            <v>0</v>
          </cell>
          <cell r="Q3300"/>
          <cell r="R3300"/>
          <cell r="S3300" t="str">
            <v xml:space="preserve">32819 </v>
          </cell>
          <cell r="T3300"/>
          <cell r="U3300"/>
          <cell r="V3300"/>
          <cell r="W3300"/>
          <cell r="X3300"/>
          <cell r="Y3300"/>
          <cell r="Z3300"/>
          <cell r="AA3300">
            <v>32819</v>
          </cell>
          <cell r="AB3300"/>
        </row>
        <row r="3301">
          <cell r="A3301"/>
          <cell r="B3301"/>
          <cell r="C3301"/>
          <cell r="D3301"/>
          <cell r="E3301"/>
          <cell r="F3301"/>
          <cell r="G3301"/>
          <cell r="H3301"/>
          <cell r="I3301"/>
          <cell r="J3301"/>
          <cell r="K3301"/>
          <cell r="L3301"/>
          <cell r="M3301"/>
          <cell r="N3301"/>
          <cell r="O3301"/>
          <cell r="P3301">
            <v>0</v>
          </cell>
          <cell r="Q3301"/>
          <cell r="R3301"/>
          <cell r="S3301" t="str">
            <v xml:space="preserve">32819 </v>
          </cell>
          <cell r="T3301"/>
          <cell r="U3301"/>
          <cell r="V3301"/>
          <cell r="W3301"/>
          <cell r="X3301"/>
          <cell r="Y3301"/>
          <cell r="Z3301"/>
          <cell r="AA3301">
            <v>32819</v>
          </cell>
          <cell r="AB3301"/>
        </row>
        <row r="3302">
          <cell r="A3302"/>
          <cell r="B3302"/>
          <cell r="C3302"/>
          <cell r="D3302"/>
          <cell r="E3302"/>
          <cell r="F3302"/>
          <cell r="G3302"/>
          <cell r="H3302"/>
          <cell r="I3302"/>
          <cell r="J3302"/>
          <cell r="K3302"/>
          <cell r="L3302"/>
          <cell r="M3302"/>
          <cell r="N3302"/>
          <cell r="O3302"/>
          <cell r="P3302">
            <v>0</v>
          </cell>
          <cell r="Q3302"/>
          <cell r="R3302"/>
          <cell r="S3302" t="str">
            <v xml:space="preserve">32819 </v>
          </cell>
          <cell r="T3302"/>
          <cell r="U3302"/>
          <cell r="V3302"/>
          <cell r="W3302"/>
          <cell r="X3302"/>
          <cell r="Y3302"/>
          <cell r="Z3302"/>
          <cell r="AA3302">
            <v>32819</v>
          </cell>
          <cell r="AB3302"/>
        </row>
        <row r="3303">
          <cell r="A3303"/>
          <cell r="B3303"/>
          <cell r="C3303"/>
          <cell r="D3303"/>
          <cell r="E3303"/>
          <cell r="F3303"/>
          <cell r="G3303"/>
          <cell r="H3303"/>
          <cell r="I3303"/>
          <cell r="J3303"/>
          <cell r="K3303"/>
          <cell r="L3303"/>
          <cell r="M3303"/>
          <cell r="N3303"/>
          <cell r="O3303"/>
          <cell r="P3303">
            <v>0</v>
          </cell>
          <cell r="Q3303"/>
          <cell r="R3303"/>
          <cell r="S3303" t="str">
            <v xml:space="preserve">32819 </v>
          </cell>
          <cell r="T3303"/>
          <cell r="U3303"/>
          <cell r="V3303"/>
          <cell r="W3303"/>
          <cell r="X3303"/>
          <cell r="Y3303"/>
          <cell r="Z3303"/>
          <cell r="AA3303">
            <v>32819</v>
          </cell>
          <cell r="AB3303"/>
        </row>
        <row r="3304">
          <cell r="A3304"/>
          <cell r="B3304"/>
          <cell r="C3304"/>
          <cell r="D3304"/>
          <cell r="E3304"/>
          <cell r="F3304"/>
          <cell r="G3304"/>
          <cell r="H3304"/>
          <cell r="I3304"/>
          <cell r="J3304"/>
          <cell r="K3304"/>
          <cell r="L3304"/>
          <cell r="M3304"/>
          <cell r="N3304"/>
          <cell r="O3304"/>
          <cell r="P3304">
            <v>0</v>
          </cell>
          <cell r="Q3304"/>
          <cell r="R3304"/>
          <cell r="S3304" t="str">
            <v xml:space="preserve">32819 </v>
          </cell>
          <cell r="T3304"/>
          <cell r="U3304"/>
          <cell r="V3304"/>
          <cell r="W3304"/>
          <cell r="X3304"/>
          <cell r="Y3304"/>
          <cell r="Z3304"/>
          <cell r="AA3304">
            <v>32819</v>
          </cell>
          <cell r="AB3304"/>
        </row>
        <row r="3305">
          <cell r="A3305"/>
          <cell r="B3305"/>
          <cell r="C3305"/>
          <cell r="D3305"/>
          <cell r="E3305"/>
          <cell r="F3305"/>
          <cell r="G3305"/>
          <cell r="H3305"/>
          <cell r="I3305"/>
          <cell r="J3305"/>
          <cell r="K3305"/>
          <cell r="L3305"/>
          <cell r="M3305"/>
          <cell r="N3305"/>
          <cell r="O3305"/>
          <cell r="P3305">
            <v>0</v>
          </cell>
          <cell r="Q3305"/>
          <cell r="R3305"/>
          <cell r="S3305" t="str">
            <v xml:space="preserve">32819 </v>
          </cell>
          <cell r="T3305"/>
          <cell r="U3305"/>
          <cell r="V3305"/>
          <cell r="W3305"/>
          <cell r="X3305"/>
          <cell r="Y3305"/>
          <cell r="Z3305"/>
          <cell r="AA3305">
            <v>32819</v>
          </cell>
          <cell r="AB3305"/>
        </row>
        <row r="3306">
          <cell r="A3306"/>
          <cell r="B3306"/>
          <cell r="C3306"/>
          <cell r="D3306"/>
          <cell r="E3306"/>
          <cell r="F3306"/>
          <cell r="G3306"/>
          <cell r="H3306"/>
          <cell r="I3306"/>
          <cell r="J3306"/>
          <cell r="K3306"/>
          <cell r="L3306"/>
          <cell r="M3306"/>
          <cell r="N3306"/>
          <cell r="O3306"/>
          <cell r="P3306">
            <v>0</v>
          </cell>
          <cell r="Q3306"/>
          <cell r="R3306"/>
          <cell r="S3306" t="str">
            <v xml:space="preserve">32819 </v>
          </cell>
          <cell r="T3306"/>
          <cell r="U3306"/>
          <cell r="V3306"/>
          <cell r="W3306"/>
          <cell r="X3306"/>
          <cell r="Y3306"/>
          <cell r="Z3306"/>
          <cell r="AA3306">
            <v>32819</v>
          </cell>
          <cell r="AB3306"/>
        </row>
        <row r="3307">
          <cell r="A3307"/>
          <cell r="B3307"/>
          <cell r="C3307"/>
          <cell r="D3307"/>
          <cell r="E3307"/>
          <cell r="F3307"/>
          <cell r="G3307"/>
          <cell r="H3307"/>
          <cell r="I3307"/>
          <cell r="J3307"/>
          <cell r="K3307"/>
          <cell r="L3307"/>
          <cell r="M3307"/>
          <cell r="N3307"/>
          <cell r="O3307"/>
          <cell r="P3307">
            <v>0</v>
          </cell>
          <cell r="Q3307"/>
          <cell r="R3307"/>
          <cell r="S3307" t="str">
            <v xml:space="preserve">32819 </v>
          </cell>
          <cell r="T3307"/>
          <cell r="U3307"/>
          <cell r="V3307"/>
          <cell r="W3307"/>
          <cell r="X3307"/>
          <cell r="Y3307"/>
          <cell r="Z3307"/>
          <cell r="AA3307">
            <v>32819</v>
          </cell>
          <cell r="AB3307"/>
        </row>
        <row r="3308">
          <cell r="A3308"/>
          <cell r="B3308"/>
          <cell r="C3308"/>
          <cell r="D3308"/>
          <cell r="E3308"/>
          <cell r="F3308"/>
          <cell r="G3308"/>
          <cell r="H3308"/>
          <cell r="I3308"/>
          <cell r="J3308"/>
          <cell r="K3308"/>
          <cell r="L3308"/>
          <cell r="M3308"/>
          <cell r="N3308"/>
          <cell r="O3308"/>
          <cell r="P3308">
            <v>0</v>
          </cell>
          <cell r="Q3308"/>
          <cell r="R3308"/>
          <cell r="S3308" t="str">
            <v xml:space="preserve">32819 </v>
          </cell>
          <cell r="T3308"/>
          <cell r="U3308"/>
          <cell r="V3308"/>
          <cell r="W3308"/>
          <cell r="X3308"/>
          <cell r="Y3308"/>
          <cell r="Z3308"/>
          <cell r="AA3308">
            <v>32819</v>
          </cell>
          <cell r="AB3308"/>
        </row>
        <row r="3309">
          <cell r="A3309"/>
          <cell r="B3309"/>
          <cell r="C3309"/>
          <cell r="D3309"/>
          <cell r="E3309"/>
          <cell r="F3309"/>
          <cell r="G3309"/>
          <cell r="H3309"/>
          <cell r="I3309"/>
          <cell r="J3309"/>
          <cell r="K3309"/>
          <cell r="L3309"/>
          <cell r="M3309"/>
          <cell r="N3309"/>
          <cell r="O3309"/>
          <cell r="P3309">
            <v>0</v>
          </cell>
          <cell r="Q3309"/>
          <cell r="R3309"/>
          <cell r="S3309" t="str">
            <v xml:space="preserve">32819 </v>
          </cell>
          <cell r="T3309"/>
          <cell r="U3309"/>
          <cell r="V3309"/>
          <cell r="W3309"/>
          <cell r="X3309"/>
          <cell r="Y3309"/>
          <cell r="Z3309"/>
          <cell r="AA3309">
            <v>32819</v>
          </cell>
          <cell r="AB3309"/>
        </row>
        <row r="3310">
          <cell r="A3310"/>
          <cell r="B3310"/>
          <cell r="C3310"/>
          <cell r="D3310"/>
          <cell r="E3310"/>
          <cell r="F3310"/>
          <cell r="G3310"/>
          <cell r="H3310"/>
          <cell r="I3310"/>
          <cell r="J3310"/>
          <cell r="K3310"/>
          <cell r="L3310"/>
          <cell r="M3310"/>
          <cell r="N3310"/>
          <cell r="O3310"/>
          <cell r="P3310">
            <v>0</v>
          </cell>
          <cell r="Q3310"/>
          <cell r="R3310"/>
          <cell r="S3310" t="str">
            <v xml:space="preserve">32819 </v>
          </cell>
          <cell r="T3310"/>
          <cell r="U3310"/>
          <cell r="V3310"/>
          <cell r="W3310"/>
          <cell r="X3310"/>
          <cell r="Y3310"/>
          <cell r="Z3310"/>
          <cell r="AA3310">
            <v>32819</v>
          </cell>
          <cell r="AB3310"/>
        </row>
        <row r="3311">
          <cell r="A3311"/>
          <cell r="B3311"/>
          <cell r="C3311"/>
          <cell r="D3311"/>
          <cell r="E3311"/>
          <cell r="F3311"/>
          <cell r="G3311"/>
          <cell r="H3311"/>
          <cell r="I3311"/>
          <cell r="J3311"/>
          <cell r="K3311"/>
          <cell r="L3311"/>
          <cell r="M3311"/>
          <cell r="N3311"/>
          <cell r="O3311"/>
          <cell r="P3311">
            <v>0</v>
          </cell>
          <cell r="Q3311"/>
          <cell r="R3311"/>
          <cell r="S3311" t="str">
            <v xml:space="preserve">32819 </v>
          </cell>
          <cell r="T3311"/>
          <cell r="U3311"/>
          <cell r="V3311"/>
          <cell r="W3311"/>
          <cell r="X3311"/>
          <cell r="Y3311"/>
          <cell r="Z3311"/>
          <cell r="AA3311">
            <v>32819</v>
          </cell>
          <cell r="AB3311"/>
        </row>
        <row r="3312">
          <cell r="A3312"/>
          <cell r="B3312"/>
          <cell r="C3312"/>
          <cell r="D3312"/>
          <cell r="E3312"/>
          <cell r="F3312"/>
          <cell r="G3312"/>
          <cell r="H3312"/>
          <cell r="I3312"/>
          <cell r="J3312"/>
          <cell r="K3312"/>
          <cell r="L3312"/>
          <cell r="M3312"/>
          <cell r="N3312"/>
          <cell r="O3312"/>
          <cell r="P3312">
            <v>0</v>
          </cell>
          <cell r="Q3312"/>
          <cell r="R3312"/>
          <cell r="S3312" t="str">
            <v xml:space="preserve">32819 </v>
          </cell>
          <cell r="T3312"/>
          <cell r="U3312"/>
          <cell r="V3312"/>
          <cell r="W3312"/>
          <cell r="X3312"/>
          <cell r="Y3312"/>
          <cell r="Z3312"/>
          <cell r="AA3312">
            <v>32819</v>
          </cell>
          <cell r="AB3312"/>
        </row>
        <row r="3313">
          <cell r="A3313"/>
          <cell r="B3313"/>
          <cell r="C3313"/>
          <cell r="D3313"/>
          <cell r="E3313"/>
          <cell r="F3313"/>
          <cell r="G3313"/>
          <cell r="H3313"/>
          <cell r="I3313"/>
          <cell r="J3313"/>
          <cell r="K3313"/>
          <cell r="L3313"/>
          <cell r="M3313"/>
          <cell r="N3313"/>
          <cell r="O3313"/>
          <cell r="P3313">
            <v>0</v>
          </cell>
          <cell r="Q3313"/>
          <cell r="R3313"/>
          <cell r="S3313" t="str">
            <v xml:space="preserve">32819 </v>
          </cell>
          <cell r="T3313"/>
          <cell r="U3313"/>
          <cell r="V3313"/>
          <cell r="W3313"/>
          <cell r="X3313"/>
          <cell r="Y3313"/>
          <cell r="Z3313"/>
          <cell r="AA3313">
            <v>32819</v>
          </cell>
          <cell r="AB3313"/>
        </row>
        <row r="3314">
          <cell r="A3314"/>
          <cell r="B3314"/>
          <cell r="C3314"/>
          <cell r="D3314"/>
          <cell r="E3314"/>
          <cell r="F3314"/>
          <cell r="G3314"/>
          <cell r="H3314"/>
          <cell r="I3314"/>
          <cell r="J3314"/>
          <cell r="K3314"/>
          <cell r="L3314"/>
          <cell r="M3314"/>
          <cell r="N3314"/>
          <cell r="O3314"/>
          <cell r="P3314">
            <v>0</v>
          </cell>
          <cell r="Q3314"/>
          <cell r="R3314"/>
          <cell r="S3314" t="str">
            <v xml:space="preserve">32819 </v>
          </cell>
          <cell r="T3314"/>
          <cell r="U3314"/>
          <cell r="V3314"/>
          <cell r="W3314"/>
          <cell r="X3314"/>
          <cell r="Y3314"/>
          <cell r="Z3314"/>
          <cell r="AA3314">
            <v>32819</v>
          </cell>
          <cell r="AB3314"/>
        </row>
        <row r="3315">
          <cell r="A3315"/>
          <cell r="B3315"/>
          <cell r="C3315"/>
          <cell r="D3315"/>
          <cell r="E3315"/>
          <cell r="F3315"/>
          <cell r="G3315"/>
          <cell r="H3315"/>
          <cell r="I3315"/>
          <cell r="J3315"/>
          <cell r="K3315"/>
          <cell r="L3315"/>
          <cell r="M3315"/>
          <cell r="N3315"/>
          <cell r="O3315"/>
          <cell r="P3315">
            <v>0</v>
          </cell>
          <cell r="Q3315"/>
          <cell r="R3315"/>
          <cell r="S3315" t="str">
            <v xml:space="preserve">32819 </v>
          </cell>
          <cell r="T3315"/>
          <cell r="U3315"/>
          <cell r="V3315"/>
          <cell r="W3315"/>
          <cell r="X3315"/>
          <cell r="Y3315"/>
          <cell r="Z3315"/>
          <cell r="AA3315">
            <v>32819</v>
          </cell>
          <cell r="AB3315"/>
        </row>
        <row r="3316">
          <cell r="A3316"/>
          <cell r="B3316"/>
          <cell r="C3316"/>
          <cell r="D3316"/>
          <cell r="E3316"/>
          <cell r="F3316"/>
          <cell r="G3316"/>
          <cell r="H3316"/>
          <cell r="I3316"/>
          <cell r="J3316"/>
          <cell r="K3316"/>
          <cell r="L3316"/>
          <cell r="M3316"/>
          <cell r="N3316"/>
          <cell r="O3316"/>
          <cell r="P3316">
            <v>0</v>
          </cell>
          <cell r="Q3316"/>
          <cell r="R3316"/>
          <cell r="S3316" t="str">
            <v xml:space="preserve">32819 </v>
          </cell>
          <cell r="T3316"/>
          <cell r="U3316"/>
          <cell r="V3316"/>
          <cell r="W3316"/>
          <cell r="X3316"/>
          <cell r="Y3316"/>
          <cell r="Z3316"/>
          <cell r="AA3316">
            <v>32819</v>
          </cell>
          <cell r="AB3316"/>
        </row>
        <row r="3317">
          <cell r="A3317"/>
          <cell r="B3317"/>
          <cell r="C3317"/>
          <cell r="D3317"/>
          <cell r="E3317"/>
          <cell r="F3317"/>
          <cell r="G3317"/>
          <cell r="H3317"/>
          <cell r="I3317"/>
          <cell r="J3317"/>
          <cell r="K3317"/>
          <cell r="L3317"/>
          <cell r="M3317"/>
          <cell r="N3317"/>
          <cell r="O3317"/>
          <cell r="P3317">
            <v>0</v>
          </cell>
          <cell r="Q3317"/>
          <cell r="R3317"/>
          <cell r="S3317" t="str">
            <v xml:space="preserve">32819 </v>
          </cell>
          <cell r="T3317"/>
          <cell r="U3317"/>
          <cell r="V3317"/>
          <cell r="W3317"/>
          <cell r="X3317"/>
          <cell r="Y3317"/>
          <cell r="Z3317"/>
          <cell r="AA3317">
            <v>32819</v>
          </cell>
          <cell r="AB3317"/>
        </row>
        <row r="3318">
          <cell r="A3318"/>
          <cell r="B3318"/>
          <cell r="C3318"/>
          <cell r="D3318"/>
          <cell r="E3318"/>
          <cell r="F3318"/>
          <cell r="G3318"/>
          <cell r="H3318"/>
          <cell r="I3318"/>
          <cell r="J3318"/>
          <cell r="K3318"/>
          <cell r="L3318"/>
          <cell r="M3318"/>
          <cell r="N3318"/>
          <cell r="O3318"/>
          <cell r="P3318">
            <v>0</v>
          </cell>
          <cell r="Q3318"/>
          <cell r="R3318"/>
          <cell r="S3318" t="str">
            <v xml:space="preserve">32819 </v>
          </cell>
          <cell r="T3318"/>
          <cell r="U3318"/>
          <cell r="V3318"/>
          <cell r="W3318"/>
          <cell r="X3318"/>
          <cell r="Y3318"/>
          <cell r="Z3318"/>
          <cell r="AA3318">
            <v>32819</v>
          </cell>
          <cell r="AB3318"/>
        </row>
        <row r="3319">
          <cell r="A3319"/>
          <cell r="B3319"/>
          <cell r="C3319"/>
          <cell r="D3319"/>
          <cell r="E3319"/>
          <cell r="F3319"/>
          <cell r="G3319"/>
          <cell r="H3319"/>
          <cell r="I3319"/>
          <cell r="J3319"/>
          <cell r="K3319"/>
          <cell r="L3319"/>
          <cell r="M3319"/>
          <cell r="N3319"/>
          <cell r="O3319"/>
          <cell r="P3319">
            <v>0</v>
          </cell>
          <cell r="Q3319"/>
          <cell r="R3319"/>
          <cell r="S3319" t="str">
            <v xml:space="preserve">32819 </v>
          </cell>
          <cell r="T3319"/>
          <cell r="U3319"/>
          <cell r="V3319"/>
          <cell r="W3319"/>
          <cell r="X3319"/>
          <cell r="Y3319"/>
          <cell r="Z3319"/>
          <cell r="AA3319">
            <v>32819</v>
          </cell>
          <cell r="AB3319"/>
        </row>
        <row r="3320">
          <cell r="A3320"/>
          <cell r="B3320"/>
          <cell r="C3320"/>
          <cell r="D3320"/>
          <cell r="E3320"/>
          <cell r="F3320"/>
          <cell r="G3320"/>
          <cell r="H3320"/>
          <cell r="I3320"/>
          <cell r="J3320"/>
          <cell r="K3320"/>
          <cell r="L3320"/>
          <cell r="M3320"/>
          <cell r="N3320"/>
          <cell r="O3320"/>
          <cell r="P3320">
            <v>0</v>
          </cell>
          <cell r="Q3320"/>
          <cell r="R3320"/>
          <cell r="S3320" t="str">
            <v xml:space="preserve">32819 </v>
          </cell>
          <cell r="T3320"/>
          <cell r="U3320"/>
          <cell r="V3320"/>
          <cell r="W3320"/>
          <cell r="X3320"/>
          <cell r="Y3320"/>
          <cell r="Z3320"/>
          <cell r="AA3320">
            <v>32819</v>
          </cell>
          <cell r="AB3320"/>
        </row>
        <row r="3321">
          <cell r="A3321"/>
          <cell r="B3321"/>
          <cell r="C3321"/>
          <cell r="D3321"/>
          <cell r="E3321"/>
          <cell r="F3321"/>
          <cell r="G3321"/>
          <cell r="H3321"/>
          <cell r="I3321"/>
          <cell r="J3321"/>
          <cell r="K3321"/>
          <cell r="L3321"/>
          <cell r="M3321"/>
          <cell r="N3321"/>
          <cell r="O3321"/>
          <cell r="P3321">
            <v>0</v>
          </cell>
          <cell r="Q3321"/>
          <cell r="R3321"/>
          <cell r="S3321" t="str">
            <v xml:space="preserve">32819 </v>
          </cell>
          <cell r="T3321"/>
          <cell r="U3321"/>
          <cell r="V3321"/>
          <cell r="W3321"/>
          <cell r="X3321"/>
          <cell r="Y3321"/>
          <cell r="Z3321"/>
          <cell r="AA3321">
            <v>32819</v>
          </cell>
          <cell r="AB3321"/>
        </row>
        <row r="3322">
          <cell r="A3322"/>
          <cell r="B3322"/>
          <cell r="C3322"/>
          <cell r="D3322"/>
          <cell r="E3322"/>
          <cell r="F3322"/>
          <cell r="G3322"/>
          <cell r="H3322"/>
          <cell r="I3322"/>
          <cell r="J3322"/>
          <cell r="K3322"/>
          <cell r="L3322"/>
          <cell r="M3322"/>
          <cell r="N3322"/>
          <cell r="O3322"/>
          <cell r="P3322">
            <v>0</v>
          </cell>
          <cell r="Q3322"/>
          <cell r="R3322"/>
          <cell r="S3322" t="str">
            <v xml:space="preserve">32819 </v>
          </cell>
          <cell r="T3322"/>
          <cell r="U3322"/>
          <cell r="V3322"/>
          <cell r="W3322"/>
          <cell r="X3322"/>
          <cell r="Y3322"/>
          <cell r="Z3322"/>
          <cell r="AA3322">
            <v>32819</v>
          </cell>
          <cell r="AB3322"/>
        </row>
        <row r="3323">
          <cell r="A3323"/>
          <cell r="B3323"/>
          <cell r="C3323"/>
          <cell r="D3323"/>
          <cell r="E3323"/>
          <cell r="F3323"/>
          <cell r="G3323"/>
          <cell r="H3323"/>
          <cell r="I3323"/>
          <cell r="J3323"/>
          <cell r="K3323"/>
          <cell r="L3323"/>
          <cell r="M3323"/>
          <cell r="N3323"/>
          <cell r="O3323"/>
          <cell r="P3323">
            <v>0</v>
          </cell>
          <cell r="Q3323"/>
          <cell r="R3323"/>
          <cell r="S3323" t="str">
            <v xml:space="preserve">32819 </v>
          </cell>
          <cell r="T3323"/>
          <cell r="U3323"/>
          <cell r="V3323"/>
          <cell r="W3323"/>
          <cell r="X3323"/>
          <cell r="Y3323"/>
          <cell r="Z3323"/>
          <cell r="AA3323">
            <v>32819</v>
          </cell>
          <cell r="AB3323"/>
        </row>
        <row r="3324">
          <cell r="A3324"/>
          <cell r="B3324"/>
          <cell r="C3324"/>
          <cell r="D3324"/>
          <cell r="E3324"/>
          <cell r="F3324"/>
          <cell r="G3324"/>
          <cell r="H3324"/>
          <cell r="I3324"/>
          <cell r="J3324"/>
          <cell r="K3324"/>
          <cell r="L3324"/>
          <cell r="M3324"/>
          <cell r="N3324"/>
          <cell r="O3324"/>
          <cell r="P3324">
            <v>0</v>
          </cell>
          <cell r="Q3324"/>
          <cell r="R3324"/>
          <cell r="S3324" t="str">
            <v xml:space="preserve">32819 </v>
          </cell>
          <cell r="T3324"/>
          <cell r="U3324"/>
          <cell r="V3324"/>
          <cell r="W3324"/>
          <cell r="X3324"/>
          <cell r="Y3324"/>
          <cell r="Z3324"/>
          <cell r="AA3324">
            <v>32819</v>
          </cell>
          <cell r="AB3324"/>
        </row>
        <row r="3325">
          <cell r="A3325"/>
          <cell r="B3325"/>
          <cell r="C3325"/>
          <cell r="D3325"/>
          <cell r="E3325"/>
          <cell r="F3325"/>
          <cell r="G3325"/>
          <cell r="H3325"/>
          <cell r="I3325"/>
          <cell r="J3325"/>
          <cell r="K3325"/>
          <cell r="L3325"/>
          <cell r="M3325"/>
          <cell r="N3325"/>
          <cell r="O3325"/>
          <cell r="P3325">
            <v>0</v>
          </cell>
          <cell r="Q3325"/>
          <cell r="R3325"/>
          <cell r="S3325" t="str">
            <v xml:space="preserve">32819 </v>
          </cell>
          <cell r="T3325"/>
          <cell r="U3325"/>
          <cell r="V3325"/>
          <cell r="W3325"/>
          <cell r="X3325"/>
          <cell r="Y3325"/>
          <cell r="Z3325"/>
          <cell r="AA3325">
            <v>32819</v>
          </cell>
          <cell r="AB3325"/>
        </row>
        <row r="3326">
          <cell r="A3326"/>
          <cell r="B3326"/>
          <cell r="C3326"/>
          <cell r="D3326"/>
          <cell r="E3326"/>
          <cell r="F3326"/>
          <cell r="G3326"/>
          <cell r="H3326"/>
          <cell r="I3326"/>
          <cell r="J3326"/>
          <cell r="K3326"/>
          <cell r="L3326"/>
          <cell r="M3326"/>
          <cell r="N3326"/>
          <cell r="O3326"/>
          <cell r="P3326">
            <v>0</v>
          </cell>
          <cell r="Q3326"/>
          <cell r="R3326"/>
          <cell r="S3326" t="str">
            <v xml:space="preserve">32819 </v>
          </cell>
          <cell r="T3326"/>
          <cell r="U3326"/>
          <cell r="V3326"/>
          <cell r="W3326"/>
          <cell r="X3326"/>
          <cell r="Y3326"/>
          <cell r="Z3326"/>
          <cell r="AA3326">
            <v>32819</v>
          </cell>
          <cell r="AB3326"/>
        </row>
        <row r="3327">
          <cell r="A3327"/>
          <cell r="B3327"/>
          <cell r="C3327"/>
          <cell r="D3327"/>
          <cell r="E3327"/>
          <cell r="F3327"/>
          <cell r="G3327"/>
          <cell r="H3327"/>
          <cell r="I3327"/>
          <cell r="J3327"/>
          <cell r="K3327"/>
          <cell r="L3327"/>
          <cell r="M3327"/>
          <cell r="N3327"/>
          <cell r="O3327"/>
          <cell r="P3327">
            <v>0</v>
          </cell>
          <cell r="Q3327"/>
          <cell r="R3327"/>
          <cell r="S3327" t="str">
            <v xml:space="preserve">32819 </v>
          </cell>
          <cell r="T3327"/>
          <cell r="U3327"/>
          <cell r="V3327"/>
          <cell r="W3327"/>
          <cell r="X3327"/>
          <cell r="Y3327"/>
          <cell r="Z3327"/>
          <cell r="AA3327">
            <v>32819</v>
          </cell>
          <cell r="AB3327"/>
        </row>
        <row r="3328">
          <cell r="A3328"/>
          <cell r="B3328"/>
          <cell r="C3328"/>
          <cell r="D3328"/>
          <cell r="E3328"/>
          <cell r="F3328"/>
          <cell r="G3328"/>
          <cell r="H3328"/>
          <cell r="I3328"/>
          <cell r="J3328"/>
          <cell r="K3328"/>
          <cell r="L3328"/>
          <cell r="M3328"/>
          <cell r="N3328"/>
          <cell r="O3328"/>
          <cell r="P3328">
            <v>0</v>
          </cell>
          <cell r="Q3328"/>
          <cell r="R3328"/>
          <cell r="S3328" t="str">
            <v xml:space="preserve">32819 </v>
          </cell>
          <cell r="T3328"/>
          <cell r="U3328"/>
          <cell r="V3328"/>
          <cell r="W3328"/>
          <cell r="X3328"/>
          <cell r="Y3328"/>
          <cell r="Z3328"/>
          <cell r="AA3328">
            <v>32819</v>
          </cell>
          <cell r="AB3328"/>
        </row>
        <row r="3329">
          <cell r="A3329"/>
          <cell r="B3329"/>
          <cell r="C3329"/>
          <cell r="D3329"/>
          <cell r="E3329"/>
          <cell r="F3329"/>
          <cell r="G3329"/>
          <cell r="H3329"/>
          <cell r="I3329"/>
          <cell r="J3329"/>
          <cell r="K3329"/>
          <cell r="L3329"/>
          <cell r="M3329"/>
          <cell r="N3329"/>
          <cell r="O3329"/>
          <cell r="P3329">
            <v>0</v>
          </cell>
          <cell r="Q3329"/>
          <cell r="R3329"/>
          <cell r="S3329" t="str">
            <v xml:space="preserve">32819 </v>
          </cell>
          <cell r="T3329"/>
          <cell r="U3329"/>
          <cell r="V3329"/>
          <cell r="W3329"/>
          <cell r="X3329"/>
          <cell r="Y3329"/>
          <cell r="Z3329"/>
          <cell r="AA3329">
            <v>32819</v>
          </cell>
          <cell r="AB3329"/>
        </row>
        <row r="3330">
          <cell r="A3330"/>
          <cell r="B3330"/>
          <cell r="C3330"/>
          <cell r="D3330"/>
          <cell r="E3330"/>
          <cell r="F3330"/>
          <cell r="G3330"/>
          <cell r="H3330"/>
          <cell r="I3330"/>
          <cell r="J3330"/>
          <cell r="K3330"/>
          <cell r="L3330"/>
          <cell r="M3330"/>
          <cell r="N3330"/>
          <cell r="O3330"/>
          <cell r="P3330">
            <v>0</v>
          </cell>
          <cell r="Q3330"/>
          <cell r="R3330"/>
          <cell r="S3330" t="str">
            <v xml:space="preserve">32819 </v>
          </cell>
          <cell r="T3330"/>
          <cell r="U3330"/>
          <cell r="V3330"/>
          <cell r="W3330"/>
          <cell r="X3330"/>
          <cell r="Y3330"/>
          <cell r="Z3330"/>
          <cell r="AA3330">
            <v>32819</v>
          </cell>
          <cell r="AB3330"/>
        </row>
        <row r="3331">
          <cell r="A3331"/>
          <cell r="B3331"/>
          <cell r="C3331"/>
          <cell r="D3331"/>
          <cell r="E3331"/>
          <cell r="F3331"/>
          <cell r="G3331"/>
          <cell r="H3331"/>
          <cell r="I3331"/>
          <cell r="J3331"/>
          <cell r="K3331"/>
          <cell r="L3331"/>
          <cell r="M3331"/>
          <cell r="N3331"/>
          <cell r="O3331"/>
          <cell r="P3331">
            <v>0</v>
          </cell>
          <cell r="Q3331"/>
          <cell r="R3331"/>
          <cell r="S3331" t="str">
            <v xml:space="preserve">32819 </v>
          </cell>
          <cell r="T3331"/>
          <cell r="U3331"/>
          <cell r="V3331"/>
          <cell r="W3331"/>
          <cell r="X3331"/>
          <cell r="Y3331"/>
          <cell r="Z3331"/>
          <cell r="AA3331">
            <v>32819</v>
          </cell>
          <cell r="AB3331"/>
        </row>
        <row r="3332">
          <cell r="A3332"/>
          <cell r="B3332"/>
          <cell r="C3332"/>
          <cell r="D3332"/>
          <cell r="E3332"/>
          <cell r="F3332"/>
          <cell r="G3332"/>
          <cell r="H3332"/>
          <cell r="I3332"/>
          <cell r="J3332"/>
          <cell r="K3332"/>
          <cell r="L3332"/>
          <cell r="M3332"/>
          <cell r="N3332"/>
          <cell r="O3332"/>
          <cell r="P3332">
            <v>0</v>
          </cell>
          <cell r="Q3332"/>
          <cell r="R3332"/>
          <cell r="S3332" t="str">
            <v xml:space="preserve">32819 </v>
          </cell>
          <cell r="T3332"/>
          <cell r="U3332"/>
          <cell r="V3332"/>
          <cell r="W3332"/>
          <cell r="X3332"/>
          <cell r="Y3332"/>
          <cell r="Z3332"/>
          <cell r="AA3332">
            <v>32819</v>
          </cell>
          <cell r="AB3332"/>
        </row>
        <row r="3333">
          <cell r="A3333"/>
          <cell r="B3333"/>
          <cell r="C3333"/>
          <cell r="D3333"/>
          <cell r="E3333"/>
          <cell r="F3333"/>
          <cell r="G3333"/>
          <cell r="H3333"/>
          <cell r="I3333"/>
          <cell r="J3333"/>
          <cell r="K3333"/>
          <cell r="L3333"/>
          <cell r="M3333"/>
          <cell r="N3333"/>
          <cell r="O3333"/>
          <cell r="P3333">
            <v>0</v>
          </cell>
          <cell r="Q3333"/>
          <cell r="R3333"/>
          <cell r="S3333" t="str">
            <v xml:space="preserve">32819 </v>
          </cell>
          <cell r="T3333"/>
          <cell r="U3333"/>
          <cell r="V3333"/>
          <cell r="W3333"/>
          <cell r="X3333"/>
          <cell r="Y3333"/>
          <cell r="Z3333"/>
          <cell r="AA3333">
            <v>32819</v>
          </cell>
          <cell r="AB3333"/>
        </row>
        <row r="3334">
          <cell r="A3334"/>
          <cell r="B3334"/>
          <cell r="C3334"/>
          <cell r="D3334"/>
          <cell r="E3334"/>
          <cell r="F3334"/>
          <cell r="G3334"/>
          <cell r="H3334"/>
          <cell r="I3334"/>
          <cell r="J3334"/>
          <cell r="K3334"/>
          <cell r="L3334"/>
          <cell r="M3334"/>
          <cell r="N3334"/>
          <cell r="O3334"/>
          <cell r="P3334">
            <v>0</v>
          </cell>
          <cell r="Q3334"/>
          <cell r="R3334"/>
          <cell r="S3334" t="str">
            <v xml:space="preserve">32819 </v>
          </cell>
          <cell r="T3334"/>
          <cell r="U3334"/>
          <cell r="V3334"/>
          <cell r="W3334"/>
          <cell r="X3334"/>
          <cell r="Y3334"/>
          <cell r="Z3334"/>
          <cell r="AA3334">
            <v>32819</v>
          </cell>
          <cell r="AB3334"/>
        </row>
        <row r="3335">
          <cell r="A3335"/>
          <cell r="B3335"/>
          <cell r="C3335"/>
          <cell r="D3335"/>
          <cell r="E3335"/>
          <cell r="F3335"/>
          <cell r="G3335"/>
          <cell r="H3335"/>
          <cell r="I3335"/>
          <cell r="J3335"/>
          <cell r="K3335"/>
          <cell r="L3335"/>
          <cell r="M3335"/>
          <cell r="N3335"/>
          <cell r="O3335"/>
          <cell r="P3335">
            <v>0</v>
          </cell>
          <cell r="Q3335"/>
          <cell r="R3335"/>
          <cell r="S3335" t="str">
            <v xml:space="preserve">32819 </v>
          </cell>
          <cell r="T3335"/>
          <cell r="U3335"/>
          <cell r="V3335"/>
          <cell r="W3335"/>
          <cell r="X3335"/>
          <cell r="Y3335"/>
          <cell r="Z3335"/>
          <cell r="AA3335">
            <v>32819</v>
          </cell>
          <cell r="AB3335"/>
        </row>
        <row r="3336">
          <cell r="A3336"/>
          <cell r="B3336"/>
          <cell r="C3336"/>
          <cell r="D3336"/>
          <cell r="E3336"/>
          <cell r="F3336"/>
          <cell r="G3336"/>
          <cell r="H3336"/>
          <cell r="I3336"/>
          <cell r="J3336"/>
          <cell r="K3336"/>
          <cell r="L3336"/>
          <cell r="M3336"/>
          <cell r="N3336"/>
          <cell r="O3336"/>
          <cell r="P3336">
            <v>0</v>
          </cell>
          <cell r="Q3336"/>
          <cell r="R3336"/>
          <cell r="S3336" t="str">
            <v xml:space="preserve">32819 </v>
          </cell>
          <cell r="T3336"/>
          <cell r="U3336"/>
          <cell r="V3336"/>
          <cell r="W3336"/>
          <cell r="X3336"/>
          <cell r="Y3336"/>
          <cell r="Z3336"/>
          <cell r="AA3336">
            <v>32819</v>
          </cell>
          <cell r="AB3336"/>
        </row>
        <row r="3337">
          <cell r="A3337"/>
          <cell r="B3337"/>
          <cell r="C3337"/>
          <cell r="D3337"/>
          <cell r="E3337"/>
          <cell r="F3337"/>
          <cell r="G3337"/>
          <cell r="H3337"/>
          <cell r="I3337"/>
          <cell r="J3337"/>
          <cell r="K3337"/>
          <cell r="L3337"/>
          <cell r="M3337"/>
          <cell r="N3337"/>
          <cell r="O3337"/>
          <cell r="P3337">
            <v>0</v>
          </cell>
          <cell r="Q3337"/>
          <cell r="R3337"/>
          <cell r="S3337" t="str">
            <v xml:space="preserve">32819 </v>
          </cell>
          <cell r="T3337"/>
          <cell r="U3337"/>
          <cell r="V3337"/>
          <cell r="W3337"/>
          <cell r="X3337"/>
          <cell r="Y3337"/>
          <cell r="Z3337"/>
          <cell r="AA3337">
            <v>32819</v>
          </cell>
          <cell r="AB3337"/>
        </row>
        <row r="3338">
          <cell r="A3338"/>
          <cell r="B3338"/>
          <cell r="C3338"/>
          <cell r="D3338"/>
          <cell r="E3338"/>
          <cell r="F3338"/>
          <cell r="G3338"/>
          <cell r="H3338"/>
          <cell r="I3338"/>
          <cell r="J3338"/>
          <cell r="K3338"/>
          <cell r="L3338"/>
          <cell r="M3338"/>
          <cell r="N3338"/>
          <cell r="O3338"/>
          <cell r="P3338">
            <v>0</v>
          </cell>
          <cell r="Q3338"/>
          <cell r="R3338"/>
          <cell r="S3338" t="str">
            <v xml:space="preserve">32819 </v>
          </cell>
          <cell r="T3338"/>
          <cell r="U3338"/>
          <cell r="V3338"/>
          <cell r="W3338"/>
          <cell r="X3338"/>
          <cell r="Y3338"/>
          <cell r="Z3338"/>
          <cell r="AA3338">
            <v>32819</v>
          </cell>
          <cell r="AB3338"/>
        </row>
        <row r="3339">
          <cell r="A3339"/>
          <cell r="B3339"/>
          <cell r="C3339"/>
          <cell r="D3339"/>
          <cell r="E3339"/>
          <cell r="F3339"/>
          <cell r="G3339"/>
          <cell r="H3339"/>
          <cell r="I3339"/>
          <cell r="J3339"/>
          <cell r="K3339"/>
          <cell r="L3339"/>
          <cell r="M3339"/>
          <cell r="N3339"/>
          <cell r="O3339"/>
          <cell r="P3339">
            <v>0</v>
          </cell>
          <cell r="Q3339"/>
          <cell r="R3339"/>
          <cell r="S3339" t="str">
            <v xml:space="preserve">32819 </v>
          </cell>
          <cell r="T3339"/>
          <cell r="U3339"/>
          <cell r="V3339"/>
          <cell r="W3339"/>
          <cell r="X3339"/>
          <cell r="Y3339"/>
          <cell r="Z3339"/>
          <cell r="AA3339">
            <v>32819</v>
          </cell>
          <cell r="AB3339"/>
        </row>
        <row r="3340">
          <cell r="A3340"/>
          <cell r="B3340"/>
          <cell r="C3340"/>
          <cell r="D3340"/>
          <cell r="E3340"/>
          <cell r="F3340"/>
          <cell r="G3340"/>
          <cell r="H3340"/>
          <cell r="I3340"/>
          <cell r="J3340"/>
          <cell r="K3340"/>
          <cell r="L3340"/>
          <cell r="M3340"/>
          <cell r="N3340"/>
          <cell r="O3340"/>
          <cell r="P3340">
            <v>0</v>
          </cell>
          <cell r="Q3340"/>
          <cell r="R3340"/>
          <cell r="S3340" t="str">
            <v xml:space="preserve">32819 </v>
          </cell>
          <cell r="T3340"/>
          <cell r="U3340"/>
          <cell r="V3340"/>
          <cell r="W3340"/>
          <cell r="X3340"/>
          <cell r="Y3340"/>
          <cell r="Z3340"/>
          <cell r="AA3340">
            <v>32819</v>
          </cell>
          <cell r="AB3340"/>
        </row>
        <row r="3341">
          <cell r="A3341"/>
          <cell r="B3341"/>
          <cell r="C3341"/>
          <cell r="D3341"/>
          <cell r="E3341"/>
          <cell r="F3341"/>
          <cell r="G3341"/>
          <cell r="H3341"/>
          <cell r="I3341"/>
          <cell r="J3341"/>
          <cell r="K3341"/>
          <cell r="L3341"/>
          <cell r="M3341"/>
          <cell r="N3341"/>
          <cell r="O3341"/>
          <cell r="P3341">
            <v>0</v>
          </cell>
          <cell r="Q3341"/>
          <cell r="R3341"/>
          <cell r="S3341" t="str">
            <v xml:space="preserve">32819 </v>
          </cell>
          <cell r="T3341"/>
          <cell r="U3341"/>
          <cell r="V3341"/>
          <cell r="W3341"/>
          <cell r="X3341"/>
          <cell r="Y3341"/>
          <cell r="Z3341"/>
          <cell r="AA3341">
            <v>32819</v>
          </cell>
          <cell r="AB3341"/>
        </row>
        <row r="3342">
          <cell r="A3342"/>
          <cell r="B3342"/>
          <cell r="C3342"/>
          <cell r="D3342"/>
          <cell r="E3342"/>
          <cell r="F3342"/>
          <cell r="G3342"/>
          <cell r="H3342"/>
          <cell r="I3342"/>
          <cell r="J3342"/>
          <cell r="K3342"/>
          <cell r="L3342"/>
          <cell r="M3342"/>
          <cell r="N3342"/>
          <cell r="O3342"/>
          <cell r="P3342">
            <v>0</v>
          </cell>
          <cell r="Q3342"/>
          <cell r="R3342"/>
          <cell r="S3342" t="str">
            <v xml:space="preserve">32819 </v>
          </cell>
          <cell r="T3342"/>
          <cell r="U3342"/>
          <cell r="V3342"/>
          <cell r="W3342"/>
          <cell r="X3342"/>
          <cell r="Y3342"/>
          <cell r="Z3342"/>
          <cell r="AA3342">
            <v>32819</v>
          </cell>
          <cell r="AB3342"/>
        </row>
        <row r="3343">
          <cell r="A3343"/>
          <cell r="B3343"/>
          <cell r="C3343"/>
          <cell r="D3343"/>
          <cell r="E3343"/>
          <cell r="F3343"/>
          <cell r="G3343"/>
          <cell r="H3343"/>
          <cell r="I3343"/>
          <cell r="J3343"/>
          <cell r="K3343"/>
          <cell r="L3343"/>
          <cell r="M3343"/>
          <cell r="N3343"/>
          <cell r="O3343"/>
          <cell r="P3343">
            <v>0</v>
          </cell>
          <cell r="Q3343"/>
          <cell r="R3343"/>
          <cell r="S3343" t="str">
            <v xml:space="preserve">32819 </v>
          </cell>
          <cell r="T3343"/>
          <cell r="U3343"/>
          <cell r="V3343"/>
          <cell r="W3343"/>
          <cell r="X3343"/>
          <cell r="Y3343"/>
          <cell r="Z3343"/>
          <cell r="AA3343">
            <v>32819</v>
          </cell>
          <cell r="AB3343"/>
        </row>
        <row r="3344">
          <cell r="A3344"/>
          <cell r="B3344"/>
          <cell r="C3344"/>
          <cell r="D3344"/>
          <cell r="E3344"/>
          <cell r="F3344"/>
          <cell r="G3344"/>
          <cell r="H3344"/>
          <cell r="I3344"/>
          <cell r="J3344"/>
          <cell r="K3344"/>
          <cell r="L3344"/>
          <cell r="M3344"/>
          <cell r="N3344"/>
          <cell r="O3344"/>
          <cell r="P3344">
            <v>0</v>
          </cell>
          <cell r="Q3344"/>
          <cell r="R3344"/>
          <cell r="S3344" t="str">
            <v xml:space="preserve">32819 </v>
          </cell>
          <cell r="T3344"/>
          <cell r="U3344"/>
          <cell r="V3344"/>
          <cell r="W3344"/>
          <cell r="X3344"/>
          <cell r="Y3344"/>
          <cell r="Z3344"/>
          <cell r="AA3344">
            <v>32819</v>
          </cell>
          <cell r="AB3344"/>
        </row>
        <row r="3345">
          <cell r="A3345"/>
          <cell r="B3345"/>
          <cell r="C3345"/>
          <cell r="D3345"/>
          <cell r="E3345"/>
          <cell r="F3345"/>
          <cell r="G3345"/>
          <cell r="H3345"/>
          <cell r="I3345"/>
          <cell r="J3345"/>
          <cell r="K3345"/>
          <cell r="L3345"/>
          <cell r="M3345"/>
          <cell r="N3345"/>
          <cell r="O3345"/>
          <cell r="P3345">
            <v>0</v>
          </cell>
          <cell r="Q3345"/>
          <cell r="R3345"/>
          <cell r="S3345" t="str">
            <v xml:space="preserve">32819 </v>
          </cell>
          <cell r="T3345"/>
          <cell r="U3345"/>
          <cell r="V3345"/>
          <cell r="W3345"/>
          <cell r="X3345"/>
          <cell r="Y3345"/>
          <cell r="Z3345"/>
          <cell r="AA3345">
            <v>32819</v>
          </cell>
          <cell r="AB3345"/>
        </row>
        <row r="3346">
          <cell r="A3346"/>
          <cell r="B3346"/>
          <cell r="C3346"/>
          <cell r="D3346"/>
          <cell r="E3346"/>
          <cell r="F3346"/>
          <cell r="G3346"/>
          <cell r="H3346"/>
          <cell r="I3346"/>
          <cell r="J3346"/>
          <cell r="K3346"/>
          <cell r="L3346"/>
          <cell r="M3346"/>
          <cell r="N3346"/>
          <cell r="O3346"/>
          <cell r="P3346">
            <v>0</v>
          </cell>
          <cell r="Q3346"/>
          <cell r="R3346"/>
          <cell r="S3346" t="str">
            <v xml:space="preserve">32819 </v>
          </cell>
          <cell r="T3346"/>
          <cell r="U3346"/>
          <cell r="V3346"/>
          <cell r="W3346"/>
          <cell r="X3346"/>
          <cell r="Y3346"/>
          <cell r="Z3346"/>
          <cell r="AA3346">
            <v>32819</v>
          </cell>
          <cell r="AB3346"/>
        </row>
        <row r="3347">
          <cell r="A3347"/>
          <cell r="B3347"/>
          <cell r="C3347"/>
          <cell r="D3347"/>
          <cell r="E3347"/>
          <cell r="F3347"/>
          <cell r="G3347"/>
          <cell r="H3347"/>
          <cell r="I3347"/>
          <cell r="J3347"/>
          <cell r="K3347"/>
          <cell r="L3347"/>
          <cell r="M3347"/>
          <cell r="N3347"/>
          <cell r="O3347"/>
          <cell r="P3347">
            <v>0</v>
          </cell>
          <cell r="Q3347"/>
          <cell r="R3347"/>
          <cell r="S3347" t="str">
            <v xml:space="preserve">32819 </v>
          </cell>
          <cell r="T3347"/>
          <cell r="U3347"/>
          <cell r="V3347"/>
          <cell r="W3347"/>
          <cell r="X3347"/>
          <cell r="Y3347"/>
          <cell r="Z3347"/>
          <cell r="AA3347">
            <v>32819</v>
          </cell>
          <cell r="AB3347"/>
        </row>
        <row r="3348">
          <cell r="A3348"/>
          <cell r="B3348"/>
          <cell r="C3348"/>
          <cell r="D3348"/>
          <cell r="E3348"/>
          <cell r="F3348"/>
          <cell r="G3348"/>
          <cell r="H3348"/>
          <cell r="I3348"/>
          <cell r="J3348"/>
          <cell r="K3348"/>
          <cell r="L3348"/>
          <cell r="M3348"/>
          <cell r="N3348"/>
          <cell r="O3348"/>
          <cell r="P3348">
            <v>0</v>
          </cell>
          <cell r="Q3348"/>
          <cell r="R3348"/>
          <cell r="S3348" t="str">
            <v xml:space="preserve">32819 </v>
          </cell>
          <cell r="T3348"/>
          <cell r="U3348"/>
          <cell r="V3348"/>
          <cell r="W3348"/>
          <cell r="X3348"/>
          <cell r="Y3348"/>
          <cell r="Z3348"/>
          <cell r="AA3348">
            <v>32819</v>
          </cell>
          <cell r="AB3348"/>
        </row>
        <row r="3349">
          <cell r="A3349"/>
          <cell r="B3349"/>
          <cell r="C3349"/>
          <cell r="D3349"/>
          <cell r="E3349"/>
          <cell r="F3349"/>
          <cell r="G3349"/>
          <cell r="H3349"/>
          <cell r="I3349"/>
          <cell r="J3349"/>
          <cell r="K3349"/>
          <cell r="L3349"/>
          <cell r="M3349"/>
          <cell r="N3349"/>
          <cell r="O3349"/>
          <cell r="P3349">
            <v>0</v>
          </cell>
          <cell r="Q3349"/>
          <cell r="R3349"/>
          <cell r="S3349" t="str">
            <v xml:space="preserve">32819 </v>
          </cell>
          <cell r="T3349"/>
          <cell r="U3349"/>
          <cell r="V3349"/>
          <cell r="W3349"/>
          <cell r="X3349"/>
          <cell r="Y3349"/>
          <cell r="Z3349"/>
          <cell r="AA3349">
            <v>32819</v>
          </cell>
          <cell r="AB3349"/>
        </row>
        <row r="3350">
          <cell r="A3350"/>
          <cell r="B3350"/>
          <cell r="C3350"/>
          <cell r="D3350"/>
          <cell r="E3350"/>
          <cell r="F3350"/>
          <cell r="G3350"/>
          <cell r="H3350"/>
          <cell r="I3350"/>
          <cell r="J3350"/>
          <cell r="K3350"/>
          <cell r="L3350"/>
          <cell r="M3350"/>
          <cell r="N3350"/>
          <cell r="O3350"/>
          <cell r="P3350">
            <v>0</v>
          </cell>
          <cell r="Q3350"/>
          <cell r="R3350"/>
          <cell r="S3350" t="str">
            <v xml:space="preserve">32819 </v>
          </cell>
          <cell r="T3350"/>
          <cell r="U3350"/>
          <cell r="V3350"/>
          <cell r="W3350"/>
          <cell r="X3350"/>
          <cell r="Y3350"/>
          <cell r="Z3350"/>
          <cell r="AA3350">
            <v>32819</v>
          </cell>
          <cell r="AB3350"/>
        </row>
        <row r="3351">
          <cell r="A3351"/>
          <cell r="B3351"/>
          <cell r="C3351"/>
          <cell r="D3351"/>
          <cell r="E3351"/>
          <cell r="F3351"/>
          <cell r="G3351"/>
          <cell r="H3351"/>
          <cell r="I3351"/>
          <cell r="J3351"/>
          <cell r="K3351"/>
          <cell r="L3351"/>
          <cell r="M3351"/>
          <cell r="N3351"/>
          <cell r="O3351"/>
          <cell r="P3351">
            <v>0</v>
          </cell>
          <cell r="Q3351"/>
          <cell r="R3351"/>
          <cell r="S3351" t="str">
            <v xml:space="preserve">32819 </v>
          </cell>
          <cell r="T3351"/>
          <cell r="U3351"/>
          <cell r="V3351"/>
          <cell r="W3351"/>
          <cell r="X3351"/>
          <cell r="Y3351"/>
          <cell r="Z3351"/>
          <cell r="AA3351">
            <v>32819</v>
          </cell>
          <cell r="AB3351"/>
        </row>
        <row r="3352">
          <cell r="A3352"/>
          <cell r="B3352"/>
          <cell r="C3352"/>
          <cell r="D3352"/>
          <cell r="E3352"/>
          <cell r="F3352"/>
          <cell r="G3352"/>
          <cell r="H3352"/>
          <cell r="I3352"/>
          <cell r="J3352"/>
          <cell r="K3352"/>
          <cell r="L3352"/>
          <cell r="M3352"/>
          <cell r="N3352"/>
          <cell r="O3352"/>
          <cell r="P3352">
            <v>0</v>
          </cell>
          <cell r="Q3352"/>
          <cell r="R3352"/>
          <cell r="S3352" t="str">
            <v xml:space="preserve">32819 </v>
          </cell>
          <cell r="T3352"/>
          <cell r="U3352"/>
          <cell r="V3352"/>
          <cell r="W3352"/>
          <cell r="X3352"/>
          <cell r="Y3352"/>
          <cell r="Z3352"/>
          <cell r="AA3352">
            <v>32819</v>
          </cell>
          <cell r="AB3352"/>
        </row>
        <row r="3353">
          <cell r="A3353"/>
          <cell r="B3353"/>
          <cell r="C3353"/>
          <cell r="D3353"/>
          <cell r="E3353"/>
          <cell r="F3353"/>
          <cell r="G3353"/>
          <cell r="H3353"/>
          <cell r="I3353"/>
          <cell r="J3353"/>
          <cell r="K3353"/>
          <cell r="L3353"/>
          <cell r="M3353"/>
          <cell r="N3353"/>
          <cell r="O3353"/>
          <cell r="P3353">
            <v>0</v>
          </cell>
          <cell r="Q3353"/>
          <cell r="R3353"/>
          <cell r="S3353" t="str">
            <v xml:space="preserve">32819 </v>
          </cell>
          <cell r="T3353"/>
          <cell r="U3353"/>
          <cell r="V3353"/>
          <cell r="W3353"/>
          <cell r="X3353"/>
          <cell r="Y3353"/>
          <cell r="Z3353"/>
          <cell r="AA3353">
            <v>32819</v>
          </cell>
          <cell r="AB3353"/>
        </row>
        <row r="3354">
          <cell r="A3354"/>
          <cell r="B3354"/>
          <cell r="C3354"/>
          <cell r="D3354"/>
          <cell r="E3354"/>
          <cell r="F3354"/>
          <cell r="G3354"/>
          <cell r="H3354"/>
          <cell r="I3354"/>
          <cell r="J3354"/>
          <cell r="K3354"/>
          <cell r="L3354"/>
          <cell r="M3354"/>
          <cell r="N3354"/>
          <cell r="O3354"/>
          <cell r="P3354">
            <v>0</v>
          </cell>
          <cell r="Q3354"/>
          <cell r="R3354"/>
          <cell r="S3354" t="str">
            <v xml:space="preserve">32819 </v>
          </cell>
          <cell r="T3354"/>
          <cell r="U3354"/>
          <cell r="V3354"/>
          <cell r="W3354"/>
          <cell r="X3354"/>
          <cell r="Y3354"/>
          <cell r="Z3354"/>
          <cell r="AA3354">
            <v>32819</v>
          </cell>
          <cell r="AB3354"/>
        </row>
        <row r="3355">
          <cell r="A3355"/>
          <cell r="B3355"/>
          <cell r="C3355"/>
          <cell r="D3355"/>
          <cell r="E3355"/>
          <cell r="F3355"/>
          <cell r="G3355"/>
          <cell r="H3355"/>
          <cell r="I3355"/>
          <cell r="J3355"/>
          <cell r="K3355"/>
          <cell r="L3355"/>
          <cell r="M3355"/>
          <cell r="N3355"/>
          <cell r="O3355"/>
          <cell r="P3355">
            <v>0</v>
          </cell>
          <cell r="Q3355"/>
          <cell r="R3355"/>
          <cell r="S3355" t="str">
            <v xml:space="preserve">32819 </v>
          </cell>
          <cell r="T3355"/>
          <cell r="U3355"/>
          <cell r="V3355"/>
          <cell r="W3355"/>
          <cell r="X3355"/>
          <cell r="Y3355"/>
          <cell r="Z3355"/>
          <cell r="AA3355">
            <v>32819</v>
          </cell>
          <cell r="AB3355"/>
        </row>
        <row r="3356">
          <cell r="A3356"/>
          <cell r="B3356"/>
          <cell r="C3356"/>
          <cell r="D3356"/>
          <cell r="E3356"/>
          <cell r="F3356"/>
          <cell r="G3356"/>
          <cell r="H3356"/>
          <cell r="I3356"/>
          <cell r="J3356"/>
          <cell r="K3356"/>
          <cell r="L3356"/>
          <cell r="M3356"/>
          <cell r="N3356"/>
          <cell r="O3356"/>
          <cell r="P3356">
            <v>0</v>
          </cell>
          <cell r="Q3356"/>
          <cell r="R3356"/>
          <cell r="S3356" t="str">
            <v xml:space="preserve">32819 </v>
          </cell>
          <cell r="T3356"/>
          <cell r="U3356"/>
          <cell r="V3356"/>
          <cell r="W3356"/>
          <cell r="X3356"/>
          <cell r="Y3356"/>
          <cell r="Z3356"/>
          <cell r="AA3356">
            <v>32819</v>
          </cell>
          <cell r="AB3356"/>
        </row>
        <row r="3357">
          <cell r="A3357"/>
          <cell r="B3357"/>
          <cell r="C3357"/>
          <cell r="D3357"/>
          <cell r="E3357"/>
          <cell r="F3357"/>
          <cell r="G3357"/>
          <cell r="H3357"/>
          <cell r="I3357"/>
          <cell r="J3357"/>
          <cell r="K3357"/>
          <cell r="L3357"/>
          <cell r="M3357"/>
          <cell r="N3357"/>
          <cell r="O3357"/>
          <cell r="P3357">
            <v>0</v>
          </cell>
          <cell r="Q3357"/>
          <cell r="R3357"/>
          <cell r="S3357" t="str">
            <v xml:space="preserve">32819 </v>
          </cell>
          <cell r="T3357"/>
          <cell r="U3357"/>
          <cell r="V3357"/>
          <cell r="W3357"/>
          <cell r="X3357"/>
          <cell r="Y3357"/>
          <cell r="Z3357"/>
          <cell r="AA3357">
            <v>32819</v>
          </cell>
          <cell r="AB3357"/>
        </row>
        <row r="3358">
          <cell r="A3358"/>
          <cell r="B3358"/>
          <cell r="C3358"/>
          <cell r="D3358"/>
          <cell r="E3358"/>
          <cell r="F3358"/>
          <cell r="G3358"/>
          <cell r="H3358"/>
          <cell r="I3358"/>
          <cell r="J3358"/>
          <cell r="K3358"/>
          <cell r="L3358"/>
          <cell r="M3358"/>
          <cell r="N3358"/>
          <cell r="O3358"/>
          <cell r="P3358">
            <v>0</v>
          </cell>
          <cell r="Q3358"/>
          <cell r="R3358"/>
          <cell r="S3358" t="str">
            <v xml:space="preserve">32819 </v>
          </cell>
          <cell r="T3358"/>
          <cell r="U3358"/>
          <cell r="V3358"/>
          <cell r="W3358"/>
          <cell r="X3358"/>
          <cell r="Y3358"/>
          <cell r="Z3358"/>
          <cell r="AA3358">
            <v>32819</v>
          </cell>
          <cell r="AB3358"/>
        </row>
        <row r="3359">
          <cell r="A3359"/>
          <cell r="B3359"/>
          <cell r="C3359"/>
          <cell r="D3359"/>
          <cell r="E3359"/>
          <cell r="F3359"/>
          <cell r="G3359"/>
          <cell r="H3359"/>
          <cell r="I3359"/>
          <cell r="J3359"/>
          <cell r="K3359"/>
          <cell r="L3359"/>
          <cell r="M3359"/>
          <cell r="N3359"/>
          <cell r="O3359"/>
          <cell r="P3359">
            <v>0</v>
          </cell>
          <cell r="Q3359"/>
          <cell r="R3359"/>
          <cell r="S3359" t="str">
            <v xml:space="preserve">32819 </v>
          </cell>
          <cell r="T3359"/>
          <cell r="U3359"/>
          <cell r="V3359"/>
          <cell r="W3359"/>
          <cell r="X3359"/>
          <cell r="Y3359"/>
          <cell r="Z3359"/>
          <cell r="AA3359">
            <v>32819</v>
          </cell>
          <cell r="AB3359"/>
        </row>
        <row r="3360">
          <cell r="A3360"/>
          <cell r="B3360"/>
          <cell r="C3360"/>
          <cell r="D3360"/>
          <cell r="E3360"/>
          <cell r="F3360"/>
          <cell r="G3360"/>
          <cell r="H3360"/>
          <cell r="I3360"/>
          <cell r="J3360"/>
          <cell r="K3360"/>
          <cell r="L3360"/>
          <cell r="M3360"/>
          <cell r="N3360"/>
          <cell r="O3360"/>
          <cell r="P3360">
            <v>0</v>
          </cell>
          <cell r="Q3360"/>
          <cell r="R3360"/>
          <cell r="S3360" t="str">
            <v xml:space="preserve">32819 </v>
          </cell>
          <cell r="T3360"/>
          <cell r="U3360"/>
          <cell r="V3360"/>
          <cell r="W3360"/>
          <cell r="X3360"/>
          <cell r="Y3360"/>
          <cell r="Z3360"/>
          <cell r="AA3360">
            <v>32819</v>
          </cell>
          <cell r="AB3360"/>
        </row>
        <row r="3361">
          <cell r="A3361"/>
          <cell r="B3361"/>
          <cell r="C3361"/>
          <cell r="D3361"/>
          <cell r="E3361"/>
          <cell r="F3361"/>
          <cell r="G3361"/>
          <cell r="H3361"/>
          <cell r="I3361"/>
          <cell r="J3361"/>
          <cell r="K3361"/>
          <cell r="L3361"/>
          <cell r="M3361"/>
          <cell r="N3361"/>
          <cell r="O3361"/>
          <cell r="P3361">
            <v>0</v>
          </cell>
          <cell r="Q3361"/>
          <cell r="R3361"/>
          <cell r="S3361" t="str">
            <v xml:space="preserve">32819 </v>
          </cell>
          <cell r="T3361"/>
          <cell r="U3361"/>
          <cell r="V3361"/>
          <cell r="W3361"/>
          <cell r="X3361"/>
          <cell r="Y3361"/>
          <cell r="Z3361"/>
          <cell r="AA3361">
            <v>32819</v>
          </cell>
          <cell r="AB3361"/>
        </row>
        <row r="3362">
          <cell r="A3362"/>
          <cell r="B3362"/>
          <cell r="C3362"/>
          <cell r="D3362"/>
          <cell r="E3362"/>
          <cell r="F3362"/>
          <cell r="G3362"/>
          <cell r="H3362"/>
          <cell r="I3362"/>
          <cell r="J3362"/>
          <cell r="K3362"/>
          <cell r="L3362"/>
          <cell r="M3362"/>
          <cell r="N3362"/>
          <cell r="O3362"/>
          <cell r="P3362">
            <v>0</v>
          </cell>
          <cell r="Q3362"/>
          <cell r="R3362"/>
          <cell r="S3362" t="str">
            <v xml:space="preserve">32819 </v>
          </cell>
          <cell r="T3362"/>
          <cell r="U3362"/>
          <cell r="V3362"/>
          <cell r="W3362"/>
          <cell r="X3362"/>
          <cell r="Y3362"/>
          <cell r="Z3362"/>
          <cell r="AA3362">
            <v>32819</v>
          </cell>
          <cell r="AB3362"/>
        </row>
        <row r="3363">
          <cell r="A3363"/>
          <cell r="B3363"/>
          <cell r="C3363"/>
          <cell r="D3363"/>
          <cell r="E3363"/>
          <cell r="F3363"/>
          <cell r="G3363"/>
          <cell r="H3363"/>
          <cell r="I3363"/>
          <cell r="J3363"/>
          <cell r="K3363"/>
          <cell r="L3363"/>
          <cell r="M3363"/>
          <cell r="N3363"/>
          <cell r="O3363"/>
          <cell r="P3363">
            <v>0</v>
          </cell>
          <cell r="Q3363"/>
          <cell r="R3363"/>
          <cell r="S3363" t="str">
            <v xml:space="preserve">32819 </v>
          </cell>
          <cell r="T3363"/>
          <cell r="U3363"/>
          <cell r="V3363"/>
          <cell r="W3363"/>
          <cell r="X3363"/>
          <cell r="Y3363"/>
          <cell r="Z3363"/>
          <cell r="AA3363">
            <v>32819</v>
          </cell>
          <cell r="AB3363"/>
        </row>
        <row r="3364">
          <cell r="A3364"/>
          <cell r="B3364"/>
          <cell r="C3364"/>
          <cell r="D3364"/>
          <cell r="E3364"/>
          <cell r="F3364"/>
          <cell r="G3364"/>
          <cell r="H3364"/>
          <cell r="I3364"/>
          <cell r="J3364"/>
          <cell r="K3364"/>
          <cell r="L3364"/>
          <cell r="M3364"/>
          <cell r="N3364"/>
          <cell r="O3364"/>
          <cell r="P3364">
            <v>0</v>
          </cell>
          <cell r="Q3364"/>
          <cell r="R3364"/>
          <cell r="S3364" t="str">
            <v xml:space="preserve">32819 </v>
          </cell>
          <cell r="T3364"/>
          <cell r="U3364"/>
          <cell r="V3364"/>
          <cell r="W3364"/>
          <cell r="X3364"/>
          <cell r="Y3364"/>
          <cell r="Z3364"/>
          <cell r="AA3364">
            <v>32819</v>
          </cell>
          <cell r="AB3364"/>
        </row>
        <row r="3365">
          <cell r="A3365"/>
          <cell r="B3365"/>
          <cell r="C3365"/>
          <cell r="D3365"/>
          <cell r="E3365"/>
          <cell r="F3365"/>
          <cell r="G3365"/>
          <cell r="H3365"/>
          <cell r="I3365"/>
          <cell r="J3365"/>
          <cell r="K3365"/>
          <cell r="L3365"/>
          <cell r="M3365"/>
          <cell r="N3365"/>
          <cell r="O3365"/>
          <cell r="P3365">
            <v>0</v>
          </cell>
          <cell r="Q3365"/>
          <cell r="R3365"/>
          <cell r="S3365" t="str">
            <v xml:space="preserve">32819 </v>
          </cell>
          <cell r="T3365"/>
          <cell r="U3365"/>
          <cell r="V3365"/>
          <cell r="W3365"/>
          <cell r="X3365"/>
          <cell r="Y3365"/>
          <cell r="Z3365"/>
          <cell r="AA3365">
            <v>32819</v>
          </cell>
          <cell r="AB3365"/>
        </row>
        <row r="3366">
          <cell r="A3366"/>
          <cell r="B3366"/>
          <cell r="C3366"/>
          <cell r="D3366"/>
          <cell r="E3366"/>
          <cell r="F3366"/>
          <cell r="G3366"/>
          <cell r="H3366"/>
          <cell r="I3366"/>
          <cell r="J3366"/>
          <cell r="K3366"/>
          <cell r="L3366"/>
          <cell r="M3366"/>
          <cell r="N3366"/>
          <cell r="O3366"/>
          <cell r="P3366">
            <v>0</v>
          </cell>
          <cell r="Q3366"/>
          <cell r="R3366"/>
          <cell r="S3366" t="str">
            <v xml:space="preserve">32819 </v>
          </cell>
          <cell r="T3366"/>
          <cell r="U3366"/>
          <cell r="V3366"/>
          <cell r="W3366"/>
          <cell r="X3366"/>
          <cell r="Y3366"/>
          <cell r="Z3366"/>
          <cell r="AA3366">
            <v>32819</v>
          </cell>
          <cell r="AB3366"/>
        </row>
        <row r="3367">
          <cell r="A3367"/>
          <cell r="B3367"/>
          <cell r="C3367"/>
          <cell r="D3367"/>
          <cell r="E3367"/>
          <cell r="F3367"/>
          <cell r="G3367"/>
          <cell r="H3367"/>
          <cell r="I3367"/>
          <cell r="J3367"/>
          <cell r="K3367"/>
          <cell r="L3367"/>
          <cell r="M3367"/>
          <cell r="N3367"/>
          <cell r="O3367"/>
          <cell r="P3367">
            <v>0</v>
          </cell>
          <cell r="Q3367"/>
          <cell r="R3367"/>
          <cell r="S3367" t="str">
            <v xml:space="preserve">32819 </v>
          </cell>
          <cell r="T3367"/>
          <cell r="U3367"/>
          <cell r="V3367"/>
          <cell r="W3367"/>
          <cell r="X3367"/>
          <cell r="Y3367"/>
          <cell r="Z3367"/>
          <cell r="AA3367">
            <v>32819</v>
          </cell>
          <cell r="AB3367"/>
        </row>
        <row r="3368">
          <cell r="A3368"/>
          <cell r="B3368"/>
          <cell r="C3368"/>
          <cell r="D3368"/>
          <cell r="E3368"/>
          <cell r="F3368"/>
          <cell r="G3368"/>
          <cell r="H3368"/>
          <cell r="I3368"/>
          <cell r="J3368"/>
          <cell r="K3368"/>
          <cell r="L3368"/>
          <cell r="M3368"/>
          <cell r="N3368"/>
          <cell r="O3368"/>
          <cell r="P3368">
            <v>0</v>
          </cell>
          <cell r="Q3368"/>
          <cell r="R3368"/>
          <cell r="S3368" t="str">
            <v xml:space="preserve">32819 </v>
          </cell>
          <cell r="T3368"/>
          <cell r="U3368"/>
          <cell r="V3368"/>
          <cell r="W3368"/>
          <cell r="X3368"/>
          <cell r="Y3368"/>
          <cell r="Z3368"/>
          <cell r="AA3368">
            <v>32819</v>
          </cell>
          <cell r="AB3368"/>
        </row>
        <row r="3369">
          <cell r="A3369"/>
          <cell r="B3369"/>
          <cell r="C3369"/>
          <cell r="D3369"/>
          <cell r="E3369"/>
          <cell r="F3369"/>
          <cell r="G3369"/>
          <cell r="H3369"/>
          <cell r="I3369"/>
          <cell r="J3369"/>
          <cell r="K3369"/>
          <cell r="L3369"/>
          <cell r="M3369"/>
          <cell r="N3369"/>
          <cell r="O3369"/>
          <cell r="P3369">
            <v>0</v>
          </cell>
          <cell r="Q3369"/>
          <cell r="R3369"/>
          <cell r="S3369" t="str">
            <v xml:space="preserve">32819 </v>
          </cell>
          <cell r="T3369"/>
          <cell r="U3369"/>
          <cell r="V3369"/>
          <cell r="W3369"/>
          <cell r="X3369"/>
          <cell r="Y3369"/>
          <cell r="Z3369"/>
          <cell r="AA3369">
            <v>32819</v>
          </cell>
          <cell r="AB3369"/>
        </row>
        <row r="3370">
          <cell r="A3370"/>
          <cell r="B3370"/>
          <cell r="C3370"/>
          <cell r="D3370"/>
          <cell r="E3370"/>
          <cell r="F3370"/>
          <cell r="G3370"/>
          <cell r="H3370"/>
          <cell r="I3370"/>
          <cell r="J3370"/>
          <cell r="K3370"/>
          <cell r="L3370"/>
          <cell r="M3370"/>
          <cell r="N3370"/>
          <cell r="O3370"/>
          <cell r="P3370">
            <v>0</v>
          </cell>
          <cell r="Q3370"/>
          <cell r="R3370"/>
          <cell r="S3370" t="str">
            <v xml:space="preserve">32819 </v>
          </cell>
          <cell r="T3370"/>
          <cell r="U3370"/>
          <cell r="V3370"/>
          <cell r="W3370"/>
          <cell r="X3370"/>
          <cell r="Y3370"/>
          <cell r="Z3370"/>
          <cell r="AA3370">
            <v>32819</v>
          </cell>
          <cell r="AB3370"/>
        </row>
        <row r="3371">
          <cell r="A3371"/>
          <cell r="B3371"/>
          <cell r="C3371"/>
          <cell r="D3371"/>
          <cell r="E3371"/>
          <cell r="F3371"/>
          <cell r="G3371"/>
          <cell r="H3371"/>
          <cell r="I3371"/>
          <cell r="J3371"/>
          <cell r="K3371"/>
          <cell r="L3371"/>
          <cell r="M3371"/>
          <cell r="N3371"/>
          <cell r="O3371"/>
          <cell r="P3371">
            <v>0</v>
          </cell>
          <cell r="Q3371"/>
          <cell r="R3371"/>
          <cell r="S3371" t="str">
            <v xml:space="preserve">32819 </v>
          </cell>
          <cell r="T3371"/>
          <cell r="U3371"/>
          <cell r="V3371"/>
          <cell r="W3371"/>
          <cell r="X3371"/>
          <cell r="Y3371"/>
          <cell r="Z3371"/>
          <cell r="AA3371">
            <v>32819</v>
          </cell>
          <cell r="AB3371"/>
        </row>
        <row r="3372">
          <cell r="A3372"/>
          <cell r="B3372"/>
          <cell r="C3372"/>
          <cell r="D3372"/>
          <cell r="E3372"/>
          <cell r="F3372"/>
          <cell r="G3372"/>
          <cell r="H3372"/>
          <cell r="I3372"/>
          <cell r="J3372"/>
          <cell r="K3372"/>
          <cell r="L3372"/>
          <cell r="M3372"/>
          <cell r="N3372"/>
          <cell r="O3372"/>
          <cell r="P3372">
            <v>0</v>
          </cell>
          <cell r="Q3372"/>
          <cell r="R3372"/>
          <cell r="S3372" t="str">
            <v xml:space="preserve">32819 </v>
          </cell>
          <cell r="T3372"/>
          <cell r="U3372"/>
          <cell r="V3372"/>
          <cell r="W3372"/>
          <cell r="X3372"/>
          <cell r="Y3372"/>
          <cell r="Z3372"/>
          <cell r="AA3372">
            <v>32819</v>
          </cell>
          <cell r="AB3372"/>
        </row>
        <row r="3373">
          <cell r="A3373"/>
          <cell r="B3373"/>
          <cell r="C3373"/>
          <cell r="D3373"/>
          <cell r="E3373"/>
          <cell r="F3373"/>
          <cell r="G3373"/>
          <cell r="H3373"/>
          <cell r="I3373"/>
          <cell r="J3373"/>
          <cell r="K3373"/>
          <cell r="L3373"/>
          <cell r="M3373"/>
          <cell r="N3373"/>
          <cell r="O3373"/>
          <cell r="P3373">
            <v>0</v>
          </cell>
          <cell r="Q3373"/>
          <cell r="R3373"/>
          <cell r="S3373" t="str">
            <v xml:space="preserve">32819 </v>
          </cell>
          <cell r="T3373"/>
          <cell r="U3373"/>
          <cell r="V3373"/>
          <cell r="W3373"/>
          <cell r="X3373"/>
          <cell r="Y3373"/>
          <cell r="Z3373"/>
          <cell r="AA3373">
            <v>32819</v>
          </cell>
          <cell r="AB3373"/>
        </row>
        <row r="3374">
          <cell r="A3374"/>
          <cell r="B3374"/>
          <cell r="C3374"/>
          <cell r="D3374"/>
          <cell r="E3374"/>
          <cell r="F3374"/>
          <cell r="G3374"/>
          <cell r="H3374"/>
          <cell r="I3374"/>
          <cell r="J3374"/>
          <cell r="K3374"/>
          <cell r="L3374"/>
          <cell r="M3374"/>
          <cell r="N3374"/>
          <cell r="O3374"/>
          <cell r="P3374">
            <v>0</v>
          </cell>
          <cell r="Q3374"/>
          <cell r="R3374"/>
          <cell r="S3374" t="str">
            <v xml:space="preserve">32819 </v>
          </cell>
          <cell r="T3374"/>
          <cell r="U3374"/>
          <cell r="V3374"/>
          <cell r="W3374"/>
          <cell r="X3374"/>
          <cell r="Y3374"/>
          <cell r="Z3374"/>
          <cell r="AA3374">
            <v>32819</v>
          </cell>
          <cell r="AB3374"/>
        </row>
        <row r="3375">
          <cell r="A3375"/>
          <cell r="B3375"/>
          <cell r="C3375"/>
          <cell r="D3375"/>
          <cell r="E3375"/>
          <cell r="F3375"/>
          <cell r="G3375"/>
          <cell r="H3375"/>
          <cell r="I3375"/>
          <cell r="J3375"/>
          <cell r="K3375"/>
          <cell r="L3375"/>
          <cell r="M3375"/>
          <cell r="N3375"/>
          <cell r="O3375"/>
          <cell r="P3375">
            <v>0</v>
          </cell>
          <cell r="Q3375"/>
          <cell r="R3375"/>
          <cell r="S3375" t="str">
            <v xml:space="preserve">32819 </v>
          </cell>
          <cell r="T3375"/>
          <cell r="U3375"/>
          <cell r="V3375"/>
          <cell r="W3375"/>
          <cell r="X3375"/>
          <cell r="Y3375"/>
          <cell r="Z3375"/>
          <cell r="AA3375">
            <v>32819</v>
          </cell>
          <cell r="AB3375"/>
        </row>
        <row r="3376">
          <cell r="A3376"/>
          <cell r="B3376"/>
          <cell r="C3376"/>
          <cell r="D3376"/>
          <cell r="E3376"/>
          <cell r="F3376"/>
          <cell r="G3376"/>
          <cell r="H3376"/>
          <cell r="I3376"/>
          <cell r="J3376"/>
          <cell r="K3376"/>
          <cell r="L3376"/>
          <cell r="M3376"/>
          <cell r="N3376"/>
          <cell r="O3376"/>
          <cell r="P3376">
            <v>0</v>
          </cell>
          <cell r="Q3376"/>
          <cell r="R3376"/>
          <cell r="S3376" t="str">
            <v xml:space="preserve">32819 </v>
          </cell>
          <cell r="T3376"/>
          <cell r="U3376"/>
          <cell r="V3376"/>
          <cell r="W3376"/>
          <cell r="X3376"/>
          <cell r="Y3376"/>
          <cell r="Z3376"/>
          <cell r="AA3376">
            <v>32819</v>
          </cell>
          <cell r="AB3376"/>
        </row>
        <row r="3377">
          <cell r="A3377"/>
          <cell r="B3377"/>
          <cell r="C3377"/>
          <cell r="D3377"/>
          <cell r="E3377"/>
          <cell r="F3377"/>
          <cell r="G3377"/>
          <cell r="H3377"/>
          <cell r="I3377"/>
          <cell r="J3377"/>
          <cell r="K3377"/>
          <cell r="L3377"/>
          <cell r="M3377"/>
          <cell r="N3377"/>
          <cell r="O3377"/>
          <cell r="P3377">
            <v>0</v>
          </cell>
          <cell r="Q3377"/>
          <cell r="R3377"/>
          <cell r="S3377" t="str">
            <v xml:space="preserve">32819 </v>
          </cell>
          <cell r="T3377"/>
          <cell r="U3377"/>
          <cell r="V3377"/>
          <cell r="W3377"/>
          <cell r="X3377"/>
          <cell r="Y3377"/>
          <cell r="Z3377"/>
          <cell r="AA3377">
            <v>32819</v>
          </cell>
          <cell r="AB3377"/>
        </row>
        <row r="3378">
          <cell r="A3378"/>
          <cell r="B3378"/>
          <cell r="C3378"/>
          <cell r="D3378"/>
          <cell r="E3378"/>
          <cell r="F3378"/>
          <cell r="G3378"/>
          <cell r="H3378"/>
          <cell r="I3378"/>
          <cell r="J3378"/>
          <cell r="K3378"/>
          <cell r="L3378"/>
          <cell r="M3378"/>
          <cell r="N3378"/>
          <cell r="O3378"/>
          <cell r="P3378">
            <v>0</v>
          </cell>
          <cell r="Q3378"/>
          <cell r="R3378"/>
          <cell r="S3378" t="str">
            <v xml:space="preserve">32819 </v>
          </cell>
          <cell r="T3378"/>
          <cell r="U3378"/>
          <cell r="V3378"/>
          <cell r="W3378"/>
          <cell r="X3378"/>
          <cell r="Y3378"/>
          <cell r="Z3378"/>
          <cell r="AA3378">
            <v>32819</v>
          </cell>
          <cell r="AB3378"/>
        </row>
        <row r="3379">
          <cell r="A3379"/>
          <cell r="B3379"/>
          <cell r="C3379"/>
          <cell r="D3379"/>
          <cell r="E3379"/>
          <cell r="F3379"/>
          <cell r="G3379"/>
          <cell r="H3379"/>
          <cell r="I3379"/>
          <cell r="J3379"/>
          <cell r="K3379"/>
          <cell r="L3379"/>
          <cell r="M3379"/>
          <cell r="N3379"/>
          <cell r="O3379"/>
          <cell r="P3379">
            <v>0</v>
          </cell>
          <cell r="Q3379"/>
          <cell r="R3379"/>
          <cell r="S3379" t="str">
            <v xml:space="preserve">32819 </v>
          </cell>
          <cell r="T3379"/>
          <cell r="U3379"/>
          <cell r="V3379"/>
          <cell r="W3379"/>
          <cell r="X3379"/>
          <cell r="Y3379"/>
          <cell r="Z3379"/>
          <cell r="AA3379">
            <v>32819</v>
          </cell>
          <cell r="AB3379"/>
        </row>
        <row r="3380">
          <cell r="A3380"/>
          <cell r="B3380"/>
          <cell r="C3380"/>
          <cell r="D3380"/>
          <cell r="E3380"/>
          <cell r="F3380"/>
          <cell r="G3380"/>
          <cell r="H3380"/>
          <cell r="I3380"/>
          <cell r="J3380"/>
          <cell r="K3380"/>
          <cell r="L3380"/>
          <cell r="M3380"/>
          <cell r="N3380"/>
          <cell r="O3380"/>
          <cell r="P3380">
            <v>0</v>
          </cell>
          <cell r="Q3380"/>
          <cell r="R3380"/>
          <cell r="S3380" t="str">
            <v xml:space="preserve">32819 </v>
          </cell>
          <cell r="T3380"/>
          <cell r="U3380"/>
          <cell r="V3380"/>
          <cell r="W3380"/>
          <cell r="X3380"/>
          <cell r="Y3380"/>
          <cell r="Z3380"/>
          <cell r="AA3380">
            <v>32819</v>
          </cell>
          <cell r="AB3380"/>
        </row>
        <row r="3381">
          <cell r="A3381"/>
          <cell r="B3381"/>
          <cell r="C3381"/>
          <cell r="D3381"/>
          <cell r="E3381"/>
          <cell r="F3381"/>
          <cell r="G3381"/>
          <cell r="H3381"/>
          <cell r="I3381"/>
          <cell r="J3381"/>
          <cell r="K3381"/>
          <cell r="L3381"/>
          <cell r="M3381"/>
          <cell r="N3381"/>
          <cell r="O3381"/>
          <cell r="P3381">
            <v>0</v>
          </cell>
          <cell r="Q3381"/>
          <cell r="R3381"/>
          <cell r="S3381" t="str">
            <v xml:space="preserve">32819 </v>
          </cell>
          <cell r="T3381"/>
          <cell r="U3381"/>
          <cell r="V3381"/>
          <cell r="W3381"/>
          <cell r="X3381"/>
          <cell r="Y3381"/>
          <cell r="Z3381"/>
          <cell r="AA3381">
            <v>32819</v>
          </cell>
          <cell r="AB3381"/>
        </row>
        <row r="3382">
          <cell r="A3382"/>
          <cell r="B3382"/>
          <cell r="C3382"/>
          <cell r="D3382"/>
          <cell r="E3382"/>
          <cell r="F3382"/>
          <cell r="G3382"/>
          <cell r="H3382"/>
          <cell r="I3382"/>
          <cell r="J3382"/>
          <cell r="K3382"/>
          <cell r="L3382"/>
          <cell r="M3382"/>
          <cell r="N3382"/>
          <cell r="O3382"/>
          <cell r="P3382">
            <v>0</v>
          </cell>
          <cell r="Q3382"/>
          <cell r="R3382"/>
          <cell r="S3382" t="str">
            <v xml:space="preserve">32819 </v>
          </cell>
          <cell r="T3382"/>
          <cell r="U3382"/>
          <cell r="V3382"/>
          <cell r="W3382"/>
          <cell r="X3382"/>
          <cell r="Y3382"/>
          <cell r="Z3382"/>
          <cell r="AA3382">
            <v>32819</v>
          </cell>
          <cell r="AB3382"/>
        </row>
        <row r="3383">
          <cell r="A3383"/>
          <cell r="B3383"/>
          <cell r="C3383"/>
          <cell r="D3383"/>
          <cell r="E3383"/>
          <cell r="F3383"/>
          <cell r="G3383"/>
          <cell r="H3383"/>
          <cell r="I3383"/>
          <cell r="J3383"/>
          <cell r="K3383"/>
          <cell r="L3383"/>
          <cell r="M3383"/>
          <cell r="N3383"/>
          <cell r="O3383"/>
          <cell r="P3383">
            <v>0</v>
          </cell>
          <cell r="Q3383"/>
          <cell r="R3383"/>
          <cell r="S3383" t="str">
            <v xml:space="preserve">32819 </v>
          </cell>
          <cell r="T3383"/>
          <cell r="U3383"/>
          <cell r="V3383"/>
          <cell r="W3383"/>
          <cell r="X3383"/>
          <cell r="Y3383"/>
          <cell r="Z3383"/>
          <cell r="AA3383">
            <v>32819</v>
          </cell>
          <cell r="AB3383"/>
        </row>
        <row r="3384">
          <cell r="A3384"/>
          <cell r="B3384"/>
          <cell r="C3384"/>
          <cell r="D3384"/>
          <cell r="E3384"/>
          <cell r="F3384"/>
          <cell r="G3384"/>
          <cell r="H3384"/>
          <cell r="I3384"/>
          <cell r="J3384"/>
          <cell r="K3384"/>
          <cell r="L3384"/>
          <cell r="M3384"/>
          <cell r="N3384"/>
          <cell r="O3384"/>
          <cell r="P3384">
            <v>0</v>
          </cell>
          <cell r="Q3384"/>
          <cell r="R3384"/>
          <cell r="S3384" t="str">
            <v xml:space="preserve">32819 </v>
          </cell>
          <cell r="T3384"/>
          <cell r="U3384"/>
          <cell r="V3384"/>
          <cell r="W3384"/>
          <cell r="X3384"/>
          <cell r="Y3384"/>
          <cell r="Z3384"/>
          <cell r="AA3384">
            <v>32819</v>
          </cell>
          <cell r="AB3384"/>
        </row>
        <row r="3385">
          <cell r="A3385"/>
          <cell r="B3385"/>
          <cell r="C3385"/>
          <cell r="D3385"/>
          <cell r="E3385"/>
          <cell r="F3385"/>
          <cell r="G3385"/>
          <cell r="H3385"/>
          <cell r="I3385"/>
          <cell r="J3385"/>
          <cell r="K3385"/>
          <cell r="L3385"/>
          <cell r="M3385"/>
          <cell r="N3385"/>
          <cell r="O3385"/>
          <cell r="P3385">
            <v>0</v>
          </cell>
          <cell r="Q3385"/>
          <cell r="R3385"/>
          <cell r="S3385" t="str">
            <v xml:space="preserve">32819 </v>
          </cell>
          <cell r="T3385"/>
          <cell r="U3385"/>
          <cell r="V3385"/>
          <cell r="W3385"/>
          <cell r="X3385"/>
          <cell r="Y3385"/>
          <cell r="Z3385"/>
          <cell r="AA3385">
            <v>32819</v>
          </cell>
          <cell r="AB3385"/>
        </row>
        <row r="3386">
          <cell r="A3386"/>
          <cell r="B3386"/>
          <cell r="C3386"/>
          <cell r="D3386"/>
          <cell r="E3386"/>
          <cell r="F3386"/>
          <cell r="G3386"/>
          <cell r="H3386"/>
          <cell r="I3386"/>
          <cell r="J3386"/>
          <cell r="K3386"/>
          <cell r="L3386"/>
          <cell r="M3386"/>
          <cell r="N3386"/>
          <cell r="O3386"/>
          <cell r="P3386">
            <v>0</v>
          </cell>
          <cell r="Q3386"/>
          <cell r="R3386"/>
          <cell r="S3386" t="str">
            <v xml:space="preserve">32819 </v>
          </cell>
          <cell r="T3386"/>
          <cell r="U3386"/>
          <cell r="V3386"/>
          <cell r="W3386"/>
          <cell r="X3386"/>
          <cell r="Y3386"/>
          <cell r="Z3386"/>
          <cell r="AA3386">
            <v>32819</v>
          </cell>
          <cell r="AB3386"/>
        </row>
        <row r="3387">
          <cell r="A3387"/>
          <cell r="B3387"/>
          <cell r="C3387"/>
          <cell r="D3387"/>
          <cell r="E3387"/>
          <cell r="F3387"/>
          <cell r="G3387"/>
          <cell r="H3387"/>
          <cell r="I3387"/>
          <cell r="J3387"/>
          <cell r="K3387"/>
          <cell r="L3387"/>
          <cell r="M3387"/>
          <cell r="N3387"/>
          <cell r="O3387"/>
          <cell r="P3387">
            <v>0</v>
          </cell>
          <cell r="Q3387"/>
          <cell r="R3387"/>
          <cell r="S3387" t="str">
            <v xml:space="preserve">32819 </v>
          </cell>
          <cell r="T3387"/>
          <cell r="U3387"/>
          <cell r="V3387"/>
          <cell r="W3387"/>
          <cell r="X3387"/>
          <cell r="Y3387"/>
          <cell r="Z3387"/>
          <cell r="AA3387">
            <v>32819</v>
          </cell>
          <cell r="AB3387"/>
        </row>
        <row r="3388">
          <cell r="A3388"/>
          <cell r="B3388"/>
          <cell r="C3388"/>
          <cell r="D3388"/>
          <cell r="E3388"/>
          <cell r="F3388"/>
          <cell r="G3388"/>
          <cell r="H3388"/>
          <cell r="I3388"/>
          <cell r="J3388"/>
          <cell r="K3388"/>
          <cell r="L3388"/>
          <cell r="M3388"/>
          <cell r="N3388"/>
          <cell r="O3388"/>
          <cell r="P3388">
            <v>0</v>
          </cell>
          <cell r="Q3388"/>
          <cell r="R3388"/>
          <cell r="S3388" t="str">
            <v xml:space="preserve">32819 </v>
          </cell>
          <cell r="T3388"/>
          <cell r="U3388"/>
          <cell r="V3388"/>
          <cell r="W3388"/>
          <cell r="X3388"/>
          <cell r="Y3388"/>
          <cell r="Z3388"/>
          <cell r="AA3388">
            <v>32819</v>
          </cell>
          <cell r="AB3388"/>
        </row>
        <row r="3389">
          <cell r="A3389"/>
          <cell r="B3389"/>
          <cell r="C3389"/>
          <cell r="D3389"/>
          <cell r="E3389"/>
          <cell r="F3389"/>
          <cell r="G3389"/>
          <cell r="H3389"/>
          <cell r="I3389"/>
          <cell r="J3389"/>
          <cell r="K3389"/>
          <cell r="L3389"/>
          <cell r="M3389"/>
          <cell r="N3389"/>
          <cell r="O3389"/>
          <cell r="P3389">
            <v>0</v>
          </cell>
          <cell r="Q3389"/>
          <cell r="R3389"/>
          <cell r="S3389" t="str">
            <v xml:space="preserve">32819 </v>
          </cell>
          <cell r="T3389"/>
          <cell r="U3389"/>
          <cell r="V3389"/>
          <cell r="W3389"/>
          <cell r="X3389"/>
          <cell r="Y3389"/>
          <cell r="Z3389"/>
          <cell r="AA3389">
            <v>32819</v>
          </cell>
          <cell r="AB3389"/>
        </row>
        <row r="3390">
          <cell r="A3390"/>
          <cell r="B3390"/>
          <cell r="C3390"/>
          <cell r="D3390"/>
          <cell r="E3390"/>
          <cell r="F3390"/>
          <cell r="G3390"/>
          <cell r="H3390"/>
          <cell r="I3390"/>
          <cell r="J3390"/>
          <cell r="K3390"/>
          <cell r="L3390"/>
          <cell r="M3390"/>
          <cell r="N3390"/>
          <cell r="O3390"/>
          <cell r="P3390">
            <v>0</v>
          </cell>
          <cell r="Q3390"/>
          <cell r="R3390"/>
          <cell r="S3390" t="str">
            <v xml:space="preserve">32819 </v>
          </cell>
          <cell r="T3390"/>
          <cell r="U3390"/>
          <cell r="V3390"/>
          <cell r="W3390"/>
          <cell r="X3390"/>
          <cell r="Y3390"/>
          <cell r="Z3390"/>
          <cell r="AA3390">
            <v>32819</v>
          </cell>
          <cell r="AB3390"/>
        </row>
        <row r="3391">
          <cell r="A3391"/>
          <cell r="B3391"/>
          <cell r="C3391"/>
          <cell r="D3391"/>
          <cell r="E3391"/>
          <cell r="F3391"/>
          <cell r="G3391"/>
          <cell r="H3391"/>
          <cell r="I3391"/>
          <cell r="J3391"/>
          <cell r="K3391"/>
          <cell r="L3391"/>
          <cell r="M3391"/>
          <cell r="N3391"/>
          <cell r="O3391"/>
          <cell r="P3391">
            <v>0</v>
          </cell>
          <cell r="Q3391"/>
          <cell r="R3391"/>
          <cell r="S3391" t="str">
            <v xml:space="preserve">32819 </v>
          </cell>
          <cell r="T3391"/>
          <cell r="U3391"/>
          <cell r="V3391"/>
          <cell r="W3391"/>
          <cell r="X3391"/>
          <cell r="Y3391"/>
          <cell r="Z3391"/>
          <cell r="AA3391">
            <v>32819</v>
          </cell>
          <cell r="AB3391"/>
        </row>
        <row r="3392">
          <cell r="A3392"/>
          <cell r="B3392"/>
          <cell r="C3392"/>
          <cell r="D3392"/>
          <cell r="E3392"/>
          <cell r="F3392"/>
          <cell r="G3392"/>
          <cell r="H3392"/>
          <cell r="I3392"/>
          <cell r="J3392"/>
          <cell r="K3392"/>
          <cell r="L3392"/>
          <cell r="M3392"/>
          <cell r="N3392"/>
          <cell r="O3392"/>
          <cell r="P3392">
            <v>0</v>
          </cell>
          <cell r="Q3392"/>
          <cell r="R3392"/>
          <cell r="S3392" t="str">
            <v xml:space="preserve">32819 </v>
          </cell>
          <cell r="T3392"/>
          <cell r="U3392"/>
          <cell r="V3392"/>
          <cell r="W3392"/>
          <cell r="X3392"/>
          <cell r="Y3392"/>
          <cell r="Z3392"/>
          <cell r="AA3392">
            <v>32819</v>
          </cell>
          <cell r="AB3392"/>
        </row>
        <row r="3393">
          <cell r="A3393"/>
          <cell r="B3393"/>
          <cell r="C3393"/>
          <cell r="D3393"/>
          <cell r="E3393"/>
          <cell r="F3393"/>
          <cell r="G3393"/>
          <cell r="H3393"/>
          <cell r="I3393"/>
          <cell r="J3393"/>
          <cell r="K3393"/>
          <cell r="L3393"/>
          <cell r="M3393"/>
          <cell r="N3393"/>
          <cell r="O3393"/>
          <cell r="P3393">
            <v>0</v>
          </cell>
          <cell r="Q3393"/>
          <cell r="R3393"/>
          <cell r="S3393" t="str">
            <v xml:space="preserve">32819 </v>
          </cell>
          <cell r="T3393"/>
          <cell r="U3393"/>
          <cell r="V3393"/>
          <cell r="W3393"/>
          <cell r="X3393"/>
          <cell r="Y3393"/>
          <cell r="Z3393"/>
          <cell r="AA3393">
            <v>32819</v>
          </cell>
          <cell r="AB3393"/>
        </row>
        <row r="3394">
          <cell r="A3394"/>
          <cell r="B3394"/>
          <cell r="C3394"/>
          <cell r="D3394"/>
          <cell r="E3394"/>
          <cell r="F3394"/>
          <cell r="G3394"/>
          <cell r="H3394"/>
          <cell r="I3394"/>
          <cell r="J3394"/>
          <cell r="K3394"/>
          <cell r="L3394"/>
          <cell r="M3394"/>
          <cell r="N3394"/>
          <cell r="O3394"/>
          <cell r="P3394">
            <v>0</v>
          </cell>
          <cell r="Q3394"/>
          <cell r="R3394"/>
          <cell r="S3394" t="str">
            <v xml:space="preserve">32819 </v>
          </cell>
          <cell r="T3394"/>
          <cell r="U3394"/>
          <cell r="V3394"/>
          <cell r="W3394"/>
          <cell r="X3394"/>
          <cell r="Y3394"/>
          <cell r="Z3394"/>
          <cell r="AA3394">
            <v>32819</v>
          </cell>
          <cell r="AB3394"/>
        </row>
        <row r="3395">
          <cell r="A3395"/>
          <cell r="B3395"/>
          <cell r="C3395"/>
          <cell r="D3395"/>
          <cell r="E3395"/>
          <cell r="F3395"/>
          <cell r="G3395"/>
          <cell r="H3395"/>
          <cell r="I3395"/>
          <cell r="J3395"/>
          <cell r="K3395"/>
          <cell r="L3395"/>
          <cell r="M3395"/>
          <cell r="N3395"/>
          <cell r="O3395"/>
          <cell r="P3395">
            <v>0</v>
          </cell>
          <cell r="Q3395"/>
          <cell r="R3395"/>
          <cell r="S3395" t="str">
            <v xml:space="preserve">32819 </v>
          </cell>
          <cell r="T3395"/>
          <cell r="U3395"/>
          <cell r="V3395"/>
          <cell r="W3395"/>
          <cell r="X3395"/>
          <cell r="Y3395"/>
          <cell r="Z3395"/>
          <cell r="AA3395">
            <v>32819</v>
          </cell>
          <cell r="AB3395"/>
        </row>
        <row r="3396">
          <cell r="A3396"/>
          <cell r="B3396"/>
          <cell r="C3396"/>
          <cell r="D3396"/>
          <cell r="E3396"/>
          <cell r="F3396"/>
          <cell r="G3396"/>
          <cell r="H3396"/>
          <cell r="I3396"/>
          <cell r="J3396"/>
          <cell r="K3396"/>
          <cell r="L3396"/>
          <cell r="M3396"/>
          <cell r="N3396"/>
          <cell r="O3396"/>
          <cell r="P3396">
            <v>0</v>
          </cell>
          <cell r="Q3396"/>
          <cell r="R3396"/>
          <cell r="S3396" t="str">
            <v xml:space="preserve">32819 </v>
          </cell>
          <cell r="T3396"/>
          <cell r="U3396"/>
          <cell r="V3396"/>
          <cell r="W3396"/>
          <cell r="X3396"/>
          <cell r="Y3396"/>
          <cell r="Z3396"/>
          <cell r="AA3396">
            <v>32819</v>
          </cell>
          <cell r="AB3396"/>
        </row>
        <row r="3397">
          <cell r="A3397"/>
          <cell r="B3397"/>
          <cell r="C3397"/>
          <cell r="D3397"/>
          <cell r="E3397"/>
          <cell r="F3397"/>
          <cell r="G3397"/>
          <cell r="H3397"/>
          <cell r="I3397"/>
          <cell r="J3397"/>
          <cell r="K3397"/>
          <cell r="L3397"/>
          <cell r="M3397"/>
          <cell r="N3397"/>
          <cell r="O3397"/>
          <cell r="P3397">
            <v>0</v>
          </cell>
          <cell r="Q3397"/>
          <cell r="R3397"/>
          <cell r="S3397" t="str">
            <v xml:space="preserve">32819 </v>
          </cell>
          <cell r="T3397"/>
          <cell r="U3397"/>
          <cell r="V3397"/>
          <cell r="W3397"/>
          <cell r="X3397"/>
          <cell r="Y3397"/>
          <cell r="Z3397"/>
          <cell r="AA3397">
            <v>32819</v>
          </cell>
          <cell r="AB3397"/>
        </row>
        <row r="3398">
          <cell r="A3398"/>
          <cell r="B3398"/>
          <cell r="C3398"/>
          <cell r="D3398"/>
          <cell r="E3398"/>
          <cell r="F3398"/>
          <cell r="G3398"/>
          <cell r="H3398"/>
          <cell r="I3398"/>
          <cell r="J3398"/>
          <cell r="K3398"/>
          <cell r="L3398"/>
          <cell r="M3398"/>
          <cell r="N3398"/>
          <cell r="O3398"/>
          <cell r="P3398">
            <v>0</v>
          </cell>
          <cell r="Q3398"/>
          <cell r="R3398"/>
          <cell r="S3398" t="str">
            <v xml:space="preserve">32819 </v>
          </cell>
          <cell r="T3398"/>
          <cell r="U3398"/>
          <cell r="V3398"/>
          <cell r="W3398"/>
          <cell r="X3398"/>
          <cell r="Y3398"/>
          <cell r="Z3398"/>
          <cell r="AA3398">
            <v>32819</v>
          </cell>
          <cell r="AB3398"/>
        </row>
        <row r="3399">
          <cell r="A3399"/>
          <cell r="B3399"/>
          <cell r="C3399"/>
          <cell r="D3399"/>
          <cell r="E3399"/>
          <cell r="F3399"/>
          <cell r="G3399"/>
          <cell r="H3399"/>
          <cell r="I3399"/>
          <cell r="J3399"/>
          <cell r="K3399"/>
          <cell r="L3399"/>
          <cell r="M3399"/>
          <cell r="N3399"/>
          <cell r="O3399"/>
          <cell r="P3399">
            <v>0</v>
          </cell>
          <cell r="Q3399"/>
          <cell r="R3399"/>
          <cell r="S3399" t="str">
            <v xml:space="preserve">32819 </v>
          </cell>
          <cell r="T3399"/>
          <cell r="U3399"/>
          <cell r="V3399"/>
          <cell r="W3399"/>
          <cell r="X3399"/>
          <cell r="Y3399"/>
          <cell r="Z3399"/>
          <cell r="AA3399">
            <v>32819</v>
          </cell>
          <cell r="AB3399"/>
        </row>
        <row r="3400">
          <cell r="A3400"/>
          <cell r="B3400"/>
          <cell r="C3400"/>
          <cell r="D3400"/>
          <cell r="E3400"/>
          <cell r="F3400"/>
          <cell r="G3400"/>
          <cell r="H3400"/>
          <cell r="I3400"/>
          <cell r="J3400"/>
          <cell r="K3400"/>
          <cell r="L3400"/>
          <cell r="M3400"/>
          <cell r="N3400"/>
          <cell r="O3400"/>
          <cell r="P3400">
            <v>0</v>
          </cell>
          <cell r="Q3400"/>
          <cell r="R3400"/>
          <cell r="S3400" t="str">
            <v xml:space="preserve">32819 </v>
          </cell>
          <cell r="T3400"/>
          <cell r="U3400"/>
          <cell r="V3400"/>
          <cell r="W3400"/>
          <cell r="X3400"/>
          <cell r="Y3400"/>
          <cell r="Z3400"/>
          <cell r="AA3400">
            <v>32819</v>
          </cell>
          <cell r="AB3400"/>
        </row>
        <row r="3401">
          <cell r="A3401"/>
          <cell r="B3401"/>
          <cell r="C3401"/>
          <cell r="D3401"/>
          <cell r="E3401"/>
          <cell r="F3401"/>
          <cell r="G3401"/>
          <cell r="H3401"/>
          <cell r="I3401"/>
          <cell r="J3401"/>
          <cell r="K3401"/>
          <cell r="L3401"/>
          <cell r="M3401"/>
          <cell r="N3401"/>
          <cell r="O3401"/>
          <cell r="P3401">
            <v>0</v>
          </cell>
          <cell r="Q3401"/>
          <cell r="R3401"/>
          <cell r="S3401" t="str">
            <v xml:space="preserve">32819 </v>
          </cell>
          <cell r="T3401"/>
          <cell r="U3401"/>
          <cell r="V3401"/>
          <cell r="W3401"/>
          <cell r="X3401"/>
          <cell r="Y3401"/>
          <cell r="Z3401"/>
          <cell r="AA3401">
            <v>32819</v>
          </cell>
          <cell r="AB3401"/>
        </row>
        <row r="3402">
          <cell r="A3402"/>
          <cell r="B3402"/>
          <cell r="C3402"/>
          <cell r="D3402"/>
          <cell r="E3402"/>
          <cell r="F3402"/>
          <cell r="G3402"/>
          <cell r="H3402"/>
          <cell r="I3402"/>
          <cell r="J3402"/>
          <cell r="K3402"/>
          <cell r="L3402"/>
          <cell r="M3402"/>
          <cell r="N3402"/>
          <cell r="O3402"/>
          <cell r="P3402">
            <v>0</v>
          </cell>
          <cell r="Q3402"/>
          <cell r="R3402"/>
          <cell r="S3402" t="str">
            <v xml:space="preserve">32819 </v>
          </cell>
          <cell r="T3402"/>
          <cell r="U3402"/>
          <cell r="V3402"/>
          <cell r="W3402"/>
          <cell r="X3402"/>
          <cell r="Y3402"/>
          <cell r="Z3402"/>
          <cell r="AA3402">
            <v>32819</v>
          </cell>
          <cell r="AB3402"/>
        </row>
        <row r="3403">
          <cell r="A3403"/>
          <cell r="B3403"/>
          <cell r="C3403"/>
          <cell r="D3403"/>
          <cell r="E3403"/>
          <cell r="F3403"/>
          <cell r="G3403"/>
          <cell r="H3403"/>
          <cell r="I3403"/>
          <cell r="J3403"/>
          <cell r="K3403"/>
          <cell r="L3403"/>
          <cell r="M3403"/>
          <cell r="N3403"/>
          <cell r="O3403"/>
          <cell r="P3403">
            <v>0</v>
          </cell>
          <cell r="Q3403"/>
          <cell r="R3403"/>
          <cell r="S3403" t="str">
            <v xml:space="preserve">32819 </v>
          </cell>
          <cell r="T3403"/>
          <cell r="U3403"/>
          <cell r="V3403"/>
          <cell r="W3403"/>
          <cell r="X3403"/>
          <cell r="Y3403"/>
          <cell r="Z3403"/>
          <cell r="AA3403">
            <v>32819</v>
          </cell>
          <cell r="AB3403"/>
        </row>
        <row r="3404">
          <cell r="A3404"/>
          <cell r="B3404"/>
          <cell r="C3404"/>
          <cell r="D3404"/>
          <cell r="E3404"/>
          <cell r="F3404"/>
          <cell r="G3404"/>
          <cell r="H3404"/>
          <cell r="I3404"/>
          <cell r="J3404"/>
          <cell r="K3404"/>
          <cell r="L3404"/>
          <cell r="M3404"/>
          <cell r="N3404"/>
          <cell r="O3404"/>
          <cell r="P3404">
            <v>0</v>
          </cell>
          <cell r="Q3404"/>
          <cell r="R3404"/>
          <cell r="S3404" t="str">
            <v xml:space="preserve">32819 </v>
          </cell>
          <cell r="T3404"/>
          <cell r="U3404"/>
          <cell r="V3404"/>
          <cell r="W3404"/>
          <cell r="X3404"/>
          <cell r="Y3404"/>
          <cell r="Z3404"/>
          <cell r="AA3404">
            <v>32819</v>
          </cell>
          <cell r="AB3404"/>
        </row>
        <row r="3405">
          <cell r="A3405"/>
          <cell r="B3405"/>
          <cell r="C3405"/>
          <cell r="D3405"/>
          <cell r="E3405"/>
          <cell r="F3405"/>
          <cell r="G3405"/>
          <cell r="H3405"/>
          <cell r="I3405"/>
          <cell r="J3405"/>
          <cell r="K3405"/>
          <cell r="L3405"/>
          <cell r="M3405"/>
          <cell r="N3405"/>
          <cell r="O3405"/>
          <cell r="P3405">
            <v>0</v>
          </cell>
          <cell r="Q3405"/>
          <cell r="R3405"/>
          <cell r="S3405" t="str">
            <v xml:space="preserve">32819 </v>
          </cell>
          <cell r="T3405"/>
          <cell r="U3405"/>
          <cell r="V3405"/>
          <cell r="W3405"/>
          <cell r="X3405"/>
          <cell r="Y3405"/>
          <cell r="Z3405"/>
          <cell r="AA3405">
            <v>32819</v>
          </cell>
          <cell r="AB3405"/>
        </row>
        <row r="3406">
          <cell r="A3406"/>
          <cell r="B3406"/>
          <cell r="C3406"/>
          <cell r="D3406"/>
          <cell r="E3406"/>
          <cell r="F3406"/>
          <cell r="G3406"/>
          <cell r="H3406"/>
          <cell r="I3406"/>
          <cell r="J3406"/>
          <cell r="K3406"/>
          <cell r="L3406"/>
          <cell r="M3406"/>
          <cell r="N3406"/>
          <cell r="O3406"/>
          <cell r="P3406">
            <v>0</v>
          </cell>
          <cell r="Q3406"/>
          <cell r="R3406"/>
          <cell r="S3406" t="str">
            <v xml:space="preserve">32819 </v>
          </cell>
          <cell r="T3406"/>
          <cell r="U3406"/>
          <cell r="V3406"/>
          <cell r="W3406"/>
          <cell r="X3406"/>
          <cell r="Y3406"/>
          <cell r="Z3406"/>
          <cell r="AA3406">
            <v>32819</v>
          </cell>
          <cell r="AB3406"/>
        </row>
        <row r="3407">
          <cell r="A3407"/>
          <cell r="B3407"/>
          <cell r="C3407"/>
          <cell r="D3407"/>
          <cell r="E3407"/>
          <cell r="F3407"/>
          <cell r="G3407"/>
          <cell r="H3407"/>
          <cell r="I3407"/>
          <cell r="J3407"/>
          <cell r="K3407"/>
          <cell r="L3407"/>
          <cell r="M3407"/>
          <cell r="N3407"/>
          <cell r="O3407"/>
          <cell r="P3407">
            <v>0</v>
          </cell>
          <cell r="Q3407"/>
          <cell r="R3407"/>
          <cell r="S3407" t="str">
            <v xml:space="preserve">32819 </v>
          </cell>
          <cell r="T3407"/>
          <cell r="U3407"/>
          <cell r="V3407"/>
          <cell r="W3407"/>
          <cell r="X3407"/>
          <cell r="Y3407"/>
          <cell r="Z3407"/>
          <cell r="AA3407">
            <v>32819</v>
          </cell>
          <cell r="AB3407"/>
        </row>
        <row r="3408">
          <cell r="A3408"/>
          <cell r="B3408"/>
          <cell r="C3408"/>
          <cell r="D3408"/>
          <cell r="E3408"/>
          <cell r="F3408"/>
          <cell r="G3408"/>
          <cell r="H3408"/>
          <cell r="I3408"/>
          <cell r="J3408"/>
          <cell r="K3408"/>
          <cell r="L3408"/>
          <cell r="M3408"/>
          <cell r="N3408"/>
          <cell r="O3408"/>
          <cell r="P3408">
            <v>0</v>
          </cell>
          <cell r="Q3408"/>
          <cell r="R3408"/>
          <cell r="S3408" t="str">
            <v xml:space="preserve">32819 </v>
          </cell>
          <cell r="T3408"/>
          <cell r="U3408"/>
          <cell r="V3408"/>
          <cell r="W3408"/>
          <cell r="X3408"/>
          <cell r="Y3408"/>
          <cell r="Z3408"/>
          <cell r="AA3408">
            <v>32819</v>
          </cell>
          <cell r="AB3408"/>
        </row>
        <row r="3409">
          <cell r="A3409"/>
          <cell r="B3409"/>
          <cell r="C3409"/>
          <cell r="D3409"/>
          <cell r="E3409"/>
          <cell r="F3409"/>
          <cell r="G3409"/>
          <cell r="H3409"/>
          <cell r="I3409"/>
          <cell r="J3409"/>
          <cell r="K3409"/>
          <cell r="L3409"/>
          <cell r="M3409"/>
          <cell r="N3409"/>
          <cell r="O3409"/>
          <cell r="P3409">
            <v>0</v>
          </cell>
          <cell r="Q3409"/>
          <cell r="R3409"/>
          <cell r="S3409" t="str">
            <v xml:space="preserve">32819 </v>
          </cell>
          <cell r="T3409"/>
          <cell r="U3409"/>
          <cell r="V3409"/>
          <cell r="W3409"/>
          <cell r="X3409"/>
          <cell r="Y3409"/>
          <cell r="Z3409"/>
          <cell r="AA3409">
            <v>32819</v>
          </cell>
          <cell r="AB3409"/>
        </row>
        <row r="3410">
          <cell r="A3410"/>
          <cell r="B3410"/>
          <cell r="C3410"/>
          <cell r="D3410"/>
          <cell r="E3410"/>
          <cell r="F3410"/>
          <cell r="G3410"/>
          <cell r="H3410"/>
          <cell r="I3410"/>
          <cell r="J3410"/>
          <cell r="K3410"/>
          <cell r="L3410"/>
          <cell r="M3410"/>
          <cell r="N3410"/>
          <cell r="O3410"/>
          <cell r="P3410">
            <v>0</v>
          </cell>
          <cell r="Q3410"/>
          <cell r="R3410"/>
          <cell r="S3410" t="str">
            <v xml:space="preserve">32819 </v>
          </cell>
          <cell r="T3410"/>
          <cell r="U3410"/>
          <cell r="V3410"/>
          <cell r="W3410"/>
          <cell r="X3410"/>
          <cell r="Y3410"/>
          <cell r="Z3410"/>
          <cell r="AA3410">
            <v>32819</v>
          </cell>
          <cell r="AB3410"/>
        </row>
        <row r="3411">
          <cell r="A3411"/>
          <cell r="B3411"/>
          <cell r="C3411"/>
          <cell r="D3411"/>
          <cell r="E3411"/>
          <cell r="F3411"/>
          <cell r="G3411"/>
          <cell r="H3411"/>
          <cell r="I3411"/>
          <cell r="J3411"/>
          <cell r="K3411"/>
          <cell r="L3411"/>
          <cell r="M3411"/>
          <cell r="N3411"/>
          <cell r="O3411"/>
          <cell r="P3411">
            <v>0</v>
          </cell>
          <cell r="Q3411"/>
          <cell r="R3411"/>
          <cell r="S3411" t="str">
            <v xml:space="preserve">32819 </v>
          </cell>
          <cell r="T3411"/>
          <cell r="U3411"/>
          <cell r="V3411"/>
          <cell r="W3411"/>
          <cell r="X3411"/>
          <cell r="Y3411"/>
          <cell r="Z3411"/>
          <cell r="AA3411">
            <v>32819</v>
          </cell>
          <cell r="AB3411"/>
        </row>
        <row r="3412">
          <cell r="A3412"/>
          <cell r="B3412"/>
          <cell r="C3412"/>
          <cell r="D3412"/>
          <cell r="E3412"/>
          <cell r="F3412"/>
          <cell r="G3412"/>
          <cell r="H3412"/>
          <cell r="I3412"/>
          <cell r="J3412"/>
          <cell r="K3412"/>
          <cell r="L3412"/>
          <cell r="M3412"/>
          <cell r="N3412"/>
          <cell r="O3412"/>
          <cell r="P3412">
            <v>0</v>
          </cell>
          <cell r="Q3412"/>
          <cell r="R3412"/>
          <cell r="S3412" t="str">
            <v xml:space="preserve">32819 </v>
          </cell>
          <cell r="T3412"/>
          <cell r="U3412"/>
          <cell r="V3412"/>
          <cell r="W3412"/>
          <cell r="X3412"/>
          <cell r="Y3412"/>
          <cell r="Z3412"/>
          <cell r="AA3412">
            <v>32819</v>
          </cell>
          <cell r="AB3412"/>
        </row>
        <row r="3413">
          <cell r="A3413"/>
          <cell r="B3413"/>
          <cell r="C3413"/>
          <cell r="D3413"/>
          <cell r="E3413"/>
          <cell r="F3413"/>
          <cell r="G3413"/>
          <cell r="H3413"/>
          <cell r="I3413"/>
          <cell r="J3413"/>
          <cell r="K3413"/>
          <cell r="L3413"/>
          <cell r="M3413"/>
          <cell r="N3413"/>
          <cell r="O3413"/>
          <cell r="P3413">
            <v>0</v>
          </cell>
          <cell r="Q3413"/>
          <cell r="R3413"/>
          <cell r="S3413" t="str">
            <v xml:space="preserve">32819 </v>
          </cell>
          <cell r="T3413"/>
          <cell r="U3413"/>
          <cell r="V3413"/>
          <cell r="W3413"/>
          <cell r="X3413"/>
          <cell r="Y3413"/>
          <cell r="Z3413"/>
          <cell r="AA3413">
            <v>32819</v>
          </cell>
          <cell r="AB3413"/>
        </row>
        <row r="3414">
          <cell r="A3414"/>
          <cell r="B3414"/>
          <cell r="C3414"/>
          <cell r="D3414"/>
          <cell r="E3414"/>
          <cell r="F3414"/>
          <cell r="G3414"/>
          <cell r="H3414"/>
          <cell r="I3414"/>
          <cell r="J3414"/>
          <cell r="K3414"/>
          <cell r="L3414"/>
          <cell r="M3414"/>
          <cell r="N3414"/>
          <cell r="O3414"/>
          <cell r="P3414">
            <v>0</v>
          </cell>
          <cell r="Q3414"/>
          <cell r="R3414"/>
          <cell r="S3414" t="str">
            <v xml:space="preserve">32819 </v>
          </cell>
          <cell r="T3414"/>
          <cell r="U3414"/>
          <cell r="V3414"/>
          <cell r="W3414"/>
          <cell r="X3414"/>
          <cell r="Y3414"/>
          <cell r="Z3414"/>
          <cell r="AA3414">
            <v>32819</v>
          </cell>
          <cell r="AB3414"/>
        </row>
        <row r="3415">
          <cell r="A3415"/>
          <cell r="B3415"/>
          <cell r="C3415"/>
          <cell r="D3415"/>
          <cell r="E3415"/>
          <cell r="F3415"/>
          <cell r="G3415"/>
          <cell r="H3415"/>
          <cell r="I3415"/>
          <cell r="J3415"/>
          <cell r="K3415"/>
          <cell r="L3415"/>
          <cell r="M3415"/>
          <cell r="N3415"/>
          <cell r="O3415"/>
          <cell r="P3415">
            <v>0</v>
          </cell>
          <cell r="Q3415"/>
          <cell r="R3415"/>
          <cell r="S3415" t="str">
            <v xml:space="preserve">32819 </v>
          </cell>
          <cell r="T3415"/>
          <cell r="U3415"/>
          <cell r="V3415"/>
          <cell r="W3415"/>
          <cell r="X3415"/>
          <cell r="Y3415"/>
          <cell r="Z3415"/>
          <cell r="AA3415">
            <v>32819</v>
          </cell>
          <cell r="AB3415"/>
        </row>
        <row r="3416">
          <cell r="A3416"/>
          <cell r="B3416"/>
          <cell r="C3416"/>
          <cell r="D3416"/>
          <cell r="E3416"/>
          <cell r="F3416"/>
          <cell r="G3416"/>
          <cell r="H3416"/>
          <cell r="I3416"/>
          <cell r="J3416"/>
          <cell r="K3416"/>
          <cell r="L3416"/>
          <cell r="M3416"/>
          <cell r="N3416"/>
          <cell r="O3416"/>
          <cell r="P3416">
            <v>0</v>
          </cell>
          <cell r="Q3416"/>
          <cell r="R3416"/>
          <cell r="S3416" t="str">
            <v xml:space="preserve">32819 </v>
          </cell>
          <cell r="T3416"/>
          <cell r="U3416"/>
          <cell r="V3416"/>
          <cell r="W3416"/>
          <cell r="X3416"/>
          <cell r="Y3416"/>
          <cell r="Z3416"/>
          <cell r="AA3416">
            <v>32819</v>
          </cell>
          <cell r="AB3416"/>
        </row>
        <row r="3417">
          <cell r="A3417"/>
          <cell r="B3417"/>
          <cell r="C3417"/>
          <cell r="D3417"/>
          <cell r="E3417"/>
          <cell r="F3417"/>
          <cell r="G3417"/>
          <cell r="H3417"/>
          <cell r="I3417"/>
          <cell r="J3417"/>
          <cell r="K3417"/>
          <cell r="L3417"/>
          <cell r="M3417"/>
          <cell r="N3417"/>
          <cell r="O3417"/>
          <cell r="P3417">
            <v>0</v>
          </cell>
          <cell r="Q3417"/>
          <cell r="R3417"/>
          <cell r="S3417" t="str">
            <v xml:space="preserve">32819 </v>
          </cell>
          <cell r="T3417"/>
          <cell r="U3417"/>
          <cell r="V3417"/>
          <cell r="W3417"/>
          <cell r="X3417"/>
          <cell r="Y3417"/>
          <cell r="Z3417"/>
          <cell r="AA3417">
            <v>32819</v>
          </cell>
          <cell r="AB3417"/>
        </row>
        <row r="3418">
          <cell r="A3418"/>
          <cell r="B3418"/>
          <cell r="C3418"/>
          <cell r="D3418"/>
          <cell r="E3418"/>
          <cell r="F3418"/>
          <cell r="G3418"/>
          <cell r="H3418"/>
          <cell r="I3418"/>
          <cell r="J3418"/>
          <cell r="K3418"/>
          <cell r="L3418"/>
          <cell r="M3418"/>
          <cell r="N3418"/>
          <cell r="O3418"/>
          <cell r="P3418">
            <v>0</v>
          </cell>
          <cell r="Q3418"/>
          <cell r="R3418"/>
          <cell r="S3418" t="str">
            <v xml:space="preserve">32819 </v>
          </cell>
          <cell r="T3418"/>
          <cell r="U3418"/>
          <cell r="V3418"/>
          <cell r="W3418"/>
          <cell r="X3418"/>
          <cell r="Y3418"/>
          <cell r="Z3418"/>
          <cell r="AA3418">
            <v>32819</v>
          </cell>
          <cell r="AB3418"/>
        </row>
        <row r="3419">
          <cell r="A3419"/>
          <cell r="B3419"/>
          <cell r="C3419"/>
          <cell r="D3419"/>
          <cell r="E3419"/>
          <cell r="F3419"/>
          <cell r="G3419"/>
          <cell r="H3419"/>
          <cell r="I3419"/>
          <cell r="J3419"/>
          <cell r="K3419"/>
          <cell r="L3419"/>
          <cell r="M3419"/>
          <cell r="N3419"/>
          <cell r="O3419"/>
          <cell r="P3419">
            <v>0</v>
          </cell>
          <cell r="Q3419"/>
          <cell r="R3419"/>
          <cell r="S3419" t="str">
            <v xml:space="preserve">32819 </v>
          </cell>
          <cell r="T3419"/>
          <cell r="U3419"/>
          <cell r="V3419"/>
          <cell r="W3419"/>
          <cell r="X3419"/>
          <cell r="Y3419"/>
          <cell r="Z3419"/>
          <cell r="AA3419">
            <v>32819</v>
          </cell>
          <cell r="AB3419"/>
        </row>
        <row r="3420">
          <cell r="A3420"/>
          <cell r="B3420"/>
          <cell r="C3420"/>
          <cell r="D3420"/>
          <cell r="E3420"/>
          <cell r="F3420"/>
          <cell r="G3420"/>
          <cell r="H3420"/>
          <cell r="I3420"/>
          <cell r="J3420"/>
          <cell r="K3420"/>
          <cell r="L3420"/>
          <cell r="M3420"/>
          <cell r="N3420"/>
          <cell r="O3420"/>
          <cell r="P3420">
            <v>0</v>
          </cell>
          <cell r="Q3420"/>
          <cell r="R3420"/>
          <cell r="S3420" t="str">
            <v xml:space="preserve">32819 </v>
          </cell>
          <cell r="T3420"/>
          <cell r="U3420"/>
          <cell r="V3420"/>
          <cell r="W3420"/>
          <cell r="X3420"/>
          <cell r="Y3420"/>
          <cell r="Z3420"/>
          <cell r="AA3420">
            <v>32819</v>
          </cell>
          <cell r="AB3420"/>
        </row>
        <row r="3421">
          <cell r="A3421"/>
          <cell r="B3421"/>
          <cell r="C3421"/>
          <cell r="D3421"/>
          <cell r="E3421"/>
          <cell r="F3421"/>
          <cell r="G3421"/>
          <cell r="H3421"/>
          <cell r="I3421"/>
          <cell r="J3421"/>
          <cell r="K3421"/>
          <cell r="L3421"/>
          <cell r="M3421"/>
          <cell r="N3421"/>
          <cell r="O3421"/>
          <cell r="P3421">
            <v>0</v>
          </cell>
          <cell r="Q3421"/>
          <cell r="R3421"/>
          <cell r="S3421" t="str">
            <v xml:space="preserve">32819 </v>
          </cell>
          <cell r="T3421"/>
          <cell r="U3421"/>
          <cell r="V3421"/>
          <cell r="W3421"/>
          <cell r="X3421"/>
          <cell r="Y3421"/>
          <cell r="Z3421"/>
          <cell r="AA3421">
            <v>32819</v>
          </cell>
          <cell r="AB3421"/>
        </row>
        <row r="3422">
          <cell r="A3422"/>
          <cell r="B3422"/>
          <cell r="C3422"/>
          <cell r="D3422"/>
          <cell r="E3422"/>
          <cell r="F3422"/>
          <cell r="G3422"/>
          <cell r="H3422"/>
          <cell r="I3422"/>
          <cell r="J3422"/>
          <cell r="K3422"/>
          <cell r="L3422"/>
          <cell r="M3422"/>
          <cell r="N3422"/>
          <cell r="O3422"/>
          <cell r="P3422">
            <v>0</v>
          </cell>
          <cell r="Q3422"/>
          <cell r="R3422"/>
          <cell r="S3422" t="str">
            <v xml:space="preserve">32819 </v>
          </cell>
          <cell r="T3422"/>
          <cell r="U3422"/>
          <cell r="V3422"/>
          <cell r="W3422"/>
          <cell r="X3422"/>
          <cell r="Y3422"/>
          <cell r="Z3422"/>
          <cell r="AA3422">
            <v>32819</v>
          </cell>
          <cell r="AB3422"/>
        </row>
        <row r="3423">
          <cell r="A3423"/>
          <cell r="B3423"/>
          <cell r="C3423"/>
          <cell r="D3423"/>
          <cell r="E3423"/>
          <cell r="F3423"/>
          <cell r="G3423"/>
          <cell r="H3423"/>
          <cell r="I3423"/>
          <cell r="J3423"/>
          <cell r="K3423"/>
          <cell r="L3423"/>
          <cell r="M3423"/>
          <cell r="N3423"/>
          <cell r="O3423"/>
          <cell r="P3423">
            <v>0</v>
          </cell>
          <cell r="Q3423"/>
          <cell r="R3423"/>
          <cell r="S3423" t="str">
            <v xml:space="preserve">32819 </v>
          </cell>
          <cell r="T3423"/>
          <cell r="U3423"/>
          <cell r="V3423"/>
          <cell r="W3423"/>
          <cell r="X3423"/>
          <cell r="Y3423"/>
          <cell r="Z3423"/>
          <cell r="AA3423">
            <v>32819</v>
          </cell>
          <cell r="AB3423"/>
        </row>
        <row r="3424">
          <cell r="A3424"/>
          <cell r="B3424"/>
          <cell r="C3424"/>
          <cell r="D3424"/>
          <cell r="E3424"/>
          <cell r="F3424"/>
          <cell r="G3424"/>
          <cell r="H3424"/>
          <cell r="I3424"/>
          <cell r="J3424"/>
          <cell r="K3424"/>
          <cell r="L3424"/>
          <cell r="M3424"/>
          <cell r="N3424"/>
          <cell r="O3424"/>
          <cell r="P3424">
            <v>0</v>
          </cell>
          <cell r="Q3424"/>
          <cell r="R3424"/>
          <cell r="S3424" t="str">
            <v xml:space="preserve">32819 </v>
          </cell>
          <cell r="T3424"/>
          <cell r="U3424"/>
          <cell r="V3424"/>
          <cell r="W3424"/>
          <cell r="X3424"/>
          <cell r="Y3424"/>
          <cell r="Z3424"/>
          <cell r="AA3424">
            <v>32819</v>
          </cell>
          <cell r="AB3424"/>
        </row>
        <row r="3425">
          <cell r="A3425"/>
          <cell r="B3425"/>
          <cell r="C3425"/>
          <cell r="D3425"/>
          <cell r="E3425"/>
          <cell r="F3425"/>
          <cell r="G3425"/>
          <cell r="H3425"/>
          <cell r="I3425"/>
          <cell r="J3425"/>
          <cell r="K3425"/>
          <cell r="L3425"/>
          <cell r="M3425"/>
          <cell r="N3425"/>
          <cell r="O3425"/>
          <cell r="P3425">
            <v>0</v>
          </cell>
          <cell r="Q3425"/>
          <cell r="R3425"/>
          <cell r="S3425" t="str">
            <v xml:space="preserve">32819 </v>
          </cell>
          <cell r="T3425"/>
          <cell r="U3425"/>
          <cell r="V3425"/>
          <cell r="W3425"/>
          <cell r="X3425"/>
          <cell r="Y3425"/>
          <cell r="Z3425"/>
          <cell r="AA3425">
            <v>32819</v>
          </cell>
          <cell r="AB3425"/>
        </row>
        <row r="3426">
          <cell r="A3426"/>
          <cell r="B3426"/>
          <cell r="C3426"/>
          <cell r="D3426"/>
          <cell r="E3426"/>
          <cell r="F3426"/>
          <cell r="G3426"/>
          <cell r="H3426"/>
          <cell r="I3426"/>
          <cell r="J3426"/>
          <cell r="K3426"/>
          <cell r="L3426"/>
          <cell r="M3426"/>
          <cell r="N3426"/>
          <cell r="O3426"/>
          <cell r="P3426">
            <v>0</v>
          </cell>
          <cell r="Q3426"/>
          <cell r="R3426"/>
          <cell r="S3426" t="str">
            <v xml:space="preserve">32819 </v>
          </cell>
          <cell r="T3426"/>
          <cell r="U3426"/>
          <cell r="V3426"/>
          <cell r="W3426"/>
          <cell r="X3426"/>
          <cell r="Y3426"/>
          <cell r="Z3426"/>
          <cell r="AA3426">
            <v>32819</v>
          </cell>
          <cell r="AB3426"/>
        </row>
        <row r="3427">
          <cell r="A3427"/>
          <cell r="B3427"/>
          <cell r="C3427"/>
          <cell r="D3427"/>
          <cell r="E3427"/>
          <cell r="F3427"/>
          <cell r="G3427"/>
          <cell r="H3427"/>
          <cell r="I3427"/>
          <cell r="J3427"/>
          <cell r="K3427"/>
          <cell r="L3427"/>
          <cell r="M3427"/>
          <cell r="N3427"/>
          <cell r="O3427"/>
          <cell r="P3427">
            <v>0</v>
          </cell>
          <cell r="Q3427"/>
          <cell r="R3427"/>
          <cell r="S3427" t="str">
            <v xml:space="preserve">32819 </v>
          </cell>
          <cell r="T3427"/>
          <cell r="U3427"/>
          <cell r="V3427"/>
          <cell r="W3427"/>
          <cell r="X3427"/>
          <cell r="Y3427"/>
          <cell r="Z3427"/>
          <cell r="AA3427">
            <v>32819</v>
          </cell>
          <cell r="AB3427"/>
        </row>
        <row r="3428">
          <cell r="A3428"/>
          <cell r="B3428"/>
          <cell r="C3428"/>
          <cell r="D3428"/>
          <cell r="E3428"/>
          <cell r="F3428"/>
          <cell r="G3428"/>
          <cell r="H3428"/>
          <cell r="I3428"/>
          <cell r="J3428"/>
          <cell r="K3428"/>
          <cell r="L3428"/>
          <cell r="M3428"/>
          <cell r="N3428"/>
          <cell r="O3428"/>
          <cell r="P3428">
            <v>0</v>
          </cell>
          <cell r="Q3428"/>
          <cell r="R3428"/>
          <cell r="S3428" t="str">
            <v xml:space="preserve">32819 </v>
          </cell>
          <cell r="T3428"/>
          <cell r="U3428"/>
          <cell r="V3428"/>
          <cell r="W3428"/>
          <cell r="X3428"/>
          <cell r="Y3428"/>
          <cell r="Z3428"/>
          <cell r="AA3428">
            <v>32819</v>
          </cell>
          <cell r="AB3428"/>
        </row>
        <row r="3429">
          <cell r="A3429"/>
          <cell r="B3429"/>
          <cell r="C3429"/>
          <cell r="D3429"/>
          <cell r="E3429"/>
          <cell r="F3429"/>
          <cell r="G3429"/>
          <cell r="H3429"/>
          <cell r="I3429"/>
          <cell r="J3429"/>
          <cell r="K3429"/>
          <cell r="L3429"/>
          <cell r="M3429"/>
          <cell r="N3429"/>
          <cell r="O3429"/>
          <cell r="P3429">
            <v>0</v>
          </cell>
          <cell r="Q3429"/>
          <cell r="R3429"/>
          <cell r="S3429" t="str">
            <v xml:space="preserve">32819 </v>
          </cell>
          <cell r="T3429"/>
          <cell r="U3429"/>
          <cell r="V3429"/>
          <cell r="W3429"/>
          <cell r="X3429"/>
          <cell r="Y3429"/>
          <cell r="Z3429"/>
          <cell r="AA3429">
            <v>32819</v>
          </cell>
          <cell r="AB3429"/>
        </row>
        <row r="3430">
          <cell r="A3430"/>
          <cell r="B3430"/>
          <cell r="C3430"/>
          <cell r="D3430"/>
          <cell r="E3430"/>
          <cell r="F3430"/>
          <cell r="G3430"/>
          <cell r="H3430"/>
          <cell r="I3430"/>
          <cell r="J3430"/>
          <cell r="K3430"/>
          <cell r="L3430"/>
          <cell r="M3430"/>
          <cell r="N3430"/>
          <cell r="O3430"/>
          <cell r="P3430">
            <v>0</v>
          </cell>
          <cell r="Q3430"/>
          <cell r="R3430"/>
          <cell r="S3430" t="str">
            <v xml:space="preserve">32819 </v>
          </cell>
          <cell r="T3430"/>
          <cell r="U3430"/>
          <cell r="V3430"/>
          <cell r="W3430"/>
          <cell r="X3430"/>
          <cell r="Y3430"/>
          <cell r="Z3430"/>
          <cell r="AA3430">
            <v>32819</v>
          </cell>
          <cell r="AB3430"/>
        </row>
        <row r="3431">
          <cell r="A3431"/>
          <cell r="B3431"/>
          <cell r="C3431"/>
          <cell r="D3431"/>
          <cell r="E3431"/>
          <cell r="F3431"/>
          <cell r="G3431"/>
          <cell r="H3431"/>
          <cell r="I3431"/>
          <cell r="J3431"/>
          <cell r="K3431"/>
          <cell r="L3431"/>
          <cell r="M3431"/>
          <cell r="N3431"/>
          <cell r="O3431"/>
          <cell r="P3431">
            <v>0</v>
          </cell>
          <cell r="Q3431"/>
          <cell r="R3431"/>
          <cell r="S3431" t="str">
            <v xml:space="preserve">32819 </v>
          </cell>
          <cell r="T3431"/>
          <cell r="U3431"/>
          <cell r="V3431"/>
          <cell r="W3431"/>
          <cell r="X3431"/>
          <cell r="Y3431"/>
          <cell r="Z3431"/>
          <cell r="AA3431">
            <v>32819</v>
          </cell>
          <cell r="AB3431"/>
        </row>
        <row r="3432">
          <cell r="A3432"/>
          <cell r="B3432"/>
          <cell r="C3432"/>
          <cell r="D3432"/>
          <cell r="E3432"/>
          <cell r="F3432"/>
          <cell r="G3432"/>
          <cell r="H3432"/>
          <cell r="I3432"/>
          <cell r="J3432"/>
          <cell r="K3432"/>
          <cell r="L3432"/>
          <cell r="M3432"/>
          <cell r="N3432"/>
          <cell r="O3432"/>
          <cell r="P3432">
            <v>0</v>
          </cell>
          <cell r="Q3432"/>
          <cell r="R3432"/>
          <cell r="S3432" t="str">
            <v xml:space="preserve">32819 </v>
          </cell>
          <cell r="T3432"/>
          <cell r="U3432"/>
          <cell r="V3432"/>
          <cell r="W3432"/>
          <cell r="X3432"/>
          <cell r="Y3432"/>
          <cell r="Z3432"/>
          <cell r="AA3432">
            <v>32819</v>
          </cell>
          <cell r="AB3432"/>
        </row>
        <row r="3433">
          <cell r="A3433"/>
          <cell r="B3433"/>
          <cell r="C3433"/>
          <cell r="D3433"/>
          <cell r="E3433"/>
          <cell r="F3433"/>
          <cell r="G3433"/>
          <cell r="H3433"/>
          <cell r="I3433"/>
          <cell r="J3433"/>
          <cell r="K3433"/>
          <cell r="L3433"/>
          <cell r="M3433"/>
          <cell r="N3433"/>
          <cell r="O3433"/>
          <cell r="P3433">
            <v>0</v>
          </cell>
          <cell r="Q3433"/>
          <cell r="R3433"/>
          <cell r="S3433" t="str">
            <v xml:space="preserve">32819 </v>
          </cell>
          <cell r="T3433"/>
          <cell r="U3433"/>
          <cell r="V3433"/>
          <cell r="W3433"/>
          <cell r="X3433"/>
          <cell r="Y3433"/>
          <cell r="Z3433"/>
          <cell r="AA3433">
            <v>32819</v>
          </cell>
          <cell r="AB3433"/>
        </row>
        <row r="3434">
          <cell r="A3434"/>
          <cell r="B3434"/>
          <cell r="C3434"/>
          <cell r="D3434"/>
          <cell r="E3434"/>
          <cell r="F3434"/>
          <cell r="G3434"/>
          <cell r="H3434"/>
          <cell r="I3434"/>
          <cell r="J3434"/>
          <cell r="K3434"/>
          <cell r="L3434"/>
          <cell r="M3434"/>
          <cell r="N3434"/>
          <cell r="O3434"/>
          <cell r="P3434">
            <v>0</v>
          </cell>
          <cell r="Q3434"/>
          <cell r="R3434"/>
          <cell r="S3434" t="str">
            <v xml:space="preserve">32819 </v>
          </cell>
          <cell r="T3434"/>
          <cell r="U3434"/>
          <cell r="V3434"/>
          <cell r="W3434"/>
          <cell r="X3434"/>
          <cell r="Y3434"/>
          <cell r="Z3434"/>
          <cell r="AA3434">
            <v>32819</v>
          </cell>
          <cell r="AB3434"/>
        </row>
        <row r="3435">
          <cell r="A3435"/>
          <cell r="B3435"/>
          <cell r="C3435"/>
          <cell r="D3435"/>
          <cell r="E3435"/>
          <cell r="F3435"/>
          <cell r="G3435"/>
          <cell r="H3435"/>
          <cell r="I3435"/>
          <cell r="J3435"/>
          <cell r="K3435"/>
          <cell r="L3435"/>
          <cell r="M3435"/>
          <cell r="N3435"/>
          <cell r="O3435"/>
          <cell r="P3435">
            <v>0</v>
          </cell>
          <cell r="Q3435"/>
          <cell r="R3435"/>
          <cell r="S3435" t="str">
            <v xml:space="preserve">32819 </v>
          </cell>
          <cell r="T3435"/>
          <cell r="U3435"/>
          <cell r="V3435"/>
          <cell r="W3435"/>
          <cell r="X3435"/>
          <cell r="Y3435"/>
          <cell r="Z3435"/>
          <cell r="AA3435">
            <v>32819</v>
          </cell>
          <cell r="AB3435"/>
        </row>
        <row r="3436">
          <cell r="A3436"/>
          <cell r="B3436"/>
          <cell r="C3436"/>
          <cell r="D3436"/>
          <cell r="E3436"/>
          <cell r="F3436"/>
          <cell r="G3436"/>
          <cell r="H3436"/>
          <cell r="I3436"/>
          <cell r="J3436"/>
          <cell r="K3436"/>
          <cell r="L3436"/>
          <cell r="M3436"/>
          <cell r="N3436"/>
          <cell r="O3436"/>
          <cell r="P3436">
            <v>0</v>
          </cell>
          <cell r="Q3436"/>
          <cell r="R3436"/>
          <cell r="S3436" t="str">
            <v xml:space="preserve">32819 </v>
          </cell>
          <cell r="T3436"/>
          <cell r="U3436"/>
          <cell r="V3436"/>
          <cell r="W3436"/>
          <cell r="X3436"/>
          <cell r="Y3436"/>
          <cell r="Z3436"/>
          <cell r="AA3436">
            <v>32819</v>
          </cell>
          <cell r="AB3436"/>
        </row>
        <row r="3437">
          <cell r="A3437"/>
          <cell r="B3437"/>
          <cell r="C3437"/>
          <cell r="D3437"/>
          <cell r="E3437"/>
          <cell r="F3437"/>
          <cell r="G3437"/>
          <cell r="H3437"/>
          <cell r="I3437"/>
          <cell r="J3437"/>
          <cell r="K3437"/>
          <cell r="L3437"/>
          <cell r="M3437"/>
          <cell r="N3437"/>
          <cell r="O3437"/>
          <cell r="P3437">
            <v>0</v>
          </cell>
          <cell r="Q3437"/>
          <cell r="R3437"/>
          <cell r="S3437" t="str">
            <v xml:space="preserve">32819 </v>
          </cell>
          <cell r="T3437"/>
          <cell r="U3437"/>
          <cell r="V3437"/>
          <cell r="W3437"/>
          <cell r="X3437"/>
          <cell r="Y3437"/>
          <cell r="Z3437"/>
          <cell r="AA3437">
            <v>32819</v>
          </cell>
          <cell r="AB3437"/>
        </row>
        <row r="3438">
          <cell r="A3438"/>
          <cell r="B3438"/>
          <cell r="C3438"/>
          <cell r="D3438"/>
          <cell r="E3438"/>
          <cell r="F3438"/>
          <cell r="G3438"/>
          <cell r="H3438"/>
          <cell r="I3438"/>
          <cell r="J3438"/>
          <cell r="K3438"/>
          <cell r="L3438"/>
          <cell r="M3438"/>
          <cell r="N3438"/>
          <cell r="O3438"/>
          <cell r="P3438">
            <v>0</v>
          </cell>
          <cell r="Q3438"/>
          <cell r="R3438"/>
          <cell r="S3438" t="str">
            <v xml:space="preserve">32819 </v>
          </cell>
          <cell r="T3438"/>
          <cell r="U3438"/>
          <cell r="V3438"/>
          <cell r="W3438"/>
          <cell r="X3438"/>
          <cell r="Y3438"/>
          <cell r="Z3438"/>
          <cell r="AA3438">
            <v>32819</v>
          </cell>
          <cell r="AB3438"/>
        </row>
        <row r="3439">
          <cell r="A3439"/>
          <cell r="B3439"/>
          <cell r="C3439"/>
          <cell r="D3439"/>
          <cell r="E3439"/>
          <cell r="F3439"/>
          <cell r="G3439"/>
          <cell r="H3439"/>
          <cell r="I3439"/>
          <cell r="J3439"/>
          <cell r="K3439"/>
          <cell r="L3439"/>
          <cell r="M3439"/>
          <cell r="N3439"/>
          <cell r="O3439"/>
          <cell r="P3439">
            <v>0</v>
          </cell>
          <cell r="Q3439"/>
          <cell r="R3439"/>
          <cell r="S3439" t="str">
            <v xml:space="preserve">32819 </v>
          </cell>
          <cell r="T3439"/>
          <cell r="U3439"/>
          <cell r="V3439"/>
          <cell r="W3439"/>
          <cell r="X3439"/>
          <cell r="Y3439"/>
          <cell r="Z3439"/>
          <cell r="AA3439">
            <v>32819</v>
          </cell>
          <cell r="AB3439"/>
        </row>
        <row r="3440">
          <cell r="A3440"/>
          <cell r="B3440"/>
          <cell r="C3440"/>
          <cell r="D3440"/>
          <cell r="E3440"/>
          <cell r="F3440"/>
          <cell r="G3440"/>
          <cell r="H3440"/>
          <cell r="I3440"/>
          <cell r="J3440"/>
          <cell r="K3440"/>
          <cell r="L3440"/>
          <cell r="M3440"/>
          <cell r="N3440"/>
          <cell r="O3440"/>
          <cell r="P3440">
            <v>0</v>
          </cell>
          <cell r="Q3440"/>
          <cell r="R3440"/>
          <cell r="S3440" t="str">
            <v xml:space="preserve">32819 </v>
          </cell>
          <cell r="T3440"/>
          <cell r="U3440"/>
          <cell r="V3440"/>
          <cell r="W3440"/>
          <cell r="X3440"/>
          <cell r="Y3440"/>
          <cell r="Z3440"/>
          <cell r="AA3440">
            <v>32819</v>
          </cell>
          <cell r="AB3440"/>
        </row>
        <row r="3441">
          <cell r="A3441"/>
          <cell r="B3441"/>
          <cell r="C3441"/>
          <cell r="D3441"/>
          <cell r="E3441"/>
          <cell r="F3441"/>
          <cell r="G3441"/>
          <cell r="H3441"/>
          <cell r="I3441"/>
          <cell r="J3441"/>
          <cell r="K3441"/>
          <cell r="L3441"/>
          <cell r="M3441"/>
          <cell r="N3441"/>
          <cell r="O3441"/>
          <cell r="P3441">
            <v>0</v>
          </cell>
          <cell r="Q3441"/>
          <cell r="R3441"/>
          <cell r="S3441" t="str">
            <v xml:space="preserve">32819 </v>
          </cell>
          <cell r="T3441"/>
          <cell r="U3441"/>
          <cell r="V3441"/>
          <cell r="W3441"/>
          <cell r="X3441"/>
          <cell r="Y3441"/>
          <cell r="Z3441"/>
          <cell r="AA3441">
            <v>32819</v>
          </cell>
          <cell r="AB3441"/>
        </row>
        <row r="3442">
          <cell r="A3442"/>
          <cell r="B3442"/>
          <cell r="C3442"/>
          <cell r="D3442"/>
          <cell r="E3442"/>
          <cell r="F3442"/>
          <cell r="G3442"/>
          <cell r="H3442"/>
          <cell r="I3442"/>
          <cell r="J3442"/>
          <cell r="K3442"/>
          <cell r="L3442"/>
          <cell r="M3442"/>
          <cell r="N3442"/>
          <cell r="O3442"/>
          <cell r="P3442">
            <v>0</v>
          </cell>
          <cell r="Q3442"/>
          <cell r="R3442"/>
          <cell r="S3442" t="str">
            <v xml:space="preserve">32819 </v>
          </cell>
          <cell r="T3442"/>
          <cell r="U3442"/>
          <cell r="V3442"/>
          <cell r="W3442"/>
          <cell r="X3442"/>
          <cell r="Y3442"/>
          <cell r="Z3442"/>
          <cell r="AA3442">
            <v>32819</v>
          </cell>
          <cell r="AB3442"/>
        </row>
        <row r="3443">
          <cell r="A3443"/>
          <cell r="B3443"/>
          <cell r="C3443"/>
          <cell r="D3443"/>
          <cell r="E3443"/>
          <cell r="F3443"/>
          <cell r="G3443"/>
          <cell r="H3443"/>
          <cell r="I3443"/>
          <cell r="J3443"/>
          <cell r="K3443"/>
          <cell r="L3443"/>
          <cell r="M3443"/>
          <cell r="N3443"/>
          <cell r="O3443"/>
          <cell r="P3443">
            <v>0</v>
          </cell>
          <cell r="Q3443"/>
          <cell r="R3443"/>
          <cell r="S3443" t="str">
            <v xml:space="preserve">32819 </v>
          </cell>
          <cell r="T3443"/>
          <cell r="U3443"/>
          <cell r="V3443"/>
          <cell r="W3443"/>
          <cell r="X3443"/>
          <cell r="Y3443"/>
          <cell r="Z3443"/>
          <cell r="AA3443">
            <v>32819</v>
          </cell>
          <cell r="AB3443"/>
        </row>
        <row r="3444">
          <cell r="A3444"/>
          <cell r="B3444"/>
          <cell r="C3444"/>
          <cell r="D3444"/>
          <cell r="E3444"/>
          <cell r="F3444"/>
          <cell r="G3444"/>
          <cell r="H3444"/>
          <cell r="I3444"/>
          <cell r="J3444"/>
          <cell r="K3444"/>
          <cell r="L3444"/>
          <cell r="M3444"/>
          <cell r="N3444"/>
          <cell r="O3444"/>
          <cell r="P3444">
            <v>0</v>
          </cell>
          <cell r="Q3444"/>
          <cell r="R3444"/>
          <cell r="S3444" t="str">
            <v xml:space="preserve">32819 </v>
          </cell>
          <cell r="T3444"/>
          <cell r="U3444"/>
          <cell r="V3444"/>
          <cell r="W3444"/>
          <cell r="X3444"/>
          <cell r="Y3444"/>
          <cell r="Z3444"/>
          <cell r="AA3444">
            <v>32819</v>
          </cell>
          <cell r="AB3444"/>
        </row>
        <row r="3445">
          <cell r="A3445"/>
          <cell r="B3445"/>
          <cell r="C3445"/>
          <cell r="D3445"/>
          <cell r="E3445"/>
          <cell r="F3445"/>
          <cell r="G3445"/>
          <cell r="H3445"/>
          <cell r="I3445"/>
          <cell r="J3445"/>
          <cell r="K3445"/>
          <cell r="L3445"/>
          <cell r="M3445"/>
          <cell r="N3445"/>
          <cell r="O3445"/>
          <cell r="P3445">
            <v>0</v>
          </cell>
          <cell r="Q3445"/>
          <cell r="R3445"/>
          <cell r="S3445" t="str">
            <v xml:space="preserve">32819 </v>
          </cell>
          <cell r="T3445"/>
          <cell r="U3445"/>
          <cell r="V3445"/>
          <cell r="W3445"/>
          <cell r="X3445"/>
          <cell r="Y3445"/>
          <cell r="Z3445"/>
          <cell r="AA3445">
            <v>32819</v>
          </cell>
          <cell r="AB3445"/>
        </row>
        <row r="3446">
          <cell r="A3446"/>
          <cell r="B3446"/>
          <cell r="C3446"/>
          <cell r="D3446"/>
          <cell r="E3446"/>
          <cell r="F3446"/>
          <cell r="G3446"/>
          <cell r="H3446"/>
          <cell r="I3446"/>
          <cell r="J3446"/>
          <cell r="K3446"/>
          <cell r="L3446"/>
          <cell r="M3446"/>
          <cell r="N3446"/>
          <cell r="O3446"/>
          <cell r="P3446">
            <v>0</v>
          </cell>
          <cell r="Q3446"/>
          <cell r="R3446"/>
          <cell r="S3446" t="str">
            <v xml:space="preserve">32819 </v>
          </cell>
          <cell r="T3446"/>
          <cell r="U3446"/>
          <cell r="V3446"/>
          <cell r="W3446"/>
          <cell r="X3446"/>
          <cell r="Y3446"/>
          <cell r="Z3446"/>
          <cell r="AA3446">
            <v>32819</v>
          </cell>
          <cell r="AB3446"/>
        </row>
        <row r="3447">
          <cell r="A3447"/>
          <cell r="B3447"/>
          <cell r="C3447"/>
          <cell r="D3447"/>
          <cell r="E3447"/>
          <cell r="F3447"/>
          <cell r="G3447"/>
          <cell r="H3447"/>
          <cell r="I3447"/>
          <cell r="J3447"/>
          <cell r="K3447"/>
          <cell r="L3447"/>
          <cell r="M3447"/>
          <cell r="N3447"/>
          <cell r="O3447"/>
          <cell r="P3447">
            <v>0</v>
          </cell>
          <cell r="Q3447"/>
          <cell r="R3447"/>
          <cell r="S3447" t="str">
            <v xml:space="preserve">32819 </v>
          </cell>
          <cell r="T3447"/>
          <cell r="U3447"/>
          <cell r="V3447"/>
          <cell r="W3447"/>
          <cell r="X3447"/>
          <cell r="Y3447"/>
          <cell r="Z3447"/>
          <cell r="AA3447">
            <v>32819</v>
          </cell>
          <cell r="AB3447"/>
        </row>
        <row r="3448">
          <cell r="A3448"/>
          <cell r="B3448"/>
          <cell r="C3448"/>
          <cell r="D3448"/>
          <cell r="E3448"/>
          <cell r="F3448"/>
          <cell r="G3448"/>
          <cell r="H3448"/>
          <cell r="I3448"/>
          <cell r="J3448"/>
          <cell r="K3448"/>
          <cell r="L3448"/>
          <cell r="M3448"/>
          <cell r="N3448"/>
          <cell r="O3448"/>
          <cell r="P3448">
            <v>0</v>
          </cell>
          <cell r="Q3448"/>
          <cell r="R3448"/>
          <cell r="S3448" t="str">
            <v xml:space="preserve">32819 </v>
          </cell>
          <cell r="T3448"/>
          <cell r="U3448"/>
          <cell r="V3448"/>
          <cell r="W3448"/>
          <cell r="X3448"/>
          <cell r="Y3448"/>
          <cell r="Z3448"/>
          <cell r="AA3448">
            <v>32819</v>
          </cell>
          <cell r="AB3448"/>
        </row>
        <row r="3449">
          <cell r="A3449"/>
          <cell r="B3449"/>
          <cell r="C3449"/>
          <cell r="D3449"/>
          <cell r="E3449"/>
          <cell r="F3449"/>
          <cell r="G3449"/>
          <cell r="H3449"/>
          <cell r="I3449"/>
          <cell r="J3449"/>
          <cell r="K3449"/>
          <cell r="L3449"/>
          <cell r="M3449"/>
          <cell r="N3449"/>
          <cell r="O3449"/>
          <cell r="P3449">
            <v>0</v>
          </cell>
          <cell r="Q3449"/>
          <cell r="R3449"/>
          <cell r="S3449" t="str">
            <v xml:space="preserve">32819 </v>
          </cell>
          <cell r="T3449"/>
          <cell r="U3449"/>
          <cell r="V3449"/>
          <cell r="W3449"/>
          <cell r="X3449"/>
          <cell r="Y3449"/>
          <cell r="Z3449"/>
          <cell r="AA3449">
            <v>32819</v>
          </cell>
          <cell r="AB3449"/>
        </row>
        <row r="3450">
          <cell r="A3450"/>
          <cell r="B3450"/>
          <cell r="C3450"/>
          <cell r="D3450"/>
          <cell r="E3450"/>
          <cell r="F3450"/>
          <cell r="G3450"/>
          <cell r="H3450"/>
          <cell r="I3450"/>
          <cell r="J3450"/>
          <cell r="K3450"/>
          <cell r="L3450"/>
          <cell r="M3450"/>
          <cell r="N3450"/>
          <cell r="O3450"/>
          <cell r="P3450">
            <v>0</v>
          </cell>
          <cell r="Q3450"/>
          <cell r="R3450"/>
          <cell r="S3450" t="str">
            <v xml:space="preserve">32819 </v>
          </cell>
          <cell r="T3450"/>
          <cell r="U3450"/>
          <cell r="V3450"/>
          <cell r="W3450"/>
          <cell r="X3450"/>
          <cell r="Y3450"/>
          <cell r="Z3450"/>
          <cell r="AA3450">
            <v>32819</v>
          </cell>
          <cell r="AB3450"/>
        </row>
        <row r="3451">
          <cell r="A3451"/>
          <cell r="B3451"/>
          <cell r="C3451"/>
          <cell r="D3451"/>
          <cell r="E3451"/>
          <cell r="F3451"/>
          <cell r="G3451"/>
          <cell r="H3451"/>
          <cell r="I3451"/>
          <cell r="J3451"/>
          <cell r="K3451"/>
          <cell r="L3451"/>
          <cell r="M3451"/>
          <cell r="N3451"/>
          <cell r="O3451"/>
          <cell r="P3451">
            <v>0</v>
          </cell>
          <cell r="Q3451"/>
          <cell r="R3451"/>
          <cell r="S3451" t="str">
            <v xml:space="preserve">32819 </v>
          </cell>
          <cell r="T3451"/>
          <cell r="U3451"/>
          <cell r="V3451"/>
          <cell r="W3451"/>
          <cell r="X3451"/>
          <cell r="Y3451"/>
          <cell r="Z3451"/>
          <cell r="AA3451">
            <v>32819</v>
          </cell>
          <cell r="AB3451"/>
        </row>
        <row r="3452">
          <cell r="A3452"/>
          <cell r="B3452"/>
          <cell r="C3452"/>
          <cell r="D3452"/>
          <cell r="E3452"/>
          <cell r="F3452"/>
          <cell r="G3452"/>
          <cell r="H3452"/>
          <cell r="I3452"/>
          <cell r="J3452"/>
          <cell r="K3452"/>
          <cell r="L3452"/>
          <cell r="M3452"/>
          <cell r="N3452"/>
          <cell r="O3452"/>
          <cell r="P3452">
            <v>0</v>
          </cell>
          <cell r="Q3452"/>
          <cell r="R3452"/>
          <cell r="S3452" t="str">
            <v xml:space="preserve">32819 </v>
          </cell>
          <cell r="T3452"/>
          <cell r="U3452"/>
          <cell r="V3452"/>
          <cell r="W3452"/>
          <cell r="X3452"/>
          <cell r="Y3452"/>
          <cell r="Z3452"/>
          <cell r="AA3452">
            <v>32819</v>
          </cell>
          <cell r="AB3452"/>
        </row>
        <row r="3453">
          <cell r="A3453"/>
          <cell r="B3453"/>
          <cell r="C3453"/>
          <cell r="D3453"/>
          <cell r="E3453"/>
          <cell r="F3453"/>
          <cell r="G3453"/>
          <cell r="H3453"/>
          <cell r="I3453"/>
          <cell r="J3453"/>
          <cell r="K3453"/>
          <cell r="L3453"/>
          <cell r="M3453"/>
          <cell r="N3453"/>
          <cell r="O3453"/>
          <cell r="P3453">
            <v>0</v>
          </cell>
          <cell r="Q3453"/>
          <cell r="R3453"/>
          <cell r="S3453" t="str">
            <v xml:space="preserve">32819 </v>
          </cell>
          <cell r="T3453"/>
          <cell r="U3453"/>
          <cell r="V3453"/>
          <cell r="W3453"/>
          <cell r="X3453"/>
          <cell r="Y3453"/>
          <cell r="Z3453"/>
          <cell r="AA3453">
            <v>32819</v>
          </cell>
          <cell r="AB3453"/>
        </row>
        <row r="3454">
          <cell r="A3454"/>
          <cell r="B3454"/>
          <cell r="C3454"/>
          <cell r="D3454"/>
          <cell r="E3454"/>
          <cell r="F3454"/>
          <cell r="G3454"/>
          <cell r="H3454"/>
          <cell r="I3454"/>
          <cell r="J3454"/>
          <cell r="K3454"/>
          <cell r="L3454"/>
          <cell r="M3454"/>
          <cell r="N3454"/>
          <cell r="O3454"/>
          <cell r="P3454">
            <v>0</v>
          </cell>
          <cell r="Q3454"/>
          <cell r="R3454"/>
          <cell r="S3454" t="str">
            <v xml:space="preserve">32819 </v>
          </cell>
          <cell r="T3454"/>
          <cell r="U3454"/>
          <cell r="V3454"/>
          <cell r="W3454"/>
          <cell r="X3454"/>
          <cell r="Y3454"/>
          <cell r="Z3454"/>
          <cell r="AA3454">
            <v>32819</v>
          </cell>
          <cell r="AB3454"/>
        </row>
        <row r="3455">
          <cell r="A3455"/>
          <cell r="B3455"/>
          <cell r="C3455"/>
          <cell r="D3455"/>
          <cell r="E3455"/>
          <cell r="F3455"/>
          <cell r="G3455"/>
          <cell r="H3455"/>
          <cell r="I3455"/>
          <cell r="J3455"/>
          <cell r="K3455"/>
          <cell r="L3455"/>
          <cell r="M3455"/>
          <cell r="N3455"/>
          <cell r="O3455"/>
          <cell r="P3455">
            <v>0</v>
          </cell>
          <cell r="Q3455"/>
          <cell r="R3455"/>
          <cell r="S3455" t="str">
            <v xml:space="preserve">32819 </v>
          </cell>
          <cell r="T3455"/>
          <cell r="U3455"/>
          <cell r="V3455"/>
          <cell r="W3455"/>
          <cell r="X3455"/>
          <cell r="Y3455"/>
          <cell r="Z3455"/>
          <cell r="AA3455">
            <v>32819</v>
          </cell>
          <cell r="AB3455"/>
        </row>
        <row r="3456">
          <cell r="A3456"/>
          <cell r="B3456"/>
          <cell r="C3456"/>
          <cell r="D3456"/>
          <cell r="E3456"/>
          <cell r="F3456"/>
          <cell r="G3456"/>
          <cell r="H3456"/>
          <cell r="I3456"/>
          <cell r="J3456"/>
          <cell r="K3456"/>
          <cell r="L3456"/>
          <cell r="M3456"/>
          <cell r="N3456"/>
          <cell r="O3456"/>
          <cell r="P3456">
            <v>0</v>
          </cell>
          <cell r="Q3456"/>
          <cell r="R3456"/>
          <cell r="S3456" t="str">
            <v xml:space="preserve">32819 </v>
          </cell>
          <cell r="T3456"/>
          <cell r="U3456"/>
          <cell r="V3456"/>
          <cell r="W3456"/>
          <cell r="X3456"/>
          <cell r="Y3456"/>
          <cell r="Z3456"/>
          <cell r="AA3456">
            <v>32819</v>
          </cell>
          <cell r="AB3456"/>
        </row>
        <row r="3457">
          <cell r="A3457"/>
          <cell r="B3457"/>
          <cell r="C3457"/>
          <cell r="D3457"/>
          <cell r="E3457"/>
          <cell r="F3457"/>
          <cell r="G3457"/>
          <cell r="H3457"/>
          <cell r="I3457"/>
          <cell r="J3457"/>
          <cell r="K3457"/>
          <cell r="L3457"/>
          <cell r="M3457"/>
          <cell r="N3457"/>
          <cell r="O3457"/>
          <cell r="P3457">
            <v>0</v>
          </cell>
          <cell r="Q3457"/>
          <cell r="R3457"/>
          <cell r="S3457" t="str">
            <v xml:space="preserve">32819 </v>
          </cell>
          <cell r="T3457"/>
          <cell r="U3457"/>
          <cell r="V3457"/>
          <cell r="W3457"/>
          <cell r="X3457"/>
          <cell r="Y3457"/>
          <cell r="Z3457"/>
          <cell r="AA3457">
            <v>32819</v>
          </cell>
          <cell r="AB3457"/>
        </row>
        <row r="3458">
          <cell r="A3458"/>
          <cell r="B3458"/>
          <cell r="C3458"/>
          <cell r="D3458"/>
          <cell r="E3458"/>
          <cell r="F3458"/>
          <cell r="G3458"/>
          <cell r="H3458"/>
          <cell r="I3458"/>
          <cell r="J3458"/>
          <cell r="K3458"/>
          <cell r="L3458"/>
          <cell r="M3458"/>
          <cell r="N3458"/>
          <cell r="O3458"/>
          <cell r="P3458">
            <v>0</v>
          </cell>
          <cell r="Q3458"/>
          <cell r="R3458"/>
          <cell r="S3458" t="str">
            <v xml:space="preserve">32819 </v>
          </cell>
          <cell r="T3458"/>
          <cell r="U3458"/>
          <cell r="V3458"/>
          <cell r="W3458"/>
          <cell r="X3458"/>
          <cell r="Y3458"/>
          <cell r="Z3458"/>
          <cell r="AA3458">
            <v>32819</v>
          </cell>
          <cell r="AB3458"/>
        </row>
        <row r="3459">
          <cell r="A3459"/>
          <cell r="B3459"/>
          <cell r="C3459"/>
          <cell r="D3459"/>
          <cell r="E3459"/>
          <cell r="F3459"/>
          <cell r="G3459"/>
          <cell r="H3459"/>
          <cell r="I3459"/>
          <cell r="J3459"/>
          <cell r="K3459"/>
          <cell r="L3459"/>
          <cell r="M3459"/>
          <cell r="N3459"/>
          <cell r="O3459"/>
          <cell r="P3459">
            <v>0</v>
          </cell>
          <cell r="Q3459"/>
          <cell r="R3459"/>
          <cell r="S3459" t="str">
            <v xml:space="preserve">32819 </v>
          </cell>
          <cell r="T3459"/>
          <cell r="U3459"/>
          <cell r="V3459"/>
          <cell r="W3459"/>
          <cell r="X3459"/>
          <cell r="Y3459"/>
          <cell r="Z3459"/>
          <cell r="AA3459">
            <v>32819</v>
          </cell>
          <cell r="AB3459"/>
        </row>
        <row r="3460">
          <cell r="A3460"/>
          <cell r="B3460"/>
          <cell r="C3460"/>
          <cell r="D3460"/>
          <cell r="E3460"/>
          <cell r="F3460"/>
          <cell r="G3460"/>
          <cell r="H3460"/>
          <cell r="I3460"/>
          <cell r="J3460"/>
          <cell r="K3460"/>
          <cell r="L3460"/>
          <cell r="M3460"/>
          <cell r="N3460"/>
          <cell r="O3460"/>
          <cell r="P3460">
            <v>0</v>
          </cell>
          <cell r="Q3460"/>
          <cell r="R3460"/>
          <cell r="S3460" t="str">
            <v xml:space="preserve">32819 </v>
          </cell>
          <cell r="T3460"/>
          <cell r="U3460"/>
          <cell r="V3460"/>
          <cell r="W3460"/>
          <cell r="X3460"/>
          <cell r="Y3460"/>
          <cell r="Z3460"/>
          <cell r="AA3460">
            <v>32819</v>
          </cell>
          <cell r="AB3460"/>
        </row>
        <row r="3461">
          <cell r="A3461"/>
          <cell r="B3461"/>
          <cell r="C3461"/>
          <cell r="D3461"/>
          <cell r="E3461"/>
          <cell r="F3461"/>
          <cell r="G3461"/>
          <cell r="H3461"/>
          <cell r="I3461"/>
          <cell r="J3461"/>
          <cell r="K3461"/>
          <cell r="L3461"/>
          <cell r="M3461"/>
          <cell r="N3461"/>
          <cell r="O3461"/>
          <cell r="P3461">
            <v>0</v>
          </cell>
          <cell r="Q3461"/>
          <cell r="R3461"/>
          <cell r="S3461" t="str">
            <v xml:space="preserve">32819 </v>
          </cell>
          <cell r="T3461"/>
          <cell r="U3461"/>
          <cell r="V3461"/>
          <cell r="W3461"/>
          <cell r="X3461"/>
          <cell r="Y3461"/>
          <cell r="Z3461"/>
          <cell r="AA3461">
            <v>32819</v>
          </cell>
          <cell r="AB3461"/>
        </row>
        <row r="3462">
          <cell r="A3462"/>
          <cell r="B3462"/>
          <cell r="C3462"/>
          <cell r="D3462"/>
          <cell r="E3462"/>
          <cell r="F3462"/>
          <cell r="G3462"/>
          <cell r="H3462"/>
          <cell r="I3462"/>
          <cell r="J3462"/>
          <cell r="K3462"/>
          <cell r="L3462"/>
          <cell r="M3462"/>
          <cell r="N3462"/>
          <cell r="O3462"/>
          <cell r="P3462">
            <v>0</v>
          </cell>
          <cell r="Q3462"/>
          <cell r="R3462"/>
          <cell r="S3462" t="str">
            <v xml:space="preserve">32819 </v>
          </cell>
          <cell r="T3462"/>
          <cell r="U3462"/>
          <cell r="V3462"/>
          <cell r="W3462"/>
          <cell r="X3462"/>
          <cell r="Y3462"/>
          <cell r="Z3462"/>
          <cell r="AA3462">
            <v>32819</v>
          </cell>
          <cell r="AB3462"/>
        </row>
        <row r="3463">
          <cell r="A3463"/>
          <cell r="B3463"/>
          <cell r="C3463"/>
          <cell r="D3463"/>
          <cell r="E3463"/>
          <cell r="F3463"/>
          <cell r="G3463"/>
          <cell r="H3463"/>
          <cell r="I3463"/>
          <cell r="J3463"/>
          <cell r="K3463"/>
          <cell r="L3463"/>
          <cell r="M3463"/>
          <cell r="N3463"/>
          <cell r="O3463"/>
          <cell r="P3463">
            <v>0</v>
          </cell>
          <cell r="Q3463"/>
          <cell r="R3463"/>
          <cell r="S3463" t="str">
            <v xml:space="preserve">32819 </v>
          </cell>
          <cell r="T3463"/>
          <cell r="U3463"/>
          <cell r="V3463"/>
          <cell r="W3463"/>
          <cell r="X3463"/>
          <cell r="Y3463"/>
          <cell r="Z3463"/>
          <cell r="AA3463">
            <v>32819</v>
          </cell>
          <cell r="AB3463"/>
        </row>
        <row r="3464">
          <cell r="A3464"/>
          <cell r="B3464"/>
          <cell r="C3464"/>
          <cell r="D3464"/>
          <cell r="E3464"/>
          <cell r="F3464"/>
          <cell r="G3464"/>
          <cell r="H3464"/>
          <cell r="I3464"/>
          <cell r="J3464"/>
          <cell r="K3464"/>
          <cell r="L3464"/>
          <cell r="M3464"/>
          <cell r="N3464"/>
          <cell r="O3464"/>
          <cell r="P3464">
            <v>0</v>
          </cell>
          <cell r="Q3464"/>
          <cell r="R3464"/>
          <cell r="S3464" t="str">
            <v xml:space="preserve">32819 </v>
          </cell>
          <cell r="T3464"/>
          <cell r="U3464"/>
          <cell r="V3464"/>
          <cell r="W3464"/>
          <cell r="X3464"/>
          <cell r="Y3464"/>
          <cell r="Z3464"/>
          <cell r="AA3464">
            <v>32819</v>
          </cell>
          <cell r="AB3464"/>
        </row>
        <row r="3465">
          <cell r="A3465"/>
          <cell r="B3465"/>
          <cell r="C3465"/>
          <cell r="D3465"/>
          <cell r="E3465"/>
          <cell r="F3465"/>
          <cell r="G3465"/>
          <cell r="H3465"/>
          <cell r="I3465"/>
          <cell r="J3465"/>
          <cell r="K3465"/>
          <cell r="L3465"/>
          <cell r="M3465"/>
          <cell r="N3465"/>
          <cell r="O3465"/>
          <cell r="P3465">
            <v>0</v>
          </cell>
          <cell r="Q3465"/>
          <cell r="R3465"/>
          <cell r="S3465" t="str">
            <v xml:space="preserve">32819 </v>
          </cell>
          <cell r="T3465"/>
          <cell r="U3465"/>
          <cell r="V3465"/>
          <cell r="W3465"/>
          <cell r="X3465"/>
          <cell r="Y3465"/>
          <cell r="Z3465"/>
          <cell r="AA3465">
            <v>32819</v>
          </cell>
          <cell r="AB3465"/>
        </row>
        <row r="3466">
          <cell r="A3466"/>
          <cell r="B3466"/>
          <cell r="C3466"/>
          <cell r="D3466"/>
          <cell r="E3466"/>
          <cell r="F3466"/>
          <cell r="G3466"/>
          <cell r="H3466"/>
          <cell r="I3466"/>
          <cell r="J3466"/>
          <cell r="K3466"/>
          <cell r="L3466"/>
          <cell r="M3466"/>
          <cell r="N3466"/>
          <cell r="O3466"/>
          <cell r="P3466">
            <v>0</v>
          </cell>
          <cell r="Q3466"/>
          <cell r="R3466"/>
          <cell r="S3466" t="str">
            <v xml:space="preserve">32819 </v>
          </cell>
          <cell r="T3466"/>
          <cell r="U3466"/>
          <cell r="V3466"/>
          <cell r="W3466"/>
          <cell r="X3466"/>
          <cell r="Y3466"/>
          <cell r="Z3466"/>
          <cell r="AA3466">
            <v>32819</v>
          </cell>
          <cell r="AB3466"/>
        </row>
        <row r="3467">
          <cell r="A3467"/>
          <cell r="B3467"/>
          <cell r="C3467"/>
          <cell r="D3467"/>
          <cell r="E3467"/>
          <cell r="F3467"/>
          <cell r="G3467"/>
          <cell r="H3467"/>
          <cell r="I3467"/>
          <cell r="J3467"/>
          <cell r="K3467"/>
          <cell r="L3467"/>
          <cell r="M3467"/>
          <cell r="N3467"/>
          <cell r="O3467"/>
          <cell r="P3467">
            <v>0</v>
          </cell>
          <cell r="Q3467"/>
          <cell r="R3467"/>
          <cell r="S3467" t="str">
            <v xml:space="preserve">32819 </v>
          </cell>
          <cell r="T3467"/>
          <cell r="U3467"/>
          <cell r="V3467"/>
          <cell r="W3467"/>
          <cell r="X3467"/>
          <cell r="Y3467"/>
          <cell r="Z3467"/>
          <cell r="AA3467">
            <v>32819</v>
          </cell>
          <cell r="AB3467"/>
        </row>
        <row r="3468">
          <cell r="A3468"/>
          <cell r="B3468"/>
          <cell r="C3468"/>
          <cell r="D3468"/>
          <cell r="E3468"/>
          <cell r="F3468"/>
          <cell r="G3468"/>
          <cell r="H3468"/>
          <cell r="I3468"/>
          <cell r="J3468"/>
          <cell r="K3468"/>
          <cell r="L3468"/>
          <cell r="M3468"/>
          <cell r="N3468"/>
          <cell r="O3468"/>
          <cell r="P3468">
            <v>0</v>
          </cell>
          <cell r="Q3468"/>
          <cell r="R3468"/>
          <cell r="S3468" t="str">
            <v xml:space="preserve">32819 </v>
          </cell>
          <cell r="T3468"/>
          <cell r="U3468"/>
          <cell r="V3468"/>
          <cell r="W3468"/>
          <cell r="X3468"/>
          <cell r="Y3468"/>
          <cell r="Z3468"/>
          <cell r="AA3468">
            <v>32819</v>
          </cell>
          <cell r="AB3468"/>
        </row>
        <row r="3469">
          <cell r="A3469"/>
          <cell r="B3469"/>
          <cell r="C3469"/>
          <cell r="D3469"/>
          <cell r="E3469"/>
          <cell r="F3469"/>
          <cell r="G3469"/>
          <cell r="H3469"/>
          <cell r="I3469"/>
          <cell r="J3469"/>
          <cell r="K3469"/>
          <cell r="L3469"/>
          <cell r="M3469"/>
          <cell r="N3469"/>
          <cell r="O3469"/>
          <cell r="P3469">
            <v>0</v>
          </cell>
          <cell r="Q3469"/>
          <cell r="R3469"/>
          <cell r="S3469" t="str">
            <v xml:space="preserve">32819 </v>
          </cell>
          <cell r="T3469"/>
          <cell r="U3469"/>
          <cell r="V3469"/>
          <cell r="W3469"/>
          <cell r="X3469"/>
          <cell r="Y3469"/>
          <cell r="Z3469"/>
          <cell r="AA3469">
            <v>32819</v>
          </cell>
          <cell r="AB3469"/>
        </row>
        <row r="3470">
          <cell r="A3470"/>
          <cell r="B3470"/>
          <cell r="C3470"/>
          <cell r="D3470"/>
          <cell r="E3470"/>
          <cell r="F3470"/>
          <cell r="G3470"/>
          <cell r="H3470"/>
          <cell r="I3470"/>
          <cell r="J3470"/>
          <cell r="K3470"/>
          <cell r="L3470"/>
          <cell r="M3470"/>
          <cell r="N3470"/>
          <cell r="O3470"/>
          <cell r="P3470">
            <v>0</v>
          </cell>
          <cell r="Q3470"/>
          <cell r="R3470"/>
          <cell r="S3470" t="str">
            <v xml:space="preserve">32819 </v>
          </cell>
          <cell r="T3470"/>
          <cell r="U3470"/>
          <cell r="V3470"/>
          <cell r="W3470"/>
          <cell r="X3470"/>
          <cell r="Y3470"/>
          <cell r="Z3470"/>
          <cell r="AA3470">
            <v>32819</v>
          </cell>
          <cell r="AB3470"/>
        </row>
        <row r="3471">
          <cell r="A3471"/>
          <cell r="B3471"/>
          <cell r="C3471"/>
          <cell r="D3471"/>
          <cell r="E3471"/>
          <cell r="F3471"/>
          <cell r="G3471"/>
          <cell r="H3471"/>
          <cell r="I3471"/>
          <cell r="J3471"/>
          <cell r="K3471"/>
          <cell r="L3471"/>
          <cell r="M3471"/>
          <cell r="N3471"/>
          <cell r="O3471"/>
          <cell r="P3471">
            <v>0</v>
          </cell>
          <cell r="Q3471"/>
          <cell r="R3471"/>
          <cell r="S3471" t="str">
            <v xml:space="preserve">32819 </v>
          </cell>
          <cell r="T3471"/>
          <cell r="U3471"/>
          <cell r="V3471"/>
          <cell r="W3471"/>
          <cell r="X3471"/>
          <cell r="Y3471"/>
          <cell r="Z3471"/>
          <cell r="AA3471">
            <v>32819</v>
          </cell>
          <cell r="AB3471"/>
        </row>
        <row r="3472">
          <cell r="A3472"/>
          <cell r="B3472"/>
          <cell r="C3472"/>
          <cell r="D3472"/>
          <cell r="E3472"/>
          <cell r="F3472"/>
          <cell r="G3472"/>
          <cell r="H3472"/>
          <cell r="I3472"/>
          <cell r="J3472"/>
          <cell r="K3472"/>
          <cell r="L3472"/>
          <cell r="M3472"/>
          <cell r="N3472"/>
          <cell r="O3472"/>
          <cell r="P3472">
            <v>0</v>
          </cell>
          <cell r="Q3472"/>
          <cell r="R3472"/>
          <cell r="S3472" t="str">
            <v xml:space="preserve">32819 </v>
          </cell>
          <cell r="T3472"/>
          <cell r="U3472"/>
          <cell r="V3472"/>
          <cell r="W3472"/>
          <cell r="X3472"/>
          <cell r="Y3472"/>
          <cell r="Z3472"/>
          <cell r="AA3472">
            <v>32819</v>
          </cell>
          <cell r="AB3472"/>
        </row>
        <row r="3473">
          <cell r="A3473"/>
          <cell r="B3473"/>
          <cell r="C3473"/>
          <cell r="D3473"/>
          <cell r="E3473"/>
          <cell r="F3473"/>
          <cell r="G3473"/>
          <cell r="H3473"/>
          <cell r="I3473"/>
          <cell r="J3473"/>
          <cell r="K3473"/>
          <cell r="L3473"/>
          <cell r="M3473"/>
          <cell r="N3473"/>
          <cell r="O3473"/>
          <cell r="P3473">
            <v>0</v>
          </cell>
          <cell r="Q3473"/>
          <cell r="R3473"/>
          <cell r="S3473" t="str">
            <v xml:space="preserve">32819 </v>
          </cell>
          <cell r="T3473"/>
          <cell r="U3473"/>
          <cell r="V3473"/>
          <cell r="W3473"/>
          <cell r="X3473"/>
          <cell r="Y3473"/>
          <cell r="Z3473"/>
          <cell r="AA3473">
            <v>32819</v>
          </cell>
          <cell r="AB3473"/>
        </row>
        <row r="3474">
          <cell r="A3474"/>
          <cell r="B3474"/>
          <cell r="C3474"/>
          <cell r="D3474"/>
          <cell r="E3474"/>
          <cell r="F3474"/>
          <cell r="G3474"/>
          <cell r="H3474"/>
          <cell r="I3474"/>
          <cell r="J3474"/>
          <cell r="K3474"/>
          <cell r="L3474"/>
          <cell r="M3474"/>
          <cell r="N3474"/>
          <cell r="O3474"/>
          <cell r="P3474">
            <v>0</v>
          </cell>
          <cell r="Q3474"/>
          <cell r="R3474"/>
          <cell r="S3474" t="str">
            <v xml:space="preserve">32819 </v>
          </cell>
          <cell r="T3474"/>
          <cell r="U3474"/>
          <cell r="V3474"/>
          <cell r="W3474"/>
          <cell r="X3474"/>
          <cell r="Y3474"/>
          <cell r="Z3474"/>
          <cell r="AA3474">
            <v>32819</v>
          </cell>
          <cell r="AB3474"/>
        </row>
        <row r="3475">
          <cell r="A3475"/>
          <cell r="B3475"/>
          <cell r="C3475"/>
          <cell r="D3475"/>
          <cell r="E3475"/>
          <cell r="F3475"/>
          <cell r="G3475"/>
          <cell r="H3475"/>
          <cell r="I3475"/>
          <cell r="J3475"/>
          <cell r="K3475"/>
          <cell r="L3475"/>
          <cell r="M3475"/>
          <cell r="N3475"/>
          <cell r="O3475"/>
          <cell r="P3475">
            <v>0</v>
          </cell>
          <cell r="Q3475"/>
          <cell r="R3475"/>
          <cell r="S3475" t="str">
            <v xml:space="preserve">32819 </v>
          </cell>
          <cell r="T3475"/>
          <cell r="U3475"/>
          <cell r="V3475"/>
          <cell r="W3475"/>
          <cell r="X3475"/>
          <cell r="Y3475"/>
          <cell r="Z3475"/>
          <cell r="AA3475">
            <v>32819</v>
          </cell>
          <cell r="AB3475"/>
        </row>
        <row r="3476">
          <cell r="A3476"/>
          <cell r="B3476"/>
          <cell r="C3476"/>
          <cell r="D3476"/>
          <cell r="E3476"/>
          <cell r="F3476"/>
          <cell r="G3476"/>
          <cell r="H3476"/>
          <cell r="I3476"/>
          <cell r="J3476"/>
          <cell r="K3476"/>
          <cell r="L3476"/>
          <cell r="M3476"/>
          <cell r="N3476"/>
          <cell r="O3476"/>
          <cell r="P3476">
            <v>0</v>
          </cell>
          <cell r="Q3476"/>
          <cell r="R3476"/>
          <cell r="S3476" t="str">
            <v xml:space="preserve">32819 </v>
          </cell>
          <cell r="T3476"/>
          <cell r="U3476"/>
          <cell r="V3476"/>
          <cell r="W3476"/>
          <cell r="X3476"/>
          <cell r="Y3476"/>
          <cell r="Z3476"/>
          <cell r="AA3476">
            <v>32819</v>
          </cell>
          <cell r="AB3476"/>
        </row>
        <row r="3477">
          <cell r="A3477"/>
          <cell r="B3477"/>
          <cell r="C3477"/>
          <cell r="D3477"/>
          <cell r="E3477"/>
          <cell r="F3477"/>
          <cell r="G3477"/>
          <cell r="H3477"/>
          <cell r="I3477"/>
          <cell r="J3477"/>
          <cell r="K3477"/>
          <cell r="L3477"/>
          <cell r="M3477"/>
          <cell r="N3477"/>
          <cell r="O3477"/>
          <cell r="P3477">
            <v>0</v>
          </cell>
          <cell r="Q3477"/>
          <cell r="R3477"/>
          <cell r="S3477" t="str">
            <v xml:space="preserve">32819 </v>
          </cell>
          <cell r="T3477"/>
          <cell r="U3477"/>
          <cell r="V3477"/>
          <cell r="W3477"/>
          <cell r="X3477"/>
          <cell r="Y3477"/>
          <cell r="Z3477"/>
          <cell r="AA3477">
            <v>32819</v>
          </cell>
          <cell r="AB3477"/>
        </row>
        <row r="3478">
          <cell r="A3478"/>
          <cell r="B3478"/>
          <cell r="C3478"/>
          <cell r="D3478"/>
          <cell r="E3478"/>
          <cell r="F3478"/>
          <cell r="G3478"/>
          <cell r="H3478"/>
          <cell r="I3478"/>
          <cell r="J3478"/>
          <cell r="K3478"/>
          <cell r="L3478"/>
          <cell r="M3478"/>
          <cell r="N3478"/>
          <cell r="O3478"/>
          <cell r="P3478">
            <v>0</v>
          </cell>
          <cell r="Q3478"/>
          <cell r="R3478"/>
          <cell r="S3478" t="str">
            <v xml:space="preserve">32819 </v>
          </cell>
          <cell r="T3478"/>
          <cell r="U3478"/>
          <cell r="V3478"/>
          <cell r="W3478"/>
          <cell r="X3478"/>
          <cell r="Y3478"/>
          <cell r="Z3478"/>
          <cell r="AA3478">
            <v>32819</v>
          </cell>
          <cell r="AB3478"/>
        </row>
        <row r="3479">
          <cell r="A3479"/>
          <cell r="B3479"/>
          <cell r="C3479"/>
          <cell r="D3479"/>
          <cell r="E3479"/>
          <cell r="F3479"/>
          <cell r="G3479"/>
          <cell r="H3479"/>
          <cell r="I3479"/>
          <cell r="J3479"/>
          <cell r="K3479"/>
          <cell r="L3479"/>
          <cell r="M3479"/>
          <cell r="N3479"/>
          <cell r="O3479"/>
          <cell r="P3479">
            <v>0</v>
          </cell>
          <cell r="Q3479"/>
          <cell r="R3479"/>
          <cell r="S3479" t="str">
            <v xml:space="preserve">32819 </v>
          </cell>
          <cell r="T3479"/>
          <cell r="U3479"/>
          <cell r="V3479"/>
          <cell r="W3479"/>
          <cell r="X3479"/>
          <cell r="Y3479"/>
          <cell r="Z3479"/>
          <cell r="AA3479">
            <v>32819</v>
          </cell>
          <cell r="AB3479"/>
        </row>
        <row r="3480">
          <cell r="A3480"/>
          <cell r="B3480"/>
          <cell r="C3480"/>
          <cell r="D3480"/>
          <cell r="E3480"/>
          <cell r="F3480"/>
          <cell r="G3480"/>
          <cell r="H3480"/>
          <cell r="I3480"/>
          <cell r="J3480"/>
          <cell r="K3480"/>
          <cell r="L3480"/>
          <cell r="M3480"/>
          <cell r="N3480"/>
          <cell r="O3480"/>
          <cell r="P3480">
            <v>0</v>
          </cell>
          <cell r="Q3480"/>
          <cell r="R3480"/>
          <cell r="S3480" t="str">
            <v xml:space="preserve">32819 </v>
          </cell>
          <cell r="T3480"/>
          <cell r="U3480"/>
          <cell r="V3480"/>
          <cell r="W3480"/>
          <cell r="X3480"/>
          <cell r="Y3480"/>
          <cell r="Z3480"/>
          <cell r="AA3480">
            <v>32819</v>
          </cell>
          <cell r="AB3480"/>
        </row>
        <row r="3481">
          <cell r="A3481"/>
          <cell r="B3481"/>
          <cell r="C3481"/>
          <cell r="D3481"/>
          <cell r="E3481"/>
          <cell r="F3481"/>
          <cell r="G3481"/>
          <cell r="H3481"/>
          <cell r="I3481"/>
          <cell r="J3481"/>
          <cell r="K3481"/>
          <cell r="L3481"/>
          <cell r="M3481"/>
          <cell r="N3481"/>
          <cell r="O3481"/>
          <cell r="P3481">
            <v>0</v>
          </cell>
          <cell r="Q3481"/>
          <cell r="R3481"/>
          <cell r="S3481" t="str">
            <v xml:space="preserve">32819 </v>
          </cell>
          <cell r="T3481"/>
          <cell r="U3481"/>
          <cell r="V3481"/>
          <cell r="W3481"/>
          <cell r="X3481"/>
          <cell r="Y3481"/>
          <cell r="Z3481"/>
          <cell r="AA3481">
            <v>32819</v>
          </cell>
          <cell r="AB3481"/>
        </row>
        <row r="3482">
          <cell r="A3482"/>
          <cell r="B3482"/>
          <cell r="C3482"/>
          <cell r="D3482"/>
          <cell r="E3482"/>
          <cell r="F3482"/>
          <cell r="G3482"/>
          <cell r="H3482"/>
          <cell r="I3482"/>
          <cell r="J3482"/>
          <cell r="K3482"/>
          <cell r="L3482"/>
          <cell r="M3482"/>
          <cell r="N3482"/>
          <cell r="O3482"/>
          <cell r="P3482">
            <v>0</v>
          </cell>
          <cell r="Q3482"/>
          <cell r="R3482"/>
          <cell r="S3482" t="str">
            <v xml:space="preserve">32819 </v>
          </cell>
          <cell r="T3482"/>
          <cell r="U3482"/>
          <cell r="V3482"/>
          <cell r="W3482"/>
          <cell r="X3482"/>
          <cell r="Y3482"/>
          <cell r="Z3482"/>
          <cell r="AA3482">
            <v>32819</v>
          </cell>
          <cell r="AB3482"/>
        </row>
        <row r="3483">
          <cell r="A3483"/>
          <cell r="B3483"/>
          <cell r="C3483"/>
          <cell r="D3483"/>
          <cell r="E3483"/>
          <cell r="F3483"/>
          <cell r="G3483"/>
          <cell r="H3483"/>
          <cell r="I3483"/>
          <cell r="J3483"/>
          <cell r="K3483"/>
          <cell r="L3483"/>
          <cell r="M3483"/>
          <cell r="N3483"/>
          <cell r="O3483"/>
          <cell r="P3483">
            <v>0</v>
          </cell>
          <cell r="Q3483"/>
          <cell r="R3483"/>
          <cell r="S3483" t="str">
            <v xml:space="preserve">32819 </v>
          </cell>
          <cell r="T3483"/>
          <cell r="U3483"/>
          <cell r="V3483"/>
          <cell r="W3483"/>
          <cell r="X3483"/>
          <cell r="Y3483"/>
          <cell r="Z3483"/>
          <cell r="AA3483">
            <v>32819</v>
          </cell>
          <cell r="AB3483"/>
        </row>
        <row r="3484">
          <cell r="A3484"/>
          <cell r="B3484"/>
          <cell r="C3484"/>
          <cell r="D3484"/>
          <cell r="E3484"/>
          <cell r="F3484"/>
          <cell r="G3484"/>
          <cell r="H3484"/>
          <cell r="I3484"/>
          <cell r="J3484"/>
          <cell r="K3484"/>
          <cell r="L3484"/>
          <cell r="M3484"/>
          <cell r="N3484"/>
          <cell r="O3484"/>
          <cell r="P3484">
            <v>0</v>
          </cell>
          <cell r="Q3484"/>
          <cell r="R3484"/>
          <cell r="S3484" t="str">
            <v xml:space="preserve">32819 </v>
          </cell>
          <cell r="T3484"/>
          <cell r="U3484"/>
          <cell r="V3484"/>
          <cell r="W3484"/>
          <cell r="X3484"/>
          <cell r="Y3484"/>
          <cell r="Z3484"/>
          <cell r="AA3484">
            <v>32819</v>
          </cell>
          <cell r="AB3484"/>
        </row>
        <row r="3485">
          <cell r="A3485"/>
          <cell r="B3485"/>
          <cell r="C3485"/>
          <cell r="D3485"/>
          <cell r="E3485"/>
          <cell r="F3485"/>
          <cell r="G3485"/>
          <cell r="H3485"/>
          <cell r="I3485"/>
          <cell r="J3485"/>
          <cell r="K3485"/>
          <cell r="L3485"/>
          <cell r="M3485"/>
          <cell r="N3485"/>
          <cell r="O3485"/>
          <cell r="P3485">
            <v>0</v>
          </cell>
          <cell r="Q3485"/>
          <cell r="R3485"/>
          <cell r="S3485" t="str">
            <v xml:space="preserve">32819 </v>
          </cell>
          <cell r="T3485"/>
          <cell r="U3485"/>
          <cell r="V3485"/>
          <cell r="W3485"/>
          <cell r="X3485"/>
          <cell r="Y3485"/>
          <cell r="Z3485"/>
          <cell r="AA3485">
            <v>32819</v>
          </cell>
          <cell r="AB3485"/>
        </row>
        <row r="3486">
          <cell r="A3486"/>
          <cell r="B3486"/>
          <cell r="C3486"/>
          <cell r="D3486"/>
          <cell r="E3486"/>
          <cell r="F3486"/>
          <cell r="G3486"/>
          <cell r="H3486"/>
          <cell r="I3486"/>
          <cell r="J3486"/>
          <cell r="K3486"/>
          <cell r="L3486"/>
          <cell r="M3486"/>
          <cell r="N3486"/>
          <cell r="O3486"/>
          <cell r="P3486">
            <v>0</v>
          </cell>
          <cell r="Q3486"/>
          <cell r="R3486"/>
          <cell r="S3486" t="str">
            <v xml:space="preserve">32819 </v>
          </cell>
          <cell r="T3486"/>
          <cell r="U3486"/>
          <cell r="V3486"/>
          <cell r="W3486"/>
          <cell r="X3486"/>
          <cell r="Y3486"/>
          <cell r="Z3486"/>
          <cell r="AA3486">
            <v>32819</v>
          </cell>
          <cell r="AB3486"/>
        </row>
        <row r="3487">
          <cell r="A3487"/>
          <cell r="B3487"/>
          <cell r="C3487"/>
          <cell r="D3487"/>
          <cell r="E3487"/>
          <cell r="F3487"/>
          <cell r="G3487"/>
          <cell r="H3487"/>
          <cell r="I3487"/>
          <cell r="J3487"/>
          <cell r="K3487"/>
          <cell r="L3487"/>
          <cell r="M3487"/>
          <cell r="N3487"/>
          <cell r="O3487"/>
          <cell r="P3487">
            <v>0</v>
          </cell>
          <cell r="Q3487"/>
          <cell r="R3487"/>
          <cell r="S3487" t="str">
            <v xml:space="preserve">32819 </v>
          </cell>
          <cell r="T3487"/>
          <cell r="U3487"/>
          <cell r="V3487"/>
          <cell r="W3487"/>
          <cell r="X3487"/>
          <cell r="Y3487"/>
          <cell r="Z3487"/>
          <cell r="AA3487">
            <v>32819</v>
          </cell>
          <cell r="AB3487"/>
        </row>
        <row r="3488">
          <cell r="A3488"/>
          <cell r="B3488"/>
          <cell r="C3488"/>
          <cell r="D3488"/>
          <cell r="E3488"/>
          <cell r="F3488"/>
          <cell r="G3488"/>
          <cell r="H3488"/>
          <cell r="I3488"/>
          <cell r="J3488"/>
          <cell r="K3488"/>
          <cell r="L3488"/>
          <cell r="M3488"/>
          <cell r="N3488"/>
          <cell r="O3488"/>
          <cell r="P3488">
            <v>0</v>
          </cell>
          <cell r="Q3488"/>
          <cell r="R3488"/>
          <cell r="S3488" t="str">
            <v xml:space="preserve">32819 </v>
          </cell>
          <cell r="T3488"/>
          <cell r="U3488"/>
          <cell r="V3488"/>
          <cell r="W3488"/>
          <cell r="X3488"/>
          <cell r="Y3488"/>
          <cell r="Z3488"/>
          <cell r="AA3488">
            <v>32819</v>
          </cell>
          <cell r="AB3488"/>
        </row>
        <row r="3489">
          <cell r="A3489"/>
          <cell r="B3489"/>
          <cell r="C3489"/>
          <cell r="D3489"/>
          <cell r="E3489"/>
          <cell r="F3489"/>
          <cell r="G3489"/>
          <cell r="H3489"/>
          <cell r="I3489"/>
          <cell r="J3489"/>
          <cell r="K3489"/>
          <cell r="L3489"/>
          <cell r="M3489"/>
          <cell r="N3489"/>
          <cell r="O3489"/>
          <cell r="P3489">
            <v>0</v>
          </cell>
          <cell r="Q3489"/>
          <cell r="R3489"/>
          <cell r="S3489" t="str">
            <v xml:space="preserve">32819 </v>
          </cell>
          <cell r="T3489"/>
          <cell r="U3489"/>
          <cell r="V3489"/>
          <cell r="W3489"/>
          <cell r="X3489"/>
          <cell r="Y3489"/>
          <cell r="Z3489"/>
          <cell r="AA3489">
            <v>32819</v>
          </cell>
          <cell r="AB3489"/>
        </row>
        <row r="3490">
          <cell r="A3490"/>
          <cell r="B3490"/>
          <cell r="C3490"/>
          <cell r="D3490"/>
          <cell r="E3490"/>
          <cell r="F3490"/>
          <cell r="G3490"/>
          <cell r="H3490"/>
          <cell r="I3490"/>
          <cell r="J3490"/>
          <cell r="K3490"/>
          <cell r="L3490"/>
          <cell r="M3490"/>
          <cell r="N3490"/>
          <cell r="O3490"/>
          <cell r="P3490">
            <v>0</v>
          </cell>
          <cell r="Q3490"/>
          <cell r="R3490"/>
          <cell r="S3490" t="str">
            <v xml:space="preserve">32819 </v>
          </cell>
          <cell r="T3490"/>
          <cell r="U3490"/>
          <cell r="V3490"/>
          <cell r="W3490"/>
          <cell r="X3490"/>
          <cell r="Y3490"/>
          <cell r="Z3490"/>
          <cell r="AA3490">
            <v>32819</v>
          </cell>
          <cell r="AB3490"/>
        </row>
        <row r="3491">
          <cell r="A3491"/>
          <cell r="B3491"/>
          <cell r="C3491"/>
          <cell r="D3491"/>
          <cell r="E3491"/>
          <cell r="F3491"/>
          <cell r="G3491"/>
          <cell r="H3491"/>
          <cell r="I3491"/>
          <cell r="J3491"/>
          <cell r="K3491"/>
          <cell r="L3491"/>
          <cell r="M3491"/>
          <cell r="N3491"/>
          <cell r="O3491"/>
          <cell r="P3491">
            <v>0</v>
          </cell>
          <cell r="Q3491"/>
          <cell r="R3491"/>
          <cell r="S3491" t="str">
            <v xml:space="preserve">32819 </v>
          </cell>
          <cell r="T3491"/>
          <cell r="U3491"/>
          <cell r="V3491"/>
          <cell r="W3491"/>
          <cell r="X3491"/>
          <cell r="Y3491"/>
          <cell r="Z3491"/>
          <cell r="AA3491">
            <v>32819</v>
          </cell>
          <cell r="AB3491"/>
        </row>
        <row r="3492">
          <cell r="A3492"/>
          <cell r="B3492"/>
          <cell r="C3492"/>
          <cell r="D3492"/>
          <cell r="E3492"/>
          <cell r="F3492"/>
          <cell r="G3492"/>
          <cell r="H3492"/>
          <cell r="I3492"/>
          <cell r="J3492"/>
          <cell r="K3492"/>
          <cell r="L3492"/>
          <cell r="M3492"/>
          <cell r="N3492"/>
          <cell r="O3492"/>
          <cell r="P3492">
            <v>0</v>
          </cell>
          <cell r="Q3492"/>
          <cell r="R3492"/>
          <cell r="S3492" t="str">
            <v xml:space="preserve">32819 </v>
          </cell>
          <cell r="T3492"/>
          <cell r="U3492"/>
          <cell r="V3492"/>
          <cell r="W3492"/>
          <cell r="X3492"/>
          <cell r="Y3492"/>
          <cell r="Z3492"/>
          <cell r="AA3492">
            <v>32819</v>
          </cell>
          <cell r="AB3492"/>
        </row>
        <row r="3493">
          <cell r="A3493"/>
          <cell r="B3493"/>
          <cell r="C3493"/>
          <cell r="D3493"/>
          <cell r="E3493"/>
          <cell r="F3493"/>
          <cell r="G3493"/>
          <cell r="H3493"/>
          <cell r="I3493"/>
          <cell r="J3493"/>
          <cell r="K3493"/>
          <cell r="L3493"/>
          <cell r="M3493"/>
          <cell r="N3493"/>
          <cell r="O3493"/>
          <cell r="P3493">
            <v>0</v>
          </cell>
          <cell r="Q3493"/>
          <cell r="R3493"/>
          <cell r="S3493" t="str">
            <v xml:space="preserve">32819 </v>
          </cell>
          <cell r="T3493"/>
          <cell r="U3493"/>
          <cell r="V3493"/>
          <cell r="W3493"/>
          <cell r="X3493"/>
          <cell r="Y3493"/>
          <cell r="Z3493"/>
          <cell r="AA3493">
            <v>32819</v>
          </cell>
          <cell r="AB3493"/>
        </row>
        <row r="3494">
          <cell r="A3494"/>
          <cell r="B3494"/>
          <cell r="C3494"/>
          <cell r="D3494"/>
          <cell r="E3494"/>
          <cell r="F3494"/>
          <cell r="G3494"/>
          <cell r="H3494"/>
          <cell r="I3494"/>
          <cell r="J3494"/>
          <cell r="K3494"/>
          <cell r="L3494"/>
          <cell r="M3494"/>
          <cell r="N3494"/>
          <cell r="O3494"/>
          <cell r="P3494">
            <v>0</v>
          </cell>
          <cell r="Q3494"/>
          <cell r="R3494"/>
          <cell r="S3494" t="str">
            <v xml:space="preserve">32819 </v>
          </cell>
          <cell r="T3494"/>
          <cell r="U3494"/>
          <cell r="V3494"/>
          <cell r="W3494"/>
          <cell r="X3494"/>
          <cell r="Y3494"/>
          <cell r="Z3494"/>
          <cell r="AA3494">
            <v>32819</v>
          </cell>
          <cell r="AB3494"/>
        </row>
        <row r="3495">
          <cell r="A3495"/>
          <cell r="B3495"/>
          <cell r="C3495"/>
          <cell r="D3495"/>
          <cell r="E3495"/>
          <cell r="F3495"/>
          <cell r="G3495"/>
          <cell r="H3495"/>
          <cell r="I3495"/>
          <cell r="J3495"/>
          <cell r="K3495"/>
          <cell r="L3495"/>
          <cell r="M3495"/>
          <cell r="N3495"/>
          <cell r="O3495"/>
          <cell r="P3495">
            <v>0</v>
          </cell>
          <cell r="Q3495"/>
          <cell r="R3495"/>
          <cell r="S3495" t="str">
            <v xml:space="preserve">32819 </v>
          </cell>
          <cell r="T3495"/>
          <cell r="U3495"/>
          <cell r="V3495"/>
          <cell r="W3495"/>
          <cell r="X3495"/>
          <cell r="Y3495"/>
          <cell r="Z3495"/>
          <cell r="AA3495">
            <v>32819</v>
          </cell>
          <cell r="AB3495"/>
        </row>
        <row r="3496">
          <cell r="A3496"/>
          <cell r="B3496"/>
          <cell r="C3496"/>
          <cell r="D3496"/>
          <cell r="E3496"/>
          <cell r="F3496"/>
          <cell r="G3496"/>
          <cell r="H3496"/>
          <cell r="I3496"/>
          <cell r="J3496"/>
          <cell r="K3496"/>
          <cell r="L3496"/>
          <cell r="M3496"/>
          <cell r="N3496"/>
          <cell r="O3496"/>
          <cell r="P3496">
            <v>0</v>
          </cell>
          <cell r="Q3496"/>
          <cell r="R3496"/>
          <cell r="S3496" t="str">
            <v xml:space="preserve">32819 </v>
          </cell>
          <cell r="T3496"/>
          <cell r="U3496"/>
          <cell r="V3496"/>
          <cell r="W3496"/>
          <cell r="X3496"/>
          <cell r="Y3496"/>
          <cell r="Z3496"/>
          <cell r="AA3496">
            <v>32819</v>
          </cell>
          <cell r="AB3496"/>
        </row>
        <row r="3497">
          <cell r="A3497"/>
          <cell r="B3497"/>
          <cell r="C3497"/>
          <cell r="D3497"/>
          <cell r="E3497"/>
          <cell r="F3497"/>
          <cell r="G3497"/>
          <cell r="H3497"/>
          <cell r="I3497"/>
          <cell r="J3497"/>
          <cell r="K3497"/>
          <cell r="L3497"/>
          <cell r="M3497"/>
          <cell r="N3497"/>
          <cell r="O3497"/>
          <cell r="P3497">
            <v>0</v>
          </cell>
          <cell r="Q3497"/>
          <cell r="R3497"/>
          <cell r="S3497" t="str">
            <v xml:space="preserve">32819 </v>
          </cell>
          <cell r="T3497"/>
          <cell r="U3497"/>
          <cell r="V3497"/>
          <cell r="W3497"/>
          <cell r="X3497"/>
          <cell r="Y3497"/>
          <cell r="Z3497"/>
          <cell r="AA3497">
            <v>32819</v>
          </cell>
          <cell r="AB3497"/>
        </row>
        <row r="3498">
          <cell r="A3498"/>
          <cell r="B3498"/>
          <cell r="C3498"/>
          <cell r="D3498"/>
          <cell r="E3498"/>
          <cell r="F3498"/>
          <cell r="G3498"/>
          <cell r="H3498"/>
          <cell r="I3498"/>
          <cell r="J3498"/>
          <cell r="K3498"/>
          <cell r="L3498"/>
          <cell r="M3498"/>
          <cell r="N3498"/>
          <cell r="O3498"/>
          <cell r="P3498">
            <v>0</v>
          </cell>
          <cell r="Q3498"/>
          <cell r="R3498"/>
          <cell r="S3498" t="str">
            <v xml:space="preserve">32819 </v>
          </cell>
          <cell r="T3498"/>
          <cell r="U3498"/>
          <cell r="V3498"/>
          <cell r="W3498"/>
          <cell r="X3498"/>
          <cell r="Y3498"/>
          <cell r="Z3498"/>
          <cell r="AA3498">
            <v>32819</v>
          </cell>
          <cell r="AB3498"/>
        </row>
        <row r="3499">
          <cell r="A3499"/>
          <cell r="B3499"/>
          <cell r="C3499"/>
          <cell r="D3499"/>
          <cell r="E3499"/>
          <cell r="F3499"/>
          <cell r="G3499"/>
          <cell r="H3499"/>
          <cell r="I3499"/>
          <cell r="J3499"/>
          <cell r="K3499"/>
          <cell r="L3499"/>
          <cell r="M3499"/>
          <cell r="N3499"/>
          <cell r="O3499"/>
          <cell r="P3499">
            <v>0</v>
          </cell>
          <cell r="Q3499"/>
          <cell r="R3499"/>
          <cell r="S3499" t="str">
            <v xml:space="preserve">32819 </v>
          </cell>
          <cell r="T3499"/>
          <cell r="U3499"/>
          <cell r="V3499"/>
          <cell r="W3499"/>
          <cell r="X3499"/>
          <cell r="Y3499"/>
          <cell r="Z3499"/>
          <cell r="AA3499">
            <v>32819</v>
          </cell>
          <cell r="AB3499"/>
        </row>
        <row r="3500">
          <cell r="A3500"/>
          <cell r="B3500"/>
          <cell r="C3500"/>
          <cell r="D3500"/>
          <cell r="E3500"/>
          <cell r="F3500"/>
          <cell r="G3500"/>
          <cell r="H3500"/>
          <cell r="I3500"/>
          <cell r="J3500"/>
          <cell r="K3500"/>
          <cell r="L3500"/>
          <cell r="M3500"/>
          <cell r="N3500"/>
          <cell r="O3500"/>
          <cell r="P3500">
            <v>0</v>
          </cell>
          <cell r="Q3500"/>
          <cell r="R3500"/>
          <cell r="S3500" t="str">
            <v xml:space="preserve">32819 </v>
          </cell>
          <cell r="T3500"/>
          <cell r="U3500"/>
          <cell r="V3500"/>
          <cell r="W3500"/>
          <cell r="X3500"/>
          <cell r="Y3500"/>
          <cell r="Z3500"/>
          <cell r="AA3500">
            <v>32819</v>
          </cell>
          <cell r="AB3500"/>
        </row>
        <row r="3501">
          <cell r="A3501"/>
          <cell r="B3501"/>
          <cell r="C3501"/>
          <cell r="D3501"/>
          <cell r="E3501"/>
          <cell r="F3501"/>
          <cell r="G3501"/>
          <cell r="H3501"/>
          <cell r="I3501"/>
          <cell r="J3501"/>
          <cell r="K3501"/>
          <cell r="L3501"/>
          <cell r="M3501"/>
          <cell r="N3501"/>
          <cell r="O3501"/>
          <cell r="P3501">
            <v>0</v>
          </cell>
          <cell r="Q3501"/>
          <cell r="R3501"/>
          <cell r="S3501" t="str">
            <v xml:space="preserve">32819 </v>
          </cell>
          <cell r="T3501"/>
          <cell r="U3501"/>
          <cell r="V3501"/>
          <cell r="W3501"/>
          <cell r="X3501"/>
          <cell r="Y3501"/>
          <cell r="Z3501"/>
          <cell r="AA3501">
            <v>32819</v>
          </cell>
          <cell r="AB3501"/>
        </row>
        <row r="3502">
          <cell r="A3502"/>
          <cell r="B3502"/>
          <cell r="C3502"/>
          <cell r="D3502"/>
          <cell r="E3502"/>
          <cell r="F3502"/>
          <cell r="G3502"/>
          <cell r="H3502"/>
          <cell r="I3502"/>
          <cell r="J3502"/>
          <cell r="K3502"/>
          <cell r="L3502"/>
          <cell r="M3502"/>
          <cell r="N3502"/>
          <cell r="O3502"/>
          <cell r="P3502">
            <v>0</v>
          </cell>
          <cell r="Q3502"/>
          <cell r="R3502"/>
          <cell r="S3502" t="str">
            <v xml:space="preserve">32819 </v>
          </cell>
          <cell r="T3502"/>
          <cell r="U3502"/>
          <cell r="V3502"/>
          <cell r="W3502"/>
          <cell r="X3502"/>
          <cell r="Y3502"/>
          <cell r="Z3502"/>
          <cell r="AA3502">
            <v>32819</v>
          </cell>
          <cell r="AB3502"/>
        </row>
        <row r="3503">
          <cell r="A3503"/>
          <cell r="B3503"/>
          <cell r="C3503"/>
          <cell r="D3503"/>
          <cell r="E3503"/>
          <cell r="F3503"/>
          <cell r="G3503"/>
          <cell r="H3503"/>
          <cell r="I3503"/>
          <cell r="J3503"/>
          <cell r="K3503"/>
          <cell r="L3503"/>
          <cell r="M3503"/>
          <cell r="N3503"/>
          <cell r="O3503"/>
          <cell r="P3503">
            <v>0</v>
          </cell>
          <cell r="Q3503"/>
          <cell r="R3503"/>
          <cell r="S3503" t="str">
            <v xml:space="preserve">32819 </v>
          </cell>
          <cell r="T3503"/>
          <cell r="U3503"/>
          <cell r="V3503"/>
          <cell r="W3503"/>
          <cell r="X3503"/>
          <cell r="Y3503"/>
          <cell r="Z3503"/>
          <cell r="AA3503">
            <v>32819</v>
          </cell>
          <cell r="AB3503"/>
        </row>
        <row r="3504">
          <cell r="A3504"/>
          <cell r="B3504"/>
          <cell r="C3504"/>
          <cell r="D3504"/>
          <cell r="E3504"/>
          <cell r="F3504"/>
          <cell r="G3504"/>
          <cell r="H3504"/>
          <cell r="I3504"/>
          <cell r="J3504"/>
          <cell r="K3504"/>
          <cell r="L3504"/>
          <cell r="M3504"/>
          <cell r="N3504"/>
          <cell r="O3504"/>
          <cell r="P3504">
            <v>0</v>
          </cell>
          <cell r="Q3504"/>
          <cell r="R3504"/>
          <cell r="S3504" t="str">
            <v xml:space="preserve">32819 </v>
          </cell>
          <cell r="T3504"/>
          <cell r="U3504"/>
          <cell r="V3504"/>
          <cell r="W3504"/>
          <cell r="X3504"/>
          <cell r="Y3504"/>
          <cell r="Z3504"/>
          <cell r="AA3504">
            <v>32819</v>
          </cell>
          <cell r="AB3504"/>
        </row>
        <row r="3505">
          <cell r="A3505"/>
          <cell r="B3505"/>
          <cell r="C3505"/>
          <cell r="D3505"/>
          <cell r="E3505"/>
          <cell r="F3505"/>
          <cell r="G3505"/>
          <cell r="H3505"/>
          <cell r="I3505"/>
          <cell r="J3505"/>
          <cell r="K3505"/>
          <cell r="L3505"/>
          <cell r="M3505"/>
          <cell r="N3505"/>
          <cell r="O3505"/>
          <cell r="P3505">
            <v>0</v>
          </cell>
          <cell r="Q3505"/>
          <cell r="R3505"/>
          <cell r="S3505" t="str">
            <v xml:space="preserve">32819 </v>
          </cell>
          <cell r="T3505"/>
          <cell r="U3505"/>
          <cell r="V3505"/>
          <cell r="W3505"/>
          <cell r="X3505"/>
          <cell r="Y3505"/>
          <cell r="Z3505"/>
          <cell r="AA3505">
            <v>32819</v>
          </cell>
          <cell r="AB3505"/>
        </row>
        <row r="3506">
          <cell r="A3506"/>
          <cell r="B3506"/>
          <cell r="C3506"/>
          <cell r="D3506"/>
          <cell r="E3506"/>
          <cell r="F3506"/>
          <cell r="G3506"/>
          <cell r="H3506"/>
          <cell r="I3506"/>
          <cell r="J3506"/>
          <cell r="K3506"/>
          <cell r="L3506"/>
          <cell r="M3506"/>
          <cell r="N3506"/>
          <cell r="O3506"/>
          <cell r="P3506">
            <v>0</v>
          </cell>
          <cell r="Q3506"/>
          <cell r="R3506"/>
          <cell r="S3506" t="str">
            <v xml:space="preserve">32819 </v>
          </cell>
          <cell r="T3506"/>
          <cell r="U3506"/>
          <cell r="V3506"/>
          <cell r="W3506"/>
          <cell r="X3506"/>
          <cell r="Y3506"/>
          <cell r="Z3506"/>
          <cell r="AA3506">
            <v>32819</v>
          </cell>
          <cell r="AB3506"/>
        </row>
        <row r="3507">
          <cell r="A3507"/>
          <cell r="B3507"/>
          <cell r="C3507"/>
          <cell r="D3507"/>
          <cell r="E3507"/>
          <cell r="F3507"/>
          <cell r="G3507"/>
          <cell r="H3507"/>
          <cell r="I3507"/>
          <cell r="J3507"/>
          <cell r="K3507"/>
          <cell r="L3507"/>
          <cell r="M3507"/>
          <cell r="N3507"/>
          <cell r="O3507"/>
          <cell r="P3507">
            <v>0</v>
          </cell>
          <cell r="Q3507"/>
          <cell r="R3507"/>
          <cell r="S3507" t="str">
            <v xml:space="preserve">32819 </v>
          </cell>
          <cell r="T3507"/>
          <cell r="U3507"/>
          <cell r="V3507"/>
          <cell r="W3507"/>
          <cell r="X3507"/>
          <cell r="Y3507"/>
          <cell r="Z3507"/>
          <cell r="AA3507">
            <v>32819</v>
          </cell>
          <cell r="AB3507"/>
        </row>
        <row r="3508">
          <cell r="A3508"/>
          <cell r="B3508"/>
          <cell r="C3508"/>
          <cell r="D3508"/>
          <cell r="E3508"/>
          <cell r="F3508"/>
          <cell r="G3508"/>
          <cell r="H3508"/>
          <cell r="I3508"/>
          <cell r="J3508"/>
          <cell r="K3508"/>
          <cell r="L3508"/>
          <cell r="M3508"/>
          <cell r="N3508"/>
          <cell r="O3508"/>
          <cell r="P3508">
            <v>0</v>
          </cell>
          <cell r="Q3508"/>
          <cell r="R3508"/>
          <cell r="S3508" t="str">
            <v xml:space="preserve">32819 </v>
          </cell>
          <cell r="T3508"/>
          <cell r="U3508"/>
          <cell r="V3508"/>
          <cell r="W3508"/>
          <cell r="X3508"/>
          <cell r="Y3508"/>
          <cell r="Z3508"/>
          <cell r="AA3508">
            <v>32819</v>
          </cell>
          <cell r="AB3508"/>
        </row>
        <row r="3509">
          <cell r="A3509"/>
          <cell r="B3509"/>
          <cell r="C3509"/>
          <cell r="D3509"/>
          <cell r="E3509"/>
          <cell r="F3509"/>
          <cell r="G3509"/>
          <cell r="H3509"/>
          <cell r="I3509"/>
          <cell r="J3509"/>
          <cell r="K3509"/>
          <cell r="L3509"/>
          <cell r="M3509"/>
          <cell r="N3509"/>
          <cell r="O3509"/>
          <cell r="P3509">
            <v>0</v>
          </cell>
          <cell r="Q3509"/>
          <cell r="R3509"/>
          <cell r="S3509" t="str">
            <v xml:space="preserve">32819 </v>
          </cell>
          <cell r="T3509"/>
          <cell r="U3509"/>
          <cell r="V3509"/>
          <cell r="W3509"/>
          <cell r="X3509"/>
          <cell r="Y3509"/>
          <cell r="Z3509"/>
          <cell r="AA3509">
            <v>32819</v>
          </cell>
          <cell r="AB3509"/>
        </row>
        <row r="3510">
          <cell r="A3510"/>
          <cell r="B3510"/>
          <cell r="C3510"/>
          <cell r="D3510"/>
          <cell r="E3510"/>
          <cell r="F3510"/>
          <cell r="G3510"/>
          <cell r="H3510"/>
          <cell r="I3510"/>
          <cell r="J3510"/>
          <cell r="K3510"/>
          <cell r="L3510"/>
          <cell r="M3510"/>
          <cell r="N3510"/>
          <cell r="O3510"/>
          <cell r="P3510">
            <v>0</v>
          </cell>
          <cell r="Q3510"/>
          <cell r="R3510"/>
          <cell r="S3510" t="str">
            <v xml:space="preserve">32819 </v>
          </cell>
          <cell r="T3510"/>
          <cell r="U3510"/>
          <cell r="V3510"/>
          <cell r="W3510"/>
          <cell r="X3510"/>
          <cell r="Y3510"/>
          <cell r="Z3510"/>
          <cell r="AA3510">
            <v>32819</v>
          </cell>
          <cell r="AB3510"/>
        </row>
        <row r="3511">
          <cell r="A3511"/>
          <cell r="B3511"/>
          <cell r="C3511"/>
          <cell r="D3511"/>
          <cell r="E3511"/>
          <cell r="F3511"/>
          <cell r="G3511"/>
          <cell r="H3511"/>
          <cell r="I3511"/>
          <cell r="J3511"/>
          <cell r="K3511"/>
          <cell r="L3511"/>
          <cell r="M3511"/>
          <cell r="N3511"/>
          <cell r="O3511"/>
          <cell r="P3511">
            <v>0</v>
          </cell>
          <cell r="Q3511"/>
          <cell r="R3511"/>
          <cell r="S3511" t="str">
            <v xml:space="preserve">32819 </v>
          </cell>
          <cell r="T3511"/>
          <cell r="U3511"/>
          <cell r="V3511"/>
          <cell r="W3511"/>
          <cell r="X3511"/>
          <cell r="Y3511"/>
          <cell r="Z3511"/>
          <cell r="AA3511">
            <v>32819</v>
          </cell>
          <cell r="AB3511"/>
        </row>
        <row r="3512">
          <cell r="A3512"/>
          <cell r="B3512"/>
          <cell r="C3512"/>
          <cell r="D3512"/>
          <cell r="E3512"/>
          <cell r="F3512"/>
          <cell r="G3512"/>
          <cell r="H3512"/>
          <cell r="I3512"/>
          <cell r="J3512"/>
          <cell r="K3512"/>
          <cell r="L3512"/>
          <cell r="M3512"/>
          <cell r="N3512"/>
          <cell r="O3512"/>
          <cell r="P3512">
            <v>0</v>
          </cell>
          <cell r="Q3512"/>
          <cell r="R3512"/>
          <cell r="S3512" t="str">
            <v xml:space="preserve">32819 </v>
          </cell>
          <cell r="T3512"/>
          <cell r="U3512"/>
          <cell r="V3512"/>
          <cell r="W3512"/>
          <cell r="X3512"/>
          <cell r="Y3512"/>
          <cell r="Z3512"/>
          <cell r="AA3512">
            <v>32819</v>
          </cell>
          <cell r="AB3512"/>
        </row>
        <row r="3513">
          <cell r="A3513"/>
          <cell r="B3513"/>
          <cell r="C3513"/>
          <cell r="D3513"/>
          <cell r="E3513"/>
          <cell r="F3513"/>
          <cell r="G3513"/>
          <cell r="H3513"/>
          <cell r="I3513"/>
          <cell r="J3513"/>
          <cell r="K3513"/>
          <cell r="L3513"/>
          <cell r="M3513"/>
          <cell r="N3513"/>
          <cell r="O3513"/>
          <cell r="P3513">
            <v>0</v>
          </cell>
          <cell r="Q3513"/>
          <cell r="R3513"/>
          <cell r="S3513" t="str">
            <v xml:space="preserve">32819 </v>
          </cell>
          <cell r="T3513"/>
          <cell r="U3513"/>
          <cell r="V3513"/>
          <cell r="W3513"/>
          <cell r="X3513"/>
          <cell r="Y3513"/>
          <cell r="Z3513"/>
          <cell r="AA3513">
            <v>32819</v>
          </cell>
          <cell r="AB3513"/>
        </row>
        <row r="3514">
          <cell r="A3514"/>
          <cell r="B3514"/>
          <cell r="C3514"/>
          <cell r="D3514"/>
          <cell r="E3514"/>
          <cell r="F3514"/>
          <cell r="G3514"/>
          <cell r="H3514"/>
          <cell r="I3514"/>
          <cell r="J3514"/>
          <cell r="K3514"/>
          <cell r="L3514"/>
          <cell r="M3514"/>
          <cell r="N3514"/>
          <cell r="O3514"/>
          <cell r="P3514">
            <v>0</v>
          </cell>
          <cell r="Q3514"/>
          <cell r="R3514"/>
          <cell r="S3514" t="str">
            <v xml:space="preserve">32819 </v>
          </cell>
          <cell r="T3514"/>
          <cell r="U3514"/>
          <cell r="V3514"/>
          <cell r="W3514"/>
          <cell r="X3514"/>
          <cell r="Y3514"/>
          <cell r="Z3514"/>
          <cell r="AA3514">
            <v>32819</v>
          </cell>
          <cell r="AB3514"/>
        </row>
        <row r="3515">
          <cell r="A3515"/>
          <cell r="B3515"/>
          <cell r="C3515"/>
          <cell r="D3515"/>
          <cell r="E3515"/>
          <cell r="F3515"/>
          <cell r="G3515"/>
          <cell r="H3515"/>
          <cell r="I3515"/>
          <cell r="J3515"/>
          <cell r="K3515"/>
          <cell r="L3515"/>
          <cell r="M3515"/>
          <cell r="N3515"/>
          <cell r="O3515"/>
          <cell r="P3515">
            <v>0</v>
          </cell>
          <cell r="Q3515"/>
          <cell r="R3515"/>
          <cell r="S3515" t="str">
            <v xml:space="preserve">32819 </v>
          </cell>
          <cell r="T3515"/>
          <cell r="U3515"/>
          <cell r="V3515"/>
          <cell r="W3515"/>
          <cell r="X3515"/>
          <cell r="Y3515"/>
          <cell r="Z3515"/>
          <cell r="AA3515">
            <v>32819</v>
          </cell>
          <cell r="AB3515"/>
        </row>
        <row r="3516">
          <cell r="A3516"/>
          <cell r="B3516"/>
          <cell r="C3516"/>
          <cell r="D3516"/>
          <cell r="E3516"/>
          <cell r="F3516"/>
          <cell r="G3516"/>
          <cell r="H3516"/>
          <cell r="I3516"/>
          <cell r="J3516"/>
          <cell r="K3516"/>
          <cell r="L3516"/>
          <cell r="M3516"/>
          <cell r="N3516"/>
          <cell r="O3516"/>
          <cell r="P3516">
            <v>0</v>
          </cell>
          <cell r="Q3516"/>
          <cell r="R3516"/>
          <cell r="S3516" t="str">
            <v xml:space="preserve">32819 </v>
          </cell>
          <cell r="T3516"/>
          <cell r="U3516"/>
          <cell r="V3516"/>
          <cell r="W3516"/>
          <cell r="X3516"/>
          <cell r="Y3516"/>
          <cell r="Z3516"/>
          <cell r="AA3516">
            <v>32819</v>
          </cell>
          <cell r="AB3516"/>
        </row>
        <row r="3517">
          <cell r="A3517"/>
          <cell r="B3517"/>
          <cell r="C3517"/>
          <cell r="D3517"/>
          <cell r="E3517"/>
          <cell r="F3517"/>
          <cell r="G3517"/>
          <cell r="H3517"/>
          <cell r="I3517"/>
          <cell r="J3517"/>
          <cell r="K3517"/>
          <cell r="L3517"/>
          <cell r="M3517"/>
          <cell r="N3517"/>
          <cell r="O3517"/>
          <cell r="P3517">
            <v>0</v>
          </cell>
          <cell r="Q3517"/>
          <cell r="R3517"/>
          <cell r="S3517" t="str">
            <v xml:space="preserve">32819 </v>
          </cell>
          <cell r="T3517"/>
          <cell r="U3517"/>
          <cell r="V3517"/>
          <cell r="W3517"/>
          <cell r="X3517"/>
          <cell r="Y3517"/>
          <cell r="Z3517"/>
          <cell r="AA3517">
            <v>32819</v>
          </cell>
          <cell r="AB3517"/>
        </row>
        <row r="3518">
          <cell r="A3518"/>
          <cell r="B3518"/>
          <cell r="C3518"/>
          <cell r="D3518"/>
          <cell r="E3518"/>
          <cell r="F3518"/>
          <cell r="G3518"/>
          <cell r="H3518"/>
          <cell r="I3518"/>
          <cell r="J3518"/>
          <cell r="K3518"/>
          <cell r="L3518"/>
          <cell r="M3518"/>
          <cell r="N3518"/>
          <cell r="O3518"/>
          <cell r="P3518">
            <v>0</v>
          </cell>
          <cell r="Q3518"/>
          <cell r="R3518"/>
          <cell r="S3518" t="str">
            <v xml:space="preserve">32819 </v>
          </cell>
          <cell r="T3518"/>
          <cell r="U3518"/>
          <cell r="V3518"/>
          <cell r="W3518"/>
          <cell r="X3518"/>
          <cell r="Y3518"/>
          <cell r="Z3518"/>
          <cell r="AA3518">
            <v>32819</v>
          </cell>
          <cell r="AB3518"/>
        </row>
        <row r="3519">
          <cell r="A3519"/>
          <cell r="B3519"/>
          <cell r="C3519"/>
          <cell r="D3519"/>
          <cell r="E3519"/>
          <cell r="F3519"/>
          <cell r="G3519"/>
          <cell r="H3519"/>
          <cell r="I3519"/>
          <cell r="J3519"/>
          <cell r="K3519"/>
          <cell r="L3519"/>
          <cell r="M3519"/>
          <cell r="N3519"/>
          <cell r="O3519"/>
          <cell r="P3519">
            <v>0</v>
          </cell>
          <cell r="Q3519"/>
          <cell r="R3519"/>
          <cell r="S3519" t="str">
            <v xml:space="preserve">32819 </v>
          </cell>
          <cell r="T3519"/>
          <cell r="U3519"/>
          <cell r="V3519"/>
          <cell r="W3519"/>
          <cell r="X3519"/>
          <cell r="Y3519"/>
          <cell r="Z3519"/>
          <cell r="AA3519">
            <v>32819</v>
          </cell>
          <cell r="AB3519"/>
        </row>
        <row r="3520">
          <cell r="A3520"/>
          <cell r="B3520"/>
          <cell r="C3520"/>
          <cell r="D3520"/>
          <cell r="E3520"/>
          <cell r="F3520"/>
          <cell r="G3520"/>
          <cell r="H3520"/>
          <cell r="I3520"/>
          <cell r="J3520"/>
          <cell r="K3520"/>
          <cell r="L3520"/>
          <cell r="M3520"/>
          <cell r="N3520"/>
          <cell r="O3520"/>
          <cell r="P3520">
            <v>0</v>
          </cell>
          <cell r="Q3520"/>
          <cell r="R3520"/>
          <cell r="S3520" t="str">
            <v xml:space="preserve">32819 </v>
          </cell>
          <cell r="T3520"/>
          <cell r="U3520"/>
          <cell r="V3520"/>
          <cell r="W3520"/>
          <cell r="X3520"/>
          <cell r="Y3520"/>
          <cell r="Z3520"/>
          <cell r="AA3520">
            <v>32819</v>
          </cell>
          <cell r="AB3520"/>
        </row>
        <row r="3521">
          <cell r="A3521"/>
          <cell r="B3521"/>
          <cell r="C3521"/>
          <cell r="D3521"/>
          <cell r="E3521"/>
          <cell r="F3521"/>
          <cell r="G3521"/>
          <cell r="H3521"/>
          <cell r="I3521"/>
          <cell r="J3521"/>
          <cell r="K3521"/>
          <cell r="L3521"/>
          <cell r="M3521"/>
          <cell r="N3521"/>
          <cell r="O3521"/>
          <cell r="P3521">
            <v>0</v>
          </cell>
          <cell r="Q3521"/>
          <cell r="R3521"/>
          <cell r="S3521" t="str">
            <v xml:space="preserve">32819 </v>
          </cell>
          <cell r="T3521"/>
          <cell r="U3521"/>
          <cell r="V3521"/>
          <cell r="W3521"/>
          <cell r="X3521"/>
          <cell r="Y3521"/>
          <cell r="Z3521"/>
          <cell r="AA3521">
            <v>32819</v>
          </cell>
          <cell r="AB3521"/>
        </row>
        <row r="3522">
          <cell r="A3522"/>
          <cell r="B3522"/>
          <cell r="C3522"/>
          <cell r="D3522"/>
          <cell r="E3522"/>
          <cell r="F3522"/>
          <cell r="G3522"/>
          <cell r="H3522"/>
          <cell r="I3522"/>
          <cell r="J3522"/>
          <cell r="K3522"/>
          <cell r="L3522"/>
          <cell r="M3522"/>
          <cell r="N3522"/>
          <cell r="O3522"/>
          <cell r="P3522">
            <v>0</v>
          </cell>
          <cell r="Q3522"/>
          <cell r="R3522"/>
          <cell r="S3522" t="str">
            <v xml:space="preserve">32819 </v>
          </cell>
          <cell r="T3522"/>
          <cell r="U3522"/>
          <cell r="V3522"/>
          <cell r="W3522"/>
          <cell r="X3522"/>
          <cell r="Y3522"/>
          <cell r="Z3522"/>
          <cell r="AA3522">
            <v>32819</v>
          </cell>
          <cell r="AB3522"/>
        </row>
        <row r="3523">
          <cell r="A3523"/>
          <cell r="B3523"/>
          <cell r="C3523"/>
          <cell r="D3523"/>
          <cell r="E3523"/>
          <cell r="F3523"/>
          <cell r="G3523"/>
          <cell r="H3523"/>
          <cell r="I3523"/>
          <cell r="J3523"/>
          <cell r="K3523"/>
          <cell r="L3523"/>
          <cell r="M3523"/>
          <cell r="N3523"/>
          <cell r="O3523"/>
          <cell r="P3523">
            <v>0</v>
          </cell>
          <cell r="Q3523"/>
          <cell r="R3523"/>
          <cell r="S3523" t="str">
            <v xml:space="preserve">32819 </v>
          </cell>
          <cell r="T3523"/>
          <cell r="U3523"/>
          <cell r="V3523"/>
          <cell r="W3523"/>
          <cell r="X3523"/>
          <cell r="Y3523"/>
          <cell r="Z3523"/>
          <cell r="AA3523">
            <v>32819</v>
          </cell>
          <cell r="AB3523"/>
        </row>
        <row r="3524">
          <cell r="A3524"/>
          <cell r="B3524"/>
          <cell r="C3524"/>
          <cell r="D3524"/>
          <cell r="E3524"/>
          <cell r="F3524"/>
          <cell r="G3524"/>
          <cell r="H3524"/>
          <cell r="I3524"/>
          <cell r="J3524"/>
          <cell r="K3524"/>
          <cell r="L3524"/>
          <cell r="M3524"/>
          <cell r="N3524"/>
          <cell r="O3524"/>
          <cell r="P3524">
            <v>0</v>
          </cell>
          <cell r="Q3524"/>
          <cell r="R3524"/>
          <cell r="S3524" t="str">
            <v xml:space="preserve">32819 </v>
          </cell>
          <cell r="T3524"/>
          <cell r="U3524"/>
          <cell r="V3524"/>
          <cell r="W3524"/>
          <cell r="X3524"/>
          <cell r="Y3524"/>
          <cell r="Z3524"/>
          <cell r="AA3524">
            <v>32819</v>
          </cell>
          <cell r="AB3524"/>
        </row>
        <row r="3525">
          <cell r="A3525"/>
          <cell r="B3525"/>
          <cell r="C3525"/>
          <cell r="D3525"/>
          <cell r="E3525"/>
          <cell r="F3525"/>
          <cell r="G3525"/>
          <cell r="H3525"/>
          <cell r="I3525"/>
          <cell r="J3525"/>
          <cell r="K3525"/>
          <cell r="L3525"/>
          <cell r="M3525"/>
          <cell r="N3525"/>
          <cell r="O3525"/>
          <cell r="P3525">
            <v>0</v>
          </cell>
          <cell r="Q3525"/>
          <cell r="R3525"/>
          <cell r="S3525" t="str">
            <v xml:space="preserve">32819 </v>
          </cell>
          <cell r="T3525"/>
          <cell r="U3525"/>
          <cell r="V3525"/>
          <cell r="W3525"/>
          <cell r="X3525"/>
          <cell r="Y3525"/>
          <cell r="Z3525"/>
          <cell r="AA3525">
            <v>32819</v>
          </cell>
          <cell r="AB3525"/>
        </row>
        <row r="3526">
          <cell r="A3526"/>
          <cell r="B3526"/>
          <cell r="C3526"/>
          <cell r="D3526"/>
          <cell r="E3526"/>
          <cell r="F3526"/>
          <cell r="G3526"/>
          <cell r="H3526"/>
          <cell r="I3526"/>
          <cell r="J3526"/>
          <cell r="K3526"/>
          <cell r="L3526"/>
          <cell r="M3526"/>
          <cell r="N3526"/>
          <cell r="O3526"/>
          <cell r="P3526">
            <v>0</v>
          </cell>
          <cell r="Q3526"/>
          <cell r="R3526"/>
          <cell r="S3526" t="str">
            <v xml:space="preserve">32819 </v>
          </cell>
          <cell r="T3526"/>
          <cell r="U3526"/>
          <cell r="V3526"/>
          <cell r="W3526"/>
          <cell r="X3526"/>
          <cell r="Y3526"/>
          <cell r="Z3526"/>
          <cell r="AA3526">
            <v>32819</v>
          </cell>
          <cell r="AB3526"/>
        </row>
        <row r="3527">
          <cell r="A3527"/>
          <cell r="B3527"/>
          <cell r="C3527"/>
          <cell r="D3527"/>
          <cell r="E3527"/>
          <cell r="F3527"/>
          <cell r="G3527"/>
          <cell r="H3527"/>
          <cell r="I3527"/>
          <cell r="J3527"/>
          <cell r="K3527"/>
          <cell r="L3527"/>
          <cell r="M3527"/>
          <cell r="N3527"/>
          <cell r="O3527"/>
          <cell r="P3527">
            <v>0</v>
          </cell>
          <cell r="Q3527"/>
          <cell r="R3527"/>
          <cell r="S3527" t="str">
            <v xml:space="preserve">32819 </v>
          </cell>
          <cell r="T3527"/>
          <cell r="U3527"/>
          <cell r="V3527"/>
          <cell r="W3527"/>
          <cell r="X3527"/>
          <cell r="Y3527"/>
          <cell r="Z3527"/>
          <cell r="AA3527">
            <v>32819</v>
          </cell>
          <cell r="AB3527"/>
        </row>
        <row r="3528">
          <cell r="A3528"/>
          <cell r="B3528"/>
          <cell r="C3528"/>
          <cell r="D3528"/>
          <cell r="E3528"/>
          <cell r="F3528"/>
          <cell r="G3528"/>
          <cell r="H3528"/>
          <cell r="I3528"/>
          <cell r="J3528"/>
          <cell r="K3528"/>
          <cell r="L3528"/>
          <cell r="M3528"/>
          <cell r="N3528"/>
          <cell r="O3528"/>
          <cell r="P3528">
            <v>0</v>
          </cell>
          <cell r="Q3528"/>
          <cell r="R3528"/>
          <cell r="S3528" t="str">
            <v xml:space="preserve">32819 </v>
          </cell>
          <cell r="T3528"/>
          <cell r="U3528"/>
          <cell r="V3528"/>
          <cell r="W3528"/>
          <cell r="X3528"/>
          <cell r="Y3528"/>
          <cell r="Z3528"/>
          <cell r="AA3528">
            <v>32819</v>
          </cell>
          <cell r="AB3528"/>
        </row>
        <row r="3529">
          <cell r="A3529"/>
          <cell r="B3529"/>
          <cell r="C3529"/>
          <cell r="D3529"/>
          <cell r="E3529"/>
          <cell r="F3529"/>
          <cell r="G3529"/>
          <cell r="H3529"/>
          <cell r="I3529"/>
          <cell r="J3529"/>
          <cell r="K3529"/>
          <cell r="L3529"/>
          <cell r="M3529"/>
          <cell r="N3529"/>
          <cell r="O3529"/>
          <cell r="P3529">
            <v>0</v>
          </cell>
          <cell r="Q3529"/>
          <cell r="R3529"/>
          <cell r="S3529" t="str">
            <v xml:space="preserve">32819 </v>
          </cell>
          <cell r="T3529"/>
          <cell r="U3529"/>
          <cell r="V3529"/>
          <cell r="W3529"/>
          <cell r="X3529"/>
          <cell r="Y3529"/>
          <cell r="Z3529"/>
          <cell r="AA3529">
            <v>32819</v>
          </cell>
          <cell r="AB3529"/>
        </row>
        <row r="3530">
          <cell r="A3530"/>
          <cell r="B3530"/>
          <cell r="C3530"/>
          <cell r="D3530"/>
          <cell r="E3530"/>
          <cell r="F3530"/>
          <cell r="G3530"/>
          <cell r="H3530"/>
          <cell r="I3530"/>
          <cell r="J3530"/>
          <cell r="K3530"/>
          <cell r="L3530"/>
          <cell r="M3530"/>
          <cell r="N3530"/>
          <cell r="O3530"/>
          <cell r="P3530">
            <v>0</v>
          </cell>
          <cell r="Q3530"/>
          <cell r="R3530"/>
          <cell r="S3530" t="str">
            <v xml:space="preserve">32819 </v>
          </cell>
          <cell r="T3530"/>
          <cell r="U3530"/>
          <cell r="V3530"/>
          <cell r="W3530"/>
          <cell r="X3530"/>
          <cell r="Y3530"/>
          <cell r="Z3530"/>
          <cell r="AA3530">
            <v>32819</v>
          </cell>
          <cell r="AB3530"/>
        </row>
        <row r="3531">
          <cell r="A3531"/>
          <cell r="B3531"/>
          <cell r="C3531"/>
          <cell r="D3531"/>
          <cell r="E3531"/>
          <cell r="F3531"/>
          <cell r="G3531"/>
          <cell r="H3531"/>
          <cell r="I3531"/>
          <cell r="J3531"/>
          <cell r="K3531"/>
          <cell r="L3531"/>
          <cell r="M3531"/>
          <cell r="N3531"/>
          <cell r="O3531"/>
          <cell r="P3531">
            <v>0</v>
          </cell>
          <cell r="Q3531"/>
          <cell r="R3531"/>
          <cell r="S3531" t="str">
            <v xml:space="preserve">32819 </v>
          </cell>
          <cell r="T3531"/>
          <cell r="U3531"/>
          <cell r="V3531"/>
          <cell r="W3531"/>
          <cell r="X3531"/>
          <cell r="Y3531"/>
          <cell r="Z3531"/>
          <cell r="AA3531">
            <v>32819</v>
          </cell>
          <cell r="AB3531"/>
        </row>
        <row r="3532">
          <cell r="A3532"/>
          <cell r="B3532"/>
          <cell r="C3532"/>
          <cell r="D3532"/>
          <cell r="E3532"/>
          <cell r="F3532"/>
          <cell r="G3532"/>
          <cell r="H3532"/>
          <cell r="I3532"/>
          <cell r="J3532"/>
          <cell r="K3532"/>
          <cell r="L3532"/>
          <cell r="M3532"/>
          <cell r="N3532"/>
          <cell r="O3532"/>
          <cell r="P3532">
            <v>0</v>
          </cell>
          <cell r="Q3532"/>
          <cell r="R3532"/>
          <cell r="S3532" t="str">
            <v xml:space="preserve">32819 </v>
          </cell>
          <cell r="T3532"/>
          <cell r="U3532"/>
          <cell r="V3532"/>
          <cell r="W3532"/>
          <cell r="X3532"/>
          <cell r="Y3532"/>
          <cell r="Z3532"/>
          <cell r="AA3532">
            <v>32819</v>
          </cell>
          <cell r="AB3532"/>
        </row>
        <row r="3533">
          <cell r="A3533"/>
          <cell r="B3533"/>
          <cell r="C3533"/>
          <cell r="D3533"/>
          <cell r="E3533"/>
          <cell r="F3533"/>
          <cell r="G3533"/>
          <cell r="H3533"/>
          <cell r="I3533"/>
          <cell r="J3533"/>
          <cell r="K3533"/>
          <cell r="L3533"/>
          <cell r="M3533"/>
          <cell r="N3533"/>
          <cell r="O3533"/>
          <cell r="P3533">
            <v>0</v>
          </cell>
          <cell r="Q3533"/>
          <cell r="R3533"/>
          <cell r="S3533" t="str">
            <v xml:space="preserve">32819 </v>
          </cell>
          <cell r="T3533"/>
          <cell r="U3533"/>
          <cell r="V3533"/>
          <cell r="W3533"/>
          <cell r="X3533"/>
          <cell r="Y3533"/>
          <cell r="Z3533"/>
          <cell r="AA3533">
            <v>32819</v>
          </cell>
          <cell r="AB3533"/>
        </row>
        <row r="3534">
          <cell r="A3534"/>
          <cell r="B3534"/>
          <cell r="C3534"/>
          <cell r="D3534"/>
          <cell r="E3534"/>
          <cell r="F3534"/>
          <cell r="G3534"/>
          <cell r="H3534"/>
          <cell r="I3534"/>
          <cell r="J3534"/>
          <cell r="K3534"/>
          <cell r="L3534"/>
          <cell r="M3534"/>
          <cell r="N3534"/>
          <cell r="O3534"/>
          <cell r="P3534">
            <v>0</v>
          </cell>
          <cell r="Q3534"/>
          <cell r="R3534"/>
          <cell r="S3534" t="str">
            <v xml:space="preserve">32819 </v>
          </cell>
          <cell r="T3534"/>
          <cell r="U3534"/>
          <cell r="V3534"/>
          <cell r="W3534"/>
          <cell r="X3534"/>
          <cell r="Y3534"/>
          <cell r="Z3534"/>
          <cell r="AA3534">
            <v>32819</v>
          </cell>
          <cell r="AB3534"/>
        </row>
        <row r="3535">
          <cell r="A3535"/>
          <cell r="B3535"/>
          <cell r="C3535"/>
          <cell r="D3535"/>
          <cell r="E3535"/>
          <cell r="F3535"/>
          <cell r="G3535"/>
          <cell r="H3535"/>
          <cell r="I3535"/>
          <cell r="J3535"/>
          <cell r="K3535"/>
          <cell r="L3535"/>
          <cell r="M3535"/>
          <cell r="N3535"/>
          <cell r="O3535"/>
          <cell r="P3535">
            <v>0</v>
          </cell>
          <cell r="Q3535"/>
          <cell r="R3535"/>
          <cell r="S3535" t="str">
            <v xml:space="preserve">32819 </v>
          </cell>
          <cell r="T3535"/>
          <cell r="U3535"/>
          <cell r="V3535"/>
          <cell r="W3535"/>
          <cell r="X3535"/>
          <cell r="Y3535"/>
          <cell r="Z3535"/>
          <cell r="AA3535">
            <v>32819</v>
          </cell>
          <cell r="AB3535"/>
        </row>
        <row r="3536">
          <cell r="A3536"/>
          <cell r="B3536"/>
          <cell r="C3536"/>
          <cell r="D3536"/>
          <cell r="E3536"/>
          <cell r="F3536"/>
          <cell r="G3536"/>
          <cell r="H3536"/>
          <cell r="I3536"/>
          <cell r="J3536"/>
          <cell r="K3536"/>
          <cell r="L3536"/>
          <cell r="M3536"/>
          <cell r="N3536"/>
          <cell r="O3536"/>
          <cell r="P3536">
            <v>0</v>
          </cell>
          <cell r="Q3536"/>
          <cell r="R3536"/>
          <cell r="S3536" t="str">
            <v xml:space="preserve">32819 </v>
          </cell>
          <cell r="T3536"/>
          <cell r="U3536"/>
          <cell r="V3536"/>
          <cell r="W3536"/>
          <cell r="X3536"/>
          <cell r="Y3536"/>
          <cell r="Z3536"/>
          <cell r="AA3536">
            <v>32819</v>
          </cell>
          <cell r="AB3536"/>
        </row>
        <row r="3537">
          <cell r="A3537"/>
          <cell r="B3537"/>
          <cell r="C3537"/>
          <cell r="D3537"/>
          <cell r="E3537"/>
          <cell r="F3537"/>
          <cell r="G3537"/>
          <cell r="H3537"/>
          <cell r="I3537"/>
          <cell r="J3537"/>
          <cell r="K3537"/>
          <cell r="L3537"/>
          <cell r="M3537"/>
          <cell r="N3537"/>
          <cell r="O3537"/>
          <cell r="P3537">
            <v>0</v>
          </cell>
          <cell r="Q3537"/>
          <cell r="R3537"/>
          <cell r="S3537" t="str">
            <v xml:space="preserve">32819 </v>
          </cell>
          <cell r="T3537"/>
          <cell r="U3537"/>
          <cell r="V3537"/>
          <cell r="W3537"/>
          <cell r="X3537"/>
          <cell r="Y3537"/>
          <cell r="Z3537"/>
          <cell r="AA3537">
            <v>32819</v>
          </cell>
          <cell r="AB3537"/>
        </row>
        <row r="3538">
          <cell r="A3538"/>
          <cell r="B3538"/>
          <cell r="C3538"/>
          <cell r="D3538"/>
          <cell r="E3538"/>
          <cell r="F3538"/>
          <cell r="G3538"/>
          <cell r="H3538"/>
          <cell r="I3538"/>
          <cell r="J3538"/>
          <cell r="K3538"/>
          <cell r="L3538"/>
          <cell r="M3538"/>
          <cell r="N3538"/>
          <cell r="O3538"/>
          <cell r="P3538">
            <v>0</v>
          </cell>
          <cell r="Q3538"/>
          <cell r="R3538"/>
          <cell r="S3538" t="str">
            <v xml:space="preserve">32819 </v>
          </cell>
          <cell r="T3538"/>
          <cell r="U3538"/>
          <cell r="V3538"/>
          <cell r="W3538"/>
          <cell r="X3538"/>
          <cell r="Y3538"/>
          <cell r="Z3538"/>
          <cell r="AA3538">
            <v>32819</v>
          </cell>
          <cell r="AB3538"/>
        </row>
        <row r="3539">
          <cell r="A3539"/>
          <cell r="B3539"/>
          <cell r="C3539"/>
          <cell r="D3539"/>
          <cell r="E3539"/>
          <cell r="F3539"/>
          <cell r="G3539"/>
          <cell r="H3539"/>
          <cell r="I3539"/>
          <cell r="J3539"/>
          <cell r="K3539"/>
          <cell r="L3539"/>
          <cell r="M3539"/>
          <cell r="N3539"/>
          <cell r="O3539"/>
          <cell r="P3539">
            <v>0</v>
          </cell>
          <cell r="Q3539"/>
          <cell r="R3539"/>
          <cell r="S3539" t="str">
            <v xml:space="preserve">32819 </v>
          </cell>
          <cell r="T3539"/>
          <cell r="U3539"/>
          <cell r="V3539"/>
          <cell r="W3539"/>
          <cell r="X3539"/>
          <cell r="Y3539"/>
          <cell r="Z3539"/>
          <cell r="AA3539">
            <v>32819</v>
          </cell>
          <cell r="AB3539"/>
        </row>
        <row r="3540">
          <cell r="A3540"/>
          <cell r="B3540"/>
          <cell r="C3540"/>
          <cell r="D3540"/>
          <cell r="E3540"/>
          <cell r="F3540"/>
          <cell r="G3540"/>
          <cell r="H3540"/>
          <cell r="I3540"/>
          <cell r="J3540"/>
          <cell r="K3540"/>
          <cell r="L3540"/>
          <cell r="M3540"/>
          <cell r="N3540"/>
          <cell r="O3540"/>
          <cell r="P3540">
            <v>0</v>
          </cell>
          <cell r="Q3540"/>
          <cell r="R3540"/>
          <cell r="S3540" t="str">
            <v xml:space="preserve">32819 </v>
          </cell>
          <cell r="T3540"/>
          <cell r="U3540"/>
          <cell r="V3540"/>
          <cell r="W3540"/>
          <cell r="X3540"/>
          <cell r="Y3540"/>
          <cell r="Z3540"/>
          <cell r="AA3540">
            <v>32819</v>
          </cell>
          <cell r="AB3540"/>
        </row>
        <row r="3541">
          <cell r="A3541"/>
          <cell r="B3541"/>
          <cell r="C3541"/>
          <cell r="D3541"/>
          <cell r="E3541"/>
          <cell r="F3541"/>
          <cell r="G3541"/>
          <cell r="H3541"/>
          <cell r="I3541"/>
          <cell r="J3541"/>
          <cell r="K3541"/>
          <cell r="L3541"/>
          <cell r="M3541"/>
          <cell r="N3541"/>
          <cell r="O3541"/>
          <cell r="P3541">
            <v>0</v>
          </cell>
          <cell r="Q3541"/>
          <cell r="R3541"/>
          <cell r="S3541" t="str">
            <v xml:space="preserve">32819 </v>
          </cell>
          <cell r="T3541"/>
          <cell r="U3541"/>
          <cell r="V3541"/>
          <cell r="W3541"/>
          <cell r="X3541"/>
          <cell r="Y3541"/>
          <cell r="Z3541"/>
          <cell r="AA3541">
            <v>32819</v>
          </cell>
          <cell r="AB3541"/>
        </row>
        <row r="3542">
          <cell r="A3542"/>
          <cell r="B3542"/>
          <cell r="C3542"/>
          <cell r="D3542"/>
          <cell r="E3542"/>
          <cell r="F3542"/>
          <cell r="G3542"/>
          <cell r="H3542"/>
          <cell r="I3542"/>
          <cell r="J3542"/>
          <cell r="K3542"/>
          <cell r="L3542"/>
          <cell r="M3542"/>
          <cell r="N3542"/>
          <cell r="O3542"/>
          <cell r="P3542">
            <v>0</v>
          </cell>
          <cell r="Q3542"/>
          <cell r="R3542"/>
          <cell r="S3542" t="str">
            <v xml:space="preserve">32819 </v>
          </cell>
          <cell r="T3542"/>
          <cell r="U3542"/>
          <cell r="V3542"/>
          <cell r="W3542"/>
          <cell r="X3542"/>
          <cell r="Y3542"/>
          <cell r="Z3542"/>
          <cell r="AA3542">
            <v>32819</v>
          </cell>
          <cell r="AB3542"/>
        </row>
        <row r="3543">
          <cell r="A3543"/>
          <cell r="B3543"/>
          <cell r="C3543"/>
          <cell r="D3543"/>
          <cell r="E3543"/>
          <cell r="F3543"/>
          <cell r="G3543"/>
          <cell r="H3543"/>
          <cell r="I3543"/>
          <cell r="J3543"/>
          <cell r="K3543"/>
          <cell r="L3543"/>
          <cell r="M3543"/>
          <cell r="N3543"/>
          <cell r="O3543"/>
          <cell r="P3543">
            <v>0</v>
          </cell>
          <cell r="Q3543"/>
          <cell r="R3543"/>
          <cell r="S3543" t="str">
            <v xml:space="preserve">32819 </v>
          </cell>
          <cell r="T3543"/>
          <cell r="U3543"/>
          <cell r="V3543"/>
          <cell r="W3543"/>
          <cell r="X3543"/>
          <cell r="Y3543"/>
          <cell r="Z3543"/>
          <cell r="AA3543">
            <v>32819</v>
          </cell>
          <cell r="AB3543"/>
        </row>
        <row r="3544">
          <cell r="A3544"/>
          <cell r="B3544"/>
          <cell r="C3544"/>
          <cell r="D3544"/>
          <cell r="E3544"/>
          <cell r="F3544"/>
          <cell r="G3544"/>
          <cell r="H3544"/>
          <cell r="I3544"/>
          <cell r="J3544"/>
          <cell r="K3544"/>
          <cell r="L3544"/>
          <cell r="M3544"/>
          <cell r="N3544"/>
          <cell r="O3544"/>
          <cell r="P3544">
            <v>0</v>
          </cell>
          <cell r="Q3544"/>
          <cell r="R3544"/>
          <cell r="S3544" t="str">
            <v xml:space="preserve">32819 </v>
          </cell>
          <cell r="T3544"/>
          <cell r="U3544"/>
          <cell r="V3544"/>
          <cell r="W3544"/>
          <cell r="X3544"/>
          <cell r="Y3544"/>
          <cell r="Z3544"/>
          <cell r="AA3544">
            <v>32819</v>
          </cell>
          <cell r="AB3544"/>
        </row>
        <row r="3545">
          <cell r="A3545"/>
          <cell r="B3545"/>
          <cell r="C3545"/>
          <cell r="D3545"/>
          <cell r="E3545"/>
          <cell r="F3545"/>
          <cell r="G3545"/>
          <cell r="H3545"/>
          <cell r="I3545"/>
          <cell r="J3545"/>
          <cell r="K3545"/>
          <cell r="L3545"/>
          <cell r="M3545"/>
          <cell r="N3545"/>
          <cell r="O3545"/>
          <cell r="P3545">
            <v>0</v>
          </cell>
          <cell r="Q3545"/>
          <cell r="R3545"/>
          <cell r="S3545" t="str">
            <v xml:space="preserve">32819 </v>
          </cell>
          <cell r="T3545"/>
          <cell r="U3545"/>
          <cell r="V3545"/>
          <cell r="W3545"/>
          <cell r="X3545"/>
          <cell r="Y3545"/>
          <cell r="Z3545"/>
          <cell r="AA3545">
            <v>32819</v>
          </cell>
          <cell r="AB3545"/>
        </row>
        <row r="3546">
          <cell r="A3546"/>
          <cell r="B3546"/>
          <cell r="C3546"/>
          <cell r="D3546"/>
          <cell r="E3546"/>
          <cell r="F3546"/>
          <cell r="G3546"/>
          <cell r="H3546"/>
          <cell r="I3546"/>
          <cell r="J3546"/>
          <cell r="K3546"/>
          <cell r="L3546"/>
          <cell r="M3546"/>
          <cell r="N3546"/>
          <cell r="O3546"/>
          <cell r="P3546">
            <v>0</v>
          </cell>
          <cell r="Q3546"/>
          <cell r="R3546"/>
          <cell r="S3546" t="str">
            <v xml:space="preserve">32819 </v>
          </cell>
          <cell r="T3546"/>
          <cell r="U3546"/>
          <cell r="V3546"/>
          <cell r="W3546"/>
          <cell r="X3546"/>
          <cell r="Y3546"/>
          <cell r="Z3546"/>
          <cell r="AA3546">
            <v>32819</v>
          </cell>
          <cell r="AB3546"/>
        </row>
        <row r="3547">
          <cell r="A3547"/>
          <cell r="B3547"/>
          <cell r="C3547"/>
          <cell r="D3547"/>
          <cell r="E3547"/>
          <cell r="F3547"/>
          <cell r="G3547"/>
          <cell r="H3547"/>
          <cell r="I3547"/>
          <cell r="J3547"/>
          <cell r="K3547"/>
          <cell r="L3547"/>
          <cell r="M3547"/>
          <cell r="N3547"/>
          <cell r="O3547"/>
          <cell r="P3547">
            <v>0</v>
          </cell>
          <cell r="Q3547"/>
          <cell r="R3547"/>
          <cell r="S3547" t="str">
            <v xml:space="preserve">32819 </v>
          </cell>
          <cell r="T3547"/>
          <cell r="U3547"/>
          <cell r="V3547"/>
          <cell r="W3547"/>
          <cell r="X3547"/>
          <cell r="Y3547"/>
          <cell r="Z3547"/>
          <cell r="AA3547">
            <v>32819</v>
          </cell>
          <cell r="AB3547"/>
        </row>
        <row r="3548">
          <cell r="A3548"/>
          <cell r="B3548"/>
          <cell r="C3548"/>
          <cell r="D3548"/>
          <cell r="E3548"/>
          <cell r="F3548"/>
          <cell r="G3548"/>
          <cell r="H3548"/>
          <cell r="I3548"/>
          <cell r="J3548"/>
          <cell r="K3548"/>
          <cell r="L3548"/>
          <cell r="M3548"/>
          <cell r="N3548"/>
          <cell r="O3548"/>
          <cell r="P3548">
            <v>0</v>
          </cell>
          <cell r="Q3548"/>
          <cell r="R3548"/>
          <cell r="S3548" t="str">
            <v xml:space="preserve">32819 </v>
          </cell>
          <cell r="T3548"/>
          <cell r="U3548"/>
          <cell r="V3548"/>
          <cell r="W3548"/>
          <cell r="X3548"/>
          <cell r="Y3548"/>
          <cell r="Z3548"/>
          <cell r="AA3548">
            <v>32819</v>
          </cell>
          <cell r="AB3548"/>
        </row>
        <row r="3549">
          <cell r="A3549"/>
          <cell r="B3549"/>
          <cell r="C3549"/>
          <cell r="D3549"/>
          <cell r="E3549"/>
          <cell r="F3549"/>
          <cell r="G3549"/>
          <cell r="H3549"/>
          <cell r="I3549"/>
          <cell r="J3549"/>
          <cell r="K3549"/>
          <cell r="L3549"/>
          <cell r="M3549"/>
          <cell r="N3549"/>
          <cell r="O3549"/>
          <cell r="P3549">
            <v>0</v>
          </cell>
          <cell r="Q3549"/>
          <cell r="R3549"/>
          <cell r="S3549" t="str">
            <v xml:space="preserve">32819 </v>
          </cell>
          <cell r="T3549"/>
          <cell r="U3549"/>
          <cell r="V3549"/>
          <cell r="W3549"/>
          <cell r="X3549"/>
          <cell r="Y3549"/>
          <cell r="Z3549"/>
          <cell r="AA3549">
            <v>32819</v>
          </cell>
          <cell r="AB3549"/>
        </row>
        <row r="3550">
          <cell r="A3550"/>
          <cell r="B3550"/>
          <cell r="C3550"/>
          <cell r="D3550"/>
          <cell r="E3550"/>
          <cell r="F3550"/>
          <cell r="G3550"/>
          <cell r="H3550"/>
          <cell r="I3550"/>
          <cell r="J3550"/>
          <cell r="K3550"/>
          <cell r="L3550"/>
          <cell r="M3550"/>
          <cell r="N3550"/>
          <cell r="O3550"/>
          <cell r="P3550">
            <v>0</v>
          </cell>
          <cell r="Q3550"/>
          <cell r="R3550"/>
          <cell r="S3550" t="str">
            <v xml:space="preserve">32819 </v>
          </cell>
          <cell r="T3550"/>
          <cell r="U3550"/>
          <cell r="V3550"/>
          <cell r="W3550"/>
          <cell r="X3550"/>
          <cell r="Y3550"/>
          <cell r="Z3550"/>
          <cell r="AA3550">
            <v>32819</v>
          </cell>
          <cell r="AB3550"/>
        </row>
        <row r="3551">
          <cell r="A3551"/>
          <cell r="B3551"/>
          <cell r="C3551"/>
          <cell r="D3551"/>
          <cell r="E3551"/>
          <cell r="F3551"/>
          <cell r="G3551"/>
          <cell r="H3551"/>
          <cell r="I3551"/>
          <cell r="J3551"/>
          <cell r="K3551"/>
          <cell r="L3551"/>
          <cell r="M3551"/>
          <cell r="N3551"/>
          <cell r="O3551"/>
          <cell r="P3551">
            <v>0</v>
          </cell>
          <cell r="Q3551"/>
          <cell r="R3551"/>
          <cell r="S3551" t="str">
            <v xml:space="preserve">32819 </v>
          </cell>
          <cell r="T3551"/>
          <cell r="U3551"/>
          <cell r="V3551"/>
          <cell r="W3551"/>
          <cell r="X3551"/>
          <cell r="Y3551"/>
          <cell r="Z3551"/>
          <cell r="AA3551">
            <v>32819</v>
          </cell>
          <cell r="AB3551"/>
        </row>
        <row r="3552">
          <cell r="A3552"/>
          <cell r="B3552"/>
          <cell r="C3552"/>
          <cell r="D3552"/>
          <cell r="E3552"/>
          <cell r="F3552"/>
          <cell r="G3552"/>
          <cell r="H3552"/>
          <cell r="I3552"/>
          <cell r="J3552"/>
          <cell r="K3552"/>
          <cell r="L3552"/>
          <cell r="M3552"/>
          <cell r="N3552"/>
          <cell r="O3552"/>
          <cell r="P3552">
            <v>0</v>
          </cell>
          <cell r="Q3552"/>
          <cell r="R3552"/>
          <cell r="S3552" t="str">
            <v xml:space="preserve">32819 </v>
          </cell>
          <cell r="T3552"/>
          <cell r="U3552"/>
          <cell r="V3552"/>
          <cell r="W3552"/>
          <cell r="X3552"/>
          <cell r="Y3552"/>
          <cell r="Z3552"/>
          <cell r="AA3552">
            <v>32819</v>
          </cell>
          <cell r="AB3552"/>
        </row>
        <row r="3553">
          <cell r="A3553"/>
          <cell r="B3553"/>
          <cell r="C3553"/>
          <cell r="D3553"/>
          <cell r="E3553"/>
          <cell r="F3553"/>
          <cell r="G3553"/>
          <cell r="H3553"/>
          <cell r="I3553"/>
          <cell r="J3553"/>
          <cell r="K3553"/>
          <cell r="L3553"/>
          <cell r="M3553"/>
          <cell r="N3553"/>
          <cell r="O3553"/>
          <cell r="P3553">
            <v>0</v>
          </cell>
          <cell r="Q3553"/>
          <cell r="R3553"/>
          <cell r="S3553" t="str">
            <v xml:space="preserve">32819 </v>
          </cell>
          <cell r="T3553"/>
          <cell r="U3553"/>
          <cell r="V3553"/>
          <cell r="W3553"/>
          <cell r="X3553"/>
          <cell r="Y3553"/>
          <cell r="Z3553"/>
          <cell r="AA3553">
            <v>32819</v>
          </cell>
          <cell r="AB3553"/>
        </row>
        <row r="3554">
          <cell r="A3554"/>
          <cell r="B3554"/>
          <cell r="C3554"/>
          <cell r="D3554"/>
          <cell r="E3554"/>
          <cell r="F3554"/>
          <cell r="G3554"/>
          <cell r="H3554"/>
          <cell r="I3554"/>
          <cell r="J3554"/>
          <cell r="K3554"/>
          <cell r="L3554"/>
          <cell r="M3554"/>
          <cell r="N3554"/>
          <cell r="O3554"/>
          <cell r="P3554">
            <v>0</v>
          </cell>
          <cell r="Q3554"/>
          <cell r="R3554"/>
          <cell r="S3554" t="str">
            <v xml:space="preserve">32819 </v>
          </cell>
          <cell r="T3554"/>
          <cell r="U3554"/>
          <cell r="V3554"/>
          <cell r="W3554"/>
          <cell r="X3554"/>
          <cell r="Y3554"/>
          <cell r="Z3554"/>
          <cell r="AA3554">
            <v>32819</v>
          </cell>
          <cell r="AB3554"/>
        </row>
        <row r="3555">
          <cell r="A3555"/>
          <cell r="B3555"/>
          <cell r="C3555"/>
          <cell r="D3555"/>
          <cell r="E3555"/>
          <cell r="F3555"/>
          <cell r="G3555"/>
          <cell r="H3555"/>
          <cell r="I3555"/>
          <cell r="J3555"/>
          <cell r="K3555"/>
          <cell r="L3555"/>
          <cell r="M3555"/>
          <cell r="N3555"/>
          <cell r="O3555"/>
          <cell r="P3555">
            <v>0</v>
          </cell>
          <cell r="Q3555"/>
          <cell r="R3555"/>
          <cell r="S3555" t="str">
            <v xml:space="preserve">32819 </v>
          </cell>
          <cell r="T3555"/>
          <cell r="U3555"/>
          <cell r="V3555"/>
          <cell r="W3555"/>
          <cell r="X3555"/>
          <cell r="Y3555"/>
          <cell r="Z3555"/>
          <cell r="AA3555">
            <v>32819</v>
          </cell>
          <cell r="AB3555"/>
        </row>
        <row r="3556">
          <cell r="A3556"/>
          <cell r="B3556"/>
          <cell r="C3556"/>
          <cell r="D3556"/>
          <cell r="E3556"/>
          <cell r="F3556"/>
          <cell r="G3556"/>
          <cell r="H3556"/>
          <cell r="I3556"/>
          <cell r="J3556"/>
          <cell r="K3556"/>
          <cell r="L3556"/>
          <cell r="M3556"/>
          <cell r="N3556"/>
          <cell r="O3556"/>
          <cell r="P3556">
            <v>0</v>
          </cell>
          <cell r="Q3556"/>
          <cell r="R3556"/>
          <cell r="S3556" t="str">
            <v xml:space="preserve">32819 </v>
          </cell>
          <cell r="T3556"/>
          <cell r="U3556"/>
          <cell r="V3556"/>
          <cell r="W3556"/>
          <cell r="X3556"/>
          <cell r="Y3556"/>
          <cell r="Z3556"/>
          <cell r="AA3556">
            <v>32819</v>
          </cell>
          <cell r="AB3556"/>
        </row>
        <row r="3557">
          <cell r="A3557"/>
          <cell r="B3557"/>
          <cell r="C3557"/>
          <cell r="D3557"/>
          <cell r="E3557"/>
          <cell r="F3557"/>
          <cell r="G3557"/>
          <cell r="H3557"/>
          <cell r="I3557"/>
          <cell r="J3557"/>
          <cell r="K3557"/>
          <cell r="L3557"/>
          <cell r="M3557"/>
          <cell r="N3557"/>
          <cell r="O3557"/>
          <cell r="P3557">
            <v>0</v>
          </cell>
          <cell r="Q3557"/>
          <cell r="R3557"/>
          <cell r="S3557" t="str">
            <v xml:space="preserve">32819 </v>
          </cell>
          <cell r="T3557"/>
          <cell r="U3557"/>
          <cell r="V3557"/>
          <cell r="W3557"/>
          <cell r="X3557"/>
          <cell r="Y3557"/>
          <cell r="Z3557"/>
          <cell r="AA3557">
            <v>32819</v>
          </cell>
          <cell r="AB3557"/>
        </row>
        <row r="3558">
          <cell r="A3558"/>
          <cell r="B3558"/>
          <cell r="C3558"/>
          <cell r="D3558"/>
          <cell r="E3558"/>
          <cell r="F3558"/>
          <cell r="G3558"/>
          <cell r="H3558"/>
          <cell r="I3558"/>
          <cell r="J3558"/>
          <cell r="K3558"/>
          <cell r="L3558"/>
          <cell r="M3558"/>
          <cell r="N3558"/>
          <cell r="O3558"/>
          <cell r="P3558">
            <v>0</v>
          </cell>
          <cell r="Q3558"/>
          <cell r="R3558"/>
          <cell r="S3558" t="str">
            <v xml:space="preserve">32819 </v>
          </cell>
          <cell r="T3558"/>
          <cell r="U3558"/>
          <cell r="V3558"/>
          <cell r="W3558"/>
          <cell r="X3558"/>
          <cell r="Y3558"/>
          <cell r="Z3558"/>
          <cell r="AA3558">
            <v>32819</v>
          </cell>
          <cell r="AB3558"/>
        </row>
        <row r="3559">
          <cell r="A3559"/>
          <cell r="B3559"/>
          <cell r="C3559"/>
          <cell r="D3559"/>
          <cell r="E3559"/>
          <cell r="F3559"/>
          <cell r="G3559"/>
          <cell r="H3559"/>
          <cell r="I3559"/>
          <cell r="J3559"/>
          <cell r="K3559"/>
          <cell r="L3559"/>
          <cell r="M3559"/>
          <cell r="N3559"/>
          <cell r="O3559"/>
          <cell r="P3559">
            <v>0</v>
          </cell>
          <cell r="Q3559"/>
          <cell r="R3559"/>
          <cell r="S3559" t="str">
            <v xml:space="preserve">32819 </v>
          </cell>
          <cell r="T3559"/>
          <cell r="U3559"/>
          <cell r="V3559"/>
          <cell r="W3559"/>
          <cell r="X3559"/>
          <cell r="Y3559"/>
          <cell r="Z3559"/>
          <cell r="AA3559">
            <v>32819</v>
          </cell>
          <cell r="AB3559"/>
        </row>
        <row r="3560">
          <cell r="A3560"/>
          <cell r="B3560"/>
          <cell r="C3560"/>
          <cell r="D3560"/>
          <cell r="E3560"/>
          <cell r="F3560"/>
          <cell r="G3560"/>
          <cell r="H3560"/>
          <cell r="I3560"/>
          <cell r="J3560"/>
          <cell r="K3560"/>
          <cell r="L3560"/>
          <cell r="M3560"/>
          <cell r="N3560"/>
          <cell r="O3560"/>
          <cell r="P3560">
            <v>0</v>
          </cell>
          <cell r="Q3560"/>
          <cell r="R3560"/>
          <cell r="S3560" t="str">
            <v xml:space="preserve">32819 </v>
          </cell>
          <cell r="T3560"/>
          <cell r="U3560"/>
          <cell r="V3560"/>
          <cell r="W3560"/>
          <cell r="X3560"/>
          <cell r="Y3560"/>
          <cell r="Z3560"/>
          <cell r="AA3560">
            <v>32819</v>
          </cell>
          <cell r="AB3560"/>
        </row>
        <row r="3561">
          <cell r="A3561"/>
          <cell r="B3561"/>
          <cell r="C3561"/>
          <cell r="D3561"/>
          <cell r="E3561"/>
          <cell r="F3561"/>
          <cell r="G3561"/>
          <cell r="H3561"/>
          <cell r="I3561"/>
          <cell r="J3561"/>
          <cell r="K3561"/>
          <cell r="L3561"/>
          <cell r="M3561"/>
          <cell r="N3561"/>
          <cell r="O3561"/>
          <cell r="P3561">
            <v>0</v>
          </cell>
          <cell r="Q3561"/>
          <cell r="R3561"/>
          <cell r="S3561" t="str">
            <v xml:space="preserve">32819 </v>
          </cell>
          <cell r="T3561"/>
          <cell r="U3561"/>
          <cell r="V3561"/>
          <cell r="W3561"/>
          <cell r="X3561"/>
          <cell r="Y3561"/>
          <cell r="Z3561"/>
          <cell r="AA3561">
            <v>32819</v>
          </cell>
          <cell r="AB3561"/>
        </row>
        <row r="3562">
          <cell r="A3562"/>
          <cell r="B3562"/>
          <cell r="C3562"/>
          <cell r="D3562"/>
          <cell r="E3562"/>
          <cell r="F3562"/>
          <cell r="G3562"/>
          <cell r="H3562"/>
          <cell r="I3562"/>
          <cell r="J3562"/>
          <cell r="K3562"/>
          <cell r="L3562"/>
          <cell r="M3562"/>
          <cell r="N3562"/>
          <cell r="O3562"/>
          <cell r="P3562">
            <v>0</v>
          </cell>
          <cell r="Q3562"/>
          <cell r="R3562"/>
          <cell r="S3562" t="str">
            <v xml:space="preserve">32819 </v>
          </cell>
          <cell r="T3562"/>
          <cell r="U3562"/>
          <cell r="V3562"/>
          <cell r="W3562"/>
          <cell r="X3562"/>
          <cell r="Y3562"/>
          <cell r="Z3562"/>
          <cell r="AA3562">
            <v>32819</v>
          </cell>
          <cell r="AB3562"/>
        </row>
        <row r="3563">
          <cell r="A3563"/>
          <cell r="B3563"/>
          <cell r="C3563"/>
          <cell r="D3563"/>
          <cell r="E3563"/>
          <cell r="F3563"/>
          <cell r="G3563"/>
          <cell r="H3563"/>
          <cell r="I3563"/>
          <cell r="J3563"/>
          <cell r="K3563"/>
          <cell r="L3563"/>
          <cell r="M3563"/>
          <cell r="N3563"/>
          <cell r="O3563"/>
          <cell r="P3563">
            <v>0</v>
          </cell>
          <cell r="Q3563"/>
          <cell r="R3563"/>
          <cell r="S3563" t="str">
            <v xml:space="preserve">32819 </v>
          </cell>
          <cell r="T3563"/>
          <cell r="U3563"/>
          <cell r="V3563"/>
          <cell r="W3563"/>
          <cell r="X3563"/>
          <cell r="Y3563"/>
          <cell r="Z3563"/>
          <cell r="AA3563">
            <v>32819</v>
          </cell>
          <cell r="AB3563"/>
        </row>
        <row r="3564">
          <cell r="A3564"/>
          <cell r="B3564"/>
          <cell r="C3564"/>
          <cell r="D3564"/>
          <cell r="E3564"/>
          <cell r="F3564"/>
          <cell r="G3564"/>
          <cell r="H3564"/>
          <cell r="I3564"/>
          <cell r="J3564"/>
          <cell r="K3564"/>
          <cell r="L3564"/>
          <cell r="M3564"/>
          <cell r="N3564"/>
          <cell r="O3564"/>
          <cell r="P3564">
            <v>0</v>
          </cell>
          <cell r="Q3564"/>
          <cell r="R3564"/>
          <cell r="S3564" t="str">
            <v xml:space="preserve">32819 </v>
          </cell>
          <cell r="T3564"/>
          <cell r="U3564"/>
          <cell r="V3564"/>
          <cell r="W3564"/>
          <cell r="X3564"/>
          <cell r="Y3564"/>
          <cell r="Z3564"/>
          <cell r="AA3564">
            <v>32819</v>
          </cell>
          <cell r="AB3564"/>
        </row>
        <row r="3565">
          <cell r="A3565"/>
          <cell r="B3565"/>
          <cell r="C3565"/>
          <cell r="D3565"/>
          <cell r="E3565"/>
          <cell r="F3565"/>
          <cell r="G3565"/>
          <cell r="H3565"/>
          <cell r="I3565"/>
          <cell r="J3565"/>
          <cell r="K3565"/>
          <cell r="L3565"/>
          <cell r="M3565"/>
          <cell r="N3565"/>
          <cell r="O3565"/>
          <cell r="P3565">
            <v>0</v>
          </cell>
          <cell r="Q3565"/>
          <cell r="R3565"/>
          <cell r="S3565" t="str">
            <v xml:space="preserve">32819 </v>
          </cell>
          <cell r="T3565"/>
          <cell r="U3565"/>
          <cell r="V3565"/>
          <cell r="W3565"/>
          <cell r="X3565"/>
          <cell r="Y3565"/>
          <cell r="Z3565"/>
          <cell r="AA3565">
            <v>32819</v>
          </cell>
          <cell r="AB3565"/>
        </row>
        <row r="3566">
          <cell r="A3566"/>
          <cell r="B3566"/>
          <cell r="C3566"/>
          <cell r="D3566"/>
          <cell r="E3566"/>
          <cell r="F3566"/>
          <cell r="G3566"/>
          <cell r="H3566"/>
          <cell r="I3566"/>
          <cell r="J3566"/>
          <cell r="K3566"/>
          <cell r="L3566"/>
          <cell r="M3566"/>
          <cell r="N3566"/>
          <cell r="O3566"/>
          <cell r="P3566">
            <v>0</v>
          </cell>
          <cell r="Q3566"/>
          <cell r="R3566"/>
          <cell r="S3566" t="str">
            <v xml:space="preserve">32819 </v>
          </cell>
          <cell r="T3566"/>
          <cell r="U3566"/>
          <cell r="V3566"/>
          <cell r="W3566"/>
          <cell r="X3566"/>
          <cell r="Y3566"/>
          <cell r="Z3566"/>
          <cell r="AA3566">
            <v>32819</v>
          </cell>
          <cell r="AB3566"/>
        </row>
        <row r="3567">
          <cell r="A3567"/>
          <cell r="B3567"/>
          <cell r="C3567"/>
          <cell r="D3567"/>
          <cell r="E3567"/>
          <cell r="F3567"/>
          <cell r="G3567"/>
          <cell r="H3567"/>
          <cell r="I3567"/>
          <cell r="J3567"/>
          <cell r="K3567"/>
          <cell r="L3567"/>
          <cell r="M3567"/>
          <cell r="N3567"/>
          <cell r="O3567"/>
          <cell r="P3567">
            <v>0</v>
          </cell>
          <cell r="Q3567"/>
          <cell r="R3567"/>
          <cell r="S3567" t="str">
            <v xml:space="preserve">32819 </v>
          </cell>
          <cell r="T3567"/>
          <cell r="U3567"/>
          <cell r="V3567"/>
          <cell r="W3567"/>
          <cell r="X3567"/>
          <cell r="Y3567"/>
          <cell r="Z3567"/>
          <cell r="AA3567">
            <v>32819</v>
          </cell>
          <cell r="AB3567"/>
        </row>
        <row r="3568">
          <cell r="A3568"/>
          <cell r="B3568"/>
          <cell r="C3568"/>
          <cell r="D3568"/>
          <cell r="E3568"/>
          <cell r="F3568"/>
          <cell r="G3568"/>
          <cell r="H3568"/>
          <cell r="I3568"/>
          <cell r="J3568"/>
          <cell r="K3568"/>
          <cell r="L3568"/>
          <cell r="M3568"/>
          <cell r="N3568"/>
          <cell r="O3568"/>
          <cell r="P3568">
            <v>0</v>
          </cell>
          <cell r="Q3568"/>
          <cell r="R3568"/>
          <cell r="S3568" t="str">
            <v xml:space="preserve">32819 </v>
          </cell>
          <cell r="T3568"/>
          <cell r="U3568"/>
          <cell r="V3568"/>
          <cell r="W3568"/>
          <cell r="X3568"/>
          <cell r="Y3568"/>
          <cell r="Z3568"/>
          <cell r="AA3568">
            <v>32819</v>
          </cell>
          <cell r="AB3568"/>
        </row>
        <row r="3569">
          <cell r="A3569"/>
          <cell r="B3569"/>
          <cell r="C3569"/>
          <cell r="D3569"/>
          <cell r="E3569"/>
          <cell r="F3569"/>
          <cell r="G3569"/>
          <cell r="H3569"/>
          <cell r="I3569"/>
          <cell r="J3569"/>
          <cell r="K3569"/>
          <cell r="L3569"/>
          <cell r="M3569"/>
          <cell r="N3569"/>
          <cell r="O3569"/>
          <cell r="P3569">
            <v>0</v>
          </cell>
          <cell r="Q3569"/>
          <cell r="R3569"/>
          <cell r="S3569" t="str">
            <v xml:space="preserve">32819 </v>
          </cell>
          <cell r="T3569"/>
          <cell r="U3569"/>
          <cell r="V3569"/>
          <cell r="W3569"/>
          <cell r="X3569"/>
          <cell r="Y3569"/>
          <cell r="Z3569"/>
          <cell r="AA3569">
            <v>32819</v>
          </cell>
          <cell r="AB3569"/>
        </row>
        <row r="3570">
          <cell r="A3570"/>
          <cell r="B3570"/>
          <cell r="C3570"/>
          <cell r="D3570"/>
          <cell r="E3570"/>
          <cell r="F3570"/>
          <cell r="G3570"/>
          <cell r="H3570"/>
          <cell r="I3570"/>
          <cell r="J3570"/>
          <cell r="K3570"/>
          <cell r="L3570"/>
          <cell r="M3570"/>
          <cell r="N3570"/>
          <cell r="O3570"/>
          <cell r="P3570">
            <v>0</v>
          </cell>
          <cell r="Q3570"/>
          <cell r="R3570"/>
          <cell r="S3570" t="str">
            <v xml:space="preserve">32819 </v>
          </cell>
          <cell r="T3570"/>
          <cell r="U3570"/>
          <cell r="V3570"/>
          <cell r="W3570"/>
          <cell r="X3570"/>
          <cell r="Y3570"/>
          <cell r="Z3570"/>
          <cell r="AA3570">
            <v>32819</v>
          </cell>
          <cell r="AB3570"/>
        </row>
        <row r="3571">
          <cell r="A3571"/>
          <cell r="B3571"/>
          <cell r="C3571"/>
          <cell r="D3571"/>
          <cell r="E3571"/>
          <cell r="F3571"/>
          <cell r="G3571"/>
          <cell r="H3571"/>
          <cell r="I3571"/>
          <cell r="J3571"/>
          <cell r="K3571"/>
          <cell r="L3571"/>
          <cell r="M3571"/>
          <cell r="N3571"/>
          <cell r="O3571"/>
          <cell r="P3571">
            <v>0</v>
          </cell>
          <cell r="Q3571"/>
          <cell r="R3571"/>
          <cell r="S3571" t="str">
            <v xml:space="preserve">32819 </v>
          </cell>
          <cell r="T3571"/>
          <cell r="U3571"/>
          <cell r="V3571"/>
          <cell r="W3571"/>
          <cell r="X3571"/>
          <cell r="Y3571"/>
          <cell r="Z3571"/>
          <cell r="AA3571">
            <v>32819</v>
          </cell>
          <cell r="AB3571"/>
        </row>
        <row r="3572">
          <cell r="A3572"/>
          <cell r="B3572"/>
          <cell r="C3572"/>
          <cell r="D3572"/>
          <cell r="E3572"/>
          <cell r="F3572"/>
          <cell r="G3572"/>
          <cell r="H3572"/>
          <cell r="I3572"/>
          <cell r="J3572"/>
          <cell r="K3572"/>
          <cell r="L3572"/>
          <cell r="M3572"/>
          <cell r="N3572"/>
          <cell r="O3572"/>
          <cell r="P3572">
            <v>0</v>
          </cell>
          <cell r="Q3572"/>
          <cell r="R3572"/>
          <cell r="S3572" t="str">
            <v xml:space="preserve">32819 </v>
          </cell>
          <cell r="T3572"/>
          <cell r="U3572"/>
          <cell r="V3572"/>
          <cell r="W3572"/>
          <cell r="X3572"/>
          <cell r="Y3572"/>
          <cell r="Z3572"/>
          <cell r="AA3572">
            <v>32819</v>
          </cell>
          <cell r="AB3572"/>
        </row>
        <row r="3573">
          <cell r="A3573"/>
          <cell r="B3573"/>
          <cell r="C3573"/>
          <cell r="D3573"/>
          <cell r="E3573"/>
          <cell r="F3573"/>
          <cell r="G3573"/>
          <cell r="H3573"/>
          <cell r="I3573"/>
          <cell r="J3573"/>
          <cell r="K3573"/>
          <cell r="L3573"/>
          <cell r="M3573"/>
          <cell r="N3573"/>
          <cell r="O3573"/>
          <cell r="P3573">
            <v>0</v>
          </cell>
          <cell r="Q3573"/>
          <cell r="R3573"/>
          <cell r="S3573" t="str">
            <v xml:space="preserve">32819 </v>
          </cell>
          <cell r="T3573"/>
          <cell r="U3573"/>
          <cell r="V3573"/>
          <cell r="W3573"/>
          <cell r="X3573"/>
          <cell r="Y3573"/>
          <cell r="Z3573"/>
          <cell r="AA3573">
            <v>32819</v>
          </cell>
          <cell r="AB3573"/>
        </row>
        <row r="3574">
          <cell r="A3574"/>
          <cell r="B3574"/>
          <cell r="C3574"/>
          <cell r="D3574"/>
          <cell r="E3574"/>
          <cell r="F3574"/>
          <cell r="G3574"/>
          <cell r="H3574"/>
          <cell r="I3574"/>
          <cell r="J3574"/>
          <cell r="K3574"/>
          <cell r="L3574"/>
          <cell r="M3574"/>
          <cell r="N3574"/>
          <cell r="O3574"/>
          <cell r="P3574">
            <v>0</v>
          </cell>
          <cell r="Q3574"/>
          <cell r="R3574"/>
          <cell r="S3574" t="str">
            <v xml:space="preserve">32819 </v>
          </cell>
          <cell r="T3574"/>
          <cell r="U3574"/>
          <cell r="V3574"/>
          <cell r="W3574"/>
          <cell r="X3574"/>
          <cell r="Y3574"/>
          <cell r="Z3574"/>
          <cell r="AA3574">
            <v>32819</v>
          </cell>
          <cell r="AB3574"/>
        </row>
        <row r="3575">
          <cell r="A3575"/>
          <cell r="B3575"/>
          <cell r="C3575"/>
          <cell r="D3575"/>
          <cell r="E3575"/>
          <cell r="F3575"/>
          <cell r="G3575"/>
          <cell r="H3575"/>
          <cell r="I3575"/>
          <cell r="J3575"/>
          <cell r="K3575"/>
          <cell r="L3575"/>
          <cell r="M3575"/>
          <cell r="N3575"/>
          <cell r="O3575"/>
          <cell r="P3575">
            <v>0</v>
          </cell>
          <cell r="Q3575"/>
          <cell r="R3575"/>
          <cell r="S3575" t="str">
            <v xml:space="preserve">32819 </v>
          </cell>
          <cell r="T3575"/>
          <cell r="U3575"/>
          <cell r="V3575"/>
          <cell r="W3575"/>
          <cell r="X3575"/>
          <cell r="Y3575"/>
          <cell r="Z3575"/>
          <cell r="AA3575">
            <v>32819</v>
          </cell>
          <cell r="AB3575"/>
        </row>
        <row r="3576">
          <cell r="A3576"/>
          <cell r="B3576"/>
          <cell r="C3576"/>
          <cell r="D3576"/>
          <cell r="E3576"/>
          <cell r="F3576"/>
          <cell r="G3576"/>
          <cell r="H3576"/>
          <cell r="I3576"/>
          <cell r="J3576"/>
          <cell r="K3576"/>
          <cell r="L3576"/>
          <cell r="M3576"/>
          <cell r="N3576"/>
          <cell r="O3576"/>
          <cell r="P3576">
            <v>0</v>
          </cell>
          <cell r="Q3576"/>
          <cell r="R3576"/>
          <cell r="S3576" t="str">
            <v xml:space="preserve">32819 </v>
          </cell>
          <cell r="T3576"/>
          <cell r="U3576"/>
          <cell r="V3576"/>
          <cell r="W3576"/>
          <cell r="X3576"/>
          <cell r="Y3576"/>
          <cell r="Z3576"/>
          <cell r="AA3576">
            <v>32819</v>
          </cell>
          <cell r="AB3576"/>
        </row>
        <row r="3577">
          <cell r="A3577"/>
          <cell r="B3577"/>
          <cell r="C3577"/>
          <cell r="D3577"/>
          <cell r="E3577"/>
          <cell r="F3577"/>
          <cell r="G3577"/>
          <cell r="H3577"/>
          <cell r="I3577"/>
          <cell r="J3577"/>
          <cell r="K3577"/>
          <cell r="L3577"/>
          <cell r="M3577"/>
          <cell r="N3577"/>
          <cell r="O3577"/>
          <cell r="P3577">
            <v>0</v>
          </cell>
          <cell r="Q3577"/>
          <cell r="R3577"/>
          <cell r="S3577" t="str">
            <v xml:space="preserve">32819 </v>
          </cell>
          <cell r="T3577"/>
          <cell r="U3577"/>
          <cell r="V3577"/>
          <cell r="W3577"/>
          <cell r="X3577"/>
          <cell r="Y3577"/>
          <cell r="Z3577"/>
          <cell r="AA3577">
            <v>32819</v>
          </cell>
          <cell r="AB3577"/>
        </row>
        <row r="3578">
          <cell r="A3578"/>
          <cell r="B3578"/>
          <cell r="C3578"/>
          <cell r="D3578"/>
          <cell r="E3578"/>
          <cell r="F3578"/>
          <cell r="G3578"/>
          <cell r="H3578"/>
          <cell r="I3578"/>
          <cell r="J3578"/>
          <cell r="K3578"/>
          <cell r="L3578"/>
          <cell r="M3578"/>
          <cell r="N3578"/>
          <cell r="O3578"/>
          <cell r="P3578">
            <v>0</v>
          </cell>
          <cell r="Q3578"/>
          <cell r="R3578"/>
          <cell r="S3578" t="str">
            <v xml:space="preserve">32819 </v>
          </cell>
          <cell r="T3578"/>
          <cell r="U3578"/>
          <cell r="V3578"/>
          <cell r="W3578"/>
          <cell r="X3578"/>
          <cell r="Y3578"/>
          <cell r="Z3578"/>
          <cell r="AA3578">
            <v>32819</v>
          </cell>
          <cell r="AB3578"/>
        </row>
        <row r="3579">
          <cell r="A3579"/>
          <cell r="B3579"/>
          <cell r="C3579"/>
          <cell r="D3579"/>
          <cell r="E3579"/>
          <cell r="F3579"/>
          <cell r="G3579"/>
          <cell r="H3579"/>
          <cell r="I3579"/>
          <cell r="J3579"/>
          <cell r="K3579"/>
          <cell r="L3579"/>
          <cell r="M3579"/>
          <cell r="N3579"/>
          <cell r="O3579"/>
          <cell r="P3579">
            <v>0</v>
          </cell>
          <cell r="Q3579"/>
          <cell r="R3579"/>
          <cell r="S3579" t="str">
            <v xml:space="preserve">32819 </v>
          </cell>
          <cell r="T3579"/>
          <cell r="U3579"/>
          <cell r="V3579"/>
          <cell r="W3579"/>
          <cell r="X3579"/>
          <cell r="Y3579"/>
          <cell r="Z3579"/>
          <cell r="AA3579">
            <v>32819</v>
          </cell>
          <cell r="AB3579"/>
        </row>
        <row r="3580">
          <cell r="A3580"/>
          <cell r="B3580"/>
          <cell r="C3580"/>
          <cell r="D3580"/>
          <cell r="E3580"/>
          <cell r="F3580"/>
          <cell r="G3580"/>
          <cell r="H3580"/>
          <cell r="I3580"/>
          <cell r="J3580"/>
          <cell r="K3580"/>
          <cell r="L3580"/>
          <cell r="M3580"/>
          <cell r="N3580"/>
          <cell r="O3580"/>
          <cell r="P3580">
            <v>0</v>
          </cell>
          <cell r="Q3580"/>
          <cell r="R3580"/>
          <cell r="S3580" t="str">
            <v xml:space="preserve">32819 </v>
          </cell>
          <cell r="T3580"/>
          <cell r="U3580"/>
          <cell r="V3580"/>
          <cell r="W3580"/>
          <cell r="X3580"/>
          <cell r="Y3580"/>
          <cell r="Z3580"/>
          <cell r="AA3580">
            <v>32819</v>
          </cell>
          <cell r="AB3580"/>
        </row>
        <row r="3581">
          <cell r="A3581"/>
          <cell r="B3581"/>
          <cell r="C3581"/>
          <cell r="D3581"/>
          <cell r="E3581"/>
          <cell r="F3581"/>
          <cell r="G3581"/>
          <cell r="H3581"/>
          <cell r="I3581"/>
          <cell r="J3581"/>
          <cell r="K3581"/>
          <cell r="L3581"/>
          <cell r="M3581"/>
          <cell r="N3581"/>
          <cell r="O3581"/>
          <cell r="P3581">
            <v>0</v>
          </cell>
          <cell r="Q3581"/>
          <cell r="R3581"/>
          <cell r="S3581" t="str">
            <v xml:space="preserve">32819 </v>
          </cell>
          <cell r="T3581"/>
          <cell r="U3581"/>
          <cell r="V3581"/>
          <cell r="W3581"/>
          <cell r="X3581"/>
          <cell r="Y3581"/>
          <cell r="Z3581"/>
          <cell r="AA3581">
            <v>32819</v>
          </cell>
          <cell r="AB3581"/>
        </row>
        <row r="3582">
          <cell r="A3582"/>
          <cell r="B3582"/>
          <cell r="C3582"/>
          <cell r="D3582"/>
          <cell r="E3582"/>
          <cell r="F3582"/>
          <cell r="G3582"/>
          <cell r="H3582"/>
          <cell r="I3582"/>
          <cell r="J3582"/>
          <cell r="K3582"/>
          <cell r="L3582"/>
          <cell r="M3582"/>
          <cell r="N3582"/>
          <cell r="O3582"/>
          <cell r="P3582">
            <v>0</v>
          </cell>
          <cell r="Q3582"/>
          <cell r="R3582"/>
          <cell r="S3582" t="str">
            <v xml:space="preserve">32819 </v>
          </cell>
          <cell r="T3582"/>
          <cell r="U3582"/>
          <cell r="V3582"/>
          <cell r="W3582"/>
          <cell r="X3582"/>
          <cell r="Y3582"/>
          <cell r="Z3582"/>
          <cell r="AA3582">
            <v>32819</v>
          </cell>
          <cell r="AB3582"/>
        </row>
        <row r="3583">
          <cell r="A3583"/>
          <cell r="B3583"/>
          <cell r="C3583"/>
          <cell r="D3583"/>
          <cell r="E3583"/>
          <cell r="F3583"/>
          <cell r="G3583"/>
          <cell r="H3583"/>
          <cell r="I3583"/>
          <cell r="J3583"/>
          <cell r="K3583"/>
          <cell r="L3583"/>
          <cell r="M3583"/>
          <cell r="N3583"/>
          <cell r="O3583"/>
          <cell r="P3583">
            <v>0</v>
          </cell>
          <cell r="Q3583"/>
          <cell r="R3583"/>
          <cell r="S3583" t="str">
            <v xml:space="preserve">32819 </v>
          </cell>
          <cell r="T3583"/>
          <cell r="U3583"/>
          <cell r="V3583"/>
          <cell r="W3583"/>
          <cell r="X3583"/>
          <cell r="Y3583"/>
          <cell r="Z3583"/>
          <cell r="AA3583">
            <v>32819</v>
          </cell>
          <cell r="AB3583"/>
        </row>
        <row r="3584">
          <cell r="A3584"/>
          <cell r="B3584"/>
          <cell r="C3584"/>
          <cell r="D3584"/>
          <cell r="E3584"/>
          <cell r="F3584"/>
          <cell r="G3584"/>
          <cell r="H3584"/>
          <cell r="I3584"/>
          <cell r="J3584"/>
          <cell r="K3584"/>
          <cell r="L3584"/>
          <cell r="M3584"/>
          <cell r="N3584"/>
          <cell r="O3584"/>
          <cell r="P3584">
            <v>0</v>
          </cell>
          <cell r="Q3584"/>
          <cell r="R3584"/>
          <cell r="S3584" t="str">
            <v xml:space="preserve">32819 </v>
          </cell>
          <cell r="T3584"/>
          <cell r="U3584"/>
          <cell r="V3584"/>
          <cell r="W3584"/>
          <cell r="X3584"/>
          <cell r="Y3584"/>
          <cell r="Z3584"/>
          <cell r="AA3584">
            <v>32819</v>
          </cell>
          <cell r="AB3584"/>
        </row>
        <row r="3585">
          <cell r="A3585"/>
          <cell r="B3585"/>
          <cell r="C3585"/>
          <cell r="D3585"/>
          <cell r="E3585"/>
          <cell r="F3585"/>
          <cell r="G3585"/>
          <cell r="H3585"/>
          <cell r="I3585"/>
          <cell r="J3585"/>
          <cell r="K3585"/>
          <cell r="L3585"/>
          <cell r="M3585"/>
          <cell r="N3585"/>
          <cell r="O3585"/>
          <cell r="P3585">
            <v>0</v>
          </cell>
          <cell r="Q3585"/>
          <cell r="R3585"/>
          <cell r="S3585" t="str">
            <v xml:space="preserve">32819 </v>
          </cell>
          <cell r="T3585"/>
          <cell r="U3585"/>
          <cell r="V3585"/>
          <cell r="W3585"/>
          <cell r="X3585"/>
          <cell r="Y3585"/>
          <cell r="Z3585"/>
          <cell r="AA3585">
            <v>32819</v>
          </cell>
          <cell r="AB3585"/>
        </row>
        <row r="3586">
          <cell r="A3586"/>
          <cell r="B3586"/>
          <cell r="C3586"/>
          <cell r="D3586"/>
          <cell r="E3586"/>
          <cell r="F3586"/>
          <cell r="G3586"/>
          <cell r="H3586"/>
          <cell r="I3586"/>
          <cell r="J3586"/>
          <cell r="K3586"/>
          <cell r="L3586"/>
          <cell r="M3586"/>
          <cell r="N3586"/>
          <cell r="O3586"/>
          <cell r="P3586">
            <v>0</v>
          </cell>
          <cell r="Q3586"/>
          <cell r="R3586"/>
          <cell r="S3586" t="str">
            <v xml:space="preserve">32819 </v>
          </cell>
          <cell r="T3586"/>
          <cell r="U3586"/>
          <cell r="V3586"/>
          <cell r="W3586"/>
          <cell r="X3586"/>
          <cell r="Y3586"/>
          <cell r="Z3586"/>
          <cell r="AA3586">
            <v>32819</v>
          </cell>
          <cell r="AB3586"/>
        </row>
        <row r="3587">
          <cell r="A3587"/>
          <cell r="B3587"/>
          <cell r="C3587"/>
          <cell r="D3587"/>
          <cell r="E3587"/>
          <cell r="F3587"/>
          <cell r="G3587"/>
          <cell r="H3587"/>
          <cell r="I3587"/>
          <cell r="J3587"/>
          <cell r="K3587"/>
          <cell r="L3587"/>
          <cell r="M3587"/>
          <cell r="N3587"/>
          <cell r="O3587"/>
          <cell r="P3587">
            <v>0</v>
          </cell>
          <cell r="Q3587"/>
          <cell r="R3587"/>
          <cell r="S3587" t="str">
            <v xml:space="preserve">32819 </v>
          </cell>
          <cell r="T3587"/>
          <cell r="U3587"/>
          <cell r="V3587"/>
          <cell r="W3587"/>
          <cell r="X3587"/>
          <cell r="Y3587"/>
          <cell r="Z3587"/>
          <cell r="AA3587">
            <v>32819</v>
          </cell>
          <cell r="AB3587"/>
        </row>
        <row r="3588">
          <cell r="A3588"/>
          <cell r="B3588"/>
          <cell r="C3588"/>
          <cell r="D3588"/>
          <cell r="E3588"/>
          <cell r="F3588"/>
          <cell r="G3588"/>
          <cell r="H3588"/>
          <cell r="I3588"/>
          <cell r="J3588"/>
          <cell r="K3588"/>
          <cell r="L3588"/>
          <cell r="M3588"/>
          <cell r="N3588"/>
          <cell r="O3588"/>
          <cell r="P3588">
            <v>0</v>
          </cell>
          <cell r="Q3588"/>
          <cell r="R3588"/>
          <cell r="S3588" t="str">
            <v xml:space="preserve">32819 </v>
          </cell>
          <cell r="T3588"/>
          <cell r="U3588"/>
          <cell r="V3588"/>
          <cell r="W3588"/>
          <cell r="X3588"/>
          <cell r="Y3588"/>
          <cell r="Z3588"/>
          <cell r="AA3588">
            <v>32819</v>
          </cell>
          <cell r="AB3588"/>
        </row>
        <row r="3589">
          <cell r="A3589"/>
          <cell r="B3589"/>
          <cell r="C3589"/>
          <cell r="D3589"/>
          <cell r="E3589"/>
          <cell r="F3589"/>
          <cell r="G3589"/>
          <cell r="H3589"/>
          <cell r="I3589"/>
          <cell r="J3589"/>
          <cell r="K3589"/>
          <cell r="L3589"/>
          <cell r="M3589"/>
          <cell r="N3589"/>
          <cell r="O3589"/>
          <cell r="P3589">
            <v>0</v>
          </cell>
          <cell r="Q3589"/>
          <cell r="R3589"/>
          <cell r="S3589" t="str">
            <v xml:space="preserve">32819 </v>
          </cell>
          <cell r="T3589"/>
          <cell r="U3589"/>
          <cell r="V3589"/>
          <cell r="W3589"/>
          <cell r="X3589"/>
          <cell r="Y3589"/>
          <cell r="Z3589"/>
          <cell r="AA3589">
            <v>32819</v>
          </cell>
          <cell r="AB3589"/>
        </row>
        <row r="3590">
          <cell r="A3590"/>
          <cell r="B3590"/>
          <cell r="C3590"/>
          <cell r="D3590"/>
          <cell r="E3590"/>
          <cell r="F3590"/>
          <cell r="G3590"/>
          <cell r="H3590"/>
          <cell r="I3590"/>
          <cell r="J3590"/>
          <cell r="K3590"/>
          <cell r="L3590"/>
          <cell r="M3590"/>
          <cell r="N3590"/>
          <cell r="O3590"/>
          <cell r="P3590">
            <v>0</v>
          </cell>
          <cell r="Q3590"/>
          <cell r="R3590"/>
          <cell r="S3590" t="str">
            <v xml:space="preserve">32819 </v>
          </cell>
          <cell r="T3590"/>
          <cell r="U3590"/>
          <cell r="V3590"/>
          <cell r="W3590"/>
          <cell r="X3590"/>
          <cell r="Y3590"/>
          <cell r="Z3590"/>
          <cell r="AA3590">
            <v>32819</v>
          </cell>
          <cell r="AB3590"/>
        </row>
        <row r="3591">
          <cell r="A3591"/>
          <cell r="B3591"/>
          <cell r="C3591"/>
          <cell r="D3591"/>
          <cell r="E3591"/>
          <cell r="F3591"/>
          <cell r="G3591"/>
          <cell r="H3591"/>
          <cell r="I3591"/>
          <cell r="J3591"/>
          <cell r="K3591"/>
          <cell r="L3591"/>
          <cell r="M3591"/>
          <cell r="N3591"/>
          <cell r="O3591"/>
          <cell r="P3591">
            <v>0</v>
          </cell>
          <cell r="Q3591"/>
          <cell r="R3591"/>
          <cell r="S3591" t="str">
            <v xml:space="preserve">32819 </v>
          </cell>
          <cell r="T3591"/>
          <cell r="U3591"/>
          <cell r="V3591"/>
          <cell r="W3591"/>
          <cell r="X3591"/>
          <cell r="Y3591"/>
          <cell r="Z3591"/>
          <cell r="AA3591">
            <v>32819</v>
          </cell>
          <cell r="AB3591"/>
        </row>
        <row r="3592">
          <cell r="A3592"/>
          <cell r="B3592"/>
          <cell r="C3592"/>
          <cell r="D3592"/>
          <cell r="E3592"/>
          <cell r="F3592"/>
          <cell r="G3592"/>
          <cell r="H3592"/>
          <cell r="I3592"/>
          <cell r="J3592"/>
          <cell r="K3592"/>
          <cell r="L3592"/>
          <cell r="M3592"/>
          <cell r="N3592"/>
          <cell r="O3592"/>
          <cell r="P3592">
            <v>0</v>
          </cell>
          <cell r="Q3592"/>
          <cell r="R3592"/>
          <cell r="S3592" t="str">
            <v xml:space="preserve">32819 </v>
          </cell>
          <cell r="T3592"/>
          <cell r="U3592"/>
          <cell r="V3592"/>
          <cell r="W3592"/>
          <cell r="X3592"/>
          <cell r="Y3592"/>
          <cell r="Z3592"/>
          <cell r="AA3592">
            <v>32819</v>
          </cell>
          <cell r="AB3592"/>
        </row>
        <row r="3593">
          <cell r="A3593"/>
          <cell r="B3593"/>
          <cell r="C3593"/>
          <cell r="D3593"/>
          <cell r="E3593"/>
          <cell r="F3593"/>
          <cell r="G3593"/>
          <cell r="H3593"/>
          <cell r="I3593"/>
          <cell r="J3593"/>
          <cell r="K3593"/>
          <cell r="L3593"/>
          <cell r="M3593"/>
          <cell r="N3593"/>
          <cell r="O3593"/>
          <cell r="P3593">
            <v>0</v>
          </cell>
          <cell r="Q3593"/>
          <cell r="R3593"/>
          <cell r="S3593" t="str">
            <v xml:space="preserve">32819 </v>
          </cell>
          <cell r="T3593"/>
          <cell r="U3593"/>
          <cell r="V3593"/>
          <cell r="W3593"/>
          <cell r="X3593"/>
          <cell r="Y3593"/>
          <cell r="Z3593"/>
          <cell r="AA3593">
            <v>32819</v>
          </cell>
          <cell r="AB3593"/>
        </row>
        <row r="3594">
          <cell r="A3594"/>
          <cell r="B3594"/>
          <cell r="C3594"/>
          <cell r="D3594"/>
          <cell r="E3594"/>
          <cell r="F3594"/>
          <cell r="G3594"/>
          <cell r="H3594"/>
          <cell r="I3594"/>
          <cell r="J3594"/>
          <cell r="K3594"/>
          <cell r="L3594"/>
          <cell r="M3594"/>
          <cell r="N3594"/>
          <cell r="O3594"/>
          <cell r="P3594">
            <v>0</v>
          </cell>
          <cell r="Q3594"/>
          <cell r="R3594"/>
          <cell r="S3594" t="str">
            <v xml:space="preserve">32819 </v>
          </cell>
          <cell r="T3594"/>
          <cell r="U3594"/>
          <cell r="V3594"/>
          <cell r="W3594"/>
          <cell r="X3594"/>
          <cell r="Y3594"/>
          <cell r="Z3594"/>
          <cell r="AA3594">
            <v>32819</v>
          </cell>
          <cell r="AB3594"/>
        </row>
        <row r="3595">
          <cell r="A3595"/>
          <cell r="B3595"/>
          <cell r="C3595"/>
          <cell r="D3595"/>
          <cell r="E3595"/>
          <cell r="F3595"/>
          <cell r="G3595"/>
          <cell r="H3595"/>
          <cell r="I3595"/>
          <cell r="J3595"/>
          <cell r="K3595"/>
          <cell r="L3595"/>
          <cell r="M3595"/>
          <cell r="N3595"/>
          <cell r="O3595"/>
          <cell r="P3595">
            <v>0</v>
          </cell>
          <cell r="Q3595"/>
          <cell r="R3595"/>
          <cell r="S3595" t="str">
            <v xml:space="preserve">32819 </v>
          </cell>
          <cell r="T3595"/>
          <cell r="U3595"/>
          <cell r="V3595"/>
          <cell r="W3595"/>
          <cell r="X3595"/>
          <cell r="Y3595"/>
          <cell r="Z3595"/>
          <cell r="AA3595">
            <v>32819</v>
          </cell>
          <cell r="AB3595"/>
        </row>
        <row r="3596">
          <cell r="A3596"/>
          <cell r="B3596"/>
          <cell r="C3596"/>
          <cell r="D3596"/>
          <cell r="E3596"/>
          <cell r="F3596"/>
          <cell r="G3596"/>
          <cell r="H3596"/>
          <cell r="I3596"/>
          <cell r="J3596"/>
          <cell r="K3596"/>
          <cell r="L3596"/>
          <cell r="M3596"/>
          <cell r="N3596"/>
          <cell r="O3596"/>
          <cell r="P3596">
            <v>0</v>
          </cell>
          <cell r="Q3596"/>
          <cell r="R3596"/>
          <cell r="S3596" t="str">
            <v xml:space="preserve">32819 </v>
          </cell>
          <cell r="T3596"/>
          <cell r="U3596"/>
          <cell r="V3596"/>
          <cell r="W3596"/>
          <cell r="X3596"/>
          <cell r="Y3596"/>
          <cell r="Z3596"/>
          <cell r="AA3596">
            <v>32819</v>
          </cell>
          <cell r="AB3596"/>
        </row>
        <row r="3597">
          <cell r="A3597"/>
          <cell r="B3597"/>
          <cell r="C3597"/>
          <cell r="D3597"/>
          <cell r="E3597"/>
          <cell r="F3597"/>
          <cell r="G3597"/>
          <cell r="H3597"/>
          <cell r="I3597"/>
          <cell r="J3597"/>
          <cell r="K3597"/>
          <cell r="L3597"/>
          <cell r="M3597"/>
          <cell r="N3597"/>
          <cell r="O3597"/>
          <cell r="P3597">
            <v>0</v>
          </cell>
          <cell r="Q3597"/>
          <cell r="R3597"/>
          <cell r="S3597" t="str">
            <v xml:space="preserve">32819 </v>
          </cell>
          <cell r="T3597"/>
          <cell r="U3597"/>
          <cell r="V3597"/>
          <cell r="W3597"/>
          <cell r="X3597"/>
          <cell r="Y3597"/>
          <cell r="Z3597"/>
          <cell r="AA3597">
            <v>32819</v>
          </cell>
          <cell r="AB3597"/>
        </row>
        <row r="3598">
          <cell r="A3598"/>
          <cell r="B3598"/>
          <cell r="C3598"/>
          <cell r="D3598"/>
          <cell r="E3598"/>
          <cell r="F3598"/>
          <cell r="G3598"/>
          <cell r="H3598"/>
          <cell r="I3598"/>
          <cell r="J3598"/>
          <cell r="K3598"/>
          <cell r="L3598"/>
          <cell r="M3598"/>
          <cell r="N3598"/>
          <cell r="O3598"/>
          <cell r="P3598">
            <v>0</v>
          </cell>
          <cell r="Q3598"/>
          <cell r="R3598"/>
          <cell r="S3598" t="str">
            <v xml:space="preserve">32819 </v>
          </cell>
          <cell r="T3598"/>
          <cell r="U3598"/>
          <cell r="V3598"/>
          <cell r="W3598"/>
          <cell r="X3598"/>
          <cell r="Y3598"/>
          <cell r="Z3598"/>
          <cell r="AA3598">
            <v>32819</v>
          </cell>
          <cell r="AB3598"/>
        </row>
        <row r="3599">
          <cell r="A3599"/>
          <cell r="B3599"/>
          <cell r="C3599"/>
          <cell r="D3599"/>
          <cell r="E3599"/>
          <cell r="F3599"/>
          <cell r="G3599"/>
          <cell r="H3599"/>
          <cell r="I3599"/>
          <cell r="J3599"/>
          <cell r="K3599"/>
          <cell r="L3599"/>
          <cell r="M3599"/>
          <cell r="N3599"/>
          <cell r="O3599"/>
          <cell r="P3599">
            <v>0</v>
          </cell>
          <cell r="Q3599"/>
          <cell r="R3599"/>
          <cell r="S3599" t="str">
            <v xml:space="preserve">32819 </v>
          </cell>
          <cell r="T3599"/>
          <cell r="U3599"/>
          <cell r="V3599"/>
          <cell r="W3599"/>
          <cell r="X3599"/>
          <cell r="Y3599"/>
          <cell r="Z3599"/>
          <cell r="AA3599">
            <v>32819</v>
          </cell>
          <cell r="AB3599"/>
        </row>
        <row r="3600">
          <cell r="A3600"/>
          <cell r="B3600"/>
          <cell r="C3600"/>
          <cell r="D3600"/>
          <cell r="E3600"/>
          <cell r="F3600"/>
          <cell r="G3600"/>
          <cell r="H3600"/>
          <cell r="I3600"/>
          <cell r="J3600"/>
          <cell r="K3600"/>
          <cell r="L3600"/>
          <cell r="M3600"/>
          <cell r="N3600"/>
          <cell r="O3600"/>
          <cell r="P3600">
            <v>0</v>
          </cell>
          <cell r="Q3600"/>
          <cell r="R3600"/>
          <cell r="S3600" t="str">
            <v xml:space="preserve">32819 </v>
          </cell>
          <cell r="T3600"/>
          <cell r="U3600"/>
          <cell r="V3600"/>
          <cell r="W3600"/>
          <cell r="X3600"/>
          <cell r="Y3600"/>
          <cell r="Z3600"/>
          <cell r="AA3600">
            <v>32819</v>
          </cell>
          <cell r="AB3600"/>
        </row>
        <row r="3601">
          <cell r="A3601"/>
          <cell r="B3601"/>
          <cell r="C3601"/>
          <cell r="D3601"/>
          <cell r="E3601"/>
          <cell r="F3601"/>
          <cell r="G3601"/>
          <cell r="H3601"/>
          <cell r="I3601"/>
          <cell r="J3601"/>
          <cell r="K3601"/>
          <cell r="L3601"/>
          <cell r="M3601"/>
          <cell r="N3601"/>
          <cell r="O3601"/>
          <cell r="P3601">
            <v>0</v>
          </cell>
          <cell r="Q3601"/>
          <cell r="R3601"/>
          <cell r="S3601" t="str">
            <v xml:space="preserve">32819 </v>
          </cell>
          <cell r="T3601"/>
          <cell r="U3601"/>
          <cell r="V3601"/>
          <cell r="W3601"/>
          <cell r="X3601"/>
          <cell r="Y3601"/>
          <cell r="Z3601"/>
          <cell r="AA3601">
            <v>32819</v>
          </cell>
          <cell r="AB3601"/>
        </row>
        <row r="3602">
          <cell r="A3602"/>
          <cell r="B3602"/>
          <cell r="C3602"/>
          <cell r="D3602"/>
          <cell r="E3602"/>
          <cell r="F3602"/>
          <cell r="G3602"/>
          <cell r="H3602"/>
          <cell r="I3602"/>
          <cell r="J3602"/>
          <cell r="K3602"/>
          <cell r="L3602"/>
          <cell r="M3602"/>
          <cell r="N3602"/>
          <cell r="O3602"/>
          <cell r="P3602">
            <v>0</v>
          </cell>
          <cell r="Q3602"/>
          <cell r="R3602"/>
          <cell r="S3602" t="str">
            <v xml:space="preserve">32819 </v>
          </cell>
          <cell r="T3602"/>
          <cell r="U3602"/>
          <cell r="V3602"/>
          <cell r="W3602"/>
          <cell r="X3602"/>
          <cell r="Y3602"/>
          <cell r="Z3602"/>
          <cell r="AA3602">
            <v>32819</v>
          </cell>
          <cell r="AB3602"/>
        </row>
        <row r="3603">
          <cell r="A3603"/>
          <cell r="B3603"/>
          <cell r="C3603"/>
          <cell r="D3603"/>
          <cell r="E3603"/>
          <cell r="F3603"/>
          <cell r="G3603"/>
          <cell r="H3603"/>
          <cell r="I3603"/>
          <cell r="J3603"/>
          <cell r="K3603"/>
          <cell r="L3603"/>
          <cell r="M3603"/>
          <cell r="N3603"/>
          <cell r="O3603"/>
          <cell r="P3603">
            <v>0</v>
          </cell>
          <cell r="Q3603"/>
          <cell r="R3603"/>
          <cell r="S3603" t="str">
            <v xml:space="preserve">32819 </v>
          </cell>
          <cell r="T3603"/>
          <cell r="U3603"/>
          <cell r="V3603"/>
          <cell r="W3603"/>
          <cell r="X3603"/>
          <cell r="Y3603"/>
          <cell r="Z3603"/>
          <cell r="AA3603">
            <v>32819</v>
          </cell>
          <cell r="AB3603"/>
        </row>
        <row r="3604">
          <cell r="A3604"/>
          <cell r="B3604"/>
          <cell r="C3604"/>
          <cell r="D3604"/>
          <cell r="E3604"/>
          <cell r="F3604"/>
          <cell r="G3604"/>
          <cell r="H3604"/>
          <cell r="I3604"/>
          <cell r="J3604"/>
          <cell r="K3604"/>
          <cell r="L3604"/>
          <cell r="M3604"/>
          <cell r="N3604"/>
          <cell r="O3604"/>
          <cell r="P3604">
            <v>0</v>
          </cell>
          <cell r="Q3604"/>
          <cell r="R3604"/>
          <cell r="S3604" t="str">
            <v xml:space="preserve">32819 </v>
          </cell>
          <cell r="T3604"/>
          <cell r="U3604"/>
          <cell r="V3604"/>
          <cell r="W3604"/>
          <cell r="X3604"/>
          <cell r="Y3604"/>
          <cell r="Z3604"/>
          <cell r="AA3604">
            <v>32819</v>
          </cell>
          <cell r="AB3604"/>
        </row>
        <row r="3605">
          <cell r="A3605"/>
          <cell r="B3605"/>
          <cell r="C3605"/>
          <cell r="D3605"/>
          <cell r="E3605"/>
          <cell r="F3605"/>
          <cell r="G3605"/>
          <cell r="H3605"/>
          <cell r="I3605"/>
          <cell r="J3605"/>
          <cell r="K3605"/>
          <cell r="L3605"/>
          <cell r="M3605"/>
          <cell r="N3605"/>
          <cell r="O3605"/>
          <cell r="P3605">
            <v>0</v>
          </cell>
          <cell r="Q3605"/>
          <cell r="R3605"/>
          <cell r="S3605" t="str">
            <v xml:space="preserve">32819 </v>
          </cell>
          <cell r="T3605"/>
          <cell r="U3605"/>
          <cell r="V3605"/>
          <cell r="W3605"/>
          <cell r="X3605"/>
          <cell r="Y3605"/>
          <cell r="Z3605"/>
          <cell r="AA3605">
            <v>32819</v>
          </cell>
          <cell r="AB3605"/>
        </row>
        <row r="3606">
          <cell r="A3606"/>
          <cell r="B3606"/>
          <cell r="C3606"/>
          <cell r="D3606"/>
          <cell r="E3606"/>
          <cell r="F3606"/>
          <cell r="G3606"/>
          <cell r="H3606"/>
          <cell r="I3606"/>
          <cell r="J3606"/>
          <cell r="K3606"/>
          <cell r="L3606"/>
          <cell r="M3606"/>
          <cell r="N3606"/>
          <cell r="O3606"/>
          <cell r="P3606">
            <v>0</v>
          </cell>
          <cell r="Q3606"/>
          <cell r="R3606"/>
          <cell r="S3606" t="str">
            <v xml:space="preserve">32819 </v>
          </cell>
          <cell r="T3606"/>
          <cell r="U3606"/>
          <cell r="V3606"/>
          <cell r="W3606"/>
          <cell r="X3606"/>
          <cell r="Y3606"/>
          <cell r="Z3606"/>
          <cell r="AA3606">
            <v>32819</v>
          </cell>
          <cell r="AB3606"/>
        </row>
        <row r="3607">
          <cell r="A3607"/>
          <cell r="B3607"/>
          <cell r="C3607"/>
          <cell r="D3607"/>
          <cell r="E3607"/>
          <cell r="F3607"/>
          <cell r="G3607"/>
          <cell r="H3607"/>
          <cell r="I3607"/>
          <cell r="J3607"/>
          <cell r="K3607"/>
          <cell r="L3607"/>
          <cell r="M3607"/>
          <cell r="N3607"/>
          <cell r="O3607"/>
          <cell r="P3607">
            <v>0</v>
          </cell>
          <cell r="Q3607"/>
          <cell r="R3607"/>
          <cell r="S3607" t="str">
            <v xml:space="preserve">32819 </v>
          </cell>
          <cell r="T3607"/>
          <cell r="U3607"/>
          <cell r="V3607"/>
          <cell r="W3607"/>
          <cell r="X3607"/>
          <cell r="Y3607"/>
          <cell r="Z3607"/>
          <cell r="AA3607">
            <v>32819</v>
          </cell>
          <cell r="AB3607"/>
        </row>
        <row r="3608">
          <cell r="A3608"/>
          <cell r="B3608"/>
          <cell r="C3608"/>
          <cell r="D3608"/>
          <cell r="E3608"/>
          <cell r="F3608"/>
          <cell r="G3608"/>
          <cell r="H3608"/>
          <cell r="I3608"/>
          <cell r="J3608"/>
          <cell r="K3608"/>
          <cell r="L3608"/>
          <cell r="M3608"/>
          <cell r="N3608"/>
          <cell r="O3608"/>
          <cell r="P3608">
            <v>0</v>
          </cell>
          <cell r="Q3608"/>
          <cell r="R3608"/>
          <cell r="S3608" t="str">
            <v xml:space="preserve">32819 </v>
          </cell>
          <cell r="T3608"/>
          <cell r="U3608"/>
          <cell r="V3608"/>
          <cell r="W3608"/>
          <cell r="X3608"/>
          <cell r="Y3608"/>
          <cell r="Z3608"/>
          <cell r="AA3608">
            <v>32819</v>
          </cell>
          <cell r="AB3608"/>
        </row>
        <row r="3609">
          <cell r="A3609"/>
          <cell r="B3609"/>
          <cell r="C3609"/>
          <cell r="D3609"/>
          <cell r="E3609"/>
          <cell r="F3609"/>
          <cell r="G3609"/>
          <cell r="H3609"/>
          <cell r="I3609"/>
          <cell r="J3609"/>
          <cell r="K3609"/>
          <cell r="L3609"/>
          <cell r="M3609"/>
          <cell r="N3609"/>
          <cell r="O3609"/>
          <cell r="P3609">
            <v>0</v>
          </cell>
          <cell r="Q3609"/>
          <cell r="R3609"/>
          <cell r="S3609" t="str">
            <v xml:space="preserve">32819 </v>
          </cell>
          <cell r="T3609"/>
          <cell r="U3609"/>
          <cell r="V3609"/>
          <cell r="W3609"/>
          <cell r="X3609"/>
          <cell r="Y3609"/>
          <cell r="Z3609"/>
          <cell r="AA3609">
            <v>32819</v>
          </cell>
          <cell r="AB3609"/>
        </row>
        <row r="3610">
          <cell r="A3610"/>
          <cell r="B3610"/>
          <cell r="C3610"/>
          <cell r="D3610"/>
          <cell r="E3610"/>
          <cell r="F3610"/>
          <cell r="G3610"/>
          <cell r="H3610"/>
          <cell r="I3610"/>
          <cell r="J3610"/>
          <cell r="K3610"/>
          <cell r="L3610"/>
          <cell r="M3610"/>
          <cell r="N3610"/>
          <cell r="O3610"/>
          <cell r="P3610">
            <v>0</v>
          </cell>
          <cell r="Q3610"/>
          <cell r="R3610"/>
          <cell r="S3610" t="str">
            <v xml:space="preserve">32819 </v>
          </cell>
          <cell r="T3610"/>
          <cell r="U3610"/>
          <cell r="V3610"/>
          <cell r="W3610"/>
          <cell r="X3610"/>
          <cell r="Y3610"/>
          <cell r="Z3610"/>
          <cell r="AA3610">
            <v>32819</v>
          </cell>
          <cell r="AB3610"/>
        </row>
        <row r="3611">
          <cell r="A3611"/>
          <cell r="B3611"/>
          <cell r="C3611"/>
          <cell r="D3611"/>
          <cell r="E3611"/>
          <cell r="F3611"/>
          <cell r="G3611"/>
          <cell r="H3611"/>
          <cell r="I3611"/>
          <cell r="J3611"/>
          <cell r="K3611"/>
          <cell r="L3611"/>
          <cell r="M3611"/>
          <cell r="N3611"/>
          <cell r="O3611"/>
          <cell r="P3611">
            <v>0</v>
          </cell>
          <cell r="Q3611"/>
          <cell r="R3611"/>
          <cell r="S3611" t="str">
            <v xml:space="preserve">32819 </v>
          </cell>
          <cell r="T3611"/>
          <cell r="U3611"/>
          <cell r="V3611"/>
          <cell r="W3611"/>
          <cell r="X3611"/>
          <cell r="Y3611"/>
          <cell r="Z3611"/>
          <cell r="AA3611">
            <v>32819</v>
          </cell>
          <cell r="AB3611"/>
        </row>
        <row r="3612">
          <cell r="A3612"/>
          <cell r="B3612"/>
          <cell r="C3612"/>
          <cell r="D3612"/>
          <cell r="E3612"/>
          <cell r="F3612"/>
          <cell r="G3612"/>
          <cell r="H3612"/>
          <cell r="I3612"/>
          <cell r="J3612"/>
          <cell r="K3612"/>
          <cell r="L3612"/>
          <cell r="M3612"/>
          <cell r="N3612"/>
          <cell r="O3612"/>
          <cell r="P3612">
            <v>0</v>
          </cell>
          <cell r="Q3612"/>
          <cell r="R3612"/>
          <cell r="S3612" t="str">
            <v xml:space="preserve">32819 </v>
          </cell>
          <cell r="T3612"/>
          <cell r="U3612"/>
          <cell r="V3612"/>
          <cell r="W3612"/>
          <cell r="X3612"/>
          <cell r="Y3612"/>
          <cell r="Z3612"/>
          <cell r="AA3612">
            <v>32819</v>
          </cell>
          <cell r="AB3612"/>
        </row>
        <row r="3613">
          <cell r="A3613"/>
          <cell r="B3613"/>
          <cell r="C3613"/>
          <cell r="D3613"/>
          <cell r="E3613"/>
          <cell r="F3613"/>
          <cell r="G3613"/>
          <cell r="H3613"/>
          <cell r="I3613"/>
          <cell r="J3613"/>
          <cell r="K3613"/>
          <cell r="L3613"/>
          <cell r="M3613"/>
          <cell r="N3613"/>
          <cell r="O3613"/>
          <cell r="P3613">
            <v>0</v>
          </cell>
          <cell r="Q3613"/>
          <cell r="R3613"/>
          <cell r="S3613" t="str">
            <v xml:space="preserve">32819 </v>
          </cell>
          <cell r="T3613"/>
          <cell r="U3613"/>
          <cell r="V3613"/>
          <cell r="W3613"/>
          <cell r="X3613"/>
          <cell r="Y3613"/>
          <cell r="Z3613"/>
          <cell r="AA3613">
            <v>32819</v>
          </cell>
          <cell r="AB3613"/>
        </row>
        <row r="3614">
          <cell r="A3614"/>
          <cell r="B3614"/>
          <cell r="C3614"/>
          <cell r="D3614"/>
          <cell r="E3614"/>
          <cell r="F3614"/>
          <cell r="G3614"/>
          <cell r="H3614"/>
          <cell r="I3614"/>
          <cell r="J3614"/>
          <cell r="K3614"/>
          <cell r="L3614"/>
          <cell r="M3614"/>
          <cell r="N3614"/>
          <cell r="O3614"/>
          <cell r="P3614">
            <v>0</v>
          </cell>
          <cell r="Q3614"/>
          <cell r="R3614"/>
          <cell r="S3614" t="str">
            <v xml:space="preserve">32819 </v>
          </cell>
          <cell r="T3614"/>
          <cell r="U3614"/>
          <cell r="V3614"/>
          <cell r="W3614"/>
          <cell r="X3614"/>
          <cell r="Y3614"/>
          <cell r="Z3614"/>
          <cell r="AA3614">
            <v>32819</v>
          </cell>
          <cell r="AB3614"/>
        </row>
        <row r="3615">
          <cell r="A3615"/>
          <cell r="B3615"/>
          <cell r="C3615"/>
          <cell r="D3615"/>
          <cell r="E3615"/>
          <cell r="F3615"/>
          <cell r="G3615"/>
          <cell r="H3615"/>
          <cell r="I3615"/>
          <cell r="J3615"/>
          <cell r="K3615"/>
          <cell r="L3615"/>
          <cell r="M3615"/>
          <cell r="N3615"/>
          <cell r="O3615"/>
          <cell r="P3615">
            <v>0</v>
          </cell>
          <cell r="Q3615"/>
          <cell r="R3615"/>
          <cell r="S3615" t="str">
            <v xml:space="preserve">32819 </v>
          </cell>
          <cell r="T3615"/>
          <cell r="U3615"/>
          <cell r="V3615"/>
          <cell r="W3615"/>
          <cell r="X3615"/>
          <cell r="Y3615"/>
          <cell r="Z3615"/>
          <cell r="AA3615">
            <v>32819</v>
          </cell>
          <cell r="AB3615"/>
        </row>
        <row r="3616">
          <cell r="A3616"/>
          <cell r="B3616"/>
          <cell r="C3616"/>
          <cell r="D3616"/>
          <cell r="E3616"/>
          <cell r="F3616"/>
          <cell r="G3616"/>
          <cell r="H3616"/>
          <cell r="I3616"/>
          <cell r="J3616"/>
          <cell r="K3616"/>
          <cell r="L3616"/>
          <cell r="M3616"/>
          <cell r="N3616"/>
          <cell r="O3616"/>
          <cell r="P3616">
            <v>0</v>
          </cell>
          <cell r="Q3616"/>
          <cell r="R3616"/>
          <cell r="S3616" t="str">
            <v xml:space="preserve">32819 </v>
          </cell>
          <cell r="T3616"/>
          <cell r="U3616"/>
          <cell r="V3616"/>
          <cell r="W3616"/>
          <cell r="X3616"/>
          <cell r="Y3616"/>
          <cell r="Z3616"/>
          <cell r="AA3616">
            <v>32819</v>
          </cell>
          <cell r="AB3616"/>
        </row>
        <row r="3617">
          <cell r="A3617"/>
          <cell r="B3617"/>
          <cell r="C3617"/>
          <cell r="D3617"/>
          <cell r="E3617"/>
          <cell r="F3617"/>
          <cell r="G3617"/>
          <cell r="H3617"/>
          <cell r="I3617"/>
          <cell r="J3617"/>
          <cell r="K3617"/>
          <cell r="L3617"/>
          <cell r="M3617"/>
          <cell r="N3617"/>
          <cell r="O3617"/>
          <cell r="P3617">
            <v>0</v>
          </cell>
          <cell r="Q3617"/>
          <cell r="R3617"/>
          <cell r="S3617" t="str">
            <v xml:space="preserve">32819 </v>
          </cell>
          <cell r="T3617"/>
          <cell r="U3617"/>
          <cell r="V3617"/>
          <cell r="W3617"/>
          <cell r="X3617"/>
          <cell r="Y3617"/>
          <cell r="Z3617"/>
          <cell r="AA3617">
            <v>32819</v>
          </cell>
          <cell r="AB3617"/>
        </row>
        <row r="3618">
          <cell r="A3618"/>
          <cell r="B3618"/>
          <cell r="C3618"/>
          <cell r="D3618"/>
          <cell r="E3618"/>
          <cell r="F3618"/>
          <cell r="G3618"/>
          <cell r="H3618"/>
          <cell r="I3618"/>
          <cell r="J3618"/>
          <cell r="K3618"/>
          <cell r="L3618"/>
          <cell r="M3618"/>
          <cell r="N3618"/>
          <cell r="O3618"/>
          <cell r="P3618">
            <v>0</v>
          </cell>
          <cell r="Q3618"/>
          <cell r="R3618"/>
          <cell r="S3618" t="str">
            <v xml:space="preserve">32819 </v>
          </cell>
          <cell r="T3618"/>
          <cell r="U3618"/>
          <cell r="V3618"/>
          <cell r="W3618"/>
          <cell r="X3618"/>
          <cell r="Y3618"/>
          <cell r="Z3618"/>
          <cell r="AA3618">
            <v>32819</v>
          </cell>
          <cell r="AB3618"/>
        </row>
        <row r="3619">
          <cell r="A3619"/>
          <cell r="B3619"/>
          <cell r="C3619"/>
          <cell r="D3619"/>
          <cell r="E3619"/>
          <cell r="F3619"/>
          <cell r="G3619"/>
          <cell r="H3619"/>
          <cell r="I3619"/>
          <cell r="J3619"/>
          <cell r="K3619"/>
          <cell r="L3619"/>
          <cell r="M3619"/>
          <cell r="N3619"/>
          <cell r="O3619"/>
          <cell r="P3619">
            <v>0</v>
          </cell>
          <cell r="Q3619"/>
          <cell r="R3619"/>
          <cell r="S3619" t="str">
            <v xml:space="preserve">32819 </v>
          </cell>
          <cell r="T3619"/>
          <cell r="U3619"/>
          <cell r="V3619"/>
          <cell r="W3619"/>
          <cell r="X3619"/>
          <cell r="Y3619"/>
          <cell r="Z3619"/>
          <cell r="AA3619">
            <v>32819</v>
          </cell>
          <cell r="AB3619"/>
        </row>
        <row r="3620">
          <cell r="A3620"/>
          <cell r="B3620"/>
          <cell r="C3620"/>
          <cell r="D3620"/>
          <cell r="E3620"/>
          <cell r="F3620"/>
          <cell r="G3620"/>
          <cell r="H3620"/>
          <cell r="I3620"/>
          <cell r="J3620"/>
          <cell r="K3620"/>
          <cell r="L3620"/>
          <cell r="M3620"/>
          <cell r="N3620"/>
          <cell r="O3620"/>
          <cell r="P3620">
            <v>0</v>
          </cell>
          <cell r="Q3620"/>
          <cell r="R3620"/>
          <cell r="S3620" t="str">
            <v xml:space="preserve">32819 </v>
          </cell>
          <cell r="T3620"/>
          <cell r="U3620"/>
          <cell r="V3620"/>
          <cell r="W3620"/>
          <cell r="X3620"/>
          <cell r="Y3620"/>
          <cell r="Z3620"/>
          <cell r="AA3620">
            <v>32819</v>
          </cell>
          <cell r="AB3620"/>
        </row>
        <row r="3621">
          <cell r="A3621"/>
          <cell r="B3621"/>
          <cell r="C3621"/>
          <cell r="D3621"/>
          <cell r="E3621"/>
          <cell r="F3621"/>
          <cell r="G3621"/>
          <cell r="H3621"/>
          <cell r="I3621"/>
          <cell r="J3621"/>
          <cell r="K3621"/>
          <cell r="L3621"/>
          <cell r="M3621"/>
          <cell r="N3621"/>
          <cell r="O3621"/>
          <cell r="P3621">
            <v>0</v>
          </cell>
          <cell r="Q3621"/>
          <cell r="R3621"/>
          <cell r="S3621" t="str">
            <v xml:space="preserve">32819 </v>
          </cell>
          <cell r="T3621"/>
          <cell r="U3621"/>
          <cell r="V3621"/>
          <cell r="W3621"/>
          <cell r="X3621"/>
          <cell r="Y3621"/>
          <cell r="Z3621"/>
          <cell r="AA3621">
            <v>32819</v>
          </cell>
          <cell r="AB3621"/>
        </row>
        <row r="3622">
          <cell r="A3622"/>
          <cell r="B3622"/>
          <cell r="C3622"/>
          <cell r="D3622"/>
          <cell r="E3622"/>
          <cell r="F3622"/>
          <cell r="G3622"/>
          <cell r="H3622"/>
          <cell r="I3622"/>
          <cell r="J3622"/>
          <cell r="K3622"/>
          <cell r="L3622"/>
          <cell r="M3622"/>
          <cell r="N3622"/>
          <cell r="O3622"/>
          <cell r="P3622">
            <v>0</v>
          </cell>
          <cell r="Q3622"/>
          <cell r="R3622"/>
          <cell r="S3622" t="str">
            <v xml:space="preserve">32819 </v>
          </cell>
          <cell r="T3622"/>
          <cell r="U3622"/>
          <cell r="V3622"/>
          <cell r="W3622"/>
          <cell r="X3622"/>
          <cell r="Y3622"/>
          <cell r="Z3622"/>
          <cell r="AA3622">
            <v>32819</v>
          </cell>
          <cell r="AB3622"/>
        </row>
        <row r="3623">
          <cell r="A3623"/>
          <cell r="B3623"/>
          <cell r="C3623"/>
          <cell r="D3623"/>
          <cell r="E3623"/>
          <cell r="F3623"/>
          <cell r="G3623"/>
          <cell r="H3623"/>
          <cell r="I3623"/>
          <cell r="J3623"/>
          <cell r="K3623"/>
          <cell r="L3623"/>
          <cell r="M3623"/>
          <cell r="N3623"/>
          <cell r="O3623"/>
          <cell r="P3623">
            <v>0</v>
          </cell>
          <cell r="Q3623"/>
          <cell r="R3623"/>
          <cell r="S3623" t="str">
            <v xml:space="preserve">32819 </v>
          </cell>
          <cell r="T3623"/>
          <cell r="U3623"/>
          <cell r="V3623"/>
          <cell r="W3623"/>
          <cell r="X3623"/>
          <cell r="Y3623"/>
          <cell r="Z3623"/>
          <cell r="AA3623">
            <v>32819</v>
          </cell>
          <cell r="AB3623"/>
        </row>
        <row r="3624">
          <cell r="A3624"/>
          <cell r="B3624"/>
          <cell r="C3624"/>
          <cell r="D3624"/>
          <cell r="E3624"/>
          <cell r="F3624"/>
          <cell r="G3624"/>
          <cell r="H3624"/>
          <cell r="I3624"/>
          <cell r="J3624"/>
          <cell r="K3624"/>
          <cell r="L3624"/>
          <cell r="M3624"/>
          <cell r="N3624"/>
          <cell r="O3624"/>
          <cell r="P3624">
            <v>0</v>
          </cell>
          <cell r="Q3624"/>
          <cell r="R3624"/>
          <cell r="S3624" t="str">
            <v xml:space="preserve">32819 </v>
          </cell>
          <cell r="T3624"/>
          <cell r="U3624"/>
          <cell r="V3624"/>
          <cell r="W3624"/>
          <cell r="X3624"/>
          <cell r="Y3624"/>
          <cell r="Z3624"/>
          <cell r="AA3624">
            <v>32819</v>
          </cell>
          <cell r="AB3624"/>
        </row>
        <row r="3625">
          <cell r="A3625"/>
          <cell r="B3625"/>
          <cell r="C3625"/>
          <cell r="D3625"/>
          <cell r="E3625"/>
          <cell r="F3625"/>
          <cell r="G3625"/>
          <cell r="H3625"/>
          <cell r="I3625"/>
          <cell r="J3625"/>
          <cell r="K3625"/>
          <cell r="L3625"/>
          <cell r="M3625"/>
          <cell r="N3625"/>
          <cell r="O3625"/>
          <cell r="P3625">
            <v>0</v>
          </cell>
          <cell r="Q3625"/>
          <cell r="R3625"/>
          <cell r="S3625" t="str">
            <v xml:space="preserve">32819 </v>
          </cell>
          <cell r="T3625"/>
          <cell r="U3625"/>
          <cell r="V3625"/>
          <cell r="W3625"/>
          <cell r="X3625"/>
          <cell r="Y3625"/>
          <cell r="Z3625"/>
          <cell r="AA3625">
            <v>32819</v>
          </cell>
          <cell r="AB3625"/>
        </row>
        <row r="3626">
          <cell r="A3626"/>
          <cell r="B3626"/>
          <cell r="C3626"/>
          <cell r="D3626"/>
          <cell r="E3626"/>
          <cell r="F3626"/>
          <cell r="G3626"/>
          <cell r="H3626"/>
          <cell r="I3626"/>
          <cell r="J3626"/>
          <cell r="K3626"/>
          <cell r="L3626"/>
          <cell r="M3626"/>
          <cell r="N3626"/>
          <cell r="O3626"/>
          <cell r="P3626">
            <v>0</v>
          </cell>
          <cell r="Q3626"/>
          <cell r="R3626"/>
          <cell r="S3626" t="str">
            <v xml:space="preserve">32819 </v>
          </cell>
          <cell r="T3626"/>
          <cell r="U3626"/>
          <cell r="V3626"/>
          <cell r="W3626"/>
          <cell r="X3626"/>
          <cell r="Y3626"/>
          <cell r="Z3626"/>
          <cell r="AA3626">
            <v>32819</v>
          </cell>
          <cell r="AB3626"/>
        </row>
        <row r="3627">
          <cell r="A3627"/>
          <cell r="B3627"/>
          <cell r="C3627"/>
          <cell r="D3627"/>
          <cell r="E3627"/>
          <cell r="F3627"/>
          <cell r="G3627"/>
          <cell r="H3627"/>
          <cell r="I3627"/>
          <cell r="J3627"/>
          <cell r="K3627"/>
          <cell r="L3627"/>
          <cell r="M3627"/>
          <cell r="N3627"/>
          <cell r="O3627"/>
          <cell r="P3627">
            <v>0</v>
          </cell>
          <cell r="Q3627"/>
          <cell r="R3627"/>
          <cell r="S3627" t="str">
            <v xml:space="preserve">32819 </v>
          </cell>
          <cell r="T3627"/>
          <cell r="U3627"/>
          <cell r="V3627"/>
          <cell r="W3627"/>
          <cell r="X3627"/>
          <cell r="Y3627"/>
          <cell r="Z3627"/>
          <cell r="AA3627">
            <v>32819</v>
          </cell>
          <cell r="AB3627"/>
        </row>
        <row r="3628">
          <cell r="A3628"/>
          <cell r="B3628"/>
          <cell r="C3628"/>
          <cell r="D3628"/>
          <cell r="E3628"/>
          <cell r="F3628"/>
          <cell r="G3628"/>
          <cell r="H3628"/>
          <cell r="I3628"/>
          <cell r="J3628"/>
          <cell r="K3628"/>
          <cell r="L3628"/>
          <cell r="M3628"/>
          <cell r="N3628"/>
          <cell r="O3628"/>
          <cell r="P3628">
            <v>0</v>
          </cell>
          <cell r="Q3628"/>
          <cell r="R3628"/>
          <cell r="S3628" t="str">
            <v xml:space="preserve">32819 </v>
          </cell>
          <cell r="T3628"/>
          <cell r="U3628"/>
          <cell r="V3628"/>
          <cell r="W3628"/>
          <cell r="X3628"/>
          <cell r="Y3628"/>
          <cell r="Z3628"/>
          <cell r="AA3628">
            <v>32819</v>
          </cell>
          <cell r="AB3628"/>
        </row>
        <row r="3629">
          <cell r="A3629"/>
          <cell r="B3629"/>
          <cell r="C3629"/>
          <cell r="D3629"/>
          <cell r="E3629"/>
          <cell r="F3629"/>
          <cell r="G3629"/>
          <cell r="H3629"/>
          <cell r="I3629"/>
          <cell r="J3629"/>
          <cell r="K3629"/>
          <cell r="L3629"/>
          <cell r="M3629"/>
          <cell r="N3629"/>
          <cell r="O3629"/>
          <cell r="P3629">
            <v>0</v>
          </cell>
          <cell r="Q3629"/>
          <cell r="R3629"/>
          <cell r="S3629" t="str">
            <v xml:space="preserve">32819 </v>
          </cell>
          <cell r="T3629"/>
          <cell r="U3629"/>
          <cell r="V3629"/>
          <cell r="W3629"/>
          <cell r="X3629"/>
          <cell r="Y3629"/>
          <cell r="Z3629"/>
          <cell r="AA3629">
            <v>32819</v>
          </cell>
          <cell r="AB3629"/>
        </row>
        <row r="3630">
          <cell r="A3630"/>
          <cell r="B3630"/>
          <cell r="C3630"/>
          <cell r="D3630"/>
          <cell r="E3630"/>
          <cell r="F3630"/>
          <cell r="G3630"/>
          <cell r="H3630"/>
          <cell r="I3630"/>
          <cell r="J3630"/>
          <cell r="K3630"/>
          <cell r="L3630"/>
          <cell r="M3630"/>
          <cell r="N3630"/>
          <cell r="O3630"/>
          <cell r="P3630">
            <v>0</v>
          </cell>
          <cell r="Q3630"/>
          <cell r="R3630"/>
          <cell r="S3630" t="str">
            <v xml:space="preserve">32819 </v>
          </cell>
          <cell r="T3630"/>
          <cell r="U3630"/>
          <cell r="V3630"/>
          <cell r="W3630"/>
          <cell r="X3630"/>
          <cell r="Y3630"/>
          <cell r="Z3630"/>
          <cell r="AA3630">
            <v>32819</v>
          </cell>
          <cell r="AB3630"/>
        </row>
        <row r="3631">
          <cell r="A3631"/>
          <cell r="B3631"/>
          <cell r="C3631"/>
          <cell r="D3631"/>
          <cell r="E3631"/>
          <cell r="F3631"/>
          <cell r="G3631"/>
          <cell r="H3631"/>
          <cell r="I3631"/>
          <cell r="J3631"/>
          <cell r="K3631"/>
          <cell r="L3631"/>
          <cell r="M3631"/>
          <cell r="N3631"/>
          <cell r="O3631"/>
          <cell r="P3631">
            <v>0</v>
          </cell>
          <cell r="Q3631"/>
          <cell r="R3631"/>
          <cell r="S3631" t="str">
            <v xml:space="preserve">32819 </v>
          </cell>
          <cell r="T3631"/>
          <cell r="U3631"/>
          <cell r="V3631"/>
          <cell r="W3631"/>
          <cell r="X3631"/>
          <cell r="Y3631"/>
          <cell r="Z3631"/>
          <cell r="AA3631">
            <v>32819</v>
          </cell>
          <cell r="AB3631"/>
        </row>
        <row r="3632">
          <cell r="A3632"/>
          <cell r="B3632"/>
          <cell r="C3632"/>
          <cell r="D3632"/>
          <cell r="E3632"/>
          <cell r="F3632"/>
          <cell r="G3632"/>
          <cell r="H3632"/>
          <cell r="I3632"/>
          <cell r="J3632"/>
          <cell r="K3632"/>
          <cell r="L3632"/>
          <cell r="M3632"/>
          <cell r="N3632"/>
          <cell r="O3632"/>
          <cell r="P3632">
            <v>0</v>
          </cell>
          <cell r="Q3632"/>
          <cell r="R3632"/>
          <cell r="S3632" t="str">
            <v xml:space="preserve">32819 </v>
          </cell>
          <cell r="T3632"/>
          <cell r="U3632"/>
          <cell r="V3632"/>
          <cell r="W3632"/>
          <cell r="X3632"/>
          <cell r="Y3632"/>
          <cell r="Z3632"/>
          <cell r="AA3632">
            <v>32819</v>
          </cell>
          <cell r="AB3632"/>
        </row>
        <row r="3633">
          <cell r="A3633"/>
          <cell r="B3633"/>
          <cell r="C3633"/>
          <cell r="D3633"/>
          <cell r="E3633"/>
          <cell r="F3633"/>
          <cell r="G3633"/>
          <cell r="H3633"/>
          <cell r="I3633"/>
          <cell r="J3633"/>
          <cell r="K3633"/>
          <cell r="L3633"/>
          <cell r="M3633"/>
          <cell r="N3633"/>
          <cell r="O3633"/>
          <cell r="P3633">
            <v>0</v>
          </cell>
          <cell r="Q3633"/>
          <cell r="R3633"/>
          <cell r="S3633" t="str">
            <v xml:space="preserve">32819 </v>
          </cell>
          <cell r="T3633"/>
          <cell r="U3633"/>
          <cell r="V3633"/>
          <cell r="W3633"/>
          <cell r="X3633"/>
          <cell r="Y3633"/>
          <cell r="Z3633"/>
          <cell r="AA3633">
            <v>32819</v>
          </cell>
          <cell r="AB3633"/>
        </row>
        <row r="3634">
          <cell r="A3634"/>
          <cell r="B3634"/>
          <cell r="C3634"/>
          <cell r="D3634"/>
          <cell r="E3634"/>
          <cell r="F3634"/>
          <cell r="G3634"/>
          <cell r="H3634"/>
          <cell r="I3634"/>
          <cell r="J3634"/>
          <cell r="K3634"/>
          <cell r="L3634"/>
          <cell r="M3634"/>
          <cell r="N3634"/>
          <cell r="O3634"/>
          <cell r="P3634">
            <v>0</v>
          </cell>
          <cell r="Q3634"/>
          <cell r="R3634"/>
          <cell r="S3634" t="str">
            <v xml:space="preserve">32819 </v>
          </cell>
          <cell r="T3634"/>
          <cell r="U3634"/>
          <cell r="V3634"/>
          <cell r="W3634"/>
          <cell r="X3634"/>
          <cell r="Y3634"/>
          <cell r="Z3634"/>
          <cell r="AA3634">
            <v>32819</v>
          </cell>
          <cell r="AB3634"/>
        </row>
        <row r="3635">
          <cell r="A3635"/>
          <cell r="B3635"/>
          <cell r="C3635"/>
          <cell r="D3635"/>
          <cell r="E3635"/>
          <cell r="F3635"/>
          <cell r="G3635"/>
          <cell r="H3635"/>
          <cell r="I3635"/>
          <cell r="J3635"/>
          <cell r="K3635"/>
          <cell r="L3635"/>
          <cell r="M3635"/>
          <cell r="N3635"/>
          <cell r="O3635"/>
          <cell r="P3635">
            <v>0</v>
          </cell>
          <cell r="Q3635"/>
          <cell r="R3635"/>
          <cell r="S3635" t="str">
            <v xml:space="preserve">32819 </v>
          </cell>
          <cell r="T3635"/>
          <cell r="U3635"/>
          <cell r="V3635"/>
          <cell r="W3635"/>
          <cell r="X3635"/>
          <cell r="Y3635"/>
          <cell r="Z3635"/>
          <cell r="AA3635">
            <v>32819</v>
          </cell>
          <cell r="AB3635"/>
        </row>
        <row r="3636">
          <cell r="A3636"/>
          <cell r="B3636"/>
          <cell r="C3636"/>
          <cell r="D3636"/>
          <cell r="E3636"/>
          <cell r="F3636"/>
          <cell r="G3636"/>
          <cell r="H3636"/>
          <cell r="I3636"/>
          <cell r="J3636"/>
          <cell r="K3636"/>
          <cell r="L3636"/>
          <cell r="M3636"/>
          <cell r="N3636"/>
          <cell r="O3636"/>
          <cell r="P3636">
            <v>0</v>
          </cell>
          <cell r="Q3636"/>
          <cell r="R3636"/>
          <cell r="S3636" t="str">
            <v xml:space="preserve">32819 </v>
          </cell>
          <cell r="T3636"/>
          <cell r="U3636"/>
          <cell r="V3636"/>
          <cell r="W3636"/>
          <cell r="X3636"/>
          <cell r="Y3636"/>
          <cell r="Z3636"/>
          <cell r="AA3636">
            <v>32819</v>
          </cell>
          <cell r="AB3636"/>
        </row>
        <row r="3637">
          <cell r="A3637"/>
          <cell r="B3637"/>
          <cell r="C3637"/>
          <cell r="D3637"/>
          <cell r="E3637"/>
          <cell r="F3637"/>
          <cell r="G3637"/>
          <cell r="H3637"/>
          <cell r="I3637"/>
          <cell r="J3637"/>
          <cell r="K3637"/>
          <cell r="L3637"/>
          <cell r="M3637"/>
          <cell r="N3637"/>
          <cell r="O3637"/>
          <cell r="P3637">
            <v>0</v>
          </cell>
          <cell r="Q3637"/>
          <cell r="R3637"/>
          <cell r="S3637" t="str">
            <v xml:space="preserve">32819 </v>
          </cell>
          <cell r="T3637"/>
          <cell r="U3637"/>
          <cell r="V3637"/>
          <cell r="W3637"/>
          <cell r="X3637"/>
          <cell r="Y3637"/>
          <cell r="Z3637"/>
          <cell r="AA3637">
            <v>32819</v>
          </cell>
          <cell r="AB3637"/>
        </row>
        <row r="3638">
          <cell r="A3638"/>
          <cell r="B3638"/>
          <cell r="C3638"/>
          <cell r="D3638"/>
          <cell r="E3638"/>
          <cell r="F3638"/>
          <cell r="G3638"/>
          <cell r="H3638"/>
          <cell r="I3638"/>
          <cell r="J3638"/>
          <cell r="K3638"/>
          <cell r="L3638"/>
          <cell r="M3638"/>
          <cell r="N3638"/>
          <cell r="O3638"/>
          <cell r="P3638">
            <v>0</v>
          </cell>
          <cell r="Q3638"/>
          <cell r="R3638"/>
          <cell r="S3638" t="str">
            <v xml:space="preserve">32819 </v>
          </cell>
          <cell r="T3638"/>
          <cell r="U3638"/>
          <cell r="V3638"/>
          <cell r="W3638"/>
          <cell r="X3638"/>
          <cell r="Y3638"/>
          <cell r="Z3638"/>
          <cell r="AA3638">
            <v>32819</v>
          </cell>
          <cell r="AB3638"/>
        </row>
        <row r="3639">
          <cell r="A3639"/>
          <cell r="B3639"/>
          <cell r="C3639"/>
          <cell r="D3639"/>
          <cell r="E3639"/>
          <cell r="F3639"/>
          <cell r="G3639"/>
          <cell r="H3639"/>
          <cell r="I3639"/>
          <cell r="J3639"/>
          <cell r="K3639"/>
          <cell r="L3639"/>
          <cell r="M3639"/>
          <cell r="N3639"/>
          <cell r="O3639"/>
          <cell r="P3639">
            <v>0</v>
          </cell>
          <cell r="Q3639"/>
          <cell r="R3639"/>
          <cell r="S3639" t="str">
            <v xml:space="preserve">32819 </v>
          </cell>
          <cell r="T3639"/>
          <cell r="U3639"/>
          <cell r="V3639"/>
          <cell r="W3639"/>
          <cell r="X3639"/>
          <cell r="Y3639"/>
          <cell r="Z3639"/>
          <cell r="AA3639">
            <v>32819</v>
          </cell>
          <cell r="AB3639"/>
        </row>
        <row r="3640">
          <cell r="A3640"/>
          <cell r="B3640"/>
          <cell r="C3640"/>
          <cell r="D3640"/>
          <cell r="E3640"/>
          <cell r="F3640"/>
          <cell r="G3640"/>
          <cell r="H3640"/>
          <cell r="I3640"/>
          <cell r="J3640"/>
          <cell r="K3640"/>
          <cell r="L3640"/>
          <cell r="M3640"/>
          <cell r="N3640"/>
          <cell r="O3640"/>
          <cell r="P3640">
            <v>0</v>
          </cell>
          <cell r="Q3640"/>
          <cell r="R3640"/>
          <cell r="S3640" t="str">
            <v xml:space="preserve">32819 </v>
          </cell>
          <cell r="T3640"/>
          <cell r="U3640"/>
          <cell r="V3640"/>
          <cell r="W3640"/>
          <cell r="X3640"/>
          <cell r="Y3640"/>
          <cell r="Z3640"/>
          <cell r="AA3640">
            <v>32819</v>
          </cell>
          <cell r="AB3640"/>
        </row>
        <row r="3641">
          <cell r="A3641"/>
          <cell r="B3641"/>
          <cell r="C3641"/>
          <cell r="D3641"/>
          <cell r="E3641"/>
          <cell r="F3641"/>
          <cell r="G3641"/>
          <cell r="H3641"/>
          <cell r="I3641"/>
          <cell r="J3641"/>
          <cell r="K3641"/>
          <cell r="L3641"/>
          <cell r="M3641"/>
          <cell r="N3641"/>
          <cell r="O3641"/>
          <cell r="P3641">
            <v>0</v>
          </cell>
          <cell r="Q3641"/>
          <cell r="R3641"/>
          <cell r="S3641" t="str">
            <v xml:space="preserve">32819 </v>
          </cell>
          <cell r="T3641"/>
          <cell r="U3641"/>
          <cell r="V3641"/>
          <cell r="W3641"/>
          <cell r="X3641"/>
          <cell r="Y3641"/>
          <cell r="Z3641"/>
          <cell r="AA3641">
            <v>32819</v>
          </cell>
          <cell r="AB3641"/>
        </row>
        <row r="3642">
          <cell r="A3642"/>
          <cell r="B3642"/>
          <cell r="C3642"/>
          <cell r="D3642"/>
          <cell r="E3642"/>
          <cell r="F3642"/>
          <cell r="G3642"/>
          <cell r="H3642"/>
          <cell r="I3642"/>
          <cell r="J3642"/>
          <cell r="K3642"/>
          <cell r="L3642"/>
          <cell r="M3642"/>
          <cell r="N3642"/>
          <cell r="O3642"/>
          <cell r="P3642">
            <v>0</v>
          </cell>
          <cell r="Q3642"/>
          <cell r="R3642"/>
          <cell r="S3642" t="str">
            <v xml:space="preserve">32819 </v>
          </cell>
          <cell r="T3642"/>
          <cell r="U3642"/>
          <cell r="V3642"/>
          <cell r="W3642"/>
          <cell r="X3642"/>
          <cell r="Y3642"/>
          <cell r="Z3642"/>
          <cell r="AA3642">
            <v>32819</v>
          </cell>
          <cell r="AB3642"/>
        </row>
        <row r="3643">
          <cell r="A3643"/>
          <cell r="B3643"/>
          <cell r="C3643"/>
          <cell r="D3643"/>
          <cell r="E3643"/>
          <cell r="F3643"/>
          <cell r="G3643"/>
          <cell r="H3643"/>
          <cell r="I3643"/>
          <cell r="J3643"/>
          <cell r="K3643"/>
          <cell r="L3643"/>
          <cell r="M3643"/>
          <cell r="N3643"/>
          <cell r="O3643"/>
          <cell r="P3643">
            <v>0</v>
          </cell>
          <cell r="Q3643"/>
          <cell r="R3643"/>
          <cell r="S3643" t="str">
            <v xml:space="preserve">32819 </v>
          </cell>
          <cell r="T3643"/>
          <cell r="U3643"/>
          <cell r="V3643"/>
          <cell r="W3643"/>
          <cell r="X3643"/>
          <cell r="Y3643"/>
          <cell r="Z3643"/>
          <cell r="AA3643">
            <v>32819</v>
          </cell>
          <cell r="AB3643"/>
        </row>
        <row r="3644">
          <cell r="A3644"/>
          <cell r="B3644"/>
          <cell r="C3644"/>
          <cell r="D3644"/>
          <cell r="E3644"/>
          <cell r="F3644"/>
          <cell r="G3644"/>
          <cell r="H3644"/>
          <cell r="I3644"/>
          <cell r="J3644"/>
          <cell r="K3644"/>
          <cell r="L3644"/>
          <cell r="M3644"/>
          <cell r="N3644"/>
          <cell r="O3644"/>
          <cell r="P3644">
            <v>0</v>
          </cell>
          <cell r="Q3644"/>
          <cell r="R3644"/>
          <cell r="S3644" t="str">
            <v xml:space="preserve">32819 </v>
          </cell>
          <cell r="T3644"/>
          <cell r="U3644"/>
          <cell r="V3644"/>
          <cell r="W3644"/>
          <cell r="X3644"/>
          <cell r="Y3644"/>
          <cell r="Z3644"/>
          <cell r="AA3644">
            <v>32819</v>
          </cell>
          <cell r="AB3644"/>
        </row>
        <row r="3645">
          <cell r="A3645"/>
          <cell r="B3645"/>
          <cell r="C3645"/>
          <cell r="D3645"/>
          <cell r="E3645"/>
          <cell r="F3645"/>
          <cell r="G3645"/>
          <cell r="H3645"/>
          <cell r="I3645"/>
          <cell r="J3645"/>
          <cell r="K3645"/>
          <cell r="L3645"/>
          <cell r="M3645"/>
          <cell r="N3645"/>
          <cell r="O3645"/>
          <cell r="P3645">
            <v>0</v>
          </cell>
          <cell r="Q3645"/>
          <cell r="R3645"/>
          <cell r="S3645" t="str">
            <v xml:space="preserve">32819 </v>
          </cell>
          <cell r="T3645"/>
          <cell r="U3645"/>
          <cell r="V3645"/>
          <cell r="W3645"/>
          <cell r="X3645"/>
          <cell r="Y3645"/>
          <cell r="Z3645"/>
          <cell r="AA3645">
            <v>32819</v>
          </cell>
          <cell r="AB3645"/>
        </row>
        <row r="3646">
          <cell r="A3646"/>
          <cell r="B3646"/>
          <cell r="C3646"/>
          <cell r="D3646"/>
          <cell r="E3646"/>
          <cell r="F3646"/>
          <cell r="G3646"/>
          <cell r="H3646"/>
          <cell r="I3646"/>
          <cell r="J3646"/>
          <cell r="K3646"/>
          <cell r="L3646"/>
          <cell r="M3646"/>
          <cell r="N3646"/>
          <cell r="O3646"/>
          <cell r="P3646">
            <v>0</v>
          </cell>
          <cell r="Q3646"/>
          <cell r="R3646"/>
          <cell r="S3646" t="str">
            <v xml:space="preserve">32819 </v>
          </cell>
          <cell r="T3646"/>
          <cell r="U3646"/>
          <cell r="V3646"/>
          <cell r="W3646"/>
          <cell r="X3646"/>
          <cell r="Y3646"/>
          <cell r="Z3646"/>
          <cell r="AA3646">
            <v>32819</v>
          </cell>
          <cell r="AB3646"/>
        </row>
        <row r="3647">
          <cell r="A3647"/>
          <cell r="B3647"/>
          <cell r="C3647"/>
          <cell r="D3647"/>
          <cell r="E3647"/>
          <cell r="F3647"/>
          <cell r="G3647"/>
          <cell r="H3647"/>
          <cell r="I3647"/>
          <cell r="J3647"/>
          <cell r="K3647"/>
          <cell r="L3647"/>
          <cell r="M3647"/>
          <cell r="N3647"/>
          <cell r="O3647"/>
          <cell r="P3647">
            <v>0</v>
          </cell>
          <cell r="Q3647"/>
          <cell r="R3647"/>
          <cell r="S3647" t="str">
            <v xml:space="preserve">32819 </v>
          </cell>
          <cell r="T3647"/>
          <cell r="U3647"/>
          <cell r="V3647"/>
          <cell r="W3647"/>
          <cell r="X3647"/>
          <cell r="Y3647"/>
          <cell r="Z3647"/>
          <cell r="AA3647">
            <v>32819</v>
          </cell>
          <cell r="AB3647"/>
        </row>
        <row r="3648">
          <cell r="A3648"/>
          <cell r="B3648"/>
          <cell r="C3648"/>
          <cell r="D3648"/>
          <cell r="E3648"/>
          <cell r="F3648"/>
          <cell r="G3648"/>
          <cell r="H3648"/>
          <cell r="I3648"/>
          <cell r="J3648"/>
          <cell r="K3648"/>
          <cell r="L3648"/>
          <cell r="M3648"/>
          <cell r="N3648"/>
          <cell r="O3648"/>
          <cell r="P3648">
            <v>0</v>
          </cell>
          <cell r="Q3648"/>
          <cell r="R3648"/>
          <cell r="S3648" t="str">
            <v xml:space="preserve">32819 </v>
          </cell>
          <cell r="T3648"/>
          <cell r="U3648"/>
          <cell r="V3648"/>
          <cell r="W3648"/>
          <cell r="X3648"/>
          <cell r="Y3648"/>
          <cell r="Z3648"/>
          <cell r="AA3648">
            <v>32819</v>
          </cell>
          <cell r="AB3648"/>
        </row>
        <row r="3649">
          <cell r="A3649"/>
          <cell r="B3649"/>
          <cell r="C3649"/>
          <cell r="D3649"/>
          <cell r="E3649"/>
          <cell r="F3649"/>
          <cell r="G3649"/>
          <cell r="H3649"/>
          <cell r="I3649"/>
          <cell r="J3649"/>
          <cell r="K3649"/>
          <cell r="L3649"/>
          <cell r="M3649"/>
          <cell r="N3649"/>
          <cell r="O3649"/>
          <cell r="P3649">
            <v>0</v>
          </cell>
          <cell r="Q3649"/>
          <cell r="R3649"/>
          <cell r="S3649" t="str">
            <v xml:space="preserve">32819 </v>
          </cell>
          <cell r="T3649"/>
          <cell r="U3649"/>
          <cell r="V3649"/>
          <cell r="W3649"/>
          <cell r="X3649"/>
          <cell r="Y3649"/>
          <cell r="Z3649"/>
          <cell r="AA3649">
            <v>32819</v>
          </cell>
          <cell r="AB3649"/>
        </row>
        <row r="3650">
          <cell r="A3650"/>
          <cell r="B3650"/>
          <cell r="C3650"/>
          <cell r="D3650"/>
          <cell r="E3650"/>
          <cell r="F3650"/>
          <cell r="G3650"/>
          <cell r="H3650"/>
          <cell r="I3650"/>
          <cell r="J3650"/>
          <cell r="K3650"/>
          <cell r="L3650"/>
          <cell r="M3650"/>
          <cell r="N3650"/>
          <cell r="O3650"/>
          <cell r="P3650">
            <v>0</v>
          </cell>
          <cell r="Q3650"/>
          <cell r="R3650"/>
          <cell r="S3650" t="str">
            <v xml:space="preserve">32819 </v>
          </cell>
          <cell r="T3650"/>
          <cell r="U3650"/>
          <cell r="V3650"/>
          <cell r="W3650"/>
          <cell r="X3650"/>
          <cell r="Y3650"/>
          <cell r="Z3650"/>
          <cell r="AA3650">
            <v>32819</v>
          </cell>
          <cell r="AB3650"/>
        </row>
        <row r="3651">
          <cell r="A3651"/>
          <cell r="B3651"/>
          <cell r="C3651"/>
          <cell r="D3651"/>
          <cell r="E3651"/>
          <cell r="F3651"/>
          <cell r="G3651"/>
          <cell r="H3651"/>
          <cell r="I3651"/>
          <cell r="J3651"/>
          <cell r="K3651"/>
          <cell r="L3651"/>
          <cell r="M3651"/>
          <cell r="N3651"/>
          <cell r="O3651"/>
          <cell r="P3651">
            <v>0</v>
          </cell>
          <cell r="Q3651"/>
          <cell r="R3651"/>
          <cell r="S3651" t="str">
            <v xml:space="preserve">32819 </v>
          </cell>
          <cell r="T3651"/>
          <cell r="U3651"/>
          <cell r="V3651"/>
          <cell r="W3651"/>
          <cell r="X3651"/>
          <cell r="Y3651"/>
          <cell r="Z3651"/>
          <cell r="AA3651">
            <v>32819</v>
          </cell>
          <cell r="AB3651"/>
        </row>
        <row r="3652">
          <cell r="A3652"/>
          <cell r="B3652"/>
          <cell r="C3652"/>
          <cell r="D3652"/>
          <cell r="E3652"/>
          <cell r="F3652"/>
          <cell r="G3652"/>
          <cell r="H3652"/>
          <cell r="I3652"/>
          <cell r="J3652"/>
          <cell r="K3652"/>
          <cell r="L3652"/>
          <cell r="M3652"/>
          <cell r="N3652"/>
          <cell r="O3652"/>
          <cell r="P3652">
            <v>0</v>
          </cell>
          <cell r="Q3652"/>
          <cell r="R3652"/>
          <cell r="S3652" t="str">
            <v xml:space="preserve">32819 </v>
          </cell>
          <cell r="T3652"/>
          <cell r="U3652"/>
          <cell r="V3652"/>
          <cell r="W3652"/>
          <cell r="X3652"/>
          <cell r="Y3652"/>
          <cell r="Z3652"/>
          <cell r="AA3652">
            <v>32819</v>
          </cell>
          <cell r="AB3652"/>
        </row>
        <row r="3653">
          <cell r="A3653"/>
          <cell r="B3653"/>
          <cell r="C3653"/>
          <cell r="D3653"/>
          <cell r="E3653"/>
          <cell r="F3653"/>
          <cell r="G3653"/>
          <cell r="H3653"/>
          <cell r="I3653"/>
          <cell r="J3653"/>
          <cell r="K3653"/>
          <cell r="L3653"/>
          <cell r="M3653"/>
          <cell r="N3653"/>
          <cell r="O3653"/>
          <cell r="P3653">
            <v>0</v>
          </cell>
          <cell r="Q3653"/>
          <cell r="R3653"/>
          <cell r="S3653" t="str">
            <v xml:space="preserve">32819 </v>
          </cell>
          <cell r="T3653"/>
          <cell r="U3653"/>
          <cell r="V3653"/>
          <cell r="W3653"/>
          <cell r="X3653"/>
          <cell r="Y3653"/>
          <cell r="Z3653"/>
          <cell r="AA3653">
            <v>32819</v>
          </cell>
          <cell r="AB3653"/>
        </row>
        <row r="3654">
          <cell r="A3654"/>
          <cell r="B3654"/>
          <cell r="C3654"/>
          <cell r="D3654"/>
          <cell r="E3654"/>
          <cell r="F3654"/>
          <cell r="G3654"/>
          <cell r="H3654"/>
          <cell r="I3654"/>
          <cell r="J3654"/>
          <cell r="K3654"/>
          <cell r="L3654"/>
          <cell r="M3654"/>
          <cell r="N3654"/>
          <cell r="O3654"/>
          <cell r="P3654">
            <v>0</v>
          </cell>
          <cell r="Q3654"/>
          <cell r="R3654"/>
          <cell r="S3654" t="str">
            <v xml:space="preserve">32819 </v>
          </cell>
          <cell r="T3654"/>
          <cell r="U3654"/>
          <cell r="V3654"/>
          <cell r="W3654"/>
          <cell r="X3654"/>
          <cell r="Y3654"/>
          <cell r="Z3654"/>
          <cell r="AA3654">
            <v>32819</v>
          </cell>
          <cell r="AB3654"/>
        </row>
        <row r="3655">
          <cell r="A3655"/>
          <cell r="B3655"/>
          <cell r="C3655"/>
          <cell r="D3655"/>
          <cell r="E3655"/>
          <cell r="F3655"/>
          <cell r="G3655"/>
          <cell r="H3655"/>
          <cell r="I3655"/>
          <cell r="J3655"/>
          <cell r="K3655"/>
          <cell r="L3655"/>
          <cell r="M3655"/>
          <cell r="N3655"/>
          <cell r="O3655"/>
          <cell r="P3655">
            <v>0</v>
          </cell>
          <cell r="Q3655"/>
          <cell r="R3655"/>
          <cell r="S3655" t="str">
            <v xml:space="preserve">32819 </v>
          </cell>
          <cell r="T3655"/>
          <cell r="U3655"/>
          <cell r="V3655"/>
          <cell r="W3655"/>
          <cell r="X3655"/>
          <cell r="Y3655"/>
          <cell r="Z3655"/>
          <cell r="AA3655">
            <v>32819</v>
          </cell>
          <cell r="AB3655"/>
        </row>
        <row r="3656">
          <cell r="A3656"/>
          <cell r="B3656"/>
          <cell r="C3656"/>
          <cell r="D3656"/>
          <cell r="E3656"/>
          <cell r="F3656"/>
          <cell r="G3656"/>
          <cell r="H3656"/>
          <cell r="I3656"/>
          <cell r="J3656"/>
          <cell r="K3656"/>
          <cell r="L3656"/>
          <cell r="M3656"/>
          <cell r="N3656"/>
          <cell r="O3656"/>
          <cell r="P3656">
            <v>0</v>
          </cell>
          <cell r="Q3656"/>
          <cell r="R3656"/>
          <cell r="S3656" t="str">
            <v xml:space="preserve">32819 </v>
          </cell>
          <cell r="T3656"/>
          <cell r="U3656"/>
          <cell r="V3656"/>
          <cell r="W3656"/>
          <cell r="X3656"/>
          <cell r="Y3656"/>
          <cell r="Z3656"/>
          <cell r="AA3656">
            <v>32819</v>
          </cell>
          <cell r="AB3656"/>
        </row>
        <row r="3657">
          <cell r="A3657"/>
          <cell r="B3657"/>
          <cell r="C3657"/>
          <cell r="D3657"/>
          <cell r="E3657"/>
          <cell r="F3657"/>
          <cell r="G3657"/>
          <cell r="H3657"/>
          <cell r="I3657"/>
          <cell r="J3657"/>
          <cell r="K3657"/>
          <cell r="L3657"/>
          <cell r="M3657"/>
          <cell r="N3657"/>
          <cell r="O3657"/>
          <cell r="P3657">
            <v>0</v>
          </cell>
          <cell r="Q3657"/>
          <cell r="R3657"/>
          <cell r="S3657" t="str">
            <v xml:space="preserve">32819 </v>
          </cell>
          <cell r="T3657"/>
          <cell r="U3657"/>
          <cell r="V3657"/>
          <cell r="W3657"/>
          <cell r="X3657"/>
          <cell r="Y3657"/>
          <cell r="Z3657"/>
          <cell r="AA3657">
            <v>32819</v>
          </cell>
          <cell r="AB3657"/>
        </row>
        <row r="3658">
          <cell r="A3658"/>
          <cell r="B3658"/>
          <cell r="C3658"/>
          <cell r="D3658"/>
          <cell r="E3658"/>
          <cell r="F3658"/>
          <cell r="G3658"/>
          <cell r="H3658"/>
          <cell r="I3658"/>
          <cell r="J3658"/>
          <cell r="K3658"/>
          <cell r="L3658"/>
          <cell r="M3658"/>
          <cell r="N3658"/>
          <cell r="O3658"/>
          <cell r="P3658">
            <v>0</v>
          </cell>
          <cell r="Q3658"/>
          <cell r="R3658"/>
          <cell r="S3658" t="str">
            <v xml:space="preserve">32819 </v>
          </cell>
          <cell r="T3658"/>
          <cell r="U3658"/>
          <cell r="V3658"/>
          <cell r="W3658"/>
          <cell r="X3658"/>
          <cell r="Y3658"/>
          <cell r="Z3658"/>
          <cell r="AA3658">
            <v>32819</v>
          </cell>
          <cell r="AB3658"/>
        </row>
        <row r="3659">
          <cell r="A3659"/>
          <cell r="B3659"/>
          <cell r="C3659"/>
          <cell r="D3659"/>
          <cell r="E3659"/>
          <cell r="F3659"/>
          <cell r="G3659"/>
          <cell r="H3659"/>
          <cell r="I3659"/>
          <cell r="J3659"/>
          <cell r="K3659"/>
          <cell r="L3659"/>
          <cell r="M3659"/>
          <cell r="N3659"/>
          <cell r="O3659"/>
          <cell r="P3659">
            <v>0</v>
          </cell>
          <cell r="Q3659"/>
          <cell r="R3659"/>
          <cell r="S3659" t="str">
            <v xml:space="preserve">32819 </v>
          </cell>
          <cell r="T3659"/>
          <cell r="U3659"/>
          <cell r="V3659"/>
          <cell r="W3659"/>
          <cell r="X3659"/>
          <cell r="Y3659"/>
          <cell r="Z3659"/>
          <cell r="AA3659">
            <v>32819</v>
          </cell>
          <cell r="AB3659"/>
        </row>
        <row r="3660">
          <cell r="A3660"/>
          <cell r="B3660"/>
          <cell r="C3660"/>
          <cell r="D3660"/>
          <cell r="E3660"/>
          <cell r="F3660"/>
          <cell r="G3660"/>
          <cell r="H3660"/>
          <cell r="I3660"/>
          <cell r="J3660"/>
          <cell r="K3660"/>
          <cell r="L3660"/>
          <cell r="M3660"/>
          <cell r="N3660"/>
          <cell r="O3660"/>
          <cell r="P3660">
            <v>0</v>
          </cell>
          <cell r="Q3660"/>
          <cell r="R3660"/>
          <cell r="S3660" t="str">
            <v xml:space="preserve">32819 </v>
          </cell>
          <cell r="T3660"/>
          <cell r="U3660"/>
          <cell r="V3660"/>
          <cell r="W3660"/>
          <cell r="X3660"/>
          <cell r="Y3660"/>
          <cell r="Z3660"/>
          <cell r="AA3660">
            <v>32819</v>
          </cell>
          <cell r="AB3660"/>
        </row>
        <row r="3661">
          <cell r="A3661"/>
          <cell r="B3661"/>
          <cell r="C3661"/>
          <cell r="D3661"/>
          <cell r="E3661"/>
          <cell r="F3661"/>
          <cell r="G3661"/>
          <cell r="H3661"/>
          <cell r="I3661"/>
          <cell r="J3661"/>
          <cell r="K3661"/>
          <cell r="L3661"/>
          <cell r="M3661"/>
          <cell r="N3661"/>
          <cell r="O3661"/>
          <cell r="P3661">
            <v>0</v>
          </cell>
          <cell r="Q3661"/>
          <cell r="R3661"/>
          <cell r="S3661" t="str">
            <v xml:space="preserve">32819 </v>
          </cell>
          <cell r="T3661"/>
          <cell r="U3661"/>
          <cell r="V3661"/>
          <cell r="W3661"/>
          <cell r="X3661"/>
          <cell r="Y3661"/>
          <cell r="Z3661"/>
          <cell r="AA3661">
            <v>32819</v>
          </cell>
          <cell r="AB3661"/>
        </row>
        <row r="3662">
          <cell r="A3662"/>
          <cell r="B3662"/>
          <cell r="C3662"/>
          <cell r="D3662"/>
          <cell r="E3662"/>
          <cell r="F3662"/>
          <cell r="G3662"/>
          <cell r="H3662"/>
          <cell r="I3662"/>
          <cell r="J3662"/>
          <cell r="K3662"/>
          <cell r="L3662"/>
          <cell r="M3662"/>
          <cell r="N3662"/>
          <cell r="O3662"/>
          <cell r="P3662">
            <v>0</v>
          </cell>
          <cell r="Q3662"/>
          <cell r="R3662"/>
          <cell r="S3662" t="str">
            <v xml:space="preserve">32819 </v>
          </cell>
          <cell r="T3662"/>
          <cell r="U3662"/>
          <cell r="V3662"/>
          <cell r="W3662"/>
          <cell r="X3662"/>
          <cell r="Y3662"/>
          <cell r="Z3662"/>
          <cell r="AA3662">
            <v>32819</v>
          </cell>
          <cell r="AB3662"/>
        </row>
        <row r="3663">
          <cell r="A3663"/>
          <cell r="B3663"/>
          <cell r="C3663"/>
          <cell r="D3663"/>
          <cell r="E3663"/>
          <cell r="F3663"/>
          <cell r="G3663"/>
          <cell r="H3663"/>
          <cell r="I3663"/>
          <cell r="J3663"/>
          <cell r="K3663"/>
          <cell r="L3663"/>
          <cell r="M3663"/>
          <cell r="N3663"/>
          <cell r="O3663"/>
          <cell r="P3663">
            <v>0</v>
          </cell>
          <cell r="Q3663"/>
          <cell r="R3663"/>
          <cell r="S3663" t="str">
            <v xml:space="preserve">32819 </v>
          </cell>
          <cell r="T3663"/>
          <cell r="U3663"/>
          <cell r="V3663"/>
          <cell r="W3663"/>
          <cell r="X3663"/>
          <cell r="Y3663"/>
          <cell r="Z3663"/>
          <cell r="AA3663">
            <v>32819</v>
          </cell>
          <cell r="AB3663"/>
        </row>
        <row r="3664">
          <cell r="A3664"/>
          <cell r="B3664"/>
          <cell r="C3664"/>
          <cell r="D3664"/>
          <cell r="E3664"/>
          <cell r="F3664"/>
          <cell r="G3664"/>
          <cell r="H3664"/>
          <cell r="I3664"/>
          <cell r="J3664"/>
          <cell r="K3664"/>
          <cell r="L3664"/>
          <cell r="M3664"/>
          <cell r="N3664"/>
          <cell r="O3664"/>
          <cell r="P3664">
            <v>0</v>
          </cell>
          <cell r="Q3664"/>
          <cell r="R3664"/>
          <cell r="S3664" t="str">
            <v xml:space="preserve">32819 </v>
          </cell>
          <cell r="T3664"/>
          <cell r="U3664"/>
          <cell r="V3664"/>
          <cell r="W3664"/>
          <cell r="X3664"/>
          <cell r="Y3664"/>
          <cell r="Z3664"/>
          <cell r="AA3664">
            <v>32819</v>
          </cell>
          <cell r="AB3664"/>
        </row>
        <row r="3665">
          <cell r="A3665"/>
          <cell r="B3665"/>
          <cell r="C3665"/>
          <cell r="D3665"/>
          <cell r="E3665"/>
          <cell r="F3665"/>
          <cell r="G3665"/>
          <cell r="H3665"/>
          <cell r="I3665"/>
          <cell r="J3665"/>
          <cell r="K3665"/>
          <cell r="L3665"/>
          <cell r="M3665"/>
          <cell r="N3665"/>
          <cell r="O3665"/>
          <cell r="P3665">
            <v>0</v>
          </cell>
          <cell r="Q3665"/>
          <cell r="R3665"/>
          <cell r="S3665" t="str">
            <v xml:space="preserve">32819 </v>
          </cell>
          <cell r="T3665"/>
          <cell r="U3665"/>
          <cell r="V3665"/>
          <cell r="W3665"/>
          <cell r="X3665"/>
          <cell r="Y3665"/>
          <cell r="Z3665"/>
          <cell r="AA3665">
            <v>32819</v>
          </cell>
          <cell r="AB3665"/>
        </row>
        <row r="3666">
          <cell r="A3666"/>
          <cell r="B3666"/>
          <cell r="C3666"/>
          <cell r="D3666"/>
          <cell r="E3666"/>
          <cell r="F3666"/>
          <cell r="G3666"/>
          <cell r="H3666"/>
          <cell r="I3666"/>
          <cell r="J3666"/>
          <cell r="K3666"/>
          <cell r="L3666"/>
          <cell r="M3666"/>
          <cell r="N3666"/>
          <cell r="O3666"/>
          <cell r="P3666">
            <v>0</v>
          </cell>
          <cell r="Q3666"/>
          <cell r="R3666"/>
          <cell r="S3666" t="str">
            <v xml:space="preserve">32819 </v>
          </cell>
          <cell r="T3666"/>
          <cell r="U3666"/>
          <cell r="V3666"/>
          <cell r="W3666"/>
          <cell r="X3666"/>
          <cell r="Y3666"/>
          <cell r="Z3666"/>
          <cell r="AA3666">
            <v>32819</v>
          </cell>
          <cell r="AB3666"/>
        </row>
        <row r="3667">
          <cell r="A3667"/>
          <cell r="B3667"/>
          <cell r="C3667"/>
          <cell r="D3667"/>
          <cell r="E3667"/>
          <cell r="F3667"/>
          <cell r="G3667"/>
          <cell r="H3667"/>
          <cell r="I3667"/>
          <cell r="J3667"/>
          <cell r="K3667"/>
          <cell r="L3667"/>
          <cell r="M3667"/>
          <cell r="N3667"/>
          <cell r="O3667"/>
          <cell r="P3667">
            <v>0</v>
          </cell>
          <cell r="Q3667"/>
          <cell r="R3667"/>
          <cell r="S3667" t="str">
            <v xml:space="preserve">32819 </v>
          </cell>
          <cell r="T3667"/>
          <cell r="U3667"/>
          <cell r="V3667"/>
          <cell r="W3667"/>
          <cell r="X3667"/>
          <cell r="Y3667"/>
          <cell r="Z3667"/>
          <cell r="AA3667">
            <v>32819</v>
          </cell>
          <cell r="AB3667"/>
        </row>
        <row r="3668">
          <cell r="A3668"/>
          <cell r="B3668"/>
          <cell r="C3668"/>
          <cell r="D3668"/>
          <cell r="E3668"/>
          <cell r="F3668"/>
          <cell r="G3668"/>
          <cell r="H3668"/>
          <cell r="I3668"/>
          <cell r="J3668"/>
          <cell r="K3668"/>
          <cell r="L3668"/>
          <cell r="M3668"/>
          <cell r="N3668"/>
          <cell r="O3668"/>
          <cell r="P3668">
            <v>0</v>
          </cell>
          <cell r="Q3668"/>
          <cell r="R3668"/>
          <cell r="S3668" t="str">
            <v xml:space="preserve">32819 </v>
          </cell>
          <cell r="T3668"/>
          <cell r="U3668"/>
          <cell r="V3668"/>
          <cell r="W3668"/>
          <cell r="X3668"/>
          <cell r="Y3668"/>
          <cell r="Z3668"/>
          <cell r="AA3668">
            <v>32819</v>
          </cell>
          <cell r="AB3668"/>
        </row>
        <row r="3669">
          <cell r="A3669"/>
          <cell r="B3669"/>
          <cell r="C3669"/>
          <cell r="D3669"/>
          <cell r="E3669"/>
          <cell r="F3669"/>
          <cell r="G3669"/>
          <cell r="H3669"/>
          <cell r="I3669"/>
          <cell r="J3669"/>
          <cell r="K3669"/>
          <cell r="L3669"/>
          <cell r="M3669"/>
          <cell r="N3669"/>
          <cell r="O3669"/>
          <cell r="P3669">
            <v>0</v>
          </cell>
          <cell r="Q3669"/>
          <cell r="R3669"/>
          <cell r="S3669" t="str">
            <v xml:space="preserve">32819 </v>
          </cell>
          <cell r="T3669"/>
          <cell r="U3669"/>
          <cell r="V3669"/>
          <cell r="W3669"/>
          <cell r="X3669"/>
          <cell r="Y3669"/>
          <cell r="Z3669"/>
          <cell r="AA3669">
            <v>32819</v>
          </cell>
          <cell r="AB3669"/>
        </row>
        <row r="3670">
          <cell r="A3670"/>
          <cell r="B3670"/>
          <cell r="C3670"/>
          <cell r="D3670"/>
          <cell r="E3670"/>
          <cell r="F3670"/>
          <cell r="G3670"/>
          <cell r="H3670"/>
          <cell r="I3670"/>
          <cell r="J3670"/>
          <cell r="K3670"/>
          <cell r="L3670"/>
          <cell r="M3670"/>
          <cell r="N3670"/>
          <cell r="O3670"/>
          <cell r="P3670">
            <v>0</v>
          </cell>
          <cell r="Q3670"/>
          <cell r="R3670"/>
          <cell r="S3670" t="str">
            <v xml:space="preserve">32819 </v>
          </cell>
          <cell r="T3670"/>
          <cell r="U3670"/>
          <cell r="V3670"/>
          <cell r="W3670"/>
          <cell r="X3670"/>
          <cell r="Y3670"/>
          <cell r="Z3670"/>
          <cell r="AA3670">
            <v>32819</v>
          </cell>
          <cell r="AB3670"/>
        </row>
        <row r="3671">
          <cell r="A3671"/>
          <cell r="B3671"/>
          <cell r="C3671"/>
          <cell r="D3671"/>
          <cell r="E3671"/>
          <cell r="F3671"/>
          <cell r="G3671"/>
          <cell r="H3671"/>
          <cell r="I3671"/>
          <cell r="J3671"/>
          <cell r="K3671"/>
          <cell r="L3671"/>
          <cell r="M3671"/>
          <cell r="N3671"/>
          <cell r="O3671"/>
          <cell r="P3671">
            <v>0</v>
          </cell>
          <cell r="Q3671"/>
          <cell r="R3671"/>
          <cell r="S3671" t="str">
            <v xml:space="preserve">32819 </v>
          </cell>
          <cell r="T3671"/>
          <cell r="U3671"/>
          <cell r="V3671"/>
          <cell r="W3671"/>
          <cell r="X3671"/>
          <cell r="Y3671"/>
          <cell r="Z3671"/>
          <cell r="AA3671">
            <v>32819</v>
          </cell>
          <cell r="AB3671"/>
        </row>
        <row r="3672">
          <cell r="A3672"/>
          <cell r="B3672"/>
          <cell r="C3672"/>
          <cell r="D3672"/>
          <cell r="E3672"/>
          <cell r="F3672"/>
          <cell r="G3672"/>
          <cell r="H3672"/>
          <cell r="I3672"/>
          <cell r="J3672"/>
          <cell r="K3672"/>
          <cell r="L3672"/>
          <cell r="M3672"/>
          <cell r="N3672"/>
          <cell r="O3672"/>
          <cell r="P3672">
            <v>0</v>
          </cell>
          <cell r="Q3672"/>
          <cell r="R3672"/>
          <cell r="S3672" t="str">
            <v xml:space="preserve">32819 </v>
          </cell>
          <cell r="T3672"/>
          <cell r="U3672"/>
          <cell r="V3672"/>
          <cell r="W3672"/>
          <cell r="X3672"/>
          <cell r="Y3672"/>
          <cell r="Z3672"/>
          <cell r="AA3672">
            <v>32819</v>
          </cell>
          <cell r="AB3672"/>
        </row>
        <row r="3673">
          <cell r="A3673"/>
          <cell r="B3673"/>
          <cell r="C3673"/>
          <cell r="D3673"/>
          <cell r="E3673"/>
          <cell r="F3673"/>
          <cell r="G3673"/>
          <cell r="H3673"/>
          <cell r="I3673"/>
          <cell r="J3673"/>
          <cell r="K3673"/>
          <cell r="L3673"/>
          <cell r="M3673"/>
          <cell r="N3673"/>
          <cell r="O3673"/>
          <cell r="P3673">
            <v>0</v>
          </cell>
          <cell r="Q3673"/>
          <cell r="R3673"/>
          <cell r="S3673" t="str">
            <v xml:space="preserve">32819 </v>
          </cell>
          <cell r="T3673"/>
          <cell r="U3673"/>
          <cell r="V3673"/>
          <cell r="W3673"/>
          <cell r="X3673"/>
          <cell r="Y3673"/>
          <cell r="Z3673"/>
          <cell r="AA3673">
            <v>32819</v>
          </cell>
          <cell r="AB3673"/>
        </row>
        <row r="3674">
          <cell r="A3674"/>
          <cell r="B3674"/>
          <cell r="C3674"/>
          <cell r="D3674"/>
          <cell r="E3674"/>
          <cell r="F3674"/>
          <cell r="G3674"/>
          <cell r="H3674"/>
          <cell r="I3674"/>
          <cell r="J3674"/>
          <cell r="K3674"/>
          <cell r="L3674"/>
          <cell r="M3674"/>
          <cell r="N3674"/>
          <cell r="O3674"/>
          <cell r="P3674">
            <v>0</v>
          </cell>
          <cell r="Q3674"/>
          <cell r="R3674"/>
          <cell r="S3674" t="str">
            <v xml:space="preserve">32819 </v>
          </cell>
          <cell r="T3674"/>
          <cell r="U3674"/>
          <cell r="V3674"/>
          <cell r="W3674"/>
          <cell r="X3674"/>
          <cell r="Y3674"/>
          <cell r="Z3674"/>
          <cell r="AA3674">
            <v>32819</v>
          </cell>
          <cell r="AB3674"/>
        </row>
        <row r="3675">
          <cell r="A3675"/>
          <cell r="B3675"/>
          <cell r="C3675"/>
          <cell r="D3675"/>
          <cell r="E3675"/>
          <cell r="F3675"/>
          <cell r="G3675"/>
          <cell r="H3675"/>
          <cell r="I3675"/>
          <cell r="J3675"/>
          <cell r="K3675"/>
          <cell r="L3675"/>
          <cell r="M3675"/>
          <cell r="N3675"/>
          <cell r="O3675"/>
          <cell r="P3675">
            <v>0</v>
          </cell>
          <cell r="Q3675"/>
          <cell r="R3675"/>
          <cell r="S3675" t="str">
            <v xml:space="preserve">32819 </v>
          </cell>
          <cell r="T3675"/>
          <cell r="U3675"/>
          <cell r="V3675"/>
          <cell r="W3675"/>
          <cell r="X3675"/>
          <cell r="Y3675"/>
          <cell r="Z3675"/>
          <cell r="AA3675">
            <v>32819</v>
          </cell>
          <cell r="AB3675"/>
        </row>
        <row r="3676">
          <cell r="A3676"/>
          <cell r="B3676"/>
          <cell r="C3676"/>
          <cell r="D3676"/>
          <cell r="E3676"/>
          <cell r="F3676"/>
          <cell r="G3676"/>
          <cell r="H3676"/>
          <cell r="I3676"/>
          <cell r="J3676"/>
          <cell r="K3676"/>
          <cell r="L3676"/>
          <cell r="M3676"/>
          <cell r="N3676"/>
          <cell r="O3676"/>
          <cell r="P3676">
            <v>0</v>
          </cell>
          <cell r="Q3676"/>
          <cell r="R3676"/>
          <cell r="S3676" t="str">
            <v xml:space="preserve">32819 </v>
          </cell>
          <cell r="T3676"/>
          <cell r="U3676"/>
          <cell r="V3676"/>
          <cell r="W3676"/>
          <cell r="X3676"/>
          <cell r="Y3676"/>
          <cell r="Z3676"/>
          <cell r="AA3676">
            <v>32819</v>
          </cell>
          <cell r="AB3676"/>
        </row>
        <row r="3677">
          <cell r="A3677"/>
          <cell r="B3677"/>
          <cell r="C3677"/>
          <cell r="D3677"/>
          <cell r="E3677"/>
          <cell r="F3677"/>
          <cell r="G3677"/>
          <cell r="H3677"/>
          <cell r="I3677"/>
          <cell r="J3677"/>
          <cell r="K3677"/>
          <cell r="L3677"/>
          <cell r="M3677"/>
          <cell r="N3677"/>
          <cell r="O3677"/>
          <cell r="P3677">
            <v>0</v>
          </cell>
          <cell r="Q3677"/>
          <cell r="R3677"/>
          <cell r="S3677" t="str">
            <v xml:space="preserve">32819 </v>
          </cell>
          <cell r="T3677"/>
          <cell r="U3677"/>
          <cell r="V3677"/>
          <cell r="W3677"/>
          <cell r="X3677"/>
          <cell r="Y3677"/>
          <cell r="Z3677"/>
          <cell r="AA3677">
            <v>32819</v>
          </cell>
          <cell r="AB3677"/>
        </row>
        <row r="3678">
          <cell r="A3678"/>
          <cell r="B3678"/>
          <cell r="C3678"/>
          <cell r="D3678"/>
          <cell r="E3678"/>
          <cell r="F3678"/>
          <cell r="G3678"/>
          <cell r="H3678"/>
          <cell r="I3678"/>
          <cell r="J3678"/>
          <cell r="K3678"/>
          <cell r="L3678"/>
          <cell r="M3678"/>
          <cell r="N3678"/>
          <cell r="O3678"/>
          <cell r="P3678">
            <v>0</v>
          </cell>
          <cell r="Q3678"/>
          <cell r="R3678"/>
          <cell r="S3678" t="str">
            <v xml:space="preserve">32819 </v>
          </cell>
          <cell r="T3678"/>
          <cell r="U3678"/>
          <cell r="V3678"/>
          <cell r="W3678"/>
          <cell r="X3678"/>
          <cell r="Y3678"/>
          <cell r="Z3678"/>
          <cell r="AA3678">
            <v>32819</v>
          </cell>
          <cell r="AB3678"/>
        </row>
        <row r="3679">
          <cell r="A3679"/>
          <cell r="B3679"/>
          <cell r="C3679"/>
          <cell r="D3679"/>
          <cell r="E3679"/>
          <cell r="F3679"/>
          <cell r="G3679"/>
          <cell r="H3679"/>
          <cell r="I3679"/>
          <cell r="J3679"/>
          <cell r="K3679"/>
          <cell r="L3679"/>
          <cell r="M3679"/>
          <cell r="N3679"/>
          <cell r="O3679"/>
          <cell r="P3679">
            <v>0</v>
          </cell>
          <cell r="Q3679"/>
          <cell r="R3679"/>
          <cell r="S3679" t="str">
            <v xml:space="preserve">32819 </v>
          </cell>
          <cell r="T3679"/>
          <cell r="U3679"/>
          <cell r="V3679"/>
          <cell r="W3679"/>
          <cell r="X3679"/>
          <cell r="Y3679"/>
          <cell r="Z3679"/>
          <cell r="AA3679">
            <v>32819</v>
          </cell>
          <cell r="AB3679"/>
        </row>
        <row r="3680">
          <cell r="A3680"/>
          <cell r="B3680"/>
          <cell r="C3680"/>
          <cell r="D3680"/>
          <cell r="E3680"/>
          <cell r="F3680"/>
          <cell r="G3680"/>
          <cell r="H3680"/>
          <cell r="I3680"/>
          <cell r="J3680"/>
          <cell r="K3680"/>
          <cell r="L3680"/>
          <cell r="M3680"/>
          <cell r="N3680"/>
          <cell r="O3680"/>
          <cell r="P3680">
            <v>0</v>
          </cell>
          <cell r="Q3680"/>
          <cell r="R3680"/>
          <cell r="S3680" t="str">
            <v xml:space="preserve">32819 </v>
          </cell>
          <cell r="T3680"/>
          <cell r="U3680"/>
          <cell r="V3680"/>
          <cell r="W3680"/>
          <cell r="X3680"/>
          <cell r="Y3680"/>
          <cell r="Z3680"/>
          <cell r="AA3680">
            <v>32819</v>
          </cell>
          <cell r="AB3680"/>
        </row>
        <row r="3681">
          <cell r="A3681"/>
          <cell r="B3681"/>
          <cell r="C3681"/>
          <cell r="D3681"/>
          <cell r="E3681"/>
          <cell r="F3681"/>
          <cell r="G3681"/>
          <cell r="H3681"/>
          <cell r="I3681"/>
          <cell r="J3681"/>
          <cell r="K3681"/>
          <cell r="L3681"/>
          <cell r="M3681"/>
          <cell r="N3681"/>
          <cell r="O3681"/>
          <cell r="P3681">
            <v>0</v>
          </cell>
          <cell r="Q3681"/>
          <cell r="R3681"/>
          <cell r="S3681" t="str">
            <v xml:space="preserve">32819 </v>
          </cell>
          <cell r="T3681"/>
          <cell r="U3681"/>
          <cell r="V3681"/>
          <cell r="W3681"/>
          <cell r="X3681"/>
          <cell r="Y3681"/>
          <cell r="Z3681"/>
          <cell r="AA3681">
            <v>32819</v>
          </cell>
          <cell r="AB3681"/>
        </row>
        <row r="3682">
          <cell r="A3682"/>
          <cell r="B3682"/>
          <cell r="C3682"/>
          <cell r="D3682"/>
          <cell r="E3682"/>
          <cell r="F3682"/>
          <cell r="G3682"/>
          <cell r="H3682"/>
          <cell r="I3682"/>
          <cell r="J3682"/>
          <cell r="K3682"/>
          <cell r="L3682"/>
          <cell r="M3682"/>
          <cell r="N3682"/>
          <cell r="O3682"/>
          <cell r="P3682">
            <v>0</v>
          </cell>
          <cell r="Q3682"/>
          <cell r="R3682"/>
          <cell r="S3682" t="str">
            <v xml:space="preserve">32819 </v>
          </cell>
          <cell r="T3682"/>
          <cell r="U3682"/>
          <cell r="V3682"/>
          <cell r="W3682"/>
          <cell r="X3682"/>
          <cell r="Y3682"/>
          <cell r="Z3682"/>
          <cell r="AA3682">
            <v>32819</v>
          </cell>
          <cell r="AB3682"/>
        </row>
        <row r="3683">
          <cell r="A3683"/>
          <cell r="B3683"/>
          <cell r="C3683"/>
          <cell r="D3683"/>
          <cell r="E3683"/>
          <cell r="F3683"/>
          <cell r="G3683"/>
          <cell r="H3683"/>
          <cell r="I3683"/>
          <cell r="J3683"/>
          <cell r="K3683"/>
          <cell r="L3683"/>
          <cell r="M3683"/>
          <cell r="N3683"/>
          <cell r="O3683"/>
          <cell r="P3683">
            <v>0</v>
          </cell>
          <cell r="Q3683"/>
          <cell r="R3683"/>
          <cell r="S3683" t="str">
            <v xml:space="preserve">32819 </v>
          </cell>
          <cell r="T3683"/>
          <cell r="U3683"/>
          <cell r="V3683"/>
          <cell r="W3683"/>
          <cell r="X3683"/>
          <cell r="Y3683"/>
          <cell r="Z3683"/>
          <cell r="AA3683">
            <v>32819</v>
          </cell>
          <cell r="AB3683"/>
        </row>
        <row r="3684">
          <cell r="A3684"/>
          <cell r="B3684"/>
          <cell r="C3684"/>
          <cell r="D3684"/>
          <cell r="E3684"/>
          <cell r="F3684"/>
          <cell r="G3684"/>
          <cell r="H3684"/>
          <cell r="I3684"/>
          <cell r="J3684"/>
          <cell r="K3684"/>
          <cell r="L3684"/>
          <cell r="M3684"/>
          <cell r="N3684"/>
          <cell r="O3684"/>
          <cell r="P3684">
            <v>0</v>
          </cell>
          <cell r="Q3684"/>
          <cell r="R3684"/>
          <cell r="S3684" t="str">
            <v xml:space="preserve">32819 </v>
          </cell>
          <cell r="T3684"/>
          <cell r="U3684"/>
          <cell r="V3684"/>
          <cell r="W3684"/>
          <cell r="X3684"/>
          <cell r="Y3684"/>
          <cell r="Z3684"/>
          <cell r="AA3684">
            <v>32819</v>
          </cell>
          <cell r="AB3684"/>
        </row>
        <row r="3685">
          <cell r="A3685"/>
          <cell r="B3685"/>
          <cell r="C3685"/>
          <cell r="D3685"/>
          <cell r="E3685"/>
          <cell r="F3685"/>
          <cell r="G3685"/>
          <cell r="H3685"/>
          <cell r="I3685"/>
          <cell r="J3685"/>
          <cell r="K3685"/>
          <cell r="L3685"/>
          <cell r="M3685"/>
          <cell r="N3685"/>
          <cell r="O3685"/>
          <cell r="P3685">
            <v>0</v>
          </cell>
          <cell r="Q3685"/>
          <cell r="R3685"/>
          <cell r="S3685" t="str">
            <v xml:space="preserve">32819 </v>
          </cell>
          <cell r="T3685"/>
          <cell r="U3685"/>
          <cell r="V3685"/>
          <cell r="W3685"/>
          <cell r="X3685"/>
          <cell r="Y3685"/>
          <cell r="Z3685"/>
          <cell r="AA3685">
            <v>32819</v>
          </cell>
          <cell r="AB3685"/>
        </row>
        <row r="3686">
          <cell r="A3686"/>
          <cell r="B3686"/>
          <cell r="C3686"/>
          <cell r="D3686"/>
          <cell r="E3686"/>
          <cell r="F3686"/>
          <cell r="G3686"/>
          <cell r="H3686"/>
          <cell r="I3686"/>
          <cell r="J3686"/>
          <cell r="K3686"/>
          <cell r="L3686"/>
          <cell r="M3686"/>
          <cell r="N3686"/>
          <cell r="O3686"/>
          <cell r="P3686">
            <v>0</v>
          </cell>
          <cell r="Q3686"/>
          <cell r="R3686"/>
          <cell r="S3686" t="str">
            <v xml:space="preserve">32819 </v>
          </cell>
          <cell r="T3686"/>
          <cell r="U3686"/>
          <cell r="V3686"/>
          <cell r="W3686"/>
          <cell r="X3686"/>
          <cell r="Y3686"/>
          <cell r="Z3686"/>
          <cell r="AA3686">
            <v>32819</v>
          </cell>
          <cell r="AB3686"/>
        </row>
        <row r="3687">
          <cell r="A3687"/>
          <cell r="B3687"/>
          <cell r="C3687"/>
          <cell r="D3687"/>
          <cell r="E3687"/>
          <cell r="F3687"/>
          <cell r="G3687"/>
          <cell r="H3687"/>
          <cell r="I3687"/>
          <cell r="J3687"/>
          <cell r="K3687"/>
          <cell r="L3687"/>
          <cell r="M3687"/>
          <cell r="N3687"/>
          <cell r="O3687"/>
          <cell r="P3687">
            <v>0</v>
          </cell>
          <cell r="Q3687"/>
          <cell r="R3687"/>
          <cell r="S3687" t="str">
            <v xml:space="preserve">32819 </v>
          </cell>
          <cell r="T3687"/>
          <cell r="U3687"/>
          <cell r="V3687"/>
          <cell r="W3687"/>
          <cell r="X3687"/>
          <cell r="Y3687"/>
          <cell r="Z3687"/>
          <cell r="AA3687">
            <v>32819</v>
          </cell>
          <cell r="AB3687"/>
        </row>
        <row r="3688">
          <cell r="A3688"/>
          <cell r="B3688"/>
          <cell r="C3688"/>
          <cell r="D3688"/>
          <cell r="E3688"/>
          <cell r="F3688"/>
          <cell r="G3688"/>
          <cell r="H3688"/>
          <cell r="I3688"/>
          <cell r="J3688"/>
          <cell r="K3688"/>
          <cell r="L3688"/>
          <cell r="M3688"/>
          <cell r="N3688"/>
          <cell r="O3688"/>
          <cell r="P3688">
            <v>0</v>
          </cell>
          <cell r="Q3688"/>
          <cell r="R3688"/>
          <cell r="S3688" t="str">
            <v xml:space="preserve">32819 </v>
          </cell>
          <cell r="T3688"/>
          <cell r="U3688"/>
          <cell r="V3688"/>
          <cell r="W3688"/>
          <cell r="X3688"/>
          <cell r="Y3688"/>
          <cell r="Z3688"/>
          <cell r="AA3688">
            <v>32819</v>
          </cell>
          <cell r="AB3688"/>
        </row>
        <row r="3689">
          <cell r="A3689"/>
          <cell r="B3689"/>
          <cell r="C3689"/>
          <cell r="D3689"/>
          <cell r="E3689"/>
          <cell r="F3689"/>
          <cell r="G3689"/>
          <cell r="H3689"/>
          <cell r="I3689"/>
          <cell r="J3689"/>
          <cell r="K3689"/>
          <cell r="L3689"/>
          <cell r="M3689"/>
          <cell r="N3689"/>
          <cell r="O3689"/>
          <cell r="P3689">
            <v>0</v>
          </cell>
          <cell r="Q3689"/>
          <cell r="R3689"/>
          <cell r="S3689" t="str">
            <v xml:space="preserve">32819 </v>
          </cell>
          <cell r="T3689"/>
          <cell r="U3689"/>
          <cell r="V3689"/>
          <cell r="W3689"/>
          <cell r="X3689"/>
          <cell r="Y3689"/>
          <cell r="Z3689"/>
          <cell r="AA3689">
            <v>32819</v>
          </cell>
          <cell r="AB3689"/>
        </row>
        <row r="3690">
          <cell r="A3690"/>
          <cell r="B3690"/>
          <cell r="C3690"/>
          <cell r="D3690"/>
          <cell r="E3690"/>
          <cell r="F3690"/>
          <cell r="G3690"/>
          <cell r="H3690"/>
          <cell r="I3690"/>
          <cell r="J3690"/>
          <cell r="K3690"/>
          <cell r="L3690"/>
          <cell r="M3690"/>
          <cell r="N3690"/>
          <cell r="O3690"/>
          <cell r="P3690">
            <v>0</v>
          </cell>
          <cell r="Q3690"/>
          <cell r="R3690"/>
          <cell r="S3690" t="str">
            <v xml:space="preserve">32819 </v>
          </cell>
          <cell r="T3690"/>
          <cell r="U3690"/>
          <cell r="V3690"/>
          <cell r="W3690"/>
          <cell r="X3690"/>
          <cell r="Y3690"/>
          <cell r="Z3690"/>
          <cell r="AA3690">
            <v>32819</v>
          </cell>
          <cell r="AB3690"/>
        </row>
        <row r="3691">
          <cell r="A3691"/>
          <cell r="B3691"/>
          <cell r="C3691"/>
          <cell r="D3691"/>
          <cell r="E3691"/>
          <cell r="F3691"/>
          <cell r="G3691"/>
          <cell r="H3691"/>
          <cell r="I3691"/>
          <cell r="J3691"/>
          <cell r="K3691"/>
          <cell r="L3691"/>
          <cell r="M3691"/>
          <cell r="N3691"/>
          <cell r="O3691"/>
          <cell r="P3691">
            <v>0</v>
          </cell>
          <cell r="Q3691"/>
          <cell r="R3691"/>
          <cell r="S3691" t="str">
            <v xml:space="preserve">32819 </v>
          </cell>
          <cell r="T3691"/>
          <cell r="U3691"/>
          <cell r="V3691"/>
          <cell r="W3691"/>
          <cell r="X3691"/>
          <cell r="Y3691"/>
          <cell r="Z3691"/>
          <cell r="AA3691">
            <v>32819</v>
          </cell>
          <cell r="AB3691"/>
        </row>
        <row r="3692">
          <cell r="A3692"/>
          <cell r="B3692"/>
          <cell r="C3692"/>
          <cell r="D3692"/>
          <cell r="E3692"/>
          <cell r="F3692"/>
          <cell r="G3692"/>
          <cell r="H3692"/>
          <cell r="I3692"/>
          <cell r="J3692"/>
          <cell r="K3692"/>
          <cell r="L3692"/>
          <cell r="M3692"/>
          <cell r="N3692"/>
          <cell r="O3692"/>
          <cell r="P3692">
            <v>0</v>
          </cell>
          <cell r="Q3692"/>
          <cell r="R3692"/>
          <cell r="S3692" t="str">
            <v xml:space="preserve">32819 </v>
          </cell>
          <cell r="T3692"/>
          <cell r="U3692"/>
          <cell r="V3692"/>
          <cell r="W3692"/>
          <cell r="X3692"/>
          <cell r="Y3692"/>
          <cell r="Z3692"/>
          <cell r="AA3692">
            <v>32819</v>
          </cell>
          <cell r="AB3692"/>
        </row>
        <row r="3693">
          <cell r="A3693"/>
          <cell r="B3693"/>
          <cell r="C3693"/>
          <cell r="D3693"/>
          <cell r="E3693"/>
          <cell r="F3693"/>
          <cell r="G3693"/>
          <cell r="H3693"/>
          <cell r="I3693"/>
          <cell r="J3693"/>
          <cell r="K3693"/>
          <cell r="L3693"/>
          <cell r="M3693"/>
          <cell r="N3693"/>
          <cell r="O3693"/>
          <cell r="P3693">
            <v>0</v>
          </cell>
          <cell r="Q3693"/>
          <cell r="R3693"/>
          <cell r="S3693" t="str">
            <v xml:space="preserve">32819 </v>
          </cell>
          <cell r="T3693"/>
          <cell r="U3693"/>
          <cell r="V3693"/>
          <cell r="W3693"/>
          <cell r="X3693"/>
          <cell r="Y3693"/>
          <cell r="Z3693"/>
          <cell r="AA3693">
            <v>32819</v>
          </cell>
          <cell r="AB3693"/>
        </row>
        <row r="3694">
          <cell r="A3694"/>
          <cell r="B3694"/>
          <cell r="C3694"/>
          <cell r="D3694"/>
          <cell r="E3694"/>
          <cell r="F3694"/>
          <cell r="G3694"/>
          <cell r="H3694"/>
          <cell r="I3694"/>
          <cell r="J3694"/>
          <cell r="K3694"/>
          <cell r="L3694"/>
          <cell r="M3694"/>
          <cell r="N3694"/>
          <cell r="O3694"/>
          <cell r="P3694">
            <v>0</v>
          </cell>
          <cell r="Q3694"/>
          <cell r="R3694"/>
          <cell r="S3694" t="str">
            <v xml:space="preserve">32819 </v>
          </cell>
          <cell r="T3694"/>
          <cell r="U3694"/>
          <cell r="V3694"/>
          <cell r="W3694"/>
          <cell r="X3694"/>
          <cell r="Y3694"/>
          <cell r="Z3694"/>
          <cell r="AA3694">
            <v>32819</v>
          </cell>
          <cell r="AB3694"/>
        </row>
        <row r="3695">
          <cell r="A3695"/>
          <cell r="B3695"/>
          <cell r="C3695"/>
          <cell r="D3695"/>
          <cell r="E3695"/>
          <cell r="F3695"/>
          <cell r="G3695"/>
          <cell r="H3695"/>
          <cell r="I3695"/>
          <cell r="J3695"/>
          <cell r="K3695"/>
          <cell r="L3695"/>
          <cell r="M3695"/>
          <cell r="N3695"/>
          <cell r="O3695"/>
          <cell r="P3695">
            <v>0</v>
          </cell>
          <cell r="Q3695"/>
          <cell r="R3695"/>
          <cell r="S3695" t="str">
            <v xml:space="preserve">32819 </v>
          </cell>
          <cell r="T3695"/>
          <cell r="U3695"/>
          <cell r="V3695"/>
          <cell r="W3695"/>
          <cell r="X3695"/>
          <cell r="Y3695"/>
          <cell r="Z3695"/>
          <cell r="AA3695">
            <v>32819</v>
          </cell>
          <cell r="AB3695"/>
        </row>
        <row r="3696">
          <cell r="A3696"/>
          <cell r="B3696"/>
          <cell r="C3696"/>
          <cell r="D3696"/>
          <cell r="E3696"/>
          <cell r="F3696"/>
          <cell r="G3696"/>
          <cell r="H3696"/>
          <cell r="I3696"/>
          <cell r="J3696"/>
          <cell r="K3696"/>
          <cell r="L3696"/>
          <cell r="M3696"/>
          <cell r="N3696"/>
          <cell r="O3696"/>
          <cell r="P3696">
            <v>0</v>
          </cell>
          <cell r="Q3696"/>
          <cell r="R3696"/>
          <cell r="S3696" t="str">
            <v xml:space="preserve">32819 </v>
          </cell>
          <cell r="T3696"/>
          <cell r="U3696"/>
          <cell r="V3696"/>
          <cell r="W3696"/>
          <cell r="X3696"/>
          <cell r="Y3696"/>
          <cell r="Z3696"/>
          <cell r="AA3696">
            <v>32819</v>
          </cell>
          <cell r="AB3696"/>
        </row>
        <row r="3697">
          <cell r="A3697"/>
          <cell r="B3697"/>
          <cell r="C3697"/>
          <cell r="D3697"/>
          <cell r="E3697"/>
          <cell r="F3697"/>
          <cell r="G3697"/>
          <cell r="H3697"/>
          <cell r="I3697"/>
          <cell r="J3697"/>
          <cell r="K3697"/>
          <cell r="L3697"/>
          <cell r="M3697"/>
          <cell r="N3697"/>
          <cell r="O3697"/>
          <cell r="P3697">
            <v>0</v>
          </cell>
          <cell r="Q3697"/>
          <cell r="R3697"/>
          <cell r="S3697" t="str">
            <v xml:space="preserve">32819 </v>
          </cell>
          <cell r="T3697"/>
          <cell r="U3697"/>
          <cell r="V3697"/>
          <cell r="W3697"/>
          <cell r="X3697"/>
          <cell r="Y3697"/>
          <cell r="Z3697"/>
          <cell r="AA3697">
            <v>32819</v>
          </cell>
          <cell r="AB3697"/>
        </row>
        <row r="3698">
          <cell r="A3698"/>
          <cell r="B3698"/>
          <cell r="C3698"/>
          <cell r="D3698"/>
          <cell r="E3698"/>
          <cell r="F3698"/>
          <cell r="G3698"/>
          <cell r="H3698"/>
          <cell r="I3698"/>
          <cell r="J3698"/>
          <cell r="K3698"/>
          <cell r="L3698"/>
          <cell r="M3698"/>
          <cell r="N3698"/>
          <cell r="O3698"/>
          <cell r="P3698">
            <v>0</v>
          </cell>
          <cell r="Q3698"/>
          <cell r="R3698"/>
          <cell r="S3698" t="str">
            <v xml:space="preserve">32819 </v>
          </cell>
          <cell r="T3698"/>
          <cell r="U3698"/>
          <cell r="V3698"/>
          <cell r="W3698"/>
          <cell r="X3698"/>
          <cell r="Y3698"/>
          <cell r="Z3698"/>
          <cell r="AA3698">
            <v>32819</v>
          </cell>
          <cell r="AB3698"/>
        </row>
        <row r="3699">
          <cell r="A3699"/>
          <cell r="B3699"/>
          <cell r="C3699"/>
          <cell r="D3699"/>
          <cell r="E3699"/>
          <cell r="F3699"/>
          <cell r="G3699"/>
          <cell r="H3699"/>
          <cell r="I3699"/>
          <cell r="J3699"/>
          <cell r="K3699"/>
          <cell r="L3699"/>
          <cell r="M3699"/>
          <cell r="N3699"/>
          <cell r="O3699"/>
          <cell r="P3699">
            <v>0</v>
          </cell>
          <cell r="Q3699"/>
          <cell r="R3699"/>
          <cell r="S3699" t="str">
            <v xml:space="preserve">32819 </v>
          </cell>
          <cell r="T3699"/>
          <cell r="U3699"/>
          <cell r="V3699"/>
          <cell r="W3699"/>
          <cell r="X3699"/>
          <cell r="Y3699"/>
          <cell r="Z3699"/>
          <cell r="AA3699">
            <v>32819</v>
          </cell>
          <cell r="AB3699"/>
        </row>
        <row r="3700">
          <cell r="A3700"/>
          <cell r="B3700"/>
          <cell r="C3700"/>
          <cell r="D3700"/>
          <cell r="E3700"/>
          <cell r="F3700"/>
          <cell r="G3700"/>
          <cell r="H3700"/>
          <cell r="I3700"/>
          <cell r="J3700"/>
          <cell r="K3700"/>
          <cell r="L3700"/>
          <cell r="M3700"/>
          <cell r="N3700"/>
          <cell r="O3700"/>
          <cell r="P3700">
            <v>0</v>
          </cell>
          <cell r="Q3700"/>
          <cell r="R3700"/>
          <cell r="S3700" t="str">
            <v xml:space="preserve">32819 </v>
          </cell>
          <cell r="T3700"/>
          <cell r="U3700"/>
          <cell r="V3700"/>
          <cell r="W3700"/>
          <cell r="X3700"/>
          <cell r="Y3700"/>
          <cell r="Z3700"/>
          <cell r="AA3700">
            <v>32819</v>
          </cell>
          <cell r="AB3700"/>
        </row>
        <row r="3701">
          <cell r="A3701"/>
          <cell r="B3701"/>
          <cell r="C3701"/>
          <cell r="D3701"/>
          <cell r="E3701"/>
          <cell r="F3701"/>
          <cell r="G3701"/>
          <cell r="H3701"/>
          <cell r="I3701"/>
          <cell r="J3701"/>
          <cell r="K3701"/>
          <cell r="L3701"/>
          <cell r="M3701"/>
          <cell r="N3701"/>
          <cell r="O3701"/>
          <cell r="P3701">
            <v>0</v>
          </cell>
          <cell r="Q3701"/>
          <cell r="R3701"/>
          <cell r="S3701" t="str">
            <v xml:space="preserve">32819 </v>
          </cell>
          <cell r="T3701"/>
          <cell r="U3701"/>
          <cell r="V3701"/>
          <cell r="W3701"/>
          <cell r="X3701"/>
          <cell r="Y3701"/>
          <cell r="Z3701"/>
          <cell r="AA3701">
            <v>32819</v>
          </cell>
          <cell r="AB3701"/>
        </row>
        <row r="3702">
          <cell r="A3702"/>
          <cell r="B3702"/>
          <cell r="C3702"/>
          <cell r="D3702"/>
          <cell r="E3702"/>
          <cell r="F3702"/>
          <cell r="G3702"/>
          <cell r="H3702"/>
          <cell r="I3702"/>
          <cell r="J3702"/>
          <cell r="K3702"/>
          <cell r="L3702"/>
          <cell r="M3702"/>
          <cell r="N3702"/>
          <cell r="O3702"/>
          <cell r="P3702">
            <v>0</v>
          </cell>
          <cell r="Q3702"/>
          <cell r="R3702"/>
          <cell r="S3702" t="str">
            <v xml:space="preserve">32819 </v>
          </cell>
          <cell r="T3702"/>
          <cell r="U3702"/>
          <cell r="V3702"/>
          <cell r="W3702"/>
          <cell r="X3702"/>
          <cell r="Y3702"/>
          <cell r="Z3702"/>
          <cell r="AA3702">
            <v>32819</v>
          </cell>
          <cell r="AB3702"/>
        </row>
        <row r="3703">
          <cell r="A3703"/>
          <cell r="B3703"/>
          <cell r="C3703"/>
          <cell r="D3703"/>
          <cell r="E3703"/>
          <cell r="F3703"/>
          <cell r="G3703"/>
          <cell r="H3703"/>
          <cell r="I3703"/>
          <cell r="J3703"/>
          <cell r="K3703"/>
          <cell r="L3703"/>
          <cell r="M3703"/>
          <cell r="N3703"/>
          <cell r="O3703"/>
          <cell r="P3703">
            <v>0</v>
          </cell>
          <cell r="Q3703"/>
          <cell r="R3703"/>
          <cell r="S3703" t="str">
            <v xml:space="preserve">32819 </v>
          </cell>
          <cell r="T3703"/>
          <cell r="U3703"/>
          <cell r="V3703"/>
          <cell r="W3703"/>
          <cell r="X3703"/>
          <cell r="Y3703"/>
          <cell r="Z3703"/>
          <cell r="AA3703">
            <v>32819</v>
          </cell>
          <cell r="AB3703"/>
        </row>
        <row r="3704">
          <cell r="A3704"/>
          <cell r="B3704"/>
          <cell r="C3704"/>
          <cell r="D3704"/>
          <cell r="E3704"/>
          <cell r="F3704"/>
          <cell r="G3704"/>
          <cell r="H3704"/>
          <cell r="I3704"/>
          <cell r="J3704"/>
          <cell r="K3704"/>
          <cell r="L3704"/>
          <cell r="M3704"/>
          <cell r="N3704"/>
          <cell r="O3704"/>
          <cell r="P3704">
            <v>0</v>
          </cell>
          <cell r="Q3704"/>
          <cell r="R3704"/>
          <cell r="S3704" t="str">
            <v xml:space="preserve">32819 </v>
          </cell>
          <cell r="T3704"/>
          <cell r="U3704"/>
          <cell r="V3704"/>
          <cell r="W3704"/>
          <cell r="X3704"/>
          <cell r="Y3704"/>
          <cell r="Z3704"/>
          <cell r="AA3704">
            <v>32819</v>
          </cell>
          <cell r="AB3704"/>
        </row>
        <row r="3705">
          <cell r="A3705"/>
          <cell r="B3705"/>
          <cell r="C3705"/>
          <cell r="D3705"/>
          <cell r="E3705"/>
          <cell r="F3705"/>
          <cell r="G3705"/>
          <cell r="H3705"/>
          <cell r="I3705"/>
          <cell r="J3705"/>
          <cell r="K3705"/>
          <cell r="L3705"/>
          <cell r="M3705"/>
          <cell r="N3705"/>
          <cell r="O3705"/>
          <cell r="P3705">
            <v>0</v>
          </cell>
          <cell r="Q3705"/>
          <cell r="R3705"/>
          <cell r="S3705" t="str">
            <v xml:space="preserve">32819 </v>
          </cell>
          <cell r="T3705"/>
          <cell r="U3705"/>
          <cell r="V3705"/>
          <cell r="W3705"/>
          <cell r="X3705"/>
          <cell r="Y3705"/>
          <cell r="Z3705"/>
          <cell r="AA3705">
            <v>32819</v>
          </cell>
          <cell r="AB3705"/>
        </row>
        <row r="3706">
          <cell r="A3706"/>
          <cell r="B3706"/>
          <cell r="C3706"/>
          <cell r="D3706"/>
          <cell r="E3706"/>
          <cell r="F3706"/>
          <cell r="G3706"/>
          <cell r="H3706"/>
          <cell r="I3706"/>
          <cell r="J3706"/>
          <cell r="K3706"/>
          <cell r="L3706"/>
          <cell r="M3706"/>
          <cell r="N3706"/>
          <cell r="O3706"/>
          <cell r="P3706">
            <v>0</v>
          </cell>
          <cell r="Q3706"/>
          <cell r="R3706"/>
          <cell r="S3706" t="str">
            <v xml:space="preserve">32819 </v>
          </cell>
          <cell r="T3706"/>
          <cell r="U3706"/>
          <cell r="V3706"/>
          <cell r="W3706"/>
          <cell r="X3706"/>
          <cell r="Y3706"/>
          <cell r="Z3706"/>
          <cell r="AA3706">
            <v>32819</v>
          </cell>
          <cell r="AB3706"/>
        </row>
        <row r="3707">
          <cell r="A3707"/>
          <cell r="B3707"/>
          <cell r="C3707"/>
          <cell r="D3707"/>
          <cell r="E3707"/>
          <cell r="F3707"/>
          <cell r="G3707"/>
          <cell r="H3707"/>
          <cell r="I3707"/>
          <cell r="J3707"/>
          <cell r="K3707"/>
          <cell r="L3707"/>
          <cell r="M3707"/>
          <cell r="N3707"/>
          <cell r="O3707"/>
          <cell r="P3707">
            <v>0</v>
          </cell>
          <cell r="Q3707"/>
          <cell r="R3707"/>
          <cell r="S3707" t="str">
            <v xml:space="preserve">32819 </v>
          </cell>
          <cell r="T3707"/>
          <cell r="U3707"/>
          <cell r="V3707"/>
          <cell r="W3707"/>
          <cell r="X3707"/>
          <cell r="Y3707"/>
          <cell r="Z3707"/>
          <cell r="AA3707">
            <v>32819</v>
          </cell>
          <cell r="AB3707"/>
        </row>
        <row r="3708">
          <cell r="A3708"/>
          <cell r="B3708"/>
          <cell r="C3708"/>
          <cell r="D3708"/>
          <cell r="E3708"/>
          <cell r="F3708"/>
          <cell r="G3708"/>
          <cell r="H3708"/>
          <cell r="I3708"/>
          <cell r="J3708"/>
          <cell r="K3708"/>
          <cell r="L3708"/>
          <cell r="M3708"/>
          <cell r="N3708"/>
          <cell r="O3708"/>
          <cell r="P3708">
            <v>0</v>
          </cell>
          <cell r="Q3708"/>
          <cell r="R3708"/>
          <cell r="S3708" t="str">
            <v xml:space="preserve">32819 </v>
          </cell>
          <cell r="T3708"/>
          <cell r="U3708"/>
          <cell r="V3708"/>
          <cell r="W3708"/>
          <cell r="X3708"/>
          <cell r="Y3708"/>
          <cell r="Z3708"/>
          <cell r="AA3708">
            <v>32819</v>
          </cell>
          <cell r="AB3708"/>
        </row>
        <row r="3709">
          <cell r="A3709"/>
          <cell r="B3709"/>
          <cell r="C3709"/>
          <cell r="D3709"/>
          <cell r="E3709"/>
          <cell r="F3709"/>
          <cell r="G3709"/>
          <cell r="H3709"/>
          <cell r="I3709"/>
          <cell r="J3709"/>
          <cell r="K3709"/>
          <cell r="L3709"/>
          <cell r="M3709"/>
          <cell r="N3709"/>
          <cell r="O3709"/>
          <cell r="P3709">
            <v>0</v>
          </cell>
          <cell r="Q3709"/>
          <cell r="R3709"/>
          <cell r="S3709" t="str">
            <v xml:space="preserve">32819 </v>
          </cell>
          <cell r="T3709"/>
          <cell r="U3709"/>
          <cell r="V3709"/>
          <cell r="W3709"/>
          <cell r="X3709"/>
          <cell r="Y3709"/>
          <cell r="Z3709"/>
          <cell r="AA3709">
            <v>32819</v>
          </cell>
          <cell r="AB3709"/>
        </row>
        <row r="3710">
          <cell r="A3710"/>
          <cell r="B3710"/>
          <cell r="C3710"/>
          <cell r="D3710"/>
          <cell r="E3710"/>
          <cell r="F3710"/>
          <cell r="G3710"/>
          <cell r="H3710"/>
          <cell r="I3710"/>
          <cell r="J3710"/>
          <cell r="K3710"/>
          <cell r="L3710"/>
          <cell r="M3710"/>
          <cell r="N3710"/>
          <cell r="O3710"/>
          <cell r="P3710">
            <v>0</v>
          </cell>
          <cell r="Q3710"/>
          <cell r="R3710"/>
          <cell r="S3710" t="str">
            <v xml:space="preserve">32819 </v>
          </cell>
          <cell r="T3710"/>
          <cell r="U3710"/>
          <cell r="V3710"/>
          <cell r="W3710"/>
          <cell r="X3710"/>
          <cell r="Y3710"/>
          <cell r="Z3710"/>
          <cell r="AA3710">
            <v>32819</v>
          </cell>
          <cell r="AB3710"/>
        </row>
        <row r="3711">
          <cell r="A3711"/>
          <cell r="B3711"/>
          <cell r="C3711"/>
          <cell r="D3711"/>
          <cell r="E3711"/>
          <cell r="F3711"/>
          <cell r="G3711"/>
          <cell r="H3711"/>
          <cell r="I3711"/>
          <cell r="J3711"/>
          <cell r="K3711"/>
          <cell r="L3711"/>
          <cell r="M3711"/>
          <cell r="N3711"/>
          <cell r="O3711"/>
          <cell r="P3711">
            <v>0</v>
          </cell>
          <cell r="Q3711"/>
          <cell r="R3711"/>
          <cell r="S3711" t="str">
            <v xml:space="preserve">32819 </v>
          </cell>
          <cell r="T3711"/>
          <cell r="U3711"/>
          <cell r="V3711"/>
          <cell r="W3711"/>
          <cell r="X3711"/>
          <cell r="Y3711"/>
          <cell r="Z3711"/>
          <cell r="AA3711">
            <v>32819</v>
          </cell>
          <cell r="AB3711"/>
        </row>
        <row r="3712">
          <cell r="A3712"/>
          <cell r="B3712"/>
          <cell r="C3712"/>
          <cell r="D3712"/>
          <cell r="E3712"/>
          <cell r="F3712"/>
          <cell r="G3712"/>
          <cell r="H3712"/>
          <cell r="I3712"/>
          <cell r="J3712"/>
          <cell r="K3712"/>
          <cell r="L3712"/>
          <cell r="M3712"/>
          <cell r="N3712"/>
          <cell r="O3712"/>
          <cell r="P3712">
            <v>0</v>
          </cell>
          <cell r="Q3712"/>
          <cell r="R3712"/>
          <cell r="S3712" t="str">
            <v xml:space="preserve">32819 </v>
          </cell>
          <cell r="T3712"/>
          <cell r="U3712"/>
          <cell r="V3712"/>
          <cell r="W3712"/>
          <cell r="X3712"/>
          <cell r="Y3712"/>
          <cell r="Z3712"/>
          <cell r="AA3712">
            <v>32819</v>
          </cell>
          <cell r="AB3712"/>
        </row>
        <row r="3713">
          <cell r="A3713"/>
          <cell r="B3713"/>
          <cell r="C3713"/>
          <cell r="D3713"/>
          <cell r="E3713"/>
          <cell r="F3713"/>
          <cell r="G3713"/>
          <cell r="H3713"/>
          <cell r="I3713"/>
          <cell r="J3713"/>
          <cell r="K3713"/>
          <cell r="L3713"/>
          <cell r="M3713"/>
          <cell r="N3713"/>
          <cell r="O3713"/>
          <cell r="P3713">
            <v>0</v>
          </cell>
          <cell r="Q3713"/>
          <cell r="R3713"/>
          <cell r="S3713" t="str">
            <v xml:space="preserve">32819 </v>
          </cell>
          <cell r="T3713"/>
          <cell r="U3713"/>
          <cell r="V3713"/>
          <cell r="W3713"/>
          <cell r="X3713"/>
          <cell r="Y3713"/>
          <cell r="Z3713"/>
          <cell r="AA3713">
            <v>32819</v>
          </cell>
          <cell r="AB3713"/>
        </row>
        <row r="3714">
          <cell r="A3714"/>
          <cell r="B3714"/>
          <cell r="C3714"/>
          <cell r="D3714"/>
          <cell r="E3714"/>
          <cell r="F3714"/>
          <cell r="G3714"/>
          <cell r="H3714"/>
          <cell r="I3714"/>
          <cell r="J3714"/>
          <cell r="K3714"/>
          <cell r="L3714"/>
          <cell r="M3714"/>
          <cell r="N3714"/>
          <cell r="O3714"/>
          <cell r="P3714">
            <v>0</v>
          </cell>
          <cell r="Q3714"/>
          <cell r="R3714"/>
          <cell r="S3714" t="str">
            <v xml:space="preserve">32819 </v>
          </cell>
          <cell r="T3714"/>
          <cell r="U3714"/>
          <cell r="V3714"/>
          <cell r="W3714"/>
          <cell r="X3714"/>
          <cell r="Y3714"/>
          <cell r="Z3714"/>
          <cell r="AA3714">
            <v>32819</v>
          </cell>
          <cell r="AB3714"/>
        </row>
        <row r="3715">
          <cell r="A3715"/>
          <cell r="B3715"/>
          <cell r="C3715"/>
          <cell r="D3715"/>
          <cell r="E3715"/>
          <cell r="F3715"/>
          <cell r="G3715"/>
          <cell r="H3715"/>
          <cell r="I3715"/>
          <cell r="J3715"/>
          <cell r="K3715"/>
          <cell r="L3715"/>
          <cell r="M3715"/>
          <cell r="N3715"/>
          <cell r="O3715"/>
          <cell r="P3715">
            <v>0</v>
          </cell>
          <cell r="Q3715"/>
          <cell r="R3715"/>
          <cell r="S3715" t="str">
            <v xml:space="preserve">32819 </v>
          </cell>
          <cell r="T3715"/>
          <cell r="U3715"/>
          <cell r="V3715"/>
          <cell r="W3715"/>
          <cell r="X3715"/>
          <cell r="Y3715"/>
          <cell r="Z3715"/>
          <cell r="AA3715">
            <v>32819</v>
          </cell>
          <cell r="AB3715"/>
        </row>
        <row r="3716">
          <cell r="A3716"/>
          <cell r="B3716"/>
          <cell r="C3716"/>
          <cell r="D3716"/>
          <cell r="E3716"/>
          <cell r="F3716"/>
          <cell r="G3716"/>
          <cell r="H3716"/>
          <cell r="I3716"/>
          <cell r="J3716"/>
          <cell r="K3716"/>
          <cell r="L3716"/>
          <cell r="M3716"/>
          <cell r="N3716"/>
          <cell r="O3716"/>
          <cell r="P3716">
            <v>0</v>
          </cell>
          <cell r="Q3716"/>
          <cell r="R3716"/>
          <cell r="S3716" t="str">
            <v xml:space="preserve">32819 </v>
          </cell>
          <cell r="T3716"/>
          <cell r="U3716"/>
          <cell r="V3716"/>
          <cell r="W3716"/>
          <cell r="X3716"/>
          <cell r="Y3716"/>
          <cell r="Z3716"/>
          <cell r="AA3716">
            <v>32819</v>
          </cell>
          <cell r="AB3716"/>
        </row>
        <row r="3717">
          <cell r="A3717"/>
          <cell r="B3717"/>
          <cell r="C3717"/>
          <cell r="D3717"/>
          <cell r="E3717"/>
          <cell r="F3717"/>
          <cell r="G3717"/>
          <cell r="H3717"/>
          <cell r="I3717"/>
          <cell r="J3717"/>
          <cell r="K3717"/>
          <cell r="L3717"/>
          <cell r="M3717"/>
          <cell r="N3717"/>
          <cell r="O3717"/>
          <cell r="P3717">
            <v>0</v>
          </cell>
          <cell r="Q3717"/>
          <cell r="R3717"/>
          <cell r="S3717" t="str">
            <v xml:space="preserve">32819 </v>
          </cell>
          <cell r="T3717"/>
          <cell r="U3717"/>
          <cell r="V3717"/>
          <cell r="W3717"/>
          <cell r="X3717"/>
          <cell r="Y3717"/>
          <cell r="Z3717"/>
          <cell r="AA3717">
            <v>32819</v>
          </cell>
          <cell r="AB3717"/>
        </row>
        <row r="3718">
          <cell r="A3718"/>
          <cell r="B3718"/>
          <cell r="C3718"/>
          <cell r="D3718"/>
          <cell r="E3718"/>
          <cell r="F3718"/>
          <cell r="G3718"/>
          <cell r="H3718"/>
          <cell r="I3718"/>
          <cell r="J3718"/>
          <cell r="K3718"/>
          <cell r="L3718"/>
          <cell r="M3718"/>
          <cell r="N3718"/>
          <cell r="O3718"/>
          <cell r="P3718">
            <v>0</v>
          </cell>
          <cell r="Q3718"/>
          <cell r="R3718"/>
          <cell r="S3718" t="str">
            <v xml:space="preserve">32819 </v>
          </cell>
          <cell r="T3718"/>
          <cell r="U3718"/>
          <cell r="V3718"/>
          <cell r="W3718"/>
          <cell r="X3718"/>
          <cell r="Y3718"/>
          <cell r="Z3718"/>
          <cell r="AA3718">
            <v>32819</v>
          </cell>
          <cell r="AB3718"/>
        </row>
        <row r="3719">
          <cell r="A3719"/>
          <cell r="B3719"/>
          <cell r="C3719"/>
          <cell r="D3719"/>
          <cell r="E3719"/>
          <cell r="F3719"/>
          <cell r="G3719"/>
          <cell r="H3719"/>
          <cell r="I3719"/>
          <cell r="J3719"/>
          <cell r="K3719"/>
          <cell r="L3719"/>
          <cell r="M3719"/>
          <cell r="N3719"/>
          <cell r="O3719"/>
          <cell r="P3719">
            <v>0</v>
          </cell>
          <cell r="Q3719"/>
          <cell r="R3719"/>
          <cell r="S3719" t="str">
            <v xml:space="preserve">32819 </v>
          </cell>
          <cell r="T3719"/>
          <cell r="U3719"/>
          <cell r="V3719"/>
          <cell r="W3719"/>
          <cell r="X3719"/>
          <cell r="Y3719"/>
          <cell r="Z3719"/>
          <cell r="AA3719">
            <v>32819</v>
          </cell>
          <cell r="AB3719"/>
        </row>
        <row r="3720">
          <cell r="A3720"/>
          <cell r="B3720"/>
          <cell r="C3720"/>
          <cell r="D3720"/>
          <cell r="E3720"/>
          <cell r="F3720"/>
          <cell r="G3720"/>
          <cell r="H3720"/>
          <cell r="I3720"/>
          <cell r="J3720"/>
          <cell r="K3720"/>
          <cell r="L3720"/>
          <cell r="M3720"/>
          <cell r="N3720"/>
          <cell r="O3720"/>
          <cell r="P3720">
            <v>0</v>
          </cell>
          <cell r="Q3720"/>
          <cell r="R3720"/>
          <cell r="S3720" t="str">
            <v xml:space="preserve">32819 </v>
          </cell>
          <cell r="T3720"/>
          <cell r="U3720"/>
          <cell r="V3720"/>
          <cell r="W3720"/>
          <cell r="X3720"/>
          <cell r="Y3720"/>
          <cell r="Z3720"/>
          <cell r="AA3720">
            <v>32819</v>
          </cell>
          <cell r="AB3720"/>
        </row>
        <row r="3721">
          <cell r="A3721"/>
          <cell r="B3721"/>
          <cell r="C3721"/>
          <cell r="D3721"/>
          <cell r="E3721"/>
          <cell r="F3721"/>
          <cell r="G3721"/>
          <cell r="H3721"/>
          <cell r="I3721"/>
          <cell r="J3721"/>
          <cell r="K3721"/>
          <cell r="L3721"/>
          <cell r="M3721"/>
          <cell r="N3721"/>
          <cell r="O3721"/>
          <cell r="P3721">
            <v>0</v>
          </cell>
          <cell r="Q3721"/>
          <cell r="R3721"/>
          <cell r="S3721" t="str">
            <v xml:space="preserve">32819 </v>
          </cell>
          <cell r="T3721"/>
          <cell r="U3721"/>
          <cell r="V3721"/>
          <cell r="W3721"/>
          <cell r="X3721"/>
          <cell r="Y3721"/>
          <cell r="Z3721"/>
          <cell r="AA3721">
            <v>32819</v>
          </cell>
          <cell r="AB3721"/>
        </row>
        <row r="3722">
          <cell r="A3722"/>
          <cell r="B3722"/>
          <cell r="C3722"/>
          <cell r="D3722"/>
          <cell r="E3722"/>
          <cell r="F3722"/>
          <cell r="G3722"/>
          <cell r="H3722"/>
          <cell r="I3722"/>
          <cell r="J3722"/>
          <cell r="K3722"/>
          <cell r="L3722"/>
          <cell r="M3722"/>
          <cell r="N3722"/>
          <cell r="O3722"/>
          <cell r="P3722">
            <v>0</v>
          </cell>
          <cell r="Q3722"/>
          <cell r="R3722"/>
          <cell r="S3722" t="str">
            <v xml:space="preserve">32819 </v>
          </cell>
          <cell r="T3722"/>
          <cell r="U3722"/>
          <cell r="V3722"/>
          <cell r="W3722"/>
          <cell r="X3722"/>
          <cell r="Y3722"/>
          <cell r="Z3722"/>
          <cell r="AA3722">
            <v>32819</v>
          </cell>
          <cell r="AB3722"/>
        </row>
        <row r="3723">
          <cell r="A3723"/>
          <cell r="B3723"/>
          <cell r="C3723"/>
          <cell r="D3723"/>
          <cell r="E3723"/>
          <cell r="F3723"/>
          <cell r="G3723"/>
          <cell r="H3723"/>
          <cell r="I3723"/>
          <cell r="J3723"/>
          <cell r="K3723"/>
          <cell r="L3723"/>
          <cell r="M3723"/>
          <cell r="N3723"/>
          <cell r="O3723"/>
          <cell r="P3723">
            <v>0</v>
          </cell>
          <cell r="Q3723"/>
          <cell r="R3723"/>
          <cell r="S3723" t="str">
            <v xml:space="preserve">32819 </v>
          </cell>
          <cell r="T3723"/>
          <cell r="U3723"/>
          <cell r="V3723"/>
          <cell r="W3723"/>
          <cell r="X3723"/>
          <cell r="Y3723"/>
          <cell r="Z3723"/>
          <cell r="AA3723">
            <v>32819</v>
          </cell>
          <cell r="AB3723"/>
        </row>
        <row r="3724">
          <cell r="A3724"/>
          <cell r="B3724"/>
          <cell r="C3724"/>
          <cell r="D3724"/>
          <cell r="E3724"/>
          <cell r="F3724"/>
          <cell r="G3724"/>
          <cell r="H3724"/>
          <cell r="I3724"/>
          <cell r="J3724"/>
          <cell r="K3724"/>
          <cell r="L3724"/>
          <cell r="M3724"/>
          <cell r="N3724"/>
          <cell r="O3724"/>
          <cell r="P3724">
            <v>0</v>
          </cell>
          <cell r="Q3724"/>
          <cell r="R3724"/>
          <cell r="S3724" t="str">
            <v xml:space="preserve">32819 </v>
          </cell>
          <cell r="T3724"/>
          <cell r="U3724"/>
          <cell r="V3724"/>
          <cell r="W3724"/>
          <cell r="X3724"/>
          <cell r="Y3724"/>
          <cell r="Z3724"/>
          <cell r="AA3724">
            <v>32819</v>
          </cell>
          <cell r="AB3724"/>
        </row>
        <row r="3725">
          <cell r="A3725"/>
          <cell r="B3725"/>
          <cell r="C3725"/>
          <cell r="D3725"/>
          <cell r="E3725"/>
          <cell r="F3725"/>
          <cell r="G3725"/>
          <cell r="H3725"/>
          <cell r="I3725"/>
          <cell r="J3725"/>
          <cell r="K3725"/>
          <cell r="L3725"/>
          <cell r="M3725"/>
          <cell r="N3725"/>
          <cell r="O3725"/>
          <cell r="P3725">
            <v>0</v>
          </cell>
          <cell r="Q3725"/>
          <cell r="R3725"/>
          <cell r="S3725" t="str">
            <v xml:space="preserve">32819 </v>
          </cell>
          <cell r="T3725"/>
          <cell r="U3725"/>
          <cell r="V3725"/>
          <cell r="W3725"/>
          <cell r="X3725"/>
          <cell r="Y3725"/>
          <cell r="Z3725"/>
          <cell r="AA3725">
            <v>32819</v>
          </cell>
          <cell r="AB3725"/>
        </row>
        <row r="3726">
          <cell r="A3726"/>
          <cell r="B3726"/>
          <cell r="C3726"/>
          <cell r="D3726"/>
          <cell r="E3726"/>
          <cell r="F3726"/>
          <cell r="G3726"/>
          <cell r="H3726"/>
          <cell r="I3726"/>
          <cell r="J3726"/>
          <cell r="K3726"/>
          <cell r="L3726"/>
          <cell r="M3726"/>
          <cell r="N3726"/>
          <cell r="O3726"/>
          <cell r="P3726">
            <v>0</v>
          </cell>
          <cell r="Q3726"/>
          <cell r="R3726"/>
          <cell r="S3726" t="str">
            <v xml:space="preserve">32819 </v>
          </cell>
          <cell r="T3726"/>
          <cell r="U3726"/>
          <cell r="V3726"/>
          <cell r="W3726"/>
          <cell r="X3726"/>
          <cell r="Y3726"/>
          <cell r="Z3726"/>
          <cell r="AA3726">
            <v>32819</v>
          </cell>
          <cell r="AB3726"/>
        </row>
        <row r="3727">
          <cell r="A3727"/>
          <cell r="B3727"/>
          <cell r="C3727"/>
          <cell r="D3727"/>
          <cell r="E3727"/>
          <cell r="F3727"/>
          <cell r="G3727"/>
          <cell r="H3727"/>
          <cell r="I3727"/>
          <cell r="J3727"/>
          <cell r="K3727"/>
          <cell r="L3727"/>
          <cell r="M3727"/>
          <cell r="N3727"/>
          <cell r="O3727"/>
          <cell r="P3727">
            <v>0</v>
          </cell>
          <cell r="Q3727"/>
          <cell r="R3727"/>
          <cell r="S3727" t="str">
            <v xml:space="preserve">32819 </v>
          </cell>
          <cell r="T3727"/>
          <cell r="U3727"/>
          <cell r="V3727"/>
          <cell r="W3727"/>
          <cell r="X3727"/>
          <cell r="Y3727"/>
          <cell r="Z3727"/>
          <cell r="AA3727">
            <v>32819</v>
          </cell>
          <cell r="AB3727"/>
        </row>
        <row r="3728">
          <cell r="A3728"/>
          <cell r="B3728"/>
          <cell r="C3728"/>
          <cell r="D3728"/>
          <cell r="E3728"/>
          <cell r="F3728"/>
          <cell r="G3728"/>
          <cell r="H3728"/>
          <cell r="I3728"/>
          <cell r="J3728"/>
          <cell r="K3728"/>
          <cell r="L3728"/>
          <cell r="M3728"/>
          <cell r="N3728"/>
          <cell r="O3728"/>
          <cell r="P3728">
            <v>0</v>
          </cell>
          <cell r="Q3728"/>
          <cell r="R3728"/>
          <cell r="S3728" t="str">
            <v xml:space="preserve">32819 </v>
          </cell>
          <cell r="T3728"/>
          <cell r="U3728"/>
          <cell r="V3728"/>
          <cell r="W3728"/>
          <cell r="X3728"/>
          <cell r="Y3728"/>
          <cell r="Z3728"/>
          <cell r="AA3728">
            <v>32819</v>
          </cell>
          <cell r="AB3728"/>
        </row>
        <row r="3729">
          <cell r="A3729"/>
          <cell r="B3729"/>
          <cell r="C3729"/>
          <cell r="D3729"/>
          <cell r="E3729"/>
          <cell r="F3729"/>
          <cell r="G3729"/>
          <cell r="H3729"/>
          <cell r="I3729"/>
          <cell r="J3729"/>
          <cell r="K3729"/>
          <cell r="L3729"/>
          <cell r="M3729"/>
          <cell r="N3729"/>
          <cell r="O3729"/>
          <cell r="P3729">
            <v>0</v>
          </cell>
          <cell r="Q3729"/>
          <cell r="R3729"/>
          <cell r="S3729" t="str">
            <v xml:space="preserve">32819 </v>
          </cell>
          <cell r="T3729"/>
          <cell r="U3729"/>
          <cell r="V3729"/>
          <cell r="W3729"/>
          <cell r="X3729"/>
          <cell r="Y3729"/>
          <cell r="Z3729"/>
          <cell r="AA3729">
            <v>32819</v>
          </cell>
          <cell r="AB3729"/>
        </row>
        <row r="3730">
          <cell r="A3730"/>
          <cell r="B3730"/>
          <cell r="C3730"/>
          <cell r="D3730"/>
          <cell r="E3730"/>
          <cell r="F3730"/>
          <cell r="G3730"/>
          <cell r="H3730"/>
          <cell r="I3730"/>
          <cell r="J3730"/>
          <cell r="K3730"/>
          <cell r="L3730"/>
          <cell r="M3730"/>
          <cell r="N3730"/>
          <cell r="O3730"/>
          <cell r="P3730">
            <v>0</v>
          </cell>
          <cell r="Q3730"/>
          <cell r="R3730"/>
          <cell r="S3730" t="str">
            <v xml:space="preserve">32819 </v>
          </cell>
          <cell r="T3730"/>
          <cell r="U3730"/>
          <cell r="V3730"/>
          <cell r="W3730"/>
          <cell r="X3730"/>
          <cell r="Y3730"/>
          <cell r="Z3730"/>
          <cell r="AA3730">
            <v>32819</v>
          </cell>
          <cell r="AB3730"/>
        </row>
        <row r="3731">
          <cell r="A3731"/>
          <cell r="B3731"/>
          <cell r="C3731"/>
          <cell r="D3731"/>
          <cell r="E3731"/>
          <cell r="F3731"/>
          <cell r="G3731"/>
          <cell r="H3731"/>
          <cell r="I3731"/>
          <cell r="J3731"/>
          <cell r="K3731"/>
          <cell r="L3731"/>
          <cell r="M3731"/>
          <cell r="N3731"/>
          <cell r="O3731"/>
          <cell r="P3731">
            <v>0</v>
          </cell>
          <cell r="Q3731"/>
          <cell r="R3731"/>
          <cell r="S3731" t="str">
            <v xml:space="preserve">32819 </v>
          </cell>
          <cell r="T3731"/>
          <cell r="U3731"/>
          <cell r="V3731"/>
          <cell r="W3731"/>
          <cell r="X3731"/>
          <cell r="Y3731"/>
          <cell r="Z3731"/>
          <cell r="AA3731">
            <v>32819</v>
          </cell>
          <cell r="AB3731"/>
        </row>
        <row r="3732">
          <cell r="A3732"/>
          <cell r="B3732"/>
          <cell r="C3732"/>
          <cell r="D3732"/>
          <cell r="E3732"/>
          <cell r="F3732"/>
          <cell r="G3732"/>
          <cell r="H3732"/>
          <cell r="I3732"/>
          <cell r="J3732"/>
          <cell r="K3732"/>
          <cell r="L3732"/>
          <cell r="M3732"/>
          <cell r="N3732"/>
          <cell r="O3732"/>
          <cell r="P3732">
            <v>0</v>
          </cell>
          <cell r="Q3732"/>
          <cell r="R3732"/>
          <cell r="S3732" t="str">
            <v xml:space="preserve">32819 </v>
          </cell>
          <cell r="T3732"/>
          <cell r="U3732"/>
          <cell r="V3732"/>
          <cell r="W3732"/>
          <cell r="X3732"/>
          <cell r="Y3732"/>
          <cell r="Z3732"/>
          <cell r="AA3732">
            <v>32819</v>
          </cell>
          <cell r="AB3732"/>
        </row>
        <row r="3733">
          <cell r="A3733"/>
          <cell r="B3733"/>
          <cell r="C3733"/>
          <cell r="D3733"/>
          <cell r="E3733"/>
          <cell r="F3733"/>
          <cell r="G3733"/>
          <cell r="H3733"/>
          <cell r="I3733"/>
          <cell r="J3733"/>
          <cell r="K3733"/>
          <cell r="L3733"/>
          <cell r="M3733"/>
          <cell r="N3733"/>
          <cell r="O3733"/>
          <cell r="P3733">
            <v>0</v>
          </cell>
          <cell r="Q3733"/>
          <cell r="R3733"/>
          <cell r="S3733" t="str">
            <v xml:space="preserve">32819 </v>
          </cell>
          <cell r="T3733"/>
          <cell r="U3733"/>
          <cell r="V3733"/>
          <cell r="W3733"/>
          <cell r="X3733"/>
          <cell r="Y3733"/>
          <cell r="Z3733"/>
          <cell r="AA3733">
            <v>32819</v>
          </cell>
          <cell r="AB3733"/>
        </row>
        <row r="3734">
          <cell r="A3734"/>
          <cell r="B3734"/>
          <cell r="C3734"/>
          <cell r="D3734"/>
          <cell r="E3734"/>
          <cell r="F3734"/>
          <cell r="G3734"/>
          <cell r="H3734"/>
          <cell r="I3734"/>
          <cell r="J3734"/>
          <cell r="K3734"/>
          <cell r="L3734"/>
          <cell r="M3734"/>
          <cell r="N3734"/>
          <cell r="O3734"/>
          <cell r="P3734">
            <v>0</v>
          </cell>
          <cell r="Q3734"/>
          <cell r="R3734"/>
          <cell r="S3734" t="str">
            <v xml:space="preserve">32819 </v>
          </cell>
          <cell r="T3734"/>
          <cell r="U3734"/>
          <cell r="V3734"/>
          <cell r="W3734"/>
          <cell r="X3734"/>
          <cell r="Y3734"/>
          <cell r="Z3734"/>
          <cell r="AA3734">
            <v>32819</v>
          </cell>
          <cell r="AB3734"/>
        </row>
        <row r="3735">
          <cell r="A3735"/>
          <cell r="B3735"/>
          <cell r="C3735"/>
          <cell r="D3735"/>
          <cell r="E3735"/>
          <cell r="F3735"/>
          <cell r="G3735"/>
          <cell r="H3735"/>
          <cell r="I3735"/>
          <cell r="J3735"/>
          <cell r="K3735"/>
          <cell r="L3735"/>
          <cell r="M3735"/>
          <cell r="N3735"/>
          <cell r="O3735"/>
          <cell r="P3735">
            <v>0</v>
          </cell>
          <cell r="Q3735"/>
          <cell r="R3735"/>
          <cell r="S3735" t="str">
            <v xml:space="preserve">32819 </v>
          </cell>
          <cell r="T3735"/>
          <cell r="U3735"/>
          <cell r="V3735"/>
          <cell r="W3735"/>
          <cell r="X3735"/>
          <cell r="Y3735"/>
          <cell r="Z3735"/>
          <cell r="AA3735">
            <v>32819</v>
          </cell>
          <cell r="AB3735"/>
        </row>
        <row r="3736">
          <cell r="A3736"/>
          <cell r="B3736"/>
          <cell r="C3736"/>
          <cell r="D3736"/>
          <cell r="E3736"/>
          <cell r="F3736"/>
          <cell r="G3736"/>
          <cell r="H3736"/>
          <cell r="I3736"/>
          <cell r="J3736"/>
          <cell r="K3736"/>
          <cell r="L3736"/>
          <cell r="M3736"/>
          <cell r="N3736"/>
          <cell r="O3736"/>
          <cell r="P3736">
            <v>0</v>
          </cell>
          <cell r="Q3736"/>
          <cell r="R3736"/>
          <cell r="S3736" t="str">
            <v xml:space="preserve">32819 </v>
          </cell>
          <cell r="T3736"/>
          <cell r="U3736"/>
          <cell r="V3736"/>
          <cell r="W3736"/>
          <cell r="X3736"/>
          <cell r="Y3736"/>
          <cell r="Z3736"/>
          <cell r="AA3736">
            <v>32819</v>
          </cell>
          <cell r="AB3736"/>
        </row>
        <row r="3737">
          <cell r="A3737"/>
          <cell r="B3737"/>
          <cell r="C3737"/>
          <cell r="D3737"/>
          <cell r="E3737"/>
          <cell r="F3737"/>
          <cell r="G3737"/>
          <cell r="H3737"/>
          <cell r="I3737"/>
          <cell r="J3737"/>
          <cell r="K3737"/>
          <cell r="L3737"/>
          <cell r="M3737"/>
          <cell r="N3737"/>
          <cell r="O3737"/>
          <cell r="P3737">
            <v>0</v>
          </cell>
          <cell r="Q3737"/>
          <cell r="R3737"/>
          <cell r="S3737" t="str">
            <v xml:space="preserve">32819 </v>
          </cell>
          <cell r="T3737"/>
          <cell r="U3737"/>
          <cell r="V3737"/>
          <cell r="W3737"/>
          <cell r="X3737"/>
          <cell r="Y3737"/>
          <cell r="Z3737"/>
          <cell r="AA3737">
            <v>32819</v>
          </cell>
          <cell r="AB3737"/>
        </row>
        <row r="3738">
          <cell r="A3738"/>
          <cell r="B3738"/>
          <cell r="C3738"/>
          <cell r="D3738"/>
          <cell r="E3738"/>
          <cell r="F3738"/>
          <cell r="G3738"/>
          <cell r="H3738"/>
          <cell r="I3738"/>
          <cell r="J3738"/>
          <cell r="K3738"/>
          <cell r="L3738"/>
          <cell r="M3738"/>
          <cell r="N3738"/>
          <cell r="O3738"/>
          <cell r="P3738">
            <v>0</v>
          </cell>
          <cell r="Q3738"/>
          <cell r="R3738"/>
          <cell r="S3738" t="str">
            <v xml:space="preserve">32819 </v>
          </cell>
          <cell r="T3738"/>
          <cell r="U3738"/>
          <cell r="V3738"/>
          <cell r="W3738"/>
          <cell r="X3738"/>
          <cell r="Y3738"/>
          <cell r="Z3738"/>
          <cell r="AA3738">
            <v>32819</v>
          </cell>
          <cell r="AB3738"/>
        </row>
        <row r="3739">
          <cell r="A3739"/>
          <cell r="B3739"/>
          <cell r="C3739"/>
          <cell r="D3739"/>
          <cell r="E3739"/>
          <cell r="F3739"/>
          <cell r="G3739"/>
          <cell r="H3739"/>
          <cell r="I3739"/>
          <cell r="J3739"/>
          <cell r="K3739"/>
          <cell r="L3739"/>
          <cell r="M3739"/>
          <cell r="N3739"/>
          <cell r="O3739"/>
          <cell r="P3739">
            <v>0</v>
          </cell>
          <cell r="Q3739"/>
          <cell r="R3739"/>
          <cell r="S3739" t="str">
            <v xml:space="preserve">32819 </v>
          </cell>
          <cell r="T3739"/>
          <cell r="U3739"/>
          <cell r="V3739"/>
          <cell r="W3739"/>
          <cell r="X3739"/>
          <cell r="Y3739"/>
          <cell r="Z3739"/>
          <cell r="AA3739">
            <v>32819</v>
          </cell>
          <cell r="AB3739"/>
        </row>
        <row r="3740">
          <cell r="A3740"/>
          <cell r="B3740"/>
          <cell r="C3740"/>
          <cell r="D3740"/>
          <cell r="E3740"/>
          <cell r="F3740"/>
          <cell r="G3740"/>
          <cell r="H3740"/>
          <cell r="I3740"/>
          <cell r="J3740"/>
          <cell r="K3740"/>
          <cell r="L3740"/>
          <cell r="M3740"/>
          <cell r="N3740"/>
          <cell r="O3740"/>
          <cell r="P3740">
            <v>0</v>
          </cell>
          <cell r="Q3740"/>
          <cell r="R3740"/>
          <cell r="S3740" t="str">
            <v xml:space="preserve">32819 </v>
          </cell>
          <cell r="T3740"/>
          <cell r="U3740"/>
          <cell r="V3740"/>
          <cell r="W3740"/>
          <cell r="X3740"/>
          <cell r="Y3740"/>
          <cell r="Z3740"/>
          <cell r="AA3740">
            <v>32819</v>
          </cell>
          <cell r="AB3740"/>
        </row>
        <row r="3741">
          <cell r="A3741"/>
          <cell r="B3741"/>
          <cell r="C3741"/>
          <cell r="D3741"/>
          <cell r="E3741"/>
          <cell r="F3741"/>
          <cell r="G3741"/>
          <cell r="H3741"/>
          <cell r="I3741"/>
          <cell r="J3741"/>
          <cell r="K3741"/>
          <cell r="L3741"/>
          <cell r="M3741"/>
          <cell r="N3741"/>
          <cell r="O3741"/>
          <cell r="P3741">
            <v>0</v>
          </cell>
          <cell r="Q3741"/>
          <cell r="R3741"/>
          <cell r="S3741" t="str">
            <v xml:space="preserve">32819 </v>
          </cell>
          <cell r="T3741"/>
          <cell r="U3741"/>
          <cell r="V3741"/>
          <cell r="W3741"/>
          <cell r="X3741"/>
          <cell r="Y3741"/>
          <cell r="Z3741"/>
          <cell r="AA3741">
            <v>32819</v>
          </cell>
          <cell r="AB3741"/>
        </row>
        <row r="3742">
          <cell r="A3742"/>
          <cell r="B3742"/>
          <cell r="C3742"/>
          <cell r="D3742"/>
          <cell r="E3742"/>
          <cell r="F3742"/>
          <cell r="G3742"/>
          <cell r="H3742"/>
          <cell r="I3742"/>
          <cell r="J3742"/>
          <cell r="K3742"/>
          <cell r="L3742"/>
          <cell r="M3742"/>
          <cell r="N3742"/>
          <cell r="O3742"/>
          <cell r="P3742">
            <v>0</v>
          </cell>
          <cell r="Q3742"/>
          <cell r="R3742"/>
          <cell r="S3742" t="str">
            <v xml:space="preserve">32819 </v>
          </cell>
          <cell r="T3742"/>
          <cell r="U3742"/>
          <cell r="V3742"/>
          <cell r="W3742"/>
          <cell r="X3742"/>
          <cell r="Y3742"/>
          <cell r="Z3742"/>
          <cell r="AA3742">
            <v>32819</v>
          </cell>
          <cell r="AB3742"/>
        </row>
        <row r="3743">
          <cell r="A3743"/>
          <cell r="B3743"/>
          <cell r="C3743"/>
          <cell r="D3743"/>
          <cell r="E3743"/>
          <cell r="F3743"/>
          <cell r="G3743"/>
          <cell r="H3743"/>
          <cell r="I3743"/>
          <cell r="J3743"/>
          <cell r="K3743"/>
          <cell r="L3743"/>
          <cell r="M3743"/>
          <cell r="N3743"/>
          <cell r="O3743"/>
          <cell r="P3743">
            <v>0</v>
          </cell>
          <cell r="Q3743"/>
          <cell r="R3743"/>
          <cell r="S3743" t="str">
            <v xml:space="preserve">32819 </v>
          </cell>
          <cell r="T3743"/>
          <cell r="U3743"/>
          <cell r="V3743"/>
          <cell r="W3743"/>
          <cell r="X3743"/>
          <cell r="Y3743"/>
          <cell r="Z3743"/>
          <cell r="AA3743">
            <v>32819</v>
          </cell>
          <cell r="AB3743"/>
        </row>
        <row r="3744">
          <cell r="A3744"/>
          <cell r="B3744"/>
          <cell r="C3744"/>
          <cell r="D3744"/>
          <cell r="E3744"/>
          <cell r="F3744"/>
          <cell r="G3744"/>
          <cell r="H3744"/>
          <cell r="I3744"/>
          <cell r="J3744"/>
          <cell r="K3744"/>
          <cell r="L3744"/>
          <cell r="M3744"/>
          <cell r="N3744"/>
          <cell r="O3744"/>
          <cell r="P3744">
            <v>0</v>
          </cell>
          <cell r="Q3744"/>
          <cell r="R3744"/>
          <cell r="S3744" t="str">
            <v xml:space="preserve">32819 </v>
          </cell>
          <cell r="T3744"/>
          <cell r="U3744"/>
          <cell r="V3744"/>
          <cell r="W3744"/>
          <cell r="X3744"/>
          <cell r="Y3744"/>
          <cell r="Z3744"/>
          <cell r="AA3744">
            <v>32819</v>
          </cell>
          <cell r="AB3744"/>
        </row>
        <row r="3745">
          <cell r="A3745"/>
          <cell r="B3745"/>
          <cell r="C3745"/>
          <cell r="D3745"/>
          <cell r="E3745"/>
          <cell r="F3745"/>
          <cell r="G3745"/>
          <cell r="H3745"/>
          <cell r="I3745"/>
          <cell r="J3745"/>
          <cell r="K3745"/>
          <cell r="L3745"/>
          <cell r="M3745"/>
          <cell r="N3745"/>
          <cell r="O3745"/>
          <cell r="P3745">
            <v>0</v>
          </cell>
          <cell r="Q3745"/>
          <cell r="R3745"/>
          <cell r="S3745" t="str">
            <v xml:space="preserve">32819 </v>
          </cell>
          <cell r="T3745"/>
          <cell r="U3745"/>
          <cell r="V3745"/>
          <cell r="W3745"/>
          <cell r="X3745"/>
          <cell r="Y3745"/>
          <cell r="Z3745"/>
          <cell r="AA3745">
            <v>32819</v>
          </cell>
          <cell r="AB3745"/>
        </row>
        <row r="3746">
          <cell r="A3746"/>
          <cell r="B3746"/>
          <cell r="C3746"/>
          <cell r="D3746"/>
          <cell r="E3746"/>
          <cell r="F3746"/>
          <cell r="G3746"/>
          <cell r="H3746"/>
          <cell r="I3746"/>
          <cell r="J3746"/>
          <cell r="K3746"/>
          <cell r="L3746"/>
          <cell r="M3746"/>
          <cell r="N3746"/>
          <cell r="O3746"/>
          <cell r="P3746">
            <v>0</v>
          </cell>
          <cell r="Q3746"/>
          <cell r="R3746"/>
          <cell r="S3746" t="str">
            <v xml:space="preserve">32819 </v>
          </cell>
          <cell r="T3746"/>
          <cell r="U3746"/>
          <cell r="V3746"/>
          <cell r="W3746"/>
          <cell r="X3746"/>
          <cell r="Y3746"/>
          <cell r="Z3746"/>
          <cell r="AA3746">
            <v>32819</v>
          </cell>
          <cell r="AB3746"/>
        </row>
        <row r="3747">
          <cell r="A3747"/>
          <cell r="B3747"/>
          <cell r="C3747"/>
          <cell r="D3747"/>
          <cell r="E3747"/>
          <cell r="F3747"/>
          <cell r="G3747"/>
          <cell r="H3747"/>
          <cell r="I3747"/>
          <cell r="J3747"/>
          <cell r="K3747"/>
          <cell r="L3747"/>
          <cell r="M3747"/>
          <cell r="N3747"/>
          <cell r="O3747"/>
          <cell r="P3747">
            <v>0</v>
          </cell>
          <cell r="Q3747"/>
          <cell r="R3747"/>
          <cell r="S3747" t="str">
            <v xml:space="preserve">32819 </v>
          </cell>
          <cell r="T3747"/>
          <cell r="U3747"/>
          <cell r="V3747"/>
          <cell r="W3747"/>
          <cell r="X3747"/>
          <cell r="Y3747"/>
          <cell r="Z3747"/>
          <cell r="AA3747">
            <v>32819</v>
          </cell>
          <cell r="AB3747"/>
        </row>
        <row r="3748">
          <cell r="A3748"/>
          <cell r="B3748"/>
          <cell r="C3748"/>
          <cell r="D3748"/>
          <cell r="E3748"/>
          <cell r="F3748"/>
          <cell r="G3748"/>
          <cell r="H3748"/>
          <cell r="I3748"/>
          <cell r="J3748"/>
          <cell r="K3748"/>
          <cell r="L3748"/>
          <cell r="M3748"/>
          <cell r="N3748"/>
          <cell r="O3748"/>
          <cell r="P3748">
            <v>0</v>
          </cell>
          <cell r="Q3748"/>
          <cell r="R3748"/>
          <cell r="S3748" t="str">
            <v xml:space="preserve">32819 </v>
          </cell>
          <cell r="T3748"/>
          <cell r="U3748"/>
          <cell r="V3748"/>
          <cell r="W3748"/>
          <cell r="X3748"/>
          <cell r="Y3748"/>
          <cell r="Z3748"/>
          <cell r="AA3748">
            <v>32819</v>
          </cell>
          <cell r="AB3748"/>
        </row>
        <row r="3749">
          <cell r="A3749"/>
          <cell r="B3749"/>
          <cell r="C3749"/>
          <cell r="D3749"/>
          <cell r="E3749"/>
          <cell r="F3749"/>
          <cell r="G3749"/>
          <cell r="H3749"/>
          <cell r="I3749"/>
          <cell r="J3749"/>
          <cell r="K3749"/>
          <cell r="L3749"/>
          <cell r="M3749"/>
          <cell r="N3749"/>
          <cell r="O3749"/>
          <cell r="P3749">
            <v>0</v>
          </cell>
          <cell r="Q3749"/>
          <cell r="R3749"/>
          <cell r="S3749" t="str">
            <v xml:space="preserve">32819 </v>
          </cell>
          <cell r="T3749"/>
          <cell r="U3749"/>
          <cell r="V3749"/>
          <cell r="W3749"/>
          <cell r="X3749"/>
          <cell r="Y3749"/>
          <cell r="Z3749"/>
          <cell r="AA3749">
            <v>32819</v>
          </cell>
          <cell r="AB3749"/>
        </row>
        <row r="3750">
          <cell r="A3750"/>
          <cell r="B3750"/>
          <cell r="C3750"/>
          <cell r="D3750"/>
          <cell r="E3750"/>
          <cell r="F3750"/>
          <cell r="G3750"/>
          <cell r="H3750"/>
          <cell r="I3750"/>
          <cell r="J3750"/>
          <cell r="K3750"/>
          <cell r="L3750"/>
          <cell r="M3750"/>
          <cell r="N3750"/>
          <cell r="O3750"/>
          <cell r="P3750">
            <v>0</v>
          </cell>
          <cell r="Q3750"/>
          <cell r="R3750"/>
          <cell r="S3750" t="str">
            <v xml:space="preserve">32819 </v>
          </cell>
          <cell r="T3750"/>
          <cell r="U3750"/>
          <cell r="V3750"/>
          <cell r="W3750"/>
          <cell r="X3750"/>
          <cell r="Y3750"/>
          <cell r="Z3750"/>
          <cell r="AA3750">
            <v>32819</v>
          </cell>
          <cell r="AB3750"/>
        </row>
        <row r="3751">
          <cell r="A3751"/>
          <cell r="B3751"/>
          <cell r="C3751"/>
          <cell r="D3751"/>
          <cell r="E3751"/>
          <cell r="F3751"/>
          <cell r="G3751"/>
          <cell r="H3751"/>
          <cell r="I3751"/>
          <cell r="J3751"/>
          <cell r="K3751"/>
          <cell r="L3751"/>
          <cell r="M3751"/>
          <cell r="N3751"/>
          <cell r="O3751"/>
          <cell r="P3751">
            <v>0</v>
          </cell>
          <cell r="Q3751"/>
          <cell r="R3751"/>
          <cell r="S3751" t="str">
            <v xml:space="preserve">32819 </v>
          </cell>
          <cell r="T3751"/>
          <cell r="U3751"/>
          <cell r="V3751"/>
          <cell r="W3751"/>
          <cell r="X3751"/>
          <cell r="Y3751"/>
          <cell r="Z3751"/>
          <cell r="AA3751">
            <v>32819</v>
          </cell>
          <cell r="AB3751"/>
        </row>
        <row r="3752">
          <cell r="A3752"/>
          <cell r="B3752"/>
          <cell r="C3752"/>
          <cell r="D3752"/>
          <cell r="E3752"/>
          <cell r="F3752"/>
          <cell r="G3752"/>
          <cell r="H3752"/>
          <cell r="I3752"/>
          <cell r="J3752"/>
          <cell r="K3752"/>
          <cell r="L3752"/>
          <cell r="M3752"/>
          <cell r="N3752"/>
          <cell r="O3752"/>
          <cell r="P3752">
            <v>0</v>
          </cell>
          <cell r="Q3752"/>
          <cell r="R3752"/>
          <cell r="S3752" t="str">
            <v xml:space="preserve">32819 </v>
          </cell>
          <cell r="T3752"/>
          <cell r="U3752"/>
          <cell r="V3752"/>
          <cell r="W3752"/>
          <cell r="X3752"/>
          <cell r="Y3752"/>
          <cell r="Z3752"/>
          <cell r="AA3752">
            <v>32819</v>
          </cell>
          <cell r="AB3752"/>
        </row>
        <row r="3753">
          <cell r="A3753"/>
          <cell r="B3753"/>
          <cell r="C3753"/>
          <cell r="D3753"/>
          <cell r="E3753"/>
          <cell r="F3753"/>
          <cell r="G3753"/>
          <cell r="H3753"/>
          <cell r="I3753"/>
          <cell r="J3753"/>
          <cell r="K3753"/>
          <cell r="L3753"/>
          <cell r="M3753"/>
          <cell r="N3753"/>
          <cell r="O3753"/>
          <cell r="P3753">
            <v>0</v>
          </cell>
          <cell r="Q3753"/>
          <cell r="R3753"/>
          <cell r="S3753" t="str">
            <v xml:space="preserve">32819 </v>
          </cell>
          <cell r="T3753"/>
          <cell r="U3753"/>
          <cell r="V3753"/>
          <cell r="W3753"/>
          <cell r="X3753"/>
          <cell r="Y3753"/>
          <cell r="Z3753"/>
          <cell r="AA3753">
            <v>32819</v>
          </cell>
          <cell r="AB3753"/>
        </row>
        <row r="3754">
          <cell r="A3754"/>
          <cell r="B3754"/>
          <cell r="C3754"/>
          <cell r="D3754"/>
          <cell r="E3754"/>
          <cell r="F3754"/>
          <cell r="G3754"/>
          <cell r="H3754"/>
          <cell r="I3754"/>
          <cell r="J3754"/>
          <cell r="K3754"/>
          <cell r="L3754"/>
          <cell r="M3754"/>
          <cell r="N3754"/>
          <cell r="O3754"/>
          <cell r="P3754">
            <v>0</v>
          </cell>
          <cell r="Q3754"/>
          <cell r="R3754"/>
          <cell r="S3754" t="str">
            <v xml:space="preserve">32819 </v>
          </cell>
          <cell r="T3754"/>
          <cell r="U3754"/>
          <cell r="V3754"/>
          <cell r="W3754"/>
          <cell r="X3754"/>
          <cell r="Y3754"/>
          <cell r="Z3754"/>
          <cell r="AA3754">
            <v>32819</v>
          </cell>
          <cell r="AB3754"/>
        </row>
        <row r="3755">
          <cell r="A3755"/>
          <cell r="B3755"/>
          <cell r="C3755"/>
          <cell r="D3755"/>
          <cell r="E3755"/>
          <cell r="F3755"/>
          <cell r="G3755"/>
          <cell r="H3755"/>
          <cell r="I3755"/>
          <cell r="J3755"/>
          <cell r="K3755"/>
          <cell r="L3755"/>
          <cell r="M3755"/>
          <cell r="N3755"/>
          <cell r="O3755"/>
          <cell r="P3755">
            <v>0</v>
          </cell>
          <cell r="Q3755"/>
          <cell r="R3755"/>
          <cell r="S3755" t="str">
            <v xml:space="preserve">32819 </v>
          </cell>
          <cell r="T3755"/>
          <cell r="U3755"/>
          <cell r="V3755"/>
          <cell r="W3755"/>
          <cell r="X3755"/>
          <cell r="Y3755"/>
          <cell r="Z3755"/>
          <cell r="AA3755">
            <v>32819</v>
          </cell>
          <cell r="AB3755"/>
        </row>
        <row r="3756">
          <cell r="A3756"/>
          <cell r="B3756"/>
          <cell r="C3756"/>
          <cell r="D3756"/>
          <cell r="E3756"/>
          <cell r="F3756"/>
          <cell r="G3756"/>
          <cell r="H3756"/>
          <cell r="I3756"/>
          <cell r="J3756"/>
          <cell r="K3756"/>
          <cell r="L3756"/>
          <cell r="M3756"/>
          <cell r="N3756"/>
          <cell r="O3756"/>
          <cell r="P3756">
            <v>0</v>
          </cell>
          <cell r="Q3756"/>
          <cell r="R3756"/>
          <cell r="S3756" t="str">
            <v xml:space="preserve">32819 </v>
          </cell>
          <cell r="T3756"/>
          <cell r="U3756"/>
          <cell r="V3756"/>
          <cell r="W3756"/>
          <cell r="X3756"/>
          <cell r="Y3756"/>
          <cell r="Z3756"/>
          <cell r="AA3756">
            <v>32819</v>
          </cell>
          <cell r="AB3756"/>
        </row>
        <row r="3757">
          <cell r="A3757"/>
          <cell r="B3757"/>
          <cell r="C3757"/>
          <cell r="D3757"/>
          <cell r="E3757"/>
          <cell r="F3757"/>
          <cell r="G3757"/>
          <cell r="H3757"/>
          <cell r="I3757"/>
          <cell r="J3757"/>
          <cell r="K3757"/>
          <cell r="L3757"/>
          <cell r="M3757"/>
          <cell r="N3757"/>
          <cell r="O3757"/>
          <cell r="P3757">
            <v>0</v>
          </cell>
          <cell r="Q3757"/>
          <cell r="R3757"/>
          <cell r="S3757" t="str">
            <v xml:space="preserve">32819 </v>
          </cell>
          <cell r="T3757"/>
          <cell r="U3757"/>
          <cell r="V3757"/>
          <cell r="W3757"/>
          <cell r="X3757"/>
          <cell r="Y3757"/>
          <cell r="Z3757"/>
          <cell r="AA3757">
            <v>32819</v>
          </cell>
          <cell r="AB3757"/>
        </row>
        <row r="3758">
          <cell r="A3758"/>
          <cell r="B3758"/>
          <cell r="C3758"/>
          <cell r="D3758"/>
          <cell r="E3758"/>
          <cell r="F3758"/>
          <cell r="G3758"/>
          <cell r="H3758"/>
          <cell r="I3758"/>
          <cell r="J3758"/>
          <cell r="K3758"/>
          <cell r="L3758"/>
          <cell r="M3758"/>
          <cell r="N3758"/>
          <cell r="O3758"/>
          <cell r="P3758">
            <v>0</v>
          </cell>
          <cell r="Q3758"/>
          <cell r="R3758"/>
          <cell r="S3758" t="str">
            <v xml:space="preserve">32819 </v>
          </cell>
          <cell r="T3758"/>
          <cell r="U3758"/>
          <cell r="V3758"/>
          <cell r="W3758"/>
          <cell r="X3758"/>
          <cell r="Y3758"/>
          <cell r="Z3758"/>
          <cell r="AA3758">
            <v>32819</v>
          </cell>
          <cell r="AB3758"/>
        </row>
        <row r="3759">
          <cell r="A3759"/>
          <cell r="B3759"/>
          <cell r="C3759"/>
          <cell r="D3759"/>
          <cell r="E3759"/>
          <cell r="F3759"/>
          <cell r="G3759"/>
          <cell r="H3759"/>
          <cell r="I3759"/>
          <cell r="J3759"/>
          <cell r="K3759"/>
          <cell r="L3759"/>
          <cell r="M3759"/>
          <cell r="N3759"/>
          <cell r="O3759"/>
          <cell r="P3759">
            <v>0</v>
          </cell>
          <cell r="Q3759"/>
          <cell r="R3759"/>
          <cell r="S3759" t="str">
            <v xml:space="preserve">32819 </v>
          </cell>
          <cell r="T3759"/>
          <cell r="U3759"/>
          <cell r="V3759"/>
          <cell r="W3759"/>
          <cell r="X3759"/>
          <cell r="Y3759"/>
          <cell r="Z3759"/>
          <cell r="AA3759">
            <v>32819</v>
          </cell>
          <cell r="AB3759"/>
        </row>
        <row r="3760">
          <cell r="A3760"/>
          <cell r="B3760"/>
          <cell r="C3760"/>
          <cell r="D3760"/>
          <cell r="E3760"/>
          <cell r="F3760"/>
          <cell r="G3760"/>
          <cell r="H3760"/>
          <cell r="I3760"/>
          <cell r="J3760"/>
          <cell r="K3760"/>
          <cell r="L3760"/>
          <cell r="M3760"/>
          <cell r="N3760"/>
          <cell r="O3760"/>
          <cell r="P3760">
            <v>0</v>
          </cell>
          <cell r="Q3760"/>
          <cell r="R3760"/>
          <cell r="S3760" t="str">
            <v xml:space="preserve">32819 </v>
          </cell>
          <cell r="T3760"/>
          <cell r="U3760"/>
          <cell r="V3760"/>
          <cell r="W3760"/>
          <cell r="X3760"/>
          <cell r="Y3760"/>
          <cell r="Z3760"/>
          <cell r="AA3760">
            <v>32819</v>
          </cell>
          <cell r="AB3760"/>
        </row>
        <row r="3761">
          <cell r="A3761"/>
          <cell r="B3761"/>
          <cell r="C3761"/>
          <cell r="D3761"/>
          <cell r="E3761"/>
          <cell r="F3761"/>
          <cell r="G3761"/>
          <cell r="H3761"/>
          <cell r="I3761"/>
          <cell r="J3761"/>
          <cell r="K3761"/>
          <cell r="L3761"/>
          <cell r="M3761"/>
          <cell r="N3761"/>
          <cell r="O3761"/>
          <cell r="P3761">
            <v>0</v>
          </cell>
          <cell r="Q3761"/>
          <cell r="R3761"/>
          <cell r="S3761" t="str">
            <v xml:space="preserve">32819 </v>
          </cell>
          <cell r="T3761"/>
          <cell r="U3761"/>
          <cell r="V3761"/>
          <cell r="W3761"/>
          <cell r="X3761"/>
          <cell r="Y3761"/>
          <cell r="Z3761"/>
          <cell r="AA3761">
            <v>32819</v>
          </cell>
          <cell r="AB3761"/>
        </row>
        <row r="3762">
          <cell r="A3762"/>
          <cell r="B3762"/>
          <cell r="C3762"/>
          <cell r="D3762"/>
          <cell r="E3762"/>
          <cell r="F3762"/>
          <cell r="G3762"/>
          <cell r="H3762"/>
          <cell r="I3762"/>
          <cell r="J3762"/>
          <cell r="K3762"/>
          <cell r="L3762"/>
          <cell r="M3762"/>
          <cell r="N3762"/>
          <cell r="O3762"/>
          <cell r="P3762">
            <v>0</v>
          </cell>
          <cell r="Q3762"/>
          <cell r="R3762"/>
          <cell r="S3762" t="str">
            <v xml:space="preserve">32819 </v>
          </cell>
          <cell r="T3762"/>
          <cell r="U3762"/>
          <cell r="V3762"/>
          <cell r="W3762"/>
          <cell r="X3762"/>
          <cell r="Y3762"/>
          <cell r="Z3762"/>
          <cell r="AA3762">
            <v>32819</v>
          </cell>
          <cell r="AB3762"/>
        </row>
        <row r="3763">
          <cell r="A3763"/>
          <cell r="B3763"/>
          <cell r="C3763"/>
          <cell r="D3763"/>
          <cell r="E3763"/>
          <cell r="F3763"/>
          <cell r="G3763"/>
          <cell r="H3763"/>
          <cell r="I3763"/>
          <cell r="J3763"/>
          <cell r="K3763"/>
          <cell r="L3763"/>
          <cell r="M3763"/>
          <cell r="N3763"/>
          <cell r="O3763"/>
          <cell r="P3763">
            <v>0</v>
          </cell>
          <cell r="Q3763"/>
          <cell r="R3763"/>
          <cell r="S3763" t="str">
            <v xml:space="preserve">32819 </v>
          </cell>
          <cell r="T3763"/>
          <cell r="U3763"/>
          <cell r="V3763"/>
          <cell r="W3763"/>
          <cell r="X3763"/>
          <cell r="Y3763"/>
          <cell r="Z3763"/>
          <cell r="AA3763">
            <v>32819</v>
          </cell>
          <cell r="AB3763"/>
        </row>
        <row r="3764">
          <cell r="A3764"/>
          <cell r="B3764"/>
          <cell r="C3764"/>
          <cell r="D3764"/>
          <cell r="E3764"/>
          <cell r="F3764"/>
          <cell r="G3764"/>
          <cell r="H3764"/>
          <cell r="I3764"/>
          <cell r="J3764"/>
          <cell r="K3764"/>
          <cell r="L3764"/>
          <cell r="M3764"/>
          <cell r="N3764"/>
          <cell r="O3764"/>
          <cell r="P3764">
            <v>0</v>
          </cell>
          <cell r="Q3764"/>
          <cell r="R3764"/>
          <cell r="S3764" t="str">
            <v xml:space="preserve">32819 </v>
          </cell>
          <cell r="T3764"/>
          <cell r="U3764"/>
          <cell r="V3764"/>
          <cell r="W3764"/>
          <cell r="X3764"/>
          <cell r="Y3764"/>
          <cell r="Z3764"/>
          <cell r="AA3764">
            <v>32819</v>
          </cell>
          <cell r="AB3764"/>
        </row>
        <row r="3765">
          <cell r="A3765"/>
          <cell r="B3765"/>
          <cell r="C3765"/>
          <cell r="D3765"/>
          <cell r="E3765"/>
          <cell r="F3765"/>
          <cell r="G3765"/>
          <cell r="H3765"/>
          <cell r="I3765"/>
          <cell r="J3765"/>
          <cell r="K3765"/>
          <cell r="L3765"/>
          <cell r="M3765"/>
          <cell r="N3765"/>
          <cell r="O3765"/>
          <cell r="P3765">
            <v>0</v>
          </cell>
          <cell r="Q3765"/>
          <cell r="R3765"/>
          <cell r="S3765" t="str">
            <v xml:space="preserve">32819 </v>
          </cell>
          <cell r="T3765"/>
          <cell r="U3765"/>
          <cell r="V3765"/>
          <cell r="W3765"/>
          <cell r="X3765"/>
          <cell r="Y3765"/>
          <cell r="Z3765"/>
          <cell r="AA3765">
            <v>32819</v>
          </cell>
          <cell r="AB3765"/>
        </row>
        <row r="3766">
          <cell r="A3766"/>
          <cell r="B3766"/>
          <cell r="C3766"/>
          <cell r="D3766"/>
          <cell r="E3766"/>
          <cell r="F3766"/>
          <cell r="G3766"/>
          <cell r="H3766"/>
          <cell r="I3766"/>
          <cell r="J3766"/>
          <cell r="K3766"/>
          <cell r="L3766"/>
          <cell r="M3766"/>
          <cell r="N3766"/>
          <cell r="O3766"/>
          <cell r="P3766">
            <v>0</v>
          </cell>
          <cell r="Q3766"/>
          <cell r="R3766"/>
          <cell r="S3766" t="str">
            <v xml:space="preserve">32819 </v>
          </cell>
          <cell r="T3766"/>
          <cell r="U3766"/>
          <cell r="V3766"/>
          <cell r="W3766"/>
          <cell r="X3766"/>
          <cell r="Y3766"/>
          <cell r="Z3766"/>
          <cell r="AA3766">
            <v>32819</v>
          </cell>
          <cell r="AB3766"/>
        </row>
        <row r="3767">
          <cell r="A3767"/>
          <cell r="B3767"/>
          <cell r="C3767"/>
          <cell r="D3767"/>
          <cell r="E3767"/>
          <cell r="F3767"/>
          <cell r="G3767"/>
          <cell r="H3767"/>
          <cell r="I3767"/>
          <cell r="J3767"/>
          <cell r="K3767"/>
          <cell r="L3767"/>
          <cell r="M3767"/>
          <cell r="N3767"/>
          <cell r="O3767"/>
          <cell r="P3767">
            <v>0</v>
          </cell>
          <cell r="Q3767"/>
          <cell r="R3767"/>
          <cell r="S3767" t="str">
            <v xml:space="preserve">32819 </v>
          </cell>
          <cell r="T3767"/>
          <cell r="U3767"/>
          <cell r="V3767"/>
          <cell r="W3767"/>
          <cell r="X3767"/>
          <cell r="Y3767"/>
          <cell r="Z3767"/>
          <cell r="AA3767">
            <v>32819</v>
          </cell>
          <cell r="AB3767"/>
        </row>
        <row r="3768">
          <cell r="A3768"/>
          <cell r="B3768"/>
          <cell r="C3768"/>
          <cell r="D3768"/>
          <cell r="E3768"/>
          <cell r="F3768"/>
          <cell r="G3768"/>
          <cell r="H3768"/>
          <cell r="I3768"/>
          <cell r="J3768"/>
          <cell r="K3768"/>
          <cell r="L3768"/>
          <cell r="M3768"/>
          <cell r="N3768"/>
          <cell r="O3768"/>
          <cell r="P3768">
            <v>0</v>
          </cell>
          <cell r="Q3768"/>
          <cell r="R3768"/>
          <cell r="S3768" t="str">
            <v xml:space="preserve">32819 </v>
          </cell>
          <cell r="T3768"/>
          <cell r="U3768"/>
          <cell r="V3768"/>
          <cell r="W3768"/>
          <cell r="X3768"/>
          <cell r="Y3768"/>
          <cell r="Z3768"/>
          <cell r="AA3768">
            <v>32819</v>
          </cell>
          <cell r="AB3768"/>
        </row>
        <row r="3769">
          <cell r="A3769"/>
          <cell r="B3769"/>
          <cell r="C3769"/>
          <cell r="D3769"/>
          <cell r="E3769"/>
          <cell r="F3769"/>
          <cell r="G3769"/>
          <cell r="H3769"/>
          <cell r="I3769"/>
          <cell r="J3769"/>
          <cell r="K3769"/>
          <cell r="L3769"/>
          <cell r="M3769"/>
          <cell r="N3769"/>
          <cell r="O3769"/>
          <cell r="P3769">
            <v>0</v>
          </cell>
          <cell r="Q3769"/>
          <cell r="R3769"/>
          <cell r="S3769" t="str">
            <v xml:space="preserve">32819 </v>
          </cell>
          <cell r="T3769"/>
          <cell r="U3769"/>
          <cell r="V3769"/>
          <cell r="W3769"/>
          <cell r="X3769"/>
          <cell r="Y3769"/>
          <cell r="Z3769"/>
          <cell r="AA3769">
            <v>32819</v>
          </cell>
          <cell r="AB3769"/>
        </row>
        <row r="3770">
          <cell r="A3770"/>
          <cell r="B3770"/>
          <cell r="C3770"/>
          <cell r="D3770"/>
          <cell r="E3770"/>
          <cell r="F3770"/>
          <cell r="G3770"/>
          <cell r="H3770"/>
          <cell r="I3770"/>
          <cell r="J3770"/>
          <cell r="K3770"/>
          <cell r="L3770"/>
          <cell r="M3770"/>
          <cell r="N3770"/>
          <cell r="O3770"/>
          <cell r="P3770">
            <v>0</v>
          </cell>
          <cell r="Q3770"/>
          <cell r="R3770"/>
          <cell r="S3770" t="str">
            <v xml:space="preserve">32819 </v>
          </cell>
          <cell r="T3770"/>
          <cell r="U3770"/>
          <cell r="V3770"/>
          <cell r="W3770"/>
          <cell r="X3770"/>
          <cell r="Y3770"/>
          <cell r="Z3770"/>
          <cell r="AA3770">
            <v>32819</v>
          </cell>
          <cell r="AB3770"/>
        </row>
        <row r="3771">
          <cell r="A3771"/>
          <cell r="B3771"/>
          <cell r="C3771"/>
          <cell r="D3771"/>
          <cell r="E3771"/>
          <cell r="F3771"/>
          <cell r="G3771"/>
          <cell r="H3771"/>
          <cell r="I3771"/>
          <cell r="J3771"/>
          <cell r="K3771"/>
          <cell r="L3771"/>
          <cell r="M3771"/>
          <cell r="N3771"/>
          <cell r="O3771"/>
          <cell r="P3771">
            <v>0</v>
          </cell>
          <cell r="Q3771"/>
          <cell r="R3771"/>
          <cell r="S3771" t="str">
            <v xml:space="preserve">32819 </v>
          </cell>
          <cell r="T3771"/>
          <cell r="U3771"/>
          <cell r="V3771"/>
          <cell r="W3771"/>
          <cell r="X3771"/>
          <cell r="Y3771"/>
          <cell r="Z3771"/>
          <cell r="AA3771">
            <v>32819</v>
          </cell>
          <cell r="AB3771"/>
        </row>
        <row r="3772">
          <cell r="A3772"/>
          <cell r="B3772"/>
          <cell r="C3772"/>
          <cell r="D3772"/>
          <cell r="E3772"/>
          <cell r="F3772"/>
          <cell r="G3772"/>
          <cell r="H3772"/>
          <cell r="I3772"/>
          <cell r="J3772"/>
          <cell r="K3772"/>
          <cell r="L3772"/>
          <cell r="M3772"/>
          <cell r="N3772"/>
          <cell r="O3772"/>
          <cell r="P3772">
            <v>0</v>
          </cell>
          <cell r="Q3772"/>
          <cell r="R3772"/>
          <cell r="S3772" t="str">
            <v xml:space="preserve">32819 </v>
          </cell>
          <cell r="T3772"/>
          <cell r="U3772"/>
          <cell r="V3772"/>
          <cell r="W3772"/>
          <cell r="X3772"/>
          <cell r="Y3772"/>
          <cell r="Z3772"/>
          <cell r="AA3772">
            <v>32819</v>
          </cell>
          <cell r="AB3772"/>
        </row>
        <row r="3773">
          <cell r="A3773"/>
          <cell r="B3773"/>
          <cell r="C3773"/>
          <cell r="D3773"/>
          <cell r="E3773"/>
          <cell r="F3773"/>
          <cell r="G3773"/>
          <cell r="H3773"/>
          <cell r="I3773"/>
          <cell r="J3773"/>
          <cell r="K3773"/>
          <cell r="L3773"/>
          <cell r="M3773"/>
          <cell r="N3773"/>
          <cell r="O3773"/>
          <cell r="P3773">
            <v>0</v>
          </cell>
          <cell r="Q3773"/>
          <cell r="R3773"/>
          <cell r="S3773" t="str">
            <v xml:space="preserve">32819 </v>
          </cell>
          <cell r="T3773"/>
          <cell r="U3773"/>
          <cell r="V3773"/>
          <cell r="W3773"/>
          <cell r="X3773"/>
          <cell r="Y3773"/>
          <cell r="Z3773"/>
          <cell r="AA3773">
            <v>32819</v>
          </cell>
          <cell r="AB3773"/>
        </row>
        <row r="3774">
          <cell r="A3774"/>
          <cell r="B3774"/>
          <cell r="C3774"/>
          <cell r="D3774"/>
          <cell r="E3774"/>
          <cell r="F3774"/>
          <cell r="G3774"/>
          <cell r="H3774"/>
          <cell r="I3774"/>
          <cell r="J3774"/>
          <cell r="K3774"/>
          <cell r="L3774"/>
          <cell r="M3774"/>
          <cell r="N3774"/>
          <cell r="O3774"/>
          <cell r="P3774">
            <v>0</v>
          </cell>
          <cell r="Q3774"/>
          <cell r="R3774"/>
          <cell r="S3774" t="str">
            <v xml:space="preserve">32819 </v>
          </cell>
          <cell r="T3774"/>
          <cell r="U3774"/>
          <cell r="V3774"/>
          <cell r="W3774"/>
          <cell r="X3774"/>
          <cell r="Y3774"/>
          <cell r="Z3774"/>
          <cell r="AA3774">
            <v>32819</v>
          </cell>
          <cell r="AB3774"/>
        </row>
        <row r="3775">
          <cell r="A3775"/>
          <cell r="B3775"/>
          <cell r="C3775"/>
          <cell r="D3775"/>
          <cell r="E3775"/>
          <cell r="F3775"/>
          <cell r="G3775"/>
          <cell r="H3775"/>
          <cell r="I3775"/>
          <cell r="J3775"/>
          <cell r="K3775"/>
          <cell r="L3775"/>
          <cell r="M3775"/>
          <cell r="N3775"/>
          <cell r="O3775"/>
          <cell r="P3775">
            <v>0</v>
          </cell>
          <cell r="Q3775"/>
          <cell r="R3775"/>
          <cell r="S3775" t="str">
            <v xml:space="preserve">32819 </v>
          </cell>
          <cell r="T3775"/>
          <cell r="U3775"/>
          <cell r="V3775"/>
          <cell r="W3775"/>
          <cell r="X3775"/>
          <cell r="Y3775"/>
          <cell r="Z3775"/>
          <cell r="AA3775">
            <v>32819</v>
          </cell>
          <cell r="AB3775"/>
        </row>
        <row r="3776">
          <cell r="A3776"/>
          <cell r="B3776"/>
          <cell r="C3776"/>
          <cell r="D3776"/>
          <cell r="E3776"/>
          <cell r="F3776"/>
          <cell r="G3776"/>
          <cell r="H3776"/>
          <cell r="I3776"/>
          <cell r="J3776"/>
          <cell r="K3776"/>
          <cell r="L3776"/>
          <cell r="M3776"/>
          <cell r="N3776"/>
          <cell r="O3776"/>
          <cell r="P3776">
            <v>0</v>
          </cell>
          <cell r="Q3776"/>
          <cell r="R3776"/>
          <cell r="S3776" t="str">
            <v xml:space="preserve">32819 </v>
          </cell>
          <cell r="T3776"/>
          <cell r="U3776"/>
          <cell r="V3776"/>
          <cell r="W3776"/>
          <cell r="X3776"/>
          <cell r="Y3776"/>
          <cell r="Z3776"/>
          <cell r="AA3776">
            <v>32819</v>
          </cell>
          <cell r="AB3776"/>
        </row>
        <row r="3777">
          <cell r="A3777"/>
          <cell r="B3777"/>
          <cell r="C3777"/>
          <cell r="D3777"/>
          <cell r="E3777"/>
          <cell r="F3777"/>
          <cell r="G3777"/>
          <cell r="H3777"/>
          <cell r="I3777"/>
          <cell r="J3777"/>
          <cell r="K3777"/>
          <cell r="L3777"/>
          <cell r="M3777"/>
          <cell r="N3777"/>
          <cell r="O3777"/>
          <cell r="P3777">
            <v>0</v>
          </cell>
          <cell r="Q3777"/>
          <cell r="R3777"/>
          <cell r="S3777" t="str">
            <v xml:space="preserve">32819 </v>
          </cell>
          <cell r="T3777"/>
          <cell r="U3777"/>
          <cell r="V3777"/>
          <cell r="W3777"/>
          <cell r="X3777"/>
          <cell r="Y3777"/>
          <cell r="Z3777"/>
          <cell r="AA3777">
            <v>32819</v>
          </cell>
          <cell r="AB3777"/>
        </row>
        <row r="3778">
          <cell r="A3778"/>
          <cell r="B3778"/>
          <cell r="C3778"/>
          <cell r="D3778"/>
          <cell r="E3778"/>
          <cell r="F3778"/>
          <cell r="G3778"/>
          <cell r="H3778"/>
          <cell r="I3778"/>
          <cell r="J3778"/>
          <cell r="K3778"/>
          <cell r="L3778"/>
          <cell r="M3778"/>
          <cell r="N3778"/>
          <cell r="O3778"/>
          <cell r="P3778">
            <v>0</v>
          </cell>
          <cell r="Q3778"/>
          <cell r="R3778"/>
          <cell r="S3778" t="str">
            <v xml:space="preserve">32819 </v>
          </cell>
          <cell r="T3778"/>
          <cell r="U3778"/>
          <cell r="V3778"/>
          <cell r="W3778"/>
          <cell r="X3778"/>
          <cell r="Y3778"/>
          <cell r="Z3778"/>
          <cell r="AA3778">
            <v>32819</v>
          </cell>
          <cell r="AB3778"/>
        </row>
        <row r="3779">
          <cell r="A3779"/>
          <cell r="B3779"/>
          <cell r="C3779"/>
          <cell r="D3779"/>
          <cell r="E3779"/>
          <cell r="F3779"/>
          <cell r="G3779"/>
          <cell r="H3779"/>
          <cell r="I3779"/>
          <cell r="J3779"/>
          <cell r="K3779"/>
          <cell r="L3779"/>
          <cell r="M3779"/>
          <cell r="N3779"/>
          <cell r="O3779"/>
          <cell r="P3779">
            <v>0</v>
          </cell>
          <cell r="Q3779"/>
          <cell r="R3779"/>
          <cell r="S3779" t="str">
            <v xml:space="preserve">32819 </v>
          </cell>
          <cell r="T3779"/>
          <cell r="U3779"/>
          <cell r="V3779"/>
          <cell r="W3779"/>
          <cell r="X3779"/>
          <cell r="Y3779"/>
          <cell r="Z3779"/>
          <cell r="AA3779">
            <v>32819</v>
          </cell>
          <cell r="AB3779"/>
        </row>
        <row r="3780">
          <cell r="A3780"/>
          <cell r="B3780"/>
          <cell r="C3780"/>
          <cell r="D3780"/>
          <cell r="E3780"/>
          <cell r="F3780"/>
          <cell r="G3780"/>
          <cell r="H3780"/>
          <cell r="I3780"/>
          <cell r="J3780"/>
          <cell r="K3780"/>
          <cell r="L3780"/>
          <cell r="M3780"/>
          <cell r="N3780"/>
          <cell r="O3780"/>
          <cell r="P3780">
            <v>0</v>
          </cell>
          <cell r="Q3780"/>
          <cell r="R3780"/>
          <cell r="S3780" t="str">
            <v xml:space="preserve">32819 </v>
          </cell>
          <cell r="T3780"/>
          <cell r="U3780"/>
          <cell r="V3780"/>
          <cell r="W3780"/>
          <cell r="X3780"/>
          <cell r="Y3780"/>
          <cell r="Z3780"/>
          <cell r="AA3780">
            <v>32819</v>
          </cell>
          <cell r="AB3780"/>
        </row>
        <row r="3781">
          <cell r="A3781"/>
          <cell r="B3781"/>
          <cell r="C3781"/>
          <cell r="D3781"/>
          <cell r="E3781"/>
          <cell r="F3781"/>
          <cell r="G3781"/>
          <cell r="H3781"/>
          <cell r="I3781"/>
          <cell r="J3781"/>
          <cell r="K3781"/>
          <cell r="L3781"/>
          <cell r="M3781"/>
          <cell r="N3781"/>
          <cell r="O3781"/>
          <cell r="P3781">
            <v>0</v>
          </cell>
          <cell r="Q3781"/>
          <cell r="R3781"/>
          <cell r="S3781" t="str">
            <v xml:space="preserve">32819 </v>
          </cell>
          <cell r="T3781"/>
          <cell r="U3781"/>
          <cell r="V3781"/>
          <cell r="W3781"/>
          <cell r="X3781"/>
          <cell r="Y3781"/>
          <cell r="Z3781"/>
          <cell r="AA3781">
            <v>32819</v>
          </cell>
          <cell r="AB3781"/>
        </row>
        <row r="3782">
          <cell r="A3782"/>
          <cell r="B3782"/>
          <cell r="C3782"/>
          <cell r="D3782"/>
          <cell r="E3782"/>
          <cell r="F3782"/>
          <cell r="G3782"/>
          <cell r="H3782"/>
          <cell r="I3782"/>
          <cell r="J3782"/>
          <cell r="K3782"/>
          <cell r="L3782"/>
          <cell r="M3782"/>
          <cell r="N3782"/>
          <cell r="O3782"/>
          <cell r="P3782">
            <v>0</v>
          </cell>
          <cell r="Q3782"/>
          <cell r="R3782"/>
          <cell r="S3782" t="str">
            <v xml:space="preserve">32819 </v>
          </cell>
          <cell r="T3782"/>
          <cell r="U3782"/>
          <cell r="V3782"/>
          <cell r="W3782"/>
          <cell r="X3782"/>
          <cell r="Y3782"/>
          <cell r="Z3782"/>
          <cell r="AA3782">
            <v>32819</v>
          </cell>
          <cell r="AB3782"/>
        </row>
        <row r="3783">
          <cell r="A3783"/>
          <cell r="B3783"/>
          <cell r="C3783"/>
          <cell r="D3783"/>
          <cell r="E3783"/>
          <cell r="F3783"/>
          <cell r="G3783"/>
          <cell r="H3783"/>
          <cell r="I3783"/>
          <cell r="J3783"/>
          <cell r="K3783"/>
          <cell r="L3783"/>
          <cell r="M3783"/>
          <cell r="N3783"/>
          <cell r="O3783"/>
          <cell r="P3783">
            <v>0</v>
          </cell>
          <cell r="Q3783"/>
          <cell r="R3783"/>
          <cell r="S3783" t="str">
            <v xml:space="preserve">32819 </v>
          </cell>
          <cell r="T3783"/>
          <cell r="U3783"/>
          <cell r="V3783"/>
          <cell r="W3783"/>
          <cell r="X3783"/>
          <cell r="Y3783"/>
          <cell r="Z3783"/>
          <cell r="AA3783">
            <v>32819</v>
          </cell>
          <cell r="AB3783"/>
        </row>
        <row r="3784">
          <cell r="A3784"/>
          <cell r="B3784"/>
          <cell r="C3784"/>
          <cell r="D3784"/>
          <cell r="E3784"/>
          <cell r="F3784"/>
          <cell r="G3784"/>
          <cell r="H3784"/>
          <cell r="I3784"/>
          <cell r="J3784"/>
          <cell r="K3784"/>
          <cell r="L3784"/>
          <cell r="M3784"/>
          <cell r="N3784"/>
          <cell r="O3784"/>
          <cell r="P3784">
            <v>0</v>
          </cell>
          <cell r="Q3784"/>
          <cell r="R3784"/>
          <cell r="S3784" t="str">
            <v xml:space="preserve">32819 </v>
          </cell>
          <cell r="T3784"/>
          <cell r="U3784"/>
          <cell r="V3784"/>
          <cell r="W3784"/>
          <cell r="X3784"/>
          <cell r="Y3784"/>
          <cell r="Z3784"/>
          <cell r="AA3784">
            <v>32819</v>
          </cell>
          <cell r="AB3784"/>
        </row>
        <row r="3785">
          <cell r="A3785"/>
          <cell r="B3785"/>
          <cell r="C3785"/>
          <cell r="D3785"/>
          <cell r="E3785"/>
          <cell r="F3785"/>
          <cell r="G3785"/>
          <cell r="H3785"/>
          <cell r="I3785"/>
          <cell r="J3785"/>
          <cell r="K3785"/>
          <cell r="L3785"/>
          <cell r="M3785"/>
          <cell r="N3785"/>
          <cell r="O3785"/>
          <cell r="P3785">
            <v>0</v>
          </cell>
          <cell r="Q3785"/>
          <cell r="R3785"/>
          <cell r="S3785" t="str">
            <v xml:space="preserve">32819 </v>
          </cell>
          <cell r="T3785"/>
          <cell r="U3785"/>
          <cell r="V3785"/>
          <cell r="W3785"/>
          <cell r="X3785"/>
          <cell r="Y3785"/>
          <cell r="Z3785"/>
          <cell r="AA3785">
            <v>32819</v>
          </cell>
          <cell r="AB3785"/>
        </row>
        <row r="3786">
          <cell r="A3786"/>
          <cell r="B3786"/>
          <cell r="C3786"/>
          <cell r="D3786"/>
          <cell r="E3786"/>
          <cell r="F3786"/>
          <cell r="G3786"/>
          <cell r="H3786"/>
          <cell r="I3786"/>
          <cell r="J3786"/>
          <cell r="K3786"/>
          <cell r="L3786"/>
          <cell r="M3786"/>
          <cell r="N3786"/>
          <cell r="O3786"/>
          <cell r="P3786">
            <v>0</v>
          </cell>
          <cell r="Q3786"/>
          <cell r="R3786"/>
          <cell r="S3786" t="str">
            <v xml:space="preserve">32819 </v>
          </cell>
          <cell r="T3786"/>
          <cell r="U3786"/>
          <cell r="V3786"/>
          <cell r="W3786"/>
          <cell r="X3786"/>
          <cell r="Y3786"/>
          <cell r="Z3786"/>
          <cell r="AA3786">
            <v>32819</v>
          </cell>
          <cell r="AB3786"/>
        </row>
        <row r="3787">
          <cell r="A3787"/>
          <cell r="B3787"/>
          <cell r="C3787"/>
          <cell r="D3787"/>
          <cell r="E3787"/>
          <cell r="F3787"/>
          <cell r="G3787"/>
          <cell r="H3787"/>
          <cell r="I3787"/>
          <cell r="J3787"/>
          <cell r="K3787"/>
          <cell r="L3787"/>
          <cell r="M3787"/>
          <cell r="N3787"/>
          <cell r="O3787"/>
          <cell r="P3787">
            <v>0</v>
          </cell>
          <cell r="Q3787"/>
          <cell r="R3787"/>
          <cell r="S3787" t="str">
            <v xml:space="preserve">32819 </v>
          </cell>
          <cell r="T3787"/>
          <cell r="U3787"/>
          <cell r="V3787"/>
          <cell r="W3787"/>
          <cell r="X3787"/>
          <cell r="Y3787"/>
          <cell r="Z3787"/>
          <cell r="AA3787">
            <v>32819</v>
          </cell>
          <cell r="AB3787"/>
        </row>
        <row r="3788">
          <cell r="A3788"/>
          <cell r="B3788"/>
          <cell r="C3788"/>
          <cell r="D3788"/>
          <cell r="E3788"/>
          <cell r="F3788"/>
          <cell r="G3788"/>
          <cell r="H3788"/>
          <cell r="I3788"/>
          <cell r="J3788"/>
          <cell r="K3788"/>
          <cell r="L3788"/>
          <cell r="M3788"/>
          <cell r="N3788"/>
          <cell r="O3788"/>
          <cell r="P3788">
            <v>0</v>
          </cell>
          <cell r="Q3788"/>
          <cell r="R3788"/>
          <cell r="S3788" t="str">
            <v xml:space="preserve">32819 </v>
          </cell>
          <cell r="T3788"/>
          <cell r="U3788"/>
          <cell r="V3788"/>
          <cell r="W3788"/>
          <cell r="X3788"/>
          <cell r="Y3788"/>
          <cell r="Z3788"/>
          <cell r="AA3788">
            <v>32819</v>
          </cell>
          <cell r="AB3788"/>
        </row>
        <row r="3789">
          <cell r="A3789"/>
          <cell r="B3789"/>
          <cell r="C3789"/>
          <cell r="D3789"/>
          <cell r="E3789"/>
          <cell r="F3789"/>
          <cell r="G3789"/>
          <cell r="H3789"/>
          <cell r="I3789"/>
          <cell r="J3789"/>
          <cell r="K3789"/>
          <cell r="L3789"/>
          <cell r="M3789"/>
          <cell r="N3789"/>
          <cell r="O3789"/>
          <cell r="P3789">
            <v>0</v>
          </cell>
          <cell r="Q3789"/>
          <cell r="R3789"/>
          <cell r="S3789" t="str">
            <v xml:space="preserve">32819 </v>
          </cell>
          <cell r="T3789"/>
          <cell r="U3789"/>
          <cell r="V3789"/>
          <cell r="W3789"/>
          <cell r="X3789"/>
          <cell r="Y3789"/>
          <cell r="Z3789"/>
          <cell r="AA3789">
            <v>32819</v>
          </cell>
          <cell r="AB3789"/>
        </row>
        <row r="3790">
          <cell r="A3790"/>
          <cell r="B3790"/>
          <cell r="C3790"/>
          <cell r="D3790"/>
          <cell r="E3790"/>
          <cell r="F3790"/>
          <cell r="G3790"/>
          <cell r="H3790"/>
          <cell r="I3790"/>
          <cell r="J3790"/>
          <cell r="K3790"/>
          <cell r="L3790"/>
          <cell r="M3790"/>
          <cell r="N3790"/>
          <cell r="O3790"/>
          <cell r="P3790">
            <v>0</v>
          </cell>
          <cell r="Q3790"/>
          <cell r="R3790"/>
          <cell r="S3790" t="str">
            <v xml:space="preserve">32819 </v>
          </cell>
          <cell r="T3790"/>
          <cell r="U3790"/>
          <cell r="V3790"/>
          <cell r="W3790"/>
          <cell r="X3790"/>
          <cell r="Y3790"/>
          <cell r="Z3790"/>
          <cell r="AA3790">
            <v>32819</v>
          </cell>
          <cell r="AB3790"/>
        </row>
        <row r="3791">
          <cell r="A3791"/>
          <cell r="B3791"/>
          <cell r="C3791"/>
          <cell r="D3791"/>
          <cell r="E3791"/>
          <cell r="F3791"/>
          <cell r="G3791"/>
          <cell r="H3791"/>
          <cell r="I3791"/>
          <cell r="J3791"/>
          <cell r="K3791"/>
          <cell r="L3791"/>
          <cell r="M3791"/>
          <cell r="N3791"/>
          <cell r="O3791"/>
          <cell r="P3791">
            <v>0</v>
          </cell>
          <cell r="Q3791"/>
          <cell r="R3791"/>
          <cell r="S3791" t="str">
            <v xml:space="preserve">32819 </v>
          </cell>
          <cell r="T3791"/>
          <cell r="U3791"/>
          <cell r="V3791"/>
          <cell r="W3791"/>
          <cell r="X3791"/>
          <cell r="Y3791"/>
          <cell r="Z3791"/>
          <cell r="AA3791">
            <v>32819</v>
          </cell>
          <cell r="AB3791"/>
        </row>
        <row r="3792">
          <cell r="A3792"/>
          <cell r="B3792"/>
          <cell r="C3792"/>
          <cell r="D3792"/>
          <cell r="E3792"/>
          <cell r="F3792"/>
          <cell r="G3792"/>
          <cell r="H3792"/>
          <cell r="I3792"/>
          <cell r="J3792"/>
          <cell r="K3792"/>
          <cell r="L3792"/>
          <cell r="M3792"/>
          <cell r="N3792"/>
          <cell r="O3792"/>
          <cell r="P3792">
            <v>0</v>
          </cell>
          <cell r="Q3792"/>
          <cell r="R3792"/>
          <cell r="S3792" t="str">
            <v xml:space="preserve">32819 </v>
          </cell>
          <cell r="T3792"/>
          <cell r="U3792"/>
          <cell r="V3792"/>
          <cell r="W3792"/>
          <cell r="X3792"/>
          <cell r="Y3792"/>
          <cell r="Z3792"/>
          <cell r="AA3792">
            <v>32819</v>
          </cell>
          <cell r="AB3792"/>
        </row>
        <row r="3793">
          <cell r="A3793"/>
          <cell r="B3793"/>
          <cell r="C3793"/>
          <cell r="D3793"/>
          <cell r="E3793"/>
          <cell r="F3793"/>
          <cell r="G3793"/>
          <cell r="H3793"/>
          <cell r="I3793"/>
          <cell r="J3793"/>
          <cell r="K3793"/>
          <cell r="L3793"/>
          <cell r="M3793"/>
          <cell r="N3793"/>
          <cell r="O3793"/>
          <cell r="P3793">
            <v>0</v>
          </cell>
          <cell r="Q3793"/>
          <cell r="R3793"/>
          <cell r="S3793" t="str">
            <v xml:space="preserve">32819 </v>
          </cell>
          <cell r="T3793"/>
          <cell r="U3793"/>
          <cell r="V3793"/>
          <cell r="W3793"/>
          <cell r="X3793"/>
          <cell r="Y3793"/>
          <cell r="Z3793"/>
          <cell r="AA3793">
            <v>32819</v>
          </cell>
          <cell r="AB3793"/>
        </row>
        <row r="3794">
          <cell r="A3794"/>
          <cell r="B3794"/>
          <cell r="C3794"/>
          <cell r="D3794"/>
          <cell r="E3794"/>
          <cell r="F3794"/>
          <cell r="G3794"/>
          <cell r="H3794"/>
          <cell r="I3794"/>
          <cell r="J3794"/>
          <cell r="K3794"/>
          <cell r="L3794"/>
          <cell r="M3794"/>
          <cell r="N3794"/>
          <cell r="O3794"/>
          <cell r="P3794">
            <v>0</v>
          </cell>
          <cell r="Q3794"/>
          <cell r="R3794"/>
          <cell r="S3794" t="str">
            <v xml:space="preserve">32819 </v>
          </cell>
          <cell r="T3794"/>
          <cell r="U3794"/>
          <cell r="V3794"/>
          <cell r="W3794"/>
          <cell r="X3794"/>
          <cell r="Y3794"/>
          <cell r="Z3794"/>
          <cell r="AA3794">
            <v>32819</v>
          </cell>
          <cell r="AB3794"/>
        </row>
        <row r="3795">
          <cell r="A3795"/>
          <cell r="B3795"/>
          <cell r="C3795"/>
          <cell r="D3795"/>
          <cell r="E3795"/>
          <cell r="F3795"/>
          <cell r="G3795"/>
          <cell r="H3795"/>
          <cell r="I3795"/>
          <cell r="J3795"/>
          <cell r="K3795"/>
          <cell r="L3795"/>
          <cell r="M3795"/>
          <cell r="N3795"/>
          <cell r="O3795"/>
          <cell r="P3795">
            <v>0</v>
          </cell>
          <cell r="Q3795"/>
          <cell r="R3795"/>
          <cell r="S3795" t="str">
            <v xml:space="preserve">32819 </v>
          </cell>
          <cell r="T3795"/>
          <cell r="U3795"/>
          <cell r="V3795"/>
          <cell r="W3795"/>
          <cell r="X3795"/>
          <cell r="Y3795"/>
          <cell r="Z3795"/>
          <cell r="AA3795">
            <v>32819</v>
          </cell>
          <cell r="AB3795"/>
        </row>
        <row r="3796">
          <cell r="A3796"/>
          <cell r="B3796"/>
          <cell r="C3796"/>
          <cell r="D3796"/>
          <cell r="E3796"/>
          <cell r="F3796"/>
          <cell r="G3796"/>
          <cell r="H3796"/>
          <cell r="I3796"/>
          <cell r="J3796"/>
          <cell r="K3796"/>
          <cell r="L3796"/>
          <cell r="M3796"/>
          <cell r="N3796"/>
          <cell r="O3796"/>
          <cell r="P3796">
            <v>0</v>
          </cell>
          <cell r="Q3796"/>
          <cell r="R3796"/>
          <cell r="S3796" t="str">
            <v xml:space="preserve">32819 </v>
          </cell>
          <cell r="T3796"/>
          <cell r="U3796"/>
          <cell r="V3796"/>
          <cell r="W3796"/>
          <cell r="X3796"/>
          <cell r="Y3796"/>
          <cell r="Z3796"/>
          <cell r="AA3796">
            <v>32819</v>
          </cell>
          <cell r="AB3796"/>
        </row>
        <row r="3797">
          <cell r="A3797"/>
          <cell r="B3797"/>
          <cell r="C3797"/>
          <cell r="D3797"/>
          <cell r="E3797"/>
          <cell r="F3797"/>
          <cell r="G3797"/>
          <cell r="H3797"/>
          <cell r="I3797"/>
          <cell r="J3797"/>
          <cell r="K3797"/>
          <cell r="L3797"/>
          <cell r="M3797"/>
          <cell r="N3797"/>
          <cell r="O3797"/>
          <cell r="P3797">
            <v>0</v>
          </cell>
          <cell r="Q3797"/>
          <cell r="R3797"/>
          <cell r="S3797" t="str">
            <v xml:space="preserve">32819 </v>
          </cell>
          <cell r="T3797"/>
          <cell r="U3797"/>
          <cell r="V3797"/>
          <cell r="W3797"/>
          <cell r="X3797"/>
          <cell r="Y3797"/>
          <cell r="Z3797"/>
          <cell r="AA3797">
            <v>32819</v>
          </cell>
          <cell r="AB3797"/>
        </row>
        <row r="3798">
          <cell r="A3798"/>
          <cell r="B3798"/>
          <cell r="C3798"/>
          <cell r="D3798"/>
          <cell r="E3798"/>
          <cell r="F3798"/>
          <cell r="G3798"/>
          <cell r="H3798"/>
          <cell r="I3798"/>
          <cell r="J3798"/>
          <cell r="K3798"/>
          <cell r="L3798"/>
          <cell r="M3798"/>
          <cell r="N3798"/>
          <cell r="O3798"/>
          <cell r="P3798">
            <v>0</v>
          </cell>
          <cell r="Q3798"/>
          <cell r="R3798"/>
          <cell r="S3798" t="str">
            <v xml:space="preserve">32819 </v>
          </cell>
          <cell r="T3798"/>
          <cell r="U3798"/>
          <cell r="V3798"/>
          <cell r="W3798"/>
          <cell r="X3798"/>
          <cell r="Y3798"/>
          <cell r="Z3798"/>
          <cell r="AA3798">
            <v>32819</v>
          </cell>
          <cell r="AB3798"/>
        </row>
        <row r="3799">
          <cell r="A3799"/>
          <cell r="B3799"/>
          <cell r="C3799"/>
          <cell r="D3799"/>
          <cell r="E3799"/>
          <cell r="F3799"/>
          <cell r="G3799"/>
          <cell r="H3799"/>
          <cell r="I3799"/>
          <cell r="J3799"/>
          <cell r="K3799"/>
          <cell r="L3799"/>
          <cell r="M3799"/>
          <cell r="N3799"/>
          <cell r="O3799"/>
          <cell r="P3799">
            <v>0</v>
          </cell>
          <cell r="Q3799"/>
          <cell r="R3799"/>
          <cell r="S3799" t="str">
            <v xml:space="preserve">32819 </v>
          </cell>
          <cell r="T3799"/>
          <cell r="U3799"/>
          <cell r="V3799"/>
          <cell r="W3799"/>
          <cell r="X3799"/>
          <cell r="Y3799"/>
          <cell r="Z3799"/>
          <cell r="AA3799">
            <v>32819</v>
          </cell>
          <cell r="AB3799"/>
        </row>
        <row r="3800">
          <cell r="A3800"/>
          <cell r="B3800"/>
          <cell r="C3800"/>
          <cell r="D3800"/>
          <cell r="E3800"/>
          <cell r="F3800"/>
          <cell r="G3800"/>
          <cell r="H3800"/>
          <cell r="I3800"/>
          <cell r="J3800"/>
          <cell r="K3800"/>
          <cell r="L3800"/>
          <cell r="M3800"/>
          <cell r="N3800"/>
          <cell r="O3800"/>
          <cell r="P3800">
            <v>0</v>
          </cell>
          <cell r="Q3800"/>
          <cell r="R3800"/>
          <cell r="S3800" t="str">
            <v xml:space="preserve">32819 </v>
          </cell>
          <cell r="T3800"/>
          <cell r="U3800"/>
          <cell r="V3800"/>
          <cell r="W3800"/>
          <cell r="X3800"/>
          <cell r="Y3800"/>
          <cell r="Z3800"/>
          <cell r="AA3800">
            <v>32819</v>
          </cell>
          <cell r="AB3800"/>
        </row>
        <row r="3801">
          <cell r="A3801"/>
          <cell r="B3801"/>
          <cell r="C3801"/>
          <cell r="D3801"/>
          <cell r="E3801"/>
          <cell r="F3801"/>
          <cell r="G3801"/>
          <cell r="H3801"/>
          <cell r="I3801"/>
          <cell r="J3801"/>
          <cell r="K3801"/>
          <cell r="L3801"/>
          <cell r="M3801"/>
          <cell r="N3801"/>
          <cell r="O3801"/>
          <cell r="P3801">
            <v>0</v>
          </cell>
          <cell r="Q3801"/>
          <cell r="R3801"/>
          <cell r="S3801" t="str">
            <v xml:space="preserve">32819 </v>
          </cell>
          <cell r="T3801"/>
          <cell r="U3801"/>
          <cell r="V3801"/>
          <cell r="W3801"/>
          <cell r="X3801"/>
          <cell r="Y3801"/>
          <cell r="Z3801"/>
          <cell r="AA3801">
            <v>32819</v>
          </cell>
          <cell r="AB3801"/>
        </row>
        <row r="3802">
          <cell r="A3802"/>
          <cell r="B3802"/>
          <cell r="C3802"/>
          <cell r="D3802"/>
          <cell r="E3802"/>
          <cell r="F3802"/>
          <cell r="G3802"/>
          <cell r="H3802"/>
          <cell r="I3802"/>
          <cell r="J3802"/>
          <cell r="K3802"/>
          <cell r="L3802"/>
          <cell r="M3802"/>
          <cell r="N3802"/>
          <cell r="O3802"/>
          <cell r="P3802">
            <v>0</v>
          </cell>
          <cell r="Q3802"/>
          <cell r="R3802"/>
          <cell r="S3802" t="str">
            <v xml:space="preserve">32819 </v>
          </cell>
          <cell r="T3802"/>
          <cell r="U3802"/>
          <cell r="V3802"/>
          <cell r="W3802"/>
          <cell r="X3802"/>
          <cell r="Y3802"/>
          <cell r="Z3802"/>
          <cell r="AA3802">
            <v>32819</v>
          </cell>
          <cell r="AB3802"/>
        </row>
        <row r="3803">
          <cell r="A3803"/>
          <cell r="B3803"/>
          <cell r="C3803"/>
          <cell r="D3803"/>
          <cell r="E3803"/>
          <cell r="F3803"/>
          <cell r="G3803"/>
          <cell r="H3803"/>
          <cell r="I3803"/>
          <cell r="J3803"/>
          <cell r="K3803"/>
          <cell r="L3803"/>
          <cell r="M3803"/>
          <cell r="N3803"/>
          <cell r="O3803"/>
          <cell r="P3803">
            <v>0</v>
          </cell>
          <cell r="Q3803"/>
          <cell r="R3803"/>
          <cell r="S3803" t="str">
            <v xml:space="preserve">32819 </v>
          </cell>
          <cell r="T3803"/>
          <cell r="U3803"/>
          <cell r="V3803"/>
          <cell r="W3803"/>
          <cell r="X3803"/>
          <cell r="Y3803"/>
          <cell r="Z3803"/>
          <cell r="AA3803">
            <v>32819</v>
          </cell>
          <cell r="AB3803"/>
        </row>
        <row r="3804">
          <cell r="A3804"/>
          <cell r="B3804"/>
          <cell r="C3804"/>
          <cell r="D3804"/>
          <cell r="E3804"/>
          <cell r="F3804"/>
          <cell r="G3804"/>
          <cell r="H3804"/>
          <cell r="I3804"/>
          <cell r="J3804"/>
          <cell r="K3804"/>
          <cell r="L3804"/>
          <cell r="M3804"/>
          <cell r="N3804"/>
          <cell r="O3804"/>
          <cell r="P3804">
            <v>0</v>
          </cell>
          <cell r="Q3804"/>
          <cell r="R3804"/>
          <cell r="S3804" t="str">
            <v xml:space="preserve">32819 </v>
          </cell>
          <cell r="T3804"/>
          <cell r="U3804"/>
          <cell r="V3804"/>
          <cell r="W3804"/>
          <cell r="X3804"/>
          <cell r="Y3804"/>
          <cell r="Z3804"/>
          <cell r="AA3804">
            <v>32819</v>
          </cell>
          <cell r="AB3804"/>
        </row>
        <row r="3805">
          <cell r="A3805"/>
          <cell r="B3805"/>
          <cell r="C3805"/>
          <cell r="D3805"/>
          <cell r="E3805"/>
          <cell r="F3805"/>
          <cell r="G3805"/>
          <cell r="H3805"/>
          <cell r="I3805"/>
          <cell r="J3805"/>
          <cell r="K3805"/>
          <cell r="L3805"/>
          <cell r="M3805"/>
          <cell r="N3805"/>
          <cell r="O3805"/>
          <cell r="P3805">
            <v>0</v>
          </cell>
          <cell r="Q3805"/>
          <cell r="R3805"/>
          <cell r="S3805" t="str">
            <v xml:space="preserve">32819 </v>
          </cell>
          <cell r="T3805"/>
          <cell r="U3805"/>
          <cell r="V3805"/>
          <cell r="W3805"/>
          <cell r="X3805"/>
          <cell r="Y3805"/>
          <cell r="Z3805"/>
          <cell r="AA3805">
            <v>32819</v>
          </cell>
          <cell r="AB3805"/>
        </row>
        <row r="3806">
          <cell r="A3806"/>
          <cell r="B3806"/>
          <cell r="C3806"/>
          <cell r="D3806"/>
          <cell r="E3806"/>
          <cell r="F3806"/>
          <cell r="G3806"/>
          <cell r="H3806"/>
          <cell r="I3806"/>
          <cell r="J3806"/>
          <cell r="K3806"/>
          <cell r="L3806"/>
          <cell r="M3806"/>
          <cell r="N3806"/>
          <cell r="O3806"/>
          <cell r="P3806">
            <v>0</v>
          </cell>
          <cell r="Q3806"/>
          <cell r="R3806"/>
          <cell r="S3806" t="str">
            <v xml:space="preserve">32819 </v>
          </cell>
          <cell r="T3806"/>
          <cell r="U3806"/>
          <cell r="V3806"/>
          <cell r="W3806"/>
          <cell r="X3806"/>
          <cell r="Y3806"/>
          <cell r="Z3806"/>
          <cell r="AA3806">
            <v>32819</v>
          </cell>
          <cell r="AB3806"/>
        </row>
        <row r="3807">
          <cell r="A3807"/>
          <cell r="B3807"/>
          <cell r="C3807"/>
          <cell r="D3807"/>
          <cell r="E3807"/>
          <cell r="F3807"/>
          <cell r="G3807"/>
          <cell r="H3807"/>
          <cell r="I3807"/>
          <cell r="J3807"/>
          <cell r="K3807"/>
          <cell r="L3807"/>
          <cell r="M3807"/>
          <cell r="N3807"/>
          <cell r="O3807"/>
          <cell r="P3807">
            <v>0</v>
          </cell>
          <cell r="Q3807"/>
          <cell r="R3807"/>
          <cell r="S3807" t="str">
            <v xml:space="preserve">32819 </v>
          </cell>
          <cell r="T3807"/>
          <cell r="U3807"/>
          <cell r="V3807"/>
          <cell r="W3807"/>
          <cell r="X3807"/>
          <cell r="Y3807"/>
          <cell r="Z3807"/>
          <cell r="AA3807">
            <v>32819</v>
          </cell>
          <cell r="AB3807"/>
        </row>
        <row r="3808">
          <cell r="A3808"/>
          <cell r="B3808"/>
          <cell r="C3808"/>
          <cell r="D3808"/>
          <cell r="E3808"/>
          <cell r="F3808"/>
          <cell r="G3808"/>
          <cell r="H3808"/>
          <cell r="I3808"/>
          <cell r="J3808"/>
          <cell r="K3808"/>
          <cell r="L3808"/>
          <cell r="M3808"/>
          <cell r="N3808"/>
          <cell r="O3808"/>
          <cell r="P3808">
            <v>0</v>
          </cell>
          <cell r="Q3808"/>
          <cell r="R3808"/>
          <cell r="S3808" t="str">
            <v xml:space="preserve">32819 </v>
          </cell>
          <cell r="T3808"/>
          <cell r="U3808"/>
          <cell r="V3808"/>
          <cell r="W3808"/>
          <cell r="X3808"/>
          <cell r="Y3808"/>
          <cell r="Z3808"/>
          <cell r="AA3808">
            <v>32819</v>
          </cell>
          <cell r="AB3808"/>
        </row>
        <row r="3809">
          <cell r="A3809"/>
          <cell r="B3809"/>
          <cell r="C3809"/>
          <cell r="D3809"/>
          <cell r="E3809"/>
          <cell r="F3809"/>
          <cell r="G3809"/>
          <cell r="H3809"/>
          <cell r="I3809"/>
          <cell r="J3809"/>
          <cell r="K3809"/>
          <cell r="L3809"/>
          <cell r="M3809"/>
          <cell r="N3809"/>
          <cell r="O3809"/>
          <cell r="P3809">
            <v>0</v>
          </cell>
          <cell r="Q3809"/>
          <cell r="R3809"/>
          <cell r="S3809" t="str">
            <v xml:space="preserve">32819 </v>
          </cell>
          <cell r="T3809"/>
          <cell r="U3809"/>
          <cell r="V3809"/>
          <cell r="W3809"/>
          <cell r="X3809"/>
          <cell r="Y3809"/>
          <cell r="Z3809"/>
          <cell r="AA3809">
            <v>32819</v>
          </cell>
          <cell r="AB3809"/>
        </row>
        <row r="3810">
          <cell r="A3810"/>
          <cell r="B3810"/>
          <cell r="C3810"/>
          <cell r="D3810"/>
          <cell r="E3810"/>
          <cell r="F3810"/>
          <cell r="G3810"/>
          <cell r="H3810"/>
          <cell r="I3810"/>
          <cell r="J3810"/>
          <cell r="K3810"/>
          <cell r="L3810"/>
          <cell r="M3810"/>
          <cell r="N3810"/>
          <cell r="O3810"/>
          <cell r="P3810">
            <v>0</v>
          </cell>
          <cell r="Q3810"/>
          <cell r="R3810"/>
          <cell r="S3810" t="str">
            <v xml:space="preserve">32819 </v>
          </cell>
          <cell r="T3810"/>
          <cell r="U3810"/>
          <cell r="V3810"/>
          <cell r="W3810"/>
          <cell r="X3810"/>
          <cell r="Y3810"/>
          <cell r="Z3810"/>
          <cell r="AA3810">
            <v>32819</v>
          </cell>
          <cell r="AB3810"/>
        </row>
        <row r="3811">
          <cell r="A3811"/>
          <cell r="B3811"/>
          <cell r="C3811"/>
          <cell r="D3811"/>
          <cell r="E3811"/>
          <cell r="F3811"/>
          <cell r="G3811"/>
          <cell r="H3811"/>
          <cell r="I3811"/>
          <cell r="J3811"/>
          <cell r="K3811"/>
          <cell r="L3811"/>
          <cell r="M3811"/>
          <cell r="N3811"/>
          <cell r="O3811"/>
          <cell r="P3811">
            <v>0</v>
          </cell>
          <cell r="Q3811"/>
          <cell r="R3811"/>
          <cell r="S3811" t="str">
            <v xml:space="preserve">32819 </v>
          </cell>
          <cell r="T3811"/>
          <cell r="U3811"/>
          <cell r="V3811"/>
          <cell r="W3811"/>
          <cell r="X3811"/>
          <cell r="Y3811"/>
          <cell r="Z3811"/>
          <cell r="AA3811">
            <v>32819</v>
          </cell>
          <cell r="AB3811"/>
        </row>
        <row r="3812">
          <cell r="A3812"/>
          <cell r="B3812"/>
          <cell r="C3812"/>
          <cell r="D3812"/>
          <cell r="E3812"/>
          <cell r="F3812"/>
          <cell r="G3812"/>
          <cell r="H3812"/>
          <cell r="I3812"/>
          <cell r="J3812"/>
          <cell r="K3812"/>
          <cell r="L3812"/>
          <cell r="M3812"/>
          <cell r="N3812"/>
          <cell r="O3812"/>
          <cell r="P3812">
            <v>0</v>
          </cell>
          <cell r="Q3812"/>
          <cell r="R3812"/>
          <cell r="S3812" t="str">
            <v xml:space="preserve">32819 </v>
          </cell>
          <cell r="T3812"/>
          <cell r="U3812"/>
          <cell r="V3812"/>
          <cell r="W3812"/>
          <cell r="X3812"/>
          <cell r="Y3812"/>
          <cell r="Z3812"/>
          <cell r="AA3812">
            <v>32819</v>
          </cell>
          <cell r="AB3812"/>
        </row>
        <row r="3813">
          <cell r="A3813"/>
          <cell r="B3813"/>
          <cell r="C3813"/>
          <cell r="D3813"/>
          <cell r="E3813"/>
          <cell r="F3813"/>
          <cell r="G3813"/>
          <cell r="H3813"/>
          <cell r="I3813"/>
          <cell r="J3813"/>
          <cell r="K3813"/>
          <cell r="L3813"/>
          <cell r="M3813"/>
          <cell r="N3813"/>
          <cell r="O3813"/>
          <cell r="P3813">
            <v>0</v>
          </cell>
          <cell r="Q3813"/>
          <cell r="R3813"/>
          <cell r="S3813" t="str">
            <v xml:space="preserve">32819 </v>
          </cell>
          <cell r="T3813"/>
          <cell r="U3813"/>
          <cell r="V3813"/>
          <cell r="W3813"/>
          <cell r="X3813"/>
          <cell r="Y3813"/>
          <cell r="Z3813"/>
          <cell r="AA3813">
            <v>32819</v>
          </cell>
          <cell r="AB3813"/>
        </row>
        <row r="3814">
          <cell r="A3814"/>
          <cell r="B3814"/>
          <cell r="C3814"/>
          <cell r="D3814"/>
          <cell r="E3814"/>
          <cell r="F3814"/>
          <cell r="G3814"/>
          <cell r="H3814"/>
          <cell r="I3814"/>
          <cell r="J3814"/>
          <cell r="K3814"/>
          <cell r="L3814"/>
          <cell r="M3814"/>
          <cell r="N3814"/>
          <cell r="O3814"/>
          <cell r="P3814">
            <v>0</v>
          </cell>
          <cell r="Q3814"/>
          <cell r="R3814"/>
          <cell r="S3814" t="str">
            <v xml:space="preserve">32819 </v>
          </cell>
          <cell r="T3814"/>
          <cell r="U3814"/>
          <cell r="V3814"/>
          <cell r="W3814"/>
          <cell r="X3814"/>
          <cell r="Y3814"/>
          <cell r="Z3814"/>
          <cell r="AA3814">
            <v>32819</v>
          </cell>
          <cell r="AB3814"/>
        </row>
        <row r="3815">
          <cell r="A3815"/>
          <cell r="B3815"/>
          <cell r="C3815"/>
          <cell r="D3815"/>
          <cell r="E3815"/>
          <cell r="F3815"/>
          <cell r="G3815"/>
          <cell r="H3815"/>
          <cell r="I3815"/>
          <cell r="J3815"/>
          <cell r="K3815"/>
          <cell r="L3815"/>
          <cell r="M3815"/>
          <cell r="N3815"/>
          <cell r="O3815"/>
          <cell r="P3815">
            <v>0</v>
          </cell>
          <cell r="Q3815"/>
          <cell r="R3815"/>
          <cell r="S3815" t="str">
            <v xml:space="preserve">32819 </v>
          </cell>
          <cell r="T3815"/>
          <cell r="U3815"/>
          <cell r="V3815"/>
          <cell r="W3815"/>
          <cell r="X3815"/>
          <cell r="Y3815"/>
          <cell r="Z3815"/>
          <cell r="AA3815">
            <v>32819</v>
          </cell>
          <cell r="AB3815"/>
        </row>
        <row r="3816">
          <cell r="A3816"/>
          <cell r="B3816"/>
          <cell r="C3816"/>
          <cell r="D3816"/>
          <cell r="E3816"/>
          <cell r="F3816"/>
          <cell r="G3816"/>
          <cell r="H3816"/>
          <cell r="I3816"/>
          <cell r="J3816"/>
          <cell r="K3816"/>
          <cell r="L3816"/>
          <cell r="M3816"/>
          <cell r="N3816"/>
          <cell r="O3816"/>
          <cell r="P3816">
            <v>0</v>
          </cell>
          <cell r="Q3816"/>
          <cell r="R3816"/>
          <cell r="S3816" t="str">
            <v xml:space="preserve">32819 </v>
          </cell>
          <cell r="T3816"/>
          <cell r="U3816"/>
          <cell r="V3816"/>
          <cell r="W3816"/>
          <cell r="X3816"/>
          <cell r="Y3816"/>
          <cell r="Z3816"/>
          <cell r="AA3816">
            <v>32819</v>
          </cell>
          <cell r="AB3816"/>
        </row>
        <row r="3817">
          <cell r="A3817"/>
          <cell r="B3817"/>
          <cell r="C3817"/>
          <cell r="D3817"/>
          <cell r="E3817"/>
          <cell r="F3817"/>
          <cell r="G3817"/>
          <cell r="H3817"/>
          <cell r="I3817"/>
          <cell r="J3817"/>
          <cell r="K3817"/>
          <cell r="L3817"/>
          <cell r="M3817"/>
          <cell r="N3817"/>
          <cell r="O3817"/>
          <cell r="P3817">
            <v>0</v>
          </cell>
          <cell r="Q3817"/>
          <cell r="R3817"/>
          <cell r="S3817" t="str">
            <v xml:space="preserve">32819 </v>
          </cell>
          <cell r="T3817"/>
          <cell r="U3817"/>
          <cell r="V3817"/>
          <cell r="W3817"/>
          <cell r="X3817"/>
          <cell r="Y3817"/>
          <cell r="Z3817"/>
          <cell r="AA3817">
            <v>32819</v>
          </cell>
          <cell r="AB3817"/>
        </row>
        <row r="3818">
          <cell r="A3818"/>
          <cell r="B3818"/>
          <cell r="C3818"/>
          <cell r="D3818"/>
          <cell r="E3818"/>
          <cell r="F3818"/>
          <cell r="G3818"/>
          <cell r="H3818"/>
          <cell r="I3818"/>
          <cell r="J3818"/>
          <cell r="K3818"/>
          <cell r="L3818"/>
          <cell r="M3818"/>
          <cell r="N3818"/>
          <cell r="O3818"/>
          <cell r="P3818">
            <v>0</v>
          </cell>
          <cell r="Q3818"/>
          <cell r="R3818"/>
          <cell r="S3818" t="str">
            <v xml:space="preserve">32819 </v>
          </cell>
          <cell r="T3818"/>
          <cell r="U3818"/>
          <cell r="V3818"/>
          <cell r="W3818"/>
          <cell r="X3818"/>
          <cell r="Y3818"/>
          <cell r="Z3818"/>
          <cell r="AA3818">
            <v>32819</v>
          </cell>
          <cell r="AB3818"/>
        </row>
        <row r="3819">
          <cell r="A3819"/>
          <cell r="B3819"/>
          <cell r="C3819"/>
          <cell r="D3819"/>
          <cell r="E3819"/>
          <cell r="F3819"/>
          <cell r="G3819"/>
          <cell r="H3819"/>
          <cell r="I3819"/>
          <cell r="J3819"/>
          <cell r="K3819"/>
          <cell r="L3819"/>
          <cell r="M3819"/>
          <cell r="N3819"/>
          <cell r="O3819"/>
          <cell r="P3819">
            <v>0</v>
          </cell>
          <cell r="Q3819"/>
          <cell r="R3819"/>
          <cell r="S3819" t="str">
            <v xml:space="preserve">32819 </v>
          </cell>
          <cell r="T3819"/>
          <cell r="U3819"/>
          <cell r="V3819"/>
          <cell r="W3819"/>
          <cell r="X3819"/>
          <cell r="Y3819"/>
          <cell r="Z3819"/>
          <cell r="AA3819">
            <v>32819</v>
          </cell>
          <cell r="AB3819"/>
        </row>
        <row r="3820">
          <cell r="A3820"/>
          <cell r="B3820"/>
          <cell r="C3820"/>
          <cell r="D3820"/>
          <cell r="E3820"/>
          <cell r="F3820"/>
          <cell r="G3820"/>
          <cell r="H3820"/>
          <cell r="I3820"/>
          <cell r="J3820"/>
          <cell r="K3820"/>
          <cell r="L3820"/>
          <cell r="M3820"/>
          <cell r="N3820"/>
          <cell r="O3820"/>
          <cell r="P3820">
            <v>0</v>
          </cell>
          <cell r="Q3820"/>
          <cell r="R3820"/>
          <cell r="S3820" t="str">
            <v xml:space="preserve">32819 </v>
          </cell>
          <cell r="T3820"/>
          <cell r="U3820"/>
          <cell r="V3820"/>
          <cell r="W3820"/>
          <cell r="X3820"/>
          <cell r="Y3820"/>
          <cell r="Z3820"/>
          <cell r="AA3820">
            <v>32819</v>
          </cell>
          <cell r="AB3820"/>
        </row>
        <row r="3821">
          <cell r="A3821"/>
          <cell r="B3821"/>
          <cell r="C3821"/>
          <cell r="D3821"/>
          <cell r="E3821"/>
          <cell r="F3821"/>
          <cell r="G3821"/>
          <cell r="H3821"/>
          <cell r="I3821"/>
          <cell r="J3821"/>
          <cell r="K3821"/>
          <cell r="L3821"/>
          <cell r="M3821"/>
          <cell r="N3821"/>
          <cell r="O3821"/>
          <cell r="P3821">
            <v>0</v>
          </cell>
          <cell r="Q3821"/>
          <cell r="R3821"/>
          <cell r="S3821" t="str">
            <v xml:space="preserve">32819 </v>
          </cell>
          <cell r="T3821"/>
          <cell r="U3821"/>
          <cell r="V3821"/>
          <cell r="W3821"/>
          <cell r="X3821"/>
          <cell r="Y3821"/>
          <cell r="Z3821"/>
          <cell r="AA3821">
            <v>32819</v>
          </cell>
          <cell r="AB3821"/>
        </row>
        <row r="3822">
          <cell r="A3822"/>
          <cell r="B3822"/>
          <cell r="C3822"/>
          <cell r="D3822"/>
          <cell r="E3822"/>
          <cell r="F3822"/>
          <cell r="G3822"/>
          <cell r="H3822"/>
          <cell r="I3822"/>
          <cell r="J3822"/>
          <cell r="K3822"/>
          <cell r="L3822"/>
          <cell r="M3822"/>
          <cell r="N3822"/>
          <cell r="O3822"/>
          <cell r="P3822">
            <v>0</v>
          </cell>
          <cell r="Q3822"/>
          <cell r="R3822"/>
          <cell r="S3822" t="str">
            <v xml:space="preserve">32819 </v>
          </cell>
          <cell r="T3822"/>
          <cell r="U3822"/>
          <cell r="V3822"/>
          <cell r="W3822"/>
          <cell r="X3822"/>
          <cell r="Y3822"/>
          <cell r="Z3822"/>
          <cell r="AA3822">
            <v>32819</v>
          </cell>
          <cell r="AB3822"/>
        </row>
        <row r="3823">
          <cell r="A3823"/>
          <cell r="B3823"/>
          <cell r="C3823"/>
          <cell r="D3823"/>
          <cell r="E3823"/>
          <cell r="F3823"/>
          <cell r="G3823"/>
          <cell r="H3823"/>
          <cell r="I3823"/>
          <cell r="J3823"/>
          <cell r="K3823"/>
          <cell r="L3823"/>
          <cell r="M3823"/>
          <cell r="N3823"/>
          <cell r="O3823"/>
          <cell r="P3823">
            <v>0</v>
          </cell>
          <cell r="Q3823"/>
          <cell r="R3823"/>
          <cell r="S3823" t="str">
            <v xml:space="preserve">32819 </v>
          </cell>
          <cell r="T3823"/>
          <cell r="U3823"/>
          <cell r="V3823"/>
          <cell r="W3823"/>
          <cell r="X3823"/>
          <cell r="Y3823"/>
          <cell r="Z3823"/>
          <cell r="AA3823">
            <v>32819</v>
          </cell>
          <cell r="AB3823"/>
        </row>
        <row r="3824">
          <cell r="A3824"/>
          <cell r="B3824"/>
          <cell r="C3824"/>
          <cell r="D3824"/>
          <cell r="E3824"/>
          <cell r="F3824"/>
          <cell r="G3824"/>
          <cell r="H3824"/>
          <cell r="I3824"/>
          <cell r="J3824"/>
          <cell r="K3824"/>
          <cell r="L3824"/>
          <cell r="M3824"/>
          <cell r="N3824"/>
          <cell r="O3824"/>
          <cell r="P3824">
            <v>0</v>
          </cell>
          <cell r="Q3824"/>
          <cell r="R3824"/>
          <cell r="S3824" t="str">
            <v xml:space="preserve">32819 </v>
          </cell>
          <cell r="T3824"/>
          <cell r="U3824"/>
          <cell r="V3824"/>
          <cell r="W3824"/>
          <cell r="X3824"/>
          <cell r="Y3824"/>
          <cell r="Z3824"/>
          <cell r="AA3824">
            <v>32819</v>
          </cell>
          <cell r="AB3824"/>
        </row>
        <row r="3825">
          <cell r="A3825"/>
          <cell r="B3825"/>
          <cell r="C3825"/>
          <cell r="D3825"/>
          <cell r="E3825"/>
          <cell r="F3825"/>
          <cell r="G3825"/>
          <cell r="H3825"/>
          <cell r="I3825"/>
          <cell r="J3825"/>
          <cell r="K3825"/>
          <cell r="L3825"/>
          <cell r="M3825"/>
          <cell r="N3825"/>
          <cell r="O3825"/>
          <cell r="P3825">
            <v>0</v>
          </cell>
          <cell r="Q3825"/>
          <cell r="R3825"/>
          <cell r="S3825" t="str">
            <v xml:space="preserve">32819 </v>
          </cell>
          <cell r="T3825"/>
          <cell r="U3825"/>
          <cell r="V3825"/>
          <cell r="W3825"/>
          <cell r="X3825"/>
          <cell r="Y3825"/>
          <cell r="Z3825"/>
          <cell r="AA3825">
            <v>32819</v>
          </cell>
          <cell r="AB3825"/>
        </row>
        <row r="3826">
          <cell r="A3826"/>
          <cell r="B3826"/>
          <cell r="C3826"/>
          <cell r="D3826"/>
          <cell r="E3826"/>
          <cell r="F3826"/>
          <cell r="G3826"/>
          <cell r="H3826"/>
          <cell r="I3826"/>
          <cell r="J3826"/>
          <cell r="K3826"/>
          <cell r="L3826"/>
          <cell r="M3826"/>
          <cell r="N3826"/>
          <cell r="O3826"/>
          <cell r="P3826">
            <v>0</v>
          </cell>
          <cell r="Q3826"/>
          <cell r="R3826"/>
          <cell r="S3826" t="str">
            <v xml:space="preserve">32819 </v>
          </cell>
          <cell r="T3826"/>
          <cell r="U3826"/>
          <cell r="V3826"/>
          <cell r="W3826"/>
          <cell r="X3826"/>
          <cell r="Y3826"/>
          <cell r="Z3826"/>
          <cell r="AA3826">
            <v>32819</v>
          </cell>
          <cell r="AB3826"/>
        </row>
        <row r="3827">
          <cell r="A3827"/>
          <cell r="B3827"/>
          <cell r="C3827"/>
          <cell r="D3827"/>
          <cell r="E3827"/>
          <cell r="F3827"/>
          <cell r="G3827"/>
          <cell r="H3827"/>
          <cell r="I3827"/>
          <cell r="J3827"/>
          <cell r="K3827"/>
          <cell r="L3827"/>
          <cell r="M3827"/>
          <cell r="N3827"/>
          <cell r="O3827"/>
          <cell r="P3827">
            <v>0</v>
          </cell>
          <cell r="Q3827"/>
          <cell r="R3827"/>
          <cell r="S3827" t="str">
            <v xml:space="preserve">32819 </v>
          </cell>
          <cell r="T3827"/>
          <cell r="U3827"/>
          <cell r="V3827"/>
          <cell r="W3827"/>
          <cell r="X3827"/>
          <cell r="Y3827"/>
          <cell r="Z3827"/>
          <cell r="AA3827">
            <v>32819</v>
          </cell>
          <cell r="AB3827"/>
        </row>
        <row r="3828">
          <cell r="A3828"/>
          <cell r="B3828"/>
          <cell r="C3828"/>
          <cell r="D3828"/>
          <cell r="E3828"/>
          <cell r="F3828"/>
          <cell r="G3828"/>
          <cell r="H3828"/>
          <cell r="I3828"/>
          <cell r="J3828"/>
          <cell r="K3828"/>
          <cell r="L3828"/>
          <cell r="M3828"/>
          <cell r="N3828"/>
          <cell r="O3828"/>
          <cell r="P3828">
            <v>0</v>
          </cell>
          <cell r="Q3828"/>
          <cell r="R3828"/>
          <cell r="S3828" t="str">
            <v xml:space="preserve">32819 </v>
          </cell>
          <cell r="T3828"/>
          <cell r="U3828"/>
          <cell r="V3828"/>
          <cell r="W3828"/>
          <cell r="X3828"/>
          <cell r="Y3828"/>
          <cell r="Z3828"/>
          <cell r="AA3828">
            <v>32819</v>
          </cell>
          <cell r="AB3828"/>
        </row>
        <row r="3829">
          <cell r="A3829"/>
          <cell r="B3829"/>
          <cell r="C3829"/>
          <cell r="D3829"/>
          <cell r="E3829"/>
          <cell r="F3829"/>
          <cell r="G3829"/>
          <cell r="H3829"/>
          <cell r="I3829"/>
          <cell r="J3829"/>
          <cell r="K3829"/>
          <cell r="L3829"/>
          <cell r="M3829"/>
          <cell r="N3829"/>
          <cell r="O3829"/>
          <cell r="P3829">
            <v>0</v>
          </cell>
          <cell r="Q3829"/>
          <cell r="R3829"/>
          <cell r="S3829" t="str">
            <v xml:space="preserve">32819 </v>
          </cell>
          <cell r="T3829"/>
          <cell r="U3829"/>
          <cell r="V3829"/>
          <cell r="W3829"/>
          <cell r="X3829"/>
          <cell r="Y3829"/>
          <cell r="Z3829"/>
          <cell r="AA3829">
            <v>32819</v>
          </cell>
          <cell r="AB3829"/>
        </row>
        <row r="3830">
          <cell r="A3830"/>
          <cell r="B3830"/>
          <cell r="C3830"/>
          <cell r="D3830"/>
          <cell r="E3830"/>
          <cell r="F3830"/>
          <cell r="G3830"/>
          <cell r="H3830"/>
          <cell r="I3830"/>
          <cell r="J3830"/>
          <cell r="K3830"/>
          <cell r="L3830"/>
          <cell r="M3830"/>
          <cell r="N3830"/>
          <cell r="O3830"/>
          <cell r="P3830">
            <v>0</v>
          </cell>
          <cell r="Q3830"/>
          <cell r="R3830"/>
          <cell r="S3830" t="str">
            <v xml:space="preserve">32819 </v>
          </cell>
          <cell r="T3830"/>
          <cell r="U3830"/>
          <cell r="V3830"/>
          <cell r="W3830"/>
          <cell r="X3830"/>
          <cell r="Y3830"/>
          <cell r="Z3830"/>
          <cell r="AA3830">
            <v>32819</v>
          </cell>
          <cell r="AB3830"/>
        </row>
        <row r="3831">
          <cell r="A3831"/>
          <cell r="B3831"/>
          <cell r="C3831"/>
          <cell r="D3831"/>
          <cell r="E3831"/>
          <cell r="F3831"/>
          <cell r="G3831"/>
          <cell r="H3831"/>
          <cell r="I3831"/>
          <cell r="J3831"/>
          <cell r="K3831"/>
          <cell r="L3831"/>
          <cell r="M3831"/>
          <cell r="N3831"/>
          <cell r="O3831"/>
          <cell r="P3831">
            <v>0</v>
          </cell>
          <cell r="Q3831"/>
          <cell r="R3831"/>
          <cell r="S3831" t="str">
            <v xml:space="preserve">32819 </v>
          </cell>
          <cell r="T3831"/>
          <cell r="U3831"/>
          <cell r="V3831"/>
          <cell r="W3831"/>
          <cell r="X3831"/>
          <cell r="Y3831"/>
          <cell r="Z3831"/>
          <cell r="AA3831">
            <v>32819</v>
          </cell>
          <cell r="AB3831"/>
        </row>
        <row r="3832">
          <cell r="A3832"/>
          <cell r="B3832"/>
          <cell r="C3832"/>
          <cell r="D3832"/>
          <cell r="E3832"/>
          <cell r="F3832"/>
          <cell r="G3832"/>
          <cell r="H3832"/>
          <cell r="I3832"/>
          <cell r="J3832"/>
          <cell r="K3832"/>
          <cell r="L3832"/>
          <cell r="M3832"/>
          <cell r="N3832"/>
          <cell r="O3832"/>
          <cell r="P3832">
            <v>0</v>
          </cell>
          <cell r="Q3832"/>
          <cell r="R3832"/>
          <cell r="S3832" t="str">
            <v xml:space="preserve">32819 </v>
          </cell>
          <cell r="T3832"/>
          <cell r="U3832"/>
          <cell r="V3832"/>
          <cell r="W3832"/>
          <cell r="X3832"/>
          <cell r="Y3832"/>
          <cell r="Z3832"/>
          <cell r="AA3832">
            <v>32819</v>
          </cell>
          <cell r="AB3832"/>
        </row>
        <row r="3833">
          <cell r="A3833"/>
          <cell r="B3833"/>
          <cell r="C3833"/>
          <cell r="D3833"/>
          <cell r="E3833"/>
          <cell r="F3833"/>
          <cell r="G3833"/>
          <cell r="H3833"/>
          <cell r="I3833"/>
          <cell r="J3833"/>
          <cell r="K3833"/>
          <cell r="L3833"/>
          <cell r="M3833"/>
          <cell r="N3833"/>
          <cell r="O3833"/>
          <cell r="P3833">
            <v>0</v>
          </cell>
          <cell r="Q3833"/>
          <cell r="R3833"/>
          <cell r="S3833" t="str">
            <v xml:space="preserve">32819 </v>
          </cell>
          <cell r="T3833"/>
          <cell r="U3833"/>
          <cell r="V3833"/>
          <cell r="W3833"/>
          <cell r="X3833"/>
          <cell r="Y3833"/>
          <cell r="Z3833"/>
          <cell r="AA3833">
            <v>32819</v>
          </cell>
          <cell r="AB3833"/>
        </row>
        <row r="3834">
          <cell r="A3834"/>
          <cell r="B3834"/>
          <cell r="C3834"/>
          <cell r="D3834"/>
          <cell r="E3834"/>
          <cell r="F3834"/>
          <cell r="G3834"/>
          <cell r="H3834"/>
          <cell r="I3834"/>
          <cell r="J3834"/>
          <cell r="K3834"/>
          <cell r="L3834"/>
          <cell r="M3834"/>
          <cell r="N3834"/>
          <cell r="O3834"/>
          <cell r="P3834">
            <v>0</v>
          </cell>
          <cell r="Q3834"/>
          <cell r="R3834"/>
          <cell r="S3834" t="str">
            <v xml:space="preserve">32819 </v>
          </cell>
          <cell r="T3834"/>
          <cell r="U3834"/>
          <cell r="V3834"/>
          <cell r="W3834"/>
          <cell r="X3834"/>
          <cell r="Y3834"/>
          <cell r="Z3834"/>
          <cell r="AA3834">
            <v>32819</v>
          </cell>
          <cell r="AB3834"/>
        </row>
        <row r="3835">
          <cell r="A3835"/>
          <cell r="B3835"/>
          <cell r="C3835"/>
          <cell r="D3835"/>
          <cell r="E3835"/>
          <cell r="F3835"/>
          <cell r="G3835"/>
          <cell r="H3835"/>
          <cell r="I3835"/>
          <cell r="J3835"/>
          <cell r="K3835"/>
          <cell r="L3835"/>
          <cell r="M3835"/>
          <cell r="N3835"/>
          <cell r="O3835"/>
          <cell r="P3835">
            <v>0</v>
          </cell>
          <cell r="Q3835"/>
          <cell r="R3835"/>
          <cell r="S3835" t="str">
            <v xml:space="preserve">32819 </v>
          </cell>
          <cell r="T3835"/>
          <cell r="U3835"/>
          <cell r="V3835"/>
          <cell r="W3835"/>
          <cell r="X3835"/>
          <cell r="Y3835"/>
          <cell r="Z3835"/>
          <cell r="AA3835">
            <v>32819</v>
          </cell>
          <cell r="AB3835"/>
        </row>
        <row r="3836">
          <cell r="A3836"/>
          <cell r="B3836"/>
          <cell r="C3836"/>
          <cell r="D3836"/>
          <cell r="E3836"/>
          <cell r="F3836"/>
          <cell r="G3836"/>
          <cell r="H3836"/>
          <cell r="I3836"/>
          <cell r="J3836"/>
          <cell r="K3836"/>
          <cell r="L3836"/>
          <cell r="M3836"/>
          <cell r="N3836"/>
          <cell r="O3836"/>
          <cell r="P3836">
            <v>0</v>
          </cell>
          <cell r="Q3836"/>
          <cell r="R3836"/>
          <cell r="S3836" t="str">
            <v xml:space="preserve">32819 </v>
          </cell>
          <cell r="T3836"/>
          <cell r="U3836"/>
          <cell r="V3836"/>
          <cell r="W3836"/>
          <cell r="X3836"/>
          <cell r="Y3836"/>
          <cell r="Z3836"/>
          <cell r="AA3836">
            <v>32819</v>
          </cell>
          <cell r="AB3836"/>
        </row>
        <row r="3837">
          <cell r="A3837"/>
          <cell r="B3837"/>
          <cell r="C3837"/>
          <cell r="D3837"/>
          <cell r="E3837"/>
          <cell r="F3837"/>
          <cell r="G3837"/>
          <cell r="H3837"/>
          <cell r="I3837"/>
          <cell r="J3837"/>
          <cell r="K3837"/>
          <cell r="L3837"/>
          <cell r="M3837"/>
          <cell r="N3837"/>
          <cell r="O3837"/>
          <cell r="P3837">
            <v>0</v>
          </cell>
          <cell r="Q3837"/>
          <cell r="R3837"/>
          <cell r="S3837" t="str">
            <v xml:space="preserve">32819 </v>
          </cell>
          <cell r="T3837"/>
          <cell r="U3837"/>
          <cell r="V3837"/>
          <cell r="W3837"/>
          <cell r="X3837"/>
          <cell r="Y3837"/>
          <cell r="Z3837"/>
          <cell r="AA3837">
            <v>32819</v>
          </cell>
          <cell r="AB3837"/>
        </row>
        <row r="3838">
          <cell r="A3838"/>
          <cell r="B3838"/>
          <cell r="C3838"/>
          <cell r="D3838"/>
          <cell r="E3838"/>
          <cell r="F3838"/>
          <cell r="G3838"/>
          <cell r="H3838"/>
          <cell r="I3838"/>
          <cell r="J3838"/>
          <cell r="K3838"/>
          <cell r="L3838"/>
          <cell r="M3838"/>
          <cell r="N3838"/>
          <cell r="O3838"/>
          <cell r="P3838">
            <v>0</v>
          </cell>
          <cell r="Q3838"/>
          <cell r="R3838"/>
          <cell r="S3838" t="str">
            <v xml:space="preserve">32819 </v>
          </cell>
          <cell r="T3838"/>
          <cell r="U3838"/>
          <cell r="V3838"/>
          <cell r="W3838"/>
          <cell r="X3838"/>
          <cell r="Y3838"/>
          <cell r="Z3838"/>
          <cell r="AA3838">
            <v>32819</v>
          </cell>
          <cell r="AB3838"/>
        </row>
        <row r="3839">
          <cell r="A3839"/>
          <cell r="B3839"/>
          <cell r="C3839"/>
          <cell r="D3839"/>
          <cell r="E3839"/>
          <cell r="F3839"/>
          <cell r="G3839"/>
          <cell r="H3839"/>
          <cell r="I3839"/>
          <cell r="J3839"/>
          <cell r="K3839"/>
          <cell r="L3839"/>
          <cell r="M3839"/>
          <cell r="N3839"/>
          <cell r="O3839"/>
          <cell r="P3839">
            <v>0</v>
          </cell>
          <cell r="Q3839"/>
          <cell r="R3839"/>
          <cell r="S3839" t="str">
            <v xml:space="preserve">32819 </v>
          </cell>
          <cell r="T3839"/>
          <cell r="U3839"/>
          <cell r="V3839"/>
          <cell r="W3839"/>
          <cell r="X3839"/>
          <cell r="Y3839"/>
          <cell r="Z3839"/>
          <cell r="AA3839">
            <v>32819</v>
          </cell>
          <cell r="AB3839"/>
        </row>
        <row r="3840">
          <cell r="A3840"/>
          <cell r="B3840"/>
          <cell r="C3840"/>
          <cell r="D3840"/>
          <cell r="E3840"/>
          <cell r="F3840"/>
          <cell r="G3840"/>
          <cell r="H3840"/>
          <cell r="I3840"/>
          <cell r="J3840"/>
          <cell r="K3840"/>
          <cell r="L3840"/>
          <cell r="M3840"/>
          <cell r="N3840"/>
          <cell r="O3840"/>
          <cell r="P3840">
            <v>0</v>
          </cell>
          <cell r="Q3840"/>
          <cell r="R3840"/>
          <cell r="S3840" t="str">
            <v xml:space="preserve">32819 </v>
          </cell>
          <cell r="T3840"/>
          <cell r="U3840"/>
          <cell r="V3840"/>
          <cell r="W3840"/>
          <cell r="X3840"/>
          <cell r="Y3840"/>
          <cell r="Z3840"/>
          <cell r="AA3840">
            <v>32819</v>
          </cell>
          <cell r="AB3840"/>
        </row>
        <row r="3841">
          <cell r="A3841"/>
          <cell r="B3841"/>
          <cell r="C3841"/>
          <cell r="D3841"/>
          <cell r="E3841"/>
          <cell r="F3841"/>
          <cell r="G3841"/>
          <cell r="H3841"/>
          <cell r="I3841"/>
          <cell r="J3841"/>
          <cell r="K3841"/>
          <cell r="L3841"/>
          <cell r="M3841"/>
          <cell r="N3841"/>
          <cell r="O3841"/>
          <cell r="P3841">
            <v>0</v>
          </cell>
          <cell r="Q3841"/>
          <cell r="R3841"/>
          <cell r="S3841" t="str">
            <v xml:space="preserve">32819 </v>
          </cell>
          <cell r="T3841"/>
          <cell r="U3841"/>
          <cell r="V3841"/>
          <cell r="W3841"/>
          <cell r="X3841"/>
          <cell r="Y3841"/>
          <cell r="Z3841"/>
          <cell r="AA3841">
            <v>32819</v>
          </cell>
          <cell r="AB3841"/>
        </row>
        <row r="3842">
          <cell r="A3842"/>
          <cell r="B3842"/>
          <cell r="C3842"/>
          <cell r="D3842"/>
          <cell r="E3842"/>
          <cell r="F3842"/>
          <cell r="G3842"/>
          <cell r="H3842"/>
          <cell r="I3842"/>
          <cell r="J3842"/>
          <cell r="K3842"/>
          <cell r="L3842"/>
          <cell r="M3842"/>
          <cell r="N3842"/>
          <cell r="O3842"/>
          <cell r="P3842">
            <v>0</v>
          </cell>
          <cell r="Q3842"/>
          <cell r="R3842"/>
          <cell r="S3842" t="str">
            <v xml:space="preserve">32819 </v>
          </cell>
          <cell r="T3842"/>
          <cell r="U3842"/>
          <cell r="V3842"/>
          <cell r="W3842"/>
          <cell r="X3842"/>
          <cell r="Y3842"/>
          <cell r="Z3842"/>
          <cell r="AA3842">
            <v>32819</v>
          </cell>
          <cell r="AB3842"/>
        </row>
        <row r="3843">
          <cell r="A3843"/>
          <cell r="B3843"/>
          <cell r="C3843"/>
          <cell r="D3843"/>
          <cell r="E3843"/>
          <cell r="F3843"/>
          <cell r="G3843"/>
          <cell r="H3843"/>
          <cell r="I3843"/>
          <cell r="J3843"/>
          <cell r="K3843"/>
          <cell r="L3843"/>
          <cell r="M3843"/>
          <cell r="N3843"/>
          <cell r="O3843"/>
          <cell r="P3843">
            <v>0</v>
          </cell>
          <cell r="Q3843"/>
          <cell r="R3843"/>
          <cell r="S3843" t="str">
            <v xml:space="preserve">32819 </v>
          </cell>
          <cell r="T3843"/>
          <cell r="U3843"/>
          <cell r="V3843"/>
          <cell r="W3843"/>
          <cell r="X3843"/>
          <cell r="Y3843"/>
          <cell r="Z3843"/>
          <cell r="AA3843">
            <v>32819</v>
          </cell>
          <cell r="AB3843"/>
        </row>
        <row r="3844">
          <cell r="A3844"/>
          <cell r="B3844"/>
          <cell r="C3844"/>
          <cell r="D3844"/>
          <cell r="E3844"/>
          <cell r="F3844"/>
          <cell r="G3844"/>
          <cell r="H3844"/>
          <cell r="I3844"/>
          <cell r="J3844"/>
          <cell r="K3844"/>
          <cell r="L3844"/>
          <cell r="M3844"/>
          <cell r="N3844"/>
          <cell r="O3844"/>
          <cell r="P3844">
            <v>0</v>
          </cell>
          <cell r="Q3844"/>
          <cell r="R3844"/>
          <cell r="S3844" t="str">
            <v xml:space="preserve">32819 </v>
          </cell>
          <cell r="T3844"/>
          <cell r="U3844"/>
          <cell r="V3844"/>
          <cell r="W3844"/>
          <cell r="X3844"/>
          <cell r="Y3844"/>
          <cell r="Z3844"/>
          <cell r="AA3844">
            <v>32819</v>
          </cell>
          <cell r="AB3844"/>
        </row>
        <row r="3845">
          <cell r="A3845"/>
          <cell r="B3845"/>
          <cell r="C3845"/>
          <cell r="D3845"/>
          <cell r="E3845"/>
          <cell r="F3845"/>
          <cell r="G3845"/>
          <cell r="H3845"/>
          <cell r="I3845"/>
          <cell r="J3845"/>
          <cell r="K3845"/>
          <cell r="L3845"/>
          <cell r="M3845"/>
          <cell r="N3845"/>
          <cell r="O3845"/>
          <cell r="P3845">
            <v>0</v>
          </cell>
          <cell r="Q3845"/>
          <cell r="R3845"/>
          <cell r="S3845" t="str">
            <v xml:space="preserve">32819 </v>
          </cell>
          <cell r="T3845"/>
          <cell r="U3845"/>
          <cell r="V3845"/>
          <cell r="W3845"/>
          <cell r="X3845"/>
          <cell r="Y3845"/>
          <cell r="Z3845"/>
          <cell r="AA3845">
            <v>32819</v>
          </cell>
          <cell r="AB3845"/>
        </row>
        <row r="3846">
          <cell r="A3846"/>
          <cell r="B3846"/>
          <cell r="C3846"/>
          <cell r="D3846"/>
          <cell r="E3846"/>
          <cell r="F3846"/>
          <cell r="G3846"/>
          <cell r="H3846"/>
          <cell r="I3846"/>
          <cell r="J3846"/>
          <cell r="K3846"/>
          <cell r="L3846"/>
          <cell r="M3846"/>
          <cell r="N3846"/>
          <cell r="O3846"/>
          <cell r="P3846">
            <v>0</v>
          </cell>
          <cell r="Q3846"/>
          <cell r="R3846"/>
          <cell r="S3846" t="str">
            <v xml:space="preserve">32819 </v>
          </cell>
          <cell r="T3846"/>
          <cell r="U3846"/>
          <cell r="V3846"/>
          <cell r="W3846"/>
          <cell r="X3846"/>
          <cell r="Y3846"/>
          <cell r="Z3846"/>
          <cell r="AA3846">
            <v>32819</v>
          </cell>
          <cell r="AB3846"/>
        </row>
        <row r="3847">
          <cell r="A3847"/>
          <cell r="B3847"/>
          <cell r="C3847"/>
          <cell r="D3847"/>
          <cell r="E3847"/>
          <cell r="F3847"/>
          <cell r="G3847"/>
          <cell r="H3847"/>
          <cell r="I3847"/>
          <cell r="J3847"/>
          <cell r="K3847"/>
          <cell r="L3847"/>
          <cell r="M3847"/>
          <cell r="N3847"/>
          <cell r="O3847"/>
          <cell r="P3847">
            <v>0</v>
          </cell>
          <cell r="Q3847"/>
          <cell r="R3847"/>
          <cell r="S3847" t="str">
            <v xml:space="preserve">32819 </v>
          </cell>
          <cell r="T3847"/>
          <cell r="U3847"/>
          <cell r="V3847"/>
          <cell r="W3847"/>
          <cell r="X3847"/>
          <cell r="Y3847"/>
          <cell r="Z3847"/>
          <cell r="AA3847">
            <v>32819</v>
          </cell>
          <cell r="AB3847"/>
        </row>
        <row r="3848">
          <cell r="A3848"/>
          <cell r="B3848"/>
          <cell r="C3848"/>
          <cell r="D3848"/>
          <cell r="E3848"/>
          <cell r="F3848"/>
          <cell r="G3848"/>
          <cell r="H3848"/>
          <cell r="I3848"/>
          <cell r="J3848"/>
          <cell r="K3848"/>
          <cell r="L3848"/>
          <cell r="M3848"/>
          <cell r="N3848"/>
          <cell r="O3848"/>
          <cell r="P3848">
            <v>0</v>
          </cell>
          <cell r="Q3848"/>
          <cell r="R3848"/>
          <cell r="S3848" t="str">
            <v xml:space="preserve">32819 </v>
          </cell>
          <cell r="T3848"/>
          <cell r="U3848"/>
          <cell r="V3848"/>
          <cell r="W3848"/>
          <cell r="X3848"/>
          <cell r="Y3848"/>
          <cell r="Z3848"/>
          <cell r="AA3848">
            <v>32819</v>
          </cell>
          <cell r="AB3848"/>
        </row>
        <row r="3849">
          <cell r="A3849"/>
          <cell r="B3849"/>
          <cell r="C3849"/>
          <cell r="D3849"/>
          <cell r="E3849"/>
          <cell r="F3849"/>
          <cell r="G3849"/>
          <cell r="H3849"/>
          <cell r="I3849"/>
          <cell r="J3849"/>
          <cell r="K3849"/>
          <cell r="L3849"/>
          <cell r="M3849"/>
          <cell r="N3849"/>
          <cell r="O3849"/>
          <cell r="P3849">
            <v>0</v>
          </cell>
          <cell r="Q3849"/>
          <cell r="R3849"/>
          <cell r="S3849" t="str">
            <v xml:space="preserve">32819 </v>
          </cell>
          <cell r="T3849"/>
          <cell r="U3849"/>
          <cell r="V3849"/>
          <cell r="W3849"/>
          <cell r="X3849"/>
          <cell r="Y3849"/>
          <cell r="Z3849"/>
          <cell r="AA3849">
            <v>32819</v>
          </cell>
          <cell r="AB3849"/>
        </row>
        <row r="3850">
          <cell r="A3850"/>
          <cell r="B3850"/>
          <cell r="C3850"/>
          <cell r="D3850"/>
          <cell r="E3850"/>
          <cell r="F3850"/>
          <cell r="G3850"/>
          <cell r="H3850"/>
          <cell r="I3850"/>
          <cell r="J3850"/>
          <cell r="K3850"/>
          <cell r="L3850"/>
          <cell r="M3850"/>
          <cell r="N3850"/>
          <cell r="O3850"/>
          <cell r="P3850">
            <v>0</v>
          </cell>
          <cell r="Q3850"/>
          <cell r="R3850"/>
          <cell r="S3850" t="str">
            <v xml:space="preserve">32819 </v>
          </cell>
          <cell r="T3850"/>
          <cell r="U3850"/>
          <cell r="V3850"/>
          <cell r="W3850"/>
          <cell r="X3850"/>
          <cell r="Y3850"/>
          <cell r="Z3850"/>
          <cell r="AA3850">
            <v>32819</v>
          </cell>
          <cell r="AB3850"/>
        </row>
        <row r="3851">
          <cell r="A3851"/>
          <cell r="B3851"/>
          <cell r="C3851"/>
          <cell r="D3851"/>
          <cell r="E3851"/>
          <cell r="F3851"/>
          <cell r="G3851"/>
          <cell r="H3851"/>
          <cell r="I3851"/>
          <cell r="J3851"/>
          <cell r="K3851"/>
          <cell r="L3851"/>
          <cell r="M3851"/>
          <cell r="N3851"/>
          <cell r="O3851"/>
          <cell r="P3851">
            <v>0</v>
          </cell>
          <cell r="Q3851"/>
          <cell r="R3851"/>
          <cell r="S3851" t="str">
            <v xml:space="preserve">32819 </v>
          </cell>
          <cell r="T3851"/>
          <cell r="U3851"/>
          <cell r="V3851"/>
          <cell r="W3851"/>
          <cell r="X3851"/>
          <cell r="Y3851"/>
          <cell r="Z3851"/>
          <cell r="AA3851">
            <v>32819</v>
          </cell>
          <cell r="AB3851"/>
        </row>
        <row r="3852">
          <cell r="A3852"/>
          <cell r="B3852"/>
          <cell r="C3852"/>
          <cell r="D3852"/>
          <cell r="E3852"/>
          <cell r="F3852"/>
          <cell r="G3852"/>
          <cell r="H3852"/>
          <cell r="I3852"/>
          <cell r="J3852"/>
          <cell r="K3852"/>
          <cell r="L3852"/>
          <cell r="M3852"/>
          <cell r="N3852"/>
          <cell r="O3852"/>
          <cell r="P3852">
            <v>0</v>
          </cell>
          <cell r="Q3852"/>
          <cell r="R3852"/>
          <cell r="S3852" t="str">
            <v xml:space="preserve">32819 </v>
          </cell>
          <cell r="T3852"/>
          <cell r="U3852"/>
          <cell r="V3852"/>
          <cell r="W3852"/>
          <cell r="X3852"/>
          <cell r="Y3852"/>
          <cell r="Z3852"/>
          <cell r="AA3852">
            <v>32819</v>
          </cell>
          <cell r="AB3852"/>
        </row>
        <row r="3853">
          <cell r="A3853"/>
          <cell r="B3853"/>
          <cell r="C3853"/>
          <cell r="D3853"/>
          <cell r="E3853"/>
          <cell r="F3853"/>
          <cell r="G3853"/>
          <cell r="H3853"/>
          <cell r="I3853"/>
          <cell r="J3853"/>
          <cell r="K3853"/>
          <cell r="L3853"/>
          <cell r="M3853"/>
          <cell r="N3853"/>
          <cell r="O3853"/>
          <cell r="P3853">
            <v>0</v>
          </cell>
          <cell r="Q3853"/>
          <cell r="R3853"/>
          <cell r="S3853" t="str">
            <v xml:space="preserve">32819 </v>
          </cell>
          <cell r="T3853"/>
          <cell r="U3853"/>
          <cell r="V3853"/>
          <cell r="W3853"/>
          <cell r="X3853"/>
          <cell r="Y3853"/>
          <cell r="Z3853"/>
          <cell r="AA3853">
            <v>32819</v>
          </cell>
          <cell r="AB3853"/>
        </row>
        <row r="3854">
          <cell r="A3854"/>
          <cell r="B3854"/>
          <cell r="C3854"/>
          <cell r="D3854"/>
          <cell r="E3854"/>
          <cell r="F3854"/>
          <cell r="G3854"/>
          <cell r="H3854"/>
          <cell r="I3854"/>
          <cell r="J3854"/>
          <cell r="K3854"/>
          <cell r="L3854"/>
          <cell r="M3854"/>
          <cell r="N3854"/>
          <cell r="O3854"/>
          <cell r="P3854">
            <v>0</v>
          </cell>
          <cell r="Q3854"/>
          <cell r="R3854"/>
          <cell r="S3854" t="str">
            <v xml:space="preserve">32819 </v>
          </cell>
          <cell r="T3854"/>
          <cell r="U3854"/>
          <cell r="V3854"/>
          <cell r="W3854"/>
          <cell r="X3854"/>
          <cell r="Y3854"/>
          <cell r="Z3854"/>
          <cell r="AA3854">
            <v>32819</v>
          </cell>
          <cell r="AB3854"/>
        </row>
        <row r="3855">
          <cell r="A3855"/>
          <cell r="B3855"/>
          <cell r="C3855"/>
          <cell r="D3855"/>
          <cell r="E3855"/>
          <cell r="F3855"/>
          <cell r="G3855"/>
          <cell r="H3855"/>
          <cell r="I3855"/>
          <cell r="J3855"/>
          <cell r="K3855"/>
          <cell r="L3855"/>
          <cell r="M3855"/>
          <cell r="N3855"/>
          <cell r="O3855"/>
          <cell r="P3855">
            <v>0</v>
          </cell>
          <cell r="Q3855"/>
          <cell r="R3855"/>
          <cell r="S3855" t="str">
            <v xml:space="preserve">32819 </v>
          </cell>
          <cell r="T3855"/>
          <cell r="U3855"/>
          <cell r="V3855"/>
          <cell r="W3855"/>
          <cell r="X3855"/>
          <cell r="Y3855"/>
          <cell r="Z3855"/>
          <cell r="AA3855">
            <v>32819</v>
          </cell>
          <cell r="AB3855"/>
        </row>
        <row r="3856">
          <cell r="A3856"/>
          <cell r="B3856"/>
          <cell r="C3856"/>
          <cell r="D3856"/>
          <cell r="E3856"/>
          <cell r="F3856"/>
          <cell r="G3856"/>
          <cell r="H3856"/>
          <cell r="I3856"/>
          <cell r="J3856"/>
          <cell r="K3856"/>
          <cell r="L3856"/>
          <cell r="M3856"/>
          <cell r="N3856"/>
          <cell r="O3856"/>
          <cell r="P3856">
            <v>0</v>
          </cell>
          <cell r="Q3856"/>
          <cell r="R3856"/>
          <cell r="S3856" t="str">
            <v xml:space="preserve">32819 </v>
          </cell>
          <cell r="T3856"/>
          <cell r="U3856"/>
          <cell r="V3856"/>
          <cell r="W3856"/>
          <cell r="X3856"/>
          <cell r="Y3856"/>
          <cell r="Z3856"/>
          <cell r="AA3856">
            <v>32819</v>
          </cell>
          <cell r="AB3856"/>
        </row>
        <row r="3857">
          <cell r="A3857"/>
          <cell r="B3857"/>
          <cell r="C3857"/>
          <cell r="D3857"/>
          <cell r="E3857"/>
          <cell r="F3857"/>
          <cell r="G3857"/>
          <cell r="H3857"/>
          <cell r="I3857"/>
          <cell r="J3857"/>
          <cell r="K3857"/>
          <cell r="L3857"/>
          <cell r="M3857"/>
          <cell r="N3857"/>
          <cell r="O3857"/>
          <cell r="P3857">
            <v>0</v>
          </cell>
          <cell r="Q3857"/>
          <cell r="R3857"/>
          <cell r="S3857" t="str">
            <v xml:space="preserve">32819 </v>
          </cell>
          <cell r="T3857"/>
          <cell r="U3857"/>
          <cell r="V3857"/>
          <cell r="W3857"/>
          <cell r="X3857"/>
          <cell r="Y3857"/>
          <cell r="Z3857"/>
          <cell r="AA3857">
            <v>32819</v>
          </cell>
          <cell r="AB3857"/>
        </row>
        <row r="3858">
          <cell r="A3858"/>
          <cell r="B3858"/>
          <cell r="C3858"/>
          <cell r="D3858"/>
          <cell r="E3858"/>
          <cell r="F3858"/>
          <cell r="G3858"/>
          <cell r="H3858"/>
          <cell r="I3858"/>
          <cell r="J3858"/>
          <cell r="K3858"/>
          <cell r="L3858"/>
          <cell r="M3858"/>
          <cell r="N3858"/>
          <cell r="O3858"/>
          <cell r="P3858">
            <v>0</v>
          </cell>
          <cell r="Q3858"/>
          <cell r="R3858"/>
          <cell r="S3858" t="str">
            <v xml:space="preserve">32819 </v>
          </cell>
          <cell r="T3858"/>
          <cell r="U3858"/>
          <cell r="V3858"/>
          <cell r="W3858"/>
          <cell r="X3858"/>
          <cell r="Y3858"/>
          <cell r="Z3858"/>
          <cell r="AA3858">
            <v>32819</v>
          </cell>
          <cell r="AB3858"/>
        </row>
        <row r="3859">
          <cell r="A3859"/>
          <cell r="B3859"/>
          <cell r="C3859"/>
          <cell r="D3859"/>
          <cell r="E3859"/>
          <cell r="F3859"/>
          <cell r="G3859"/>
          <cell r="H3859"/>
          <cell r="I3859"/>
          <cell r="J3859"/>
          <cell r="K3859"/>
          <cell r="L3859"/>
          <cell r="M3859"/>
          <cell r="N3859"/>
          <cell r="O3859"/>
          <cell r="P3859">
            <v>0</v>
          </cell>
          <cell r="Q3859"/>
          <cell r="R3859"/>
          <cell r="S3859" t="str">
            <v xml:space="preserve">32819 </v>
          </cell>
          <cell r="T3859"/>
          <cell r="U3859"/>
          <cell r="V3859"/>
          <cell r="W3859"/>
          <cell r="X3859"/>
          <cell r="Y3859"/>
          <cell r="Z3859"/>
          <cell r="AA3859">
            <v>32819</v>
          </cell>
          <cell r="AB3859"/>
        </row>
        <row r="3860">
          <cell r="A3860"/>
          <cell r="B3860"/>
          <cell r="C3860"/>
          <cell r="D3860"/>
          <cell r="E3860"/>
          <cell r="F3860"/>
          <cell r="G3860"/>
          <cell r="H3860"/>
          <cell r="I3860"/>
          <cell r="J3860"/>
          <cell r="K3860"/>
          <cell r="L3860"/>
          <cell r="M3860"/>
          <cell r="N3860"/>
          <cell r="O3860"/>
          <cell r="P3860">
            <v>0</v>
          </cell>
          <cell r="Q3860"/>
          <cell r="R3860"/>
          <cell r="S3860" t="str">
            <v xml:space="preserve">32819 </v>
          </cell>
          <cell r="T3860"/>
          <cell r="U3860"/>
          <cell r="V3860"/>
          <cell r="W3860"/>
          <cell r="X3860"/>
          <cell r="Y3860"/>
          <cell r="Z3860"/>
          <cell r="AA3860">
            <v>32819</v>
          </cell>
          <cell r="AB3860"/>
        </row>
        <row r="3861">
          <cell r="A3861"/>
          <cell r="B3861"/>
          <cell r="C3861"/>
          <cell r="D3861"/>
          <cell r="E3861"/>
          <cell r="F3861"/>
          <cell r="G3861"/>
          <cell r="H3861"/>
          <cell r="I3861"/>
          <cell r="J3861"/>
          <cell r="K3861"/>
          <cell r="L3861"/>
          <cell r="M3861"/>
          <cell r="N3861"/>
          <cell r="O3861"/>
          <cell r="P3861">
            <v>0</v>
          </cell>
          <cell r="Q3861"/>
          <cell r="R3861"/>
          <cell r="S3861" t="str">
            <v xml:space="preserve">32819 </v>
          </cell>
          <cell r="T3861"/>
          <cell r="U3861"/>
          <cell r="V3861"/>
          <cell r="W3861"/>
          <cell r="X3861"/>
          <cell r="Y3861"/>
          <cell r="Z3861"/>
          <cell r="AA3861">
            <v>32819</v>
          </cell>
          <cell r="AB3861"/>
        </row>
        <row r="3862">
          <cell r="A3862"/>
          <cell r="B3862"/>
          <cell r="C3862"/>
          <cell r="D3862"/>
          <cell r="E3862"/>
          <cell r="F3862"/>
          <cell r="G3862"/>
          <cell r="H3862"/>
          <cell r="I3862"/>
          <cell r="J3862"/>
          <cell r="K3862"/>
          <cell r="L3862"/>
          <cell r="M3862"/>
          <cell r="N3862"/>
          <cell r="O3862"/>
          <cell r="P3862">
            <v>0</v>
          </cell>
          <cell r="Q3862"/>
          <cell r="R3862"/>
          <cell r="S3862" t="str">
            <v xml:space="preserve">32819 </v>
          </cell>
          <cell r="T3862"/>
          <cell r="U3862"/>
          <cell r="V3862"/>
          <cell r="W3862"/>
          <cell r="X3862"/>
          <cell r="Y3862"/>
          <cell r="Z3862"/>
          <cell r="AA3862">
            <v>32819</v>
          </cell>
          <cell r="AB3862"/>
        </row>
        <row r="3863">
          <cell r="A3863"/>
          <cell r="B3863"/>
          <cell r="C3863"/>
          <cell r="D3863"/>
          <cell r="E3863"/>
          <cell r="F3863"/>
          <cell r="G3863"/>
          <cell r="H3863"/>
          <cell r="I3863"/>
          <cell r="J3863"/>
          <cell r="K3863"/>
          <cell r="L3863"/>
          <cell r="M3863"/>
          <cell r="N3863"/>
          <cell r="O3863"/>
          <cell r="P3863">
            <v>0</v>
          </cell>
          <cell r="Q3863"/>
          <cell r="R3863"/>
          <cell r="S3863" t="str">
            <v xml:space="preserve">32819 </v>
          </cell>
          <cell r="T3863"/>
          <cell r="U3863"/>
          <cell r="V3863"/>
          <cell r="W3863"/>
          <cell r="X3863"/>
          <cell r="Y3863"/>
          <cell r="Z3863"/>
          <cell r="AA3863">
            <v>32819</v>
          </cell>
          <cell r="AB3863"/>
        </row>
        <row r="3864">
          <cell r="A3864"/>
          <cell r="B3864"/>
          <cell r="C3864"/>
          <cell r="D3864"/>
          <cell r="E3864"/>
          <cell r="F3864"/>
          <cell r="G3864"/>
          <cell r="H3864"/>
          <cell r="I3864"/>
          <cell r="J3864"/>
          <cell r="K3864"/>
          <cell r="L3864"/>
          <cell r="M3864"/>
          <cell r="N3864"/>
          <cell r="O3864"/>
          <cell r="P3864">
            <v>0</v>
          </cell>
          <cell r="Q3864"/>
          <cell r="R3864"/>
          <cell r="S3864" t="str">
            <v xml:space="preserve">32819 </v>
          </cell>
          <cell r="T3864"/>
          <cell r="U3864"/>
          <cell r="V3864"/>
          <cell r="W3864"/>
          <cell r="X3864"/>
          <cell r="Y3864"/>
          <cell r="Z3864"/>
          <cell r="AA3864">
            <v>32819</v>
          </cell>
          <cell r="AB3864"/>
        </row>
        <row r="3865">
          <cell r="A3865"/>
          <cell r="B3865"/>
          <cell r="C3865"/>
          <cell r="D3865"/>
          <cell r="E3865"/>
          <cell r="F3865"/>
          <cell r="G3865"/>
          <cell r="H3865"/>
          <cell r="I3865"/>
          <cell r="J3865"/>
          <cell r="K3865"/>
          <cell r="L3865"/>
          <cell r="M3865"/>
          <cell r="N3865"/>
          <cell r="O3865"/>
          <cell r="P3865">
            <v>0</v>
          </cell>
          <cell r="Q3865"/>
          <cell r="R3865"/>
          <cell r="S3865" t="str">
            <v xml:space="preserve">32819 </v>
          </cell>
          <cell r="T3865"/>
          <cell r="U3865"/>
          <cell r="V3865"/>
          <cell r="W3865"/>
          <cell r="X3865"/>
          <cell r="Y3865"/>
          <cell r="Z3865"/>
          <cell r="AA3865">
            <v>32819</v>
          </cell>
          <cell r="AB3865"/>
        </row>
        <row r="3866">
          <cell r="A3866"/>
          <cell r="B3866"/>
          <cell r="C3866"/>
          <cell r="D3866"/>
          <cell r="E3866"/>
          <cell r="F3866"/>
          <cell r="G3866"/>
          <cell r="H3866"/>
          <cell r="I3866"/>
          <cell r="J3866"/>
          <cell r="K3866"/>
          <cell r="L3866"/>
          <cell r="M3866"/>
          <cell r="N3866"/>
          <cell r="O3866"/>
          <cell r="P3866">
            <v>0</v>
          </cell>
          <cell r="Q3866"/>
          <cell r="R3866"/>
          <cell r="S3866" t="str">
            <v xml:space="preserve">32819 </v>
          </cell>
          <cell r="T3866"/>
          <cell r="U3866"/>
          <cell r="V3866"/>
          <cell r="W3866"/>
          <cell r="X3866"/>
          <cell r="Y3866"/>
          <cell r="Z3866"/>
          <cell r="AA3866">
            <v>32819</v>
          </cell>
          <cell r="AB3866"/>
        </row>
        <row r="3867">
          <cell r="A3867"/>
          <cell r="B3867"/>
          <cell r="C3867"/>
          <cell r="D3867"/>
          <cell r="E3867"/>
          <cell r="F3867"/>
          <cell r="G3867"/>
          <cell r="H3867"/>
          <cell r="I3867"/>
          <cell r="J3867"/>
          <cell r="K3867"/>
          <cell r="L3867"/>
          <cell r="M3867"/>
          <cell r="N3867"/>
          <cell r="O3867"/>
          <cell r="P3867">
            <v>0</v>
          </cell>
          <cell r="Q3867"/>
          <cell r="R3867"/>
          <cell r="S3867" t="str">
            <v xml:space="preserve">32819 </v>
          </cell>
          <cell r="T3867"/>
          <cell r="U3867"/>
          <cell r="V3867"/>
          <cell r="W3867"/>
          <cell r="X3867"/>
          <cell r="Y3867"/>
          <cell r="Z3867"/>
          <cell r="AA3867">
            <v>32819</v>
          </cell>
          <cell r="AB3867"/>
        </row>
        <row r="3868">
          <cell r="A3868"/>
          <cell r="B3868"/>
          <cell r="C3868"/>
          <cell r="D3868"/>
          <cell r="E3868"/>
          <cell r="F3868"/>
          <cell r="G3868"/>
          <cell r="H3868"/>
          <cell r="I3868"/>
          <cell r="J3868"/>
          <cell r="K3868"/>
          <cell r="L3868"/>
          <cell r="M3868"/>
          <cell r="N3868"/>
          <cell r="O3868"/>
          <cell r="P3868">
            <v>0</v>
          </cell>
          <cell r="Q3868"/>
          <cell r="R3868"/>
          <cell r="S3868" t="str">
            <v xml:space="preserve">32819 </v>
          </cell>
          <cell r="T3868"/>
          <cell r="U3868"/>
          <cell r="V3868"/>
          <cell r="W3868"/>
          <cell r="X3868"/>
          <cell r="Y3868"/>
          <cell r="Z3868"/>
          <cell r="AA3868">
            <v>32819</v>
          </cell>
          <cell r="AB3868"/>
        </row>
        <row r="3869">
          <cell r="A3869"/>
          <cell r="B3869"/>
          <cell r="C3869"/>
          <cell r="D3869"/>
          <cell r="E3869"/>
          <cell r="F3869"/>
          <cell r="G3869"/>
          <cell r="H3869"/>
          <cell r="I3869"/>
          <cell r="J3869"/>
          <cell r="K3869"/>
          <cell r="L3869"/>
          <cell r="M3869"/>
          <cell r="N3869"/>
          <cell r="O3869"/>
          <cell r="P3869">
            <v>0</v>
          </cell>
          <cell r="Q3869"/>
          <cell r="R3869"/>
          <cell r="S3869" t="str">
            <v xml:space="preserve">32819 </v>
          </cell>
          <cell r="T3869"/>
          <cell r="U3869"/>
          <cell r="V3869"/>
          <cell r="W3869"/>
          <cell r="X3869"/>
          <cell r="Y3869"/>
          <cell r="Z3869"/>
          <cell r="AA3869">
            <v>32819</v>
          </cell>
          <cell r="AB3869"/>
        </row>
        <row r="3870">
          <cell r="A3870"/>
          <cell r="B3870"/>
          <cell r="C3870"/>
          <cell r="D3870"/>
          <cell r="E3870"/>
          <cell r="F3870"/>
          <cell r="G3870"/>
          <cell r="H3870"/>
          <cell r="I3870"/>
          <cell r="J3870"/>
          <cell r="K3870"/>
          <cell r="L3870"/>
          <cell r="M3870"/>
          <cell r="N3870"/>
          <cell r="O3870"/>
          <cell r="P3870">
            <v>0</v>
          </cell>
          <cell r="Q3870"/>
          <cell r="R3870"/>
          <cell r="S3870" t="str">
            <v xml:space="preserve">32819 </v>
          </cell>
          <cell r="T3870"/>
          <cell r="U3870"/>
          <cell r="V3870"/>
          <cell r="W3870"/>
          <cell r="X3870"/>
          <cell r="Y3870"/>
          <cell r="Z3870"/>
          <cell r="AA3870">
            <v>32819</v>
          </cell>
          <cell r="AB3870"/>
        </row>
        <row r="3871">
          <cell r="A3871"/>
          <cell r="B3871"/>
          <cell r="C3871"/>
          <cell r="D3871"/>
          <cell r="E3871"/>
          <cell r="F3871"/>
          <cell r="G3871"/>
          <cell r="H3871"/>
          <cell r="I3871"/>
          <cell r="J3871"/>
          <cell r="K3871"/>
          <cell r="L3871"/>
          <cell r="M3871"/>
          <cell r="N3871"/>
          <cell r="O3871"/>
          <cell r="P3871">
            <v>0</v>
          </cell>
          <cell r="Q3871"/>
          <cell r="R3871"/>
          <cell r="S3871" t="str">
            <v xml:space="preserve">32819 </v>
          </cell>
          <cell r="T3871"/>
          <cell r="U3871"/>
          <cell r="V3871"/>
          <cell r="W3871"/>
          <cell r="X3871"/>
          <cell r="Y3871"/>
          <cell r="Z3871"/>
          <cell r="AA3871">
            <v>32819</v>
          </cell>
          <cell r="AB3871"/>
        </row>
        <row r="3872">
          <cell r="A3872"/>
          <cell r="B3872"/>
          <cell r="C3872"/>
          <cell r="D3872"/>
          <cell r="E3872"/>
          <cell r="F3872"/>
          <cell r="G3872"/>
          <cell r="H3872"/>
          <cell r="I3872"/>
          <cell r="J3872"/>
          <cell r="K3872"/>
          <cell r="L3872"/>
          <cell r="M3872"/>
          <cell r="N3872"/>
          <cell r="O3872"/>
          <cell r="P3872">
            <v>0</v>
          </cell>
          <cell r="Q3872"/>
          <cell r="R3872"/>
          <cell r="S3872" t="str">
            <v xml:space="preserve">32819 </v>
          </cell>
          <cell r="T3872"/>
          <cell r="U3872"/>
          <cell r="V3872"/>
          <cell r="W3872"/>
          <cell r="X3872"/>
          <cell r="Y3872"/>
          <cell r="Z3872"/>
          <cell r="AA3872">
            <v>32819</v>
          </cell>
          <cell r="AB3872"/>
        </row>
        <row r="3873">
          <cell r="A3873"/>
          <cell r="B3873"/>
          <cell r="C3873"/>
          <cell r="D3873"/>
          <cell r="E3873"/>
          <cell r="F3873"/>
          <cell r="G3873"/>
          <cell r="H3873"/>
          <cell r="I3873"/>
          <cell r="J3873"/>
          <cell r="K3873"/>
          <cell r="L3873"/>
          <cell r="M3873"/>
          <cell r="N3873"/>
          <cell r="O3873"/>
          <cell r="P3873">
            <v>0</v>
          </cell>
          <cell r="Q3873"/>
          <cell r="R3873"/>
          <cell r="S3873" t="str">
            <v xml:space="preserve">32819 </v>
          </cell>
          <cell r="T3873"/>
          <cell r="U3873"/>
          <cell r="V3873"/>
          <cell r="W3873"/>
          <cell r="X3873"/>
          <cell r="Y3873"/>
          <cell r="Z3873"/>
          <cell r="AA3873">
            <v>32819</v>
          </cell>
          <cell r="AB3873"/>
        </row>
        <row r="3874">
          <cell r="A3874"/>
          <cell r="B3874"/>
          <cell r="C3874"/>
          <cell r="D3874"/>
          <cell r="E3874"/>
          <cell r="F3874"/>
          <cell r="G3874"/>
          <cell r="H3874"/>
          <cell r="I3874"/>
          <cell r="J3874"/>
          <cell r="K3874"/>
          <cell r="L3874"/>
          <cell r="M3874"/>
          <cell r="N3874"/>
          <cell r="O3874"/>
          <cell r="P3874">
            <v>0</v>
          </cell>
          <cell r="Q3874"/>
          <cell r="R3874"/>
          <cell r="S3874" t="str">
            <v xml:space="preserve">32819 </v>
          </cell>
          <cell r="T3874"/>
          <cell r="U3874"/>
          <cell r="V3874"/>
          <cell r="W3874"/>
          <cell r="X3874"/>
          <cell r="Y3874"/>
          <cell r="Z3874"/>
          <cell r="AA3874">
            <v>32819</v>
          </cell>
          <cell r="AB3874"/>
        </row>
        <row r="3875">
          <cell r="A3875"/>
          <cell r="B3875"/>
          <cell r="C3875"/>
          <cell r="D3875"/>
          <cell r="E3875"/>
          <cell r="F3875"/>
          <cell r="G3875"/>
          <cell r="H3875"/>
          <cell r="I3875"/>
          <cell r="J3875"/>
          <cell r="K3875"/>
          <cell r="L3875"/>
          <cell r="M3875"/>
          <cell r="N3875"/>
          <cell r="O3875"/>
          <cell r="P3875">
            <v>0</v>
          </cell>
          <cell r="Q3875"/>
          <cell r="R3875"/>
          <cell r="S3875" t="str">
            <v xml:space="preserve">32819 </v>
          </cell>
          <cell r="T3875"/>
          <cell r="U3875"/>
          <cell r="V3875"/>
          <cell r="W3875"/>
          <cell r="X3875"/>
          <cell r="Y3875"/>
          <cell r="Z3875"/>
          <cell r="AA3875">
            <v>32819</v>
          </cell>
          <cell r="AB3875"/>
        </row>
        <row r="3876">
          <cell r="A3876"/>
          <cell r="B3876"/>
          <cell r="C3876"/>
          <cell r="D3876"/>
          <cell r="E3876"/>
          <cell r="F3876"/>
          <cell r="G3876"/>
          <cell r="H3876"/>
          <cell r="I3876"/>
          <cell r="J3876"/>
          <cell r="K3876"/>
          <cell r="L3876"/>
          <cell r="M3876"/>
          <cell r="N3876"/>
          <cell r="O3876"/>
          <cell r="P3876">
            <v>0</v>
          </cell>
          <cell r="Q3876"/>
          <cell r="R3876"/>
          <cell r="S3876" t="str">
            <v xml:space="preserve">32819 </v>
          </cell>
          <cell r="T3876"/>
          <cell r="U3876"/>
          <cell r="V3876"/>
          <cell r="W3876"/>
          <cell r="X3876"/>
          <cell r="Y3876"/>
          <cell r="Z3876"/>
          <cell r="AA3876">
            <v>32819</v>
          </cell>
          <cell r="AB3876"/>
        </row>
        <row r="3877">
          <cell r="A3877"/>
          <cell r="B3877"/>
          <cell r="C3877"/>
          <cell r="D3877"/>
          <cell r="E3877"/>
          <cell r="F3877"/>
          <cell r="G3877"/>
          <cell r="H3877"/>
          <cell r="I3877"/>
          <cell r="J3877"/>
          <cell r="K3877"/>
          <cell r="L3877"/>
          <cell r="M3877"/>
          <cell r="N3877"/>
          <cell r="O3877"/>
          <cell r="P3877">
            <v>0</v>
          </cell>
          <cell r="Q3877"/>
          <cell r="R3877"/>
          <cell r="S3877" t="str">
            <v xml:space="preserve">32819 </v>
          </cell>
          <cell r="T3877"/>
          <cell r="U3877"/>
          <cell r="V3877"/>
          <cell r="W3877"/>
          <cell r="X3877"/>
          <cell r="Y3877"/>
          <cell r="Z3877"/>
          <cell r="AA3877">
            <v>32819</v>
          </cell>
          <cell r="AB3877"/>
        </row>
        <row r="3878">
          <cell r="A3878"/>
          <cell r="B3878"/>
          <cell r="C3878"/>
          <cell r="D3878"/>
          <cell r="E3878"/>
          <cell r="F3878"/>
          <cell r="G3878"/>
          <cell r="H3878"/>
          <cell r="I3878"/>
          <cell r="J3878"/>
          <cell r="K3878"/>
          <cell r="L3878"/>
          <cell r="M3878"/>
          <cell r="N3878"/>
          <cell r="O3878"/>
          <cell r="P3878">
            <v>0</v>
          </cell>
          <cell r="Q3878"/>
          <cell r="R3878"/>
          <cell r="S3878" t="str">
            <v xml:space="preserve">32819 </v>
          </cell>
          <cell r="T3878"/>
          <cell r="U3878"/>
          <cell r="V3878"/>
          <cell r="W3878"/>
          <cell r="X3878"/>
          <cell r="Y3878"/>
          <cell r="Z3878"/>
          <cell r="AA3878">
            <v>32819</v>
          </cell>
          <cell r="AB3878"/>
        </row>
        <row r="3879">
          <cell r="A3879"/>
          <cell r="B3879"/>
          <cell r="C3879"/>
          <cell r="D3879"/>
          <cell r="E3879"/>
          <cell r="F3879"/>
          <cell r="G3879"/>
          <cell r="H3879"/>
          <cell r="I3879"/>
          <cell r="J3879"/>
          <cell r="K3879"/>
          <cell r="L3879"/>
          <cell r="M3879"/>
          <cell r="N3879"/>
          <cell r="O3879"/>
          <cell r="P3879">
            <v>0</v>
          </cell>
          <cell r="Q3879"/>
          <cell r="R3879"/>
          <cell r="S3879" t="str">
            <v xml:space="preserve">32819 </v>
          </cell>
          <cell r="T3879"/>
          <cell r="U3879"/>
          <cell r="V3879"/>
          <cell r="W3879"/>
          <cell r="X3879"/>
          <cell r="Y3879"/>
          <cell r="Z3879"/>
          <cell r="AA3879">
            <v>32819</v>
          </cell>
          <cell r="AB3879"/>
        </row>
        <row r="3880">
          <cell r="A3880"/>
          <cell r="B3880"/>
          <cell r="C3880"/>
          <cell r="D3880"/>
          <cell r="E3880"/>
          <cell r="F3880"/>
          <cell r="G3880"/>
          <cell r="H3880"/>
          <cell r="I3880"/>
          <cell r="J3880"/>
          <cell r="K3880"/>
          <cell r="L3880"/>
          <cell r="M3880"/>
          <cell r="N3880"/>
          <cell r="O3880"/>
          <cell r="P3880">
            <v>0</v>
          </cell>
          <cell r="Q3880"/>
          <cell r="R3880"/>
          <cell r="S3880" t="str">
            <v xml:space="preserve">32819 </v>
          </cell>
          <cell r="T3880"/>
          <cell r="U3880"/>
          <cell r="V3880"/>
          <cell r="W3880"/>
          <cell r="X3880"/>
          <cell r="Y3880"/>
          <cell r="Z3880"/>
          <cell r="AA3880">
            <v>32819</v>
          </cell>
          <cell r="AB3880"/>
        </row>
        <row r="3881">
          <cell r="A3881"/>
          <cell r="B3881"/>
          <cell r="C3881"/>
          <cell r="D3881"/>
          <cell r="E3881"/>
          <cell r="F3881"/>
          <cell r="G3881"/>
          <cell r="H3881"/>
          <cell r="I3881"/>
          <cell r="J3881"/>
          <cell r="K3881"/>
          <cell r="L3881"/>
          <cell r="M3881"/>
          <cell r="N3881"/>
          <cell r="O3881"/>
          <cell r="P3881">
            <v>0</v>
          </cell>
          <cell r="Q3881"/>
          <cell r="R3881"/>
          <cell r="S3881" t="str">
            <v xml:space="preserve">32819 </v>
          </cell>
          <cell r="T3881"/>
          <cell r="U3881"/>
          <cell r="V3881"/>
          <cell r="W3881"/>
          <cell r="X3881"/>
          <cell r="Y3881"/>
          <cell r="Z3881"/>
          <cell r="AA3881">
            <v>32819</v>
          </cell>
          <cell r="AB3881"/>
        </row>
        <row r="3882">
          <cell r="A3882"/>
          <cell r="B3882"/>
          <cell r="C3882"/>
          <cell r="D3882"/>
          <cell r="E3882"/>
          <cell r="F3882"/>
          <cell r="G3882"/>
          <cell r="H3882"/>
          <cell r="I3882"/>
          <cell r="J3882"/>
          <cell r="K3882"/>
          <cell r="L3882"/>
          <cell r="M3882"/>
          <cell r="N3882"/>
          <cell r="O3882"/>
          <cell r="P3882">
            <v>0</v>
          </cell>
          <cell r="Q3882"/>
          <cell r="R3882"/>
          <cell r="S3882" t="str">
            <v xml:space="preserve">32819 </v>
          </cell>
          <cell r="T3882"/>
          <cell r="U3882"/>
          <cell r="V3882"/>
          <cell r="W3882"/>
          <cell r="X3882"/>
          <cell r="Y3882"/>
          <cell r="Z3882"/>
          <cell r="AA3882">
            <v>32819</v>
          </cell>
          <cell r="AB3882"/>
        </row>
        <row r="3883">
          <cell r="A3883"/>
          <cell r="B3883"/>
          <cell r="C3883"/>
          <cell r="D3883"/>
          <cell r="E3883"/>
          <cell r="F3883"/>
          <cell r="G3883"/>
          <cell r="H3883"/>
          <cell r="I3883"/>
          <cell r="J3883"/>
          <cell r="K3883"/>
          <cell r="L3883"/>
          <cell r="M3883"/>
          <cell r="N3883"/>
          <cell r="O3883"/>
          <cell r="P3883">
            <v>0</v>
          </cell>
          <cell r="Q3883"/>
          <cell r="R3883"/>
          <cell r="S3883" t="str">
            <v xml:space="preserve">32819 </v>
          </cell>
          <cell r="T3883"/>
          <cell r="U3883"/>
          <cell r="V3883"/>
          <cell r="W3883"/>
          <cell r="X3883"/>
          <cell r="Y3883"/>
          <cell r="Z3883"/>
          <cell r="AA3883">
            <v>32819</v>
          </cell>
          <cell r="AB3883"/>
        </row>
        <row r="3884">
          <cell r="A3884"/>
          <cell r="B3884"/>
          <cell r="C3884"/>
          <cell r="D3884"/>
          <cell r="E3884"/>
          <cell r="F3884"/>
          <cell r="G3884"/>
          <cell r="H3884"/>
          <cell r="I3884"/>
          <cell r="J3884"/>
          <cell r="K3884"/>
          <cell r="L3884"/>
          <cell r="M3884"/>
          <cell r="N3884"/>
          <cell r="O3884"/>
          <cell r="P3884">
            <v>0</v>
          </cell>
          <cell r="Q3884"/>
          <cell r="R3884"/>
          <cell r="S3884" t="str">
            <v xml:space="preserve">32819 </v>
          </cell>
          <cell r="T3884"/>
          <cell r="U3884"/>
          <cell r="V3884"/>
          <cell r="W3884"/>
          <cell r="X3884"/>
          <cell r="Y3884"/>
          <cell r="Z3884"/>
          <cell r="AA3884">
            <v>32819</v>
          </cell>
          <cell r="AB3884"/>
        </row>
        <row r="3885">
          <cell r="A3885"/>
          <cell r="B3885"/>
          <cell r="C3885"/>
          <cell r="D3885"/>
          <cell r="E3885"/>
          <cell r="F3885"/>
          <cell r="G3885"/>
          <cell r="H3885"/>
          <cell r="I3885"/>
          <cell r="J3885"/>
          <cell r="K3885"/>
          <cell r="L3885"/>
          <cell r="M3885"/>
          <cell r="N3885"/>
          <cell r="O3885"/>
          <cell r="P3885">
            <v>0</v>
          </cell>
          <cell r="Q3885"/>
          <cell r="R3885"/>
          <cell r="S3885" t="str">
            <v xml:space="preserve">32819 </v>
          </cell>
          <cell r="T3885"/>
          <cell r="U3885"/>
          <cell r="V3885"/>
          <cell r="W3885"/>
          <cell r="X3885"/>
          <cell r="Y3885"/>
          <cell r="Z3885"/>
          <cell r="AA3885">
            <v>32819</v>
          </cell>
          <cell r="AB3885"/>
        </row>
        <row r="3886">
          <cell r="A3886"/>
          <cell r="B3886"/>
          <cell r="C3886"/>
          <cell r="D3886"/>
          <cell r="E3886"/>
          <cell r="F3886"/>
          <cell r="G3886"/>
          <cell r="H3886"/>
          <cell r="I3886"/>
          <cell r="J3886"/>
          <cell r="K3886"/>
          <cell r="L3886"/>
          <cell r="M3886"/>
          <cell r="N3886"/>
          <cell r="O3886"/>
          <cell r="P3886">
            <v>0</v>
          </cell>
          <cell r="Q3886"/>
          <cell r="R3886"/>
          <cell r="S3886" t="str">
            <v xml:space="preserve">32819 </v>
          </cell>
          <cell r="T3886"/>
          <cell r="U3886"/>
          <cell r="V3886"/>
          <cell r="W3886"/>
          <cell r="X3886"/>
          <cell r="Y3886"/>
          <cell r="Z3886"/>
          <cell r="AA3886">
            <v>32819</v>
          </cell>
          <cell r="AB3886"/>
        </row>
        <row r="3887">
          <cell r="A3887"/>
          <cell r="B3887"/>
          <cell r="C3887"/>
          <cell r="D3887"/>
          <cell r="E3887"/>
          <cell r="F3887"/>
          <cell r="G3887"/>
          <cell r="H3887"/>
          <cell r="I3887"/>
          <cell r="J3887"/>
          <cell r="K3887"/>
          <cell r="L3887"/>
          <cell r="M3887"/>
          <cell r="N3887"/>
          <cell r="O3887"/>
          <cell r="P3887">
            <v>0</v>
          </cell>
          <cell r="Q3887"/>
          <cell r="R3887"/>
          <cell r="S3887" t="str">
            <v xml:space="preserve">32819 </v>
          </cell>
          <cell r="T3887"/>
          <cell r="U3887"/>
          <cell r="V3887"/>
          <cell r="W3887"/>
          <cell r="X3887"/>
          <cell r="Y3887"/>
          <cell r="Z3887"/>
          <cell r="AA3887">
            <v>32819</v>
          </cell>
          <cell r="AB3887"/>
        </row>
        <row r="3888">
          <cell r="A3888"/>
          <cell r="B3888"/>
          <cell r="C3888"/>
          <cell r="D3888"/>
          <cell r="E3888"/>
          <cell r="F3888"/>
          <cell r="G3888"/>
          <cell r="H3888"/>
          <cell r="I3888"/>
          <cell r="J3888"/>
          <cell r="K3888"/>
          <cell r="L3888"/>
          <cell r="M3888"/>
          <cell r="N3888"/>
          <cell r="O3888"/>
          <cell r="P3888">
            <v>0</v>
          </cell>
          <cell r="Q3888"/>
          <cell r="R3888"/>
          <cell r="S3888" t="str">
            <v xml:space="preserve">32819 </v>
          </cell>
          <cell r="T3888"/>
          <cell r="U3888"/>
          <cell r="V3888"/>
          <cell r="W3888"/>
          <cell r="X3888"/>
          <cell r="Y3888"/>
          <cell r="Z3888"/>
          <cell r="AA3888">
            <v>32819</v>
          </cell>
          <cell r="AB3888"/>
        </row>
        <row r="3889">
          <cell r="A3889"/>
          <cell r="B3889"/>
          <cell r="C3889"/>
          <cell r="D3889"/>
          <cell r="E3889"/>
          <cell r="F3889"/>
          <cell r="G3889"/>
          <cell r="H3889"/>
          <cell r="I3889"/>
          <cell r="J3889"/>
          <cell r="K3889"/>
          <cell r="L3889"/>
          <cell r="M3889"/>
          <cell r="N3889"/>
          <cell r="O3889"/>
          <cell r="P3889">
            <v>0</v>
          </cell>
          <cell r="Q3889"/>
          <cell r="R3889"/>
          <cell r="S3889" t="str">
            <v xml:space="preserve">32819 </v>
          </cell>
          <cell r="T3889"/>
          <cell r="U3889"/>
          <cell r="V3889"/>
          <cell r="W3889"/>
          <cell r="X3889"/>
          <cell r="Y3889"/>
          <cell r="Z3889"/>
          <cell r="AA3889">
            <v>32819</v>
          </cell>
          <cell r="AB3889"/>
        </row>
        <row r="3890">
          <cell r="A3890"/>
          <cell r="B3890"/>
          <cell r="C3890"/>
          <cell r="D3890"/>
          <cell r="E3890"/>
          <cell r="F3890"/>
          <cell r="G3890"/>
          <cell r="H3890"/>
          <cell r="I3890"/>
          <cell r="J3890"/>
          <cell r="K3890"/>
          <cell r="L3890"/>
          <cell r="M3890"/>
          <cell r="N3890"/>
          <cell r="O3890"/>
          <cell r="P3890">
            <v>0</v>
          </cell>
          <cell r="Q3890"/>
          <cell r="R3890"/>
          <cell r="S3890" t="str">
            <v xml:space="preserve">32819 </v>
          </cell>
          <cell r="T3890"/>
          <cell r="U3890"/>
          <cell r="V3890"/>
          <cell r="W3890"/>
          <cell r="X3890"/>
          <cell r="Y3890"/>
          <cell r="Z3890"/>
          <cell r="AA3890">
            <v>32819</v>
          </cell>
          <cell r="AB3890"/>
        </row>
        <row r="3891">
          <cell r="A3891"/>
          <cell r="B3891"/>
          <cell r="C3891"/>
          <cell r="D3891"/>
          <cell r="E3891"/>
          <cell r="F3891"/>
          <cell r="G3891"/>
          <cell r="H3891"/>
          <cell r="I3891"/>
          <cell r="J3891"/>
          <cell r="K3891"/>
          <cell r="L3891"/>
          <cell r="M3891"/>
          <cell r="N3891"/>
          <cell r="O3891"/>
          <cell r="P3891">
            <v>0</v>
          </cell>
          <cell r="Q3891"/>
          <cell r="R3891"/>
          <cell r="S3891" t="str">
            <v xml:space="preserve">32819 </v>
          </cell>
          <cell r="T3891"/>
          <cell r="U3891"/>
          <cell r="V3891"/>
          <cell r="W3891"/>
          <cell r="X3891"/>
          <cell r="Y3891"/>
          <cell r="Z3891"/>
          <cell r="AA3891">
            <v>32819</v>
          </cell>
          <cell r="AB3891"/>
        </row>
        <row r="3892">
          <cell r="A3892"/>
          <cell r="B3892"/>
          <cell r="C3892"/>
          <cell r="D3892"/>
          <cell r="E3892"/>
          <cell r="F3892"/>
          <cell r="G3892"/>
          <cell r="H3892"/>
          <cell r="I3892"/>
          <cell r="J3892"/>
          <cell r="K3892"/>
          <cell r="L3892"/>
          <cell r="M3892"/>
          <cell r="N3892"/>
          <cell r="O3892"/>
          <cell r="P3892">
            <v>0</v>
          </cell>
          <cell r="Q3892"/>
          <cell r="R3892"/>
          <cell r="S3892" t="str">
            <v xml:space="preserve">32819 </v>
          </cell>
          <cell r="T3892"/>
          <cell r="U3892"/>
          <cell r="V3892"/>
          <cell r="W3892"/>
          <cell r="X3892"/>
          <cell r="Y3892"/>
          <cell r="Z3892"/>
          <cell r="AA3892">
            <v>32819</v>
          </cell>
          <cell r="AB3892"/>
        </row>
        <row r="3893">
          <cell r="A3893"/>
          <cell r="B3893"/>
          <cell r="C3893"/>
          <cell r="D3893"/>
          <cell r="E3893"/>
          <cell r="F3893"/>
          <cell r="G3893"/>
          <cell r="H3893"/>
          <cell r="I3893"/>
          <cell r="J3893"/>
          <cell r="K3893"/>
          <cell r="L3893"/>
          <cell r="M3893"/>
          <cell r="N3893"/>
          <cell r="O3893"/>
          <cell r="P3893">
            <v>0</v>
          </cell>
          <cell r="Q3893"/>
          <cell r="R3893"/>
          <cell r="S3893" t="str">
            <v xml:space="preserve">32819 </v>
          </cell>
          <cell r="T3893"/>
          <cell r="U3893"/>
          <cell r="V3893"/>
          <cell r="W3893"/>
          <cell r="X3893"/>
          <cell r="Y3893"/>
          <cell r="Z3893"/>
          <cell r="AA3893">
            <v>32819</v>
          </cell>
          <cell r="AB3893"/>
        </row>
        <row r="3894">
          <cell r="A3894"/>
          <cell r="B3894"/>
          <cell r="C3894"/>
          <cell r="D3894"/>
          <cell r="E3894"/>
          <cell r="F3894"/>
          <cell r="G3894"/>
          <cell r="H3894"/>
          <cell r="I3894"/>
          <cell r="J3894"/>
          <cell r="K3894"/>
          <cell r="L3894"/>
          <cell r="M3894"/>
          <cell r="N3894"/>
          <cell r="O3894"/>
          <cell r="P3894">
            <v>0</v>
          </cell>
          <cell r="Q3894"/>
          <cell r="R3894"/>
          <cell r="S3894" t="str">
            <v xml:space="preserve">32819 </v>
          </cell>
          <cell r="T3894"/>
          <cell r="U3894"/>
          <cell r="V3894"/>
          <cell r="W3894"/>
          <cell r="X3894"/>
          <cell r="Y3894"/>
          <cell r="Z3894"/>
          <cell r="AA3894">
            <v>32819</v>
          </cell>
          <cell r="AB3894"/>
        </row>
        <row r="3895">
          <cell r="A3895"/>
          <cell r="B3895"/>
          <cell r="C3895"/>
          <cell r="D3895"/>
          <cell r="E3895"/>
          <cell r="F3895"/>
          <cell r="G3895"/>
          <cell r="H3895"/>
          <cell r="I3895"/>
          <cell r="J3895"/>
          <cell r="K3895"/>
          <cell r="L3895"/>
          <cell r="M3895"/>
          <cell r="N3895"/>
          <cell r="O3895"/>
          <cell r="P3895">
            <v>0</v>
          </cell>
          <cell r="Q3895"/>
          <cell r="R3895"/>
          <cell r="S3895" t="str">
            <v xml:space="preserve">32819 </v>
          </cell>
          <cell r="T3895"/>
          <cell r="U3895"/>
          <cell r="V3895"/>
          <cell r="W3895"/>
          <cell r="X3895"/>
          <cell r="Y3895"/>
          <cell r="Z3895"/>
          <cell r="AA3895">
            <v>32819</v>
          </cell>
          <cell r="AB3895"/>
        </row>
        <row r="3896">
          <cell r="A3896"/>
          <cell r="B3896"/>
          <cell r="C3896"/>
          <cell r="D3896"/>
          <cell r="E3896"/>
          <cell r="F3896"/>
          <cell r="G3896"/>
          <cell r="H3896"/>
          <cell r="I3896"/>
          <cell r="J3896"/>
          <cell r="K3896"/>
          <cell r="L3896"/>
          <cell r="M3896"/>
          <cell r="N3896"/>
          <cell r="O3896"/>
          <cell r="P3896">
            <v>0</v>
          </cell>
          <cell r="Q3896"/>
          <cell r="R3896"/>
          <cell r="S3896" t="str">
            <v xml:space="preserve">32819 </v>
          </cell>
          <cell r="T3896"/>
          <cell r="U3896"/>
          <cell r="V3896"/>
          <cell r="W3896"/>
          <cell r="X3896"/>
          <cell r="Y3896"/>
          <cell r="Z3896"/>
          <cell r="AA3896">
            <v>32819</v>
          </cell>
          <cell r="AB3896"/>
        </row>
        <row r="3897">
          <cell r="A3897"/>
          <cell r="B3897"/>
          <cell r="C3897"/>
          <cell r="D3897"/>
          <cell r="E3897"/>
          <cell r="F3897"/>
          <cell r="G3897"/>
          <cell r="H3897"/>
          <cell r="I3897"/>
          <cell r="J3897"/>
          <cell r="K3897"/>
          <cell r="L3897"/>
          <cell r="M3897"/>
          <cell r="N3897"/>
          <cell r="O3897"/>
          <cell r="P3897">
            <v>0</v>
          </cell>
          <cell r="Q3897"/>
          <cell r="R3897"/>
          <cell r="S3897" t="str">
            <v xml:space="preserve">32819 </v>
          </cell>
          <cell r="T3897"/>
          <cell r="U3897"/>
          <cell r="V3897"/>
          <cell r="W3897"/>
          <cell r="X3897"/>
          <cell r="Y3897"/>
          <cell r="Z3897"/>
          <cell r="AA3897">
            <v>32819</v>
          </cell>
          <cell r="AB3897"/>
        </row>
        <row r="3898">
          <cell r="A3898"/>
          <cell r="B3898"/>
          <cell r="C3898"/>
          <cell r="D3898"/>
          <cell r="E3898"/>
          <cell r="F3898"/>
          <cell r="G3898"/>
          <cell r="H3898"/>
          <cell r="I3898"/>
          <cell r="J3898"/>
          <cell r="K3898"/>
          <cell r="L3898"/>
          <cell r="M3898"/>
          <cell r="N3898"/>
          <cell r="O3898"/>
          <cell r="P3898">
            <v>0</v>
          </cell>
          <cell r="Q3898"/>
          <cell r="R3898"/>
          <cell r="S3898" t="str">
            <v xml:space="preserve">32819 </v>
          </cell>
          <cell r="T3898"/>
          <cell r="U3898"/>
          <cell r="V3898"/>
          <cell r="W3898"/>
          <cell r="X3898"/>
          <cell r="Y3898"/>
          <cell r="Z3898"/>
          <cell r="AA3898">
            <v>32819</v>
          </cell>
          <cell r="AB3898"/>
        </row>
        <row r="3899">
          <cell r="A3899"/>
          <cell r="B3899"/>
          <cell r="C3899"/>
          <cell r="D3899"/>
          <cell r="E3899"/>
          <cell r="F3899"/>
          <cell r="G3899"/>
          <cell r="H3899"/>
          <cell r="I3899"/>
          <cell r="J3899"/>
          <cell r="K3899"/>
          <cell r="L3899"/>
          <cell r="M3899"/>
          <cell r="N3899"/>
          <cell r="O3899"/>
          <cell r="P3899">
            <v>0</v>
          </cell>
          <cell r="Q3899"/>
          <cell r="R3899"/>
          <cell r="S3899" t="str">
            <v xml:space="preserve">32819 </v>
          </cell>
          <cell r="T3899"/>
          <cell r="U3899"/>
          <cell r="V3899"/>
          <cell r="W3899"/>
          <cell r="X3899"/>
          <cell r="Y3899"/>
          <cell r="Z3899"/>
          <cell r="AA3899">
            <v>32819</v>
          </cell>
          <cell r="AB3899"/>
        </row>
        <row r="3900">
          <cell r="A3900"/>
          <cell r="B3900"/>
          <cell r="C3900"/>
          <cell r="D3900"/>
          <cell r="E3900"/>
          <cell r="F3900"/>
          <cell r="G3900"/>
          <cell r="H3900"/>
          <cell r="I3900"/>
          <cell r="J3900"/>
          <cell r="K3900"/>
          <cell r="L3900"/>
          <cell r="M3900"/>
          <cell r="N3900"/>
          <cell r="O3900"/>
          <cell r="P3900">
            <v>0</v>
          </cell>
          <cell r="Q3900"/>
          <cell r="R3900"/>
          <cell r="S3900" t="str">
            <v xml:space="preserve">32819 </v>
          </cell>
          <cell r="T3900"/>
          <cell r="U3900"/>
          <cell r="V3900"/>
          <cell r="W3900"/>
          <cell r="X3900"/>
          <cell r="Y3900"/>
          <cell r="Z3900"/>
          <cell r="AA3900">
            <v>32819</v>
          </cell>
          <cell r="AB3900"/>
        </row>
        <row r="3901">
          <cell r="A3901"/>
          <cell r="B3901"/>
          <cell r="C3901"/>
          <cell r="D3901"/>
          <cell r="E3901"/>
          <cell r="F3901"/>
          <cell r="G3901"/>
          <cell r="H3901"/>
          <cell r="I3901"/>
          <cell r="J3901"/>
          <cell r="K3901"/>
          <cell r="L3901"/>
          <cell r="M3901"/>
          <cell r="N3901"/>
          <cell r="O3901"/>
          <cell r="P3901">
            <v>0</v>
          </cell>
          <cell r="Q3901"/>
          <cell r="R3901"/>
          <cell r="S3901" t="str">
            <v xml:space="preserve">32819 </v>
          </cell>
          <cell r="T3901"/>
          <cell r="U3901"/>
          <cell r="V3901"/>
          <cell r="W3901"/>
          <cell r="X3901"/>
          <cell r="Y3901"/>
          <cell r="Z3901"/>
          <cell r="AA3901">
            <v>32819</v>
          </cell>
          <cell r="AB3901"/>
        </row>
        <row r="3902">
          <cell r="A3902"/>
          <cell r="B3902"/>
          <cell r="C3902"/>
          <cell r="D3902"/>
          <cell r="E3902"/>
          <cell r="F3902"/>
          <cell r="G3902"/>
          <cell r="H3902"/>
          <cell r="I3902"/>
          <cell r="J3902"/>
          <cell r="K3902"/>
          <cell r="L3902"/>
          <cell r="M3902"/>
          <cell r="N3902"/>
          <cell r="O3902"/>
          <cell r="P3902">
            <v>0</v>
          </cell>
          <cell r="Q3902"/>
          <cell r="R3902"/>
          <cell r="S3902" t="str">
            <v xml:space="preserve">32819 </v>
          </cell>
          <cell r="T3902"/>
          <cell r="U3902"/>
          <cell r="V3902"/>
          <cell r="W3902"/>
          <cell r="X3902"/>
          <cell r="Y3902"/>
          <cell r="Z3902"/>
          <cell r="AA3902">
            <v>32819</v>
          </cell>
          <cell r="AB3902"/>
        </row>
        <row r="3903">
          <cell r="A3903"/>
          <cell r="B3903"/>
          <cell r="C3903"/>
          <cell r="D3903"/>
          <cell r="E3903"/>
          <cell r="F3903"/>
          <cell r="G3903"/>
          <cell r="H3903"/>
          <cell r="I3903"/>
          <cell r="J3903"/>
          <cell r="K3903"/>
          <cell r="L3903"/>
          <cell r="M3903"/>
          <cell r="N3903"/>
          <cell r="O3903"/>
          <cell r="P3903">
            <v>0</v>
          </cell>
          <cell r="Q3903"/>
          <cell r="R3903"/>
          <cell r="S3903" t="str">
            <v xml:space="preserve">32819 </v>
          </cell>
          <cell r="T3903"/>
          <cell r="U3903"/>
          <cell r="V3903"/>
          <cell r="W3903"/>
          <cell r="X3903"/>
          <cell r="Y3903"/>
          <cell r="Z3903"/>
          <cell r="AA3903">
            <v>32819</v>
          </cell>
          <cell r="AB3903"/>
        </row>
        <row r="3904">
          <cell r="A3904"/>
          <cell r="B3904"/>
          <cell r="C3904"/>
          <cell r="D3904"/>
          <cell r="E3904"/>
          <cell r="F3904"/>
          <cell r="G3904"/>
          <cell r="H3904"/>
          <cell r="I3904"/>
          <cell r="J3904"/>
          <cell r="K3904"/>
          <cell r="L3904"/>
          <cell r="M3904"/>
          <cell r="N3904"/>
          <cell r="O3904"/>
          <cell r="P3904">
            <v>0</v>
          </cell>
          <cell r="Q3904"/>
          <cell r="R3904"/>
          <cell r="S3904" t="str">
            <v xml:space="preserve">32819 </v>
          </cell>
          <cell r="T3904"/>
          <cell r="U3904"/>
          <cell r="V3904"/>
          <cell r="W3904"/>
          <cell r="X3904"/>
          <cell r="Y3904"/>
          <cell r="Z3904"/>
          <cell r="AA3904">
            <v>32819</v>
          </cell>
          <cell r="AB3904"/>
        </row>
        <row r="3905">
          <cell r="A3905"/>
          <cell r="B3905"/>
          <cell r="C3905"/>
          <cell r="D3905"/>
          <cell r="E3905"/>
          <cell r="F3905"/>
          <cell r="G3905"/>
          <cell r="H3905"/>
          <cell r="I3905"/>
          <cell r="J3905"/>
          <cell r="K3905"/>
          <cell r="L3905"/>
          <cell r="M3905"/>
          <cell r="N3905"/>
          <cell r="O3905"/>
          <cell r="P3905">
            <v>0</v>
          </cell>
          <cell r="Q3905"/>
          <cell r="R3905"/>
          <cell r="S3905" t="str">
            <v xml:space="preserve">32819 </v>
          </cell>
          <cell r="T3905"/>
          <cell r="U3905"/>
          <cell r="V3905"/>
          <cell r="W3905"/>
          <cell r="X3905"/>
          <cell r="Y3905"/>
          <cell r="Z3905"/>
          <cell r="AA3905">
            <v>32819</v>
          </cell>
          <cell r="AB3905"/>
        </row>
        <row r="3906">
          <cell r="A3906"/>
          <cell r="B3906"/>
          <cell r="C3906"/>
          <cell r="D3906"/>
          <cell r="E3906"/>
          <cell r="F3906"/>
          <cell r="G3906"/>
          <cell r="H3906"/>
          <cell r="I3906"/>
          <cell r="J3906"/>
          <cell r="K3906"/>
          <cell r="L3906"/>
          <cell r="M3906"/>
          <cell r="N3906"/>
          <cell r="O3906"/>
          <cell r="P3906">
            <v>0</v>
          </cell>
          <cell r="Q3906"/>
          <cell r="R3906"/>
          <cell r="S3906" t="str">
            <v xml:space="preserve">32819 </v>
          </cell>
          <cell r="T3906"/>
          <cell r="U3906"/>
          <cell r="V3906"/>
          <cell r="W3906"/>
          <cell r="X3906"/>
          <cell r="Y3906"/>
          <cell r="Z3906"/>
          <cell r="AA3906">
            <v>32819</v>
          </cell>
          <cell r="AB3906"/>
        </row>
        <row r="3907">
          <cell r="A3907"/>
          <cell r="B3907"/>
          <cell r="C3907"/>
          <cell r="D3907"/>
          <cell r="E3907"/>
          <cell r="F3907"/>
          <cell r="G3907"/>
          <cell r="H3907"/>
          <cell r="I3907"/>
          <cell r="J3907"/>
          <cell r="K3907"/>
          <cell r="L3907"/>
          <cell r="M3907"/>
          <cell r="N3907"/>
          <cell r="O3907"/>
          <cell r="P3907">
            <v>0</v>
          </cell>
          <cell r="Q3907"/>
          <cell r="R3907"/>
          <cell r="S3907" t="str">
            <v xml:space="preserve">32819 </v>
          </cell>
          <cell r="T3907"/>
          <cell r="U3907"/>
          <cell r="V3907"/>
          <cell r="W3907"/>
          <cell r="X3907"/>
          <cell r="Y3907"/>
          <cell r="Z3907"/>
          <cell r="AA3907">
            <v>32819</v>
          </cell>
          <cell r="AB3907"/>
        </row>
        <row r="3908">
          <cell r="A3908"/>
          <cell r="B3908"/>
          <cell r="C3908"/>
          <cell r="D3908"/>
          <cell r="E3908"/>
          <cell r="F3908"/>
          <cell r="G3908"/>
          <cell r="H3908"/>
          <cell r="I3908"/>
          <cell r="J3908"/>
          <cell r="K3908"/>
          <cell r="L3908"/>
          <cell r="M3908"/>
          <cell r="N3908"/>
          <cell r="O3908"/>
          <cell r="P3908">
            <v>0</v>
          </cell>
          <cell r="Q3908"/>
          <cell r="R3908"/>
          <cell r="S3908" t="str">
            <v xml:space="preserve">32819 </v>
          </cell>
          <cell r="T3908"/>
          <cell r="U3908"/>
          <cell r="V3908"/>
          <cell r="W3908"/>
          <cell r="X3908"/>
          <cell r="Y3908"/>
          <cell r="Z3908"/>
          <cell r="AA3908">
            <v>32819</v>
          </cell>
          <cell r="AB3908"/>
        </row>
        <row r="3909">
          <cell r="A3909"/>
          <cell r="B3909"/>
          <cell r="C3909"/>
          <cell r="D3909"/>
          <cell r="E3909"/>
          <cell r="F3909"/>
          <cell r="G3909"/>
          <cell r="H3909"/>
          <cell r="I3909"/>
          <cell r="J3909"/>
          <cell r="K3909"/>
          <cell r="L3909"/>
          <cell r="M3909"/>
          <cell r="N3909"/>
          <cell r="O3909"/>
          <cell r="P3909">
            <v>0</v>
          </cell>
          <cell r="Q3909"/>
          <cell r="R3909"/>
          <cell r="S3909" t="str">
            <v xml:space="preserve">32819 </v>
          </cell>
          <cell r="T3909"/>
          <cell r="U3909"/>
          <cell r="V3909"/>
          <cell r="W3909"/>
          <cell r="X3909"/>
          <cell r="Y3909"/>
          <cell r="Z3909"/>
          <cell r="AA3909">
            <v>32819</v>
          </cell>
          <cell r="AB3909"/>
        </row>
        <row r="3910">
          <cell r="A3910"/>
          <cell r="B3910"/>
          <cell r="C3910"/>
          <cell r="D3910"/>
          <cell r="E3910"/>
          <cell r="F3910"/>
          <cell r="G3910"/>
          <cell r="H3910"/>
          <cell r="I3910"/>
          <cell r="J3910"/>
          <cell r="K3910"/>
          <cell r="L3910"/>
          <cell r="M3910"/>
          <cell r="N3910"/>
          <cell r="O3910"/>
          <cell r="P3910">
            <v>0</v>
          </cell>
          <cell r="Q3910"/>
          <cell r="R3910"/>
          <cell r="S3910" t="str">
            <v xml:space="preserve">32819 </v>
          </cell>
          <cell r="T3910"/>
          <cell r="U3910"/>
          <cell r="V3910"/>
          <cell r="W3910"/>
          <cell r="X3910"/>
          <cell r="Y3910"/>
          <cell r="Z3910"/>
          <cell r="AA3910">
            <v>32819</v>
          </cell>
          <cell r="AB3910"/>
        </row>
        <row r="3911">
          <cell r="A3911"/>
          <cell r="B3911"/>
          <cell r="C3911"/>
          <cell r="D3911"/>
          <cell r="E3911"/>
          <cell r="F3911"/>
          <cell r="G3911"/>
          <cell r="H3911"/>
          <cell r="I3911"/>
          <cell r="J3911"/>
          <cell r="K3911"/>
          <cell r="L3911"/>
          <cell r="M3911"/>
          <cell r="N3911"/>
          <cell r="O3911"/>
          <cell r="P3911">
            <v>0</v>
          </cell>
          <cell r="Q3911"/>
          <cell r="R3911"/>
          <cell r="S3911" t="str">
            <v xml:space="preserve">32819 </v>
          </cell>
          <cell r="T3911"/>
          <cell r="U3911"/>
          <cell r="V3911"/>
          <cell r="W3911"/>
          <cell r="X3911"/>
          <cell r="Y3911"/>
          <cell r="Z3911"/>
          <cell r="AA3911">
            <v>32819</v>
          </cell>
          <cell r="AB3911"/>
        </row>
        <row r="3912">
          <cell r="A3912"/>
          <cell r="B3912"/>
          <cell r="C3912"/>
          <cell r="D3912"/>
          <cell r="E3912"/>
          <cell r="F3912"/>
          <cell r="G3912"/>
          <cell r="H3912"/>
          <cell r="I3912"/>
          <cell r="J3912"/>
          <cell r="K3912"/>
          <cell r="L3912"/>
          <cell r="M3912"/>
          <cell r="N3912"/>
          <cell r="O3912"/>
          <cell r="P3912">
            <v>0</v>
          </cell>
          <cell r="Q3912"/>
          <cell r="R3912"/>
          <cell r="S3912" t="str">
            <v xml:space="preserve">32819 </v>
          </cell>
          <cell r="T3912"/>
          <cell r="U3912"/>
          <cell r="V3912"/>
          <cell r="W3912"/>
          <cell r="X3912"/>
          <cell r="Y3912"/>
          <cell r="Z3912"/>
          <cell r="AA3912">
            <v>32819</v>
          </cell>
          <cell r="AB3912"/>
        </row>
        <row r="3913">
          <cell r="A3913"/>
          <cell r="B3913"/>
          <cell r="C3913"/>
          <cell r="D3913"/>
          <cell r="E3913"/>
          <cell r="F3913"/>
          <cell r="G3913"/>
          <cell r="H3913"/>
          <cell r="I3913"/>
          <cell r="J3913"/>
          <cell r="K3913"/>
          <cell r="L3913"/>
          <cell r="M3913"/>
          <cell r="N3913"/>
          <cell r="O3913"/>
          <cell r="P3913">
            <v>0</v>
          </cell>
          <cell r="Q3913"/>
          <cell r="R3913"/>
          <cell r="S3913" t="str">
            <v xml:space="preserve">32819 </v>
          </cell>
          <cell r="T3913"/>
          <cell r="U3913"/>
          <cell r="V3913"/>
          <cell r="W3913"/>
          <cell r="X3913"/>
          <cell r="Y3913"/>
          <cell r="Z3913"/>
          <cell r="AA3913">
            <v>32819</v>
          </cell>
          <cell r="AB3913"/>
        </row>
        <row r="3914">
          <cell r="A3914"/>
          <cell r="B3914"/>
          <cell r="C3914"/>
          <cell r="D3914"/>
          <cell r="E3914"/>
          <cell r="F3914"/>
          <cell r="G3914"/>
          <cell r="H3914"/>
          <cell r="I3914"/>
          <cell r="J3914"/>
          <cell r="K3914"/>
          <cell r="L3914"/>
          <cell r="M3914"/>
          <cell r="N3914"/>
          <cell r="O3914"/>
          <cell r="P3914">
            <v>0</v>
          </cell>
          <cell r="Q3914"/>
          <cell r="R3914"/>
          <cell r="S3914" t="str">
            <v xml:space="preserve">32819 </v>
          </cell>
          <cell r="T3914"/>
          <cell r="U3914"/>
          <cell r="V3914"/>
          <cell r="W3914"/>
          <cell r="X3914"/>
          <cell r="Y3914"/>
          <cell r="Z3914"/>
          <cell r="AA3914">
            <v>32819</v>
          </cell>
          <cell r="AB3914"/>
        </row>
        <row r="3915">
          <cell r="A3915"/>
          <cell r="B3915"/>
          <cell r="C3915"/>
          <cell r="D3915"/>
          <cell r="E3915"/>
          <cell r="F3915"/>
          <cell r="G3915"/>
          <cell r="H3915"/>
          <cell r="I3915"/>
          <cell r="J3915"/>
          <cell r="K3915"/>
          <cell r="L3915"/>
          <cell r="M3915"/>
          <cell r="N3915"/>
          <cell r="O3915"/>
          <cell r="P3915">
            <v>0</v>
          </cell>
          <cell r="Q3915"/>
          <cell r="R3915"/>
          <cell r="S3915" t="str">
            <v xml:space="preserve">32819 </v>
          </cell>
          <cell r="T3915"/>
          <cell r="U3915"/>
          <cell r="V3915"/>
          <cell r="W3915"/>
          <cell r="X3915"/>
          <cell r="Y3915"/>
          <cell r="Z3915"/>
          <cell r="AA3915">
            <v>32819</v>
          </cell>
          <cell r="AB3915"/>
        </row>
        <row r="3916">
          <cell r="A3916"/>
          <cell r="B3916"/>
          <cell r="C3916"/>
          <cell r="D3916"/>
          <cell r="E3916"/>
          <cell r="F3916"/>
          <cell r="G3916"/>
          <cell r="H3916"/>
          <cell r="I3916"/>
          <cell r="J3916"/>
          <cell r="K3916"/>
          <cell r="L3916"/>
          <cell r="M3916"/>
          <cell r="N3916"/>
          <cell r="O3916"/>
          <cell r="P3916">
            <v>0</v>
          </cell>
          <cell r="Q3916"/>
          <cell r="R3916"/>
          <cell r="S3916" t="str">
            <v xml:space="preserve">32819 </v>
          </cell>
          <cell r="T3916"/>
          <cell r="U3916"/>
          <cell r="V3916"/>
          <cell r="W3916"/>
          <cell r="X3916"/>
          <cell r="Y3916"/>
          <cell r="Z3916"/>
          <cell r="AA3916">
            <v>32819</v>
          </cell>
          <cell r="AB3916"/>
        </row>
        <row r="3917">
          <cell r="A3917"/>
          <cell r="B3917"/>
          <cell r="C3917"/>
          <cell r="D3917"/>
          <cell r="E3917"/>
          <cell r="F3917"/>
          <cell r="G3917"/>
          <cell r="H3917"/>
          <cell r="I3917"/>
          <cell r="J3917"/>
          <cell r="K3917"/>
          <cell r="L3917"/>
          <cell r="M3917"/>
          <cell r="N3917"/>
          <cell r="O3917"/>
          <cell r="P3917">
            <v>0</v>
          </cell>
          <cell r="Q3917"/>
          <cell r="R3917"/>
          <cell r="S3917" t="str">
            <v xml:space="preserve">32819 </v>
          </cell>
          <cell r="T3917"/>
          <cell r="U3917"/>
          <cell r="V3917"/>
          <cell r="W3917"/>
          <cell r="X3917"/>
          <cell r="Y3917"/>
          <cell r="Z3917"/>
          <cell r="AA3917">
            <v>32819</v>
          </cell>
          <cell r="AB3917"/>
        </row>
        <row r="3918">
          <cell r="A3918"/>
          <cell r="B3918"/>
          <cell r="C3918"/>
          <cell r="D3918"/>
          <cell r="E3918"/>
          <cell r="F3918"/>
          <cell r="G3918"/>
          <cell r="H3918"/>
          <cell r="I3918"/>
          <cell r="J3918"/>
          <cell r="K3918"/>
          <cell r="L3918"/>
          <cell r="M3918"/>
          <cell r="N3918"/>
          <cell r="O3918"/>
          <cell r="P3918">
            <v>0</v>
          </cell>
          <cell r="Q3918"/>
          <cell r="R3918"/>
          <cell r="S3918" t="str">
            <v xml:space="preserve">32819 </v>
          </cell>
          <cell r="T3918"/>
          <cell r="U3918"/>
          <cell r="V3918"/>
          <cell r="W3918"/>
          <cell r="X3918"/>
          <cell r="Y3918"/>
          <cell r="Z3918"/>
          <cell r="AA3918">
            <v>32819</v>
          </cell>
          <cell r="AB3918"/>
        </row>
        <row r="3919">
          <cell r="A3919"/>
          <cell r="B3919"/>
          <cell r="C3919"/>
          <cell r="D3919"/>
          <cell r="E3919"/>
          <cell r="F3919"/>
          <cell r="G3919"/>
          <cell r="H3919"/>
          <cell r="I3919"/>
          <cell r="J3919"/>
          <cell r="K3919"/>
          <cell r="L3919"/>
          <cell r="M3919"/>
          <cell r="N3919"/>
          <cell r="O3919"/>
          <cell r="P3919">
            <v>0</v>
          </cell>
          <cell r="Q3919"/>
          <cell r="R3919"/>
          <cell r="S3919" t="str">
            <v xml:space="preserve">32819 </v>
          </cell>
          <cell r="T3919"/>
          <cell r="U3919"/>
          <cell r="V3919"/>
          <cell r="W3919"/>
          <cell r="X3919"/>
          <cell r="Y3919"/>
          <cell r="Z3919"/>
          <cell r="AA3919">
            <v>32819</v>
          </cell>
          <cell r="AB3919"/>
        </row>
        <row r="3920">
          <cell r="A3920"/>
          <cell r="B3920"/>
          <cell r="C3920"/>
          <cell r="D3920"/>
          <cell r="E3920"/>
          <cell r="F3920"/>
          <cell r="G3920"/>
          <cell r="H3920"/>
          <cell r="I3920"/>
          <cell r="J3920"/>
          <cell r="K3920"/>
          <cell r="L3920"/>
          <cell r="M3920"/>
          <cell r="N3920"/>
          <cell r="O3920"/>
          <cell r="P3920">
            <v>0</v>
          </cell>
          <cell r="Q3920"/>
          <cell r="R3920"/>
          <cell r="S3920" t="str">
            <v xml:space="preserve">32819 </v>
          </cell>
          <cell r="T3920"/>
          <cell r="U3920"/>
          <cell r="V3920"/>
          <cell r="W3920"/>
          <cell r="X3920"/>
          <cell r="Y3920"/>
          <cell r="Z3920"/>
          <cell r="AA3920">
            <v>32819</v>
          </cell>
          <cell r="AB3920"/>
        </row>
        <row r="3921">
          <cell r="A3921"/>
          <cell r="B3921"/>
          <cell r="C3921"/>
          <cell r="D3921"/>
          <cell r="E3921"/>
          <cell r="F3921"/>
          <cell r="G3921"/>
          <cell r="H3921"/>
          <cell r="I3921"/>
          <cell r="J3921"/>
          <cell r="K3921"/>
          <cell r="L3921"/>
          <cell r="M3921"/>
          <cell r="N3921"/>
          <cell r="O3921"/>
          <cell r="P3921">
            <v>0</v>
          </cell>
          <cell r="Q3921"/>
          <cell r="R3921"/>
          <cell r="S3921" t="str">
            <v xml:space="preserve">32819 </v>
          </cell>
          <cell r="T3921"/>
          <cell r="U3921"/>
          <cell r="V3921"/>
          <cell r="W3921"/>
          <cell r="X3921"/>
          <cell r="Y3921"/>
          <cell r="Z3921"/>
          <cell r="AA3921">
            <v>32819</v>
          </cell>
          <cell r="AB3921"/>
        </row>
        <row r="3922">
          <cell r="A3922"/>
          <cell r="B3922"/>
          <cell r="C3922"/>
          <cell r="D3922"/>
          <cell r="E3922"/>
          <cell r="F3922"/>
          <cell r="G3922"/>
          <cell r="H3922"/>
          <cell r="I3922"/>
          <cell r="J3922"/>
          <cell r="K3922"/>
          <cell r="L3922"/>
          <cell r="M3922"/>
          <cell r="N3922"/>
          <cell r="O3922"/>
          <cell r="P3922">
            <v>0</v>
          </cell>
          <cell r="Q3922"/>
          <cell r="R3922"/>
          <cell r="S3922" t="str">
            <v xml:space="preserve">32819 </v>
          </cell>
          <cell r="T3922"/>
          <cell r="U3922"/>
          <cell r="V3922"/>
          <cell r="W3922"/>
          <cell r="X3922"/>
          <cell r="Y3922"/>
          <cell r="Z3922"/>
          <cell r="AA3922">
            <v>32819</v>
          </cell>
          <cell r="AB3922"/>
        </row>
        <row r="3923">
          <cell r="A3923"/>
          <cell r="B3923"/>
          <cell r="C3923"/>
          <cell r="D3923"/>
          <cell r="E3923"/>
          <cell r="F3923"/>
          <cell r="G3923"/>
          <cell r="H3923"/>
          <cell r="I3923"/>
          <cell r="J3923"/>
          <cell r="K3923"/>
          <cell r="L3923"/>
          <cell r="M3923"/>
          <cell r="N3923"/>
          <cell r="O3923"/>
          <cell r="P3923">
            <v>0</v>
          </cell>
          <cell r="Q3923"/>
          <cell r="R3923"/>
          <cell r="S3923" t="str">
            <v xml:space="preserve">32819 </v>
          </cell>
          <cell r="T3923"/>
          <cell r="U3923"/>
          <cell r="V3923"/>
          <cell r="W3923"/>
          <cell r="X3923"/>
          <cell r="Y3923"/>
          <cell r="Z3923"/>
          <cell r="AA3923">
            <v>32819</v>
          </cell>
          <cell r="AB3923"/>
        </row>
        <row r="3924">
          <cell r="A3924"/>
          <cell r="B3924"/>
          <cell r="C3924"/>
          <cell r="D3924"/>
          <cell r="E3924"/>
          <cell r="F3924"/>
          <cell r="G3924"/>
          <cell r="H3924"/>
          <cell r="I3924"/>
          <cell r="J3924"/>
          <cell r="K3924"/>
          <cell r="L3924"/>
          <cell r="M3924"/>
          <cell r="N3924"/>
          <cell r="O3924"/>
          <cell r="P3924">
            <v>0</v>
          </cell>
          <cell r="Q3924"/>
          <cell r="R3924"/>
          <cell r="S3924" t="str">
            <v xml:space="preserve">32819 </v>
          </cell>
          <cell r="T3924"/>
          <cell r="U3924"/>
          <cell r="V3924"/>
          <cell r="W3924"/>
          <cell r="X3924"/>
          <cell r="Y3924"/>
          <cell r="Z3924"/>
          <cell r="AA3924">
            <v>32819</v>
          </cell>
          <cell r="AB3924"/>
        </row>
        <row r="3925">
          <cell r="A3925"/>
          <cell r="B3925"/>
          <cell r="C3925"/>
          <cell r="D3925"/>
          <cell r="E3925"/>
          <cell r="F3925"/>
          <cell r="G3925"/>
          <cell r="H3925"/>
          <cell r="I3925"/>
          <cell r="J3925"/>
          <cell r="K3925"/>
          <cell r="L3925"/>
          <cell r="M3925"/>
          <cell r="N3925"/>
          <cell r="O3925"/>
          <cell r="P3925">
            <v>0</v>
          </cell>
          <cell r="Q3925"/>
          <cell r="R3925"/>
          <cell r="S3925" t="str">
            <v xml:space="preserve">32819 </v>
          </cell>
          <cell r="T3925"/>
          <cell r="U3925"/>
          <cell r="V3925"/>
          <cell r="W3925"/>
          <cell r="X3925"/>
          <cell r="Y3925"/>
          <cell r="Z3925"/>
          <cell r="AA3925">
            <v>32819</v>
          </cell>
          <cell r="AB3925"/>
        </row>
        <row r="3926">
          <cell r="A3926"/>
          <cell r="B3926"/>
          <cell r="C3926"/>
          <cell r="D3926"/>
          <cell r="E3926"/>
          <cell r="F3926"/>
          <cell r="G3926"/>
          <cell r="H3926"/>
          <cell r="I3926"/>
          <cell r="J3926"/>
          <cell r="K3926"/>
          <cell r="L3926"/>
          <cell r="M3926"/>
          <cell r="N3926"/>
          <cell r="O3926"/>
          <cell r="P3926">
            <v>0</v>
          </cell>
          <cell r="Q3926"/>
          <cell r="R3926"/>
          <cell r="S3926" t="str">
            <v xml:space="preserve">32819 </v>
          </cell>
          <cell r="T3926"/>
          <cell r="U3926"/>
          <cell r="V3926"/>
          <cell r="W3926"/>
          <cell r="X3926"/>
          <cell r="Y3926"/>
          <cell r="Z3926"/>
          <cell r="AA3926">
            <v>32819</v>
          </cell>
          <cell r="AB3926"/>
        </row>
        <row r="3927">
          <cell r="A3927"/>
          <cell r="B3927"/>
          <cell r="C3927"/>
          <cell r="D3927"/>
          <cell r="E3927"/>
          <cell r="F3927"/>
          <cell r="G3927"/>
          <cell r="H3927"/>
          <cell r="I3927"/>
          <cell r="J3927"/>
          <cell r="K3927"/>
          <cell r="L3927"/>
          <cell r="M3927"/>
          <cell r="N3927"/>
          <cell r="O3927"/>
          <cell r="P3927">
            <v>0</v>
          </cell>
          <cell r="Q3927"/>
          <cell r="R3927"/>
          <cell r="S3927" t="str">
            <v xml:space="preserve">32819 </v>
          </cell>
          <cell r="T3927"/>
          <cell r="U3927"/>
          <cell r="V3927"/>
          <cell r="W3927"/>
          <cell r="X3927"/>
          <cell r="Y3927"/>
          <cell r="Z3927"/>
          <cell r="AA3927">
            <v>32819</v>
          </cell>
          <cell r="AB3927"/>
        </row>
        <row r="3928">
          <cell r="A3928"/>
          <cell r="B3928"/>
          <cell r="C3928"/>
          <cell r="D3928"/>
          <cell r="E3928"/>
          <cell r="F3928"/>
          <cell r="G3928"/>
          <cell r="H3928"/>
          <cell r="I3928"/>
          <cell r="J3928"/>
          <cell r="K3928"/>
          <cell r="L3928"/>
          <cell r="M3928"/>
          <cell r="N3928"/>
          <cell r="O3928"/>
          <cell r="P3928">
            <v>0</v>
          </cell>
          <cell r="Q3928"/>
          <cell r="R3928"/>
          <cell r="S3928" t="str">
            <v xml:space="preserve">32819 </v>
          </cell>
          <cell r="T3928"/>
          <cell r="U3928"/>
          <cell r="V3928"/>
          <cell r="W3928"/>
          <cell r="X3928"/>
          <cell r="Y3928"/>
          <cell r="Z3928"/>
          <cell r="AA3928">
            <v>32819</v>
          </cell>
          <cell r="AB3928"/>
        </row>
        <row r="3929">
          <cell r="A3929"/>
          <cell r="B3929"/>
          <cell r="C3929"/>
          <cell r="D3929"/>
          <cell r="E3929"/>
          <cell r="F3929"/>
          <cell r="G3929"/>
          <cell r="H3929"/>
          <cell r="I3929"/>
          <cell r="J3929"/>
          <cell r="K3929"/>
          <cell r="L3929"/>
          <cell r="M3929"/>
          <cell r="N3929"/>
          <cell r="O3929"/>
          <cell r="P3929">
            <v>0</v>
          </cell>
          <cell r="Q3929"/>
          <cell r="R3929"/>
          <cell r="S3929" t="str">
            <v xml:space="preserve">32819 </v>
          </cell>
          <cell r="T3929"/>
          <cell r="U3929"/>
          <cell r="V3929"/>
          <cell r="W3929"/>
          <cell r="X3929"/>
          <cell r="Y3929"/>
          <cell r="Z3929"/>
          <cell r="AA3929">
            <v>32819</v>
          </cell>
          <cell r="AB3929"/>
        </row>
        <row r="3930">
          <cell r="A3930"/>
          <cell r="B3930"/>
          <cell r="C3930"/>
          <cell r="D3930"/>
          <cell r="E3930"/>
          <cell r="F3930"/>
          <cell r="G3930"/>
          <cell r="H3930"/>
          <cell r="I3930"/>
          <cell r="J3930"/>
          <cell r="K3930"/>
          <cell r="L3930"/>
          <cell r="M3930"/>
          <cell r="N3930"/>
          <cell r="O3930"/>
          <cell r="P3930">
            <v>0</v>
          </cell>
          <cell r="Q3930"/>
          <cell r="R3930"/>
          <cell r="S3930" t="str">
            <v xml:space="preserve">32819 </v>
          </cell>
          <cell r="T3930"/>
          <cell r="U3930"/>
          <cell r="V3930"/>
          <cell r="W3930"/>
          <cell r="X3930"/>
          <cell r="Y3930"/>
          <cell r="Z3930"/>
          <cell r="AA3930">
            <v>32819</v>
          </cell>
          <cell r="AB3930"/>
        </row>
        <row r="3931">
          <cell r="A3931"/>
          <cell r="B3931"/>
          <cell r="C3931"/>
          <cell r="D3931"/>
          <cell r="E3931"/>
          <cell r="F3931"/>
          <cell r="G3931"/>
          <cell r="H3931"/>
          <cell r="I3931"/>
          <cell r="J3931"/>
          <cell r="K3931"/>
          <cell r="L3931"/>
          <cell r="M3931"/>
          <cell r="N3931"/>
          <cell r="O3931"/>
          <cell r="P3931">
            <v>0</v>
          </cell>
          <cell r="Q3931"/>
          <cell r="R3931"/>
          <cell r="S3931" t="str">
            <v xml:space="preserve">32819 </v>
          </cell>
          <cell r="T3931"/>
          <cell r="U3931"/>
          <cell r="V3931"/>
          <cell r="W3931"/>
          <cell r="X3931"/>
          <cell r="Y3931"/>
          <cell r="Z3931"/>
          <cell r="AA3931">
            <v>32819</v>
          </cell>
          <cell r="AB3931"/>
        </row>
        <row r="3932">
          <cell r="A3932"/>
          <cell r="B3932"/>
          <cell r="C3932"/>
          <cell r="D3932"/>
          <cell r="E3932"/>
          <cell r="F3932"/>
          <cell r="G3932"/>
          <cell r="H3932"/>
          <cell r="I3932"/>
          <cell r="J3932"/>
          <cell r="K3932"/>
          <cell r="L3932"/>
          <cell r="M3932"/>
          <cell r="N3932"/>
          <cell r="O3932"/>
          <cell r="P3932">
            <v>0</v>
          </cell>
          <cell r="Q3932"/>
          <cell r="R3932"/>
          <cell r="S3932" t="str">
            <v xml:space="preserve">32819 </v>
          </cell>
          <cell r="T3932"/>
          <cell r="U3932"/>
          <cell r="V3932"/>
          <cell r="W3932"/>
          <cell r="X3932"/>
          <cell r="Y3932"/>
          <cell r="Z3932"/>
          <cell r="AA3932">
            <v>32819</v>
          </cell>
          <cell r="AB3932"/>
        </row>
        <row r="3933">
          <cell r="A3933"/>
          <cell r="B3933"/>
          <cell r="C3933"/>
          <cell r="D3933"/>
          <cell r="E3933"/>
          <cell r="F3933"/>
          <cell r="G3933"/>
          <cell r="H3933"/>
          <cell r="I3933"/>
          <cell r="J3933"/>
          <cell r="K3933"/>
          <cell r="L3933"/>
          <cell r="M3933"/>
          <cell r="N3933"/>
          <cell r="O3933"/>
          <cell r="P3933">
            <v>0</v>
          </cell>
          <cell r="Q3933"/>
          <cell r="R3933"/>
          <cell r="S3933" t="str">
            <v xml:space="preserve">32819 </v>
          </cell>
          <cell r="T3933"/>
          <cell r="U3933"/>
          <cell r="V3933"/>
          <cell r="W3933"/>
          <cell r="X3933"/>
          <cell r="Y3933"/>
          <cell r="Z3933"/>
          <cell r="AA3933">
            <v>32819</v>
          </cell>
          <cell r="AB3933"/>
        </row>
        <row r="3934">
          <cell r="A3934"/>
          <cell r="B3934"/>
          <cell r="C3934"/>
          <cell r="D3934"/>
          <cell r="E3934"/>
          <cell r="F3934"/>
          <cell r="G3934"/>
          <cell r="H3934"/>
          <cell r="I3934"/>
          <cell r="J3934"/>
          <cell r="K3934"/>
          <cell r="L3934"/>
          <cell r="M3934"/>
          <cell r="N3934"/>
          <cell r="O3934"/>
          <cell r="P3934">
            <v>0</v>
          </cell>
          <cell r="Q3934"/>
          <cell r="R3934"/>
          <cell r="S3934" t="str">
            <v xml:space="preserve">32819 </v>
          </cell>
          <cell r="T3934"/>
          <cell r="U3934"/>
          <cell r="V3934"/>
          <cell r="W3934"/>
          <cell r="X3934"/>
          <cell r="Y3934"/>
          <cell r="Z3934"/>
          <cell r="AA3934">
            <v>32819</v>
          </cell>
          <cell r="AB3934"/>
        </row>
        <row r="3935">
          <cell r="A3935"/>
          <cell r="B3935"/>
          <cell r="C3935"/>
          <cell r="D3935"/>
          <cell r="E3935"/>
          <cell r="F3935"/>
          <cell r="G3935"/>
          <cell r="H3935"/>
          <cell r="I3935"/>
          <cell r="J3935"/>
          <cell r="K3935"/>
          <cell r="L3935"/>
          <cell r="M3935"/>
          <cell r="N3935"/>
          <cell r="O3935"/>
          <cell r="P3935">
            <v>0</v>
          </cell>
          <cell r="Q3935"/>
          <cell r="R3935"/>
          <cell r="S3935" t="str">
            <v xml:space="preserve">32819 </v>
          </cell>
          <cell r="T3935"/>
          <cell r="U3935"/>
          <cell r="V3935"/>
          <cell r="W3935"/>
          <cell r="X3935"/>
          <cell r="Y3935"/>
          <cell r="Z3935"/>
          <cell r="AA3935">
            <v>32819</v>
          </cell>
          <cell r="AB3935"/>
        </row>
        <row r="3936">
          <cell r="A3936"/>
          <cell r="B3936"/>
          <cell r="C3936"/>
          <cell r="D3936"/>
          <cell r="E3936"/>
          <cell r="F3936"/>
          <cell r="G3936"/>
          <cell r="H3936"/>
          <cell r="I3936"/>
          <cell r="J3936"/>
          <cell r="K3936"/>
          <cell r="L3936"/>
          <cell r="M3936"/>
          <cell r="N3936"/>
          <cell r="O3936"/>
          <cell r="P3936">
            <v>0</v>
          </cell>
          <cell r="Q3936"/>
          <cell r="R3936"/>
          <cell r="S3936" t="str">
            <v xml:space="preserve">32819 </v>
          </cell>
          <cell r="T3936"/>
          <cell r="U3936"/>
          <cell r="V3936"/>
          <cell r="W3936"/>
          <cell r="X3936"/>
          <cell r="Y3936"/>
          <cell r="Z3936"/>
          <cell r="AA3936">
            <v>32819</v>
          </cell>
          <cell r="AB3936"/>
        </row>
        <row r="3937">
          <cell r="A3937"/>
          <cell r="B3937"/>
          <cell r="C3937"/>
          <cell r="D3937"/>
          <cell r="E3937"/>
          <cell r="F3937"/>
          <cell r="G3937"/>
          <cell r="H3937"/>
          <cell r="I3937"/>
          <cell r="J3937"/>
          <cell r="K3937"/>
          <cell r="L3937"/>
          <cell r="M3937"/>
          <cell r="N3937"/>
          <cell r="O3937"/>
          <cell r="P3937">
            <v>0</v>
          </cell>
          <cell r="Q3937"/>
          <cell r="R3937"/>
          <cell r="S3937" t="str">
            <v xml:space="preserve">32819 </v>
          </cell>
          <cell r="T3937"/>
          <cell r="U3937"/>
          <cell r="V3937"/>
          <cell r="W3937"/>
          <cell r="X3937"/>
          <cell r="Y3937"/>
          <cell r="Z3937"/>
          <cell r="AA3937">
            <v>32819</v>
          </cell>
          <cell r="AB3937"/>
        </row>
        <row r="3938">
          <cell r="A3938"/>
          <cell r="B3938"/>
          <cell r="C3938"/>
          <cell r="D3938"/>
          <cell r="E3938"/>
          <cell r="F3938"/>
          <cell r="G3938"/>
          <cell r="H3938"/>
          <cell r="I3938"/>
          <cell r="J3938"/>
          <cell r="K3938"/>
          <cell r="L3938"/>
          <cell r="M3938"/>
          <cell r="N3938"/>
          <cell r="O3938"/>
          <cell r="P3938">
            <v>0</v>
          </cell>
          <cell r="Q3938"/>
          <cell r="R3938"/>
          <cell r="S3938" t="str">
            <v xml:space="preserve">32819 </v>
          </cell>
          <cell r="T3938"/>
          <cell r="U3938"/>
          <cell r="V3938"/>
          <cell r="W3938"/>
          <cell r="X3938"/>
          <cell r="Y3938"/>
          <cell r="Z3938"/>
          <cell r="AA3938">
            <v>32819</v>
          </cell>
          <cell r="AB3938"/>
        </row>
        <row r="3939">
          <cell r="A3939"/>
          <cell r="B3939"/>
          <cell r="C3939"/>
          <cell r="D3939"/>
          <cell r="E3939"/>
          <cell r="F3939"/>
          <cell r="G3939"/>
          <cell r="H3939"/>
          <cell r="I3939"/>
          <cell r="J3939"/>
          <cell r="K3939"/>
          <cell r="L3939"/>
          <cell r="M3939"/>
          <cell r="N3939"/>
          <cell r="O3939"/>
          <cell r="P3939">
            <v>0</v>
          </cell>
          <cell r="Q3939"/>
          <cell r="R3939"/>
          <cell r="S3939" t="str">
            <v xml:space="preserve">32819 </v>
          </cell>
          <cell r="T3939"/>
          <cell r="U3939"/>
          <cell r="V3939"/>
          <cell r="W3939"/>
          <cell r="X3939"/>
          <cell r="Y3939"/>
          <cell r="Z3939"/>
          <cell r="AA3939">
            <v>32819</v>
          </cell>
          <cell r="AB3939"/>
        </row>
        <row r="3940">
          <cell r="A3940"/>
          <cell r="B3940"/>
          <cell r="C3940"/>
          <cell r="D3940"/>
          <cell r="E3940"/>
          <cell r="F3940"/>
          <cell r="G3940"/>
          <cell r="H3940"/>
          <cell r="I3940"/>
          <cell r="J3940"/>
          <cell r="K3940"/>
          <cell r="L3940"/>
          <cell r="M3940"/>
          <cell r="N3940"/>
          <cell r="O3940"/>
          <cell r="P3940">
            <v>0</v>
          </cell>
          <cell r="Q3940"/>
          <cell r="R3940"/>
          <cell r="S3940" t="str">
            <v xml:space="preserve">32819 </v>
          </cell>
          <cell r="T3940"/>
          <cell r="U3940"/>
          <cell r="V3940"/>
          <cell r="W3940"/>
          <cell r="X3940"/>
          <cell r="Y3940"/>
          <cell r="Z3940"/>
          <cell r="AA3940">
            <v>32819</v>
          </cell>
          <cell r="AB3940"/>
        </row>
        <row r="3941">
          <cell r="A3941"/>
          <cell r="B3941"/>
          <cell r="C3941"/>
          <cell r="D3941"/>
          <cell r="E3941"/>
          <cell r="F3941"/>
          <cell r="G3941"/>
          <cell r="H3941"/>
          <cell r="I3941"/>
          <cell r="J3941"/>
          <cell r="K3941"/>
          <cell r="L3941"/>
          <cell r="M3941"/>
          <cell r="N3941"/>
          <cell r="O3941"/>
          <cell r="P3941">
            <v>0</v>
          </cell>
          <cell r="Q3941"/>
          <cell r="R3941"/>
          <cell r="S3941" t="str">
            <v xml:space="preserve">32819 </v>
          </cell>
          <cell r="T3941"/>
          <cell r="U3941"/>
          <cell r="V3941"/>
          <cell r="W3941"/>
          <cell r="X3941"/>
          <cell r="Y3941"/>
          <cell r="Z3941"/>
          <cell r="AA3941">
            <v>32819</v>
          </cell>
          <cell r="AB3941"/>
        </row>
        <row r="3942">
          <cell r="A3942"/>
          <cell r="B3942"/>
          <cell r="C3942"/>
          <cell r="D3942"/>
          <cell r="E3942"/>
          <cell r="F3942"/>
          <cell r="G3942"/>
          <cell r="H3942"/>
          <cell r="I3942"/>
          <cell r="J3942"/>
          <cell r="K3942"/>
          <cell r="L3942"/>
          <cell r="M3942"/>
          <cell r="N3942"/>
          <cell r="O3942"/>
          <cell r="P3942">
            <v>0</v>
          </cell>
          <cell r="Q3942"/>
          <cell r="R3942"/>
          <cell r="S3942" t="str">
            <v xml:space="preserve">32819 </v>
          </cell>
          <cell r="T3942"/>
          <cell r="U3942"/>
          <cell r="V3942"/>
          <cell r="W3942"/>
          <cell r="X3942"/>
          <cell r="Y3942"/>
          <cell r="Z3942"/>
          <cell r="AA3942">
            <v>32819</v>
          </cell>
          <cell r="AB3942"/>
        </row>
        <row r="3943">
          <cell r="A3943"/>
          <cell r="B3943"/>
          <cell r="C3943"/>
          <cell r="D3943"/>
          <cell r="E3943"/>
          <cell r="F3943"/>
          <cell r="G3943"/>
          <cell r="H3943"/>
          <cell r="I3943"/>
          <cell r="J3943"/>
          <cell r="K3943"/>
          <cell r="L3943"/>
          <cell r="M3943"/>
          <cell r="N3943"/>
          <cell r="O3943"/>
          <cell r="P3943">
            <v>0</v>
          </cell>
          <cell r="Q3943"/>
          <cell r="R3943"/>
          <cell r="S3943" t="str">
            <v xml:space="preserve">32819 </v>
          </cell>
          <cell r="T3943"/>
          <cell r="U3943"/>
          <cell r="V3943"/>
          <cell r="W3943"/>
          <cell r="X3943"/>
          <cell r="Y3943"/>
          <cell r="Z3943"/>
          <cell r="AA3943">
            <v>32819</v>
          </cell>
          <cell r="AB3943"/>
        </row>
        <row r="3944">
          <cell r="A3944"/>
          <cell r="B3944"/>
          <cell r="C3944"/>
          <cell r="D3944"/>
          <cell r="E3944"/>
          <cell r="F3944"/>
          <cell r="G3944"/>
          <cell r="H3944"/>
          <cell r="I3944"/>
          <cell r="J3944"/>
          <cell r="K3944"/>
          <cell r="L3944"/>
          <cell r="M3944"/>
          <cell r="N3944"/>
          <cell r="O3944"/>
          <cell r="P3944">
            <v>0</v>
          </cell>
          <cell r="Q3944"/>
          <cell r="R3944"/>
          <cell r="S3944" t="str">
            <v xml:space="preserve">32819 </v>
          </cell>
          <cell r="T3944"/>
          <cell r="U3944"/>
          <cell r="V3944"/>
          <cell r="W3944"/>
          <cell r="X3944"/>
          <cell r="Y3944"/>
          <cell r="Z3944"/>
          <cell r="AA3944">
            <v>32819</v>
          </cell>
          <cell r="AB3944"/>
        </row>
        <row r="3945">
          <cell r="A3945"/>
          <cell r="B3945"/>
          <cell r="C3945"/>
          <cell r="D3945"/>
          <cell r="E3945"/>
          <cell r="F3945"/>
          <cell r="G3945"/>
          <cell r="H3945"/>
          <cell r="I3945"/>
          <cell r="J3945"/>
          <cell r="K3945"/>
          <cell r="L3945"/>
          <cell r="M3945"/>
          <cell r="N3945"/>
          <cell r="O3945"/>
          <cell r="P3945">
            <v>0</v>
          </cell>
          <cell r="Q3945"/>
          <cell r="R3945"/>
          <cell r="S3945" t="str">
            <v xml:space="preserve">32819 </v>
          </cell>
          <cell r="T3945"/>
          <cell r="U3945"/>
          <cell r="V3945"/>
          <cell r="W3945"/>
          <cell r="X3945"/>
          <cell r="Y3945"/>
          <cell r="Z3945"/>
          <cell r="AA3945">
            <v>32819</v>
          </cell>
          <cell r="AB3945"/>
        </row>
        <row r="3946">
          <cell r="A3946"/>
          <cell r="B3946"/>
          <cell r="C3946"/>
          <cell r="D3946"/>
          <cell r="E3946"/>
          <cell r="F3946"/>
          <cell r="G3946"/>
          <cell r="H3946"/>
          <cell r="I3946"/>
          <cell r="J3946"/>
          <cell r="K3946"/>
          <cell r="L3946"/>
          <cell r="M3946"/>
          <cell r="N3946"/>
          <cell r="O3946"/>
          <cell r="P3946">
            <v>0</v>
          </cell>
          <cell r="Q3946"/>
          <cell r="R3946"/>
          <cell r="S3946" t="str">
            <v xml:space="preserve">32819 </v>
          </cell>
          <cell r="T3946"/>
          <cell r="U3946"/>
          <cell r="V3946"/>
          <cell r="W3946"/>
          <cell r="X3946"/>
          <cell r="Y3946"/>
          <cell r="Z3946"/>
          <cell r="AA3946">
            <v>32819</v>
          </cell>
          <cell r="AB3946"/>
        </row>
        <row r="3947">
          <cell r="A3947"/>
          <cell r="B3947"/>
          <cell r="C3947"/>
          <cell r="D3947"/>
          <cell r="E3947"/>
          <cell r="F3947"/>
          <cell r="G3947"/>
          <cell r="H3947"/>
          <cell r="I3947"/>
          <cell r="J3947"/>
          <cell r="K3947"/>
          <cell r="L3947"/>
          <cell r="M3947"/>
          <cell r="N3947"/>
          <cell r="O3947"/>
          <cell r="P3947">
            <v>0</v>
          </cell>
          <cell r="Q3947"/>
          <cell r="R3947"/>
          <cell r="S3947" t="str">
            <v xml:space="preserve">32819 </v>
          </cell>
          <cell r="T3947"/>
          <cell r="U3947"/>
          <cell r="V3947"/>
          <cell r="W3947"/>
          <cell r="X3947"/>
          <cell r="Y3947"/>
          <cell r="Z3947"/>
          <cell r="AA3947">
            <v>32819</v>
          </cell>
          <cell r="AB3947"/>
        </row>
        <row r="3948">
          <cell r="A3948"/>
          <cell r="B3948"/>
          <cell r="C3948"/>
          <cell r="D3948"/>
          <cell r="E3948"/>
          <cell r="F3948"/>
          <cell r="G3948"/>
          <cell r="H3948"/>
          <cell r="I3948"/>
          <cell r="J3948"/>
          <cell r="K3948"/>
          <cell r="L3948"/>
          <cell r="M3948"/>
          <cell r="N3948"/>
          <cell r="O3948"/>
          <cell r="P3948">
            <v>0</v>
          </cell>
          <cell r="Q3948"/>
          <cell r="R3948"/>
          <cell r="S3948" t="str">
            <v xml:space="preserve">32819 </v>
          </cell>
          <cell r="T3948"/>
          <cell r="U3948"/>
          <cell r="V3948"/>
          <cell r="W3948"/>
          <cell r="X3948"/>
          <cell r="Y3948"/>
          <cell r="Z3948"/>
          <cell r="AA3948">
            <v>32819</v>
          </cell>
          <cell r="AB3948"/>
        </row>
        <row r="3949">
          <cell r="A3949"/>
          <cell r="B3949"/>
          <cell r="C3949"/>
          <cell r="D3949"/>
          <cell r="E3949"/>
          <cell r="F3949"/>
          <cell r="G3949"/>
          <cell r="H3949"/>
          <cell r="I3949"/>
          <cell r="J3949"/>
          <cell r="K3949"/>
          <cell r="L3949"/>
          <cell r="M3949"/>
          <cell r="N3949"/>
          <cell r="O3949"/>
          <cell r="P3949">
            <v>0</v>
          </cell>
          <cell r="Q3949"/>
          <cell r="R3949"/>
          <cell r="S3949" t="str">
            <v xml:space="preserve">32819 </v>
          </cell>
          <cell r="T3949"/>
          <cell r="U3949"/>
          <cell r="V3949"/>
          <cell r="W3949"/>
          <cell r="X3949"/>
          <cell r="Y3949"/>
          <cell r="Z3949"/>
          <cell r="AA3949">
            <v>32819</v>
          </cell>
          <cell r="AB3949"/>
        </row>
        <row r="3950">
          <cell r="A3950"/>
          <cell r="B3950"/>
          <cell r="C3950"/>
          <cell r="D3950"/>
          <cell r="E3950"/>
          <cell r="F3950"/>
          <cell r="G3950"/>
          <cell r="H3950"/>
          <cell r="I3950"/>
          <cell r="J3950"/>
          <cell r="K3950"/>
          <cell r="L3950"/>
          <cell r="M3950"/>
          <cell r="N3950"/>
          <cell r="O3950"/>
          <cell r="P3950">
            <v>0</v>
          </cell>
          <cell r="Q3950"/>
          <cell r="R3950"/>
          <cell r="S3950" t="str">
            <v xml:space="preserve">32819 </v>
          </cell>
          <cell r="T3950"/>
          <cell r="U3950"/>
          <cell r="V3950"/>
          <cell r="W3950"/>
          <cell r="X3950"/>
          <cell r="Y3950"/>
          <cell r="Z3950"/>
          <cell r="AA3950">
            <v>32819</v>
          </cell>
          <cell r="AB3950"/>
        </row>
        <row r="3951">
          <cell r="A3951"/>
          <cell r="B3951"/>
          <cell r="C3951"/>
          <cell r="D3951"/>
          <cell r="E3951"/>
          <cell r="F3951"/>
          <cell r="G3951"/>
          <cell r="H3951"/>
          <cell r="I3951"/>
          <cell r="J3951"/>
          <cell r="K3951"/>
          <cell r="L3951"/>
          <cell r="M3951"/>
          <cell r="N3951"/>
          <cell r="O3951"/>
          <cell r="P3951">
            <v>0</v>
          </cell>
          <cell r="Q3951"/>
          <cell r="R3951"/>
          <cell r="S3951" t="str">
            <v xml:space="preserve">32819 </v>
          </cell>
          <cell r="T3951"/>
          <cell r="U3951"/>
          <cell r="V3951"/>
          <cell r="W3951"/>
          <cell r="X3951"/>
          <cell r="Y3951"/>
          <cell r="Z3951"/>
          <cell r="AA3951">
            <v>32819</v>
          </cell>
          <cell r="AB3951"/>
        </row>
        <row r="3952">
          <cell r="A3952"/>
          <cell r="B3952"/>
          <cell r="C3952"/>
          <cell r="D3952"/>
          <cell r="E3952"/>
          <cell r="F3952"/>
          <cell r="G3952"/>
          <cell r="H3952"/>
          <cell r="I3952"/>
          <cell r="J3952"/>
          <cell r="K3952"/>
          <cell r="L3952"/>
          <cell r="M3952"/>
          <cell r="N3952"/>
          <cell r="O3952"/>
          <cell r="P3952">
            <v>0</v>
          </cell>
          <cell r="Q3952"/>
          <cell r="R3952"/>
          <cell r="S3952" t="str">
            <v xml:space="preserve">32819 </v>
          </cell>
          <cell r="T3952"/>
          <cell r="U3952"/>
          <cell r="V3952"/>
          <cell r="W3952"/>
          <cell r="X3952"/>
          <cell r="Y3952"/>
          <cell r="Z3952"/>
          <cell r="AA3952">
            <v>32819</v>
          </cell>
          <cell r="AB3952"/>
        </row>
        <row r="3953">
          <cell r="A3953"/>
          <cell r="B3953"/>
          <cell r="C3953"/>
          <cell r="D3953"/>
          <cell r="E3953"/>
          <cell r="F3953"/>
          <cell r="G3953"/>
          <cell r="H3953"/>
          <cell r="I3953"/>
          <cell r="J3953"/>
          <cell r="K3953"/>
          <cell r="L3953"/>
          <cell r="M3953"/>
          <cell r="N3953"/>
          <cell r="O3953"/>
          <cell r="P3953">
            <v>0</v>
          </cell>
          <cell r="Q3953"/>
          <cell r="R3953"/>
          <cell r="S3953" t="str">
            <v xml:space="preserve">32819 </v>
          </cell>
          <cell r="T3953"/>
          <cell r="U3953"/>
          <cell r="V3953"/>
          <cell r="W3953"/>
          <cell r="X3953"/>
          <cell r="Y3953"/>
          <cell r="Z3953"/>
          <cell r="AA3953">
            <v>32819</v>
          </cell>
          <cell r="AB3953"/>
        </row>
        <row r="3954">
          <cell r="A3954"/>
          <cell r="B3954"/>
          <cell r="C3954"/>
          <cell r="D3954"/>
          <cell r="E3954"/>
          <cell r="F3954"/>
          <cell r="G3954"/>
          <cell r="H3954"/>
          <cell r="I3954"/>
          <cell r="J3954"/>
          <cell r="K3954"/>
          <cell r="L3954"/>
          <cell r="M3954"/>
          <cell r="N3954"/>
          <cell r="O3954"/>
          <cell r="P3954">
            <v>0</v>
          </cell>
          <cell r="Q3954"/>
          <cell r="R3954"/>
          <cell r="S3954" t="str">
            <v xml:space="preserve">32819 </v>
          </cell>
          <cell r="T3954"/>
          <cell r="U3954"/>
          <cell r="V3954"/>
          <cell r="W3954"/>
          <cell r="X3954"/>
          <cell r="Y3954"/>
          <cell r="Z3954"/>
          <cell r="AA3954">
            <v>32819</v>
          </cell>
          <cell r="AB3954"/>
        </row>
        <row r="3955">
          <cell r="A3955"/>
          <cell r="B3955"/>
          <cell r="C3955"/>
          <cell r="D3955"/>
          <cell r="E3955"/>
          <cell r="F3955"/>
          <cell r="G3955"/>
          <cell r="H3955"/>
          <cell r="I3955"/>
          <cell r="J3955"/>
          <cell r="K3955"/>
          <cell r="L3955"/>
          <cell r="M3955"/>
          <cell r="N3955"/>
          <cell r="O3955"/>
          <cell r="P3955">
            <v>0</v>
          </cell>
          <cell r="Q3955"/>
          <cell r="R3955"/>
          <cell r="S3955" t="str">
            <v xml:space="preserve">32819 </v>
          </cell>
          <cell r="T3955"/>
          <cell r="U3955"/>
          <cell r="V3955"/>
          <cell r="W3955"/>
          <cell r="X3955"/>
          <cell r="Y3955"/>
          <cell r="Z3955"/>
          <cell r="AA3955">
            <v>32819</v>
          </cell>
          <cell r="AB3955"/>
        </row>
        <row r="3956">
          <cell r="A3956"/>
          <cell r="B3956"/>
          <cell r="C3956"/>
          <cell r="D3956"/>
          <cell r="E3956"/>
          <cell r="F3956"/>
          <cell r="G3956"/>
          <cell r="H3956"/>
          <cell r="I3956"/>
          <cell r="J3956"/>
          <cell r="K3956"/>
          <cell r="L3956"/>
          <cell r="M3956"/>
          <cell r="N3956"/>
          <cell r="O3956"/>
          <cell r="P3956">
            <v>0</v>
          </cell>
          <cell r="Q3956"/>
          <cell r="R3956"/>
          <cell r="S3956" t="str">
            <v xml:space="preserve">32819 </v>
          </cell>
          <cell r="T3956"/>
          <cell r="U3956"/>
          <cell r="V3956"/>
          <cell r="W3956"/>
          <cell r="X3956"/>
          <cell r="Y3956"/>
          <cell r="Z3956"/>
          <cell r="AA3956">
            <v>32819</v>
          </cell>
          <cell r="AB3956"/>
        </row>
        <row r="3957">
          <cell r="A3957"/>
          <cell r="B3957"/>
          <cell r="C3957"/>
          <cell r="D3957"/>
          <cell r="E3957"/>
          <cell r="F3957"/>
          <cell r="G3957"/>
          <cell r="H3957"/>
          <cell r="I3957"/>
          <cell r="J3957"/>
          <cell r="K3957"/>
          <cell r="L3957"/>
          <cell r="M3957"/>
          <cell r="N3957"/>
          <cell r="O3957"/>
          <cell r="P3957">
            <v>0</v>
          </cell>
          <cell r="Q3957"/>
          <cell r="R3957"/>
          <cell r="S3957" t="str">
            <v xml:space="preserve">32819 </v>
          </cell>
          <cell r="T3957"/>
          <cell r="U3957"/>
          <cell r="V3957"/>
          <cell r="W3957"/>
          <cell r="X3957"/>
          <cell r="Y3957"/>
          <cell r="Z3957"/>
          <cell r="AA3957">
            <v>32819</v>
          </cell>
          <cell r="AB3957"/>
        </row>
        <row r="3958">
          <cell r="A3958"/>
          <cell r="B3958"/>
          <cell r="C3958"/>
          <cell r="D3958"/>
          <cell r="E3958"/>
          <cell r="F3958"/>
          <cell r="G3958"/>
          <cell r="H3958"/>
          <cell r="I3958"/>
          <cell r="J3958"/>
          <cell r="K3958"/>
          <cell r="L3958"/>
          <cell r="M3958"/>
          <cell r="N3958"/>
          <cell r="O3958"/>
          <cell r="P3958">
            <v>0</v>
          </cell>
          <cell r="Q3958"/>
          <cell r="R3958"/>
          <cell r="S3958" t="str">
            <v xml:space="preserve">32819 </v>
          </cell>
          <cell r="T3958"/>
          <cell r="U3958"/>
          <cell r="V3958"/>
          <cell r="W3958"/>
          <cell r="X3958"/>
          <cell r="Y3958"/>
          <cell r="Z3958"/>
          <cell r="AA3958">
            <v>32819</v>
          </cell>
          <cell r="AB3958"/>
        </row>
        <row r="3959">
          <cell r="A3959"/>
          <cell r="B3959"/>
          <cell r="C3959"/>
          <cell r="D3959"/>
          <cell r="E3959"/>
          <cell r="F3959"/>
          <cell r="G3959"/>
          <cell r="H3959"/>
          <cell r="I3959"/>
          <cell r="J3959"/>
          <cell r="K3959"/>
          <cell r="L3959"/>
          <cell r="M3959"/>
          <cell r="N3959"/>
          <cell r="O3959"/>
          <cell r="P3959">
            <v>0</v>
          </cell>
          <cell r="Q3959"/>
          <cell r="R3959"/>
          <cell r="S3959" t="str">
            <v xml:space="preserve">32819 </v>
          </cell>
          <cell r="T3959"/>
          <cell r="U3959"/>
          <cell r="V3959"/>
          <cell r="W3959"/>
          <cell r="X3959"/>
          <cell r="Y3959"/>
          <cell r="Z3959"/>
          <cell r="AA3959">
            <v>32819</v>
          </cell>
          <cell r="AB3959"/>
        </row>
        <row r="3960">
          <cell r="A3960"/>
          <cell r="B3960"/>
          <cell r="C3960"/>
          <cell r="D3960"/>
          <cell r="E3960"/>
          <cell r="F3960"/>
          <cell r="G3960"/>
          <cell r="H3960"/>
          <cell r="I3960"/>
          <cell r="J3960"/>
          <cell r="K3960"/>
          <cell r="L3960"/>
          <cell r="M3960"/>
          <cell r="N3960"/>
          <cell r="O3960"/>
          <cell r="P3960">
            <v>0</v>
          </cell>
          <cell r="Q3960"/>
          <cell r="R3960"/>
          <cell r="S3960" t="str">
            <v xml:space="preserve">32819 </v>
          </cell>
          <cell r="T3960"/>
          <cell r="U3960"/>
          <cell r="V3960"/>
          <cell r="W3960"/>
          <cell r="X3960"/>
          <cell r="Y3960"/>
          <cell r="Z3960"/>
          <cell r="AA3960">
            <v>32819</v>
          </cell>
          <cell r="AB3960"/>
        </row>
        <row r="3961">
          <cell r="A3961"/>
          <cell r="B3961"/>
          <cell r="C3961"/>
          <cell r="D3961"/>
          <cell r="E3961"/>
          <cell r="F3961"/>
          <cell r="G3961"/>
          <cell r="H3961"/>
          <cell r="I3961"/>
          <cell r="J3961"/>
          <cell r="K3961"/>
          <cell r="L3961"/>
          <cell r="M3961"/>
          <cell r="N3961"/>
          <cell r="O3961"/>
          <cell r="P3961">
            <v>0</v>
          </cell>
          <cell r="Q3961"/>
          <cell r="R3961"/>
          <cell r="S3961" t="str">
            <v xml:space="preserve">32819 </v>
          </cell>
          <cell r="T3961"/>
          <cell r="U3961"/>
          <cell r="V3961"/>
          <cell r="W3961"/>
          <cell r="X3961"/>
          <cell r="Y3961"/>
          <cell r="Z3961"/>
          <cell r="AA3961">
            <v>32819</v>
          </cell>
          <cell r="AB3961"/>
        </row>
        <row r="3962">
          <cell r="A3962"/>
          <cell r="B3962"/>
          <cell r="C3962"/>
          <cell r="D3962"/>
          <cell r="E3962"/>
          <cell r="F3962"/>
          <cell r="G3962"/>
          <cell r="H3962"/>
          <cell r="I3962"/>
          <cell r="J3962"/>
          <cell r="K3962"/>
          <cell r="L3962"/>
          <cell r="M3962"/>
          <cell r="N3962"/>
          <cell r="O3962"/>
          <cell r="P3962">
            <v>0</v>
          </cell>
          <cell r="Q3962"/>
          <cell r="R3962"/>
          <cell r="S3962" t="str">
            <v xml:space="preserve">32819 </v>
          </cell>
          <cell r="T3962"/>
          <cell r="U3962"/>
          <cell r="V3962"/>
          <cell r="W3962"/>
          <cell r="X3962"/>
          <cell r="Y3962"/>
          <cell r="Z3962"/>
          <cell r="AA3962">
            <v>32819</v>
          </cell>
          <cell r="AB3962"/>
        </row>
        <row r="3963">
          <cell r="A3963"/>
          <cell r="B3963"/>
          <cell r="C3963"/>
          <cell r="D3963"/>
          <cell r="E3963"/>
          <cell r="F3963"/>
          <cell r="G3963"/>
          <cell r="H3963"/>
          <cell r="I3963"/>
          <cell r="J3963"/>
          <cell r="K3963"/>
          <cell r="L3963"/>
          <cell r="M3963"/>
          <cell r="N3963"/>
          <cell r="O3963"/>
          <cell r="P3963">
            <v>0</v>
          </cell>
          <cell r="Q3963"/>
          <cell r="R3963"/>
          <cell r="S3963" t="str">
            <v xml:space="preserve">32819 </v>
          </cell>
          <cell r="T3963"/>
          <cell r="U3963"/>
          <cell r="V3963"/>
          <cell r="W3963"/>
          <cell r="X3963"/>
          <cell r="Y3963"/>
          <cell r="Z3963"/>
          <cell r="AA3963">
            <v>32819</v>
          </cell>
          <cell r="AB3963"/>
        </row>
        <row r="3964">
          <cell r="A3964"/>
          <cell r="B3964"/>
          <cell r="C3964"/>
          <cell r="D3964"/>
          <cell r="E3964"/>
          <cell r="F3964"/>
          <cell r="G3964"/>
          <cell r="H3964"/>
          <cell r="I3964"/>
          <cell r="J3964"/>
          <cell r="K3964"/>
          <cell r="L3964"/>
          <cell r="M3964"/>
          <cell r="N3964"/>
          <cell r="O3964"/>
          <cell r="P3964">
            <v>0</v>
          </cell>
          <cell r="Q3964"/>
          <cell r="R3964"/>
          <cell r="S3964" t="str">
            <v xml:space="preserve">32819 </v>
          </cell>
          <cell r="T3964"/>
          <cell r="U3964"/>
          <cell r="V3964"/>
          <cell r="W3964"/>
          <cell r="X3964"/>
          <cell r="Y3964"/>
          <cell r="Z3964"/>
          <cell r="AA3964">
            <v>32819</v>
          </cell>
          <cell r="AB3964"/>
        </row>
        <row r="3965">
          <cell r="A3965"/>
          <cell r="B3965"/>
          <cell r="C3965"/>
          <cell r="D3965"/>
          <cell r="E3965"/>
          <cell r="F3965"/>
          <cell r="G3965"/>
          <cell r="H3965"/>
          <cell r="I3965"/>
          <cell r="J3965"/>
          <cell r="K3965"/>
          <cell r="L3965"/>
          <cell r="M3965"/>
          <cell r="N3965"/>
          <cell r="O3965"/>
          <cell r="P3965">
            <v>0</v>
          </cell>
          <cell r="Q3965"/>
          <cell r="R3965"/>
          <cell r="S3965" t="str">
            <v xml:space="preserve">32819 </v>
          </cell>
          <cell r="T3965"/>
          <cell r="U3965"/>
          <cell r="V3965"/>
          <cell r="W3965"/>
          <cell r="X3965"/>
          <cell r="Y3965"/>
          <cell r="Z3965"/>
          <cell r="AA3965">
            <v>32819</v>
          </cell>
          <cell r="AB3965"/>
        </row>
        <row r="3966">
          <cell r="A3966"/>
          <cell r="B3966"/>
          <cell r="C3966"/>
          <cell r="D3966"/>
          <cell r="E3966"/>
          <cell r="F3966"/>
          <cell r="G3966"/>
          <cell r="H3966"/>
          <cell r="I3966"/>
          <cell r="J3966"/>
          <cell r="K3966"/>
          <cell r="L3966"/>
          <cell r="M3966"/>
          <cell r="N3966"/>
          <cell r="O3966"/>
          <cell r="P3966">
            <v>0</v>
          </cell>
          <cell r="Q3966"/>
          <cell r="R3966"/>
          <cell r="S3966" t="str">
            <v xml:space="preserve">32819 </v>
          </cell>
          <cell r="T3966"/>
          <cell r="U3966"/>
          <cell r="V3966"/>
          <cell r="W3966"/>
          <cell r="X3966"/>
          <cell r="Y3966"/>
          <cell r="Z3966"/>
          <cell r="AA3966">
            <v>32819</v>
          </cell>
          <cell r="AB3966"/>
        </row>
        <row r="3967">
          <cell r="A3967"/>
          <cell r="B3967"/>
          <cell r="C3967"/>
          <cell r="D3967"/>
          <cell r="E3967"/>
          <cell r="F3967"/>
          <cell r="G3967"/>
          <cell r="H3967"/>
          <cell r="I3967"/>
          <cell r="J3967"/>
          <cell r="K3967"/>
          <cell r="L3967"/>
          <cell r="M3967"/>
          <cell r="N3967"/>
          <cell r="O3967"/>
          <cell r="P3967">
            <v>0</v>
          </cell>
          <cell r="Q3967"/>
          <cell r="R3967"/>
          <cell r="S3967" t="str">
            <v xml:space="preserve">32819 </v>
          </cell>
          <cell r="T3967"/>
          <cell r="U3967"/>
          <cell r="V3967"/>
          <cell r="W3967"/>
          <cell r="X3967"/>
          <cell r="Y3967"/>
          <cell r="Z3967"/>
          <cell r="AA3967">
            <v>32819</v>
          </cell>
          <cell r="AB3967"/>
        </row>
        <row r="3968">
          <cell r="A3968"/>
          <cell r="B3968"/>
          <cell r="C3968"/>
          <cell r="D3968"/>
          <cell r="E3968"/>
          <cell r="F3968"/>
          <cell r="G3968"/>
          <cell r="H3968"/>
          <cell r="I3968"/>
          <cell r="J3968"/>
          <cell r="K3968"/>
          <cell r="L3968"/>
          <cell r="M3968"/>
          <cell r="N3968"/>
          <cell r="O3968"/>
          <cell r="P3968">
            <v>0</v>
          </cell>
          <cell r="Q3968"/>
          <cell r="R3968"/>
          <cell r="S3968" t="str">
            <v xml:space="preserve">32819 </v>
          </cell>
          <cell r="T3968"/>
          <cell r="U3968"/>
          <cell r="V3968"/>
          <cell r="W3968"/>
          <cell r="X3968"/>
          <cell r="Y3968"/>
          <cell r="Z3968"/>
          <cell r="AA3968">
            <v>32819</v>
          </cell>
          <cell r="AB3968"/>
        </row>
        <row r="3969">
          <cell r="A3969"/>
          <cell r="B3969"/>
          <cell r="C3969"/>
          <cell r="D3969"/>
          <cell r="E3969"/>
          <cell r="F3969"/>
          <cell r="G3969"/>
          <cell r="H3969"/>
          <cell r="I3969"/>
          <cell r="J3969"/>
          <cell r="K3969"/>
          <cell r="L3969"/>
          <cell r="M3969"/>
          <cell r="N3969"/>
          <cell r="O3969"/>
          <cell r="P3969">
            <v>0</v>
          </cell>
          <cell r="Q3969"/>
          <cell r="R3969"/>
          <cell r="S3969" t="str">
            <v xml:space="preserve">32819 </v>
          </cell>
          <cell r="T3969"/>
          <cell r="U3969"/>
          <cell r="V3969"/>
          <cell r="W3969"/>
          <cell r="X3969"/>
          <cell r="Y3969"/>
          <cell r="Z3969"/>
          <cell r="AA3969">
            <v>32819</v>
          </cell>
          <cell r="AB3969"/>
        </row>
        <row r="3970">
          <cell r="A3970"/>
          <cell r="B3970"/>
          <cell r="C3970"/>
          <cell r="D3970"/>
          <cell r="E3970"/>
          <cell r="F3970"/>
          <cell r="G3970"/>
          <cell r="H3970"/>
          <cell r="I3970"/>
          <cell r="J3970"/>
          <cell r="K3970"/>
          <cell r="L3970"/>
          <cell r="M3970"/>
          <cell r="N3970"/>
          <cell r="O3970"/>
          <cell r="P3970">
            <v>0</v>
          </cell>
          <cell r="Q3970"/>
          <cell r="R3970"/>
          <cell r="S3970" t="str">
            <v xml:space="preserve">32819 </v>
          </cell>
          <cell r="T3970"/>
          <cell r="U3970"/>
          <cell r="V3970"/>
          <cell r="W3970"/>
          <cell r="X3970"/>
          <cell r="Y3970"/>
          <cell r="Z3970"/>
          <cell r="AA3970">
            <v>32819</v>
          </cell>
          <cell r="AB3970"/>
        </row>
        <row r="3971">
          <cell r="A3971"/>
          <cell r="B3971"/>
          <cell r="C3971"/>
          <cell r="D3971"/>
          <cell r="E3971"/>
          <cell r="F3971"/>
          <cell r="G3971"/>
          <cell r="H3971"/>
          <cell r="I3971"/>
          <cell r="J3971"/>
          <cell r="K3971"/>
          <cell r="L3971"/>
          <cell r="M3971"/>
          <cell r="N3971"/>
          <cell r="O3971"/>
          <cell r="P3971">
            <v>0</v>
          </cell>
          <cell r="Q3971"/>
          <cell r="R3971"/>
          <cell r="S3971" t="str">
            <v xml:space="preserve">32819 </v>
          </cell>
          <cell r="T3971"/>
          <cell r="U3971"/>
          <cell r="V3971"/>
          <cell r="W3971"/>
          <cell r="X3971"/>
          <cell r="Y3971"/>
          <cell r="Z3971"/>
          <cell r="AA3971">
            <v>32819</v>
          </cell>
          <cell r="AB3971"/>
        </row>
        <row r="3972">
          <cell r="A3972"/>
          <cell r="B3972"/>
          <cell r="C3972"/>
          <cell r="D3972"/>
          <cell r="E3972"/>
          <cell r="F3972"/>
          <cell r="G3972"/>
          <cell r="H3972"/>
          <cell r="I3972"/>
          <cell r="J3972"/>
          <cell r="K3972"/>
          <cell r="L3972"/>
          <cell r="M3972"/>
          <cell r="N3972"/>
          <cell r="O3972"/>
          <cell r="P3972">
            <v>0</v>
          </cell>
          <cell r="Q3972"/>
          <cell r="R3972"/>
          <cell r="S3972" t="str">
            <v xml:space="preserve">32819 </v>
          </cell>
          <cell r="T3972"/>
          <cell r="U3972"/>
          <cell r="V3972"/>
          <cell r="W3972"/>
          <cell r="X3972"/>
          <cell r="Y3972"/>
          <cell r="Z3972"/>
          <cell r="AA3972">
            <v>32819</v>
          </cell>
          <cell r="AB3972"/>
        </row>
        <row r="3973">
          <cell r="A3973"/>
          <cell r="B3973"/>
          <cell r="C3973"/>
          <cell r="D3973"/>
          <cell r="E3973"/>
          <cell r="F3973"/>
          <cell r="G3973"/>
          <cell r="H3973"/>
          <cell r="I3973"/>
          <cell r="J3973"/>
          <cell r="K3973"/>
          <cell r="L3973"/>
          <cell r="M3973"/>
          <cell r="N3973"/>
          <cell r="O3973"/>
          <cell r="P3973">
            <v>0</v>
          </cell>
          <cell r="Q3973"/>
          <cell r="R3973"/>
          <cell r="S3973" t="str">
            <v xml:space="preserve">32819 </v>
          </cell>
          <cell r="T3973"/>
          <cell r="U3973"/>
          <cell r="V3973"/>
          <cell r="W3973"/>
          <cell r="X3973"/>
          <cell r="Y3973"/>
          <cell r="Z3973"/>
          <cell r="AA3973">
            <v>32819</v>
          </cell>
          <cell r="AB3973"/>
        </row>
        <row r="3974">
          <cell r="A3974"/>
          <cell r="B3974"/>
          <cell r="C3974"/>
          <cell r="D3974"/>
          <cell r="E3974"/>
          <cell r="F3974"/>
          <cell r="G3974"/>
          <cell r="H3974"/>
          <cell r="I3974"/>
          <cell r="J3974"/>
          <cell r="K3974"/>
          <cell r="L3974"/>
          <cell r="M3974"/>
          <cell r="N3974"/>
          <cell r="O3974"/>
          <cell r="P3974">
            <v>0</v>
          </cell>
          <cell r="Q3974"/>
          <cell r="R3974"/>
          <cell r="S3974" t="str">
            <v xml:space="preserve">32819 </v>
          </cell>
          <cell r="T3974"/>
          <cell r="U3974"/>
          <cell r="V3974"/>
          <cell r="W3974"/>
          <cell r="X3974"/>
          <cell r="Y3974"/>
          <cell r="Z3974"/>
          <cell r="AA3974">
            <v>32819</v>
          </cell>
          <cell r="AB3974"/>
        </row>
        <row r="3975">
          <cell r="A3975"/>
          <cell r="B3975"/>
          <cell r="C3975"/>
          <cell r="D3975"/>
          <cell r="E3975"/>
          <cell r="F3975"/>
          <cell r="G3975"/>
          <cell r="H3975"/>
          <cell r="I3975"/>
          <cell r="J3975"/>
          <cell r="K3975"/>
          <cell r="L3975"/>
          <cell r="M3975"/>
          <cell r="N3975"/>
          <cell r="O3975"/>
          <cell r="P3975">
            <v>0</v>
          </cell>
          <cell r="Q3975"/>
          <cell r="R3975"/>
          <cell r="S3975" t="str">
            <v xml:space="preserve">32819 </v>
          </cell>
          <cell r="T3975"/>
          <cell r="U3975"/>
          <cell r="V3975"/>
          <cell r="W3975"/>
          <cell r="X3975"/>
          <cell r="Y3975"/>
          <cell r="Z3975"/>
          <cell r="AA3975">
            <v>32819</v>
          </cell>
          <cell r="AB3975"/>
        </row>
        <row r="3976">
          <cell r="A3976"/>
          <cell r="B3976"/>
          <cell r="C3976"/>
          <cell r="D3976"/>
          <cell r="E3976"/>
          <cell r="F3976"/>
          <cell r="G3976"/>
          <cell r="H3976"/>
          <cell r="I3976"/>
          <cell r="J3976"/>
          <cell r="K3976"/>
          <cell r="L3976"/>
          <cell r="M3976"/>
          <cell r="N3976"/>
          <cell r="O3976"/>
          <cell r="P3976">
            <v>0</v>
          </cell>
          <cell r="Q3976"/>
          <cell r="R3976"/>
          <cell r="S3976" t="str">
            <v xml:space="preserve">32819 </v>
          </cell>
          <cell r="T3976"/>
          <cell r="U3976"/>
          <cell r="V3976"/>
          <cell r="W3976"/>
          <cell r="X3976"/>
          <cell r="Y3976"/>
          <cell r="Z3976"/>
          <cell r="AA3976">
            <v>32819</v>
          </cell>
          <cell r="AB3976"/>
        </row>
        <row r="3977">
          <cell r="A3977"/>
          <cell r="B3977"/>
          <cell r="C3977"/>
          <cell r="D3977"/>
          <cell r="E3977"/>
          <cell r="F3977"/>
          <cell r="G3977"/>
          <cell r="H3977"/>
          <cell r="I3977"/>
          <cell r="J3977"/>
          <cell r="K3977"/>
          <cell r="L3977"/>
          <cell r="M3977"/>
          <cell r="N3977"/>
          <cell r="O3977"/>
          <cell r="P3977">
            <v>0</v>
          </cell>
          <cell r="Q3977"/>
          <cell r="R3977"/>
          <cell r="S3977" t="str">
            <v xml:space="preserve">32819 </v>
          </cell>
          <cell r="T3977"/>
          <cell r="U3977"/>
          <cell r="V3977"/>
          <cell r="W3977"/>
          <cell r="X3977"/>
          <cell r="Y3977"/>
          <cell r="Z3977"/>
          <cell r="AA3977">
            <v>32819</v>
          </cell>
          <cell r="AB3977"/>
        </row>
        <row r="3978">
          <cell r="A3978"/>
          <cell r="B3978"/>
          <cell r="C3978"/>
          <cell r="D3978"/>
          <cell r="E3978"/>
          <cell r="F3978"/>
          <cell r="G3978"/>
          <cell r="H3978"/>
          <cell r="I3978"/>
          <cell r="J3978"/>
          <cell r="K3978"/>
          <cell r="L3978"/>
          <cell r="M3978"/>
          <cell r="N3978"/>
          <cell r="O3978"/>
          <cell r="P3978">
            <v>0</v>
          </cell>
          <cell r="Q3978"/>
          <cell r="R3978"/>
          <cell r="S3978" t="str">
            <v xml:space="preserve">32819 </v>
          </cell>
          <cell r="T3978"/>
          <cell r="U3978"/>
          <cell r="V3978"/>
          <cell r="W3978"/>
          <cell r="X3978"/>
          <cell r="Y3978"/>
          <cell r="Z3978"/>
          <cell r="AA3978">
            <v>32819</v>
          </cell>
          <cell r="AB3978"/>
        </row>
        <row r="3979">
          <cell r="A3979"/>
          <cell r="B3979"/>
          <cell r="C3979"/>
          <cell r="D3979"/>
          <cell r="E3979"/>
          <cell r="F3979"/>
          <cell r="G3979"/>
          <cell r="H3979"/>
          <cell r="I3979"/>
          <cell r="J3979"/>
          <cell r="K3979"/>
          <cell r="L3979"/>
          <cell r="M3979"/>
          <cell r="N3979"/>
          <cell r="O3979"/>
          <cell r="P3979">
            <v>0</v>
          </cell>
          <cell r="Q3979"/>
          <cell r="R3979"/>
          <cell r="S3979" t="str">
            <v xml:space="preserve">32819 </v>
          </cell>
          <cell r="T3979"/>
          <cell r="U3979"/>
          <cell r="V3979"/>
          <cell r="W3979"/>
          <cell r="X3979"/>
          <cell r="Y3979"/>
          <cell r="Z3979"/>
          <cell r="AA3979">
            <v>32819</v>
          </cell>
          <cell r="AB3979"/>
        </row>
        <row r="3980">
          <cell r="A3980"/>
          <cell r="B3980"/>
          <cell r="C3980"/>
          <cell r="D3980"/>
          <cell r="E3980"/>
          <cell r="F3980"/>
          <cell r="G3980"/>
          <cell r="H3980"/>
          <cell r="I3980"/>
          <cell r="J3980"/>
          <cell r="K3980"/>
          <cell r="L3980"/>
          <cell r="M3980"/>
          <cell r="N3980"/>
          <cell r="O3980"/>
          <cell r="P3980">
            <v>0</v>
          </cell>
          <cell r="Q3980"/>
          <cell r="R3980"/>
          <cell r="S3980" t="str">
            <v xml:space="preserve">32819 </v>
          </cell>
          <cell r="T3980"/>
          <cell r="U3980"/>
          <cell r="V3980"/>
          <cell r="W3980"/>
          <cell r="X3980"/>
          <cell r="Y3980"/>
          <cell r="Z3980"/>
          <cell r="AA3980">
            <v>32819</v>
          </cell>
          <cell r="AB3980"/>
        </row>
        <row r="3981">
          <cell r="A3981"/>
          <cell r="B3981"/>
          <cell r="C3981"/>
          <cell r="D3981"/>
          <cell r="E3981"/>
          <cell r="F3981"/>
          <cell r="G3981"/>
          <cell r="H3981"/>
          <cell r="I3981"/>
          <cell r="J3981"/>
          <cell r="K3981"/>
          <cell r="L3981"/>
          <cell r="M3981"/>
          <cell r="N3981"/>
          <cell r="O3981"/>
          <cell r="P3981">
            <v>0</v>
          </cell>
          <cell r="Q3981"/>
          <cell r="R3981"/>
          <cell r="S3981" t="str">
            <v xml:space="preserve">32819 </v>
          </cell>
          <cell r="T3981"/>
          <cell r="U3981"/>
          <cell r="V3981"/>
          <cell r="W3981"/>
          <cell r="X3981"/>
          <cell r="Y3981"/>
          <cell r="Z3981"/>
          <cell r="AA3981">
            <v>32819</v>
          </cell>
          <cell r="AB3981"/>
        </row>
        <row r="3982">
          <cell r="A3982"/>
          <cell r="B3982"/>
          <cell r="C3982"/>
          <cell r="D3982"/>
          <cell r="E3982"/>
          <cell r="F3982"/>
          <cell r="G3982"/>
          <cell r="H3982"/>
          <cell r="I3982"/>
          <cell r="J3982"/>
          <cell r="K3982"/>
          <cell r="L3982"/>
          <cell r="M3982"/>
          <cell r="N3982"/>
          <cell r="O3982"/>
          <cell r="P3982">
            <v>0</v>
          </cell>
          <cell r="Q3982"/>
          <cell r="R3982"/>
          <cell r="S3982" t="str">
            <v xml:space="preserve">32819 </v>
          </cell>
          <cell r="T3982"/>
          <cell r="U3982"/>
          <cell r="V3982"/>
          <cell r="W3982"/>
          <cell r="X3982"/>
          <cell r="Y3982"/>
          <cell r="Z3982"/>
          <cell r="AA3982">
            <v>32819</v>
          </cell>
          <cell r="AB3982"/>
        </row>
        <row r="3983">
          <cell r="A3983"/>
          <cell r="B3983"/>
          <cell r="C3983"/>
          <cell r="D3983"/>
          <cell r="E3983"/>
          <cell r="F3983"/>
          <cell r="G3983"/>
          <cell r="H3983"/>
          <cell r="I3983"/>
          <cell r="J3983"/>
          <cell r="K3983"/>
          <cell r="L3983"/>
          <cell r="M3983"/>
          <cell r="N3983"/>
          <cell r="O3983"/>
          <cell r="P3983">
            <v>0</v>
          </cell>
          <cell r="Q3983"/>
          <cell r="R3983"/>
          <cell r="S3983" t="str">
            <v xml:space="preserve">32819 </v>
          </cell>
          <cell r="T3983"/>
          <cell r="U3983"/>
          <cell r="V3983"/>
          <cell r="W3983"/>
          <cell r="X3983"/>
          <cell r="Y3983"/>
          <cell r="Z3983"/>
          <cell r="AA3983">
            <v>32819</v>
          </cell>
          <cell r="AB3983"/>
        </row>
        <row r="3984">
          <cell r="A3984"/>
          <cell r="B3984"/>
          <cell r="C3984"/>
          <cell r="D3984"/>
          <cell r="E3984"/>
          <cell r="F3984"/>
          <cell r="G3984"/>
          <cell r="H3984"/>
          <cell r="I3984"/>
          <cell r="J3984"/>
          <cell r="K3984"/>
          <cell r="L3984"/>
          <cell r="M3984"/>
          <cell r="N3984"/>
          <cell r="O3984"/>
          <cell r="P3984">
            <v>0</v>
          </cell>
          <cell r="Q3984"/>
          <cell r="R3984"/>
          <cell r="S3984" t="str">
            <v xml:space="preserve">32819 </v>
          </cell>
          <cell r="T3984"/>
          <cell r="U3984"/>
          <cell r="V3984"/>
          <cell r="W3984"/>
          <cell r="X3984"/>
          <cell r="Y3984"/>
          <cell r="Z3984"/>
          <cell r="AA3984">
            <v>32819</v>
          </cell>
          <cell r="AB3984"/>
        </row>
        <row r="3985">
          <cell r="A3985"/>
          <cell r="B3985"/>
          <cell r="C3985"/>
          <cell r="D3985"/>
          <cell r="E3985"/>
          <cell r="F3985"/>
          <cell r="G3985"/>
          <cell r="H3985"/>
          <cell r="I3985"/>
          <cell r="J3985"/>
          <cell r="K3985"/>
          <cell r="L3985"/>
          <cell r="M3985"/>
          <cell r="N3985"/>
          <cell r="O3985"/>
          <cell r="P3985">
            <v>0</v>
          </cell>
          <cell r="Q3985"/>
          <cell r="R3985"/>
          <cell r="S3985" t="str">
            <v xml:space="preserve">32819 </v>
          </cell>
          <cell r="T3985"/>
          <cell r="U3985"/>
          <cell r="V3985"/>
          <cell r="W3985"/>
          <cell r="X3985"/>
          <cell r="Y3985"/>
          <cell r="Z3985"/>
          <cell r="AA3985">
            <v>32819</v>
          </cell>
          <cell r="AB3985"/>
        </row>
        <row r="3986">
          <cell r="A3986"/>
          <cell r="B3986"/>
          <cell r="C3986"/>
          <cell r="D3986"/>
          <cell r="E3986"/>
          <cell r="F3986"/>
          <cell r="G3986"/>
          <cell r="H3986"/>
          <cell r="I3986"/>
          <cell r="J3986"/>
          <cell r="K3986"/>
          <cell r="L3986"/>
          <cell r="M3986"/>
          <cell r="N3986"/>
          <cell r="O3986"/>
          <cell r="P3986">
            <v>0</v>
          </cell>
          <cell r="Q3986"/>
          <cell r="R3986"/>
          <cell r="S3986" t="str">
            <v xml:space="preserve">32819 </v>
          </cell>
          <cell r="T3986"/>
          <cell r="U3986"/>
          <cell r="V3986"/>
          <cell r="W3986"/>
          <cell r="X3986"/>
          <cell r="Y3986"/>
          <cell r="Z3986"/>
          <cell r="AA3986">
            <v>32819</v>
          </cell>
          <cell r="AB3986"/>
        </row>
        <row r="3987">
          <cell r="A3987"/>
          <cell r="B3987"/>
          <cell r="C3987"/>
          <cell r="D3987"/>
          <cell r="E3987"/>
          <cell r="F3987"/>
          <cell r="G3987"/>
          <cell r="H3987"/>
          <cell r="I3987"/>
          <cell r="J3987"/>
          <cell r="K3987"/>
          <cell r="L3987"/>
          <cell r="M3987"/>
          <cell r="N3987"/>
          <cell r="O3987"/>
          <cell r="P3987">
            <v>0</v>
          </cell>
          <cell r="Q3987"/>
          <cell r="R3987"/>
          <cell r="S3987" t="str">
            <v xml:space="preserve">32819 </v>
          </cell>
          <cell r="T3987"/>
          <cell r="U3987"/>
          <cell r="V3987"/>
          <cell r="W3987"/>
          <cell r="X3987"/>
          <cell r="Y3987"/>
          <cell r="Z3987"/>
          <cell r="AA3987">
            <v>32819</v>
          </cell>
          <cell r="AB3987"/>
        </row>
        <row r="3988">
          <cell r="A3988"/>
          <cell r="B3988"/>
          <cell r="C3988"/>
          <cell r="D3988"/>
          <cell r="E3988"/>
          <cell r="F3988"/>
          <cell r="G3988"/>
          <cell r="H3988"/>
          <cell r="I3988"/>
          <cell r="J3988"/>
          <cell r="K3988"/>
          <cell r="L3988"/>
          <cell r="M3988"/>
          <cell r="N3988"/>
          <cell r="O3988"/>
          <cell r="P3988">
            <v>0</v>
          </cell>
          <cell r="Q3988"/>
          <cell r="R3988"/>
          <cell r="S3988" t="str">
            <v xml:space="preserve">32819 </v>
          </cell>
          <cell r="T3988"/>
          <cell r="U3988"/>
          <cell r="V3988"/>
          <cell r="W3988"/>
          <cell r="X3988"/>
          <cell r="Y3988"/>
          <cell r="Z3988"/>
          <cell r="AA3988">
            <v>32819</v>
          </cell>
          <cell r="AB3988"/>
        </row>
        <row r="3989">
          <cell r="A3989"/>
          <cell r="B3989"/>
          <cell r="C3989"/>
          <cell r="D3989"/>
          <cell r="E3989"/>
          <cell r="F3989"/>
          <cell r="G3989"/>
          <cell r="H3989"/>
          <cell r="I3989"/>
          <cell r="J3989"/>
          <cell r="K3989"/>
          <cell r="L3989"/>
          <cell r="M3989"/>
          <cell r="N3989"/>
          <cell r="O3989"/>
          <cell r="P3989">
            <v>0</v>
          </cell>
          <cell r="Q3989"/>
          <cell r="R3989"/>
          <cell r="S3989" t="str">
            <v xml:space="preserve">32819 </v>
          </cell>
          <cell r="T3989"/>
          <cell r="U3989"/>
          <cell r="V3989"/>
          <cell r="W3989"/>
          <cell r="X3989"/>
          <cell r="Y3989"/>
          <cell r="Z3989"/>
          <cell r="AA3989">
            <v>32819</v>
          </cell>
          <cell r="AB3989"/>
        </row>
        <row r="3990">
          <cell r="A3990"/>
          <cell r="B3990"/>
          <cell r="C3990"/>
          <cell r="D3990"/>
          <cell r="E3990"/>
          <cell r="F3990"/>
          <cell r="G3990"/>
          <cell r="H3990"/>
          <cell r="I3990"/>
          <cell r="J3990"/>
          <cell r="K3990"/>
          <cell r="L3990"/>
          <cell r="M3990"/>
          <cell r="N3990"/>
          <cell r="O3990"/>
          <cell r="P3990">
            <v>0</v>
          </cell>
          <cell r="Q3990"/>
          <cell r="R3990"/>
          <cell r="S3990" t="str">
            <v xml:space="preserve">32819 </v>
          </cell>
          <cell r="T3990"/>
          <cell r="U3990"/>
          <cell r="V3990"/>
          <cell r="W3990"/>
          <cell r="X3990"/>
          <cell r="Y3990"/>
          <cell r="Z3990"/>
          <cell r="AA3990">
            <v>32819</v>
          </cell>
          <cell r="AB3990"/>
        </row>
        <row r="3991">
          <cell r="A3991"/>
          <cell r="B3991"/>
          <cell r="C3991"/>
          <cell r="D3991"/>
          <cell r="E3991"/>
          <cell r="F3991"/>
          <cell r="G3991"/>
          <cell r="H3991"/>
          <cell r="I3991"/>
          <cell r="J3991"/>
          <cell r="K3991"/>
          <cell r="L3991"/>
          <cell r="M3991"/>
          <cell r="N3991"/>
          <cell r="O3991"/>
          <cell r="P3991">
            <v>0</v>
          </cell>
          <cell r="Q3991"/>
          <cell r="R3991"/>
          <cell r="S3991" t="str">
            <v xml:space="preserve">32819 </v>
          </cell>
          <cell r="T3991"/>
          <cell r="U3991"/>
          <cell r="V3991"/>
          <cell r="W3991"/>
          <cell r="X3991"/>
          <cell r="Y3991"/>
          <cell r="Z3991"/>
          <cell r="AA3991">
            <v>32819</v>
          </cell>
          <cell r="AB3991"/>
        </row>
        <row r="3992">
          <cell r="A3992"/>
          <cell r="B3992"/>
          <cell r="C3992"/>
          <cell r="D3992"/>
          <cell r="E3992"/>
          <cell r="F3992"/>
          <cell r="G3992"/>
          <cell r="H3992"/>
          <cell r="I3992"/>
          <cell r="J3992"/>
          <cell r="K3992"/>
          <cell r="L3992"/>
          <cell r="M3992"/>
          <cell r="N3992"/>
          <cell r="O3992"/>
          <cell r="P3992">
            <v>0</v>
          </cell>
          <cell r="Q3992"/>
          <cell r="R3992"/>
          <cell r="S3992" t="str">
            <v xml:space="preserve">32819 </v>
          </cell>
          <cell r="T3992"/>
          <cell r="U3992"/>
          <cell r="V3992"/>
          <cell r="W3992"/>
          <cell r="X3992"/>
          <cell r="Y3992"/>
          <cell r="Z3992"/>
          <cell r="AA3992">
            <v>32819</v>
          </cell>
          <cell r="AB3992"/>
        </row>
        <row r="3993">
          <cell r="A3993"/>
          <cell r="B3993"/>
          <cell r="C3993"/>
          <cell r="D3993"/>
          <cell r="E3993"/>
          <cell r="F3993"/>
          <cell r="G3993"/>
          <cell r="H3993"/>
          <cell r="I3993"/>
          <cell r="J3993"/>
          <cell r="K3993"/>
          <cell r="L3993"/>
          <cell r="M3993"/>
          <cell r="N3993"/>
          <cell r="O3993"/>
          <cell r="P3993">
            <v>0</v>
          </cell>
          <cell r="Q3993"/>
          <cell r="R3993"/>
          <cell r="S3993" t="str">
            <v xml:space="preserve">32819 </v>
          </cell>
          <cell r="T3993"/>
          <cell r="U3993"/>
          <cell r="V3993"/>
          <cell r="W3993"/>
          <cell r="X3993"/>
          <cell r="Y3993"/>
          <cell r="Z3993"/>
          <cell r="AA3993">
            <v>32819</v>
          </cell>
          <cell r="AB3993"/>
        </row>
        <row r="3994">
          <cell r="A3994"/>
          <cell r="B3994"/>
          <cell r="C3994"/>
          <cell r="D3994"/>
          <cell r="E3994"/>
          <cell r="F3994"/>
          <cell r="G3994"/>
          <cell r="H3994"/>
          <cell r="I3994"/>
          <cell r="J3994"/>
          <cell r="K3994"/>
          <cell r="L3994"/>
          <cell r="M3994"/>
          <cell r="N3994"/>
          <cell r="O3994"/>
          <cell r="P3994">
            <v>0</v>
          </cell>
          <cell r="Q3994"/>
          <cell r="R3994"/>
          <cell r="S3994" t="str">
            <v xml:space="preserve">32819 </v>
          </cell>
          <cell r="T3994"/>
          <cell r="U3994"/>
          <cell r="V3994"/>
          <cell r="W3994"/>
          <cell r="X3994"/>
          <cell r="Y3994"/>
          <cell r="Z3994"/>
          <cell r="AA3994">
            <v>32819</v>
          </cell>
          <cell r="AB3994"/>
        </row>
        <row r="3995">
          <cell r="A3995"/>
          <cell r="B3995"/>
          <cell r="C3995"/>
          <cell r="D3995"/>
          <cell r="E3995"/>
          <cell r="F3995"/>
          <cell r="G3995"/>
          <cell r="H3995"/>
          <cell r="I3995"/>
          <cell r="J3995"/>
          <cell r="K3995"/>
          <cell r="L3995"/>
          <cell r="M3995"/>
          <cell r="N3995"/>
          <cell r="O3995"/>
          <cell r="P3995">
            <v>0</v>
          </cell>
          <cell r="Q3995"/>
          <cell r="R3995"/>
          <cell r="S3995" t="str">
            <v xml:space="preserve">32819 </v>
          </cell>
          <cell r="T3995"/>
          <cell r="U3995"/>
          <cell r="V3995"/>
          <cell r="W3995"/>
          <cell r="X3995"/>
          <cell r="Y3995"/>
          <cell r="Z3995"/>
          <cell r="AA3995">
            <v>32819</v>
          </cell>
          <cell r="AB3995"/>
        </row>
        <row r="3996">
          <cell r="A3996"/>
          <cell r="B3996"/>
          <cell r="C3996"/>
          <cell r="D3996"/>
          <cell r="E3996"/>
          <cell r="F3996"/>
          <cell r="G3996"/>
          <cell r="H3996"/>
          <cell r="I3996"/>
          <cell r="J3996"/>
          <cell r="K3996"/>
          <cell r="L3996"/>
          <cell r="M3996"/>
          <cell r="N3996"/>
          <cell r="O3996"/>
          <cell r="P3996">
            <v>0</v>
          </cell>
          <cell r="Q3996"/>
          <cell r="R3996"/>
          <cell r="S3996" t="str">
            <v xml:space="preserve">32819 </v>
          </cell>
          <cell r="T3996"/>
          <cell r="U3996"/>
          <cell r="V3996"/>
          <cell r="W3996"/>
          <cell r="X3996"/>
          <cell r="Y3996"/>
          <cell r="Z3996"/>
          <cell r="AA3996">
            <v>32819</v>
          </cell>
          <cell r="AB3996"/>
        </row>
        <row r="3997">
          <cell r="A3997"/>
          <cell r="B3997"/>
          <cell r="C3997"/>
          <cell r="D3997"/>
          <cell r="E3997"/>
          <cell r="F3997"/>
          <cell r="G3997"/>
          <cell r="H3997"/>
          <cell r="I3997"/>
          <cell r="J3997"/>
          <cell r="K3997"/>
          <cell r="L3997"/>
          <cell r="M3997"/>
          <cell r="N3997"/>
          <cell r="O3997"/>
          <cell r="P3997">
            <v>0</v>
          </cell>
          <cell r="Q3997"/>
          <cell r="R3997"/>
          <cell r="S3997" t="str">
            <v xml:space="preserve">32819 </v>
          </cell>
          <cell r="T3997"/>
          <cell r="U3997"/>
          <cell r="V3997"/>
          <cell r="W3997"/>
          <cell r="X3997"/>
          <cell r="Y3997"/>
          <cell r="Z3997"/>
          <cell r="AA3997">
            <v>32819</v>
          </cell>
          <cell r="AB3997"/>
        </row>
        <row r="3998">
          <cell r="A3998"/>
          <cell r="B3998"/>
          <cell r="C3998"/>
          <cell r="D3998"/>
          <cell r="E3998"/>
          <cell r="F3998"/>
          <cell r="G3998"/>
          <cell r="H3998"/>
          <cell r="I3998"/>
          <cell r="J3998"/>
          <cell r="K3998"/>
          <cell r="L3998"/>
          <cell r="M3998"/>
          <cell r="N3998"/>
          <cell r="O3998"/>
          <cell r="P3998">
            <v>0</v>
          </cell>
          <cell r="Q3998"/>
          <cell r="R3998"/>
          <cell r="S3998" t="str">
            <v xml:space="preserve">32819 </v>
          </cell>
          <cell r="T3998"/>
          <cell r="U3998"/>
          <cell r="V3998"/>
          <cell r="W3998"/>
          <cell r="X3998"/>
          <cell r="Y3998"/>
          <cell r="Z3998"/>
          <cell r="AA3998">
            <v>32819</v>
          </cell>
          <cell r="AB3998"/>
        </row>
        <row r="3999">
          <cell r="A3999"/>
          <cell r="B3999"/>
          <cell r="C3999"/>
          <cell r="D3999"/>
          <cell r="E3999"/>
          <cell r="F3999"/>
          <cell r="G3999"/>
          <cell r="H3999"/>
          <cell r="I3999"/>
          <cell r="J3999"/>
          <cell r="K3999"/>
          <cell r="L3999"/>
          <cell r="M3999"/>
          <cell r="N3999"/>
          <cell r="O3999"/>
          <cell r="P3999">
            <v>0</v>
          </cell>
          <cell r="Q3999"/>
          <cell r="R3999"/>
          <cell r="S3999" t="str">
            <v xml:space="preserve">32819 </v>
          </cell>
          <cell r="T3999"/>
          <cell r="U3999"/>
          <cell r="V3999"/>
          <cell r="W3999"/>
          <cell r="X3999"/>
          <cell r="Y3999"/>
          <cell r="Z3999"/>
          <cell r="AA3999">
            <v>32819</v>
          </cell>
          <cell r="AB3999"/>
        </row>
        <row r="4000">
          <cell r="A4000"/>
          <cell r="B4000"/>
          <cell r="C4000"/>
          <cell r="D4000"/>
          <cell r="E4000"/>
          <cell r="F4000"/>
          <cell r="G4000"/>
          <cell r="H4000"/>
          <cell r="I4000"/>
          <cell r="J4000"/>
          <cell r="K4000"/>
          <cell r="L4000"/>
          <cell r="M4000"/>
          <cell r="N4000"/>
          <cell r="O4000"/>
          <cell r="P4000">
            <v>0</v>
          </cell>
          <cell r="Q4000"/>
          <cell r="R4000"/>
          <cell r="S4000" t="str">
            <v xml:space="preserve">32819 </v>
          </cell>
          <cell r="T4000"/>
          <cell r="U4000"/>
          <cell r="V4000"/>
          <cell r="W4000"/>
          <cell r="X4000"/>
          <cell r="Y4000"/>
          <cell r="Z4000"/>
          <cell r="AA4000">
            <v>32819</v>
          </cell>
          <cell r="AB4000"/>
        </row>
        <row r="4001">
          <cell r="A4001"/>
          <cell r="B4001"/>
          <cell r="C4001"/>
          <cell r="D4001"/>
          <cell r="E4001"/>
          <cell r="F4001"/>
          <cell r="G4001"/>
          <cell r="H4001"/>
          <cell r="I4001"/>
          <cell r="J4001"/>
          <cell r="K4001"/>
          <cell r="L4001"/>
          <cell r="M4001"/>
          <cell r="N4001"/>
          <cell r="O4001"/>
          <cell r="P4001">
            <v>0</v>
          </cell>
          <cell r="Q4001"/>
          <cell r="R4001"/>
          <cell r="S4001" t="str">
            <v xml:space="preserve">32819 </v>
          </cell>
          <cell r="T4001"/>
          <cell r="U4001"/>
          <cell r="V4001"/>
          <cell r="W4001"/>
          <cell r="X4001"/>
          <cell r="Y4001"/>
          <cell r="Z4001"/>
          <cell r="AA4001">
            <v>32819</v>
          </cell>
          <cell r="AB4001"/>
        </row>
        <row r="4002">
          <cell r="A4002"/>
          <cell r="B4002"/>
          <cell r="C4002"/>
          <cell r="D4002"/>
          <cell r="E4002"/>
          <cell r="F4002"/>
          <cell r="G4002"/>
          <cell r="H4002"/>
          <cell r="I4002"/>
          <cell r="J4002"/>
          <cell r="K4002"/>
          <cell r="L4002"/>
          <cell r="M4002"/>
          <cell r="N4002"/>
          <cell r="O4002"/>
          <cell r="P4002">
            <v>0</v>
          </cell>
          <cell r="Q4002"/>
          <cell r="R4002"/>
          <cell r="S4002" t="str">
            <v xml:space="preserve">32819 </v>
          </cell>
          <cell r="T4002"/>
          <cell r="U4002"/>
          <cell r="V4002"/>
          <cell r="W4002"/>
          <cell r="X4002"/>
          <cell r="Y4002"/>
          <cell r="Z4002"/>
          <cell r="AA4002">
            <v>32819</v>
          </cell>
          <cell r="AB4002"/>
        </row>
        <row r="4003">
          <cell r="A4003"/>
          <cell r="B4003"/>
          <cell r="C4003"/>
          <cell r="D4003"/>
          <cell r="E4003"/>
          <cell r="F4003"/>
          <cell r="G4003"/>
          <cell r="H4003"/>
          <cell r="I4003"/>
          <cell r="J4003"/>
          <cell r="K4003"/>
          <cell r="L4003"/>
          <cell r="M4003"/>
          <cell r="N4003"/>
          <cell r="O4003"/>
          <cell r="P4003">
            <v>0</v>
          </cell>
          <cell r="Q4003"/>
          <cell r="R4003"/>
          <cell r="S4003" t="str">
            <v xml:space="preserve">32819 </v>
          </cell>
          <cell r="T4003"/>
          <cell r="U4003"/>
          <cell r="V4003"/>
          <cell r="W4003"/>
          <cell r="X4003"/>
          <cell r="Y4003"/>
          <cell r="Z4003"/>
          <cell r="AA4003">
            <v>32819</v>
          </cell>
          <cell r="AB4003"/>
        </row>
        <row r="4004">
          <cell r="A4004"/>
          <cell r="B4004"/>
          <cell r="C4004"/>
          <cell r="D4004"/>
          <cell r="E4004"/>
          <cell r="F4004"/>
          <cell r="G4004"/>
          <cell r="H4004"/>
          <cell r="I4004"/>
          <cell r="J4004"/>
          <cell r="K4004"/>
          <cell r="L4004"/>
          <cell r="M4004"/>
          <cell r="N4004"/>
          <cell r="O4004"/>
          <cell r="P4004">
            <v>0</v>
          </cell>
          <cell r="Q4004"/>
          <cell r="R4004"/>
          <cell r="S4004" t="str">
            <v xml:space="preserve">32819 </v>
          </cell>
          <cell r="T4004"/>
          <cell r="U4004"/>
          <cell r="V4004"/>
          <cell r="W4004"/>
          <cell r="X4004"/>
          <cell r="Y4004"/>
          <cell r="Z4004"/>
          <cell r="AA4004">
            <v>32819</v>
          </cell>
          <cell r="AB4004"/>
        </row>
        <row r="4005">
          <cell r="A4005"/>
          <cell r="B4005"/>
          <cell r="C4005"/>
          <cell r="D4005"/>
          <cell r="E4005"/>
          <cell r="F4005"/>
          <cell r="G4005"/>
          <cell r="H4005"/>
          <cell r="I4005"/>
          <cell r="J4005"/>
          <cell r="K4005"/>
          <cell r="L4005"/>
          <cell r="M4005"/>
          <cell r="N4005"/>
          <cell r="O4005"/>
          <cell r="P4005">
            <v>0</v>
          </cell>
          <cell r="Q4005"/>
          <cell r="R4005"/>
          <cell r="S4005" t="str">
            <v xml:space="preserve">32819 </v>
          </cell>
          <cell r="T4005"/>
          <cell r="U4005"/>
          <cell r="V4005"/>
          <cell r="W4005"/>
          <cell r="X4005"/>
          <cell r="Y4005"/>
          <cell r="Z4005"/>
          <cell r="AA4005">
            <v>32819</v>
          </cell>
          <cell r="AB4005"/>
        </row>
        <row r="4006">
          <cell r="A4006"/>
          <cell r="B4006"/>
          <cell r="C4006"/>
          <cell r="D4006"/>
          <cell r="E4006"/>
          <cell r="F4006"/>
          <cell r="G4006"/>
          <cell r="H4006"/>
          <cell r="I4006"/>
          <cell r="J4006"/>
          <cell r="K4006"/>
          <cell r="L4006"/>
          <cell r="M4006"/>
          <cell r="N4006"/>
          <cell r="O4006"/>
          <cell r="P4006">
            <v>0</v>
          </cell>
          <cell r="Q4006"/>
          <cell r="R4006"/>
          <cell r="S4006" t="str">
            <v xml:space="preserve">32819 </v>
          </cell>
          <cell r="T4006"/>
          <cell r="U4006"/>
          <cell r="V4006"/>
          <cell r="W4006"/>
          <cell r="X4006"/>
          <cell r="Y4006"/>
          <cell r="Z4006"/>
          <cell r="AA4006">
            <v>32819</v>
          </cell>
          <cell r="AB4006"/>
        </row>
        <row r="4007">
          <cell r="A4007"/>
          <cell r="B4007"/>
          <cell r="C4007"/>
          <cell r="D4007"/>
          <cell r="E4007"/>
          <cell r="F4007"/>
          <cell r="G4007"/>
          <cell r="H4007"/>
          <cell r="I4007"/>
          <cell r="J4007"/>
          <cell r="K4007"/>
          <cell r="L4007"/>
          <cell r="M4007"/>
          <cell r="N4007"/>
          <cell r="O4007"/>
          <cell r="P4007">
            <v>0</v>
          </cell>
          <cell r="Q4007"/>
          <cell r="R4007"/>
          <cell r="S4007" t="str">
            <v xml:space="preserve">32819 </v>
          </cell>
          <cell r="T4007"/>
          <cell r="U4007"/>
          <cell r="V4007"/>
          <cell r="W4007"/>
          <cell r="X4007"/>
          <cell r="Y4007"/>
          <cell r="Z4007"/>
          <cell r="AA4007">
            <v>32819</v>
          </cell>
          <cell r="AB4007"/>
        </row>
        <row r="4008">
          <cell r="A4008"/>
          <cell r="B4008"/>
          <cell r="C4008"/>
          <cell r="D4008"/>
          <cell r="E4008"/>
          <cell r="F4008"/>
          <cell r="G4008"/>
          <cell r="H4008"/>
          <cell r="I4008"/>
          <cell r="J4008"/>
          <cell r="K4008"/>
          <cell r="L4008"/>
          <cell r="M4008"/>
          <cell r="N4008"/>
          <cell r="O4008"/>
          <cell r="P4008">
            <v>0</v>
          </cell>
          <cell r="Q4008"/>
          <cell r="R4008"/>
          <cell r="S4008" t="str">
            <v xml:space="preserve">32819 </v>
          </cell>
          <cell r="T4008"/>
          <cell r="U4008"/>
          <cell r="V4008"/>
          <cell r="W4008"/>
          <cell r="X4008"/>
          <cell r="Y4008"/>
          <cell r="Z4008"/>
          <cell r="AA4008">
            <v>32819</v>
          </cell>
          <cell r="AB4008"/>
        </row>
        <row r="4009">
          <cell r="A4009"/>
          <cell r="B4009"/>
          <cell r="C4009"/>
          <cell r="D4009"/>
          <cell r="E4009"/>
          <cell r="F4009"/>
          <cell r="G4009"/>
          <cell r="H4009"/>
          <cell r="I4009"/>
          <cell r="J4009"/>
          <cell r="K4009"/>
          <cell r="L4009"/>
          <cell r="M4009"/>
          <cell r="N4009"/>
          <cell r="O4009"/>
          <cell r="P4009">
            <v>0</v>
          </cell>
          <cell r="Q4009"/>
          <cell r="R4009"/>
          <cell r="S4009" t="str">
            <v xml:space="preserve">32819 </v>
          </cell>
          <cell r="T4009"/>
          <cell r="U4009"/>
          <cell r="V4009"/>
          <cell r="W4009"/>
          <cell r="X4009"/>
          <cell r="Y4009"/>
          <cell r="Z4009"/>
          <cell r="AA4009">
            <v>32819</v>
          </cell>
          <cell r="AB4009"/>
        </row>
        <row r="4010">
          <cell r="A4010"/>
          <cell r="B4010"/>
          <cell r="C4010"/>
          <cell r="D4010"/>
          <cell r="E4010"/>
          <cell r="F4010"/>
          <cell r="G4010"/>
          <cell r="H4010"/>
          <cell r="I4010"/>
          <cell r="J4010"/>
          <cell r="K4010"/>
          <cell r="L4010"/>
          <cell r="M4010"/>
          <cell r="N4010"/>
          <cell r="O4010"/>
          <cell r="P4010">
            <v>0</v>
          </cell>
          <cell r="Q4010"/>
          <cell r="R4010"/>
          <cell r="S4010" t="str">
            <v xml:space="preserve">32819 </v>
          </cell>
          <cell r="T4010"/>
          <cell r="U4010"/>
          <cell r="V4010"/>
          <cell r="W4010"/>
          <cell r="X4010"/>
          <cell r="Y4010"/>
          <cell r="Z4010"/>
          <cell r="AA4010">
            <v>32819</v>
          </cell>
          <cell r="AB4010"/>
        </row>
        <row r="4011">
          <cell r="A4011"/>
          <cell r="B4011"/>
          <cell r="C4011"/>
          <cell r="D4011"/>
          <cell r="E4011"/>
          <cell r="F4011"/>
          <cell r="G4011"/>
          <cell r="H4011"/>
          <cell r="I4011"/>
          <cell r="J4011"/>
          <cell r="K4011"/>
          <cell r="L4011"/>
          <cell r="M4011"/>
          <cell r="N4011"/>
          <cell r="O4011"/>
          <cell r="P4011">
            <v>0</v>
          </cell>
          <cell r="Q4011"/>
          <cell r="R4011"/>
          <cell r="S4011" t="str">
            <v xml:space="preserve">32819 </v>
          </cell>
          <cell r="T4011"/>
          <cell r="U4011"/>
          <cell r="V4011"/>
          <cell r="W4011"/>
          <cell r="X4011"/>
          <cell r="Y4011"/>
          <cell r="Z4011"/>
          <cell r="AA4011">
            <v>32819</v>
          </cell>
          <cell r="AB4011"/>
        </row>
        <row r="4012">
          <cell r="A4012"/>
          <cell r="B4012"/>
          <cell r="C4012"/>
          <cell r="D4012"/>
          <cell r="E4012"/>
          <cell r="F4012"/>
          <cell r="G4012"/>
          <cell r="H4012"/>
          <cell r="I4012"/>
          <cell r="J4012"/>
          <cell r="K4012"/>
          <cell r="L4012"/>
          <cell r="M4012"/>
          <cell r="N4012"/>
          <cell r="O4012"/>
          <cell r="P4012">
            <v>0</v>
          </cell>
          <cell r="Q4012"/>
          <cell r="R4012"/>
          <cell r="S4012" t="str">
            <v xml:space="preserve">32819 </v>
          </cell>
          <cell r="T4012"/>
          <cell r="U4012"/>
          <cell r="V4012"/>
          <cell r="W4012"/>
          <cell r="X4012"/>
          <cell r="Y4012"/>
          <cell r="Z4012"/>
          <cell r="AA4012">
            <v>32819</v>
          </cell>
          <cell r="AB4012"/>
        </row>
        <row r="4013">
          <cell r="A4013"/>
          <cell r="B4013"/>
          <cell r="C4013"/>
          <cell r="D4013"/>
          <cell r="E4013"/>
          <cell r="F4013"/>
          <cell r="G4013"/>
          <cell r="H4013"/>
          <cell r="I4013"/>
          <cell r="J4013"/>
          <cell r="K4013"/>
          <cell r="L4013"/>
          <cell r="M4013"/>
          <cell r="N4013"/>
          <cell r="O4013"/>
          <cell r="P4013">
            <v>0</v>
          </cell>
          <cell r="Q4013"/>
          <cell r="R4013"/>
          <cell r="S4013" t="str">
            <v xml:space="preserve">32819 </v>
          </cell>
          <cell r="T4013"/>
          <cell r="U4013"/>
          <cell r="V4013"/>
          <cell r="W4013"/>
          <cell r="X4013"/>
          <cell r="Y4013"/>
          <cell r="Z4013"/>
          <cell r="AA4013">
            <v>32819</v>
          </cell>
          <cell r="AB4013"/>
        </row>
        <row r="4014">
          <cell r="A4014"/>
          <cell r="B4014"/>
          <cell r="C4014"/>
          <cell r="D4014"/>
          <cell r="E4014"/>
          <cell r="F4014"/>
          <cell r="G4014"/>
          <cell r="H4014"/>
          <cell r="I4014"/>
          <cell r="J4014"/>
          <cell r="K4014"/>
          <cell r="L4014"/>
          <cell r="M4014"/>
          <cell r="N4014"/>
          <cell r="O4014"/>
          <cell r="P4014">
            <v>0</v>
          </cell>
          <cell r="Q4014"/>
          <cell r="R4014"/>
          <cell r="S4014" t="str">
            <v xml:space="preserve">32819 </v>
          </cell>
          <cell r="T4014"/>
          <cell r="U4014"/>
          <cell r="V4014"/>
          <cell r="W4014"/>
          <cell r="X4014"/>
          <cell r="Y4014"/>
          <cell r="Z4014"/>
          <cell r="AA4014">
            <v>32819</v>
          </cell>
          <cell r="AB4014"/>
        </row>
        <row r="4015">
          <cell r="A4015"/>
          <cell r="B4015"/>
          <cell r="C4015"/>
          <cell r="D4015"/>
          <cell r="E4015"/>
          <cell r="F4015"/>
          <cell r="G4015"/>
          <cell r="H4015"/>
          <cell r="I4015"/>
          <cell r="J4015"/>
          <cell r="K4015"/>
          <cell r="L4015"/>
          <cell r="M4015"/>
          <cell r="N4015"/>
          <cell r="O4015"/>
          <cell r="P4015">
            <v>0</v>
          </cell>
          <cell r="Q4015"/>
          <cell r="R4015"/>
          <cell r="S4015" t="str">
            <v xml:space="preserve">32819 </v>
          </cell>
          <cell r="T4015"/>
          <cell r="U4015"/>
          <cell r="V4015"/>
          <cell r="W4015"/>
          <cell r="X4015"/>
          <cell r="Y4015"/>
          <cell r="Z4015"/>
          <cell r="AA4015">
            <v>32819</v>
          </cell>
          <cell r="AB4015"/>
        </row>
        <row r="4016">
          <cell r="A4016"/>
          <cell r="B4016"/>
          <cell r="C4016"/>
          <cell r="D4016"/>
          <cell r="E4016"/>
          <cell r="F4016"/>
          <cell r="G4016"/>
          <cell r="H4016"/>
          <cell r="I4016"/>
          <cell r="J4016"/>
          <cell r="K4016"/>
          <cell r="L4016"/>
          <cell r="M4016"/>
          <cell r="N4016"/>
          <cell r="O4016"/>
          <cell r="P4016">
            <v>0</v>
          </cell>
          <cell r="Q4016"/>
          <cell r="R4016"/>
          <cell r="S4016" t="str">
            <v xml:space="preserve">32819 </v>
          </cell>
          <cell r="T4016"/>
          <cell r="U4016"/>
          <cell r="V4016"/>
          <cell r="W4016"/>
          <cell r="X4016"/>
          <cell r="Y4016"/>
          <cell r="Z4016"/>
          <cell r="AA4016">
            <v>32819</v>
          </cell>
          <cell r="AB4016"/>
        </row>
        <row r="4017">
          <cell r="A4017"/>
          <cell r="B4017"/>
          <cell r="C4017"/>
          <cell r="D4017"/>
          <cell r="E4017"/>
          <cell r="F4017"/>
          <cell r="G4017"/>
          <cell r="H4017"/>
          <cell r="I4017"/>
          <cell r="J4017"/>
          <cell r="K4017"/>
          <cell r="L4017"/>
          <cell r="M4017"/>
          <cell r="N4017"/>
          <cell r="O4017"/>
          <cell r="P4017">
            <v>0</v>
          </cell>
          <cell r="Q4017"/>
          <cell r="R4017"/>
          <cell r="S4017" t="str">
            <v xml:space="preserve">32819 </v>
          </cell>
          <cell r="T4017"/>
          <cell r="U4017"/>
          <cell r="V4017"/>
          <cell r="W4017"/>
          <cell r="X4017"/>
          <cell r="Y4017"/>
          <cell r="Z4017"/>
          <cell r="AA4017">
            <v>32819</v>
          </cell>
          <cell r="AB4017"/>
        </row>
        <row r="4018">
          <cell r="A4018"/>
          <cell r="B4018"/>
          <cell r="C4018"/>
          <cell r="D4018"/>
          <cell r="E4018"/>
          <cell r="F4018"/>
          <cell r="G4018"/>
          <cell r="H4018"/>
          <cell r="I4018"/>
          <cell r="J4018"/>
          <cell r="K4018"/>
          <cell r="L4018"/>
          <cell r="M4018"/>
          <cell r="N4018"/>
          <cell r="O4018"/>
          <cell r="P4018">
            <v>0</v>
          </cell>
          <cell r="Q4018"/>
          <cell r="R4018"/>
          <cell r="S4018" t="str">
            <v xml:space="preserve">32819 </v>
          </cell>
          <cell r="T4018"/>
          <cell r="U4018"/>
          <cell r="V4018"/>
          <cell r="W4018"/>
          <cell r="X4018"/>
          <cell r="Y4018"/>
          <cell r="Z4018"/>
          <cell r="AA4018">
            <v>32819</v>
          </cell>
          <cell r="AB4018"/>
        </row>
        <row r="4019">
          <cell r="A4019"/>
          <cell r="B4019"/>
          <cell r="C4019"/>
          <cell r="D4019"/>
          <cell r="E4019"/>
          <cell r="F4019"/>
          <cell r="G4019"/>
          <cell r="H4019"/>
          <cell r="I4019"/>
          <cell r="J4019"/>
          <cell r="K4019"/>
          <cell r="L4019"/>
          <cell r="M4019"/>
          <cell r="N4019"/>
          <cell r="O4019"/>
          <cell r="P4019">
            <v>0</v>
          </cell>
          <cell r="Q4019"/>
          <cell r="R4019"/>
          <cell r="S4019" t="str">
            <v xml:space="preserve">32819 </v>
          </cell>
          <cell r="T4019"/>
          <cell r="U4019"/>
          <cell r="V4019"/>
          <cell r="W4019"/>
          <cell r="X4019"/>
          <cell r="Y4019"/>
          <cell r="Z4019"/>
          <cell r="AA4019">
            <v>32819</v>
          </cell>
          <cell r="AB4019"/>
        </row>
        <row r="4020">
          <cell r="A4020"/>
          <cell r="B4020"/>
          <cell r="C4020"/>
          <cell r="D4020"/>
          <cell r="E4020"/>
          <cell r="F4020"/>
          <cell r="G4020"/>
          <cell r="H4020"/>
          <cell r="I4020"/>
          <cell r="J4020"/>
          <cell r="K4020"/>
          <cell r="L4020"/>
          <cell r="M4020"/>
          <cell r="N4020"/>
          <cell r="O4020"/>
          <cell r="P4020">
            <v>0</v>
          </cell>
          <cell r="Q4020"/>
          <cell r="R4020"/>
          <cell r="S4020" t="str">
            <v xml:space="preserve">32819 </v>
          </cell>
          <cell r="T4020"/>
          <cell r="U4020"/>
          <cell r="V4020"/>
          <cell r="W4020"/>
          <cell r="X4020"/>
          <cell r="Y4020"/>
          <cell r="Z4020"/>
          <cell r="AA4020">
            <v>32819</v>
          </cell>
          <cell r="AB4020"/>
        </row>
        <row r="4021">
          <cell r="A4021"/>
          <cell r="B4021"/>
          <cell r="C4021"/>
          <cell r="D4021"/>
          <cell r="E4021"/>
          <cell r="F4021"/>
          <cell r="G4021"/>
          <cell r="H4021"/>
          <cell r="I4021"/>
          <cell r="J4021"/>
          <cell r="K4021"/>
          <cell r="L4021"/>
          <cell r="M4021"/>
          <cell r="N4021"/>
          <cell r="O4021"/>
          <cell r="P4021">
            <v>0</v>
          </cell>
          <cell r="Q4021"/>
          <cell r="R4021"/>
          <cell r="S4021" t="str">
            <v xml:space="preserve">32819 </v>
          </cell>
          <cell r="T4021"/>
          <cell r="U4021"/>
          <cell r="V4021"/>
          <cell r="W4021"/>
          <cell r="X4021"/>
          <cell r="Y4021"/>
          <cell r="Z4021"/>
          <cell r="AA4021">
            <v>32819</v>
          </cell>
          <cell r="AB4021"/>
        </row>
        <row r="4022">
          <cell r="A4022"/>
          <cell r="B4022"/>
          <cell r="C4022"/>
          <cell r="D4022"/>
          <cell r="E4022"/>
          <cell r="F4022"/>
          <cell r="G4022"/>
          <cell r="H4022"/>
          <cell r="I4022"/>
          <cell r="J4022"/>
          <cell r="K4022"/>
          <cell r="L4022"/>
          <cell r="M4022"/>
          <cell r="N4022"/>
          <cell r="O4022"/>
          <cell r="P4022">
            <v>0</v>
          </cell>
          <cell r="Q4022"/>
          <cell r="R4022"/>
          <cell r="S4022" t="str">
            <v xml:space="preserve">32819 </v>
          </cell>
          <cell r="T4022"/>
          <cell r="U4022"/>
          <cell r="V4022"/>
          <cell r="W4022"/>
          <cell r="X4022"/>
          <cell r="Y4022"/>
          <cell r="Z4022"/>
          <cell r="AA4022">
            <v>32819</v>
          </cell>
          <cell r="AB4022"/>
        </row>
        <row r="4023">
          <cell r="A4023"/>
          <cell r="B4023"/>
          <cell r="C4023"/>
          <cell r="D4023"/>
          <cell r="E4023"/>
          <cell r="F4023"/>
          <cell r="G4023"/>
          <cell r="H4023"/>
          <cell r="I4023"/>
          <cell r="J4023"/>
          <cell r="K4023"/>
          <cell r="L4023"/>
          <cell r="M4023"/>
          <cell r="N4023"/>
          <cell r="O4023"/>
          <cell r="P4023">
            <v>0</v>
          </cell>
          <cell r="Q4023"/>
          <cell r="R4023"/>
          <cell r="S4023" t="str">
            <v xml:space="preserve">32819 </v>
          </cell>
          <cell r="T4023"/>
          <cell r="U4023"/>
          <cell r="V4023"/>
          <cell r="W4023"/>
          <cell r="X4023"/>
          <cell r="Y4023"/>
          <cell r="Z4023"/>
          <cell r="AA4023">
            <v>32819</v>
          </cell>
          <cell r="AB4023"/>
        </row>
        <row r="4024">
          <cell r="A4024"/>
          <cell r="B4024"/>
          <cell r="C4024"/>
          <cell r="D4024"/>
          <cell r="E4024"/>
          <cell r="F4024"/>
          <cell r="G4024"/>
          <cell r="H4024"/>
          <cell r="I4024"/>
          <cell r="J4024"/>
          <cell r="K4024"/>
          <cell r="L4024"/>
          <cell r="M4024"/>
          <cell r="N4024"/>
          <cell r="O4024"/>
          <cell r="P4024">
            <v>0</v>
          </cell>
          <cell r="Q4024"/>
          <cell r="R4024"/>
          <cell r="S4024" t="str">
            <v xml:space="preserve">32819 </v>
          </cell>
          <cell r="T4024"/>
          <cell r="U4024"/>
          <cell r="V4024"/>
          <cell r="W4024"/>
          <cell r="X4024"/>
          <cell r="Y4024"/>
          <cell r="Z4024"/>
          <cell r="AA4024">
            <v>32819</v>
          </cell>
          <cell r="AB4024"/>
        </row>
        <row r="4025">
          <cell r="A4025"/>
          <cell r="B4025"/>
          <cell r="C4025"/>
          <cell r="D4025"/>
          <cell r="E4025"/>
          <cell r="F4025"/>
          <cell r="G4025"/>
          <cell r="H4025"/>
          <cell r="I4025"/>
          <cell r="J4025"/>
          <cell r="K4025"/>
          <cell r="L4025"/>
          <cell r="M4025"/>
          <cell r="N4025"/>
          <cell r="O4025"/>
          <cell r="P4025">
            <v>0</v>
          </cell>
          <cell r="Q4025"/>
          <cell r="R4025"/>
          <cell r="S4025" t="str">
            <v xml:space="preserve">32819 </v>
          </cell>
          <cell r="T4025"/>
          <cell r="U4025"/>
          <cell r="V4025"/>
          <cell r="W4025"/>
          <cell r="X4025"/>
          <cell r="Y4025"/>
          <cell r="Z4025"/>
          <cell r="AA4025">
            <v>32819</v>
          </cell>
          <cell r="AB4025"/>
        </row>
        <row r="4026">
          <cell r="A4026"/>
          <cell r="B4026"/>
          <cell r="C4026"/>
          <cell r="D4026"/>
          <cell r="E4026"/>
          <cell r="F4026"/>
          <cell r="G4026"/>
          <cell r="H4026"/>
          <cell r="I4026"/>
          <cell r="J4026"/>
          <cell r="K4026"/>
          <cell r="L4026"/>
          <cell r="M4026"/>
          <cell r="N4026"/>
          <cell r="O4026"/>
          <cell r="P4026">
            <v>0</v>
          </cell>
          <cell r="Q4026"/>
          <cell r="R4026"/>
          <cell r="S4026" t="str">
            <v xml:space="preserve">32819 </v>
          </cell>
          <cell r="T4026"/>
          <cell r="U4026"/>
          <cell r="V4026"/>
          <cell r="W4026"/>
          <cell r="X4026"/>
          <cell r="Y4026"/>
          <cell r="Z4026"/>
          <cell r="AA4026">
            <v>32819</v>
          </cell>
          <cell r="AB4026"/>
        </row>
        <row r="4027">
          <cell r="A4027"/>
          <cell r="B4027"/>
          <cell r="C4027"/>
          <cell r="D4027"/>
          <cell r="E4027"/>
          <cell r="F4027"/>
          <cell r="G4027"/>
          <cell r="H4027"/>
          <cell r="I4027"/>
          <cell r="J4027"/>
          <cell r="K4027"/>
          <cell r="L4027"/>
          <cell r="M4027"/>
          <cell r="N4027"/>
          <cell r="O4027"/>
          <cell r="P4027">
            <v>0</v>
          </cell>
          <cell r="Q4027"/>
          <cell r="R4027"/>
          <cell r="S4027" t="str">
            <v xml:space="preserve">32819 </v>
          </cell>
          <cell r="T4027"/>
          <cell r="U4027"/>
          <cell r="V4027"/>
          <cell r="W4027"/>
          <cell r="X4027"/>
          <cell r="Y4027"/>
          <cell r="Z4027"/>
          <cell r="AA4027">
            <v>32819</v>
          </cell>
          <cell r="AB4027"/>
        </row>
        <row r="4028">
          <cell r="A4028"/>
          <cell r="B4028"/>
          <cell r="C4028"/>
          <cell r="D4028"/>
          <cell r="E4028"/>
          <cell r="F4028"/>
          <cell r="G4028"/>
          <cell r="H4028"/>
          <cell r="I4028"/>
          <cell r="J4028"/>
          <cell r="K4028"/>
          <cell r="L4028"/>
          <cell r="M4028"/>
          <cell r="N4028"/>
          <cell r="O4028"/>
          <cell r="P4028">
            <v>0</v>
          </cell>
          <cell r="Q4028"/>
          <cell r="R4028"/>
          <cell r="S4028" t="str">
            <v xml:space="preserve">32819 </v>
          </cell>
          <cell r="T4028"/>
          <cell r="U4028"/>
          <cell r="V4028"/>
          <cell r="W4028"/>
          <cell r="X4028"/>
          <cell r="Y4028"/>
          <cell r="Z4028"/>
          <cell r="AA4028">
            <v>32819</v>
          </cell>
          <cell r="AB4028"/>
        </row>
        <row r="4029">
          <cell r="A4029"/>
          <cell r="B4029"/>
          <cell r="C4029"/>
          <cell r="D4029"/>
          <cell r="E4029"/>
          <cell r="F4029"/>
          <cell r="G4029"/>
          <cell r="H4029"/>
          <cell r="I4029"/>
          <cell r="J4029"/>
          <cell r="K4029"/>
          <cell r="L4029"/>
          <cell r="M4029"/>
          <cell r="N4029"/>
          <cell r="O4029"/>
          <cell r="P4029">
            <v>0</v>
          </cell>
          <cell r="Q4029"/>
          <cell r="R4029"/>
          <cell r="S4029" t="str">
            <v xml:space="preserve">32819 </v>
          </cell>
          <cell r="T4029"/>
          <cell r="U4029"/>
          <cell r="V4029"/>
          <cell r="W4029"/>
          <cell r="X4029"/>
          <cell r="Y4029"/>
          <cell r="Z4029"/>
          <cell r="AA4029">
            <v>32819</v>
          </cell>
          <cell r="AB4029"/>
        </row>
        <row r="4030">
          <cell r="A4030"/>
          <cell r="B4030"/>
          <cell r="C4030"/>
          <cell r="D4030"/>
          <cell r="E4030"/>
          <cell r="F4030"/>
          <cell r="G4030"/>
          <cell r="H4030"/>
          <cell r="I4030"/>
          <cell r="J4030"/>
          <cell r="K4030"/>
          <cell r="L4030"/>
          <cell r="M4030"/>
          <cell r="N4030"/>
          <cell r="O4030"/>
          <cell r="P4030">
            <v>0</v>
          </cell>
          <cell r="Q4030"/>
          <cell r="R4030"/>
          <cell r="S4030" t="str">
            <v xml:space="preserve">32819 </v>
          </cell>
          <cell r="T4030"/>
          <cell r="U4030"/>
          <cell r="V4030"/>
          <cell r="W4030"/>
          <cell r="X4030"/>
          <cell r="Y4030"/>
          <cell r="Z4030"/>
          <cell r="AA4030">
            <v>32819</v>
          </cell>
          <cell r="AB4030"/>
        </row>
        <row r="4031">
          <cell r="A4031"/>
          <cell r="B4031"/>
          <cell r="C4031"/>
          <cell r="D4031"/>
          <cell r="E4031"/>
          <cell r="F4031"/>
          <cell r="G4031"/>
          <cell r="H4031"/>
          <cell r="I4031"/>
          <cell r="J4031"/>
          <cell r="K4031"/>
          <cell r="L4031"/>
          <cell r="M4031"/>
          <cell r="N4031"/>
          <cell r="O4031"/>
          <cell r="P4031">
            <v>0</v>
          </cell>
          <cell r="Q4031"/>
          <cell r="R4031"/>
          <cell r="S4031" t="str">
            <v xml:space="preserve">32819 </v>
          </cell>
          <cell r="T4031"/>
          <cell r="U4031"/>
          <cell r="V4031"/>
          <cell r="W4031"/>
          <cell r="X4031"/>
          <cell r="Y4031"/>
          <cell r="Z4031"/>
          <cell r="AA4031">
            <v>32819</v>
          </cell>
          <cell r="AB4031"/>
        </row>
        <row r="4032">
          <cell r="A4032"/>
          <cell r="B4032"/>
          <cell r="C4032"/>
          <cell r="D4032"/>
          <cell r="E4032"/>
          <cell r="F4032"/>
          <cell r="G4032"/>
          <cell r="H4032"/>
          <cell r="I4032"/>
          <cell r="J4032"/>
          <cell r="K4032"/>
          <cell r="L4032"/>
          <cell r="M4032"/>
          <cell r="N4032"/>
          <cell r="O4032"/>
          <cell r="P4032">
            <v>0</v>
          </cell>
          <cell r="Q4032"/>
          <cell r="R4032"/>
          <cell r="S4032" t="str">
            <v xml:space="preserve">32819 </v>
          </cell>
          <cell r="T4032"/>
          <cell r="U4032"/>
          <cell r="V4032"/>
          <cell r="W4032"/>
          <cell r="X4032"/>
          <cell r="Y4032"/>
          <cell r="Z4032"/>
          <cell r="AA4032">
            <v>32819</v>
          </cell>
          <cell r="AB4032"/>
        </row>
        <row r="4033">
          <cell r="A4033"/>
          <cell r="B4033"/>
          <cell r="C4033"/>
          <cell r="D4033"/>
          <cell r="E4033"/>
          <cell r="F4033"/>
          <cell r="G4033"/>
          <cell r="H4033"/>
          <cell r="I4033"/>
          <cell r="J4033"/>
          <cell r="K4033"/>
          <cell r="L4033"/>
          <cell r="M4033"/>
          <cell r="N4033"/>
          <cell r="O4033"/>
          <cell r="P4033">
            <v>0</v>
          </cell>
          <cell r="Q4033"/>
          <cell r="R4033"/>
          <cell r="S4033" t="str">
            <v xml:space="preserve">32819 </v>
          </cell>
          <cell r="T4033"/>
          <cell r="U4033"/>
          <cell r="V4033"/>
          <cell r="W4033"/>
          <cell r="X4033"/>
          <cell r="Y4033"/>
          <cell r="Z4033"/>
          <cell r="AA4033">
            <v>32819</v>
          </cell>
          <cell r="AB4033"/>
        </row>
        <row r="4034">
          <cell r="A4034"/>
          <cell r="B4034"/>
          <cell r="C4034"/>
          <cell r="D4034"/>
          <cell r="E4034"/>
          <cell r="F4034"/>
          <cell r="G4034"/>
          <cell r="H4034"/>
          <cell r="I4034"/>
          <cell r="J4034"/>
          <cell r="K4034"/>
          <cell r="L4034"/>
          <cell r="M4034"/>
          <cell r="N4034"/>
          <cell r="O4034"/>
          <cell r="P4034">
            <v>0</v>
          </cell>
          <cell r="Q4034"/>
          <cell r="R4034"/>
          <cell r="S4034" t="str">
            <v xml:space="preserve">32819 </v>
          </cell>
          <cell r="T4034"/>
          <cell r="U4034"/>
          <cell r="V4034"/>
          <cell r="W4034"/>
          <cell r="X4034"/>
          <cell r="Y4034"/>
          <cell r="Z4034"/>
          <cell r="AA4034">
            <v>32819</v>
          </cell>
          <cell r="AB4034"/>
        </row>
        <row r="4035">
          <cell r="A4035"/>
          <cell r="B4035"/>
          <cell r="C4035"/>
          <cell r="D4035"/>
          <cell r="E4035"/>
          <cell r="F4035"/>
          <cell r="G4035"/>
          <cell r="H4035"/>
          <cell r="I4035"/>
          <cell r="J4035"/>
          <cell r="K4035"/>
          <cell r="L4035"/>
          <cell r="M4035"/>
          <cell r="N4035"/>
          <cell r="O4035"/>
          <cell r="P4035">
            <v>0</v>
          </cell>
          <cell r="Q4035"/>
          <cell r="R4035"/>
          <cell r="S4035" t="str">
            <v xml:space="preserve">32819 </v>
          </cell>
          <cell r="T4035"/>
          <cell r="U4035"/>
          <cell r="V4035"/>
          <cell r="W4035"/>
          <cell r="X4035"/>
          <cell r="Y4035"/>
          <cell r="Z4035"/>
          <cell r="AA4035">
            <v>32819</v>
          </cell>
          <cell r="AB4035"/>
        </row>
        <row r="4036">
          <cell r="A4036"/>
          <cell r="B4036"/>
          <cell r="C4036"/>
          <cell r="D4036"/>
          <cell r="E4036"/>
          <cell r="F4036"/>
          <cell r="G4036"/>
          <cell r="H4036"/>
          <cell r="I4036"/>
          <cell r="J4036"/>
          <cell r="K4036"/>
          <cell r="L4036"/>
          <cell r="M4036"/>
          <cell r="N4036"/>
          <cell r="O4036"/>
          <cell r="P4036">
            <v>0</v>
          </cell>
          <cell r="Q4036"/>
          <cell r="R4036"/>
          <cell r="S4036" t="str">
            <v xml:space="preserve">32819 </v>
          </cell>
          <cell r="T4036"/>
          <cell r="U4036"/>
          <cell r="V4036"/>
          <cell r="W4036"/>
          <cell r="X4036"/>
          <cell r="Y4036"/>
          <cell r="Z4036"/>
          <cell r="AA4036">
            <v>32819</v>
          </cell>
          <cell r="AB4036"/>
        </row>
        <row r="4037">
          <cell r="A4037"/>
          <cell r="B4037"/>
          <cell r="C4037"/>
          <cell r="D4037"/>
          <cell r="E4037"/>
          <cell r="F4037"/>
          <cell r="G4037"/>
          <cell r="H4037"/>
          <cell r="I4037"/>
          <cell r="J4037"/>
          <cell r="K4037"/>
          <cell r="L4037"/>
          <cell r="M4037"/>
          <cell r="N4037"/>
          <cell r="O4037"/>
          <cell r="P4037">
            <v>0</v>
          </cell>
          <cell r="Q4037"/>
          <cell r="R4037"/>
          <cell r="S4037" t="str">
            <v xml:space="preserve">32819 </v>
          </cell>
          <cell r="T4037"/>
          <cell r="U4037"/>
          <cell r="V4037"/>
          <cell r="W4037"/>
          <cell r="X4037"/>
          <cell r="Y4037"/>
          <cell r="Z4037"/>
          <cell r="AA4037">
            <v>32819</v>
          </cell>
          <cell r="AB4037"/>
        </row>
        <row r="4038">
          <cell r="A4038"/>
          <cell r="B4038"/>
          <cell r="C4038"/>
          <cell r="D4038"/>
          <cell r="E4038"/>
          <cell r="F4038"/>
          <cell r="G4038"/>
          <cell r="H4038"/>
          <cell r="I4038"/>
          <cell r="J4038"/>
          <cell r="K4038"/>
          <cell r="L4038"/>
          <cell r="M4038"/>
          <cell r="N4038"/>
          <cell r="O4038"/>
          <cell r="P4038">
            <v>0</v>
          </cell>
          <cell r="Q4038"/>
          <cell r="R4038"/>
          <cell r="S4038" t="str">
            <v xml:space="preserve">32819 </v>
          </cell>
          <cell r="T4038"/>
          <cell r="U4038"/>
          <cell r="V4038"/>
          <cell r="W4038"/>
          <cell r="X4038"/>
          <cell r="Y4038"/>
          <cell r="Z4038"/>
          <cell r="AA4038">
            <v>32819</v>
          </cell>
          <cell r="AB4038"/>
        </row>
        <row r="4039">
          <cell r="A4039"/>
          <cell r="B4039"/>
          <cell r="C4039"/>
          <cell r="D4039"/>
          <cell r="E4039"/>
          <cell r="F4039"/>
          <cell r="G4039"/>
          <cell r="H4039"/>
          <cell r="I4039"/>
          <cell r="J4039"/>
          <cell r="K4039"/>
          <cell r="L4039"/>
          <cell r="M4039"/>
          <cell r="N4039"/>
          <cell r="O4039"/>
          <cell r="P4039">
            <v>0</v>
          </cell>
          <cell r="Q4039"/>
          <cell r="R4039"/>
          <cell r="S4039" t="str">
            <v xml:space="preserve">32819 </v>
          </cell>
          <cell r="T4039"/>
          <cell r="U4039"/>
          <cell r="V4039"/>
          <cell r="W4039"/>
          <cell r="X4039"/>
          <cell r="Y4039"/>
          <cell r="Z4039"/>
          <cell r="AA4039">
            <v>32819</v>
          </cell>
          <cell r="AB4039"/>
        </row>
        <row r="4040">
          <cell r="A4040"/>
          <cell r="B4040"/>
          <cell r="C4040"/>
          <cell r="D4040"/>
          <cell r="E4040"/>
          <cell r="F4040"/>
          <cell r="G4040"/>
          <cell r="H4040"/>
          <cell r="I4040"/>
          <cell r="J4040"/>
          <cell r="K4040"/>
          <cell r="L4040"/>
          <cell r="M4040"/>
          <cell r="N4040"/>
          <cell r="O4040"/>
          <cell r="P4040">
            <v>0</v>
          </cell>
          <cell r="Q4040"/>
          <cell r="R4040"/>
          <cell r="S4040" t="str">
            <v xml:space="preserve">32819 </v>
          </cell>
          <cell r="T4040"/>
          <cell r="U4040"/>
          <cell r="V4040"/>
          <cell r="W4040"/>
          <cell r="X4040"/>
          <cell r="Y4040"/>
          <cell r="Z4040"/>
          <cell r="AA4040">
            <v>32819</v>
          </cell>
          <cell r="AB4040"/>
        </row>
        <row r="4041">
          <cell r="A4041"/>
          <cell r="B4041"/>
          <cell r="C4041"/>
          <cell r="D4041"/>
          <cell r="E4041"/>
          <cell r="F4041"/>
          <cell r="G4041"/>
          <cell r="H4041"/>
          <cell r="I4041"/>
          <cell r="J4041"/>
          <cell r="K4041"/>
          <cell r="L4041"/>
          <cell r="M4041"/>
          <cell r="N4041"/>
          <cell r="O4041"/>
          <cell r="P4041">
            <v>0</v>
          </cell>
          <cell r="Q4041"/>
          <cell r="R4041"/>
          <cell r="S4041" t="str">
            <v xml:space="preserve">32819 </v>
          </cell>
          <cell r="T4041"/>
          <cell r="U4041"/>
          <cell r="V4041"/>
          <cell r="W4041"/>
          <cell r="X4041"/>
          <cell r="Y4041"/>
          <cell r="Z4041"/>
          <cell r="AA4041">
            <v>32819</v>
          </cell>
          <cell r="AB4041"/>
        </row>
        <row r="4042">
          <cell r="A4042"/>
          <cell r="B4042"/>
          <cell r="C4042"/>
          <cell r="D4042"/>
          <cell r="E4042"/>
          <cell r="F4042"/>
          <cell r="G4042"/>
          <cell r="H4042"/>
          <cell r="I4042"/>
          <cell r="J4042"/>
          <cell r="K4042"/>
          <cell r="L4042"/>
          <cell r="M4042"/>
          <cell r="N4042"/>
          <cell r="O4042"/>
          <cell r="P4042">
            <v>0</v>
          </cell>
          <cell r="Q4042"/>
          <cell r="R4042"/>
          <cell r="S4042" t="str">
            <v xml:space="preserve">32819 </v>
          </cell>
          <cell r="T4042"/>
          <cell r="U4042"/>
          <cell r="V4042"/>
          <cell r="W4042"/>
          <cell r="X4042"/>
          <cell r="Y4042"/>
          <cell r="Z4042"/>
          <cell r="AA4042">
            <v>32819</v>
          </cell>
          <cell r="AB4042"/>
        </row>
        <row r="4043">
          <cell r="A4043"/>
          <cell r="B4043"/>
          <cell r="C4043"/>
          <cell r="D4043"/>
          <cell r="E4043"/>
          <cell r="F4043"/>
          <cell r="G4043"/>
          <cell r="H4043"/>
          <cell r="I4043"/>
          <cell r="J4043"/>
          <cell r="K4043"/>
          <cell r="L4043"/>
          <cell r="M4043"/>
          <cell r="N4043"/>
          <cell r="O4043"/>
          <cell r="P4043">
            <v>0</v>
          </cell>
          <cell r="Q4043"/>
          <cell r="R4043"/>
          <cell r="S4043" t="str">
            <v xml:space="preserve">32819 </v>
          </cell>
          <cell r="T4043"/>
          <cell r="U4043"/>
          <cell r="V4043"/>
          <cell r="W4043"/>
          <cell r="X4043"/>
          <cell r="Y4043"/>
          <cell r="Z4043"/>
          <cell r="AA4043">
            <v>32819</v>
          </cell>
          <cell r="AB4043"/>
        </row>
        <row r="4044">
          <cell r="A4044"/>
          <cell r="B4044"/>
          <cell r="C4044"/>
          <cell r="D4044"/>
          <cell r="E4044"/>
          <cell r="F4044"/>
          <cell r="G4044"/>
          <cell r="H4044"/>
          <cell r="I4044"/>
          <cell r="J4044"/>
          <cell r="K4044"/>
          <cell r="L4044"/>
          <cell r="M4044"/>
          <cell r="N4044"/>
          <cell r="O4044"/>
          <cell r="P4044">
            <v>0</v>
          </cell>
          <cell r="Q4044"/>
          <cell r="R4044"/>
          <cell r="S4044" t="str">
            <v xml:space="preserve">32819 </v>
          </cell>
          <cell r="T4044"/>
          <cell r="U4044"/>
          <cell r="V4044"/>
          <cell r="W4044"/>
          <cell r="X4044"/>
          <cell r="Y4044"/>
          <cell r="Z4044"/>
          <cell r="AA4044">
            <v>32819</v>
          </cell>
          <cell r="AB4044"/>
        </row>
        <row r="4045">
          <cell r="A4045"/>
          <cell r="B4045"/>
          <cell r="C4045"/>
          <cell r="D4045"/>
          <cell r="E4045"/>
          <cell r="F4045"/>
          <cell r="G4045"/>
          <cell r="H4045"/>
          <cell r="I4045"/>
          <cell r="J4045"/>
          <cell r="K4045"/>
          <cell r="L4045"/>
          <cell r="M4045"/>
          <cell r="N4045"/>
          <cell r="O4045"/>
          <cell r="P4045">
            <v>0</v>
          </cell>
          <cell r="Q4045"/>
          <cell r="R4045"/>
          <cell r="S4045" t="str">
            <v xml:space="preserve">32819 </v>
          </cell>
          <cell r="T4045"/>
          <cell r="U4045"/>
          <cell r="V4045"/>
          <cell r="W4045"/>
          <cell r="X4045"/>
          <cell r="Y4045"/>
          <cell r="Z4045"/>
          <cell r="AA4045">
            <v>32819</v>
          </cell>
          <cell r="AB4045"/>
        </row>
        <row r="4046">
          <cell r="A4046"/>
          <cell r="B4046"/>
          <cell r="C4046"/>
          <cell r="D4046"/>
          <cell r="E4046"/>
          <cell r="F4046"/>
          <cell r="G4046"/>
          <cell r="H4046"/>
          <cell r="I4046"/>
          <cell r="J4046"/>
          <cell r="K4046"/>
          <cell r="L4046"/>
          <cell r="M4046"/>
          <cell r="N4046"/>
          <cell r="O4046"/>
          <cell r="P4046">
            <v>0</v>
          </cell>
          <cell r="Q4046"/>
          <cell r="R4046"/>
          <cell r="S4046" t="str">
            <v xml:space="preserve">32819 </v>
          </cell>
          <cell r="T4046"/>
          <cell r="U4046"/>
          <cell r="V4046"/>
          <cell r="W4046"/>
          <cell r="X4046"/>
          <cell r="Y4046"/>
          <cell r="Z4046"/>
          <cell r="AA4046">
            <v>32819</v>
          </cell>
          <cell r="AB4046"/>
        </row>
        <row r="4047">
          <cell r="A4047"/>
          <cell r="B4047"/>
          <cell r="C4047"/>
          <cell r="D4047"/>
          <cell r="E4047"/>
          <cell r="F4047"/>
          <cell r="G4047"/>
          <cell r="H4047"/>
          <cell r="I4047"/>
          <cell r="J4047"/>
          <cell r="K4047"/>
          <cell r="L4047"/>
          <cell r="M4047"/>
          <cell r="N4047"/>
          <cell r="O4047"/>
          <cell r="P4047">
            <v>0</v>
          </cell>
          <cell r="Q4047"/>
          <cell r="R4047"/>
          <cell r="S4047" t="str">
            <v xml:space="preserve">32819 </v>
          </cell>
          <cell r="T4047"/>
          <cell r="U4047"/>
          <cell r="V4047"/>
          <cell r="W4047"/>
          <cell r="X4047"/>
          <cell r="Y4047"/>
          <cell r="Z4047"/>
          <cell r="AA4047">
            <v>32819</v>
          </cell>
          <cell r="AB4047"/>
        </row>
        <row r="4048">
          <cell r="A4048"/>
          <cell r="B4048"/>
          <cell r="C4048"/>
          <cell r="D4048"/>
          <cell r="E4048"/>
          <cell r="F4048"/>
          <cell r="G4048"/>
          <cell r="H4048"/>
          <cell r="I4048"/>
          <cell r="J4048"/>
          <cell r="K4048"/>
          <cell r="L4048"/>
          <cell r="M4048"/>
          <cell r="N4048"/>
          <cell r="O4048"/>
          <cell r="P4048">
            <v>0</v>
          </cell>
          <cell r="Q4048"/>
          <cell r="R4048"/>
          <cell r="S4048" t="str">
            <v xml:space="preserve">32819 </v>
          </cell>
          <cell r="T4048"/>
          <cell r="U4048"/>
          <cell r="V4048"/>
          <cell r="W4048"/>
          <cell r="X4048"/>
          <cell r="Y4048"/>
          <cell r="Z4048"/>
          <cell r="AA4048">
            <v>32819</v>
          </cell>
          <cell r="AB4048"/>
        </row>
        <row r="4049">
          <cell r="A4049"/>
          <cell r="B4049"/>
          <cell r="C4049"/>
          <cell r="D4049"/>
          <cell r="E4049"/>
          <cell r="F4049"/>
          <cell r="G4049"/>
          <cell r="H4049"/>
          <cell r="I4049"/>
          <cell r="J4049"/>
          <cell r="K4049"/>
          <cell r="L4049"/>
          <cell r="M4049"/>
          <cell r="N4049"/>
          <cell r="O4049"/>
          <cell r="P4049">
            <v>0</v>
          </cell>
          <cell r="Q4049"/>
          <cell r="R4049"/>
          <cell r="S4049" t="str">
            <v xml:space="preserve">32819 </v>
          </cell>
          <cell r="T4049"/>
          <cell r="U4049"/>
          <cell r="V4049"/>
          <cell r="W4049"/>
          <cell r="X4049"/>
          <cell r="Y4049"/>
          <cell r="Z4049"/>
          <cell r="AA4049">
            <v>32819</v>
          </cell>
          <cell r="AB4049"/>
        </row>
        <row r="4050">
          <cell r="A4050"/>
          <cell r="B4050"/>
          <cell r="C4050"/>
          <cell r="D4050"/>
          <cell r="E4050"/>
          <cell r="F4050"/>
          <cell r="G4050"/>
          <cell r="H4050"/>
          <cell r="I4050"/>
          <cell r="J4050"/>
          <cell r="K4050"/>
          <cell r="L4050"/>
          <cell r="M4050"/>
          <cell r="N4050"/>
          <cell r="O4050"/>
          <cell r="P4050">
            <v>0</v>
          </cell>
          <cell r="Q4050"/>
          <cell r="R4050"/>
          <cell r="S4050" t="str">
            <v xml:space="preserve">32819 </v>
          </cell>
          <cell r="T4050"/>
          <cell r="U4050"/>
          <cell r="V4050"/>
          <cell r="W4050"/>
          <cell r="X4050"/>
          <cell r="Y4050"/>
          <cell r="Z4050"/>
          <cell r="AA4050">
            <v>32819</v>
          </cell>
          <cell r="AB4050"/>
        </row>
        <row r="4051">
          <cell r="A4051"/>
          <cell r="B4051"/>
          <cell r="C4051"/>
          <cell r="D4051"/>
          <cell r="E4051"/>
          <cell r="F4051"/>
          <cell r="G4051"/>
          <cell r="H4051"/>
          <cell r="I4051"/>
          <cell r="J4051"/>
          <cell r="K4051"/>
          <cell r="L4051"/>
          <cell r="M4051"/>
          <cell r="N4051"/>
          <cell r="O4051"/>
          <cell r="P4051">
            <v>0</v>
          </cell>
          <cell r="Q4051"/>
          <cell r="R4051"/>
          <cell r="S4051" t="str">
            <v xml:space="preserve">32819 </v>
          </cell>
          <cell r="T4051"/>
          <cell r="U4051"/>
          <cell r="V4051"/>
          <cell r="W4051"/>
          <cell r="X4051"/>
          <cell r="Y4051"/>
          <cell r="Z4051"/>
          <cell r="AA4051">
            <v>32819</v>
          </cell>
          <cell r="AB4051"/>
        </row>
        <row r="4052">
          <cell r="A4052"/>
          <cell r="B4052"/>
          <cell r="C4052"/>
          <cell r="D4052"/>
          <cell r="E4052"/>
          <cell r="F4052"/>
          <cell r="G4052"/>
          <cell r="H4052"/>
          <cell r="I4052"/>
          <cell r="J4052"/>
          <cell r="K4052"/>
          <cell r="L4052"/>
          <cell r="M4052"/>
          <cell r="N4052"/>
          <cell r="O4052"/>
          <cell r="P4052">
            <v>0</v>
          </cell>
          <cell r="Q4052"/>
          <cell r="R4052"/>
          <cell r="S4052" t="str">
            <v xml:space="preserve">32819 </v>
          </cell>
          <cell r="T4052"/>
          <cell r="U4052"/>
          <cell r="V4052"/>
          <cell r="W4052"/>
          <cell r="X4052"/>
          <cell r="Y4052"/>
          <cell r="Z4052"/>
          <cell r="AA4052">
            <v>32819</v>
          </cell>
          <cell r="AB4052"/>
        </row>
        <row r="4053">
          <cell r="A4053"/>
          <cell r="B4053"/>
          <cell r="C4053"/>
          <cell r="D4053"/>
          <cell r="E4053"/>
          <cell r="F4053"/>
          <cell r="G4053"/>
          <cell r="H4053"/>
          <cell r="I4053"/>
          <cell r="J4053"/>
          <cell r="K4053"/>
          <cell r="L4053"/>
          <cell r="M4053"/>
          <cell r="N4053"/>
          <cell r="O4053"/>
          <cell r="P4053">
            <v>0</v>
          </cell>
          <cell r="Q4053"/>
          <cell r="R4053"/>
          <cell r="S4053" t="str">
            <v xml:space="preserve">32819 </v>
          </cell>
          <cell r="T4053"/>
          <cell r="U4053"/>
          <cell r="V4053"/>
          <cell r="W4053"/>
          <cell r="X4053"/>
          <cell r="Y4053"/>
          <cell r="Z4053"/>
          <cell r="AA4053">
            <v>32819</v>
          </cell>
          <cell r="AB4053"/>
        </row>
        <row r="4054">
          <cell r="A4054"/>
          <cell r="B4054"/>
          <cell r="C4054"/>
          <cell r="D4054"/>
          <cell r="E4054"/>
          <cell r="F4054"/>
          <cell r="G4054"/>
          <cell r="H4054"/>
          <cell r="I4054"/>
          <cell r="J4054"/>
          <cell r="K4054"/>
          <cell r="L4054"/>
          <cell r="M4054"/>
          <cell r="N4054"/>
          <cell r="O4054"/>
          <cell r="P4054">
            <v>0</v>
          </cell>
          <cell r="Q4054"/>
          <cell r="R4054"/>
          <cell r="S4054" t="str">
            <v xml:space="preserve">32819 </v>
          </cell>
          <cell r="T4054"/>
          <cell r="U4054"/>
          <cell r="V4054"/>
          <cell r="W4054"/>
          <cell r="X4054"/>
          <cell r="Y4054"/>
          <cell r="Z4054"/>
          <cell r="AA4054">
            <v>32819</v>
          </cell>
          <cell r="AB4054"/>
        </row>
        <row r="4055">
          <cell r="A4055"/>
          <cell r="B4055"/>
          <cell r="C4055"/>
          <cell r="D4055"/>
          <cell r="E4055"/>
          <cell r="F4055"/>
          <cell r="G4055"/>
          <cell r="H4055"/>
          <cell r="I4055"/>
          <cell r="J4055"/>
          <cell r="K4055"/>
          <cell r="L4055"/>
          <cell r="M4055"/>
          <cell r="N4055"/>
          <cell r="O4055"/>
          <cell r="P4055">
            <v>0</v>
          </cell>
          <cell r="Q4055"/>
          <cell r="R4055"/>
          <cell r="S4055" t="str">
            <v xml:space="preserve">32819 </v>
          </cell>
          <cell r="T4055"/>
          <cell r="U4055"/>
          <cell r="V4055"/>
          <cell r="W4055"/>
          <cell r="X4055"/>
          <cell r="Y4055"/>
          <cell r="Z4055"/>
          <cell r="AA4055">
            <v>32819</v>
          </cell>
          <cell r="AB4055"/>
        </row>
        <row r="4056">
          <cell r="A4056"/>
          <cell r="B4056"/>
          <cell r="C4056"/>
          <cell r="D4056"/>
          <cell r="E4056"/>
          <cell r="F4056"/>
          <cell r="G4056"/>
          <cell r="H4056"/>
          <cell r="I4056"/>
          <cell r="J4056"/>
          <cell r="K4056"/>
          <cell r="L4056"/>
          <cell r="M4056"/>
          <cell r="N4056"/>
          <cell r="O4056"/>
          <cell r="P4056">
            <v>0</v>
          </cell>
          <cell r="Q4056"/>
          <cell r="R4056"/>
          <cell r="S4056" t="str">
            <v xml:space="preserve">32819 </v>
          </cell>
          <cell r="T4056"/>
          <cell r="U4056"/>
          <cell r="V4056"/>
          <cell r="W4056"/>
          <cell r="X4056"/>
          <cell r="Y4056"/>
          <cell r="Z4056"/>
          <cell r="AA4056">
            <v>32819</v>
          </cell>
          <cell r="AB4056"/>
        </row>
        <row r="4057">
          <cell r="A4057"/>
          <cell r="B4057"/>
          <cell r="C4057"/>
          <cell r="D4057"/>
          <cell r="E4057"/>
          <cell r="F4057"/>
          <cell r="G4057"/>
          <cell r="H4057"/>
          <cell r="I4057"/>
          <cell r="J4057"/>
          <cell r="K4057"/>
          <cell r="L4057"/>
          <cell r="M4057"/>
          <cell r="N4057"/>
          <cell r="O4057"/>
          <cell r="P4057">
            <v>0</v>
          </cell>
          <cell r="Q4057"/>
          <cell r="R4057"/>
          <cell r="S4057" t="str">
            <v xml:space="preserve">32819 </v>
          </cell>
          <cell r="T4057"/>
          <cell r="U4057"/>
          <cell r="V4057"/>
          <cell r="W4057"/>
          <cell r="X4057"/>
          <cell r="Y4057"/>
          <cell r="Z4057"/>
          <cell r="AA4057">
            <v>32819</v>
          </cell>
          <cell r="AB4057"/>
        </row>
        <row r="4058">
          <cell r="A4058"/>
          <cell r="B4058"/>
          <cell r="C4058"/>
          <cell r="D4058"/>
          <cell r="E4058"/>
          <cell r="F4058"/>
          <cell r="G4058"/>
          <cell r="H4058"/>
          <cell r="I4058"/>
          <cell r="J4058"/>
          <cell r="K4058"/>
          <cell r="L4058"/>
          <cell r="M4058"/>
          <cell r="N4058"/>
          <cell r="O4058"/>
          <cell r="P4058">
            <v>0</v>
          </cell>
          <cell r="Q4058"/>
          <cell r="R4058"/>
          <cell r="S4058" t="str">
            <v xml:space="preserve">32819 </v>
          </cell>
          <cell r="T4058"/>
          <cell r="U4058"/>
          <cell r="V4058"/>
          <cell r="W4058"/>
          <cell r="X4058"/>
          <cell r="Y4058"/>
          <cell r="Z4058"/>
          <cell r="AA4058">
            <v>32819</v>
          </cell>
          <cell r="AB4058"/>
        </row>
        <row r="4059">
          <cell r="A4059"/>
          <cell r="B4059"/>
          <cell r="C4059"/>
          <cell r="D4059"/>
          <cell r="E4059"/>
          <cell r="F4059"/>
          <cell r="G4059"/>
          <cell r="H4059"/>
          <cell r="I4059"/>
          <cell r="J4059"/>
          <cell r="K4059"/>
          <cell r="L4059"/>
          <cell r="M4059"/>
          <cell r="N4059"/>
          <cell r="O4059"/>
          <cell r="P4059">
            <v>0</v>
          </cell>
          <cell r="Q4059"/>
          <cell r="R4059"/>
          <cell r="S4059" t="str">
            <v xml:space="preserve">32819 </v>
          </cell>
          <cell r="T4059"/>
          <cell r="U4059"/>
          <cell r="V4059"/>
          <cell r="W4059"/>
          <cell r="X4059"/>
          <cell r="Y4059"/>
          <cell r="Z4059"/>
          <cell r="AA4059">
            <v>32819</v>
          </cell>
          <cell r="AB4059"/>
        </row>
        <row r="4060">
          <cell r="A4060"/>
          <cell r="B4060"/>
          <cell r="C4060"/>
          <cell r="D4060"/>
          <cell r="E4060"/>
          <cell r="F4060"/>
          <cell r="G4060"/>
          <cell r="H4060"/>
          <cell r="I4060"/>
          <cell r="J4060"/>
          <cell r="K4060"/>
          <cell r="L4060"/>
          <cell r="M4060"/>
          <cell r="N4060"/>
          <cell r="O4060"/>
          <cell r="P4060">
            <v>0</v>
          </cell>
          <cell r="Q4060"/>
          <cell r="R4060"/>
          <cell r="S4060" t="str">
            <v xml:space="preserve">32819 </v>
          </cell>
          <cell r="T4060"/>
          <cell r="U4060"/>
          <cell r="V4060"/>
          <cell r="W4060"/>
          <cell r="X4060"/>
          <cell r="Y4060"/>
          <cell r="Z4060"/>
          <cell r="AA4060">
            <v>32819</v>
          </cell>
          <cell r="AB4060"/>
        </row>
        <row r="4061">
          <cell r="A4061"/>
          <cell r="B4061"/>
          <cell r="C4061"/>
          <cell r="D4061"/>
          <cell r="E4061"/>
          <cell r="F4061"/>
          <cell r="G4061"/>
          <cell r="H4061"/>
          <cell r="I4061"/>
          <cell r="J4061"/>
          <cell r="K4061"/>
          <cell r="L4061"/>
          <cell r="M4061"/>
          <cell r="N4061"/>
          <cell r="O4061"/>
          <cell r="P4061">
            <v>0</v>
          </cell>
          <cell r="Q4061"/>
          <cell r="R4061"/>
          <cell r="S4061" t="str">
            <v xml:space="preserve">32819 </v>
          </cell>
          <cell r="T4061"/>
          <cell r="U4061"/>
          <cell r="V4061"/>
          <cell r="W4061"/>
          <cell r="X4061"/>
          <cell r="Y4061"/>
          <cell r="Z4061"/>
          <cell r="AA4061">
            <v>32819</v>
          </cell>
          <cell r="AB4061"/>
        </row>
        <row r="4062">
          <cell r="A4062"/>
          <cell r="B4062"/>
          <cell r="C4062"/>
          <cell r="D4062"/>
          <cell r="E4062"/>
          <cell r="F4062"/>
          <cell r="G4062"/>
          <cell r="H4062"/>
          <cell r="I4062"/>
          <cell r="J4062"/>
          <cell r="K4062"/>
          <cell r="L4062"/>
          <cell r="M4062"/>
          <cell r="N4062"/>
          <cell r="O4062"/>
          <cell r="P4062">
            <v>0</v>
          </cell>
          <cell r="Q4062"/>
          <cell r="R4062"/>
          <cell r="S4062" t="str">
            <v xml:space="preserve">32819 </v>
          </cell>
          <cell r="T4062"/>
          <cell r="U4062"/>
          <cell r="V4062"/>
          <cell r="W4062"/>
          <cell r="X4062"/>
          <cell r="Y4062"/>
          <cell r="Z4062"/>
          <cell r="AA4062">
            <v>32819</v>
          </cell>
          <cell r="AB4062"/>
        </row>
        <row r="4063">
          <cell r="A4063"/>
          <cell r="B4063"/>
          <cell r="C4063"/>
          <cell r="D4063"/>
          <cell r="E4063"/>
          <cell r="F4063"/>
          <cell r="G4063"/>
          <cell r="H4063"/>
          <cell r="I4063"/>
          <cell r="J4063"/>
          <cell r="K4063"/>
          <cell r="L4063"/>
          <cell r="M4063"/>
          <cell r="N4063"/>
          <cell r="O4063"/>
          <cell r="P4063">
            <v>0</v>
          </cell>
          <cell r="Q4063"/>
          <cell r="R4063"/>
          <cell r="S4063" t="str">
            <v xml:space="preserve">32819 </v>
          </cell>
          <cell r="T4063"/>
          <cell r="U4063"/>
          <cell r="V4063"/>
          <cell r="W4063"/>
          <cell r="X4063"/>
          <cell r="Y4063"/>
          <cell r="Z4063"/>
          <cell r="AA4063">
            <v>32819</v>
          </cell>
          <cell r="AB4063"/>
        </row>
        <row r="4064">
          <cell r="A4064"/>
          <cell r="B4064"/>
          <cell r="C4064"/>
          <cell r="D4064"/>
          <cell r="E4064"/>
          <cell r="F4064"/>
          <cell r="G4064"/>
          <cell r="H4064"/>
          <cell r="I4064"/>
          <cell r="J4064"/>
          <cell r="K4064"/>
          <cell r="L4064"/>
          <cell r="M4064"/>
          <cell r="N4064"/>
          <cell r="O4064"/>
          <cell r="P4064">
            <v>0</v>
          </cell>
          <cell r="Q4064"/>
          <cell r="R4064"/>
          <cell r="S4064" t="str">
            <v xml:space="preserve">32819 </v>
          </cell>
          <cell r="T4064"/>
          <cell r="U4064"/>
          <cell r="V4064"/>
          <cell r="W4064"/>
          <cell r="X4064"/>
          <cell r="Y4064"/>
          <cell r="Z4064"/>
          <cell r="AA4064">
            <v>32819</v>
          </cell>
          <cell r="AB4064"/>
        </row>
        <row r="4065">
          <cell r="A4065"/>
          <cell r="B4065"/>
          <cell r="C4065"/>
          <cell r="D4065"/>
          <cell r="E4065"/>
          <cell r="F4065"/>
          <cell r="G4065"/>
          <cell r="H4065"/>
          <cell r="I4065"/>
          <cell r="J4065"/>
          <cell r="K4065"/>
          <cell r="L4065"/>
          <cell r="M4065"/>
          <cell r="N4065"/>
          <cell r="O4065"/>
          <cell r="P4065">
            <v>0</v>
          </cell>
          <cell r="Q4065"/>
          <cell r="R4065"/>
          <cell r="S4065" t="str">
            <v xml:space="preserve">32819 </v>
          </cell>
          <cell r="T4065"/>
          <cell r="U4065"/>
          <cell r="V4065"/>
          <cell r="W4065"/>
          <cell r="X4065"/>
          <cell r="Y4065"/>
          <cell r="Z4065"/>
          <cell r="AA4065">
            <v>32819</v>
          </cell>
          <cell r="AB4065"/>
        </row>
        <row r="4066">
          <cell r="A4066"/>
          <cell r="B4066"/>
          <cell r="C4066"/>
          <cell r="D4066"/>
          <cell r="E4066"/>
          <cell r="F4066"/>
          <cell r="G4066"/>
          <cell r="H4066"/>
          <cell r="I4066"/>
          <cell r="J4066"/>
          <cell r="K4066"/>
          <cell r="L4066"/>
          <cell r="M4066"/>
          <cell r="N4066"/>
          <cell r="O4066"/>
          <cell r="P4066">
            <v>0</v>
          </cell>
          <cell r="Q4066"/>
          <cell r="R4066"/>
          <cell r="S4066" t="str">
            <v xml:space="preserve">32819 </v>
          </cell>
          <cell r="T4066"/>
          <cell r="U4066"/>
          <cell r="V4066"/>
          <cell r="W4066"/>
          <cell r="X4066"/>
          <cell r="Y4066"/>
          <cell r="Z4066"/>
          <cell r="AA4066">
            <v>32819</v>
          </cell>
          <cell r="AB4066"/>
        </row>
        <row r="4067">
          <cell r="A4067"/>
          <cell r="B4067"/>
          <cell r="C4067"/>
          <cell r="D4067"/>
          <cell r="E4067"/>
          <cell r="F4067"/>
          <cell r="G4067"/>
          <cell r="H4067"/>
          <cell r="I4067"/>
          <cell r="J4067"/>
          <cell r="K4067"/>
          <cell r="L4067"/>
          <cell r="M4067"/>
          <cell r="N4067"/>
          <cell r="O4067"/>
          <cell r="P4067">
            <v>0</v>
          </cell>
          <cell r="Q4067"/>
          <cell r="R4067"/>
          <cell r="S4067" t="str">
            <v xml:space="preserve">32819 </v>
          </cell>
          <cell r="T4067"/>
          <cell r="U4067"/>
          <cell r="V4067"/>
          <cell r="W4067"/>
          <cell r="X4067"/>
          <cell r="Y4067"/>
          <cell r="Z4067"/>
          <cell r="AA4067">
            <v>32819</v>
          </cell>
          <cell r="AB4067"/>
        </row>
        <row r="4068">
          <cell r="A4068"/>
          <cell r="B4068"/>
          <cell r="C4068"/>
          <cell r="D4068"/>
          <cell r="E4068"/>
          <cell r="F4068"/>
          <cell r="G4068"/>
          <cell r="H4068"/>
          <cell r="I4068"/>
          <cell r="J4068"/>
          <cell r="K4068"/>
          <cell r="L4068"/>
          <cell r="M4068"/>
          <cell r="N4068"/>
          <cell r="O4068"/>
          <cell r="P4068">
            <v>0</v>
          </cell>
          <cell r="Q4068"/>
          <cell r="R4068"/>
          <cell r="S4068" t="str">
            <v xml:space="preserve">32819 </v>
          </cell>
          <cell r="T4068"/>
          <cell r="U4068"/>
          <cell r="V4068"/>
          <cell r="W4068"/>
          <cell r="X4068"/>
          <cell r="Y4068"/>
          <cell r="Z4068"/>
          <cell r="AA4068">
            <v>32819</v>
          </cell>
          <cell r="AB4068"/>
        </row>
        <row r="4069">
          <cell r="A4069"/>
          <cell r="B4069"/>
          <cell r="C4069"/>
          <cell r="D4069"/>
          <cell r="E4069"/>
          <cell r="F4069"/>
          <cell r="G4069"/>
          <cell r="H4069"/>
          <cell r="I4069"/>
          <cell r="J4069"/>
          <cell r="K4069"/>
          <cell r="L4069"/>
          <cell r="M4069"/>
          <cell r="N4069"/>
          <cell r="O4069"/>
          <cell r="P4069">
            <v>0</v>
          </cell>
          <cell r="Q4069"/>
          <cell r="R4069"/>
          <cell r="S4069" t="str">
            <v xml:space="preserve">32819 </v>
          </cell>
          <cell r="T4069"/>
          <cell r="U4069"/>
          <cell r="V4069"/>
          <cell r="W4069"/>
          <cell r="X4069"/>
          <cell r="Y4069"/>
          <cell r="Z4069"/>
          <cell r="AA4069">
            <v>32819</v>
          </cell>
          <cell r="AB4069"/>
        </row>
        <row r="4070">
          <cell r="A4070"/>
          <cell r="B4070"/>
          <cell r="C4070"/>
          <cell r="D4070"/>
          <cell r="E4070"/>
          <cell r="F4070"/>
          <cell r="G4070"/>
          <cell r="H4070"/>
          <cell r="I4070"/>
          <cell r="J4070"/>
          <cell r="K4070"/>
          <cell r="L4070"/>
          <cell r="M4070"/>
          <cell r="N4070"/>
          <cell r="O4070"/>
          <cell r="P4070">
            <v>0</v>
          </cell>
          <cell r="Q4070"/>
          <cell r="R4070"/>
          <cell r="S4070" t="str">
            <v xml:space="preserve">32819 </v>
          </cell>
          <cell r="T4070"/>
          <cell r="U4070"/>
          <cell r="V4070"/>
          <cell r="W4070"/>
          <cell r="X4070"/>
          <cell r="Y4070"/>
          <cell r="Z4070"/>
          <cell r="AA4070">
            <v>32819</v>
          </cell>
          <cell r="AB4070"/>
        </row>
        <row r="4071">
          <cell r="A4071"/>
          <cell r="B4071"/>
          <cell r="C4071"/>
          <cell r="D4071"/>
          <cell r="E4071"/>
          <cell r="F4071"/>
          <cell r="G4071"/>
          <cell r="H4071"/>
          <cell r="I4071"/>
          <cell r="J4071"/>
          <cell r="K4071"/>
          <cell r="L4071"/>
          <cell r="M4071"/>
          <cell r="N4071"/>
          <cell r="O4071"/>
          <cell r="P4071">
            <v>0</v>
          </cell>
          <cell r="Q4071"/>
          <cell r="R4071"/>
          <cell r="S4071" t="str">
            <v xml:space="preserve">32819 </v>
          </cell>
          <cell r="T4071"/>
          <cell r="U4071"/>
          <cell r="V4071"/>
          <cell r="W4071"/>
          <cell r="X4071"/>
          <cell r="Y4071"/>
          <cell r="Z4071"/>
          <cell r="AA4071">
            <v>32819</v>
          </cell>
          <cell r="AB4071"/>
        </row>
        <row r="4072">
          <cell r="A4072"/>
          <cell r="B4072"/>
          <cell r="C4072"/>
          <cell r="D4072"/>
          <cell r="E4072"/>
          <cell r="F4072"/>
          <cell r="G4072"/>
          <cell r="H4072"/>
          <cell r="I4072"/>
          <cell r="J4072"/>
          <cell r="K4072"/>
          <cell r="L4072"/>
          <cell r="M4072"/>
          <cell r="N4072"/>
          <cell r="O4072"/>
          <cell r="P4072">
            <v>0</v>
          </cell>
          <cell r="Q4072"/>
          <cell r="R4072"/>
          <cell r="S4072" t="str">
            <v xml:space="preserve">32819 </v>
          </cell>
          <cell r="T4072"/>
          <cell r="U4072"/>
          <cell r="V4072"/>
          <cell r="W4072"/>
          <cell r="X4072"/>
          <cell r="Y4072"/>
          <cell r="Z4072"/>
          <cell r="AA4072">
            <v>32819</v>
          </cell>
          <cell r="AB4072"/>
        </row>
        <row r="4073">
          <cell r="A4073"/>
          <cell r="B4073"/>
          <cell r="C4073"/>
          <cell r="D4073"/>
          <cell r="E4073"/>
          <cell r="F4073"/>
          <cell r="G4073"/>
          <cell r="H4073"/>
          <cell r="I4073"/>
          <cell r="J4073"/>
          <cell r="K4073"/>
          <cell r="L4073"/>
          <cell r="M4073"/>
          <cell r="N4073"/>
          <cell r="O4073"/>
          <cell r="P4073">
            <v>0</v>
          </cell>
          <cell r="Q4073"/>
          <cell r="R4073"/>
          <cell r="S4073" t="str">
            <v xml:space="preserve">32819 </v>
          </cell>
          <cell r="T4073"/>
          <cell r="U4073"/>
          <cell r="V4073"/>
          <cell r="W4073"/>
          <cell r="X4073"/>
          <cell r="Y4073"/>
          <cell r="Z4073"/>
          <cell r="AA4073">
            <v>32819</v>
          </cell>
          <cell r="AB4073"/>
        </row>
        <row r="4074">
          <cell r="A4074"/>
          <cell r="B4074"/>
          <cell r="C4074"/>
          <cell r="D4074"/>
          <cell r="E4074"/>
          <cell r="F4074"/>
          <cell r="G4074"/>
          <cell r="H4074"/>
          <cell r="I4074"/>
          <cell r="J4074"/>
          <cell r="K4074"/>
          <cell r="L4074"/>
          <cell r="M4074"/>
          <cell r="N4074"/>
          <cell r="O4074"/>
          <cell r="P4074">
            <v>0</v>
          </cell>
          <cell r="Q4074"/>
          <cell r="R4074"/>
          <cell r="S4074" t="str">
            <v xml:space="preserve">32819 </v>
          </cell>
          <cell r="T4074"/>
          <cell r="U4074"/>
          <cell r="V4074"/>
          <cell r="W4074"/>
          <cell r="X4074"/>
          <cell r="Y4074"/>
          <cell r="Z4074"/>
          <cell r="AA4074">
            <v>32819</v>
          </cell>
          <cell r="AB4074"/>
        </row>
        <row r="4075">
          <cell r="A4075"/>
          <cell r="B4075"/>
          <cell r="C4075"/>
          <cell r="D4075"/>
          <cell r="E4075"/>
          <cell r="F4075"/>
          <cell r="G4075"/>
          <cell r="H4075"/>
          <cell r="I4075"/>
          <cell r="J4075"/>
          <cell r="K4075"/>
          <cell r="L4075"/>
          <cell r="M4075"/>
          <cell r="N4075"/>
          <cell r="O4075"/>
          <cell r="P4075">
            <v>0</v>
          </cell>
          <cell r="Q4075"/>
          <cell r="R4075"/>
          <cell r="S4075" t="str">
            <v xml:space="preserve">32819 </v>
          </cell>
          <cell r="T4075"/>
          <cell r="U4075"/>
          <cell r="V4075"/>
          <cell r="W4075"/>
          <cell r="X4075"/>
          <cell r="Y4075"/>
          <cell r="Z4075"/>
          <cell r="AA4075">
            <v>32819</v>
          </cell>
          <cell r="AB4075"/>
        </row>
        <row r="4076">
          <cell r="A4076"/>
          <cell r="B4076"/>
          <cell r="C4076"/>
          <cell r="D4076"/>
          <cell r="E4076"/>
          <cell r="F4076"/>
          <cell r="G4076"/>
          <cell r="H4076"/>
          <cell r="I4076"/>
          <cell r="J4076"/>
          <cell r="K4076"/>
          <cell r="L4076"/>
          <cell r="M4076"/>
          <cell r="N4076"/>
          <cell r="O4076"/>
          <cell r="P4076">
            <v>0</v>
          </cell>
          <cell r="Q4076"/>
          <cell r="R4076"/>
          <cell r="S4076" t="str">
            <v xml:space="preserve">32819 </v>
          </cell>
          <cell r="T4076"/>
          <cell r="U4076"/>
          <cell r="V4076"/>
          <cell r="W4076"/>
          <cell r="X4076"/>
          <cell r="Y4076"/>
          <cell r="Z4076"/>
          <cell r="AA4076">
            <v>32819</v>
          </cell>
          <cell r="AB4076"/>
        </row>
        <row r="4077">
          <cell r="A4077"/>
          <cell r="B4077"/>
          <cell r="C4077"/>
          <cell r="D4077"/>
          <cell r="E4077"/>
          <cell r="F4077"/>
          <cell r="G4077"/>
          <cell r="H4077"/>
          <cell r="I4077"/>
          <cell r="J4077"/>
          <cell r="K4077"/>
          <cell r="L4077"/>
          <cell r="M4077"/>
          <cell r="N4077"/>
          <cell r="O4077"/>
          <cell r="P4077">
            <v>0</v>
          </cell>
          <cell r="Q4077"/>
          <cell r="R4077"/>
          <cell r="S4077" t="str">
            <v xml:space="preserve">32819 </v>
          </cell>
          <cell r="T4077"/>
          <cell r="U4077"/>
          <cell r="V4077"/>
          <cell r="W4077"/>
          <cell r="X4077"/>
          <cell r="Y4077"/>
          <cell r="Z4077"/>
          <cell r="AA4077">
            <v>32819</v>
          </cell>
          <cell r="AB4077"/>
        </row>
        <row r="4078">
          <cell r="A4078"/>
          <cell r="B4078"/>
          <cell r="C4078"/>
          <cell r="D4078"/>
          <cell r="E4078"/>
          <cell r="F4078"/>
          <cell r="G4078"/>
          <cell r="H4078"/>
          <cell r="I4078"/>
          <cell r="J4078"/>
          <cell r="K4078"/>
          <cell r="L4078"/>
          <cell r="M4078"/>
          <cell r="N4078"/>
          <cell r="O4078"/>
          <cell r="P4078">
            <v>0</v>
          </cell>
          <cell r="Q4078"/>
          <cell r="R4078"/>
          <cell r="S4078" t="str">
            <v xml:space="preserve">32819 </v>
          </cell>
          <cell r="T4078"/>
          <cell r="U4078"/>
          <cell r="V4078"/>
          <cell r="W4078"/>
          <cell r="X4078"/>
          <cell r="Y4078"/>
          <cell r="Z4078"/>
          <cell r="AA4078">
            <v>32819</v>
          </cell>
          <cell r="AB4078"/>
        </row>
        <row r="4079">
          <cell r="A4079"/>
          <cell r="B4079"/>
          <cell r="C4079"/>
          <cell r="D4079"/>
          <cell r="E4079"/>
          <cell r="F4079"/>
          <cell r="G4079"/>
          <cell r="H4079"/>
          <cell r="I4079"/>
          <cell r="J4079"/>
          <cell r="K4079"/>
          <cell r="L4079"/>
          <cell r="M4079"/>
          <cell r="N4079"/>
          <cell r="O4079"/>
          <cell r="P4079">
            <v>0</v>
          </cell>
          <cell r="Q4079"/>
          <cell r="R4079"/>
          <cell r="S4079" t="str">
            <v xml:space="preserve">32819 </v>
          </cell>
          <cell r="T4079"/>
          <cell r="U4079"/>
          <cell r="V4079"/>
          <cell r="W4079"/>
          <cell r="X4079"/>
          <cell r="Y4079"/>
          <cell r="Z4079"/>
          <cell r="AA4079">
            <v>32819</v>
          </cell>
          <cell r="AB4079"/>
        </row>
        <row r="4080">
          <cell r="A4080"/>
          <cell r="B4080"/>
          <cell r="C4080"/>
          <cell r="D4080"/>
          <cell r="E4080"/>
          <cell r="F4080"/>
          <cell r="G4080"/>
          <cell r="H4080"/>
          <cell r="I4080"/>
          <cell r="J4080"/>
          <cell r="K4080"/>
          <cell r="L4080"/>
          <cell r="M4080"/>
          <cell r="N4080"/>
          <cell r="O4080"/>
          <cell r="P4080">
            <v>0</v>
          </cell>
          <cell r="Q4080"/>
          <cell r="R4080"/>
          <cell r="S4080" t="str">
            <v xml:space="preserve">32819 </v>
          </cell>
          <cell r="T4080"/>
          <cell r="U4080"/>
          <cell r="V4080"/>
          <cell r="W4080"/>
          <cell r="X4080"/>
          <cell r="Y4080"/>
          <cell r="Z4080"/>
          <cell r="AA4080">
            <v>32819</v>
          </cell>
          <cell r="AB4080"/>
        </row>
        <row r="4081">
          <cell r="A4081"/>
          <cell r="B4081"/>
          <cell r="C4081"/>
          <cell r="D4081"/>
          <cell r="E4081"/>
          <cell r="F4081"/>
          <cell r="G4081"/>
          <cell r="H4081"/>
          <cell r="I4081"/>
          <cell r="J4081"/>
          <cell r="K4081"/>
          <cell r="L4081"/>
          <cell r="M4081"/>
          <cell r="N4081"/>
          <cell r="O4081"/>
          <cell r="P4081">
            <v>0</v>
          </cell>
          <cell r="Q4081"/>
          <cell r="R4081"/>
          <cell r="S4081" t="str">
            <v xml:space="preserve">32819 </v>
          </cell>
          <cell r="T4081"/>
          <cell r="U4081"/>
          <cell r="V4081"/>
          <cell r="W4081"/>
          <cell r="X4081"/>
          <cell r="Y4081"/>
          <cell r="Z4081"/>
          <cell r="AA4081">
            <v>32819</v>
          </cell>
          <cell r="AB4081"/>
        </row>
        <row r="4082">
          <cell r="A4082"/>
          <cell r="B4082"/>
          <cell r="C4082"/>
          <cell r="D4082"/>
          <cell r="E4082"/>
          <cell r="F4082"/>
          <cell r="G4082"/>
          <cell r="H4082"/>
          <cell r="I4082"/>
          <cell r="J4082"/>
          <cell r="K4082"/>
          <cell r="L4082"/>
          <cell r="M4082"/>
          <cell r="N4082"/>
          <cell r="O4082"/>
          <cell r="P4082">
            <v>0</v>
          </cell>
          <cell r="Q4082"/>
          <cell r="R4082"/>
          <cell r="S4082" t="str">
            <v xml:space="preserve">32819 </v>
          </cell>
          <cell r="T4082"/>
          <cell r="U4082"/>
          <cell r="V4082"/>
          <cell r="W4082"/>
          <cell r="X4082"/>
          <cell r="Y4082"/>
          <cell r="Z4082"/>
          <cell r="AA4082">
            <v>32819</v>
          </cell>
          <cell r="AB4082"/>
        </row>
        <row r="4083">
          <cell r="A4083"/>
          <cell r="B4083"/>
          <cell r="C4083"/>
          <cell r="D4083"/>
          <cell r="E4083"/>
          <cell r="F4083"/>
          <cell r="G4083"/>
          <cell r="H4083"/>
          <cell r="I4083"/>
          <cell r="J4083"/>
          <cell r="K4083"/>
          <cell r="L4083"/>
          <cell r="M4083"/>
          <cell r="N4083"/>
          <cell r="O4083"/>
          <cell r="P4083">
            <v>0</v>
          </cell>
          <cell r="Q4083"/>
          <cell r="R4083"/>
          <cell r="S4083" t="str">
            <v xml:space="preserve">32819 </v>
          </cell>
          <cell r="T4083"/>
          <cell r="U4083"/>
          <cell r="V4083"/>
          <cell r="W4083"/>
          <cell r="X4083"/>
          <cell r="Y4083"/>
          <cell r="Z4083"/>
          <cell r="AA4083">
            <v>32819</v>
          </cell>
          <cell r="AB4083"/>
        </row>
        <row r="4084">
          <cell r="A4084"/>
          <cell r="B4084"/>
          <cell r="C4084"/>
          <cell r="D4084"/>
          <cell r="E4084"/>
          <cell r="F4084"/>
          <cell r="G4084"/>
          <cell r="H4084"/>
          <cell r="I4084"/>
          <cell r="J4084"/>
          <cell r="K4084"/>
          <cell r="L4084"/>
          <cell r="M4084"/>
          <cell r="N4084"/>
          <cell r="O4084"/>
          <cell r="P4084">
            <v>0</v>
          </cell>
          <cell r="Q4084"/>
          <cell r="R4084"/>
          <cell r="S4084" t="str">
            <v xml:space="preserve">32819 </v>
          </cell>
          <cell r="T4084"/>
          <cell r="U4084"/>
          <cell r="V4084"/>
          <cell r="W4084"/>
          <cell r="X4084"/>
          <cell r="Y4084"/>
          <cell r="Z4084"/>
          <cell r="AA4084">
            <v>32819</v>
          </cell>
          <cell r="AB4084"/>
        </row>
        <row r="4085">
          <cell r="A4085"/>
          <cell r="B4085"/>
          <cell r="C4085"/>
          <cell r="D4085"/>
          <cell r="E4085"/>
          <cell r="F4085"/>
          <cell r="G4085"/>
          <cell r="H4085"/>
          <cell r="I4085"/>
          <cell r="J4085"/>
          <cell r="K4085"/>
          <cell r="L4085"/>
          <cell r="M4085"/>
          <cell r="N4085"/>
          <cell r="O4085"/>
          <cell r="P4085">
            <v>0</v>
          </cell>
          <cell r="Q4085"/>
          <cell r="R4085"/>
          <cell r="S4085" t="str">
            <v xml:space="preserve">32819 </v>
          </cell>
          <cell r="T4085"/>
          <cell r="U4085"/>
          <cell r="V4085"/>
          <cell r="W4085"/>
          <cell r="X4085"/>
          <cell r="Y4085"/>
          <cell r="Z4085"/>
          <cell r="AA4085">
            <v>32819</v>
          </cell>
          <cell r="AB4085"/>
        </row>
        <row r="4086">
          <cell r="A4086"/>
          <cell r="B4086"/>
          <cell r="C4086"/>
          <cell r="D4086"/>
          <cell r="E4086"/>
          <cell r="F4086"/>
          <cell r="G4086"/>
          <cell r="H4086"/>
          <cell r="I4086"/>
          <cell r="J4086"/>
          <cell r="K4086"/>
          <cell r="L4086"/>
          <cell r="M4086"/>
          <cell r="N4086"/>
          <cell r="O4086"/>
          <cell r="P4086">
            <v>0</v>
          </cell>
          <cell r="Q4086"/>
          <cell r="R4086"/>
          <cell r="S4086" t="str">
            <v xml:space="preserve">32819 </v>
          </cell>
          <cell r="T4086"/>
          <cell r="U4086"/>
          <cell r="V4086"/>
          <cell r="W4086"/>
          <cell r="X4086"/>
          <cell r="Y4086"/>
          <cell r="Z4086"/>
          <cell r="AA4086">
            <v>32819</v>
          </cell>
          <cell r="AB4086"/>
        </row>
        <row r="4087">
          <cell r="A4087"/>
          <cell r="B4087"/>
          <cell r="C4087"/>
          <cell r="D4087"/>
          <cell r="E4087"/>
          <cell r="F4087"/>
          <cell r="G4087"/>
          <cell r="H4087"/>
          <cell r="I4087"/>
          <cell r="J4087"/>
          <cell r="K4087"/>
          <cell r="L4087"/>
          <cell r="M4087"/>
          <cell r="N4087"/>
          <cell r="O4087"/>
          <cell r="P4087">
            <v>0</v>
          </cell>
          <cell r="Q4087"/>
          <cell r="R4087"/>
          <cell r="S4087" t="str">
            <v xml:space="preserve">32819 </v>
          </cell>
          <cell r="T4087"/>
          <cell r="U4087"/>
          <cell r="V4087"/>
          <cell r="W4087"/>
          <cell r="X4087"/>
          <cell r="Y4087"/>
          <cell r="Z4087"/>
          <cell r="AA4087">
            <v>32819</v>
          </cell>
          <cell r="AB4087"/>
        </row>
        <row r="4088">
          <cell r="A4088"/>
          <cell r="B4088"/>
          <cell r="C4088"/>
          <cell r="D4088"/>
          <cell r="E4088"/>
          <cell r="F4088"/>
          <cell r="G4088"/>
          <cell r="H4088"/>
          <cell r="I4088"/>
          <cell r="J4088"/>
          <cell r="K4088"/>
          <cell r="L4088"/>
          <cell r="M4088"/>
          <cell r="N4088"/>
          <cell r="O4088"/>
          <cell r="P4088">
            <v>0</v>
          </cell>
          <cell r="Q4088"/>
          <cell r="R4088"/>
          <cell r="S4088" t="str">
            <v xml:space="preserve">32819 </v>
          </cell>
          <cell r="T4088"/>
          <cell r="U4088"/>
          <cell r="V4088"/>
          <cell r="W4088"/>
          <cell r="X4088"/>
          <cell r="Y4088"/>
          <cell r="Z4088"/>
          <cell r="AA4088">
            <v>32819</v>
          </cell>
          <cell r="AB4088"/>
        </row>
        <row r="4089">
          <cell r="A4089"/>
          <cell r="B4089"/>
          <cell r="C4089"/>
          <cell r="D4089"/>
          <cell r="E4089"/>
          <cell r="F4089"/>
          <cell r="G4089"/>
          <cell r="H4089"/>
          <cell r="I4089"/>
          <cell r="J4089"/>
          <cell r="K4089"/>
          <cell r="L4089"/>
          <cell r="M4089"/>
          <cell r="N4089"/>
          <cell r="O4089"/>
          <cell r="P4089">
            <v>0</v>
          </cell>
          <cell r="Q4089"/>
          <cell r="R4089"/>
          <cell r="S4089" t="str">
            <v xml:space="preserve">32819 </v>
          </cell>
          <cell r="T4089"/>
          <cell r="U4089"/>
          <cell r="V4089"/>
          <cell r="W4089"/>
          <cell r="X4089"/>
          <cell r="Y4089"/>
          <cell r="Z4089"/>
          <cell r="AA4089">
            <v>32819</v>
          </cell>
          <cell r="AB4089"/>
        </row>
        <row r="4090">
          <cell r="A4090"/>
          <cell r="B4090"/>
          <cell r="C4090"/>
          <cell r="D4090"/>
          <cell r="E4090"/>
          <cell r="F4090"/>
          <cell r="G4090"/>
          <cell r="H4090"/>
          <cell r="I4090"/>
          <cell r="J4090"/>
          <cell r="K4090"/>
          <cell r="L4090"/>
          <cell r="M4090"/>
          <cell r="N4090"/>
          <cell r="O4090"/>
          <cell r="P4090">
            <v>0</v>
          </cell>
          <cell r="Q4090"/>
          <cell r="R4090"/>
          <cell r="S4090" t="str">
            <v xml:space="preserve">32819 </v>
          </cell>
          <cell r="T4090"/>
          <cell r="U4090"/>
          <cell r="V4090"/>
          <cell r="W4090"/>
          <cell r="X4090"/>
          <cell r="Y4090"/>
          <cell r="Z4090"/>
          <cell r="AA4090">
            <v>32819</v>
          </cell>
          <cell r="AB4090"/>
        </row>
        <row r="4091">
          <cell r="A4091"/>
          <cell r="B4091"/>
          <cell r="C4091"/>
          <cell r="D4091"/>
          <cell r="E4091"/>
          <cell r="F4091"/>
          <cell r="G4091"/>
          <cell r="H4091"/>
          <cell r="I4091"/>
          <cell r="J4091"/>
          <cell r="K4091"/>
          <cell r="L4091"/>
          <cell r="M4091"/>
          <cell r="N4091"/>
          <cell r="O4091"/>
          <cell r="P4091">
            <v>0</v>
          </cell>
          <cell r="Q4091"/>
          <cell r="R4091"/>
          <cell r="S4091" t="str">
            <v xml:space="preserve">32819 </v>
          </cell>
          <cell r="T4091"/>
          <cell r="U4091"/>
          <cell r="V4091"/>
          <cell r="W4091"/>
          <cell r="X4091"/>
          <cell r="Y4091"/>
          <cell r="Z4091"/>
          <cell r="AA4091">
            <v>32819</v>
          </cell>
          <cell r="AB4091"/>
        </row>
        <row r="4092">
          <cell r="A4092"/>
          <cell r="B4092"/>
          <cell r="C4092"/>
          <cell r="D4092"/>
          <cell r="E4092"/>
          <cell r="F4092"/>
          <cell r="G4092"/>
          <cell r="H4092"/>
          <cell r="I4092"/>
          <cell r="J4092"/>
          <cell r="K4092"/>
          <cell r="L4092"/>
          <cell r="M4092"/>
          <cell r="N4092"/>
          <cell r="O4092"/>
          <cell r="P4092">
            <v>0</v>
          </cell>
          <cell r="Q4092"/>
          <cell r="R4092"/>
          <cell r="S4092" t="str">
            <v xml:space="preserve">32819 </v>
          </cell>
          <cell r="T4092"/>
          <cell r="U4092"/>
          <cell r="V4092"/>
          <cell r="W4092"/>
          <cell r="X4092"/>
          <cell r="Y4092"/>
          <cell r="Z4092"/>
          <cell r="AA4092">
            <v>32819</v>
          </cell>
          <cell r="AB4092"/>
        </row>
        <row r="4093">
          <cell r="A4093"/>
          <cell r="B4093"/>
          <cell r="C4093"/>
          <cell r="D4093"/>
          <cell r="E4093"/>
          <cell r="F4093"/>
          <cell r="G4093"/>
          <cell r="H4093"/>
          <cell r="I4093"/>
          <cell r="J4093"/>
          <cell r="K4093"/>
          <cell r="L4093"/>
          <cell r="M4093"/>
          <cell r="N4093"/>
          <cell r="O4093"/>
          <cell r="P4093">
            <v>0</v>
          </cell>
          <cell r="Q4093"/>
          <cell r="R4093"/>
          <cell r="S4093" t="str">
            <v xml:space="preserve">32819 </v>
          </cell>
          <cell r="T4093"/>
          <cell r="U4093"/>
          <cell r="V4093"/>
          <cell r="W4093"/>
          <cell r="X4093"/>
          <cell r="Y4093"/>
          <cell r="Z4093"/>
          <cell r="AA4093">
            <v>32819</v>
          </cell>
          <cell r="AB4093"/>
        </row>
        <row r="4094">
          <cell r="A4094"/>
          <cell r="B4094"/>
          <cell r="C4094"/>
          <cell r="D4094"/>
          <cell r="E4094"/>
          <cell r="F4094"/>
          <cell r="G4094"/>
          <cell r="H4094"/>
          <cell r="I4094"/>
          <cell r="J4094"/>
          <cell r="K4094"/>
          <cell r="L4094"/>
          <cell r="M4094"/>
          <cell r="N4094"/>
          <cell r="O4094"/>
          <cell r="P4094">
            <v>0</v>
          </cell>
          <cell r="Q4094"/>
          <cell r="R4094"/>
          <cell r="S4094" t="str">
            <v xml:space="preserve">32819 </v>
          </cell>
          <cell r="T4094"/>
          <cell r="U4094"/>
          <cell r="V4094"/>
          <cell r="W4094"/>
          <cell r="X4094"/>
          <cell r="Y4094"/>
          <cell r="Z4094"/>
          <cell r="AA4094">
            <v>32819</v>
          </cell>
          <cell r="AB4094"/>
        </row>
        <row r="4095">
          <cell r="A4095"/>
          <cell r="B4095"/>
          <cell r="C4095"/>
          <cell r="D4095"/>
          <cell r="E4095"/>
          <cell r="F4095"/>
          <cell r="G4095"/>
          <cell r="H4095"/>
          <cell r="I4095"/>
          <cell r="J4095"/>
          <cell r="K4095"/>
          <cell r="L4095"/>
          <cell r="M4095"/>
          <cell r="N4095"/>
          <cell r="O4095"/>
          <cell r="P4095">
            <v>0</v>
          </cell>
          <cell r="Q4095"/>
          <cell r="R4095"/>
          <cell r="S4095" t="str">
            <v xml:space="preserve">32819 </v>
          </cell>
          <cell r="T4095"/>
          <cell r="U4095"/>
          <cell r="V4095"/>
          <cell r="W4095"/>
          <cell r="X4095"/>
          <cell r="Y4095"/>
          <cell r="Z4095"/>
          <cell r="AA4095">
            <v>32819</v>
          </cell>
          <cell r="AB4095"/>
        </row>
        <row r="4096">
          <cell r="A4096"/>
          <cell r="B4096"/>
          <cell r="C4096"/>
          <cell r="D4096"/>
          <cell r="E4096"/>
          <cell r="F4096"/>
          <cell r="G4096"/>
          <cell r="H4096"/>
          <cell r="I4096"/>
          <cell r="J4096"/>
          <cell r="K4096"/>
          <cell r="L4096"/>
          <cell r="M4096"/>
          <cell r="N4096"/>
          <cell r="O4096"/>
          <cell r="P4096">
            <v>0</v>
          </cell>
          <cell r="Q4096"/>
          <cell r="R4096"/>
          <cell r="S4096" t="str">
            <v xml:space="preserve">32819 </v>
          </cell>
          <cell r="T4096"/>
          <cell r="U4096"/>
          <cell r="V4096"/>
          <cell r="W4096"/>
          <cell r="X4096"/>
          <cell r="Y4096"/>
          <cell r="Z4096"/>
          <cell r="AA4096">
            <v>32819</v>
          </cell>
          <cell r="AB4096"/>
        </row>
        <row r="4097">
          <cell r="A4097"/>
          <cell r="B4097"/>
          <cell r="C4097"/>
          <cell r="D4097"/>
          <cell r="E4097"/>
          <cell r="F4097"/>
          <cell r="G4097"/>
          <cell r="H4097"/>
          <cell r="I4097"/>
          <cell r="J4097"/>
          <cell r="K4097"/>
          <cell r="L4097"/>
          <cell r="M4097"/>
          <cell r="N4097"/>
          <cell r="O4097"/>
          <cell r="P4097">
            <v>0</v>
          </cell>
          <cell r="Q4097"/>
          <cell r="R4097"/>
          <cell r="S4097" t="str">
            <v xml:space="preserve">32819 </v>
          </cell>
          <cell r="T4097"/>
          <cell r="U4097"/>
          <cell r="V4097"/>
          <cell r="W4097"/>
          <cell r="X4097"/>
          <cell r="Y4097"/>
          <cell r="Z4097"/>
          <cell r="AA4097">
            <v>32819</v>
          </cell>
          <cell r="AB4097"/>
        </row>
        <row r="4098">
          <cell r="A4098"/>
          <cell r="B4098"/>
          <cell r="C4098"/>
          <cell r="D4098"/>
          <cell r="E4098"/>
          <cell r="F4098"/>
          <cell r="G4098"/>
          <cell r="H4098"/>
          <cell r="I4098"/>
          <cell r="J4098"/>
          <cell r="K4098"/>
          <cell r="L4098"/>
          <cell r="M4098"/>
          <cell r="N4098"/>
          <cell r="O4098"/>
          <cell r="P4098">
            <v>0</v>
          </cell>
          <cell r="Q4098"/>
          <cell r="R4098"/>
          <cell r="S4098" t="str">
            <v xml:space="preserve">32819 </v>
          </cell>
          <cell r="T4098"/>
          <cell r="U4098"/>
          <cell r="V4098"/>
          <cell r="W4098"/>
          <cell r="X4098"/>
          <cell r="Y4098"/>
          <cell r="Z4098"/>
          <cell r="AA4098">
            <v>32819</v>
          </cell>
          <cell r="AB4098"/>
        </row>
        <row r="4099">
          <cell r="A4099"/>
          <cell r="B4099"/>
          <cell r="C4099"/>
          <cell r="D4099"/>
          <cell r="E4099"/>
          <cell r="F4099"/>
          <cell r="G4099"/>
          <cell r="H4099"/>
          <cell r="I4099"/>
          <cell r="J4099"/>
          <cell r="K4099"/>
          <cell r="L4099"/>
          <cell r="M4099"/>
          <cell r="N4099"/>
          <cell r="O4099"/>
          <cell r="P4099">
            <v>0</v>
          </cell>
          <cell r="Q4099"/>
          <cell r="R4099"/>
          <cell r="S4099" t="str">
            <v xml:space="preserve">32819 </v>
          </cell>
          <cell r="T4099"/>
          <cell r="U4099"/>
          <cell r="V4099"/>
          <cell r="W4099"/>
          <cell r="X4099"/>
          <cell r="Y4099"/>
          <cell r="Z4099"/>
          <cell r="AA4099">
            <v>32819</v>
          </cell>
          <cell r="AB4099"/>
        </row>
        <row r="4100">
          <cell r="A4100"/>
          <cell r="B4100"/>
          <cell r="C4100"/>
          <cell r="D4100"/>
          <cell r="E4100"/>
          <cell r="F4100"/>
          <cell r="G4100"/>
          <cell r="H4100"/>
          <cell r="I4100"/>
          <cell r="J4100"/>
          <cell r="K4100"/>
          <cell r="L4100"/>
          <cell r="M4100"/>
          <cell r="N4100"/>
          <cell r="O4100"/>
          <cell r="P4100">
            <v>0</v>
          </cell>
          <cell r="Q4100"/>
          <cell r="R4100"/>
          <cell r="S4100" t="str">
            <v xml:space="preserve">32819 </v>
          </cell>
          <cell r="T4100"/>
          <cell r="U4100"/>
          <cell r="V4100"/>
          <cell r="W4100"/>
          <cell r="X4100"/>
          <cell r="Y4100"/>
          <cell r="Z4100"/>
          <cell r="AA4100">
            <v>32819</v>
          </cell>
          <cell r="AB4100"/>
        </row>
        <row r="4101">
          <cell r="A4101"/>
          <cell r="B4101"/>
          <cell r="C4101"/>
          <cell r="D4101"/>
          <cell r="E4101"/>
          <cell r="F4101"/>
          <cell r="G4101"/>
          <cell r="H4101"/>
          <cell r="I4101"/>
          <cell r="J4101"/>
          <cell r="K4101"/>
          <cell r="L4101"/>
          <cell r="M4101"/>
          <cell r="N4101"/>
          <cell r="O4101"/>
          <cell r="P4101">
            <v>0</v>
          </cell>
          <cell r="Q4101"/>
          <cell r="R4101"/>
          <cell r="S4101" t="str">
            <v xml:space="preserve">32819 </v>
          </cell>
          <cell r="T4101"/>
          <cell r="U4101"/>
          <cell r="V4101"/>
          <cell r="W4101"/>
          <cell r="X4101"/>
          <cell r="Y4101"/>
          <cell r="Z4101"/>
          <cell r="AA4101">
            <v>32819</v>
          </cell>
          <cell r="AB4101"/>
        </row>
        <row r="4102">
          <cell r="A4102"/>
          <cell r="B4102"/>
          <cell r="C4102"/>
          <cell r="D4102"/>
          <cell r="E4102"/>
          <cell r="F4102"/>
          <cell r="G4102"/>
          <cell r="H4102"/>
          <cell r="I4102"/>
          <cell r="J4102"/>
          <cell r="K4102"/>
          <cell r="L4102"/>
          <cell r="M4102"/>
          <cell r="N4102"/>
          <cell r="O4102"/>
          <cell r="P4102">
            <v>0</v>
          </cell>
          <cell r="Q4102"/>
          <cell r="R4102"/>
          <cell r="S4102" t="str">
            <v xml:space="preserve">32819 </v>
          </cell>
          <cell r="T4102"/>
          <cell r="U4102"/>
          <cell r="V4102"/>
          <cell r="W4102"/>
          <cell r="X4102"/>
          <cell r="Y4102"/>
          <cell r="Z4102"/>
          <cell r="AA4102">
            <v>32819</v>
          </cell>
          <cell r="AB4102"/>
        </row>
        <row r="4103">
          <cell r="A4103"/>
          <cell r="B4103"/>
          <cell r="C4103"/>
          <cell r="D4103"/>
          <cell r="E4103"/>
          <cell r="F4103"/>
          <cell r="G4103"/>
          <cell r="H4103"/>
          <cell r="I4103"/>
          <cell r="J4103"/>
          <cell r="K4103"/>
          <cell r="L4103"/>
          <cell r="M4103"/>
          <cell r="N4103"/>
          <cell r="O4103"/>
          <cell r="P4103">
            <v>0</v>
          </cell>
          <cell r="Q4103"/>
          <cell r="R4103"/>
          <cell r="S4103" t="str">
            <v xml:space="preserve">32819 </v>
          </cell>
          <cell r="T4103"/>
          <cell r="U4103"/>
          <cell r="V4103"/>
          <cell r="W4103"/>
          <cell r="X4103"/>
          <cell r="Y4103"/>
          <cell r="Z4103"/>
          <cell r="AA4103">
            <v>32819</v>
          </cell>
          <cell r="AB4103"/>
        </row>
        <row r="4104">
          <cell r="A4104"/>
          <cell r="B4104"/>
          <cell r="C4104"/>
          <cell r="D4104"/>
          <cell r="E4104"/>
          <cell r="F4104"/>
          <cell r="G4104"/>
          <cell r="H4104"/>
          <cell r="I4104"/>
          <cell r="J4104"/>
          <cell r="K4104"/>
          <cell r="L4104"/>
          <cell r="M4104"/>
          <cell r="N4104"/>
          <cell r="O4104"/>
          <cell r="P4104">
            <v>0</v>
          </cell>
          <cell r="Q4104"/>
          <cell r="R4104"/>
          <cell r="S4104" t="str">
            <v xml:space="preserve">32819 </v>
          </cell>
          <cell r="T4104"/>
          <cell r="U4104"/>
          <cell r="V4104"/>
          <cell r="W4104"/>
          <cell r="X4104"/>
          <cell r="Y4104"/>
          <cell r="Z4104"/>
          <cell r="AA4104">
            <v>32819</v>
          </cell>
          <cell r="AB4104"/>
        </row>
        <row r="4105">
          <cell r="A4105"/>
          <cell r="B4105"/>
          <cell r="C4105"/>
          <cell r="D4105"/>
          <cell r="E4105"/>
          <cell r="F4105"/>
          <cell r="G4105"/>
          <cell r="H4105"/>
          <cell r="I4105"/>
          <cell r="J4105"/>
          <cell r="K4105"/>
          <cell r="L4105"/>
          <cell r="M4105"/>
          <cell r="N4105"/>
          <cell r="O4105"/>
          <cell r="P4105">
            <v>0</v>
          </cell>
          <cell r="Q4105"/>
          <cell r="R4105"/>
          <cell r="S4105" t="str">
            <v xml:space="preserve">32819 </v>
          </cell>
          <cell r="T4105"/>
          <cell r="U4105"/>
          <cell r="V4105"/>
          <cell r="W4105"/>
          <cell r="X4105"/>
          <cell r="Y4105"/>
          <cell r="Z4105"/>
          <cell r="AA4105">
            <v>32819</v>
          </cell>
          <cell r="AB4105"/>
        </row>
        <row r="4106">
          <cell r="A4106"/>
          <cell r="B4106"/>
          <cell r="C4106"/>
          <cell r="D4106"/>
          <cell r="E4106"/>
          <cell r="F4106"/>
          <cell r="G4106"/>
          <cell r="H4106"/>
          <cell r="I4106"/>
          <cell r="J4106"/>
          <cell r="K4106"/>
          <cell r="L4106"/>
          <cell r="M4106"/>
          <cell r="N4106"/>
          <cell r="O4106"/>
          <cell r="P4106">
            <v>0</v>
          </cell>
          <cell r="Q4106"/>
          <cell r="R4106"/>
          <cell r="S4106" t="str">
            <v xml:space="preserve">32819 </v>
          </cell>
          <cell r="T4106"/>
          <cell r="U4106"/>
          <cell r="V4106"/>
          <cell r="W4106"/>
          <cell r="X4106"/>
          <cell r="Y4106"/>
          <cell r="Z4106"/>
          <cell r="AA4106">
            <v>32819</v>
          </cell>
          <cell r="AB4106"/>
        </row>
        <row r="4107">
          <cell r="A4107"/>
          <cell r="B4107"/>
          <cell r="C4107"/>
          <cell r="D4107"/>
          <cell r="E4107"/>
          <cell r="F4107"/>
          <cell r="G4107"/>
          <cell r="H4107"/>
          <cell r="I4107"/>
          <cell r="J4107"/>
          <cell r="K4107"/>
          <cell r="L4107"/>
          <cell r="M4107"/>
          <cell r="N4107"/>
          <cell r="O4107"/>
          <cell r="P4107">
            <v>0</v>
          </cell>
          <cell r="Q4107"/>
          <cell r="R4107"/>
          <cell r="S4107" t="str">
            <v xml:space="preserve">32819 </v>
          </cell>
          <cell r="T4107"/>
          <cell r="U4107"/>
          <cell r="V4107"/>
          <cell r="W4107"/>
          <cell r="X4107"/>
          <cell r="Y4107"/>
          <cell r="Z4107"/>
          <cell r="AA4107">
            <v>32819</v>
          </cell>
          <cell r="AB4107"/>
        </row>
        <row r="4108">
          <cell r="A4108"/>
          <cell r="B4108"/>
          <cell r="C4108"/>
          <cell r="D4108"/>
          <cell r="E4108"/>
          <cell r="F4108"/>
          <cell r="G4108"/>
          <cell r="H4108"/>
          <cell r="I4108"/>
          <cell r="J4108"/>
          <cell r="K4108"/>
          <cell r="L4108"/>
          <cell r="M4108"/>
          <cell r="N4108"/>
          <cell r="O4108"/>
          <cell r="P4108">
            <v>0</v>
          </cell>
          <cell r="Q4108"/>
          <cell r="R4108"/>
          <cell r="S4108" t="str">
            <v xml:space="preserve">32819 </v>
          </cell>
          <cell r="T4108"/>
          <cell r="U4108"/>
          <cell r="V4108"/>
          <cell r="W4108"/>
          <cell r="X4108"/>
          <cell r="Y4108"/>
          <cell r="Z4108"/>
          <cell r="AA4108">
            <v>32819</v>
          </cell>
          <cell r="AB4108"/>
        </row>
        <row r="4109">
          <cell r="A4109"/>
          <cell r="B4109"/>
          <cell r="C4109"/>
          <cell r="D4109"/>
          <cell r="E4109"/>
          <cell r="F4109"/>
          <cell r="G4109"/>
          <cell r="H4109"/>
          <cell r="I4109"/>
          <cell r="J4109"/>
          <cell r="K4109"/>
          <cell r="L4109"/>
          <cell r="M4109"/>
          <cell r="N4109"/>
          <cell r="O4109"/>
          <cell r="P4109">
            <v>0</v>
          </cell>
          <cell r="Q4109"/>
          <cell r="R4109"/>
          <cell r="S4109" t="str">
            <v xml:space="preserve">32819 </v>
          </cell>
          <cell r="T4109"/>
          <cell r="U4109"/>
          <cell r="V4109"/>
          <cell r="W4109"/>
          <cell r="X4109"/>
          <cell r="Y4109"/>
          <cell r="Z4109"/>
          <cell r="AA4109">
            <v>32819</v>
          </cell>
          <cell r="AB4109"/>
        </row>
        <row r="4110">
          <cell r="A4110"/>
          <cell r="B4110"/>
          <cell r="C4110"/>
          <cell r="D4110"/>
          <cell r="E4110"/>
          <cell r="F4110"/>
          <cell r="G4110"/>
          <cell r="H4110"/>
          <cell r="I4110"/>
          <cell r="J4110"/>
          <cell r="K4110"/>
          <cell r="L4110"/>
          <cell r="M4110"/>
          <cell r="N4110"/>
          <cell r="O4110"/>
          <cell r="P4110">
            <v>0</v>
          </cell>
          <cell r="Q4110"/>
          <cell r="R4110"/>
          <cell r="S4110" t="str">
            <v xml:space="preserve">32819 </v>
          </cell>
          <cell r="T4110"/>
          <cell r="U4110"/>
          <cell r="V4110"/>
          <cell r="W4110"/>
          <cell r="X4110"/>
          <cell r="Y4110"/>
          <cell r="Z4110"/>
          <cell r="AA4110">
            <v>32819</v>
          </cell>
          <cell r="AB4110"/>
        </row>
        <row r="4111">
          <cell r="A4111"/>
          <cell r="B4111"/>
          <cell r="C4111"/>
          <cell r="D4111"/>
          <cell r="E4111"/>
          <cell r="F4111"/>
          <cell r="G4111"/>
          <cell r="H4111"/>
          <cell r="I4111"/>
          <cell r="J4111"/>
          <cell r="K4111"/>
          <cell r="L4111"/>
          <cell r="M4111"/>
          <cell r="N4111"/>
          <cell r="O4111"/>
          <cell r="P4111">
            <v>0</v>
          </cell>
          <cell r="Q4111"/>
          <cell r="R4111"/>
          <cell r="S4111" t="str">
            <v xml:space="preserve">32819 </v>
          </cell>
          <cell r="T4111"/>
          <cell r="U4111"/>
          <cell r="V4111"/>
          <cell r="W4111"/>
          <cell r="X4111"/>
          <cell r="Y4111"/>
          <cell r="Z4111"/>
          <cell r="AA4111">
            <v>32819</v>
          </cell>
          <cell r="AB4111"/>
        </row>
        <row r="4112">
          <cell r="A4112"/>
          <cell r="B4112"/>
          <cell r="C4112"/>
          <cell r="D4112"/>
          <cell r="E4112"/>
          <cell r="F4112"/>
          <cell r="G4112"/>
          <cell r="H4112"/>
          <cell r="I4112"/>
          <cell r="J4112"/>
          <cell r="K4112"/>
          <cell r="L4112"/>
          <cell r="M4112"/>
          <cell r="N4112"/>
          <cell r="O4112"/>
          <cell r="P4112">
            <v>0</v>
          </cell>
          <cell r="Q4112"/>
          <cell r="R4112"/>
          <cell r="S4112" t="str">
            <v xml:space="preserve">32819 </v>
          </cell>
          <cell r="T4112"/>
          <cell r="U4112"/>
          <cell r="V4112"/>
          <cell r="W4112"/>
          <cell r="X4112"/>
          <cell r="Y4112"/>
          <cell r="Z4112"/>
          <cell r="AA4112">
            <v>32819</v>
          </cell>
          <cell r="AB4112"/>
        </row>
        <row r="4113">
          <cell r="A4113"/>
          <cell r="B4113"/>
          <cell r="C4113"/>
          <cell r="D4113"/>
          <cell r="E4113"/>
          <cell r="F4113"/>
          <cell r="G4113"/>
          <cell r="H4113"/>
          <cell r="I4113"/>
          <cell r="J4113"/>
          <cell r="K4113"/>
          <cell r="L4113"/>
          <cell r="M4113"/>
          <cell r="N4113"/>
          <cell r="O4113"/>
          <cell r="P4113">
            <v>0</v>
          </cell>
          <cell r="Q4113"/>
          <cell r="R4113"/>
          <cell r="S4113" t="str">
            <v xml:space="preserve">32819 </v>
          </cell>
          <cell r="T4113"/>
          <cell r="U4113"/>
          <cell r="V4113"/>
          <cell r="W4113"/>
          <cell r="X4113"/>
          <cell r="Y4113"/>
          <cell r="Z4113"/>
          <cell r="AA4113">
            <v>32819</v>
          </cell>
          <cell r="AB4113"/>
        </row>
        <row r="4114">
          <cell r="A4114"/>
          <cell r="B4114"/>
          <cell r="C4114"/>
          <cell r="D4114"/>
          <cell r="E4114"/>
          <cell r="F4114"/>
          <cell r="G4114"/>
          <cell r="H4114"/>
          <cell r="I4114"/>
          <cell r="J4114"/>
          <cell r="K4114"/>
          <cell r="L4114"/>
          <cell r="M4114"/>
          <cell r="N4114"/>
          <cell r="O4114"/>
          <cell r="P4114">
            <v>0</v>
          </cell>
          <cell r="Q4114"/>
          <cell r="R4114"/>
          <cell r="S4114" t="str">
            <v xml:space="preserve">32819 </v>
          </cell>
          <cell r="T4114"/>
          <cell r="U4114"/>
          <cell r="V4114"/>
          <cell r="W4114"/>
          <cell r="X4114"/>
          <cell r="Y4114"/>
          <cell r="Z4114"/>
          <cell r="AA4114">
            <v>32819</v>
          </cell>
          <cell r="AB4114"/>
        </row>
        <row r="4115">
          <cell r="A4115"/>
          <cell r="B4115"/>
          <cell r="C4115"/>
          <cell r="D4115"/>
          <cell r="E4115"/>
          <cell r="F4115"/>
          <cell r="G4115"/>
          <cell r="H4115"/>
          <cell r="I4115"/>
          <cell r="J4115"/>
          <cell r="K4115"/>
          <cell r="L4115"/>
          <cell r="M4115"/>
          <cell r="N4115"/>
          <cell r="O4115"/>
          <cell r="P4115">
            <v>0</v>
          </cell>
          <cell r="Q4115"/>
          <cell r="R4115"/>
          <cell r="S4115" t="str">
            <v xml:space="preserve">32819 </v>
          </cell>
          <cell r="T4115"/>
          <cell r="U4115"/>
          <cell r="V4115"/>
          <cell r="W4115"/>
          <cell r="X4115"/>
          <cell r="Y4115"/>
          <cell r="Z4115"/>
          <cell r="AA4115">
            <v>32819</v>
          </cell>
          <cell r="AB4115"/>
        </row>
        <row r="4116">
          <cell r="A4116"/>
          <cell r="B4116"/>
          <cell r="C4116"/>
          <cell r="D4116"/>
          <cell r="E4116"/>
          <cell r="F4116"/>
          <cell r="G4116"/>
          <cell r="H4116"/>
          <cell r="I4116"/>
          <cell r="J4116"/>
          <cell r="K4116"/>
          <cell r="L4116"/>
          <cell r="M4116"/>
          <cell r="N4116"/>
          <cell r="O4116"/>
          <cell r="P4116">
            <v>0</v>
          </cell>
          <cell r="Q4116"/>
          <cell r="R4116"/>
          <cell r="S4116" t="str">
            <v xml:space="preserve">32819 </v>
          </cell>
          <cell r="T4116"/>
          <cell r="U4116"/>
          <cell r="V4116"/>
          <cell r="W4116"/>
          <cell r="X4116"/>
          <cell r="Y4116"/>
          <cell r="Z4116"/>
          <cell r="AA4116">
            <v>32819</v>
          </cell>
          <cell r="AB4116"/>
        </row>
        <row r="4117">
          <cell r="A4117"/>
          <cell r="B4117"/>
          <cell r="C4117"/>
          <cell r="D4117"/>
          <cell r="E4117"/>
          <cell r="F4117"/>
          <cell r="G4117"/>
          <cell r="H4117"/>
          <cell r="I4117"/>
          <cell r="J4117"/>
          <cell r="K4117"/>
          <cell r="L4117"/>
          <cell r="M4117"/>
          <cell r="N4117"/>
          <cell r="O4117"/>
          <cell r="P4117">
            <v>0</v>
          </cell>
          <cell r="Q4117"/>
          <cell r="R4117"/>
          <cell r="S4117" t="str">
            <v xml:space="preserve">32819 </v>
          </cell>
          <cell r="T4117"/>
          <cell r="U4117"/>
          <cell r="V4117"/>
          <cell r="W4117"/>
          <cell r="X4117"/>
          <cell r="Y4117"/>
          <cell r="Z4117"/>
          <cell r="AA4117">
            <v>32819</v>
          </cell>
          <cell r="AB4117"/>
        </row>
        <row r="4118">
          <cell r="A4118"/>
          <cell r="B4118"/>
          <cell r="C4118"/>
          <cell r="D4118"/>
          <cell r="E4118"/>
          <cell r="F4118"/>
          <cell r="G4118"/>
          <cell r="H4118"/>
          <cell r="I4118"/>
          <cell r="J4118"/>
          <cell r="K4118"/>
          <cell r="L4118"/>
          <cell r="M4118"/>
          <cell r="N4118"/>
          <cell r="O4118"/>
          <cell r="P4118">
            <v>0</v>
          </cell>
          <cell r="Q4118"/>
          <cell r="R4118"/>
          <cell r="S4118" t="str">
            <v xml:space="preserve">32819 </v>
          </cell>
          <cell r="T4118"/>
          <cell r="U4118"/>
          <cell r="V4118"/>
          <cell r="W4118"/>
          <cell r="X4118"/>
          <cell r="Y4118"/>
          <cell r="Z4118"/>
          <cell r="AA4118">
            <v>32819</v>
          </cell>
          <cell r="AB4118"/>
        </row>
        <row r="4119">
          <cell r="A4119"/>
          <cell r="B4119"/>
          <cell r="C4119"/>
          <cell r="D4119"/>
          <cell r="E4119"/>
          <cell r="F4119"/>
          <cell r="G4119"/>
          <cell r="H4119"/>
          <cell r="I4119"/>
          <cell r="J4119"/>
          <cell r="K4119"/>
          <cell r="L4119"/>
          <cell r="M4119"/>
          <cell r="N4119"/>
          <cell r="O4119"/>
          <cell r="P4119">
            <v>0</v>
          </cell>
          <cell r="Q4119"/>
          <cell r="R4119"/>
          <cell r="S4119" t="str">
            <v xml:space="preserve">32819 </v>
          </cell>
          <cell r="T4119"/>
          <cell r="U4119"/>
          <cell r="V4119"/>
          <cell r="W4119"/>
          <cell r="X4119"/>
          <cell r="Y4119"/>
          <cell r="Z4119"/>
          <cell r="AA4119">
            <v>32819</v>
          </cell>
          <cell r="AB4119"/>
        </row>
        <row r="4120">
          <cell r="A4120"/>
          <cell r="B4120"/>
          <cell r="C4120"/>
          <cell r="D4120"/>
          <cell r="E4120"/>
          <cell r="F4120"/>
          <cell r="G4120"/>
          <cell r="H4120"/>
          <cell r="I4120"/>
          <cell r="J4120"/>
          <cell r="K4120"/>
          <cell r="L4120"/>
          <cell r="M4120"/>
          <cell r="N4120"/>
          <cell r="O4120"/>
          <cell r="P4120">
            <v>0</v>
          </cell>
          <cell r="Q4120"/>
          <cell r="R4120"/>
          <cell r="S4120" t="str">
            <v xml:space="preserve">32819 </v>
          </cell>
          <cell r="T4120"/>
          <cell r="U4120"/>
          <cell r="V4120"/>
          <cell r="W4120"/>
          <cell r="X4120"/>
          <cell r="Y4120"/>
          <cell r="Z4120"/>
          <cell r="AA4120">
            <v>32819</v>
          </cell>
          <cell r="AB4120"/>
        </row>
        <row r="4121">
          <cell r="A4121"/>
          <cell r="B4121"/>
          <cell r="C4121"/>
          <cell r="D4121"/>
          <cell r="E4121"/>
          <cell r="F4121"/>
          <cell r="G4121"/>
          <cell r="H4121"/>
          <cell r="I4121"/>
          <cell r="J4121"/>
          <cell r="K4121"/>
          <cell r="L4121"/>
          <cell r="M4121"/>
          <cell r="N4121"/>
          <cell r="O4121"/>
          <cell r="P4121">
            <v>0</v>
          </cell>
          <cell r="Q4121"/>
          <cell r="R4121"/>
          <cell r="S4121" t="str">
            <v xml:space="preserve">32819 </v>
          </cell>
          <cell r="T4121"/>
          <cell r="U4121"/>
          <cell r="V4121"/>
          <cell r="W4121"/>
          <cell r="X4121"/>
          <cell r="Y4121"/>
          <cell r="Z4121"/>
          <cell r="AA4121">
            <v>32819</v>
          </cell>
          <cell r="AB4121"/>
        </row>
        <row r="4122">
          <cell r="A4122"/>
          <cell r="B4122"/>
          <cell r="C4122"/>
          <cell r="D4122"/>
          <cell r="E4122"/>
          <cell r="F4122"/>
          <cell r="G4122"/>
          <cell r="H4122"/>
          <cell r="I4122"/>
          <cell r="J4122"/>
          <cell r="K4122"/>
          <cell r="L4122"/>
          <cell r="M4122"/>
          <cell r="N4122"/>
          <cell r="O4122"/>
          <cell r="P4122">
            <v>0</v>
          </cell>
          <cell r="Q4122"/>
          <cell r="R4122"/>
          <cell r="S4122" t="str">
            <v xml:space="preserve">32819 </v>
          </cell>
          <cell r="T4122"/>
          <cell r="U4122"/>
          <cell r="V4122"/>
          <cell r="W4122"/>
          <cell r="X4122"/>
          <cell r="Y4122"/>
          <cell r="Z4122"/>
          <cell r="AA4122">
            <v>32819</v>
          </cell>
          <cell r="AB4122"/>
        </row>
        <row r="4123">
          <cell r="A4123"/>
          <cell r="B4123"/>
          <cell r="C4123"/>
          <cell r="D4123"/>
          <cell r="E4123"/>
          <cell r="F4123"/>
          <cell r="G4123"/>
          <cell r="H4123"/>
          <cell r="I4123"/>
          <cell r="J4123"/>
          <cell r="K4123"/>
          <cell r="L4123"/>
          <cell r="M4123"/>
          <cell r="N4123"/>
          <cell r="O4123"/>
          <cell r="P4123">
            <v>0</v>
          </cell>
          <cell r="Q4123"/>
          <cell r="R4123"/>
          <cell r="S4123" t="str">
            <v xml:space="preserve">32819 </v>
          </cell>
          <cell r="T4123"/>
          <cell r="U4123"/>
          <cell r="V4123"/>
          <cell r="W4123"/>
          <cell r="X4123"/>
          <cell r="Y4123"/>
          <cell r="Z4123"/>
          <cell r="AA4123">
            <v>32819</v>
          </cell>
          <cell r="AB4123"/>
        </row>
        <row r="4124">
          <cell r="A4124"/>
          <cell r="B4124"/>
          <cell r="C4124"/>
          <cell r="D4124"/>
          <cell r="E4124"/>
          <cell r="F4124"/>
          <cell r="G4124"/>
          <cell r="H4124"/>
          <cell r="I4124"/>
          <cell r="J4124"/>
          <cell r="K4124"/>
          <cell r="L4124"/>
          <cell r="M4124"/>
          <cell r="N4124"/>
          <cell r="O4124"/>
          <cell r="P4124">
            <v>0</v>
          </cell>
          <cell r="Q4124"/>
          <cell r="R4124"/>
          <cell r="S4124" t="str">
            <v xml:space="preserve">32819 </v>
          </cell>
          <cell r="T4124"/>
          <cell r="U4124"/>
          <cell r="V4124"/>
          <cell r="W4124"/>
          <cell r="X4124"/>
          <cell r="Y4124"/>
          <cell r="Z4124"/>
          <cell r="AA4124">
            <v>32819</v>
          </cell>
          <cell r="AB4124"/>
        </row>
        <row r="4125">
          <cell r="A4125"/>
          <cell r="B4125"/>
          <cell r="C4125"/>
          <cell r="D4125"/>
          <cell r="E4125"/>
          <cell r="F4125"/>
          <cell r="G4125"/>
          <cell r="H4125"/>
          <cell r="I4125"/>
          <cell r="J4125"/>
          <cell r="K4125"/>
          <cell r="L4125"/>
          <cell r="M4125"/>
          <cell r="N4125"/>
          <cell r="O4125"/>
          <cell r="P4125">
            <v>0</v>
          </cell>
          <cell r="Q4125"/>
          <cell r="R4125"/>
          <cell r="S4125" t="str">
            <v xml:space="preserve">32819 </v>
          </cell>
          <cell r="T4125"/>
          <cell r="U4125"/>
          <cell r="V4125"/>
          <cell r="W4125"/>
          <cell r="X4125"/>
          <cell r="Y4125"/>
          <cell r="Z4125"/>
          <cell r="AA4125">
            <v>32819</v>
          </cell>
          <cell r="AB4125"/>
        </row>
        <row r="4126">
          <cell r="A4126"/>
          <cell r="B4126"/>
          <cell r="C4126"/>
          <cell r="D4126"/>
          <cell r="E4126"/>
          <cell r="F4126"/>
          <cell r="G4126"/>
          <cell r="H4126"/>
          <cell r="I4126"/>
          <cell r="J4126"/>
          <cell r="K4126"/>
          <cell r="L4126"/>
          <cell r="M4126"/>
          <cell r="N4126"/>
          <cell r="O4126"/>
          <cell r="P4126">
            <v>0</v>
          </cell>
          <cell r="Q4126"/>
          <cell r="R4126"/>
          <cell r="S4126" t="str">
            <v xml:space="preserve">32819 </v>
          </cell>
          <cell r="T4126"/>
          <cell r="U4126"/>
          <cell r="V4126"/>
          <cell r="W4126"/>
          <cell r="X4126"/>
          <cell r="Y4126"/>
          <cell r="Z4126"/>
          <cell r="AA4126">
            <v>32819</v>
          </cell>
          <cell r="AB4126"/>
        </row>
        <row r="4127">
          <cell r="A4127"/>
          <cell r="B4127"/>
          <cell r="C4127"/>
          <cell r="D4127"/>
          <cell r="E4127"/>
          <cell r="F4127"/>
          <cell r="G4127"/>
          <cell r="H4127"/>
          <cell r="I4127"/>
          <cell r="J4127"/>
          <cell r="K4127"/>
          <cell r="L4127"/>
          <cell r="M4127"/>
          <cell r="N4127"/>
          <cell r="O4127"/>
          <cell r="P4127">
            <v>0</v>
          </cell>
          <cell r="Q4127"/>
          <cell r="R4127"/>
          <cell r="S4127" t="str">
            <v xml:space="preserve">32819 </v>
          </cell>
          <cell r="T4127"/>
          <cell r="U4127"/>
          <cell r="V4127"/>
          <cell r="W4127"/>
          <cell r="X4127"/>
          <cell r="Y4127"/>
          <cell r="Z4127"/>
          <cell r="AA4127">
            <v>32819</v>
          </cell>
          <cell r="AB4127"/>
        </row>
        <row r="4128">
          <cell r="A4128"/>
          <cell r="B4128"/>
          <cell r="C4128"/>
          <cell r="D4128"/>
          <cell r="E4128"/>
          <cell r="F4128"/>
          <cell r="G4128"/>
          <cell r="H4128"/>
          <cell r="I4128"/>
          <cell r="J4128"/>
          <cell r="K4128"/>
          <cell r="L4128"/>
          <cell r="M4128"/>
          <cell r="N4128"/>
          <cell r="O4128"/>
          <cell r="P4128">
            <v>0</v>
          </cell>
          <cell r="Q4128"/>
          <cell r="R4128"/>
          <cell r="S4128" t="str">
            <v xml:space="preserve">32819 </v>
          </cell>
          <cell r="T4128"/>
          <cell r="U4128"/>
          <cell r="V4128"/>
          <cell r="W4128"/>
          <cell r="X4128"/>
          <cell r="Y4128"/>
          <cell r="Z4128"/>
          <cell r="AA4128">
            <v>32819</v>
          </cell>
          <cell r="AB4128"/>
        </row>
        <row r="4129">
          <cell r="A4129"/>
          <cell r="B4129"/>
          <cell r="C4129"/>
          <cell r="D4129"/>
          <cell r="E4129"/>
          <cell r="F4129"/>
          <cell r="G4129"/>
          <cell r="H4129"/>
          <cell r="I4129"/>
          <cell r="J4129"/>
          <cell r="K4129"/>
          <cell r="L4129"/>
          <cell r="M4129"/>
          <cell r="N4129"/>
          <cell r="O4129"/>
          <cell r="P4129">
            <v>0</v>
          </cell>
          <cell r="Q4129"/>
          <cell r="R4129"/>
          <cell r="S4129" t="str">
            <v xml:space="preserve">32819 </v>
          </cell>
          <cell r="T4129"/>
          <cell r="U4129"/>
          <cell r="V4129"/>
          <cell r="W4129"/>
          <cell r="X4129"/>
          <cell r="Y4129"/>
          <cell r="Z4129"/>
          <cell r="AA4129">
            <v>32819</v>
          </cell>
          <cell r="AB4129"/>
        </row>
        <row r="4130">
          <cell r="A4130"/>
          <cell r="B4130"/>
          <cell r="C4130"/>
          <cell r="D4130"/>
          <cell r="E4130"/>
          <cell r="F4130"/>
          <cell r="G4130"/>
          <cell r="H4130"/>
          <cell r="I4130"/>
          <cell r="J4130"/>
          <cell r="K4130"/>
          <cell r="L4130"/>
          <cell r="M4130"/>
          <cell r="N4130"/>
          <cell r="O4130"/>
          <cell r="P4130">
            <v>0</v>
          </cell>
          <cell r="Q4130"/>
          <cell r="R4130"/>
          <cell r="S4130" t="str">
            <v xml:space="preserve">32819 </v>
          </cell>
          <cell r="T4130"/>
          <cell r="U4130"/>
          <cell r="V4130"/>
          <cell r="W4130"/>
          <cell r="X4130"/>
          <cell r="Y4130"/>
          <cell r="Z4130"/>
          <cell r="AA4130">
            <v>32819</v>
          </cell>
          <cell r="AB4130"/>
        </row>
        <row r="4131">
          <cell r="A4131"/>
          <cell r="B4131"/>
          <cell r="C4131"/>
          <cell r="D4131"/>
          <cell r="E4131"/>
          <cell r="F4131"/>
          <cell r="G4131"/>
          <cell r="H4131"/>
          <cell r="I4131"/>
          <cell r="J4131"/>
          <cell r="K4131"/>
          <cell r="L4131"/>
          <cell r="M4131"/>
          <cell r="N4131"/>
          <cell r="O4131"/>
          <cell r="P4131">
            <v>0</v>
          </cell>
          <cell r="Q4131"/>
          <cell r="R4131"/>
          <cell r="S4131" t="str">
            <v xml:space="preserve">32819 </v>
          </cell>
          <cell r="T4131"/>
          <cell r="U4131"/>
          <cell r="V4131"/>
          <cell r="W4131"/>
          <cell r="X4131"/>
          <cell r="Y4131"/>
          <cell r="Z4131"/>
          <cell r="AA4131">
            <v>32819</v>
          </cell>
          <cell r="AB4131"/>
        </row>
        <row r="4132">
          <cell r="A4132"/>
          <cell r="B4132"/>
          <cell r="C4132"/>
          <cell r="D4132"/>
          <cell r="E4132"/>
          <cell r="F4132"/>
          <cell r="G4132"/>
          <cell r="H4132"/>
          <cell r="I4132"/>
          <cell r="J4132"/>
          <cell r="K4132"/>
          <cell r="L4132"/>
          <cell r="M4132"/>
          <cell r="N4132"/>
          <cell r="O4132"/>
          <cell r="P4132">
            <v>0</v>
          </cell>
          <cell r="Q4132"/>
          <cell r="R4132"/>
          <cell r="S4132" t="str">
            <v xml:space="preserve">32819 </v>
          </cell>
          <cell r="T4132"/>
          <cell r="U4132"/>
          <cell r="V4132"/>
          <cell r="W4132"/>
          <cell r="X4132"/>
          <cell r="Y4132"/>
          <cell r="Z4132"/>
          <cell r="AA4132">
            <v>32819</v>
          </cell>
          <cell r="AB4132"/>
        </row>
        <row r="4133">
          <cell r="A4133"/>
          <cell r="B4133"/>
          <cell r="C4133"/>
          <cell r="D4133"/>
          <cell r="E4133"/>
          <cell r="F4133"/>
          <cell r="G4133"/>
          <cell r="H4133"/>
          <cell r="I4133"/>
          <cell r="J4133"/>
          <cell r="K4133"/>
          <cell r="L4133"/>
          <cell r="M4133"/>
          <cell r="N4133"/>
          <cell r="O4133"/>
          <cell r="P4133">
            <v>0</v>
          </cell>
          <cell r="Q4133"/>
          <cell r="R4133"/>
          <cell r="S4133" t="str">
            <v xml:space="preserve">32819 </v>
          </cell>
          <cell r="T4133"/>
          <cell r="U4133"/>
          <cell r="V4133"/>
          <cell r="W4133"/>
          <cell r="X4133"/>
          <cell r="Y4133"/>
          <cell r="Z4133"/>
          <cell r="AA4133">
            <v>32819</v>
          </cell>
          <cell r="AB4133"/>
        </row>
        <row r="4134">
          <cell r="A4134"/>
          <cell r="B4134"/>
          <cell r="C4134"/>
          <cell r="D4134"/>
          <cell r="E4134"/>
          <cell r="F4134"/>
          <cell r="G4134"/>
          <cell r="H4134"/>
          <cell r="I4134"/>
          <cell r="J4134"/>
          <cell r="K4134"/>
          <cell r="L4134"/>
          <cell r="M4134"/>
          <cell r="N4134"/>
          <cell r="O4134"/>
          <cell r="P4134">
            <v>0</v>
          </cell>
          <cell r="Q4134"/>
          <cell r="R4134"/>
          <cell r="S4134" t="str">
            <v xml:space="preserve">32819 </v>
          </cell>
          <cell r="T4134"/>
          <cell r="U4134"/>
          <cell r="V4134"/>
          <cell r="W4134"/>
          <cell r="X4134"/>
          <cell r="Y4134"/>
          <cell r="Z4134"/>
          <cell r="AA4134">
            <v>32819</v>
          </cell>
          <cell r="AB4134"/>
        </row>
        <row r="4135">
          <cell r="A4135"/>
          <cell r="B4135"/>
          <cell r="C4135"/>
          <cell r="D4135"/>
          <cell r="E4135"/>
          <cell r="F4135"/>
          <cell r="G4135"/>
          <cell r="H4135"/>
          <cell r="I4135"/>
          <cell r="J4135"/>
          <cell r="K4135"/>
          <cell r="L4135"/>
          <cell r="M4135"/>
          <cell r="N4135"/>
          <cell r="O4135"/>
          <cell r="P4135">
            <v>0</v>
          </cell>
          <cell r="Q4135"/>
          <cell r="R4135"/>
          <cell r="S4135" t="str">
            <v xml:space="preserve">32819 </v>
          </cell>
          <cell r="T4135"/>
          <cell r="U4135"/>
          <cell r="V4135"/>
          <cell r="W4135"/>
          <cell r="X4135"/>
          <cell r="Y4135"/>
          <cell r="Z4135"/>
          <cell r="AA4135">
            <v>32819</v>
          </cell>
          <cell r="AB4135"/>
        </row>
        <row r="4136">
          <cell r="A4136"/>
          <cell r="B4136"/>
          <cell r="C4136"/>
          <cell r="D4136"/>
          <cell r="E4136"/>
          <cell r="F4136"/>
          <cell r="G4136"/>
          <cell r="H4136"/>
          <cell r="I4136"/>
          <cell r="J4136"/>
          <cell r="K4136"/>
          <cell r="L4136"/>
          <cell r="M4136"/>
          <cell r="N4136"/>
          <cell r="O4136"/>
          <cell r="P4136">
            <v>0</v>
          </cell>
          <cell r="Q4136"/>
          <cell r="R4136"/>
          <cell r="S4136" t="str">
            <v xml:space="preserve">32819 </v>
          </cell>
          <cell r="T4136"/>
          <cell r="U4136"/>
          <cell r="V4136"/>
          <cell r="W4136"/>
          <cell r="X4136"/>
          <cell r="Y4136"/>
          <cell r="Z4136"/>
          <cell r="AA4136">
            <v>32819</v>
          </cell>
          <cell r="AB4136"/>
        </row>
        <row r="4137">
          <cell r="A4137"/>
          <cell r="B4137"/>
          <cell r="C4137"/>
          <cell r="D4137"/>
          <cell r="E4137"/>
          <cell r="F4137"/>
          <cell r="G4137"/>
          <cell r="H4137"/>
          <cell r="I4137"/>
          <cell r="J4137"/>
          <cell r="K4137"/>
          <cell r="L4137"/>
          <cell r="M4137"/>
          <cell r="N4137"/>
          <cell r="O4137"/>
          <cell r="P4137">
            <v>0</v>
          </cell>
          <cell r="Q4137"/>
          <cell r="R4137"/>
          <cell r="S4137" t="str">
            <v xml:space="preserve">32819 </v>
          </cell>
          <cell r="T4137"/>
          <cell r="U4137"/>
          <cell r="V4137"/>
          <cell r="W4137"/>
          <cell r="X4137"/>
          <cell r="Y4137"/>
          <cell r="Z4137"/>
          <cell r="AA4137">
            <v>32819</v>
          </cell>
          <cell r="AB4137"/>
        </row>
        <row r="4138">
          <cell r="A4138"/>
          <cell r="B4138"/>
          <cell r="C4138"/>
          <cell r="D4138"/>
          <cell r="E4138"/>
          <cell r="F4138"/>
          <cell r="G4138"/>
          <cell r="H4138"/>
          <cell r="I4138"/>
          <cell r="J4138"/>
          <cell r="K4138"/>
          <cell r="L4138"/>
          <cell r="M4138"/>
          <cell r="N4138"/>
          <cell r="O4138"/>
          <cell r="P4138">
            <v>0</v>
          </cell>
          <cell r="Q4138"/>
          <cell r="R4138"/>
          <cell r="S4138" t="str">
            <v xml:space="preserve">32819 </v>
          </cell>
          <cell r="T4138"/>
          <cell r="U4138"/>
          <cell r="V4138"/>
          <cell r="W4138"/>
          <cell r="X4138"/>
          <cell r="Y4138"/>
          <cell r="Z4138"/>
          <cell r="AA4138">
            <v>32819</v>
          </cell>
          <cell r="AB4138"/>
        </row>
        <row r="4139">
          <cell r="A4139"/>
          <cell r="B4139"/>
          <cell r="C4139"/>
          <cell r="D4139"/>
          <cell r="E4139"/>
          <cell r="F4139"/>
          <cell r="G4139"/>
          <cell r="H4139"/>
          <cell r="I4139"/>
          <cell r="J4139"/>
          <cell r="K4139"/>
          <cell r="L4139"/>
          <cell r="M4139"/>
          <cell r="N4139"/>
          <cell r="O4139"/>
          <cell r="P4139">
            <v>0</v>
          </cell>
          <cell r="Q4139"/>
          <cell r="R4139"/>
          <cell r="S4139" t="str">
            <v xml:space="preserve">32819 </v>
          </cell>
          <cell r="T4139"/>
          <cell r="U4139"/>
          <cell r="V4139"/>
          <cell r="W4139"/>
          <cell r="X4139"/>
          <cell r="Y4139"/>
          <cell r="Z4139"/>
          <cell r="AA4139">
            <v>32819</v>
          </cell>
          <cell r="AB4139"/>
        </row>
        <row r="4140">
          <cell r="A4140"/>
          <cell r="B4140"/>
          <cell r="C4140"/>
          <cell r="D4140"/>
          <cell r="E4140"/>
          <cell r="F4140"/>
          <cell r="G4140"/>
          <cell r="H4140"/>
          <cell r="I4140"/>
          <cell r="J4140"/>
          <cell r="K4140"/>
          <cell r="L4140"/>
          <cell r="M4140"/>
          <cell r="N4140"/>
          <cell r="O4140"/>
          <cell r="P4140">
            <v>0</v>
          </cell>
          <cell r="Q4140"/>
          <cell r="R4140"/>
          <cell r="S4140" t="str">
            <v xml:space="preserve">32819 </v>
          </cell>
          <cell r="T4140"/>
          <cell r="U4140"/>
          <cell r="V4140"/>
          <cell r="W4140"/>
          <cell r="X4140"/>
          <cell r="Y4140"/>
          <cell r="Z4140"/>
          <cell r="AA4140">
            <v>32819</v>
          </cell>
          <cell r="AB4140"/>
        </row>
        <row r="4141">
          <cell r="A4141"/>
          <cell r="B4141"/>
          <cell r="C4141"/>
          <cell r="D4141"/>
          <cell r="E4141"/>
          <cell r="F4141"/>
          <cell r="G4141"/>
          <cell r="H4141"/>
          <cell r="I4141"/>
          <cell r="J4141"/>
          <cell r="K4141"/>
          <cell r="L4141"/>
          <cell r="M4141"/>
          <cell r="N4141"/>
          <cell r="O4141"/>
          <cell r="P4141">
            <v>0</v>
          </cell>
          <cell r="Q4141"/>
          <cell r="R4141"/>
          <cell r="S4141" t="str">
            <v xml:space="preserve">32819 </v>
          </cell>
          <cell r="T4141"/>
          <cell r="U4141"/>
          <cell r="V4141"/>
          <cell r="W4141"/>
          <cell r="X4141"/>
          <cell r="Y4141"/>
          <cell r="Z4141"/>
          <cell r="AA4141">
            <v>32819</v>
          </cell>
          <cell r="AB4141"/>
        </row>
        <row r="4142">
          <cell r="A4142"/>
          <cell r="B4142"/>
          <cell r="C4142"/>
          <cell r="D4142"/>
          <cell r="E4142"/>
          <cell r="F4142"/>
          <cell r="G4142"/>
          <cell r="H4142"/>
          <cell r="I4142"/>
          <cell r="J4142"/>
          <cell r="K4142"/>
          <cell r="L4142"/>
          <cell r="M4142"/>
          <cell r="N4142"/>
          <cell r="O4142"/>
          <cell r="P4142">
            <v>0</v>
          </cell>
          <cell r="Q4142"/>
          <cell r="R4142"/>
          <cell r="S4142" t="str">
            <v xml:space="preserve">32819 </v>
          </cell>
          <cell r="T4142"/>
          <cell r="U4142"/>
          <cell r="V4142"/>
          <cell r="W4142"/>
          <cell r="X4142"/>
          <cell r="Y4142"/>
          <cell r="Z4142"/>
          <cell r="AA4142">
            <v>32819</v>
          </cell>
          <cell r="AB4142"/>
        </row>
        <row r="4143">
          <cell r="A4143"/>
          <cell r="B4143"/>
          <cell r="C4143"/>
          <cell r="D4143"/>
          <cell r="E4143"/>
          <cell r="F4143"/>
          <cell r="G4143"/>
          <cell r="H4143"/>
          <cell r="I4143"/>
          <cell r="J4143"/>
          <cell r="K4143"/>
          <cell r="L4143"/>
          <cell r="M4143"/>
          <cell r="N4143"/>
          <cell r="O4143"/>
          <cell r="P4143">
            <v>0</v>
          </cell>
          <cell r="Q4143"/>
          <cell r="R4143"/>
          <cell r="S4143" t="str">
            <v xml:space="preserve">32819 </v>
          </cell>
          <cell r="T4143"/>
          <cell r="U4143"/>
          <cell r="V4143"/>
          <cell r="W4143"/>
          <cell r="X4143"/>
          <cell r="Y4143"/>
          <cell r="Z4143"/>
          <cell r="AA4143">
            <v>32819</v>
          </cell>
          <cell r="AB4143"/>
        </row>
        <row r="4144">
          <cell r="A4144"/>
          <cell r="B4144"/>
          <cell r="C4144"/>
          <cell r="D4144"/>
          <cell r="E4144"/>
          <cell r="F4144"/>
          <cell r="G4144"/>
          <cell r="H4144"/>
          <cell r="I4144"/>
          <cell r="J4144"/>
          <cell r="K4144"/>
          <cell r="L4144"/>
          <cell r="M4144"/>
          <cell r="N4144"/>
          <cell r="O4144"/>
          <cell r="P4144">
            <v>0</v>
          </cell>
          <cell r="Q4144"/>
          <cell r="R4144"/>
          <cell r="S4144" t="str">
            <v xml:space="preserve">32819 </v>
          </cell>
          <cell r="T4144"/>
          <cell r="U4144"/>
          <cell r="V4144"/>
          <cell r="W4144"/>
          <cell r="X4144"/>
          <cell r="Y4144"/>
          <cell r="Z4144"/>
          <cell r="AA4144">
            <v>32819</v>
          </cell>
          <cell r="AB4144"/>
        </row>
        <row r="4145">
          <cell r="A4145"/>
          <cell r="B4145"/>
          <cell r="C4145"/>
          <cell r="D4145"/>
          <cell r="E4145"/>
          <cell r="F4145"/>
          <cell r="G4145"/>
          <cell r="H4145"/>
          <cell r="I4145"/>
          <cell r="J4145"/>
          <cell r="K4145"/>
          <cell r="L4145"/>
          <cell r="M4145"/>
          <cell r="N4145"/>
          <cell r="O4145"/>
          <cell r="P4145">
            <v>0</v>
          </cell>
          <cell r="Q4145"/>
          <cell r="R4145"/>
          <cell r="S4145" t="str">
            <v xml:space="preserve">32819 </v>
          </cell>
          <cell r="T4145"/>
          <cell r="U4145"/>
          <cell r="V4145"/>
          <cell r="W4145"/>
          <cell r="X4145"/>
          <cell r="Y4145"/>
          <cell r="Z4145"/>
          <cell r="AA4145">
            <v>32819</v>
          </cell>
          <cell r="AB4145"/>
        </row>
        <row r="4146">
          <cell r="A4146"/>
          <cell r="B4146"/>
          <cell r="C4146"/>
          <cell r="D4146"/>
          <cell r="E4146"/>
          <cell r="F4146"/>
          <cell r="G4146"/>
          <cell r="H4146"/>
          <cell r="I4146"/>
          <cell r="J4146"/>
          <cell r="K4146"/>
          <cell r="L4146"/>
          <cell r="M4146"/>
          <cell r="N4146"/>
          <cell r="O4146"/>
          <cell r="P4146">
            <v>0</v>
          </cell>
          <cell r="Q4146"/>
          <cell r="R4146"/>
          <cell r="S4146" t="str">
            <v xml:space="preserve">32819 </v>
          </cell>
          <cell r="T4146"/>
          <cell r="U4146"/>
          <cell r="V4146"/>
          <cell r="W4146"/>
          <cell r="X4146"/>
          <cell r="Y4146"/>
          <cell r="Z4146"/>
          <cell r="AA4146">
            <v>32819</v>
          </cell>
          <cell r="AB4146"/>
        </row>
        <row r="4147">
          <cell r="A4147"/>
          <cell r="B4147"/>
          <cell r="C4147"/>
          <cell r="D4147"/>
          <cell r="E4147"/>
          <cell r="F4147"/>
          <cell r="G4147"/>
          <cell r="H4147"/>
          <cell r="I4147"/>
          <cell r="J4147"/>
          <cell r="K4147"/>
          <cell r="L4147"/>
          <cell r="M4147"/>
          <cell r="N4147"/>
          <cell r="O4147"/>
          <cell r="P4147">
            <v>0</v>
          </cell>
          <cell r="Q4147"/>
          <cell r="R4147"/>
          <cell r="S4147" t="str">
            <v xml:space="preserve">32819 </v>
          </cell>
          <cell r="T4147"/>
          <cell r="U4147"/>
          <cell r="V4147"/>
          <cell r="W4147"/>
          <cell r="X4147"/>
          <cell r="Y4147"/>
          <cell r="Z4147"/>
          <cell r="AA4147">
            <v>32819</v>
          </cell>
          <cell r="AB4147"/>
        </row>
        <row r="4148">
          <cell r="A4148"/>
          <cell r="B4148"/>
          <cell r="C4148"/>
          <cell r="D4148"/>
          <cell r="E4148"/>
          <cell r="F4148"/>
          <cell r="G4148"/>
          <cell r="H4148"/>
          <cell r="I4148"/>
          <cell r="J4148"/>
          <cell r="K4148"/>
          <cell r="L4148"/>
          <cell r="M4148"/>
          <cell r="N4148"/>
          <cell r="O4148"/>
          <cell r="P4148">
            <v>0</v>
          </cell>
          <cell r="Q4148"/>
          <cell r="R4148"/>
          <cell r="S4148" t="str">
            <v xml:space="preserve">32819 </v>
          </cell>
          <cell r="T4148"/>
          <cell r="U4148"/>
          <cell r="V4148"/>
          <cell r="W4148"/>
          <cell r="X4148"/>
          <cell r="Y4148"/>
          <cell r="Z4148"/>
          <cell r="AA4148">
            <v>32819</v>
          </cell>
          <cell r="AB4148"/>
        </row>
        <row r="4149">
          <cell r="A4149"/>
          <cell r="B4149"/>
          <cell r="C4149"/>
          <cell r="D4149"/>
          <cell r="E4149"/>
          <cell r="F4149"/>
          <cell r="G4149"/>
          <cell r="H4149"/>
          <cell r="I4149"/>
          <cell r="J4149"/>
          <cell r="K4149"/>
          <cell r="L4149"/>
          <cell r="M4149"/>
          <cell r="N4149"/>
          <cell r="O4149"/>
          <cell r="P4149">
            <v>0</v>
          </cell>
          <cell r="Q4149"/>
          <cell r="R4149"/>
          <cell r="S4149" t="str">
            <v xml:space="preserve">32819 </v>
          </cell>
          <cell r="T4149"/>
          <cell r="U4149"/>
          <cell r="V4149"/>
          <cell r="W4149"/>
          <cell r="X4149"/>
          <cell r="Y4149"/>
          <cell r="Z4149"/>
          <cell r="AA4149">
            <v>32819</v>
          </cell>
          <cell r="AB4149"/>
        </row>
        <row r="4150">
          <cell r="A4150"/>
          <cell r="B4150"/>
          <cell r="C4150"/>
          <cell r="D4150"/>
          <cell r="E4150"/>
          <cell r="F4150"/>
          <cell r="G4150"/>
          <cell r="H4150"/>
          <cell r="I4150"/>
          <cell r="J4150"/>
          <cell r="K4150"/>
          <cell r="L4150"/>
          <cell r="M4150"/>
          <cell r="N4150"/>
          <cell r="O4150"/>
          <cell r="P4150">
            <v>0</v>
          </cell>
          <cell r="Q4150"/>
          <cell r="R4150"/>
          <cell r="S4150" t="str">
            <v xml:space="preserve">32819 </v>
          </cell>
          <cell r="T4150"/>
          <cell r="U4150"/>
          <cell r="V4150"/>
          <cell r="W4150"/>
          <cell r="X4150"/>
          <cell r="Y4150"/>
          <cell r="Z4150"/>
          <cell r="AA4150">
            <v>32819</v>
          </cell>
          <cell r="AB4150"/>
        </row>
        <row r="4151">
          <cell r="A4151"/>
          <cell r="B4151"/>
          <cell r="C4151"/>
          <cell r="D4151"/>
          <cell r="E4151"/>
          <cell r="F4151"/>
          <cell r="G4151"/>
          <cell r="H4151"/>
          <cell r="I4151"/>
          <cell r="J4151"/>
          <cell r="K4151"/>
          <cell r="L4151"/>
          <cell r="M4151"/>
          <cell r="N4151"/>
          <cell r="O4151"/>
          <cell r="P4151">
            <v>0</v>
          </cell>
          <cell r="Q4151"/>
          <cell r="R4151"/>
          <cell r="S4151" t="str">
            <v xml:space="preserve">32819 </v>
          </cell>
          <cell r="T4151"/>
          <cell r="U4151"/>
          <cell r="V4151"/>
          <cell r="W4151"/>
          <cell r="X4151"/>
          <cell r="Y4151"/>
          <cell r="Z4151"/>
          <cell r="AA4151">
            <v>32819</v>
          </cell>
          <cell r="AB4151"/>
        </row>
        <row r="4152">
          <cell r="A4152"/>
          <cell r="B4152"/>
          <cell r="C4152"/>
          <cell r="D4152"/>
          <cell r="E4152"/>
          <cell r="F4152"/>
          <cell r="G4152"/>
          <cell r="H4152"/>
          <cell r="I4152"/>
          <cell r="J4152"/>
          <cell r="K4152"/>
          <cell r="L4152"/>
          <cell r="M4152"/>
          <cell r="N4152"/>
          <cell r="O4152"/>
          <cell r="P4152">
            <v>0</v>
          </cell>
          <cell r="Q4152"/>
          <cell r="R4152"/>
          <cell r="S4152" t="str">
            <v xml:space="preserve">32819 </v>
          </cell>
          <cell r="T4152"/>
          <cell r="U4152"/>
          <cell r="V4152"/>
          <cell r="W4152"/>
          <cell r="X4152"/>
          <cell r="Y4152"/>
          <cell r="Z4152"/>
          <cell r="AA4152">
            <v>32819</v>
          </cell>
          <cell r="AB4152"/>
        </row>
        <row r="4153">
          <cell r="A4153"/>
          <cell r="B4153"/>
          <cell r="C4153"/>
          <cell r="D4153"/>
          <cell r="E4153"/>
          <cell r="F4153"/>
          <cell r="G4153"/>
          <cell r="H4153"/>
          <cell r="I4153"/>
          <cell r="J4153"/>
          <cell r="K4153"/>
          <cell r="L4153"/>
          <cell r="M4153"/>
          <cell r="N4153"/>
          <cell r="O4153"/>
          <cell r="P4153">
            <v>0</v>
          </cell>
          <cell r="Q4153"/>
          <cell r="R4153"/>
          <cell r="S4153" t="str">
            <v xml:space="preserve">32819 </v>
          </cell>
          <cell r="T4153"/>
          <cell r="U4153"/>
          <cell r="V4153"/>
          <cell r="W4153"/>
          <cell r="X4153"/>
          <cell r="Y4153"/>
          <cell r="Z4153"/>
          <cell r="AA4153">
            <v>32819</v>
          </cell>
          <cell r="AB4153"/>
        </row>
        <row r="4154">
          <cell r="A4154"/>
          <cell r="B4154"/>
          <cell r="C4154"/>
          <cell r="D4154"/>
          <cell r="E4154"/>
          <cell r="F4154"/>
          <cell r="G4154"/>
          <cell r="H4154"/>
          <cell r="I4154"/>
          <cell r="J4154"/>
          <cell r="K4154"/>
          <cell r="L4154"/>
          <cell r="M4154"/>
          <cell r="N4154"/>
          <cell r="O4154"/>
          <cell r="P4154">
            <v>0</v>
          </cell>
          <cell r="Q4154"/>
          <cell r="R4154"/>
          <cell r="S4154" t="str">
            <v xml:space="preserve">32819 </v>
          </cell>
          <cell r="T4154"/>
          <cell r="U4154"/>
          <cell r="V4154"/>
          <cell r="W4154"/>
          <cell r="X4154"/>
          <cell r="Y4154"/>
          <cell r="Z4154"/>
          <cell r="AA4154">
            <v>32819</v>
          </cell>
          <cell r="AB4154"/>
        </row>
        <row r="4155">
          <cell r="A4155"/>
          <cell r="B4155"/>
          <cell r="C4155"/>
          <cell r="D4155"/>
          <cell r="E4155"/>
          <cell r="F4155"/>
          <cell r="G4155"/>
          <cell r="H4155"/>
          <cell r="I4155"/>
          <cell r="J4155"/>
          <cell r="K4155"/>
          <cell r="L4155"/>
          <cell r="M4155"/>
          <cell r="N4155"/>
          <cell r="O4155"/>
          <cell r="P4155">
            <v>0</v>
          </cell>
          <cell r="Q4155"/>
          <cell r="R4155"/>
          <cell r="S4155" t="str">
            <v xml:space="preserve">32819 </v>
          </cell>
          <cell r="T4155"/>
          <cell r="U4155"/>
          <cell r="V4155"/>
          <cell r="W4155"/>
          <cell r="X4155"/>
          <cell r="Y4155"/>
          <cell r="Z4155"/>
          <cell r="AA4155">
            <v>32819</v>
          </cell>
          <cell r="AB4155"/>
        </row>
        <row r="4156">
          <cell r="A4156"/>
          <cell r="B4156"/>
          <cell r="C4156"/>
          <cell r="D4156"/>
          <cell r="E4156"/>
          <cell r="F4156"/>
          <cell r="G4156"/>
          <cell r="H4156"/>
          <cell r="I4156"/>
          <cell r="J4156"/>
          <cell r="K4156"/>
          <cell r="L4156"/>
          <cell r="M4156"/>
          <cell r="N4156"/>
          <cell r="O4156"/>
          <cell r="P4156">
            <v>0</v>
          </cell>
          <cell r="Q4156"/>
          <cell r="R4156"/>
          <cell r="S4156" t="str">
            <v xml:space="preserve">32819 </v>
          </cell>
          <cell r="T4156"/>
          <cell r="U4156"/>
          <cell r="V4156"/>
          <cell r="W4156"/>
          <cell r="X4156"/>
          <cell r="Y4156"/>
          <cell r="Z4156"/>
          <cell r="AA4156">
            <v>32819</v>
          </cell>
          <cell r="AB4156"/>
        </row>
        <row r="4157">
          <cell r="A4157"/>
          <cell r="B4157"/>
          <cell r="C4157"/>
          <cell r="D4157"/>
          <cell r="E4157"/>
          <cell r="F4157"/>
          <cell r="G4157"/>
          <cell r="H4157"/>
          <cell r="I4157"/>
          <cell r="J4157"/>
          <cell r="K4157"/>
          <cell r="L4157"/>
          <cell r="M4157"/>
          <cell r="N4157"/>
          <cell r="O4157"/>
          <cell r="P4157">
            <v>0</v>
          </cell>
          <cell r="Q4157"/>
          <cell r="R4157"/>
          <cell r="S4157" t="str">
            <v xml:space="preserve">32819 </v>
          </cell>
          <cell r="T4157"/>
          <cell r="U4157"/>
          <cell r="V4157"/>
          <cell r="W4157"/>
          <cell r="X4157"/>
          <cell r="Y4157"/>
          <cell r="Z4157"/>
          <cell r="AA4157">
            <v>32819</v>
          </cell>
          <cell r="AB4157"/>
        </row>
        <row r="4158">
          <cell r="A4158"/>
          <cell r="B4158"/>
          <cell r="C4158"/>
          <cell r="D4158"/>
          <cell r="E4158"/>
          <cell r="F4158"/>
          <cell r="G4158"/>
          <cell r="H4158"/>
          <cell r="I4158"/>
          <cell r="J4158"/>
          <cell r="K4158"/>
          <cell r="L4158"/>
          <cell r="M4158"/>
          <cell r="N4158"/>
          <cell r="O4158"/>
          <cell r="P4158">
            <v>0</v>
          </cell>
          <cell r="Q4158"/>
          <cell r="R4158"/>
          <cell r="S4158" t="str">
            <v xml:space="preserve">32819 </v>
          </cell>
          <cell r="T4158"/>
          <cell r="U4158"/>
          <cell r="V4158"/>
          <cell r="W4158"/>
          <cell r="X4158"/>
          <cell r="Y4158"/>
          <cell r="Z4158"/>
          <cell r="AA4158">
            <v>32819</v>
          </cell>
          <cell r="AB4158"/>
        </row>
        <row r="4159">
          <cell r="A4159"/>
          <cell r="B4159"/>
          <cell r="C4159"/>
          <cell r="D4159"/>
          <cell r="E4159"/>
          <cell r="F4159"/>
          <cell r="G4159"/>
          <cell r="H4159"/>
          <cell r="I4159"/>
          <cell r="J4159"/>
          <cell r="K4159"/>
          <cell r="L4159"/>
          <cell r="M4159"/>
          <cell r="N4159"/>
          <cell r="O4159"/>
          <cell r="P4159">
            <v>0</v>
          </cell>
          <cell r="Q4159"/>
          <cell r="R4159"/>
          <cell r="S4159" t="str">
            <v xml:space="preserve">32819 </v>
          </cell>
          <cell r="T4159"/>
          <cell r="U4159"/>
          <cell r="V4159"/>
          <cell r="W4159"/>
          <cell r="X4159"/>
          <cell r="Y4159"/>
          <cell r="Z4159"/>
          <cell r="AA4159">
            <v>32819</v>
          </cell>
          <cell r="AB4159"/>
        </row>
        <row r="4160">
          <cell r="A4160"/>
          <cell r="B4160"/>
          <cell r="C4160"/>
          <cell r="D4160"/>
          <cell r="E4160"/>
          <cell r="F4160"/>
          <cell r="G4160"/>
          <cell r="H4160"/>
          <cell r="I4160"/>
          <cell r="J4160"/>
          <cell r="K4160"/>
          <cell r="L4160"/>
          <cell r="M4160"/>
          <cell r="N4160"/>
          <cell r="O4160"/>
          <cell r="P4160">
            <v>0</v>
          </cell>
          <cell r="Q4160"/>
          <cell r="R4160"/>
          <cell r="S4160" t="str">
            <v xml:space="preserve">32819 </v>
          </cell>
          <cell r="T4160"/>
          <cell r="U4160"/>
          <cell r="V4160"/>
          <cell r="W4160"/>
          <cell r="X4160"/>
          <cell r="Y4160"/>
          <cell r="Z4160"/>
          <cell r="AA4160">
            <v>32819</v>
          </cell>
          <cell r="AB4160"/>
        </row>
        <row r="4161">
          <cell r="A4161"/>
          <cell r="B4161"/>
          <cell r="C4161"/>
          <cell r="D4161"/>
          <cell r="E4161"/>
          <cell r="F4161"/>
          <cell r="G4161"/>
          <cell r="H4161"/>
          <cell r="I4161"/>
          <cell r="J4161"/>
          <cell r="K4161"/>
          <cell r="L4161"/>
          <cell r="M4161"/>
          <cell r="N4161"/>
          <cell r="O4161"/>
          <cell r="P4161">
            <v>0</v>
          </cell>
          <cell r="Q4161"/>
          <cell r="R4161"/>
          <cell r="S4161" t="str">
            <v xml:space="preserve">32819 </v>
          </cell>
          <cell r="T4161"/>
          <cell r="U4161"/>
          <cell r="V4161"/>
          <cell r="W4161"/>
          <cell r="X4161"/>
          <cell r="Y4161"/>
          <cell r="Z4161"/>
          <cell r="AA4161">
            <v>32819</v>
          </cell>
          <cell r="AB4161"/>
        </row>
        <row r="4162">
          <cell r="A4162"/>
          <cell r="B4162"/>
          <cell r="C4162"/>
          <cell r="D4162"/>
          <cell r="E4162"/>
          <cell r="F4162"/>
          <cell r="G4162"/>
          <cell r="H4162"/>
          <cell r="I4162"/>
          <cell r="J4162"/>
          <cell r="K4162"/>
          <cell r="L4162"/>
          <cell r="M4162"/>
          <cell r="N4162"/>
          <cell r="O4162"/>
          <cell r="P4162">
            <v>0</v>
          </cell>
          <cell r="Q4162"/>
          <cell r="R4162"/>
          <cell r="S4162" t="str">
            <v xml:space="preserve">32819 </v>
          </cell>
          <cell r="T4162"/>
          <cell r="U4162"/>
          <cell r="V4162"/>
          <cell r="W4162"/>
          <cell r="X4162"/>
          <cell r="Y4162"/>
          <cell r="Z4162"/>
          <cell r="AA4162">
            <v>32819</v>
          </cell>
          <cell r="AB4162"/>
        </row>
        <row r="4163">
          <cell r="A4163"/>
          <cell r="B4163"/>
          <cell r="C4163"/>
          <cell r="D4163"/>
          <cell r="E4163"/>
          <cell r="F4163"/>
          <cell r="G4163"/>
          <cell r="H4163"/>
          <cell r="I4163"/>
          <cell r="J4163"/>
          <cell r="K4163"/>
          <cell r="L4163"/>
          <cell r="M4163"/>
          <cell r="N4163"/>
          <cell r="O4163"/>
          <cell r="P4163">
            <v>0</v>
          </cell>
          <cell r="Q4163"/>
          <cell r="R4163"/>
          <cell r="S4163" t="str">
            <v xml:space="preserve">32819 </v>
          </cell>
          <cell r="T4163"/>
          <cell r="U4163"/>
          <cell r="V4163"/>
          <cell r="W4163"/>
          <cell r="X4163"/>
          <cell r="Y4163"/>
          <cell r="Z4163"/>
          <cell r="AA4163">
            <v>32819</v>
          </cell>
          <cell r="AB4163"/>
        </row>
        <row r="4164">
          <cell r="A4164"/>
          <cell r="B4164"/>
          <cell r="C4164"/>
          <cell r="D4164"/>
          <cell r="E4164"/>
          <cell r="F4164"/>
          <cell r="G4164"/>
          <cell r="H4164"/>
          <cell r="I4164"/>
          <cell r="J4164"/>
          <cell r="K4164"/>
          <cell r="L4164"/>
          <cell r="M4164"/>
          <cell r="N4164"/>
          <cell r="O4164"/>
          <cell r="P4164">
            <v>0</v>
          </cell>
          <cell r="Q4164"/>
          <cell r="R4164"/>
          <cell r="S4164" t="str">
            <v xml:space="preserve">32819 </v>
          </cell>
          <cell r="T4164"/>
          <cell r="U4164"/>
          <cell r="V4164"/>
          <cell r="W4164"/>
          <cell r="X4164"/>
          <cell r="Y4164"/>
          <cell r="Z4164"/>
          <cell r="AA4164">
            <v>32819</v>
          </cell>
          <cell r="AB4164"/>
        </row>
        <row r="4165">
          <cell r="A4165"/>
          <cell r="B4165"/>
          <cell r="C4165"/>
          <cell r="D4165"/>
          <cell r="E4165"/>
          <cell r="F4165"/>
          <cell r="G4165"/>
          <cell r="H4165"/>
          <cell r="I4165"/>
          <cell r="J4165"/>
          <cell r="K4165"/>
          <cell r="L4165"/>
          <cell r="M4165"/>
          <cell r="N4165"/>
          <cell r="O4165"/>
          <cell r="P4165">
            <v>0</v>
          </cell>
          <cell r="Q4165"/>
          <cell r="R4165"/>
          <cell r="S4165" t="str">
            <v xml:space="preserve">32819 </v>
          </cell>
          <cell r="T4165"/>
          <cell r="U4165"/>
          <cell r="V4165"/>
          <cell r="W4165"/>
          <cell r="X4165"/>
          <cell r="Y4165"/>
          <cell r="Z4165"/>
          <cell r="AA4165">
            <v>32819</v>
          </cell>
          <cell r="AB4165"/>
        </row>
        <row r="4166">
          <cell r="A4166"/>
          <cell r="B4166"/>
          <cell r="C4166"/>
          <cell r="D4166"/>
          <cell r="E4166"/>
          <cell r="F4166"/>
          <cell r="G4166"/>
          <cell r="H4166"/>
          <cell r="I4166"/>
          <cell r="J4166"/>
          <cell r="K4166"/>
          <cell r="L4166"/>
          <cell r="M4166"/>
          <cell r="N4166"/>
          <cell r="O4166"/>
          <cell r="P4166">
            <v>0</v>
          </cell>
          <cell r="Q4166"/>
          <cell r="R4166"/>
          <cell r="S4166" t="str">
            <v xml:space="preserve">32819 </v>
          </cell>
          <cell r="T4166"/>
          <cell r="U4166"/>
          <cell r="V4166"/>
          <cell r="W4166"/>
          <cell r="X4166"/>
          <cell r="Y4166"/>
          <cell r="Z4166"/>
          <cell r="AA4166">
            <v>32819</v>
          </cell>
          <cell r="AB4166"/>
        </row>
        <row r="4167">
          <cell r="A4167"/>
          <cell r="B4167"/>
          <cell r="C4167"/>
          <cell r="D4167"/>
          <cell r="E4167"/>
          <cell r="F4167"/>
          <cell r="G4167"/>
          <cell r="H4167"/>
          <cell r="I4167"/>
          <cell r="J4167"/>
          <cell r="K4167"/>
          <cell r="L4167"/>
          <cell r="M4167"/>
          <cell r="N4167"/>
          <cell r="O4167"/>
          <cell r="P4167">
            <v>0</v>
          </cell>
          <cell r="Q4167"/>
          <cell r="R4167"/>
          <cell r="S4167" t="str">
            <v xml:space="preserve">32819 </v>
          </cell>
          <cell r="T4167"/>
          <cell r="U4167"/>
          <cell r="V4167"/>
          <cell r="W4167"/>
          <cell r="X4167"/>
          <cell r="Y4167"/>
          <cell r="Z4167"/>
          <cell r="AA4167">
            <v>32819</v>
          </cell>
          <cell r="AB4167"/>
        </row>
        <row r="4168">
          <cell r="A4168"/>
          <cell r="B4168"/>
          <cell r="C4168"/>
          <cell r="D4168"/>
          <cell r="E4168"/>
          <cell r="F4168"/>
          <cell r="G4168"/>
          <cell r="H4168"/>
          <cell r="I4168"/>
          <cell r="J4168"/>
          <cell r="K4168"/>
          <cell r="L4168"/>
          <cell r="M4168"/>
          <cell r="N4168"/>
          <cell r="O4168"/>
          <cell r="P4168">
            <v>0</v>
          </cell>
          <cell r="Q4168"/>
          <cell r="R4168"/>
          <cell r="S4168" t="str">
            <v xml:space="preserve">32819 </v>
          </cell>
          <cell r="T4168"/>
          <cell r="U4168"/>
          <cell r="V4168"/>
          <cell r="W4168"/>
          <cell r="X4168"/>
          <cell r="Y4168"/>
          <cell r="Z4168"/>
          <cell r="AA4168">
            <v>32819</v>
          </cell>
          <cell r="AB4168"/>
        </row>
        <row r="4169">
          <cell r="A4169"/>
          <cell r="B4169"/>
          <cell r="C4169"/>
          <cell r="D4169"/>
          <cell r="E4169"/>
          <cell r="F4169"/>
          <cell r="G4169"/>
          <cell r="H4169"/>
          <cell r="I4169"/>
          <cell r="J4169"/>
          <cell r="K4169"/>
          <cell r="L4169"/>
          <cell r="M4169"/>
          <cell r="N4169"/>
          <cell r="O4169"/>
          <cell r="P4169">
            <v>0</v>
          </cell>
          <cell r="Q4169"/>
          <cell r="R4169"/>
          <cell r="S4169" t="str">
            <v xml:space="preserve">32819 </v>
          </cell>
          <cell r="T4169"/>
          <cell r="U4169"/>
          <cell r="V4169"/>
          <cell r="W4169"/>
          <cell r="X4169"/>
          <cell r="Y4169"/>
          <cell r="Z4169"/>
          <cell r="AA4169">
            <v>32819</v>
          </cell>
          <cell r="AB4169"/>
        </row>
        <row r="4170">
          <cell r="A4170"/>
          <cell r="B4170"/>
          <cell r="C4170"/>
          <cell r="D4170"/>
          <cell r="E4170"/>
          <cell r="F4170"/>
          <cell r="G4170"/>
          <cell r="H4170"/>
          <cell r="I4170"/>
          <cell r="J4170"/>
          <cell r="K4170"/>
          <cell r="L4170"/>
          <cell r="M4170"/>
          <cell r="N4170"/>
          <cell r="O4170"/>
          <cell r="P4170">
            <v>0</v>
          </cell>
          <cell r="Q4170"/>
          <cell r="R4170"/>
          <cell r="S4170" t="str">
            <v xml:space="preserve">32819 </v>
          </cell>
          <cell r="T4170"/>
          <cell r="U4170"/>
          <cell r="V4170"/>
          <cell r="W4170"/>
          <cell r="X4170"/>
          <cell r="Y4170"/>
          <cell r="Z4170"/>
          <cell r="AA4170">
            <v>32819</v>
          </cell>
          <cell r="AB4170"/>
        </row>
        <row r="4171">
          <cell r="A4171"/>
          <cell r="B4171"/>
          <cell r="C4171"/>
          <cell r="D4171"/>
          <cell r="E4171"/>
          <cell r="F4171"/>
          <cell r="G4171"/>
          <cell r="H4171"/>
          <cell r="I4171"/>
          <cell r="J4171"/>
          <cell r="K4171"/>
          <cell r="L4171"/>
          <cell r="M4171"/>
          <cell r="N4171"/>
          <cell r="O4171"/>
          <cell r="P4171">
            <v>0</v>
          </cell>
          <cell r="Q4171"/>
          <cell r="R4171"/>
          <cell r="S4171" t="str">
            <v xml:space="preserve">32819 </v>
          </cell>
          <cell r="T4171"/>
          <cell r="U4171"/>
          <cell r="V4171"/>
          <cell r="W4171"/>
          <cell r="X4171"/>
          <cell r="Y4171"/>
          <cell r="Z4171"/>
          <cell r="AA4171">
            <v>32819</v>
          </cell>
          <cell r="AB4171"/>
        </row>
        <row r="4172">
          <cell r="A4172"/>
          <cell r="B4172"/>
          <cell r="C4172"/>
          <cell r="D4172"/>
          <cell r="E4172"/>
          <cell r="F4172"/>
          <cell r="G4172"/>
          <cell r="H4172"/>
          <cell r="I4172"/>
          <cell r="J4172"/>
          <cell r="K4172"/>
          <cell r="L4172"/>
          <cell r="M4172"/>
          <cell r="N4172"/>
          <cell r="O4172"/>
          <cell r="P4172">
            <v>0</v>
          </cell>
          <cell r="Q4172"/>
          <cell r="R4172"/>
          <cell r="S4172" t="str">
            <v xml:space="preserve">32819 </v>
          </cell>
          <cell r="T4172"/>
          <cell r="U4172"/>
          <cell r="V4172"/>
          <cell r="W4172"/>
          <cell r="X4172"/>
          <cell r="Y4172"/>
          <cell r="Z4172"/>
          <cell r="AA4172">
            <v>32819</v>
          </cell>
          <cell r="AB4172"/>
        </row>
        <row r="4173">
          <cell r="A4173"/>
          <cell r="B4173"/>
          <cell r="C4173"/>
          <cell r="D4173"/>
          <cell r="E4173"/>
          <cell r="F4173"/>
          <cell r="G4173"/>
          <cell r="H4173"/>
          <cell r="I4173"/>
          <cell r="J4173"/>
          <cell r="K4173"/>
          <cell r="L4173"/>
          <cell r="M4173"/>
          <cell r="N4173"/>
          <cell r="O4173"/>
          <cell r="P4173">
            <v>0</v>
          </cell>
          <cell r="Q4173"/>
          <cell r="R4173"/>
          <cell r="S4173" t="str">
            <v xml:space="preserve">32819 </v>
          </cell>
          <cell r="T4173"/>
          <cell r="U4173"/>
          <cell r="V4173"/>
          <cell r="W4173"/>
          <cell r="X4173"/>
          <cell r="Y4173"/>
          <cell r="Z4173"/>
          <cell r="AA4173">
            <v>32819</v>
          </cell>
          <cell r="AB4173"/>
        </row>
        <row r="4174">
          <cell r="A4174"/>
          <cell r="B4174"/>
          <cell r="C4174"/>
          <cell r="D4174"/>
          <cell r="E4174"/>
          <cell r="F4174"/>
          <cell r="G4174"/>
          <cell r="H4174"/>
          <cell r="I4174"/>
          <cell r="J4174"/>
          <cell r="K4174"/>
          <cell r="L4174"/>
          <cell r="M4174"/>
          <cell r="N4174"/>
          <cell r="O4174"/>
          <cell r="P4174">
            <v>0</v>
          </cell>
          <cell r="Q4174"/>
          <cell r="R4174"/>
          <cell r="S4174" t="str">
            <v xml:space="preserve">32819 </v>
          </cell>
          <cell r="T4174"/>
          <cell r="U4174"/>
          <cell r="V4174"/>
          <cell r="W4174"/>
          <cell r="X4174"/>
          <cell r="Y4174"/>
          <cell r="Z4174"/>
          <cell r="AA4174">
            <v>32819</v>
          </cell>
          <cell r="AB4174"/>
        </row>
        <row r="4175">
          <cell r="A4175"/>
          <cell r="B4175"/>
          <cell r="C4175"/>
          <cell r="D4175"/>
          <cell r="E4175"/>
          <cell r="F4175"/>
          <cell r="G4175"/>
          <cell r="H4175"/>
          <cell r="I4175"/>
          <cell r="J4175"/>
          <cell r="K4175"/>
          <cell r="L4175"/>
          <cell r="M4175"/>
          <cell r="N4175"/>
          <cell r="O4175"/>
          <cell r="P4175">
            <v>0</v>
          </cell>
          <cell r="Q4175"/>
          <cell r="R4175"/>
          <cell r="S4175" t="str">
            <v xml:space="preserve">32819 </v>
          </cell>
          <cell r="T4175"/>
          <cell r="U4175"/>
          <cell r="V4175"/>
          <cell r="W4175"/>
          <cell r="X4175"/>
          <cell r="Y4175"/>
          <cell r="Z4175"/>
          <cell r="AA4175">
            <v>32819</v>
          </cell>
          <cell r="AB4175"/>
        </row>
        <row r="4176">
          <cell r="A4176"/>
          <cell r="B4176"/>
          <cell r="C4176"/>
          <cell r="D4176"/>
          <cell r="E4176"/>
          <cell r="F4176"/>
          <cell r="G4176"/>
          <cell r="H4176"/>
          <cell r="I4176"/>
          <cell r="J4176"/>
          <cell r="K4176"/>
          <cell r="L4176"/>
          <cell r="M4176"/>
          <cell r="N4176"/>
          <cell r="O4176"/>
          <cell r="P4176">
            <v>0</v>
          </cell>
          <cell r="Q4176"/>
          <cell r="R4176"/>
          <cell r="S4176" t="str">
            <v xml:space="preserve">32819 </v>
          </cell>
          <cell r="T4176"/>
          <cell r="U4176"/>
          <cell r="V4176"/>
          <cell r="W4176"/>
          <cell r="X4176"/>
          <cell r="Y4176"/>
          <cell r="Z4176"/>
          <cell r="AA4176">
            <v>32819</v>
          </cell>
          <cell r="AB4176"/>
        </row>
        <row r="4177">
          <cell r="A4177"/>
          <cell r="B4177"/>
          <cell r="C4177"/>
          <cell r="D4177"/>
          <cell r="E4177"/>
          <cell r="F4177"/>
          <cell r="G4177"/>
          <cell r="H4177"/>
          <cell r="I4177"/>
          <cell r="J4177"/>
          <cell r="K4177"/>
          <cell r="L4177"/>
          <cell r="M4177"/>
          <cell r="N4177"/>
          <cell r="O4177"/>
          <cell r="P4177">
            <v>0</v>
          </cell>
          <cell r="Q4177"/>
          <cell r="R4177"/>
          <cell r="S4177" t="str">
            <v xml:space="preserve">32819 </v>
          </cell>
          <cell r="T4177"/>
          <cell r="U4177"/>
          <cell r="V4177"/>
          <cell r="W4177"/>
          <cell r="X4177"/>
          <cell r="Y4177"/>
          <cell r="Z4177"/>
          <cell r="AA4177">
            <v>32819</v>
          </cell>
          <cell r="AB4177"/>
        </row>
        <row r="4178">
          <cell r="A4178"/>
          <cell r="B4178"/>
          <cell r="C4178"/>
          <cell r="D4178"/>
          <cell r="E4178"/>
          <cell r="F4178"/>
          <cell r="G4178"/>
          <cell r="H4178"/>
          <cell r="I4178"/>
          <cell r="J4178"/>
          <cell r="K4178"/>
          <cell r="L4178"/>
          <cell r="M4178"/>
          <cell r="N4178"/>
          <cell r="O4178"/>
          <cell r="P4178">
            <v>0</v>
          </cell>
          <cell r="Q4178"/>
          <cell r="R4178"/>
          <cell r="S4178" t="str">
            <v xml:space="preserve">32819 </v>
          </cell>
          <cell r="T4178"/>
          <cell r="U4178"/>
          <cell r="V4178"/>
          <cell r="W4178"/>
          <cell r="X4178"/>
          <cell r="Y4178"/>
          <cell r="Z4178"/>
          <cell r="AA4178">
            <v>32819</v>
          </cell>
          <cell r="AB4178"/>
        </row>
        <row r="4179">
          <cell r="A4179"/>
          <cell r="B4179"/>
          <cell r="C4179"/>
          <cell r="D4179"/>
          <cell r="E4179"/>
          <cell r="F4179"/>
          <cell r="G4179"/>
          <cell r="H4179"/>
          <cell r="I4179"/>
          <cell r="J4179"/>
          <cell r="K4179"/>
          <cell r="L4179"/>
          <cell r="M4179"/>
          <cell r="N4179"/>
          <cell r="O4179"/>
          <cell r="P4179">
            <v>0</v>
          </cell>
          <cell r="Q4179"/>
          <cell r="R4179"/>
          <cell r="S4179" t="str">
            <v xml:space="preserve">32819 </v>
          </cell>
          <cell r="T4179"/>
          <cell r="U4179"/>
          <cell r="V4179"/>
          <cell r="W4179"/>
          <cell r="X4179"/>
          <cell r="Y4179"/>
          <cell r="Z4179"/>
          <cell r="AA4179">
            <v>32819</v>
          </cell>
          <cell r="AB4179"/>
        </row>
        <row r="4180">
          <cell r="A4180"/>
          <cell r="B4180"/>
          <cell r="C4180"/>
          <cell r="D4180"/>
          <cell r="E4180"/>
          <cell r="F4180"/>
          <cell r="G4180"/>
          <cell r="H4180"/>
          <cell r="I4180"/>
          <cell r="J4180"/>
          <cell r="K4180"/>
          <cell r="L4180"/>
          <cell r="M4180"/>
          <cell r="N4180"/>
          <cell r="O4180"/>
          <cell r="P4180">
            <v>0</v>
          </cell>
          <cell r="Q4180"/>
          <cell r="R4180"/>
          <cell r="S4180" t="str">
            <v xml:space="preserve">32819 </v>
          </cell>
          <cell r="T4180"/>
          <cell r="U4180"/>
          <cell r="V4180"/>
          <cell r="W4180"/>
          <cell r="X4180"/>
          <cell r="Y4180"/>
          <cell r="Z4180"/>
          <cell r="AA4180">
            <v>32819</v>
          </cell>
          <cell r="AB4180"/>
        </row>
        <row r="4181">
          <cell r="A4181"/>
          <cell r="B4181"/>
          <cell r="C4181"/>
          <cell r="D4181"/>
          <cell r="E4181"/>
          <cell r="F4181"/>
          <cell r="G4181"/>
          <cell r="H4181"/>
          <cell r="I4181"/>
          <cell r="J4181"/>
          <cell r="K4181"/>
          <cell r="L4181"/>
          <cell r="M4181"/>
          <cell r="N4181"/>
          <cell r="O4181"/>
          <cell r="P4181">
            <v>0</v>
          </cell>
          <cell r="Q4181"/>
          <cell r="R4181"/>
          <cell r="S4181" t="str">
            <v xml:space="preserve">32819 </v>
          </cell>
          <cell r="T4181"/>
          <cell r="U4181"/>
          <cell r="V4181"/>
          <cell r="W4181"/>
          <cell r="X4181"/>
          <cell r="Y4181"/>
          <cell r="Z4181"/>
          <cell r="AA4181">
            <v>32819</v>
          </cell>
          <cell r="AB4181"/>
        </row>
        <row r="4182">
          <cell r="A4182"/>
          <cell r="B4182"/>
          <cell r="C4182"/>
          <cell r="D4182"/>
          <cell r="E4182"/>
          <cell r="F4182"/>
          <cell r="G4182"/>
          <cell r="H4182"/>
          <cell r="I4182"/>
          <cell r="J4182"/>
          <cell r="K4182"/>
          <cell r="L4182"/>
          <cell r="M4182"/>
          <cell r="N4182"/>
          <cell r="O4182"/>
          <cell r="P4182">
            <v>0</v>
          </cell>
          <cell r="Q4182"/>
          <cell r="R4182"/>
          <cell r="S4182" t="str">
            <v xml:space="preserve">32819 </v>
          </cell>
          <cell r="T4182"/>
          <cell r="U4182"/>
          <cell r="V4182"/>
          <cell r="W4182"/>
          <cell r="X4182"/>
          <cell r="Y4182"/>
          <cell r="Z4182"/>
          <cell r="AA4182">
            <v>32819</v>
          </cell>
          <cell r="AB4182"/>
        </row>
        <row r="4183">
          <cell r="A4183"/>
          <cell r="B4183"/>
          <cell r="C4183"/>
          <cell r="D4183"/>
          <cell r="E4183"/>
          <cell r="F4183"/>
          <cell r="G4183"/>
          <cell r="H4183"/>
          <cell r="I4183"/>
          <cell r="J4183"/>
          <cell r="K4183"/>
          <cell r="L4183"/>
          <cell r="M4183"/>
          <cell r="N4183"/>
          <cell r="O4183"/>
          <cell r="P4183">
            <v>0</v>
          </cell>
          <cell r="Q4183"/>
          <cell r="R4183"/>
          <cell r="S4183" t="str">
            <v xml:space="preserve">32819 </v>
          </cell>
          <cell r="T4183"/>
          <cell r="U4183"/>
          <cell r="V4183"/>
          <cell r="W4183"/>
          <cell r="X4183"/>
          <cell r="Y4183"/>
          <cell r="Z4183"/>
          <cell r="AA4183">
            <v>32819</v>
          </cell>
          <cell r="AB4183"/>
        </row>
        <row r="4184">
          <cell r="A4184"/>
          <cell r="B4184"/>
          <cell r="C4184"/>
          <cell r="D4184"/>
          <cell r="E4184"/>
          <cell r="F4184"/>
          <cell r="G4184"/>
          <cell r="H4184"/>
          <cell r="I4184"/>
          <cell r="J4184"/>
          <cell r="K4184"/>
          <cell r="L4184"/>
          <cell r="M4184"/>
          <cell r="N4184"/>
          <cell r="O4184"/>
          <cell r="P4184">
            <v>0</v>
          </cell>
          <cell r="Q4184"/>
          <cell r="R4184"/>
          <cell r="S4184" t="str">
            <v xml:space="preserve">32819 </v>
          </cell>
          <cell r="T4184"/>
          <cell r="U4184"/>
          <cell r="V4184"/>
          <cell r="W4184"/>
          <cell r="X4184"/>
          <cell r="Y4184"/>
          <cell r="Z4184"/>
          <cell r="AA4184">
            <v>32819</v>
          </cell>
          <cell r="AB4184"/>
        </row>
        <row r="4185">
          <cell r="A4185"/>
          <cell r="B4185"/>
          <cell r="C4185"/>
          <cell r="D4185"/>
          <cell r="E4185"/>
          <cell r="F4185"/>
          <cell r="G4185"/>
          <cell r="H4185"/>
          <cell r="I4185"/>
          <cell r="J4185"/>
          <cell r="K4185"/>
          <cell r="L4185"/>
          <cell r="M4185"/>
          <cell r="N4185"/>
          <cell r="O4185"/>
          <cell r="P4185">
            <v>0</v>
          </cell>
          <cell r="Q4185"/>
          <cell r="R4185"/>
          <cell r="S4185" t="str">
            <v xml:space="preserve">32819 </v>
          </cell>
          <cell r="T4185"/>
          <cell r="U4185"/>
          <cell r="V4185"/>
          <cell r="W4185"/>
          <cell r="X4185"/>
          <cell r="Y4185"/>
          <cell r="Z4185"/>
          <cell r="AA4185">
            <v>32819</v>
          </cell>
          <cell r="AB4185"/>
        </row>
        <row r="4186">
          <cell r="A4186"/>
          <cell r="B4186"/>
          <cell r="C4186"/>
          <cell r="D4186"/>
          <cell r="E4186"/>
          <cell r="F4186"/>
          <cell r="G4186"/>
          <cell r="H4186"/>
          <cell r="I4186"/>
          <cell r="J4186"/>
          <cell r="K4186"/>
          <cell r="L4186"/>
          <cell r="M4186"/>
          <cell r="N4186"/>
          <cell r="O4186"/>
          <cell r="P4186">
            <v>0</v>
          </cell>
          <cell r="Q4186"/>
          <cell r="R4186"/>
          <cell r="S4186" t="str">
            <v xml:space="preserve">32819 </v>
          </cell>
          <cell r="T4186"/>
          <cell r="U4186"/>
          <cell r="V4186"/>
          <cell r="W4186"/>
          <cell r="X4186"/>
          <cell r="Y4186"/>
          <cell r="Z4186"/>
          <cell r="AA4186">
            <v>32819</v>
          </cell>
          <cell r="AB4186"/>
        </row>
        <row r="4187">
          <cell r="A4187"/>
          <cell r="B4187"/>
          <cell r="C4187"/>
          <cell r="D4187"/>
          <cell r="E4187"/>
          <cell r="F4187"/>
          <cell r="G4187"/>
          <cell r="H4187"/>
          <cell r="I4187"/>
          <cell r="J4187"/>
          <cell r="K4187"/>
          <cell r="L4187"/>
          <cell r="M4187"/>
          <cell r="N4187"/>
          <cell r="O4187"/>
          <cell r="P4187">
            <v>0</v>
          </cell>
          <cell r="Q4187"/>
          <cell r="R4187"/>
          <cell r="S4187" t="str">
            <v xml:space="preserve">32819 </v>
          </cell>
          <cell r="T4187"/>
          <cell r="U4187"/>
          <cell r="V4187"/>
          <cell r="W4187"/>
          <cell r="X4187"/>
          <cell r="Y4187"/>
          <cell r="Z4187"/>
          <cell r="AA4187">
            <v>32819</v>
          </cell>
          <cell r="AB4187"/>
        </row>
        <row r="4188">
          <cell r="A4188"/>
          <cell r="B4188"/>
          <cell r="C4188"/>
          <cell r="D4188"/>
          <cell r="E4188"/>
          <cell r="F4188"/>
          <cell r="G4188"/>
          <cell r="H4188"/>
          <cell r="I4188"/>
          <cell r="J4188"/>
          <cell r="K4188"/>
          <cell r="L4188"/>
          <cell r="M4188"/>
          <cell r="N4188"/>
          <cell r="O4188"/>
          <cell r="P4188">
            <v>0</v>
          </cell>
          <cell r="Q4188"/>
          <cell r="R4188"/>
          <cell r="S4188" t="str">
            <v xml:space="preserve">32819 </v>
          </cell>
          <cell r="T4188"/>
          <cell r="U4188"/>
          <cell r="V4188"/>
          <cell r="W4188"/>
          <cell r="X4188"/>
          <cell r="Y4188"/>
          <cell r="Z4188"/>
          <cell r="AA4188">
            <v>32819</v>
          </cell>
          <cell r="AB4188"/>
        </row>
        <row r="4189">
          <cell r="A4189"/>
          <cell r="B4189"/>
          <cell r="C4189"/>
          <cell r="D4189"/>
          <cell r="E4189"/>
          <cell r="F4189"/>
          <cell r="G4189"/>
          <cell r="H4189"/>
          <cell r="I4189"/>
          <cell r="J4189"/>
          <cell r="K4189"/>
          <cell r="L4189"/>
          <cell r="M4189"/>
          <cell r="N4189"/>
          <cell r="O4189"/>
          <cell r="P4189">
            <v>0</v>
          </cell>
          <cell r="Q4189"/>
          <cell r="R4189"/>
          <cell r="S4189" t="str">
            <v xml:space="preserve">32819 </v>
          </cell>
          <cell r="T4189"/>
          <cell r="U4189"/>
          <cell r="V4189"/>
          <cell r="W4189"/>
          <cell r="X4189"/>
          <cell r="Y4189"/>
          <cell r="Z4189"/>
          <cell r="AA4189">
            <v>32819</v>
          </cell>
          <cell r="AB4189"/>
        </row>
        <row r="4190">
          <cell r="A4190"/>
          <cell r="B4190"/>
          <cell r="C4190"/>
          <cell r="D4190"/>
          <cell r="E4190"/>
          <cell r="F4190"/>
          <cell r="G4190"/>
          <cell r="H4190"/>
          <cell r="I4190"/>
          <cell r="J4190"/>
          <cell r="K4190"/>
          <cell r="L4190"/>
          <cell r="M4190"/>
          <cell r="N4190"/>
          <cell r="O4190"/>
          <cell r="P4190">
            <v>0</v>
          </cell>
          <cell r="Q4190"/>
          <cell r="R4190"/>
          <cell r="S4190" t="str">
            <v xml:space="preserve">32819 </v>
          </cell>
          <cell r="T4190"/>
          <cell r="U4190"/>
          <cell r="V4190"/>
          <cell r="W4190"/>
          <cell r="X4190"/>
          <cell r="Y4190"/>
          <cell r="Z4190"/>
          <cell r="AA4190">
            <v>32819</v>
          </cell>
          <cell r="AB4190"/>
        </row>
        <row r="4191">
          <cell r="A4191"/>
          <cell r="B4191"/>
          <cell r="C4191"/>
          <cell r="D4191"/>
          <cell r="E4191"/>
          <cell r="F4191"/>
          <cell r="G4191"/>
          <cell r="H4191"/>
          <cell r="I4191"/>
          <cell r="J4191"/>
          <cell r="K4191"/>
          <cell r="L4191"/>
          <cell r="M4191"/>
          <cell r="N4191"/>
          <cell r="O4191"/>
          <cell r="P4191">
            <v>0</v>
          </cell>
          <cell r="Q4191"/>
          <cell r="R4191"/>
          <cell r="S4191" t="str">
            <v xml:space="preserve">32819 </v>
          </cell>
          <cell r="T4191"/>
          <cell r="U4191"/>
          <cell r="V4191"/>
          <cell r="W4191"/>
          <cell r="X4191"/>
          <cell r="Y4191"/>
          <cell r="Z4191"/>
          <cell r="AA4191">
            <v>32819</v>
          </cell>
          <cell r="AB4191"/>
        </row>
        <row r="4192">
          <cell r="A4192"/>
          <cell r="B4192"/>
          <cell r="C4192"/>
          <cell r="D4192"/>
          <cell r="E4192"/>
          <cell r="F4192"/>
          <cell r="G4192"/>
          <cell r="H4192"/>
          <cell r="I4192"/>
          <cell r="J4192"/>
          <cell r="K4192"/>
          <cell r="L4192"/>
          <cell r="M4192"/>
          <cell r="N4192"/>
          <cell r="O4192"/>
          <cell r="P4192">
            <v>0</v>
          </cell>
          <cell r="Q4192"/>
          <cell r="R4192"/>
          <cell r="S4192" t="str">
            <v xml:space="preserve">32819 </v>
          </cell>
          <cell r="T4192"/>
          <cell r="U4192"/>
          <cell r="V4192"/>
          <cell r="W4192"/>
          <cell r="X4192"/>
          <cell r="Y4192"/>
          <cell r="Z4192"/>
          <cell r="AA4192">
            <v>32819</v>
          </cell>
          <cell r="AB4192"/>
        </row>
        <row r="4193">
          <cell r="A4193"/>
          <cell r="B4193"/>
          <cell r="C4193"/>
          <cell r="D4193"/>
          <cell r="E4193"/>
          <cell r="F4193"/>
          <cell r="G4193"/>
          <cell r="H4193"/>
          <cell r="I4193"/>
          <cell r="J4193"/>
          <cell r="K4193"/>
          <cell r="L4193"/>
          <cell r="M4193"/>
          <cell r="N4193"/>
          <cell r="O4193"/>
          <cell r="P4193">
            <v>0</v>
          </cell>
          <cell r="Q4193"/>
          <cell r="R4193"/>
          <cell r="S4193" t="str">
            <v xml:space="preserve">32819 </v>
          </cell>
          <cell r="T4193"/>
          <cell r="U4193"/>
          <cell r="V4193"/>
          <cell r="W4193"/>
          <cell r="X4193"/>
          <cell r="Y4193"/>
          <cell r="Z4193"/>
          <cell r="AA4193">
            <v>32819</v>
          </cell>
          <cell r="AB4193"/>
        </row>
        <row r="4194">
          <cell r="A4194"/>
          <cell r="B4194"/>
          <cell r="C4194"/>
          <cell r="D4194"/>
          <cell r="E4194"/>
          <cell r="F4194"/>
          <cell r="G4194"/>
          <cell r="H4194"/>
          <cell r="I4194"/>
          <cell r="J4194"/>
          <cell r="K4194"/>
          <cell r="L4194"/>
          <cell r="M4194"/>
          <cell r="N4194"/>
          <cell r="O4194"/>
          <cell r="P4194">
            <v>0</v>
          </cell>
          <cell r="Q4194"/>
          <cell r="R4194"/>
          <cell r="S4194" t="str">
            <v xml:space="preserve">32819 </v>
          </cell>
          <cell r="T4194"/>
          <cell r="U4194"/>
          <cell r="V4194"/>
          <cell r="W4194"/>
          <cell r="X4194"/>
          <cell r="Y4194"/>
          <cell r="Z4194"/>
          <cell r="AA4194">
            <v>32819</v>
          </cell>
          <cell r="AB4194"/>
        </row>
        <row r="4195">
          <cell r="A4195"/>
          <cell r="B4195"/>
          <cell r="C4195"/>
          <cell r="D4195"/>
          <cell r="E4195"/>
          <cell r="F4195"/>
          <cell r="G4195"/>
          <cell r="H4195"/>
          <cell r="I4195"/>
          <cell r="J4195"/>
          <cell r="K4195"/>
          <cell r="L4195"/>
          <cell r="M4195"/>
          <cell r="N4195"/>
          <cell r="O4195"/>
          <cell r="P4195">
            <v>0</v>
          </cell>
          <cell r="Q4195"/>
          <cell r="R4195"/>
          <cell r="S4195" t="str">
            <v xml:space="preserve">32819 </v>
          </cell>
          <cell r="T4195"/>
          <cell r="U4195"/>
          <cell r="V4195"/>
          <cell r="W4195"/>
          <cell r="X4195"/>
          <cell r="Y4195"/>
          <cell r="Z4195"/>
          <cell r="AA4195">
            <v>32819</v>
          </cell>
          <cell r="AB4195"/>
        </row>
        <row r="4196">
          <cell r="A4196"/>
          <cell r="B4196"/>
          <cell r="C4196"/>
          <cell r="D4196"/>
          <cell r="E4196"/>
          <cell r="F4196"/>
          <cell r="G4196"/>
          <cell r="H4196"/>
          <cell r="I4196"/>
          <cell r="J4196"/>
          <cell r="K4196"/>
          <cell r="L4196"/>
          <cell r="M4196"/>
          <cell r="N4196"/>
          <cell r="O4196"/>
          <cell r="P4196">
            <v>0</v>
          </cell>
          <cell r="Q4196"/>
          <cell r="R4196"/>
          <cell r="S4196" t="str">
            <v xml:space="preserve">32819 </v>
          </cell>
          <cell r="T4196"/>
          <cell r="U4196"/>
          <cell r="V4196"/>
          <cell r="W4196"/>
          <cell r="X4196"/>
          <cell r="Y4196"/>
          <cell r="Z4196"/>
          <cell r="AA4196">
            <v>32819</v>
          </cell>
          <cell r="AB4196"/>
        </row>
        <row r="4197">
          <cell r="A4197"/>
          <cell r="B4197"/>
          <cell r="C4197"/>
          <cell r="D4197"/>
          <cell r="E4197"/>
          <cell r="F4197"/>
          <cell r="G4197"/>
          <cell r="H4197"/>
          <cell r="I4197"/>
          <cell r="J4197"/>
          <cell r="K4197"/>
          <cell r="L4197"/>
          <cell r="M4197"/>
          <cell r="N4197"/>
          <cell r="O4197"/>
          <cell r="P4197">
            <v>0</v>
          </cell>
          <cell r="Q4197"/>
          <cell r="R4197"/>
          <cell r="S4197" t="str">
            <v xml:space="preserve">32819 </v>
          </cell>
          <cell r="T4197"/>
          <cell r="U4197"/>
          <cell r="V4197"/>
          <cell r="W4197"/>
          <cell r="X4197"/>
          <cell r="Y4197"/>
          <cell r="Z4197"/>
          <cell r="AA4197">
            <v>32819</v>
          </cell>
          <cell r="AB4197"/>
        </row>
        <row r="4198">
          <cell r="A4198"/>
          <cell r="B4198"/>
          <cell r="C4198"/>
          <cell r="D4198"/>
          <cell r="E4198"/>
          <cell r="F4198"/>
          <cell r="G4198"/>
          <cell r="H4198"/>
          <cell r="I4198"/>
          <cell r="J4198"/>
          <cell r="K4198"/>
          <cell r="L4198"/>
          <cell r="M4198"/>
          <cell r="N4198"/>
          <cell r="O4198"/>
          <cell r="P4198">
            <v>0</v>
          </cell>
          <cell r="Q4198"/>
          <cell r="R4198"/>
          <cell r="S4198" t="str">
            <v xml:space="preserve">32819 </v>
          </cell>
          <cell r="T4198"/>
          <cell r="U4198"/>
          <cell r="V4198"/>
          <cell r="W4198"/>
          <cell r="X4198"/>
          <cell r="Y4198"/>
          <cell r="Z4198"/>
          <cell r="AA4198">
            <v>32819</v>
          </cell>
          <cell r="AB4198"/>
        </row>
        <row r="4199">
          <cell r="A4199"/>
          <cell r="B4199"/>
          <cell r="C4199"/>
          <cell r="D4199"/>
          <cell r="E4199"/>
          <cell r="F4199"/>
          <cell r="G4199"/>
          <cell r="H4199"/>
          <cell r="I4199"/>
          <cell r="J4199"/>
          <cell r="K4199"/>
          <cell r="L4199"/>
          <cell r="M4199"/>
          <cell r="N4199"/>
          <cell r="O4199"/>
          <cell r="P4199">
            <v>0</v>
          </cell>
          <cell r="Q4199"/>
          <cell r="R4199"/>
          <cell r="S4199" t="str">
            <v xml:space="preserve">32819 </v>
          </cell>
          <cell r="T4199"/>
          <cell r="U4199"/>
          <cell r="V4199"/>
          <cell r="W4199"/>
          <cell r="X4199"/>
          <cell r="Y4199"/>
          <cell r="Z4199"/>
          <cell r="AA4199">
            <v>32819</v>
          </cell>
          <cell r="AB4199"/>
        </row>
        <row r="4200">
          <cell r="A4200"/>
          <cell r="B4200"/>
          <cell r="C4200"/>
          <cell r="D4200"/>
          <cell r="E4200"/>
          <cell r="F4200"/>
          <cell r="G4200"/>
          <cell r="H4200"/>
          <cell r="I4200"/>
          <cell r="J4200"/>
          <cell r="K4200"/>
          <cell r="L4200"/>
          <cell r="M4200"/>
          <cell r="N4200"/>
          <cell r="O4200"/>
          <cell r="P4200">
            <v>0</v>
          </cell>
          <cell r="Q4200"/>
          <cell r="R4200"/>
          <cell r="S4200" t="str">
            <v xml:space="preserve">32819 </v>
          </cell>
          <cell r="T4200"/>
          <cell r="U4200"/>
          <cell r="V4200"/>
          <cell r="W4200"/>
          <cell r="X4200"/>
          <cell r="Y4200"/>
          <cell r="Z4200"/>
          <cell r="AA4200">
            <v>32819</v>
          </cell>
          <cell r="AB4200"/>
        </row>
        <row r="4201">
          <cell r="A4201"/>
          <cell r="B4201"/>
          <cell r="C4201"/>
          <cell r="D4201"/>
          <cell r="E4201"/>
          <cell r="F4201"/>
          <cell r="G4201"/>
          <cell r="H4201"/>
          <cell r="I4201"/>
          <cell r="J4201"/>
          <cell r="K4201"/>
          <cell r="L4201"/>
          <cell r="M4201"/>
          <cell r="N4201"/>
          <cell r="O4201"/>
          <cell r="P4201">
            <v>0</v>
          </cell>
          <cell r="Q4201"/>
          <cell r="R4201"/>
          <cell r="S4201" t="str">
            <v xml:space="preserve">32819 </v>
          </cell>
          <cell r="T4201"/>
          <cell r="U4201"/>
          <cell r="V4201"/>
          <cell r="W4201"/>
          <cell r="X4201"/>
          <cell r="Y4201"/>
          <cell r="Z4201"/>
          <cell r="AA4201">
            <v>32819</v>
          </cell>
          <cell r="AB4201"/>
        </row>
        <row r="4202">
          <cell r="A4202"/>
          <cell r="B4202"/>
          <cell r="C4202"/>
          <cell r="D4202"/>
          <cell r="E4202"/>
          <cell r="F4202"/>
          <cell r="G4202"/>
          <cell r="H4202"/>
          <cell r="I4202"/>
          <cell r="J4202"/>
          <cell r="K4202"/>
          <cell r="L4202"/>
          <cell r="M4202"/>
          <cell r="N4202"/>
          <cell r="O4202"/>
          <cell r="P4202">
            <v>0</v>
          </cell>
          <cell r="Q4202"/>
          <cell r="R4202"/>
          <cell r="S4202" t="str">
            <v xml:space="preserve">32819 </v>
          </cell>
          <cell r="T4202"/>
          <cell r="U4202"/>
          <cell r="V4202"/>
          <cell r="W4202"/>
          <cell r="X4202"/>
          <cell r="Y4202"/>
          <cell r="Z4202"/>
          <cell r="AA4202">
            <v>32819</v>
          </cell>
          <cell r="AB4202"/>
        </row>
        <row r="4203">
          <cell r="A4203"/>
          <cell r="B4203"/>
          <cell r="C4203"/>
          <cell r="D4203"/>
          <cell r="E4203"/>
          <cell r="F4203"/>
          <cell r="G4203"/>
          <cell r="H4203"/>
          <cell r="I4203"/>
          <cell r="J4203"/>
          <cell r="K4203"/>
          <cell r="L4203"/>
          <cell r="M4203"/>
          <cell r="N4203"/>
          <cell r="O4203"/>
          <cell r="P4203">
            <v>0</v>
          </cell>
          <cell r="Q4203"/>
          <cell r="R4203"/>
          <cell r="S4203" t="str">
            <v xml:space="preserve">32819 </v>
          </cell>
          <cell r="T4203"/>
          <cell r="U4203"/>
          <cell r="V4203"/>
          <cell r="W4203"/>
          <cell r="X4203"/>
          <cell r="Y4203"/>
          <cell r="Z4203"/>
          <cell r="AA4203">
            <v>32819</v>
          </cell>
          <cell r="AB4203"/>
        </row>
        <row r="4204">
          <cell r="A4204"/>
          <cell r="B4204"/>
          <cell r="C4204"/>
          <cell r="D4204"/>
          <cell r="E4204"/>
          <cell r="F4204"/>
          <cell r="G4204"/>
          <cell r="H4204"/>
          <cell r="I4204"/>
          <cell r="J4204"/>
          <cell r="K4204"/>
          <cell r="L4204"/>
          <cell r="M4204"/>
          <cell r="N4204"/>
          <cell r="O4204"/>
          <cell r="P4204">
            <v>0</v>
          </cell>
          <cell r="Q4204"/>
          <cell r="R4204"/>
          <cell r="S4204" t="str">
            <v xml:space="preserve">32819 </v>
          </cell>
          <cell r="T4204"/>
          <cell r="U4204"/>
          <cell r="V4204"/>
          <cell r="W4204"/>
          <cell r="X4204"/>
          <cell r="Y4204"/>
          <cell r="Z4204"/>
          <cell r="AA4204">
            <v>32819</v>
          </cell>
          <cell r="AB4204"/>
        </row>
        <row r="4205">
          <cell r="A4205"/>
          <cell r="B4205"/>
          <cell r="C4205"/>
          <cell r="D4205"/>
          <cell r="E4205"/>
          <cell r="F4205"/>
          <cell r="G4205"/>
          <cell r="H4205"/>
          <cell r="I4205"/>
          <cell r="J4205"/>
          <cell r="K4205"/>
          <cell r="L4205"/>
          <cell r="M4205"/>
          <cell r="N4205"/>
          <cell r="O4205"/>
          <cell r="P4205">
            <v>0</v>
          </cell>
          <cell r="Q4205"/>
          <cell r="R4205"/>
          <cell r="S4205" t="str">
            <v xml:space="preserve">32819 </v>
          </cell>
          <cell r="T4205"/>
          <cell r="U4205"/>
          <cell r="V4205"/>
          <cell r="W4205"/>
          <cell r="X4205"/>
          <cell r="Y4205"/>
          <cell r="Z4205"/>
          <cell r="AA4205">
            <v>32819</v>
          </cell>
          <cell r="AB4205"/>
        </row>
        <row r="4206">
          <cell r="A4206"/>
          <cell r="B4206"/>
          <cell r="C4206"/>
          <cell r="D4206"/>
          <cell r="E4206"/>
          <cell r="F4206"/>
          <cell r="G4206"/>
          <cell r="H4206"/>
          <cell r="I4206"/>
          <cell r="J4206"/>
          <cell r="K4206"/>
          <cell r="L4206"/>
          <cell r="M4206"/>
          <cell r="N4206"/>
          <cell r="O4206"/>
          <cell r="P4206">
            <v>0</v>
          </cell>
          <cell r="Q4206"/>
          <cell r="R4206"/>
          <cell r="S4206" t="str">
            <v xml:space="preserve">32819 </v>
          </cell>
          <cell r="T4206"/>
          <cell r="U4206"/>
          <cell r="V4206"/>
          <cell r="W4206"/>
          <cell r="X4206"/>
          <cell r="Y4206"/>
          <cell r="Z4206"/>
          <cell r="AA4206">
            <v>32819</v>
          </cell>
          <cell r="AB4206"/>
        </row>
        <row r="4207">
          <cell r="A4207"/>
          <cell r="B4207"/>
          <cell r="C4207"/>
          <cell r="D4207"/>
          <cell r="E4207"/>
          <cell r="F4207"/>
          <cell r="G4207"/>
          <cell r="H4207"/>
          <cell r="I4207"/>
          <cell r="J4207"/>
          <cell r="K4207"/>
          <cell r="L4207"/>
          <cell r="M4207"/>
          <cell r="N4207"/>
          <cell r="O4207"/>
          <cell r="P4207">
            <v>0</v>
          </cell>
          <cell r="Q4207"/>
          <cell r="R4207"/>
          <cell r="S4207" t="str">
            <v xml:space="preserve">32819 </v>
          </cell>
          <cell r="T4207"/>
          <cell r="U4207"/>
          <cell r="V4207"/>
          <cell r="W4207"/>
          <cell r="X4207"/>
          <cell r="Y4207"/>
          <cell r="Z4207"/>
          <cell r="AA4207">
            <v>32819</v>
          </cell>
          <cell r="AB4207"/>
        </row>
        <row r="4208">
          <cell r="A4208"/>
          <cell r="B4208"/>
          <cell r="C4208"/>
          <cell r="D4208"/>
          <cell r="E4208"/>
          <cell r="F4208"/>
          <cell r="G4208"/>
          <cell r="H4208"/>
          <cell r="I4208"/>
          <cell r="J4208"/>
          <cell r="K4208"/>
          <cell r="L4208"/>
          <cell r="M4208"/>
          <cell r="N4208"/>
          <cell r="O4208"/>
          <cell r="P4208">
            <v>0</v>
          </cell>
          <cell r="Q4208"/>
          <cell r="R4208"/>
          <cell r="S4208" t="str">
            <v xml:space="preserve">32819 </v>
          </cell>
          <cell r="T4208"/>
          <cell r="U4208"/>
          <cell r="V4208"/>
          <cell r="W4208"/>
          <cell r="X4208"/>
          <cell r="Y4208"/>
          <cell r="Z4208"/>
          <cell r="AA4208">
            <v>32819</v>
          </cell>
          <cell r="AB4208"/>
        </row>
        <row r="4209">
          <cell r="A4209"/>
          <cell r="B4209"/>
          <cell r="C4209"/>
          <cell r="D4209"/>
          <cell r="E4209"/>
          <cell r="F4209"/>
          <cell r="G4209"/>
          <cell r="H4209"/>
          <cell r="I4209"/>
          <cell r="J4209"/>
          <cell r="K4209"/>
          <cell r="L4209"/>
          <cell r="M4209"/>
          <cell r="N4209"/>
          <cell r="O4209"/>
          <cell r="P4209">
            <v>0</v>
          </cell>
          <cell r="Q4209"/>
          <cell r="R4209"/>
          <cell r="S4209" t="str">
            <v xml:space="preserve">32819 </v>
          </cell>
          <cell r="T4209"/>
          <cell r="U4209"/>
          <cell r="V4209"/>
          <cell r="W4209"/>
          <cell r="X4209"/>
          <cell r="Y4209"/>
          <cell r="Z4209"/>
          <cell r="AA4209">
            <v>32819</v>
          </cell>
          <cell r="AB4209"/>
        </row>
        <row r="4210">
          <cell r="A4210"/>
          <cell r="B4210"/>
          <cell r="C4210"/>
          <cell r="D4210"/>
          <cell r="E4210"/>
          <cell r="F4210"/>
          <cell r="G4210"/>
          <cell r="H4210"/>
          <cell r="I4210"/>
          <cell r="J4210"/>
          <cell r="K4210"/>
          <cell r="L4210"/>
          <cell r="M4210"/>
          <cell r="N4210"/>
          <cell r="O4210"/>
          <cell r="P4210">
            <v>0</v>
          </cell>
          <cell r="Q4210"/>
          <cell r="R4210"/>
          <cell r="S4210" t="str">
            <v xml:space="preserve">32819 </v>
          </cell>
          <cell r="T4210"/>
          <cell r="U4210"/>
          <cell r="V4210"/>
          <cell r="W4210"/>
          <cell r="X4210"/>
          <cell r="Y4210"/>
          <cell r="Z4210"/>
          <cell r="AA4210">
            <v>32819</v>
          </cell>
          <cell r="AB4210"/>
        </row>
        <row r="4211">
          <cell r="A4211"/>
          <cell r="B4211"/>
          <cell r="C4211"/>
          <cell r="D4211"/>
          <cell r="E4211"/>
          <cell r="F4211"/>
          <cell r="G4211"/>
          <cell r="H4211"/>
          <cell r="I4211"/>
          <cell r="J4211"/>
          <cell r="K4211"/>
          <cell r="L4211"/>
          <cell r="M4211"/>
          <cell r="N4211"/>
          <cell r="O4211"/>
          <cell r="P4211">
            <v>0</v>
          </cell>
          <cell r="Q4211"/>
          <cell r="R4211"/>
          <cell r="S4211" t="str">
            <v xml:space="preserve">32819 </v>
          </cell>
          <cell r="T4211"/>
          <cell r="U4211"/>
          <cell r="V4211"/>
          <cell r="W4211"/>
          <cell r="X4211"/>
          <cell r="Y4211"/>
          <cell r="Z4211"/>
          <cell r="AA4211">
            <v>32819</v>
          </cell>
          <cell r="AB4211"/>
        </row>
        <row r="4212">
          <cell r="A4212"/>
          <cell r="B4212"/>
          <cell r="C4212"/>
          <cell r="D4212"/>
          <cell r="E4212"/>
          <cell r="F4212"/>
          <cell r="G4212"/>
          <cell r="H4212"/>
          <cell r="I4212"/>
          <cell r="J4212"/>
          <cell r="K4212"/>
          <cell r="L4212"/>
          <cell r="M4212"/>
          <cell r="N4212"/>
          <cell r="O4212"/>
          <cell r="P4212">
            <v>0</v>
          </cell>
          <cell r="Q4212"/>
          <cell r="R4212"/>
          <cell r="S4212" t="str">
            <v xml:space="preserve">32819 </v>
          </cell>
          <cell r="T4212"/>
          <cell r="U4212"/>
          <cell r="V4212"/>
          <cell r="W4212"/>
          <cell r="X4212"/>
          <cell r="Y4212"/>
          <cell r="Z4212"/>
          <cell r="AA4212">
            <v>32819</v>
          </cell>
          <cell r="AB4212"/>
        </row>
        <row r="4213">
          <cell r="A4213"/>
          <cell r="B4213"/>
          <cell r="C4213"/>
          <cell r="D4213"/>
          <cell r="E4213"/>
          <cell r="F4213"/>
          <cell r="G4213"/>
          <cell r="H4213"/>
          <cell r="I4213"/>
          <cell r="J4213"/>
          <cell r="K4213"/>
          <cell r="L4213"/>
          <cell r="M4213"/>
          <cell r="N4213"/>
          <cell r="O4213"/>
          <cell r="P4213">
            <v>0</v>
          </cell>
          <cell r="Q4213"/>
          <cell r="R4213"/>
          <cell r="S4213" t="str">
            <v xml:space="preserve">32819 </v>
          </cell>
          <cell r="T4213"/>
          <cell r="U4213"/>
          <cell r="V4213"/>
          <cell r="W4213"/>
          <cell r="X4213"/>
          <cell r="Y4213"/>
          <cell r="Z4213"/>
          <cell r="AA4213">
            <v>32819</v>
          </cell>
          <cell r="AB4213"/>
        </row>
        <row r="4214">
          <cell r="A4214"/>
          <cell r="B4214"/>
          <cell r="C4214"/>
          <cell r="D4214"/>
          <cell r="E4214"/>
          <cell r="F4214"/>
          <cell r="G4214"/>
          <cell r="H4214"/>
          <cell r="I4214"/>
          <cell r="J4214"/>
          <cell r="K4214"/>
          <cell r="L4214"/>
          <cell r="M4214"/>
          <cell r="N4214"/>
          <cell r="O4214"/>
          <cell r="P4214">
            <v>0</v>
          </cell>
          <cell r="Q4214"/>
          <cell r="R4214"/>
          <cell r="S4214" t="str">
            <v xml:space="preserve">32819 </v>
          </cell>
          <cell r="T4214"/>
          <cell r="U4214"/>
          <cell r="V4214"/>
          <cell r="W4214"/>
          <cell r="X4214"/>
          <cell r="Y4214"/>
          <cell r="Z4214"/>
          <cell r="AA4214">
            <v>32819</v>
          </cell>
          <cell r="AB4214"/>
        </row>
        <row r="4215">
          <cell r="A4215"/>
          <cell r="B4215"/>
          <cell r="C4215"/>
          <cell r="D4215"/>
          <cell r="E4215"/>
          <cell r="F4215"/>
          <cell r="G4215"/>
          <cell r="H4215"/>
          <cell r="I4215"/>
          <cell r="J4215"/>
          <cell r="K4215"/>
          <cell r="L4215"/>
          <cell r="M4215"/>
          <cell r="N4215"/>
          <cell r="O4215"/>
          <cell r="P4215">
            <v>0</v>
          </cell>
          <cell r="Q4215"/>
          <cell r="R4215"/>
          <cell r="S4215" t="str">
            <v xml:space="preserve">32819 </v>
          </cell>
          <cell r="T4215"/>
          <cell r="U4215"/>
          <cell r="V4215"/>
          <cell r="W4215"/>
          <cell r="X4215"/>
          <cell r="Y4215"/>
          <cell r="Z4215"/>
          <cell r="AA4215">
            <v>32819</v>
          </cell>
          <cell r="AB4215"/>
        </row>
        <row r="4216">
          <cell r="A4216"/>
          <cell r="B4216"/>
          <cell r="C4216"/>
          <cell r="D4216"/>
          <cell r="E4216"/>
          <cell r="F4216"/>
          <cell r="G4216"/>
          <cell r="H4216"/>
          <cell r="I4216"/>
          <cell r="J4216"/>
          <cell r="K4216"/>
          <cell r="L4216"/>
          <cell r="M4216"/>
          <cell r="N4216"/>
          <cell r="O4216"/>
          <cell r="P4216">
            <v>0</v>
          </cell>
          <cell r="Q4216"/>
          <cell r="R4216"/>
          <cell r="S4216" t="str">
            <v xml:space="preserve">32819 </v>
          </cell>
          <cell r="T4216"/>
          <cell r="U4216"/>
          <cell r="V4216"/>
          <cell r="W4216"/>
          <cell r="X4216"/>
          <cell r="Y4216"/>
          <cell r="Z4216"/>
          <cell r="AA4216">
            <v>32819</v>
          </cell>
          <cell r="AB4216"/>
        </row>
        <row r="4217">
          <cell r="A4217"/>
          <cell r="B4217"/>
          <cell r="C4217"/>
          <cell r="D4217"/>
          <cell r="E4217"/>
          <cell r="F4217"/>
          <cell r="G4217"/>
          <cell r="H4217"/>
          <cell r="I4217"/>
          <cell r="J4217"/>
          <cell r="K4217"/>
          <cell r="L4217"/>
          <cell r="M4217"/>
          <cell r="N4217"/>
          <cell r="O4217"/>
          <cell r="P4217">
            <v>0</v>
          </cell>
          <cell r="Q4217"/>
          <cell r="R4217"/>
          <cell r="S4217" t="str">
            <v xml:space="preserve">32819 </v>
          </cell>
          <cell r="T4217"/>
          <cell r="U4217"/>
          <cell r="V4217"/>
          <cell r="W4217"/>
          <cell r="X4217"/>
          <cell r="Y4217"/>
          <cell r="Z4217"/>
          <cell r="AA4217">
            <v>32819</v>
          </cell>
          <cell r="AB4217"/>
        </row>
        <row r="4218">
          <cell r="A4218"/>
          <cell r="B4218"/>
          <cell r="C4218"/>
          <cell r="D4218"/>
          <cell r="E4218"/>
          <cell r="F4218"/>
          <cell r="G4218"/>
          <cell r="H4218"/>
          <cell r="I4218"/>
          <cell r="J4218"/>
          <cell r="K4218"/>
          <cell r="L4218"/>
          <cell r="M4218"/>
          <cell r="N4218"/>
          <cell r="O4218"/>
          <cell r="P4218">
            <v>0</v>
          </cell>
          <cell r="Q4218"/>
          <cell r="R4218"/>
          <cell r="S4218" t="str">
            <v xml:space="preserve">32819 </v>
          </cell>
          <cell r="T4218"/>
          <cell r="U4218"/>
          <cell r="V4218"/>
          <cell r="W4218"/>
          <cell r="X4218"/>
          <cell r="Y4218"/>
          <cell r="Z4218"/>
          <cell r="AA4218">
            <v>32819</v>
          </cell>
          <cell r="AB4218"/>
        </row>
        <row r="4219">
          <cell r="A4219"/>
          <cell r="B4219"/>
          <cell r="C4219"/>
          <cell r="D4219"/>
          <cell r="E4219"/>
          <cell r="F4219"/>
          <cell r="G4219"/>
          <cell r="H4219"/>
          <cell r="I4219"/>
          <cell r="J4219"/>
          <cell r="K4219"/>
          <cell r="L4219"/>
          <cell r="M4219"/>
          <cell r="N4219"/>
          <cell r="O4219"/>
          <cell r="P4219">
            <v>0</v>
          </cell>
          <cell r="Q4219"/>
          <cell r="R4219"/>
          <cell r="S4219" t="str">
            <v xml:space="preserve">32819 </v>
          </cell>
          <cell r="T4219"/>
          <cell r="U4219"/>
          <cell r="V4219"/>
          <cell r="W4219"/>
          <cell r="X4219"/>
          <cell r="Y4219"/>
          <cell r="Z4219"/>
          <cell r="AA4219">
            <v>32819</v>
          </cell>
          <cell r="AB4219"/>
        </row>
        <row r="4220">
          <cell r="A4220"/>
          <cell r="B4220"/>
          <cell r="C4220"/>
          <cell r="D4220"/>
          <cell r="E4220"/>
          <cell r="F4220"/>
          <cell r="G4220"/>
          <cell r="H4220"/>
          <cell r="I4220"/>
          <cell r="J4220"/>
          <cell r="K4220"/>
          <cell r="L4220"/>
          <cell r="M4220"/>
          <cell r="N4220"/>
          <cell r="O4220"/>
          <cell r="P4220">
            <v>0</v>
          </cell>
          <cell r="Q4220"/>
          <cell r="R4220"/>
          <cell r="S4220" t="str">
            <v xml:space="preserve">32819 </v>
          </cell>
          <cell r="T4220"/>
          <cell r="U4220"/>
          <cell r="V4220"/>
          <cell r="W4220"/>
          <cell r="X4220"/>
          <cell r="Y4220"/>
          <cell r="Z4220"/>
          <cell r="AA4220">
            <v>32819</v>
          </cell>
          <cell r="AB4220"/>
        </row>
        <row r="4221">
          <cell r="A4221"/>
          <cell r="B4221"/>
          <cell r="C4221"/>
          <cell r="D4221"/>
          <cell r="E4221"/>
          <cell r="F4221"/>
          <cell r="G4221"/>
          <cell r="H4221"/>
          <cell r="I4221"/>
          <cell r="J4221"/>
          <cell r="K4221"/>
          <cell r="L4221"/>
          <cell r="M4221"/>
          <cell r="N4221"/>
          <cell r="O4221"/>
          <cell r="P4221">
            <v>0</v>
          </cell>
          <cell r="Q4221"/>
          <cell r="R4221"/>
          <cell r="S4221" t="str">
            <v xml:space="preserve">32819 </v>
          </cell>
          <cell r="T4221"/>
          <cell r="U4221"/>
          <cell r="V4221"/>
          <cell r="W4221"/>
          <cell r="X4221"/>
          <cell r="Y4221"/>
          <cell r="Z4221"/>
          <cell r="AA4221">
            <v>32819</v>
          </cell>
          <cell r="AB4221"/>
        </row>
        <row r="4222">
          <cell r="A4222"/>
          <cell r="B4222"/>
          <cell r="C4222"/>
          <cell r="D4222"/>
          <cell r="E4222"/>
          <cell r="F4222"/>
          <cell r="G4222"/>
          <cell r="H4222"/>
          <cell r="I4222"/>
          <cell r="J4222"/>
          <cell r="K4222"/>
          <cell r="L4222"/>
          <cell r="M4222"/>
          <cell r="N4222"/>
          <cell r="O4222"/>
          <cell r="P4222">
            <v>0</v>
          </cell>
          <cell r="Q4222"/>
          <cell r="R4222"/>
          <cell r="S4222" t="str">
            <v xml:space="preserve">32819 </v>
          </cell>
          <cell r="T4222"/>
          <cell r="U4222"/>
          <cell r="V4222"/>
          <cell r="W4222"/>
          <cell r="X4222"/>
          <cell r="Y4222"/>
          <cell r="Z4222"/>
          <cell r="AA4222">
            <v>32819</v>
          </cell>
          <cell r="AB4222"/>
        </row>
        <row r="4223">
          <cell r="A4223"/>
          <cell r="B4223"/>
          <cell r="C4223"/>
          <cell r="D4223"/>
          <cell r="E4223"/>
          <cell r="F4223"/>
          <cell r="G4223"/>
          <cell r="H4223"/>
          <cell r="I4223"/>
          <cell r="J4223"/>
          <cell r="K4223"/>
          <cell r="L4223"/>
          <cell r="M4223"/>
          <cell r="N4223"/>
          <cell r="O4223"/>
          <cell r="P4223">
            <v>0</v>
          </cell>
          <cell r="Q4223"/>
          <cell r="R4223"/>
          <cell r="S4223" t="str">
            <v xml:space="preserve">32819 </v>
          </cell>
          <cell r="T4223"/>
          <cell r="U4223"/>
          <cell r="V4223"/>
          <cell r="W4223"/>
          <cell r="X4223"/>
          <cell r="Y4223"/>
          <cell r="Z4223"/>
          <cell r="AA4223">
            <v>32819</v>
          </cell>
          <cell r="AB4223"/>
        </row>
        <row r="4224">
          <cell r="A4224"/>
          <cell r="B4224"/>
          <cell r="C4224"/>
          <cell r="D4224"/>
          <cell r="E4224"/>
          <cell r="F4224"/>
          <cell r="G4224"/>
          <cell r="H4224"/>
          <cell r="I4224"/>
          <cell r="J4224"/>
          <cell r="K4224"/>
          <cell r="L4224"/>
          <cell r="M4224"/>
          <cell r="N4224"/>
          <cell r="O4224"/>
          <cell r="P4224">
            <v>0</v>
          </cell>
          <cell r="Q4224"/>
          <cell r="R4224"/>
          <cell r="S4224" t="str">
            <v xml:space="preserve">32819 </v>
          </cell>
          <cell r="T4224"/>
          <cell r="U4224"/>
          <cell r="V4224"/>
          <cell r="W4224"/>
          <cell r="X4224"/>
          <cell r="Y4224"/>
          <cell r="Z4224"/>
          <cell r="AA4224">
            <v>32819</v>
          </cell>
          <cell r="AB4224"/>
        </row>
        <row r="4225">
          <cell r="A4225"/>
          <cell r="B4225"/>
          <cell r="C4225"/>
          <cell r="D4225"/>
          <cell r="E4225"/>
          <cell r="F4225"/>
          <cell r="G4225"/>
          <cell r="H4225"/>
          <cell r="I4225"/>
          <cell r="J4225"/>
          <cell r="K4225"/>
          <cell r="L4225"/>
          <cell r="M4225"/>
          <cell r="N4225"/>
          <cell r="O4225"/>
          <cell r="P4225">
            <v>0</v>
          </cell>
          <cell r="Q4225"/>
          <cell r="R4225"/>
          <cell r="S4225" t="str">
            <v xml:space="preserve">32819 </v>
          </cell>
          <cell r="T4225"/>
          <cell r="U4225"/>
          <cell r="V4225"/>
          <cell r="W4225"/>
          <cell r="X4225"/>
          <cell r="Y4225"/>
          <cell r="Z4225"/>
          <cell r="AA4225">
            <v>32819</v>
          </cell>
          <cell r="AB4225"/>
        </row>
        <row r="4226">
          <cell r="A4226"/>
          <cell r="B4226"/>
          <cell r="C4226"/>
          <cell r="D4226"/>
          <cell r="E4226"/>
          <cell r="F4226"/>
          <cell r="G4226"/>
          <cell r="H4226"/>
          <cell r="I4226"/>
          <cell r="J4226"/>
          <cell r="K4226"/>
          <cell r="L4226"/>
          <cell r="M4226"/>
          <cell r="N4226"/>
          <cell r="O4226"/>
          <cell r="P4226">
            <v>0</v>
          </cell>
          <cell r="Q4226"/>
          <cell r="R4226"/>
          <cell r="S4226" t="str">
            <v xml:space="preserve">32819 </v>
          </cell>
          <cell r="T4226"/>
          <cell r="U4226"/>
          <cell r="V4226"/>
          <cell r="W4226"/>
          <cell r="X4226"/>
          <cell r="Y4226"/>
          <cell r="Z4226"/>
          <cell r="AA4226">
            <v>32819</v>
          </cell>
          <cell r="AB4226"/>
        </row>
        <row r="4227">
          <cell r="A4227"/>
          <cell r="B4227"/>
          <cell r="C4227"/>
          <cell r="D4227"/>
          <cell r="E4227"/>
          <cell r="F4227"/>
          <cell r="G4227"/>
          <cell r="H4227"/>
          <cell r="I4227"/>
          <cell r="J4227"/>
          <cell r="K4227"/>
          <cell r="L4227"/>
          <cell r="M4227"/>
          <cell r="N4227"/>
          <cell r="O4227"/>
          <cell r="P4227">
            <v>0</v>
          </cell>
          <cell r="Q4227"/>
          <cell r="R4227"/>
          <cell r="S4227" t="str">
            <v xml:space="preserve">32819 </v>
          </cell>
          <cell r="T4227"/>
          <cell r="U4227"/>
          <cell r="V4227"/>
          <cell r="W4227"/>
          <cell r="X4227"/>
          <cell r="Y4227"/>
          <cell r="Z4227"/>
          <cell r="AA4227">
            <v>32819</v>
          </cell>
          <cell r="AB4227"/>
        </row>
        <row r="4228">
          <cell r="A4228"/>
          <cell r="B4228"/>
          <cell r="C4228"/>
          <cell r="D4228"/>
          <cell r="E4228"/>
          <cell r="F4228"/>
          <cell r="G4228"/>
          <cell r="H4228"/>
          <cell r="I4228"/>
          <cell r="J4228"/>
          <cell r="K4228"/>
          <cell r="L4228"/>
          <cell r="M4228"/>
          <cell r="N4228"/>
          <cell r="O4228"/>
          <cell r="P4228">
            <v>0</v>
          </cell>
          <cell r="Q4228"/>
          <cell r="R4228"/>
          <cell r="S4228" t="str">
            <v xml:space="preserve">32819 </v>
          </cell>
          <cell r="T4228"/>
          <cell r="U4228"/>
          <cell r="V4228"/>
          <cell r="W4228"/>
          <cell r="X4228"/>
          <cell r="Y4228"/>
          <cell r="Z4228"/>
          <cell r="AA4228">
            <v>32819</v>
          </cell>
          <cell r="AB4228"/>
        </row>
        <row r="4229">
          <cell r="A4229"/>
          <cell r="B4229"/>
          <cell r="C4229"/>
          <cell r="D4229"/>
          <cell r="E4229"/>
          <cell r="F4229"/>
          <cell r="G4229"/>
          <cell r="H4229"/>
          <cell r="I4229"/>
          <cell r="J4229"/>
          <cell r="K4229"/>
          <cell r="L4229"/>
          <cell r="M4229"/>
          <cell r="N4229"/>
          <cell r="O4229"/>
          <cell r="P4229">
            <v>0</v>
          </cell>
          <cell r="Q4229"/>
          <cell r="R4229"/>
          <cell r="S4229" t="str">
            <v xml:space="preserve">32819 </v>
          </cell>
          <cell r="T4229"/>
          <cell r="U4229"/>
          <cell r="V4229"/>
          <cell r="W4229"/>
          <cell r="X4229"/>
          <cell r="Y4229"/>
          <cell r="Z4229"/>
          <cell r="AA4229">
            <v>32819</v>
          </cell>
          <cell r="AB4229"/>
        </row>
        <row r="4230">
          <cell r="A4230"/>
          <cell r="B4230"/>
          <cell r="C4230"/>
          <cell r="D4230"/>
          <cell r="E4230"/>
          <cell r="F4230"/>
          <cell r="G4230"/>
          <cell r="H4230"/>
          <cell r="I4230"/>
          <cell r="J4230"/>
          <cell r="K4230"/>
          <cell r="L4230"/>
          <cell r="M4230"/>
          <cell r="N4230"/>
          <cell r="O4230"/>
          <cell r="P4230">
            <v>0</v>
          </cell>
          <cell r="Q4230"/>
          <cell r="R4230"/>
          <cell r="S4230" t="str">
            <v xml:space="preserve">32819 </v>
          </cell>
          <cell r="T4230"/>
          <cell r="U4230"/>
          <cell r="V4230"/>
          <cell r="W4230"/>
          <cell r="X4230"/>
          <cell r="Y4230"/>
          <cell r="Z4230"/>
          <cell r="AA4230">
            <v>32819</v>
          </cell>
          <cell r="AB4230"/>
        </row>
        <row r="4231">
          <cell r="A4231"/>
          <cell r="B4231"/>
          <cell r="C4231"/>
          <cell r="D4231"/>
          <cell r="E4231"/>
          <cell r="F4231"/>
          <cell r="G4231"/>
          <cell r="H4231"/>
          <cell r="I4231"/>
          <cell r="J4231"/>
          <cell r="K4231"/>
          <cell r="L4231"/>
          <cell r="M4231"/>
          <cell r="N4231"/>
          <cell r="O4231"/>
          <cell r="P4231">
            <v>0</v>
          </cell>
          <cell r="Q4231"/>
          <cell r="R4231"/>
          <cell r="S4231" t="str">
            <v xml:space="preserve">32819 </v>
          </cell>
          <cell r="T4231"/>
          <cell r="U4231"/>
          <cell r="V4231"/>
          <cell r="W4231"/>
          <cell r="X4231"/>
          <cell r="Y4231"/>
          <cell r="Z4231"/>
          <cell r="AA4231">
            <v>32819</v>
          </cell>
          <cell r="AB4231"/>
        </row>
        <row r="4232">
          <cell r="A4232"/>
          <cell r="B4232"/>
          <cell r="C4232"/>
          <cell r="D4232"/>
          <cell r="E4232"/>
          <cell r="F4232"/>
          <cell r="G4232"/>
          <cell r="H4232"/>
          <cell r="I4232"/>
          <cell r="J4232"/>
          <cell r="K4232"/>
          <cell r="L4232"/>
          <cell r="M4232"/>
          <cell r="N4232"/>
          <cell r="O4232"/>
          <cell r="P4232">
            <v>0</v>
          </cell>
          <cell r="Q4232"/>
          <cell r="R4232"/>
          <cell r="S4232" t="str">
            <v xml:space="preserve">32819 </v>
          </cell>
          <cell r="T4232"/>
          <cell r="U4232"/>
          <cell r="V4232"/>
          <cell r="W4232"/>
          <cell r="X4232"/>
          <cell r="Y4232"/>
          <cell r="Z4232"/>
          <cell r="AA4232">
            <v>32819</v>
          </cell>
          <cell r="AB4232"/>
        </row>
        <row r="4233">
          <cell r="A4233"/>
          <cell r="B4233"/>
          <cell r="C4233"/>
          <cell r="D4233"/>
          <cell r="E4233"/>
          <cell r="F4233"/>
          <cell r="G4233"/>
          <cell r="H4233"/>
          <cell r="I4233"/>
          <cell r="J4233"/>
          <cell r="K4233"/>
          <cell r="L4233"/>
          <cell r="M4233"/>
          <cell r="N4233"/>
          <cell r="O4233"/>
          <cell r="P4233">
            <v>0</v>
          </cell>
          <cell r="Q4233"/>
          <cell r="R4233"/>
          <cell r="S4233" t="str">
            <v xml:space="preserve">32819 </v>
          </cell>
          <cell r="T4233"/>
          <cell r="U4233"/>
          <cell r="V4233"/>
          <cell r="W4233"/>
          <cell r="X4233"/>
          <cell r="Y4233"/>
          <cell r="Z4233"/>
          <cell r="AA4233">
            <v>32819</v>
          </cell>
          <cell r="AB4233"/>
        </row>
        <row r="4234">
          <cell r="A4234"/>
          <cell r="B4234"/>
          <cell r="C4234"/>
          <cell r="D4234"/>
          <cell r="E4234"/>
          <cell r="F4234"/>
          <cell r="G4234"/>
          <cell r="H4234"/>
          <cell r="I4234"/>
          <cell r="J4234"/>
          <cell r="K4234"/>
          <cell r="L4234"/>
          <cell r="M4234"/>
          <cell r="N4234"/>
          <cell r="O4234"/>
          <cell r="P4234">
            <v>0</v>
          </cell>
          <cell r="Q4234"/>
          <cell r="R4234"/>
          <cell r="S4234" t="str">
            <v xml:space="preserve">32819 </v>
          </cell>
          <cell r="T4234"/>
          <cell r="U4234"/>
          <cell r="V4234"/>
          <cell r="W4234"/>
          <cell r="X4234"/>
          <cell r="Y4234"/>
          <cell r="Z4234"/>
          <cell r="AA4234">
            <v>32819</v>
          </cell>
          <cell r="AB4234"/>
        </row>
        <row r="4235">
          <cell r="A4235"/>
          <cell r="B4235"/>
          <cell r="C4235"/>
          <cell r="D4235"/>
          <cell r="E4235"/>
          <cell r="F4235"/>
          <cell r="G4235"/>
          <cell r="H4235"/>
          <cell r="I4235"/>
          <cell r="J4235"/>
          <cell r="K4235"/>
          <cell r="L4235"/>
          <cell r="M4235"/>
          <cell r="N4235"/>
          <cell r="O4235"/>
          <cell r="P4235">
            <v>0</v>
          </cell>
          <cell r="Q4235"/>
          <cell r="R4235"/>
          <cell r="S4235" t="str">
            <v xml:space="preserve">32819 </v>
          </cell>
          <cell r="T4235"/>
          <cell r="U4235"/>
          <cell r="V4235"/>
          <cell r="W4235"/>
          <cell r="X4235"/>
          <cell r="Y4235"/>
          <cell r="Z4235"/>
          <cell r="AA4235">
            <v>32819</v>
          </cell>
          <cell r="AB4235"/>
        </row>
        <row r="4236">
          <cell r="A4236"/>
          <cell r="B4236"/>
          <cell r="C4236"/>
          <cell r="D4236"/>
          <cell r="E4236"/>
          <cell r="F4236"/>
          <cell r="G4236"/>
          <cell r="H4236"/>
          <cell r="I4236"/>
          <cell r="J4236"/>
          <cell r="K4236"/>
          <cell r="L4236"/>
          <cell r="M4236"/>
          <cell r="N4236"/>
          <cell r="O4236"/>
          <cell r="P4236">
            <v>0</v>
          </cell>
          <cell r="Q4236"/>
          <cell r="R4236"/>
          <cell r="S4236" t="str">
            <v xml:space="preserve">32819 </v>
          </cell>
          <cell r="T4236"/>
          <cell r="U4236"/>
          <cell r="V4236"/>
          <cell r="W4236"/>
          <cell r="X4236"/>
          <cell r="Y4236"/>
          <cell r="Z4236"/>
          <cell r="AA4236">
            <v>32819</v>
          </cell>
          <cell r="AB4236"/>
        </row>
        <row r="4237">
          <cell r="A4237"/>
          <cell r="B4237"/>
          <cell r="C4237"/>
          <cell r="D4237"/>
          <cell r="E4237"/>
          <cell r="F4237"/>
          <cell r="G4237"/>
          <cell r="H4237"/>
          <cell r="I4237"/>
          <cell r="J4237"/>
          <cell r="K4237"/>
          <cell r="L4237"/>
          <cell r="M4237"/>
          <cell r="N4237"/>
          <cell r="O4237"/>
          <cell r="P4237">
            <v>0</v>
          </cell>
          <cell r="Q4237"/>
          <cell r="R4237"/>
          <cell r="S4237" t="str">
            <v xml:space="preserve">32819 </v>
          </cell>
          <cell r="T4237"/>
          <cell r="U4237"/>
          <cell r="V4237"/>
          <cell r="W4237"/>
          <cell r="X4237"/>
          <cell r="Y4237"/>
          <cell r="Z4237"/>
          <cell r="AA4237">
            <v>32819</v>
          </cell>
          <cell r="AB4237"/>
        </row>
        <row r="4238">
          <cell r="A4238"/>
          <cell r="B4238"/>
          <cell r="C4238"/>
          <cell r="D4238"/>
          <cell r="E4238"/>
          <cell r="F4238"/>
          <cell r="G4238"/>
          <cell r="H4238"/>
          <cell r="I4238"/>
          <cell r="J4238"/>
          <cell r="K4238"/>
          <cell r="L4238"/>
          <cell r="M4238"/>
          <cell r="N4238"/>
          <cell r="O4238"/>
          <cell r="P4238">
            <v>0</v>
          </cell>
          <cell r="Q4238"/>
          <cell r="R4238"/>
          <cell r="S4238" t="str">
            <v xml:space="preserve">32819 </v>
          </cell>
          <cell r="T4238"/>
          <cell r="U4238"/>
          <cell r="V4238"/>
          <cell r="W4238"/>
          <cell r="X4238"/>
          <cell r="Y4238"/>
          <cell r="Z4238"/>
          <cell r="AA4238">
            <v>32819</v>
          </cell>
          <cell r="AB4238"/>
        </row>
        <row r="4239">
          <cell r="A4239"/>
          <cell r="B4239"/>
          <cell r="C4239"/>
          <cell r="D4239"/>
          <cell r="E4239"/>
          <cell r="F4239"/>
          <cell r="G4239"/>
          <cell r="H4239"/>
          <cell r="I4239"/>
          <cell r="J4239"/>
          <cell r="K4239"/>
          <cell r="L4239"/>
          <cell r="M4239"/>
          <cell r="N4239"/>
          <cell r="O4239"/>
          <cell r="P4239">
            <v>0</v>
          </cell>
          <cell r="Q4239"/>
          <cell r="R4239"/>
          <cell r="S4239" t="str">
            <v xml:space="preserve">32819 </v>
          </cell>
          <cell r="T4239"/>
          <cell r="U4239"/>
          <cell r="V4239"/>
          <cell r="W4239"/>
          <cell r="X4239"/>
          <cell r="Y4239"/>
          <cell r="Z4239"/>
          <cell r="AA4239">
            <v>32819</v>
          </cell>
          <cell r="AB4239"/>
        </row>
        <row r="4240">
          <cell r="A4240"/>
          <cell r="B4240"/>
          <cell r="C4240"/>
          <cell r="D4240"/>
          <cell r="E4240"/>
          <cell r="F4240"/>
          <cell r="G4240"/>
          <cell r="H4240"/>
          <cell r="I4240"/>
          <cell r="J4240"/>
          <cell r="K4240"/>
          <cell r="L4240"/>
          <cell r="M4240"/>
          <cell r="N4240"/>
          <cell r="O4240"/>
          <cell r="P4240">
            <v>0</v>
          </cell>
          <cell r="Q4240"/>
          <cell r="R4240"/>
          <cell r="S4240" t="str">
            <v xml:space="preserve">32819 </v>
          </cell>
          <cell r="T4240"/>
          <cell r="U4240"/>
          <cell r="V4240"/>
          <cell r="W4240"/>
          <cell r="X4240"/>
          <cell r="Y4240"/>
          <cell r="Z4240"/>
          <cell r="AA4240">
            <v>32819</v>
          </cell>
          <cell r="AB4240"/>
        </row>
        <row r="4241">
          <cell r="A4241"/>
          <cell r="B4241"/>
          <cell r="C4241"/>
          <cell r="D4241"/>
          <cell r="E4241"/>
          <cell r="F4241"/>
          <cell r="G4241"/>
          <cell r="H4241"/>
          <cell r="I4241"/>
          <cell r="J4241"/>
          <cell r="K4241"/>
          <cell r="L4241"/>
          <cell r="M4241"/>
          <cell r="N4241"/>
          <cell r="O4241"/>
          <cell r="P4241">
            <v>0</v>
          </cell>
          <cell r="Q4241"/>
          <cell r="R4241"/>
          <cell r="S4241" t="str">
            <v xml:space="preserve">32819 </v>
          </cell>
          <cell r="T4241"/>
          <cell r="U4241"/>
          <cell r="V4241"/>
          <cell r="W4241"/>
          <cell r="X4241"/>
          <cell r="Y4241"/>
          <cell r="Z4241"/>
          <cell r="AA4241">
            <v>32819</v>
          </cell>
          <cell r="AB4241"/>
        </row>
        <row r="4242">
          <cell r="A4242"/>
          <cell r="B4242"/>
          <cell r="C4242"/>
          <cell r="D4242"/>
          <cell r="E4242"/>
          <cell r="F4242"/>
          <cell r="G4242"/>
          <cell r="H4242"/>
          <cell r="I4242"/>
          <cell r="J4242"/>
          <cell r="K4242"/>
          <cell r="L4242"/>
          <cell r="M4242"/>
          <cell r="N4242"/>
          <cell r="O4242"/>
          <cell r="P4242">
            <v>0</v>
          </cell>
          <cell r="Q4242"/>
          <cell r="R4242"/>
          <cell r="S4242" t="str">
            <v xml:space="preserve">32819 </v>
          </cell>
          <cell r="T4242"/>
          <cell r="U4242"/>
          <cell r="V4242"/>
          <cell r="W4242"/>
          <cell r="X4242"/>
          <cell r="Y4242"/>
          <cell r="Z4242"/>
          <cell r="AA4242">
            <v>32819</v>
          </cell>
          <cell r="AB4242"/>
        </row>
        <row r="4243">
          <cell r="A4243"/>
          <cell r="B4243"/>
          <cell r="C4243"/>
          <cell r="D4243"/>
          <cell r="E4243"/>
          <cell r="F4243"/>
          <cell r="G4243"/>
          <cell r="H4243"/>
          <cell r="I4243"/>
          <cell r="J4243"/>
          <cell r="K4243"/>
          <cell r="L4243"/>
          <cell r="M4243"/>
          <cell r="N4243"/>
          <cell r="O4243"/>
          <cell r="P4243">
            <v>0</v>
          </cell>
          <cell r="Q4243"/>
          <cell r="R4243"/>
          <cell r="S4243" t="str">
            <v xml:space="preserve">32819 </v>
          </cell>
          <cell r="T4243"/>
          <cell r="U4243"/>
          <cell r="V4243"/>
          <cell r="W4243"/>
          <cell r="X4243"/>
          <cell r="Y4243"/>
          <cell r="Z4243"/>
          <cell r="AA4243">
            <v>32819</v>
          </cell>
          <cell r="AB4243"/>
        </row>
        <row r="4244">
          <cell r="A4244"/>
          <cell r="B4244"/>
          <cell r="C4244"/>
          <cell r="D4244"/>
          <cell r="E4244"/>
          <cell r="F4244"/>
          <cell r="G4244"/>
          <cell r="H4244"/>
          <cell r="I4244"/>
          <cell r="J4244"/>
          <cell r="K4244"/>
          <cell r="L4244"/>
          <cell r="M4244"/>
          <cell r="N4244"/>
          <cell r="O4244"/>
          <cell r="P4244">
            <v>0</v>
          </cell>
          <cell r="Q4244"/>
          <cell r="R4244"/>
          <cell r="S4244" t="str">
            <v xml:space="preserve">32819 </v>
          </cell>
          <cell r="T4244"/>
          <cell r="U4244"/>
          <cell r="V4244"/>
          <cell r="W4244"/>
          <cell r="X4244"/>
          <cell r="Y4244"/>
          <cell r="Z4244"/>
          <cell r="AA4244">
            <v>32819</v>
          </cell>
          <cell r="AB4244"/>
        </row>
        <row r="4245">
          <cell r="A4245"/>
          <cell r="B4245"/>
          <cell r="C4245"/>
          <cell r="D4245"/>
          <cell r="E4245"/>
          <cell r="F4245"/>
          <cell r="G4245"/>
          <cell r="H4245"/>
          <cell r="I4245"/>
          <cell r="J4245"/>
          <cell r="K4245"/>
          <cell r="L4245"/>
          <cell r="M4245"/>
          <cell r="N4245"/>
          <cell r="O4245"/>
          <cell r="P4245">
            <v>0</v>
          </cell>
          <cell r="Q4245"/>
          <cell r="R4245"/>
          <cell r="S4245" t="str">
            <v xml:space="preserve">32819 </v>
          </cell>
          <cell r="T4245"/>
          <cell r="U4245"/>
          <cell r="V4245"/>
          <cell r="W4245"/>
          <cell r="X4245"/>
          <cell r="Y4245"/>
          <cell r="Z4245"/>
          <cell r="AA4245">
            <v>32819</v>
          </cell>
          <cell r="AB4245"/>
        </row>
        <row r="4246">
          <cell r="A4246"/>
          <cell r="B4246"/>
          <cell r="C4246"/>
          <cell r="D4246"/>
          <cell r="E4246"/>
          <cell r="F4246"/>
          <cell r="G4246"/>
          <cell r="H4246"/>
          <cell r="I4246"/>
          <cell r="J4246"/>
          <cell r="K4246"/>
          <cell r="L4246"/>
          <cell r="M4246"/>
          <cell r="N4246"/>
          <cell r="O4246"/>
          <cell r="P4246">
            <v>0</v>
          </cell>
          <cell r="Q4246"/>
          <cell r="R4246"/>
          <cell r="S4246" t="str">
            <v xml:space="preserve">32819 </v>
          </cell>
          <cell r="T4246"/>
          <cell r="U4246"/>
          <cell r="V4246"/>
          <cell r="W4246"/>
          <cell r="X4246"/>
          <cell r="Y4246"/>
          <cell r="Z4246"/>
          <cell r="AA4246">
            <v>32819</v>
          </cell>
          <cell r="AB4246"/>
        </row>
        <row r="4247">
          <cell r="A4247"/>
          <cell r="B4247"/>
          <cell r="C4247"/>
          <cell r="D4247"/>
          <cell r="E4247"/>
          <cell r="F4247"/>
          <cell r="G4247"/>
          <cell r="H4247"/>
          <cell r="I4247"/>
          <cell r="J4247"/>
          <cell r="K4247"/>
          <cell r="L4247"/>
          <cell r="M4247"/>
          <cell r="N4247"/>
          <cell r="O4247"/>
          <cell r="P4247">
            <v>0</v>
          </cell>
          <cell r="Q4247"/>
          <cell r="R4247"/>
          <cell r="S4247" t="str">
            <v xml:space="preserve">32819 </v>
          </cell>
          <cell r="T4247"/>
          <cell r="U4247"/>
          <cell r="V4247"/>
          <cell r="W4247"/>
          <cell r="X4247"/>
          <cell r="Y4247"/>
          <cell r="Z4247"/>
          <cell r="AA4247">
            <v>32819</v>
          </cell>
          <cell r="AB4247"/>
        </row>
        <row r="4248">
          <cell r="A4248"/>
          <cell r="B4248"/>
          <cell r="C4248"/>
          <cell r="D4248"/>
          <cell r="E4248"/>
          <cell r="F4248"/>
          <cell r="G4248"/>
          <cell r="H4248"/>
          <cell r="I4248"/>
          <cell r="J4248"/>
          <cell r="K4248"/>
          <cell r="L4248"/>
          <cell r="M4248"/>
          <cell r="N4248"/>
          <cell r="O4248"/>
          <cell r="P4248">
            <v>0</v>
          </cell>
          <cell r="Q4248"/>
          <cell r="R4248"/>
          <cell r="S4248" t="str">
            <v xml:space="preserve">32819 </v>
          </cell>
          <cell r="T4248"/>
          <cell r="U4248"/>
          <cell r="V4248"/>
          <cell r="W4248"/>
          <cell r="X4248"/>
          <cell r="Y4248"/>
          <cell r="Z4248"/>
          <cell r="AA4248">
            <v>32819</v>
          </cell>
          <cell r="AB4248"/>
        </row>
        <row r="4249">
          <cell r="A4249"/>
          <cell r="B4249"/>
          <cell r="C4249"/>
          <cell r="D4249"/>
          <cell r="E4249"/>
          <cell r="F4249"/>
          <cell r="G4249"/>
          <cell r="H4249"/>
          <cell r="I4249"/>
          <cell r="J4249"/>
          <cell r="K4249"/>
          <cell r="L4249"/>
          <cell r="M4249"/>
          <cell r="N4249"/>
          <cell r="O4249"/>
          <cell r="P4249">
            <v>0</v>
          </cell>
          <cell r="Q4249"/>
          <cell r="R4249"/>
          <cell r="S4249" t="str">
            <v xml:space="preserve">32819 </v>
          </cell>
          <cell r="T4249"/>
          <cell r="U4249"/>
          <cell r="V4249"/>
          <cell r="W4249"/>
          <cell r="X4249"/>
          <cell r="Y4249"/>
          <cell r="Z4249"/>
          <cell r="AA4249">
            <v>32819</v>
          </cell>
          <cell r="AB4249"/>
        </row>
        <row r="4250">
          <cell r="A4250"/>
          <cell r="B4250"/>
          <cell r="C4250"/>
          <cell r="D4250"/>
          <cell r="E4250"/>
          <cell r="F4250"/>
          <cell r="G4250"/>
          <cell r="H4250"/>
          <cell r="I4250"/>
          <cell r="J4250"/>
          <cell r="K4250"/>
          <cell r="L4250"/>
          <cell r="M4250"/>
          <cell r="N4250"/>
          <cell r="O4250"/>
          <cell r="P4250">
            <v>0</v>
          </cell>
          <cell r="Q4250"/>
          <cell r="R4250"/>
          <cell r="S4250" t="str">
            <v xml:space="preserve">32819 </v>
          </cell>
          <cell r="T4250"/>
          <cell r="U4250"/>
          <cell r="V4250"/>
          <cell r="W4250"/>
          <cell r="X4250"/>
          <cell r="Y4250"/>
          <cell r="Z4250"/>
          <cell r="AA4250">
            <v>32819</v>
          </cell>
          <cell r="AB4250"/>
        </row>
        <row r="4251">
          <cell r="A4251"/>
          <cell r="B4251"/>
          <cell r="C4251"/>
          <cell r="D4251"/>
          <cell r="E4251"/>
          <cell r="F4251"/>
          <cell r="G4251"/>
          <cell r="H4251"/>
          <cell r="I4251"/>
          <cell r="J4251"/>
          <cell r="K4251"/>
          <cell r="L4251"/>
          <cell r="M4251"/>
          <cell r="N4251"/>
          <cell r="O4251"/>
          <cell r="P4251">
            <v>0</v>
          </cell>
          <cell r="Q4251"/>
          <cell r="R4251"/>
          <cell r="S4251" t="str">
            <v xml:space="preserve">32819 </v>
          </cell>
          <cell r="T4251"/>
          <cell r="U4251"/>
          <cell r="V4251"/>
          <cell r="W4251"/>
          <cell r="X4251"/>
          <cell r="Y4251"/>
          <cell r="Z4251"/>
          <cell r="AA4251">
            <v>32819</v>
          </cell>
          <cell r="AB4251"/>
        </row>
        <row r="4252">
          <cell r="A4252"/>
          <cell r="B4252"/>
          <cell r="C4252"/>
          <cell r="D4252"/>
          <cell r="E4252"/>
          <cell r="F4252"/>
          <cell r="G4252"/>
          <cell r="H4252"/>
          <cell r="I4252"/>
          <cell r="J4252"/>
          <cell r="K4252"/>
          <cell r="L4252"/>
          <cell r="M4252"/>
          <cell r="N4252"/>
          <cell r="O4252"/>
          <cell r="P4252">
            <v>0</v>
          </cell>
          <cell r="Q4252"/>
          <cell r="R4252"/>
          <cell r="S4252" t="str">
            <v xml:space="preserve">32819 </v>
          </cell>
          <cell r="T4252"/>
          <cell r="U4252"/>
          <cell r="V4252"/>
          <cell r="W4252"/>
          <cell r="X4252"/>
          <cell r="Y4252"/>
          <cell r="Z4252"/>
          <cell r="AA4252">
            <v>32819</v>
          </cell>
          <cell r="AB4252"/>
        </row>
        <row r="4253">
          <cell r="A4253"/>
          <cell r="B4253"/>
          <cell r="C4253"/>
          <cell r="D4253"/>
          <cell r="E4253"/>
          <cell r="F4253"/>
          <cell r="G4253"/>
          <cell r="H4253"/>
          <cell r="I4253"/>
          <cell r="J4253"/>
          <cell r="K4253"/>
          <cell r="L4253"/>
          <cell r="M4253"/>
          <cell r="N4253"/>
          <cell r="O4253"/>
          <cell r="P4253">
            <v>0</v>
          </cell>
          <cell r="Q4253"/>
          <cell r="R4253"/>
          <cell r="S4253" t="str">
            <v xml:space="preserve">32819 </v>
          </cell>
          <cell r="T4253"/>
          <cell r="U4253"/>
          <cell r="V4253"/>
          <cell r="W4253"/>
          <cell r="X4253"/>
          <cell r="Y4253"/>
          <cell r="Z4253"/>
          <cell r="AA4253">
            <v>32819</v>
          </cell>
          <cell r="AB4253"/>
        </row>
        <row r="4254">
          <cell r="A4254"/>
          <cell r="B4254"/>
          <cell r="C4254"/>
          <cell r="D4254"/>
          <cell r="E4254"/>
          <cell r="F4254"/>
          <cell r="G4254"/>
          <cell r="H4254"/>
          <cell r="I4254"/>
          <cell r="J4254"/>
          <cell r="K4254"/>
          <cell r="L4254"/>
          <cell r="M4254"/>
          <cell r="N4254"/>
          <cell r="O4254"/>
          <cell r="P4254">
            <v>0</v>
          </cell>
          <cell r="Q4254"/>
          <cell r="R4254"/>
          <cell r="S4254" t="str">
            <v xml:space="preserve">32819 </v>
          </cell>
          <cell r="T4254"/>
          <cell r="U4254"/>
          <cell r="V4254"/>
          <cell r="W4254"/>
          <cell r="X4254"/>
          <cell r="Y4254"/>
          <cell r="Z4254"/>
          <cell r="AA4254">
            <v>32819</v>
          </cell>
          <cell r="AB4254"/>
        </row>
        <row r="4255">
          <cell r="A4255"/>
          <cell r="B4255"/>
          <cell r="C4255"/>
          <cell r="D4255"/>
          <cell r="E4255"/>
          <cell r="F4255"/>
          <cell r="G4255"/>
          <cell r="H4255"/>
          <cell r="I4255"/>
          <cell r="J4255"/>
          <cell r="K4255"/>
          <cell r="L4255"/>
          <cell r="M4255"/>
          <cell r="N4255"/>
          <cell r="O4255"/>
          <cell r="P4255">
            <v>0</v>
          </cell>
          <cell r="Q4255"/>
          <cell r="R4255"/>
          <cell r="S4255" t="str">
            <v xml:space="preserve">32819 </v>
          </cell>
          <cell r="T4255"/>
          <cell r="U4255"/>
          <cell r="V4255"/>
          <cell r="W4255"/>
          <cell r="X4255"/>
          <cell r="Y4255"/>
          <cell r="Z4255"/>
          <cell r="AA4255">
            <v>32819</v>
          </cell>
          <cell r="AB4255"/>
        </row>
        <row r="4256">
          <cell r="A4256"/>
          <cell r="B4256"/>
          <cell r="C4256"/>
          <cell r="D4256"/>
          <cell r="E4256"/>
          <cell r="F4256"/>
          <cell r="G4256"/>
          <cell r="H4256"/>
          <cell r="I4256"/>
          <cell r="J4256"/>
          <cell r="K4256"/>
          <cell r="L4256"/>
          <cell r="M4256"/>
          <cell r="N4256"/>
          <cell r="O4256"/>
          <cell r="P4256">
            <v>0</v>
          </cell>
          <cell r="Q4256"/>
          <cell r="R4256"/>
          <cell r="S4256" t="str">
            <v xml:space="preserve">32819 </v>
          </cell>
          <cell r="T4256"/>
          <cell r="U4256"/>
          <cell r="V4256"/>
          <cell r="W4256"/>
          <cell r="X4256"/>
          <cell r="Y4256"/>
          <cell r="Z4256"/>
          <cell r="AA4256">
            <v>32819</v>
          </cell>
          <cell r="AB4256"/>
        </row>
        <row r="4257">
          <cell r="A4257"/>
          <cell r="B4257"/>
          <cell r="C4257"/>
          <cell r="D4257"/>
          <cell r="E4257"/>
          <cell r="F4257"/>
          <cell r="G4257"/>
          <cell r="H4257"/>
          <cell r="I4257"/>
          <cell r="J4257"/>
          <cell r="K4257"/>
          <cell r="L4257"/>
          <cell r="M4257"/>
          <cell r="N4257"/>
          <cell r="O4257"/>
          <cell r="P4257">
            <v>0</v>
          </cell>
          <cell r="Q4257"/>
          <cell r="R4257"/>
          <cell r="S4257" t="str">
            <v xml:space="preserve">32819 </v>
          </cell>
          <cell r="T4257"/>
          <cell r="U4257"/>
          <cell r="V4257"/>
          <cell r="W4257"/>
          <cell r="X4257"/>
          <cell r="Y4257"/>
          <cell r="Z4257"/>
          <cell r="AA4257">
            <v>32819</v>
          </cell>
          <cell r="AB4257"/>
        </row>
        <row r="4258">
          <cell r="A4258"/>
          <cell r="B4258"/>
          <cell r="C4258"/>
          <cell r="D4258"/>
          <cell r="E4258"/>
          <cell r="F4258"/>
          <cell r="G4258"/>
          <cell r="H4258"/>
          <cell r="I4258"/>
          <cell r="J4258"/>
          <cell r="K4258"/>
          <cell r="L4258"/>
          <cell r="M4258"/>
          <cell r="N4258"/>
          <cell r="O4258"/>
          <cell r="P4258">
            <v>0</v>
          </cell>
          <cell r="Q4258"/>
          <cell r="R4258"/>
          <cell r="S4258" t="str">
            <v xml:space="preserve">32819 </v>
          </cell>
          <cell r="T4258"/>
          <cell r="U4258"/>
          <cell r="V4258"/>
          <cell r="W4258"/>
          <cell r="X4258"/>
          <cell r="Y4258"/>
          <cell r="Z4258"/>
          <cell r="AA4258">
            <v>32819</v>
          </cell>
          <cell r="AB4258"/>
        </row>
        <row r="4259">
          <cell r="A4259"/>
          <cell r="B4259"/>
          <cell r="C4259"/>
          <cell r="D4259"/>
          <cell r="E4259"/>
          <cell r="F4259"/>
          <cell r="G4259"/>
          <cell r="H4259"/>
          <cell r="I4259"/>
          <cell r="J4259"/>
          <cell r="K4259"/>
          <cell r="L4259"/>
          <cell r="M4259"/>
          <cell r="N4259"/>
          <cell r="O4259"/>
          <cell r="P4259">
            <v>0</v>
          </cell>
          <cell r="Q4259"/>
          <cell r="R4259"/>
          <cell r="S4259" t="str">
            <v xml:space="preserve">32819 </v>
          </cell>
          <cell r="T4259"/>
          <cell r="U4259"/>
          <cell r="V4259"/>
          <cell r="W4259"/>
          <cell r="X4259"/>
          <cell r="Y4259"/>
          <cell r="Z4259"/>
          <cell r="AA4259">
            <v>32819</v>
          </cell>
          <cell r="AB4259"/>
        </row>
        <row r="4260">
          <cell r="A4260"/>
          <cell r="B4260"/>
          <cell r="C4260"/>
          <cell r="D4260"/>
          <cell r="E4260"/>
          <cell r="F4260"/>
          <cell r="G4260"/>
          <cell r="H4260"/>
          <cell r="I4260"/>
          <cell r="J4260"/>
          <cell r="K4260"/>
          <cell r="L4260"/>
          <cell r="M4260"/>
          <cell r="N4260"/>
          <cell r="O4260"/>
          <cell r="P4260">
            <v>0</v>
          </cell>
          <cell r="Q4260"/>
          <cell r="R4260"/>
          <cell r="S4260" t="str">
            <v xml:space="preserve">32819 </v>
          </cell>
          <cell r="T4260"/>
          <cell r="U4260"/>
          <cell r="V4260"/>
          <cell r="W4260"/>
          <cell r="X4260"/>
          <cell r="Y4260"/>
          <cell r="Z4260"/>
          <cell r="AA4260">
            <v>32819</v>
          </cell>
          <cell r="AB4260"/>
        </row>
        <row r="4261">
          <cell r="A4261"/>
          <cell r="B4261"/>
          <cell r="C4261"/>
          <cell r="D4261"/>
          <cell r="E4261"/>
          <cell r="F4261"/>
          <cell r="G4261"/>
          <cell r="H4261"/>
          <cell r="I4261"/>
          <cell r="J4261"/>
          <cell r="K4261"/>
          <cell r="L4261"/>
          <cell r="M4261"/>
          <cell r="N4261"/>
          <cell r="O4261"/>
          <cell r="P4261">
            <v>0</v>
          </cell>
          <cell r="Q4261"/>
          <cell r="R4261"/>
          <cell r="S4261" t="str">
            <v xml:space="preserve">32819 </v>
          </cell>
          <cell r="T4261"/>
          <cell r="U4261"/>
          <cell r="V4261"/>
          <cell r="W4261"/>
          <cell r="X4261"/>
          <cell r="Y4261"/>
          <cell r="Z4261"/>
          <cell r="AA4261">
            <v>32819</v>
          </cell>
          <cell r="AB4261"/>
        </row>
        <row r="4262">
          <cell r="A4262"/>
          <cell r="B4262"/>
          <cell r="C4262"/>
          <cell r="D4262"/>
          <cell r="E4262"/>
          <cell r="F4262"/>
          <cell r="G4262"/>
          <cell r="H4262"/>
          <cell r="I4262"/>
          <cell r="J4262"/>
          <cell r="K4262"/>
          <cell r="L4262"/>
          <cell r="M4262"/>
          <cell r="N4262"/>
          <cell r="O4262"/>
          <cell r="P4262">
            <v>0</v>
          </cell>
          <cell r="Q4262"/>
          <cell r="R4262"/>
          <cell r="S4262" t="str">
            <v xml:space="preserve">32819 </v>
          </cell>
          <cell r="T4262"/>
          <cell r="U4262"/>
          <cell r="V4262"/>
          <cell r="W4262"/>
          <cell r="X4262"/>
          <cell r="Y4262"/>
          <cell r="Z4262"/>
          <cell r="AA4262">
            <v>32819</v>
          </cell>
          <cell r="AB4262"/>
        </row>
        <row r="4263">
          <cell r="A4263"/>
          <cell r="B4263"/>
          <cell r="C4263"/>
          <cell r="D4263"/>
          <cell r="E4263"/>
          <cell r="F4263"/>
          <cell r="G4263"/>
          <cell r="H4263"/>
          <cell r="I4263"/>
          <cell r="J4263"/>
          <cell r="K4263"/>
          <cell r="L4263"/>
          <cell r="M4263"/>
          <cell r="N4263"/>
          <cell r="O4263"/>
          <cell r="P4263">
            <v>0</v>
          </cell>
          <cell r="Q4263"/>
          <cell r="R4263"/>
          <cell r="S4263" t="str">
            <v xml:space="preserve">32819 </v>
          </cell>
          <cell r="T4263"/>
          <cell r="U4263"/>
          <cell r="V4263"/>
          <cell r="W4263"/>
          <cell r="X4263"/>
          <cell r="Y4263"/>
          <cell r="Z4263"/>
          <cell r="AA4263">
            <v>32819</v>
          </cell>
          <cell r="AB4263"/>
        </row>
        <row r="4264">
          <cell r="A4264"/>
          <cell r="B4264"/>
          <cell r="C4264"/>
          <cell r="D4264"/>
          <cell r="E4264"/>
          <cell r="F4264"/>
          <cell r="G4264"/>
          <cell r="H4264"/>
          <cell r="I4264"/>
          <cell r="J4264"/>
          <cell r="K4264"/>
          <cell r="L4264"/>
          <cell r="M4264"/>
          <cell r="N4264"/>
          <cell r="O4264"/>
          <cell r="P4264">
            <v>0</v>
          </cell>
          <cell r="Q4264"/>
          <cell r="R4264"/>
          <cell r="S4264" t="str">
            <v xml:space="preserve">32819 </v>
          </cell>
          <cell r="T4264"/>
          <cell r="U4264"/>
          <cell r="V4264"/>
          <cell r="W4264"/>
          <cell r="X4264"/>
          <cell r="Y4264"/>
          <cell r="Z4264"/>
          <cell r="AA4264">
            <v>32819</v>
          </cell>
          <cell r="AB4264"/>
        </row>
        <row r="4265">
          <cell r="A4265"/>
          <cell r="B4265"/>
          <cell r="C4265"/>
          <cell r="D4265"/>
          <cell r="E4265"/>
          <cell r="F4265"/>
          <cell r="G4265"/>
          <cell r="H4265"/>
          <cell r="I4265"/>
          <cell r="J4265"/>
          <cell r="K4265"/>
          <cell r="L4265"/>
          <cell r="M4265"/>
          <cell r="N4265"/>
          <cell r="O4265"/>
          <cell r="P4265">
            <v>0</v>
          </cell>
          <cell r="Q4265"/>
          <cell r="R4265"/>
          <cell r="S4265" t="str">
            <v xml:space="preserve">32819 </v>
          </cell>
          <cell r="T4265"/>
          <cell r="U4265"/>
          <cell r="V4265"/>
          <cell r="W4265"/>
          <cell r="X4265"/>
          <cell r="Y4265"/>
          <cell r="Z4265"/>
          <cell r="AA4265">
            <v>32819</v>
          </cell>
          <cell r="AB4265"/>
        </row>
        <row r="4266">
          <cell r="A4266"/>
          <cell r="B4266"/>
          <cell r="C4266"/>
          <cell r="D4266"/>
          <cell r="E4266"/>
          <cell r="F4266"/>
          <cell r="G4266"/>
          <cell r="H4266"/>
          <cell r="I4266"/>
          <cell r="J4266"/>
          <cell r="K4266"/>
          <cell r="L4266"/>
          <cell r="M4266"/>
          <cell r="N4266"/>
          <cell r="O4266"/>
          <cell r="P4266">
            <v>0</v>
          </cell>
          <cell r="Q4266"/>
          <cell r="R4266"/>
          <cell r="S4266" t="str">
            <v xml:space="preserve">32819 </v>
          </cell>
          <cell r="T4266"/>
          <cell r="U4266"/>
          <cell r="V4266"/>
          <cell r="W4266"/>
          <cell r="X4266"/>
          <cell r="Y4266"/>
          <cell r="Z4266"/>
          <cell r="AA4266">
            <v>32819</v>
          </cell>
          <cell r="AB4266"/>
        </row>
        <row r="4267">
          <cell r="A4267"/>
          <cell r="B4267"/>
          <cell r="C4267"/>
          <cell r="D4267"/>
          <cell r="E4267"/>
          <cell r="F4267"/>
          <cell r="G4267"/>
          <cell r="H4267"/>
          <cell r="I4267"/>
          <cell r="J4267"/>
          <cell r="K4267"/>
          <cell r="L4267"/>
          <cell r="M4267"/>
          <cell r="N4267"/>
          <cell r="O4267"/>
          <cell r="P4267">
            <v>0</v>
          </cell>
          <cell r="Q4267"/>
          <cell r="R4267"/>
          <cell r="S4267" t="str">
            <v xml:space="preserve">32819 </v>
          </cell>
          <cell r="T4267"/>
          <cell r="U4267"/>
          <cell r="V4267"/>
          <cell r="W4267"/>
          <cell r="X4267"/>
          <cell r="Y4267"/>
          <cell r="Z4267"/>
          <cell r="AA4267">
            <v>32819</v>
          </cell>
          <cell r="AB4267"/>
        </row>
        <row r="4268">
          <cell r="A4268"/>
          <cell r="B4268"/>
          <cell r="C4268"/>
          <cell r="D4268"/>
          <cell r="E4268"/>
          <cell r="F4268"/>
          <cell r="G4268"/>
          <cell r="H4268"/>
          <cell r="I4268"/>
          <cell r="J4268"/>
          <cell r="K4268"/>
          <cell r="L4268"/>
          <cell r="M4268"/>
          <cell r="N4268"/>
          <cell r="O4268"/>
          <cell r="P4268">
            <v>0</v>
          </cell>
          <cell r="Q4268"/>
          <cell r="R4268"/>
          <cell r="S4268" t="str">
            <v xml:space="preserve">32819 </v>
          </cell>
          <cell r="T4268"/>
          <cell r="U4268"/>
          <cell r="V4268"/>
          <cell r="W4268"/>
          <cell r="X4268"/>
          <cell r="Y4268"/>
          <cell r="Z4268"/>
          <cell r="AA4268">
            <v>32819</v>
          </cell>
          <cell r="AB4268"/>
        </row>
        <row r="4269">
          <cell r="A4269"/>
          <cell r="B4269"/>
          <cell r="C4269"/>
          <cell r="D4269"/>
          <cell r="E4269"/>
          <cell r="F4269"/>
          <cell r="G4269"/>
          <cell r="H4269"/>
          <cell r="I4269"/>
          <cell r="J4269"/>
          <cell r="K4269"/>
          <cell r="L4269"/>
          <cell r="M4269"/>
          <cell r="N4269"/>
          <cell r="O4269"/>
          <cell r="P4269">
            <v>0</v>
          </cell>
          <cell r="Q4269"/>
          <cell r="R4269"/>
          <cell r="S4269" t="str">
            <v xml:space="preserve">32819 </v>
          </cell>
          <cell r="T4269"/>
          <cell r="U4269"/>
          <cell r="V4269"/>
          <cell r="W4269"/>
          <cell r="X4269"/>
          <cell r="Y4269"/>
          <cell r="Z4269"/>
          <cell r="AA4269">
            <v>32819</v>
          </cell>
          <cell r="AB4269"/>
        </row>
        <row r="4270">
          <cell r="A4270"/>
          <cell r="B4270"/>
          <cell r="C4270"/>
          <cell r="D4270"/>
          <cell r="E4270"/>
          <cell r="F4270"/>
          <cell r="G4270"/>
          <cell r="H4270"/>
          <cell r="I4270"/>
          <cell r="J4270"/>
          <cell r="K4270"/>
          <cell r="L4270"/>
          <cell r="M4270"/>
          <cell r="N4270"/>
          <cell r="O4270"/>
          <cell r="P4270">
            <v>0</v>
          </cell>
          <cell r="Q4270"/>
          <cell r="R4270"/>
          <cell r="S4270" t="str">
            <v xml:space="preserve">32819 </v>
          </cell>
          <cell r="T4270"/>
          <cell r="U4270"/>
          <cell r="V4270"/>
          <cell r="W4270"/>
          <cell r="X4270"/>
          <cell r="Y4270"/>
          <cell r="Z4270"/>
          <cell r="AA4270">
            <v>32819</v>
          </cell>
          <cell r="AB4270"/>
        </row>
        <row r="4271">
          <cell r="A4271"/>
          <cell r="B4271"/>
          <cell r="C4271"/>
          <cell r="D4271"/>
          <cell r="E4271"/>
          <cell r="F4271"/>
          <cell r="G4271"/>
          <cell r="H4271"/>
          <cell r="I4271"/>
          <cell r="J4271"/>
          <cell r="K4271"/>
          <cell r="L4271"/>
          <cell r="M4271"/>
          <cell r="N4271"/>
          <cell r="O4271"/>
          <cell r="P4271">
            <v>0</v>
          </cell>
          <cell r="Q4271"/>
          <cell r="R4271"/>
          <cell r="S4271" t="str">
            <v xml:space="preserve">32819 </v>
          </cell>
          <cell r="T4271"/>
          <cell r="U4271"/>
          <cell r="V4271"/>
          <cell r="W4271"/>
          <cell r="X4271"/>
          <cell r="Y4271"/>
          <cell r="Z4271"/>
          <cell r="AA4271">
            <v>32819</v>
          </cell>
          <cell r="AB4271"/>
        </row>
        <row r="4272">
          <cell r="A4272"/>
          <cell r="B4272"/>
          <cell r="C4272"/>
          <cell r="D4272"/>
          <cell r="E4272"/>
          <cell r="F4272"/>
          <cell r="G4272"/>
          <cell r="H4272"/>
          <cell r="I4272"/>
          <cell r="J4272"/>
          <cell r="K4272"/>
          <cell r="L4272"/>
          <cell r="M4272"/>
          <cell r="N4272"/>
          <cell r="O4272"/>
          <cell r="P4272">
            <v>0</v>
          </cell>
          <cell r="Q4272"/>
          <cell r="R4272"/>
          <cell r="S4272" t="str">
            <v xml:space="preserve">32819 </v>
          </cell>
          <cell r="T4272"/>
          <cell r="U4272"/>
          <cell r="V4272"/>
          <cell r="W4272"/>
          <cell r="X4272"/>
          <cell r="Y4272"/>
          <cell r="Z4272"/>
          <cell r="AA4272">
            <v>32819</v>
          </cell>
          <cell r="AB4272"/>
        </row>
        <row r="4273">
          <cell r="A4273"/>
          <cell r="B4273"/>
          <cell r="C4273"/>
          <cell r="D4273"/>
          <cell r="E4273"/>
          <cell r="F4273"/>
          <cell r="G4273"/>
          <cell r="H4273"/>
          <cell r="I4273"/>
          <cell r="J4273"/>
          <cell r="K4273"/>
          <cell r="L4273"/>
          <cell r="M4273"/>
          <cell r="N4273"/>
          <cell r="O4273"/>
          <cell r="P4273">
            <v>0</v>
          </cell>
          <cell r="Q4273"/>
          <cell r="R4273"/>
          <cell r="S4273" t="str">
            <v xml:space="preserve">32819 </v>
          </cell>
          <cell r="T4273"/>
          <cell r="U4273"/>
          <cell r="V4273"/>
          <cell r="W4273"/>
          <cell r="X4273"/>
          <cell r="Y4273"/>
          <cell r="Z4273"/>
          <cell r="AA4273">
            <v>32819</v>
          </cell>
          <cell r="AB4273"/>
        </row>
        <row r="4274">
          <cell r="A4274"/>
          <cell r="B4274"/>
          <cell r="C4274"/>
          <cell r="D4274"/>
          <cell r="E4274"/>
          <cell r="F4274"/>
          <cell r="G4274"/>
          <cell r="H4274"/>
          <cell r="I4274"/>
          <cell r="J4274"/>
          <cell r="K4274"/>
          <cell r="L4274"/>
          <cell r="M4274"/>
          <cell r="N4274"/>
          <cell r="O4274"/>
          <cell r="P4274">
            <v>0</v>
          </cell>
          <cell r="Q4274"/>
          <cell r="R4274"/>
          <cell r="S4274" t="str">
            <v xml:space="preserve">32819 </v>
          </cell>
          <cell r="T4274"/>
          <cell r="U4274"/>
          <cell r="V4274"/>
          <cell r="W4274"/>
          <cell r="X4274"/>
          <cell r="Y4274"/>
          <cell r="Z4274"/>
          <cell r="AA4274">
            <v>32819</v>
          </cell>
          <cell r="AB4274"/>
        </row>
        <row r="4275">
          <cell r="A4275"/>
          <cell r="B4275"/>
          <cell r="C4275"/>
          <cell r="D4275"/>
          <cell r="E4275"/>
          <cell r="F4275"/>
          <cell r="G4275"/>
          <cell r="H4275"/>
          <cell r="I4275"/>
          <cell r="J4275"/>
          <cell r="K4275"/>
          <cell r="L4275"/>
          <cell r="M4275"/>
          <cell r="N4275"/>
          <cell r="O4275"/>
          <cell r="P4275">
            <v>0</v>
          </cell>
          <cell r="Q4275"/>
          <cell r="R4275"/>
          <cell r="S4275" t="str">
            <v xml:space="preserve">32819 </v>
          </cell>
          <cell r="T4275"/>
          <cell r="U4275"/>
          <cell r="V4275"/>
          <cell r="W4275"/>
          <cell r="X4275"/>
          <cell r="Y4275"/>
          <cell r="Z4275"/>
          <cell r="AA4275">
            <v>32819</v>
          </cell>
          <cell r="AB4275"/>
        </row>
        <row r="4276">
          <cell r="A4276"/>
          <cell r="B4276"/>
          <cell r="C4276"/>
          <cell r="D4276"/>
          <cell r="E4276"/>
          <cell r="F4276"/>
          <cell r="G4276"/>
          <cell r="H4276"/>
          <cell r="I4276"/>
          <cell r="J4276"/>
          <cell r="K4276"/>
          <cell r="L4276"/>
          <cell r="M4276"/>
          <cell r="N4276"/>
          <cell r="O4276"/>
          <cell r="P4276">
            <v>0</v>
          </cell>
          <cell r="Q4276"/>
          <cell r="R4276"/>
          <cell r="S4276" t="str">
            <v xml:space="preserve">32819 </v>
          </cell>
          <cell r="T4276"/>
          <cell r="U4276"/>
          <cell r="V4276"/>
          <cell r="W4276"/>
          <cell r="X4276"/>
          <cell r="Y4276"/>
          <cell r="Z4276"/>
          <cell r="AA4276">
            <v>32819</v>
          </cell>
          <cell r="AB4276"/>
        </row>
        <row r="4277">
          <cell r="A4277"/>
          <cell r="B4277"/>
          <cell r="C4277"/>
          <cell r="D4277"/>
          <cell r="E4277"/>
          <cell r="F4277"/>
          <cell r="G4277"/>
          <cell r="H4277"/>
          <cell r="I4277"/>
          <cell r="J4277"/>
          <cell r="K4277"/>
          <cell r="L4277"/>
          <cell r="M4277"/>
          <cell r="N4277"/>
          <cell r="O4277"/>
          <cell r="P4277">
            <v>0</v>
          </cell>
          <cell r="Q4277"/>
          <cell r="R4277"/>
          <cell r="S4277" t="str">
            <v xml:space="preserve">32819 </v>
          </cell>
          <cell r="T4277"/>
          <cell r="U4277"/>
          <cell r="V4277"/>
          <cell r="W4277"/>
          <cell r="X4277"/>
          <cell r="Y4277"/>
          <cell r="Z4277"/>
          <cell r="AA4277">
            <v>32819</v>
          </cell>
          <cell r="AB4277"/>
        </row>
        <row r="4278">
          <cell r="A4278"/>
          <cell r="B4278"/>
          <cell r="C4278"/>
          <cell r="D4278"/>
          <cell r="E4278"/>
          <cell r="F4278"/>
          <cell r="G4278"/>
          <cell r="H4278"/>
          <cell r="I4278"/>
          <cell r="J4278"/>
          <cell r="K4278"/>
          <cell r="L4278"/>
          <cell r="M4278"/>
          <cell r="N4278"/>
          <cell r="O4278"/>
          <cell r="P4278">
            <v>0</v>
          </cell>
          <cell r="Q4278"/>
          <cell r="R4278"/>
          <cell r="S4278" t="str">
            <v xml:space="preserve">32819 </v>
          </cell>
          <cell r="T4278"/>
          <cell r="U4278"/>
          <cell r="V4278"/>
          <cell r="W4278"/>
          <cell r="X4278"/>
          <cell r="Y4278"/>
          <cell r="Z4278"/>
          <cell r="AA4278">
            <v>32819</v>
          </cell>
          <cell r="AB4278"/>
        </row>
        <row r="4279">
          <cell r="A4279"/>
          <cell r="B4279"/>
          <cell r="C4279"/>
          <cell r="D4279"/>
          <cell r="E4279"/>
          <cell r="F4279"/>
          <cell r="G4279"/>
          <cell r="H4279"/>
          <cell r="I4279"/>
          <cell r="J4279"/>
          <cell r="K4279"/>
          <cell r="L4279"/>
          <cell r="M4279"/>
          <cell r="N4279"/>
          <cell r="O4279"/>
          <cell r="P4279">
            <v>0</v>
          </cell>
          <cell r="Q4279"/>
          <cell r="R4279"/>
          <cell r="S4279" t="str">
            <v xml:space="preserve">32819 </v>
          </cell>
          <cell r="T4279"/>
          <cell r="U4279"/>
          <cell r="V4279"/>
          <cell r="W4279"/>
          <cell r="X4279"/>
          <cell r="Y4279"/>
          <cell r="Z4279"/>
          <cell r="AA4279">
            <v>32819</v>
          </cell>
          <cell r="AB4279"/>
        </row>
        <row r="4280">
          <cell r="A4280"/>
          <cell r="B4280"/>
          <cell r="C4280"/>
          <cell r="D4280"/>
          <cell r="E4280"/>
          <cell r="F4280"/>
          <cell r="G4280"/>
          <cell r="H4280"/>
          <cell r="I4280"/>
          <cell r="J4280"/>
          <cell r="K4280"/>
          <cell r="L4280"/>
          <cell r="M4280"/>
          <cell r="N4280"/>
          <cell r="O4280"/>
          <cell r="P4280">
            <v>0</v>
          </cell>
          <cell r="Q4280"/>
          <cell r="R4280"/>
          <cell r="S4280" t="str">
            <v xml:space="preserve">32819 </v>
          </cell>
          <cell r="T4280"/>
          <cell r="U4280"/>
          <cell r="V4280"/>
          <cell r="W4280"/>
          <cell r="X4280"/>
          <cell r="Y4280"/>
          <cell r="Z4280"/>
          <cell r="AA4280">
            <v>32819</v>
          </cell>
          <cell r="AB4280"/>
        </row>
        <row r="4281">
          <cell r="A4281"/>
          <cell r="B4281"/>
          <cell r="C4281"/>
          <cell r="D4281"/>
          <cell r="E4281"/>
          <cell r="F4281"/>
          <cell r="G4281"/>
          <cell r="H4281"/>
          <cell r="I4281"/>
          <cell r="J4281"/>
          <cell r="K4281"/>
          <cell r="L4281"/>
          <cell r="M4281"/>
          <cell r="N4281"/>
          <cell r="O4281"/>
          <cell r="P4281">
            <v>0</v>
          </cell>
          <cell r="Q4281"/>
          <cell r="R4281"/>
          <cell r="S4281" t="str">
            <v xml:space="preserve">32819 </v>
          </cell>
          <cell r="T4281"/>
          <cell r="U4281"/>
          <cell r="V4281"/>
          <cell r="W4281"/>
          <cell r="X4281"/>
          <cell r="Y4281"/>
          <cell r="Z4281"/>
          <cell r="AA4281">
            <v>32819</v>
          </cell>
          <cell r="AB4281"/>
        </row>
        <row r="4282">
          <cell r="A4282"/>
          <cell r="B4282"/>
          <cell r="C4282"/>
          <cell r="D4282"/>
          <cell r="E4282"/>
          <cell r="F4282"/>
          <cell r="G4282"/>
          <cell r="H4282"/>
          <cell r="I4282"/>
          <cell r="J4282"/>
          <cell r="K4282"/>
          <cell r="L4282"/>
          <cell r="M4282"/>
          <cell r="N4282"/>
          <cell r="O4282"/>
          <cell r="P4282">
            <v>0</v>
          </cell>
          <cell r="Q4282"/>
          <cell r="R4282"/>
          <cell r="S4282" t="str">
            <v xml:space="preserve">32819 </v>
          </cell>
          <cell r="T4282"/>
          <cell r="U4282"/>
          <cell r="V4282"/>
          <cell r="W4282"/>
          <cell r="X4282"/>
          <cell r="Y4282"/>
          <cell r="Z4282"/>
          <cell r="AA4282">
            <v>32819</v>
          </cell>
          <cell r="AB4282"/>
        </row>
        <row r="4283">
          <cell r="A4283"/>
          <cell r="B4283"/>
          <cell r="C4283"/>
          <cell r="D4283"/>
          <cell r="E4283"/>
          <cell r="F4283"/>
          <cell r="G4283"/>
          <cell r="H4283"/>
          <cell r="I4283"/>
          <cell r="J4283"/>
          <cell r="K4283"/>
          <cell r="L4283"/>
          <cell r="M4283"/>
          <cell r="N4283"/>
          <cell r="O4283"/>
          <cell r="P4283">
            <v>0</v>
          </cell>
          <cell r="Q4283"/>
          <cell r="R4283"/>
          <cell r="S4283" t="str">
            <v xml:space="preserve">32819 </v>
          </cell>
          <cell r="T4283"/>
          <cell r="U4283"/>
          <cell r="V4283"/>
          <cell r="W4283"/>
          <cell r="X4283"/>
          <cell r="Y4283"/>
          <cell r="Z4283"/>
          <cell r="AA4283">
            <v>32819</v>
          </cell>
          <cell r="AB4283"/>
        </row>
        <row r="4284">
          <cell r="A4284"/>
          <cell r="B4284"/>
          <cell r="C4284"/>
          <cell r="D4284"/>
          <cell r="E4284"/>
          <cell r="F4284"/>
          <cell r="G4284"/>
          <cell r="H4284"/>
          <cell r="I4284"/>
          <cell r="J4284"/>
          <cell r="K4284"/>
          <cell r="L4284"/>
          <cell r="M4284"/>
          <cell r="N4284"/>
          <cell r="O4284"/>
          <cell r="P4284">
            <v>0</v>
          </cell>
          <cell r="Q4284"/>
          <cell r="R4284"/>
          <cell r="S4284" t="str">
            <v xml:space="preserve">32819 </v>
          </cell>
          <cell r="T4284"/>
          <cell r="U4284"/>
          <cell r="V4284"/>
          <cell r="W4284"/>
          <cell r="X4284"/>
          <cell r="Y4284"/>
          <cell r="Z4284"/>
          <cell r="AA4284">
            <v>32819</v>
          </cell>
          <cell r="AB4284"/>
        </row>
        <row r="4285">
          <cell r="A4285"/>
          <cell r="B4285"/>
          <cell r="C4285"/>
          <cell r="D4285"/>
          <cell r="E4285"/>
          <cell r="F4285"/>
          <cell r="G4285"/>
          <cell r="H4285"/>
          <cell r="I4285"/>
          <cell r="J4285"/>
          <cell r="K4285"/>
          <cell r="L4285"/>
          <cell r="M4285"/>
          <cell r="N4285"/>
          <cell r="O4285"/>
          <cell r="P4285">
            <v>0</v>
          </cell>
          <cell r="Q4285"/>
          <cell r="R4285"/>
          <cell r="S4285" t="str">
            <v xml:space="preserve">32819 </v>
          </cell>
          <cell r="T4285"/>
          <cell r="U4285"/>
          <cell r="V4285"/>
          <cell r="W4285"/>
          <cell r="X4285"/>
          <cell r="Y4285"/>
          <cell r="Z4285"/>
          <cell r="AA4285">
            <v>32819</v>
          </cell>
          <cell r="AB4285"/>
        </row>
        <row r="4286">
          <cell r="A4286"/>
          <cell r="B4286"/>
          <cell r="C4286"/>
          <cell r="D4286"/>
          <cell r="E4286"/>
          <cell r="F4286"/>
          <cell r="G4286"/>
          <cell r="H4286"/>
          <cell r="I4286"/>
          <cell r="J4286"/>
          <cell r="K4286"/>
          <cell r="L4286"/>
          <cell r="M4286"/>
          <cell r="N4286"/>
          <cell r="O4286"/>
          <cell r="P4286">
            <v>0</v>
          </cell>
          <cell r="Q4286"/>
          <cell r="R4286"/>
          <cell r="S4286" t="str">
            <v xml:space="preserve">32819 </v>
          </cell>
          <cell r="T4286"/>
          <cell r="U4286"/>
          <cell r="V4286"/>
          <cell r="W4286"/>
          <cell r="X4286"/>
          <cell r="Y4286"/>
          <cell r="Z4286"/>
          <cell r="AA4286">
            <v>32819</v>
          </cell>
          <cell r="AB4286"/>
        </row>
        <row r="4287">
          <cell r="A4287"/>
          <cell r="B4287"/>
          <cell r="C4287"/>
          <cell r="D4287"/>
          <cell r="E4287"/>
          <cell r="F4287"/>
          <cell r="G4287"/>
          <cell r="H4287"/>
          <cell r="I4287"/>
          <cell r="J4287"/>
          <cell r="K4287"/>
          <cell r="L4287"/>
          <cell r="M4287"/>
          <cell r="N4287"/>
          <cell r="O4287"/>
          <cell r="P4287">
            <v>0</v>
          </cell>
          <cell r="Q4287"/>
          <cell r="R4287"/>
          <cell r="S4287" t="str">
            <v xml:space="preserve">32819 </v>
          </cell>
          <cell r="T4287"/>
          <cell r="U4287"/>
          <cell r="V4287"/>
          <cell r="W4287"/>
          <cell r="X4287"/>
          <cell r="Y4287"/>
          <cell r="Z4287"/>
          <cell r="AA4287">
            <v>32819</v>
          </cell>
          <cell r="AB4287"/>
        </row>
        <row r="4288">
          <cell r="A4288"/>
          <cell r="B4288"/>
          <cell r="C4288"/>
          <cell r="D4288"/>
          <cell r="E4288"/>
          <cell r="F4288"/>
          <cell r="G4288"/>
          <cell r="H4288"/>
          <cell r="I4288"/>
          <cell r="J4288"/>
          <cell r="K4288"/>
          <cell r="L4288"/>
          <cell r="M4288"/>
          <cell r="N4288"/>
          <cell r="O4288"/>
          <cell r="P4288">
            <v>0</v>
          </cell>
          <cell r="Q4288"/>
          <cell r="R4288"/>
          <cell r="S4288" t="str">
            <v xml:space="preserve">32819 </v>
          </cell>
          <cell r="T4288"/>
          <cell r="U4288"/>
          <cell r="V4288"/>
          <cell r="W4288"/>
          <cell r="X4288"/>
          <cell r="Y4288"/>
          <cell r="Z4288"/>
          <cell r="AA4288">
            <v>32819</v>
          </cell>
          <cell r="AB4288"/>
        </row>
        <row r="4289">
          <cell r="A4289"/>
          <cell r="B4289"/>
          <cell r="C4289"/>
          <cell r="D4289"/>
          <cell r="E4289"/>
          <cell r="F4289"/>
          <cell r="G4289"/>
          <cell r="H4289"/>
          <cell r="I4289"/>
          <cell r="J4289"/>
          <cell r="K4289"/>
          <cell r="L4289"/>
          <cell r="M4289"/>
          <cell r="N4289"/>
          <cell r="O4289"/>
          <cell r="P4289">
            <v>0</v>
          </cell>
          <cell r="Q4289"/>
          <cell r="R4289"/>
          <cell r="S4289" t="str">
            <v xml:space="preserve">32819 </v>
          </cell>
          <cell r="T4289"/>
          <cell r="U4289"/>
          <cell r="V4289"/>
          <cell r="W4289"/>
          <cell r="X4289"/>
          <cell r="Y4289"/>
          <cell r="Z4289"/>
          <cell r="AA4289">
            <v>32819</v>
          </cell>
          <cell r="AB4289"/>
        </row>
        <row r="4290">
          <cell r="A4290"/>
          <cell r="B4290"/>
          <cell r="C4290"/>
          <cell r="D4290"/>
          <cell r="E4290"/>
          <cell r="F4290"/>
          <cell r="G4290"/>
          <cell r="H4290"/>
          <cell r="I4290"/>
          <cell r="J4290"/>
          <cell r="K4290"/>
          <cell r="L4290"/>
          <cell r="M4290"/>
          <cell r="N4290"/>
          <cell r="O4290"/>
          <cell r="P4290">
            <v>0</v>
          </cell>
          <cell r="Q4290"/>
          <cell r="R4290"/>
          <cell r="S4290" t="str">
            <v xml:space="preserve">32819 </v>
          </cell>
          <cell r="T4290"/>
          <cell r="U4290"/>
          <cell r="V4290"/>
          <cell r="W4290"/>
          <cell r="X4290"/>
          <cell r="Y4290"/>
          <cell r="Z4290"/>
          <cell r="AA4290">
            <v>32819</v>
          </cell>
          <cell r="AB4290"/>
        </row>
        <row r="4291">
          <cell r="A4291"/>
          <cell r="B4291"/>
          <cell r="C4291"/>
          <cell r="D4291"/>
          <cell r="E4291"/>
          <cell r="F4291"/>
          <cell r="G4291"/>
          <cell r="H4291"/>
          <cell r="I4291"/>
          <cell r="J4291"/>
          <cell r="K4291"/>
          <cell r="L4291"/>
          <cell r="M4291"/>
          <cell r="N4291"/>
          <cell r="O4291"/>
          <cell r="P4291">
            <v>0</v>
          </cell>
          <cell r="Q4291"/>
          <cell r="R4291"/>
          <cell r="S4291" t="str">
            <v xml:space="preserve">32819 </v>
          </cell>
          <cell r="T4291"/>
          <cell r="U4291"/>
          <cell r="V4291"/>
          <cell r="W4291"/>
          <cell r="X4291"/>
          <cell r="Y4291"/>
          <cell r="Z4291"/>
          <cell r="AA4291">
            <v>32819</v>
          </cell>
          <cell r="AB4291"/>
        </row>
        <row r="4292">
          <cell r="A4292"/>
          <cell r="B4292"/>
          <cell r="C4292"/>
          <cell r="D4292"/>
          <cell r="E4292"/>
          <cell r="F4292"/>
          <cell r="G4292"/>
          <cell r="H4292"/>
          <cell r="I4292"/>
          <cell r="J4292"/>
          <cell r="K4292"/>
          <cell r="L4292"/>
          <cell r="M4292"/>
          <cell r="N4292"/>
          <cell r="O4292"/>
          <cell r="P4292">
            <v>0</v>
          </cell>
          <cell r="Q4292"/>
          <cell r="R4292"/>
          <cell r="S4292" t="str">
            <v xml:space="preserve">32819 </v>
          </cell>
          <cell r="T4292"/>
          <cell r="U4292"/>
          <cell r="V4292"/>
          <cell r="W4292"/>
          <cell r="X4292"/>
          <cell r="Y4292"/>
          <cell r="Z4292"/>
          <cell r="AA4292">
            <v>32819</v>
          </cell>
          <cell r="AB4292"/>
        </row>
        <row r="4293">
          <cell r="A4293"/>
          <cell r="B4293"/>
          <cell r="C4293"/>
          <cell r="D4293"/>
          <cell r="E4293"/>
          <cell r="F4293"/>
          <cell r="G4293"/>
          <cell r="H4293"/>
          <cell r="I4293"/>
          <cell r="J4293"/>
          <cell r="K4293"/>
          <cell r="L4293"/>
          <cell r="M4293"/>
          <cell r="N4293"/>
          <cell r="O4293"/>
          <cell r="P4293">
            <v>0</v>
          </cell>
          <cell r="Q4293"/>
          <cell r="R4293"/>
          <cell r="S4293" t="str">
            <v xml:space="preserve">32819 </v>
          </cell>
          <cell r="T4293"/>
          <cell r="U4293"/>
          <cell r="V4293"/>
          <cell r="W4293"/>
          <cell r="X4293"/>
          <cell r="Y4293"/>
          <cell r="Z4293"/>
          <cell r="AA4293">
            <v>32819</v>
          </cell>
          <cell r="AB4293"/>
        </row>
        <row r="4294">
          <cell r="A4294"/>
          <cell r="B4294"/>
          <cell r="C4294"/>
          <cell r="D4294"/>
          <cell r="E4294"/>
          <cell r="F4294"/>
          <cell r="G4294"/>
          <cell r="H4294"/>
          <cell r="I4294"/>
          <cell r="J4294"/>
          <cell r="K4294"/>
          <cell r="L4294"/>
          <cell r="M4294"/>
          <cell r="N4294"/>
          <cell r="O4294"/>
          <cell r="P4294">
            <v>0</v>
          </cell>
          <cell r="Q4294"/>
          <cell r="R4294"/>
          <cell r="S4294" t="str">
            <v xml:space="preserve">32819 </v>
          </cell>
          <cell r="T4294"/>
          <cell r="U4294"/>
          <cell r="V4294"/>
          <cell r="W4294"/>
          <cell r="X4294"/>
          <cell r="Y4294"/>
          <cell r="Z4294"/>
          <cell r="AA4294">
            <v>32819</v>
          </cell>
          <cell r="AB4294"/>
        </row>
        <row r="4295">
          <cell r="A4295"/>
          <cell r="B4295"/>
          <cell r="C4295"/>
          <cell r="D4295"/>
          <cell r="E4295"/>
          <cell r="F4295"/>
          <cell r="G4295"/>
          <cell r="H4295"/>
          <cell r="I4295"/>
          <cell r="J4295"/>
          <cell r="K4295"/>
          <cell r="L4295"/>
          <cell r="M4295"/>
          <cell r="N4295"/>
          <cell r="O4295"/>
          <cell r="P4295">
            <v>0</v>
          </cell>
          <cell r="Q4295"/>
          <cell r="R4295"/>
          <cell r="S4295" t="str">
            <v xml:space="preserve">32819 </v>
          </cell>
          <cell r="T4295"/>
          <cell r="U4295"/>
          <cell r="V4295"/>
          <cell r="W4295"/>
          <cell r="X4295"/>
          <cell r="Y4295"/>
          <cell r="Z4295"/>
          <cell r="AA4295">
            <v>32819</v>
          </cell>
          <cell r="AB4295"/>
        </row>
        <row r="4296">
          <cell r="A4296"/>
          <cell r="B4296"/>
          <cell r="C4296"/>
          <cell r="D4296"/>
          <cell r="E4296"/>
          <cell r="F4296"/>
          <cell r="G4296"/>
          <cell r="H4296"/>
          <cell r="I4296"/>
          <cell r="J4296"/>
          <cell r="K4296"/>
          <cell r="L4296"/>
          <cell r="M4296"/>
          <cell r="N4296"/>
          <cell r="O4296"/>
          <cell r="P4296">
            <v>0</v>
          </cell>
          <cell r="Q4296"/>
          <cell r="R4296"/>
          <cell r="S4296" t="str">
            <v xml:space="preserve">32819 </v>
          </cell>
          <cell r="T4296"/>
          <cell r="U4296"/>
          <cell r="V4296"/>
          <cell r="W4296"/>
          <cell r="X4296"/>
          <cell r="Y4296"/>
          <cell r="Z4296"/>
          <cell r="AA4296">
            <v>32819</v>
          </cell>
          <cell r="AB4296"/>
        </row>
        <row r="4297">
          <cell r="A4297"/>
          <cell r="B4297"/>
          <cell r="C4297"/>
          <cell r="D4297"/>
          <cell r="E4297"/>
          <cell r="F4297"/>
          <cell r="G4297"/>
          <cell r="H4297"/>
          <cell r="I4297"/>
          <cell r="J4297"/>
          <cell r="K4297"/>
          <cell r="L4297"/>
          <cell r="M4297"/>
          <cell r="N4297"/>
          <cell r="O4297"/>
          <cell r="P4297">
            <v>0</v>
          </cell>
          <cell r="Q4297"/>
          <cell r="R4297"/>
          <cell r="S4297" t="str">
            <v xml:space="preserve">32819 </v>
          </cell>
          <cell r="T4297"/>
          <cell r="U4297"/>
          <cell r="V4297"/>
          <cell r="W4297"/>
          <cell r="X4297"/>
          <cell r="Y4297"/>
          <cell r="Z4297"/>
          <cell r="AA4297">
            <v>32819</v>
          </cell>
          <cell r="AB4297"/>
        </row>
        <row r="4298">
          <cell r="A4298"/>
          <cell r="B4298"/>
          <cell r="C4298"/>
          <cell r="D4298"/>
          <cell r="E4298"/>
          <cell r="F4298"/>
          <cell r="G4298"/>
          <cell r="H4298"/>
          <cell r="I4298"/>
          <cell r="J4298"/>
          <cell r="K4298"/>
          <cell r="L4298"/>
          <cell r="M4298"/>
          <cell r="N4298"/>
          <cell r="O4298"/>
          <cell r="P4298">
            <v>0</v>
          </cell>
          <cell r="Q4298"/>
          <cell r="R4298"/>
          <cell r="S4298" t="str">
            <v xml:space="preserve">32819 </v>
          </cell>
          <cell r="T4298"/>
          <cell r="U4298"/>
          <cell r="V4298"/>
          <cell r="W4298"/>
          <cell r="X4298"/>
          <cell r="Y4298"/>
          <cell r="Z4298"/>
          <cell r="AA4298">
            <v>32819</v>
          </cell>
          <cell r="AB4298"/>
        </row>
        <row r="4299">
          <cell r="A4299"/>
          <cell r="B4299"/>
          <cell r="C4299"/>
          <cell r="D4299"/>
          <cell r="E4299"/>
          <cell r="F4299"/>
          <cell r="G4299"/>
          <cell r="H4299"/>
          <cell r="I4299"/>
          <cell r="J4299"/>
          <cell r="K4299"/>
          <cell r="L4299"/>
          <cell r="M4299"/>
          <cell r="N4299"/>
          <cell r="O4299"/>
          <cell r="P4299">
            <v>0</v>
          </cell>
          <cell r="Q4299"/>
          <cell r="R4299"/>
          <cell r="S4299" t="str">
            <v xml:space="preserve">32819 </v>
          </cell>
          <cell r="T4299"/>
          <cell r="U4299"/>
          <cell r="V4299"/>
          <cell r="W4299"/>
          <cell r="X4299"/>
          <cell r="Y4299"/>
          <cell r="Z4299"/>
          <cell r="AA4299">
            <v>32819</v>
          </cell>
          <cell r="AB4299"/>
        </row>
        <row r="4300">
          <cell r="A4300"/>
          <cell r="B4300"/>
          <cell r="C4300"/>
          <cell r="D4300"/>
          <cell r="E4300"/>
          <cell r="F4300"/>
          <cell r="G4300"/>
          <cell r="H4300"/>
          <cell r="I4300"/>
          <cell r="J4300"/>
          <cell r="K4300"/>
          <cell r="L4300"/>
          <cell r="M4300"/>
          <cell r="N4300"/>
          <cell r="O4300"/>
          <cell r="P4300">
            <v>0</v>
          </cell>
          <cell r="Q4300"/>
          <cell r="R4300"/>
          <cell r="S4300" t="str">
            <v xml:space="preserve">32819 </v>
          </cell>
          <cell r="T4300"/>
          <cell r="U4300"/>
          <cell r="V4300"/>
          <cell r="W4300"/>
          <cell r="X4300"/>
          <cell r="Y4300"/>
          <cell r="Z4300"/>
          <cell r="AA4300">
            <v>32819</v>
          </cell>
          <cell r="AB4300"/>
        </row>
        <row r="4301">
          <cell r="A4301"/>
          <cell r="B4301"/>
          <cell r="C4301"/>
          <cell r="D4301"/>
          <cell r="E4301"/>
          <cell r="F4301"/>
          <cell r="G4301"/>
          <cell r="H4301"/>
          <cell r="I4301"/>
          <cell r="J4301"/>
          <cell r="K4301"/>
          <cell r="L4301"/>
          <cell r="M4301"/>
          <cell r="N4301"/>
          <cell r="O4301"/>
          <cell r="P4301">
            <v>0</v>
          </cell>
          <cell r="Q4301"/>
          <cell r="R4301"/>
          <cell r="S4301" t="str">
            <v xml:space="preserve">32819 </v>
          </cell>
          <cell r="T4301"/>
          <cell r="U4301"/>
          <cell r="V4301"/>
          <cell r="W4301"/>
          <cell r="X4301"/>
          <cell r="Y4301"/>
          <cell r="Z4301"/>
          <cell r="AA4301">
            <v>32819</v>
          </cell>
          <cell r="AB4301"/>
        </row>
        <row r="4302">
          <cell r="A4302"/>
          <cell r="B4302"/>
          <cell r="C4302"/>
          <cell r="D4302"/>
          <cell r="E4302"/>
          <cell r="F4302"/>
          <cell r="G4302"/>
          <cell r="H4302"/>
          <cell r="I4302"/>
          <cell r="J4302"/>
          <cell r="K4302"/>
          <cell r="L4302"/>
          <cell r="M4302"/>
          <cell r="N4302"/>
          <cell r="O4302"/>
          <cell r="P4302">
            <v>0</v>
          </cell>
          <cell r="Q4302"/>
          <cell r="R4302"/>
          <cell r="S4302" t="str">
            <v xml:space="preserve">32819 </v>
          </cell>
          <cell r="T4302"/>
          <cell r="U4302"/>
          <cell r="V4302"/>
          <cell r="W4302"/>
          <cell r="X4302"/>
          <cell r="Y4302"/>
          <cell r="Z4302"/>
          <cell r="AA4302">
            <v>32819</v>
          </cell>
          <cell r="AB4302"/>
        </row>
        <row r="4303">
          <cell r="A4303"/>
          <cell r="B4303"/>
          <cell r="C4303"/>
          <cell r="D4303"/>
          <cell r="E4303"/>
          <cell r="F4303"/>
          <cell r="G4303"/>
          <cell r="H4303"/>
          <cell r="I4303"/>
          <cell r="J4303"/>
          <cell r="K4303"/>
          <cell r="L4303"/>
          <cell r="M4303"/>
          <cell r="N4303"/>
          <cell r="O4303"/>
          <cell r="P4303">
            <v>0</v>
          </cell>
          <cell r="Q4303"/>
          <cell r="R4303"/>
          <cell r="S4303" t="str">
            <v xml:space="preserve">32819 </v>
          </cell>
          <cell r="T4303"/>
          <cell r="U4303"/>
          <cell r="V4303"/>
          <cell r="W4303"/>
          <cell r="X4303"/>
          <cell r="Y4303"/>
          <cell r="Z4303"/>
          <cell r="AA4303">
            <v>32819</v>
          </cell>
          <cell r="AB4303"/>
        </row>
        <row r="4304">
          <cell r="A4304"/>
          <cell r="B4304"/>
          <cell r="C4304"/>
          <cell r="D4304"/>
          <cell r="E4304"/>
          <cell r="F4304"/>
          <cell r="G4304"/>
          <cell r="H4304"/>
          <cell r="I4304"/>
          <cell r="J4304"/>
          <cell r="K4304"/>
          <cell r="L4304"/>
          <cell r="M4304"/>
          <cell r="N4304"/>
          <cell r="O4304"/>
          <cell r="P4304">
            <v>0</v>
          </cell>
          <cell r="Q4304"/>
          <cell r="R4304"/>
          <cell r="S4304" t="str">
            <v xml:space="preserve">32819 </v>
          </cell>
          <cell r="T4304"/>
          <cell r="U4304"/>
          <cell r="V4304"/>
          <cell r="W4304"/>
          <cell r="X4304"/>
          <cell r="Y4304"/>
          <cell r="Z4304"/>
          <cell r="AA4304">
            <v>32819</v>
          </cell>
          <cell r="AB4304"/>
        </row>
        <row r="4305">
          <cell r="A4305"/>
          <cell r="B4305"/>
          <cell r="C4305"/>
          <cell r="D4305"/>
          <cell r="E4305"/>
          <cell r="F4305"/>
          <cell r="G4305"/>
          <cell r="H4305"/>
          <cell r="I4305"/>
          <cell r="J4305"/>
          <cell r="K4305"/>
          <cell r="L4305"/>
          <cell r="M4305"/>
          <cell r="N4305"/>
          <cell r="O4305"/>
          <cell r="P4305">
            <v>0</v>
          </cell>
          <cell r="Q4305"/>
          <cell r="R4305"/>
          <cell r="S4305" t="str">
            <v xml:space="preserve">32819 </v>
          </cell>
          <cell r="T4305"/>
          <cell r="U4305"/>
          <cell r="V4305"/>
          <cell r="W4305"/>
          <cell r="X4305"/>
          <cell r="Y4305"/>
          <cell r="Z4305"/>
          <cell r="AA4305">
            <v>32819</v>
          </cell>
          <cell r="AB4305"/>
        </row>
        <row r="4306">
          <cell r="A4306"/>
          <cell r="B4306"/>
          <cell r="C4306"/>
          <cell r="D4306"/>
          <cell r="E4306"/>
          <cell r="F4306"/>
          <cell r="G4306"/>
          <cell r="H4306"/>
          <cell r="I4306"/>
          <cell r="J4306"/>
          <cell r="K4306"/>
          <cell r="L4306"/>
          <cell r="M4306"/>
          <cell r="N4306"/>
          <cell r="O4306"/>
          <cell r="P4306">
            <v>0</v>
          </cell>
          <cell r="Q4306"/>
          <cell r="R4306"/>
          <cell r="S4306" t="str">
            <v xml:space="preserve">32819 </v>
          </cell>
          <cell r="T4306"/>
          <cell r="U4306"/>
          <cell r="V4306"/>
          <cell r="W4306"/>
          <cell r="X4306"/>
          <cell r="Y4306"/>
          <cell r="Z4306"/>
          <cell r="AA4306">
            <v>32819</v>
          </cell>
          <cell r="AB4306"/>
        </row>
        <row r="4307">
          <cell r="A4307"/>
          <cell r="B4307"/>
          <cell r="C4307"/>
          <cell r="D4307"/>
          <cell r="E4307"/>
          <cell r="F4307"/>
          <cell r="G4307"/>
          <cell r="H4307"/>
          <cell r="I4307"/>
          <cell r="J4307"/>
          <cell r="K4307"/>
          <cell r="L4307"/>
          <cell r="M4307"/>
          <cell r="N4307"/>
          <cell r="O4307"/>
          <cell r="P4307">
            <v>0</v>
          </cell>
          <cell r="Q4307"/>
          <cell r="R4307"/>
          <cell r="S4307" t="str">
            <v xml:space="preserve">32819 </v>
          </cell>
          <cell r="T4307"/>
          <cell r="U4307"/>
          <cell r="V4307"/>
          <cell r="W4307"/>
          <cell r="X4307"/>
          <cell r="Y4307"/>
          <cell r="Z4307"/>
          <cell r="AA4307">
            <v>32819</v>
          </cell>
          <cell r="AB4307"/>
        </row>
        <row r="4308">
          <cell r="A4308"/>
          <cell r="B4308"/>
          <cell r="C4308"/>
          <cell r="D4308"/>
          <cell r="E4308"/>
          <cell r="F4308"/>
          <cell r="G4308"/>
          <cell r="H4308"/>
          <cell r="I4308"/>
          <cell r="J4308"/>
          <cell r="K4308"/>
          <cell r="L4308"/>
          <cell r="M4308"/>
          <cell r="N4308"/>
          <cell r="O4308"/>
          <cell r="P4308">
            <v>0</v>
          </cell>
          <cell r="Q4308"/>
          <cell r="R4308"/>
          <cell r="S4308" t="str">
            <v xml:space="preserve">32819 </v>
          </cell>
          <cell r="T4308"/>
          <cell r="U4308"/>
          <cell r="V4308"/>
          <cell r="W4308"/>
          <cell r="X4308"/>
          <cell r="Y4308"/>
          <cell r="Z4308"/>
          <cell r="AA4308">
            <v>32819</v>
          </cell>
          <cell r="AB4308"/>
        </row>
        <row r="4309">
          <cell r="A4309"/>
          <cell r="B4309"/>
          <cell r="C4309"/>
          <cell r="D4309"/>
          <cell r="E4309"/>
          <cell r="F4309"/>
          <cell r="G4309"/>
          <cell r="H4309"/>
          <cell r="I4309"/>
          <cell r="J4309"/>
          <cell r="K4309"/>
          <cell r="L4309"/>
          <cell r="M4309"/>
          <cell r="N4309"/>
          <cell r="O4309"/>
          <cell r="P4309">
            <v>0</v>
          </cell>
          <cell r="Q4309"/>
          <cell r="R4309"/>
          <cell r="S4309" t="str">
            <v xml:space="preserve">32819 </v>
          </cell>
          <cell r="T4309"/>
          <cell r="U4309"/>
          <cell r="V4309"/>
          <cell r="W4309"/>
          <cell r="X4309"/>
          <cell r="Y4309"/>
          <cell r="Z4309"/>
          <cell r="AA4309">
            <v>32819</v>
          </cell>
          <cell r="AB4309"/>
        </row>
        <row r="4310">
          <cell r="A4310"/>
          <cell r="B4310"/>
          <cell r="C4310"/>
          <cell r="D4310"/>
          <cell r="E4310"/>
          <cell r="F4310"/>
          <cell r="G4310"/>
          <cell r="H4310"/>
          <cell r="I4310"/>
          <cell r="J4310"/>
          <cell r="K4310"/>
          <cell r="L4310"/>
          <cell r="M4310"/>
          <cell r="N4310"/>
          <cell r="O4310"/>
          <cell r="P4310">
            <v>0</v>
          </cell>
          <cell r="Q4310"/>
          <cell r="R4310"/>
          <cell r="S4310" t="str">
            <v xml:space="preserve">32819 </v>
          </cell>
          <cell r="T4310"/>
          <cell r="U4310"/>
          <cell r="V4310"/>
          <cell r="W4310"/>
          <cell r="X4310"/>
          <cell r="Y4310"/>
          <cell r="Z4310"/>
          <cell r="AA4310">
            <v>32819</v>
          </cell>
          <cell r="AB4310"/>
        </row>
        <row r="4311">
          <cell r="A4311"/>
          <cell r="B4311"/>
          <cell r="C4311"/>
          <cell r="D4311"/>
          <cell r="E4311"/>
          <cell r="F4311"/>
          <cell r="G4311"/>
          <cell r="H4311"/>
          <cell r="I4311"/>
          <cell r="J4311"/>
          <cell r="K4311"/>
          <cell r="L4311"/>
          <cell r="M4311"/>
          <cell r="N4311"/>
          <cell r="O4311"/>
          <cell r="P4311">
            <v>0</v>
          </cell>
          <cell r="Q4311"/>
          <cell r="R4311"/>
          <cell r="S4311" t="str">
            <v xml:space="preserve">32819 </v>
          </cell>
          <cell r="T4311"/>
          <cell r="U4311"/>
          <cell r="V4311"/>
          <cell r="W4311"/>
          <cell r="X4311"/>
          <cell r="Y4311"/>
          <cell r="Z4311"/>
          <cell r="AA4311">
            <v>32819</v>
          </cell>
          <cell r="AB4311"/>
        </row>
        <row r="4312">
          <cell r="A4312"/>
          <cell r="B4312"/>
          <cell r="C4312"/>
          <cell r="D4312"/>
          <cell r="E4312"/>
          <cell r="F4312"/>
          <cell r="G4312"/>
          <cell r="H4312"/>
          <cell r="I4312"/>
          <cell r="J4312"/>
          <cell r="K4312"/>
          <cell r="L4312"/>
          <cell r="M4312"/>
          <cell r="N4312"/>
          <cell r="O4312"/>
          <cell r="P4312">
            <v>0</v>
          </cell>
          <cell r="Q4312"/>
          <cell r="R4312"/>
          <cell r="S4312" t="str">
            <v xml:space="preserve">32819 </v>
          </cell>
          <cell r="T4312"/>
          <cell r="U4312"/>
          <cell r="V4312"/>
          <cell r="W4312"/>
          <cell r="X4312"/>
          <cell r="Y4312"/>
          <cell r="Z4312"/>
          <cell r="AA4312">
            <v>32819</v>
          </cell>
          <cell r="AB4312"/>
        </row>
        <row r="4313">
          <cell r="A4313"/>
          <cell r="B4313"/>
          <cell r="C4313"/>
          <cell r="D4313"/>
          <cell r="E4313"/>
          <cell r="F4313"/>
          <cell r="G4313"/>
          <cell r="H4313"/>
          <cell r="I4313"/>
          <cell r="J4313"/>
          <cell r="K4313"/>
          <cell r="L4313"/>
          <cell r="M4313"/>
          <cell r="N4313"/>
          <cell r="O4313"/>
          <cell r="P4313">
            <v>0</v>
          </cell>
          <cell r="Q4313"/>
          <cell r="R4313"/>
          <cell r="S4313" t="str">
            <v xml:space="preserve">32819 </v>
          </cell>
          <cell r="T4313"/>
          <cell r="U4313"/>
          <cell r="V4313"/>
          <cell r="W4313"/>
          <cell r="X4313"/>
          <cell r="Y4313"/>
          <cell r="Z4313"/>
          <cell r="AA4313">
            <v>32819</v>
          </cell>
          <cell r="AB4313"/>
        </row>
        <row r="4314">
          <cell r="A4314"/>
          <cell r="B4314"/>
          <cell r="C4314"/>
          <cell r="D4314"/>
          <cell r="E4314"/>
          <cell r="F4314"/>
          <cell r="G4314"/>
          <cell r="H4314"/>
          <cell r="I4314"/>
          <cell r="J4314"/>
          <cell r="K4314"/>
          <cell r="L4314"/>
          <cell r="M4314"/>
          <cell r="N4314"/>
          <cell r="O4314"/>
          <cell r="P4314">
            <v>0</v>
          </cell>
          <cell r="Q4314"/>
          <cell r="R4314"/>
          <cell r="S4314" t="str">
            <v xml:space="preserve">32819 </v>
          </cell>
          <cell r="T4314"/>
          <cell r="U4314"/>
          <cell r="V4314"/>
          <cell r="W4314"/>
          <cell r="X4314"/>
          <cell r="Y4314"/>
          <cell r="Z4314"/>
          <cell r="AA4314">
            <v>32819</v>
          </cell>
          <cell r="AB4314"/>
        </row>
        <row r="4315">
          <cell r="A4315"/>
          <cell r="B4315"/>
          <cell r="C4315"/>
          <cell r="D4315"/>
          <cell r="E4315"/>
          <cell r="F4315"/>
          <cell r="G4315"/>
          <cell r="H4315"/>
          <cell r="I4315"/>
          <cell r="J4315"/>
          <cell r="K4315"/>
          <cell r="L4315"/>
          <cell r="M4315"/>
          <cell r="N4315"/>
          <cell r="O4315"/>
          <cell r="P4315">
            <v>0</v>
          </cell>
          <cell r="Q4315"/>
          <cell r="R4315"/>
          <cell r="S4315" t="str">
            <v xml:space="preserve">32819 </v>
          </cell>
          <cell r="T4315"/>
          <cell r="U4315"/>
          <cell r="V4315"/>
          <cell r="W4315"/>
          <cell r="X4315"/>
          <cell r="Y4315"/>
          <cell r="Z4315"/>
          <cell r="AA4315">
            <v>32819</v>
          </cell>
          <cell r="AB4315"/>
        </row>
        <row r="4316">
          <cell r="A4316"/>
          <cell r="B4316"/>
          <cell r="C4316"/>
          <cell r="D4316"/>
          <cell r="E4316"/>
          <cell r="F4316"/>
          <cell r="G4316"/>
          <cell r="H4316"/>
          <cell r="I4316"/>
          <cell r="J4316"/>
          <cell r="K4316"/>
          <cell r="L4316"/>
          <cell r="M4316"/>
          <cell r="N4316"/>
          <cell r="O4316"/>
          <cell r="P4316">
            <v>0</v>
          </cell>
          <cell r="Q4316"/>
          <cell r="R4316"/>
          <cell r="S4316" t="str">
            <v xml:space="preserve">32819 </v>
          </cell>
          <cell r="T4316"/>
          <cell r="U4316"/>
          <cell r="V4316"/>
          <cell r="W4316"/>
          <cell r="X4316"/>
          <cell r="Y4316"/>
          <cell r="Z4316"/>
          <cell r="AA4316">
            <v>32819</v>
          </cell>
          <cell r="AB4316"/>
        </row>
        <row r="4317">
          <cell r="A4317"/>
          <cell r="B4317"/>
          <cell r="C4317"/>
          <cell r="D4317"/>
          <cell r="E4317"/>
          <cell r="F4317"/>
          <cell r="G4317"/>
          <cell r="H4317"/>
          <cell r="I4317"/>
          <cell r="J4317"/>
          <cell r="K4317"/>
          <cell r="L4317"/>
          <cell r="M4317"/>
          <cell r="N4317"/>
          <cell r="O4317"/>
          <cell r="P4317">
            <v>0</v>
          </cell>
          <cell r="Q4317"/>
          <cell r="R4317"/>
          <cell r="S4317" t="str">
            <v xml:space="preserve">32819 </v>
          </cell>
          <cell r="T4317"/>
          <cell r="U4317"/>
          <cell r="V4317"/>
          <cell r="W4317"/>
          <cell r="X4317"/>
          <cell r="Y4317"/>
          <cell r="Z4317"/>
          <cell r="AA4317">
            <v>32819</v>
          </cell>
          <cell r="AB4317"/>
        </row>
        <row r="4318">
          <cell r="A4318"/>
          <cell r="B4318"/>
          <cell r="C4318"/>
          <cell r="D4318"/>
          <cell r="E4318"/>
          <cell r="F4318"/>
          <cell r="G4318"/>
          <cell r="H4318"/>
          <cell r="I4318"/>
          <cell r="J4318"/>
          <cell r="K4318"/>
          <cell r="L4318"/>
          <cell r="M4318"/>
          <cell r="N4318"/>
          <cell r="O4318"/>
          <cell r="P4318">
            <v>0</v>
          </cell>
          <cell r="Q4318"/>
          <cell r="R4318"/>
          <cell r="S4318" t="str">
            <v xml:space="preserve">32819 </v>
          </cell>
          <cell r="T4318"/>
          <cell r="U4318"/>
          <cell r="V4318"/>
          <cell r="W4318"/>
          <cell r="X4318"/>
          <cell r="Y4318"/>
          <cell r="Z4318"/>
          <cell r="AA4318">
            <v>32819</v>
          </cell>
          <cell r="AB4318"/>
        </row>
        <row r="4319">
          <cell r="A4319"/>
          <cell r="B4319"/>
          <cell r="C4319"/>
          <cell r="D4319"/>
          <cell r="E4319"/>
          <cell r="F4319"/>
          <cell r="G4319"/>
          <cell r="H4319"/>
          <cell r="I4319"/>
          <cell r="J4319"/>
          <cell r="K4319"/>
          <cell r="L4319"/>
          <cell r="M4319"/>
          <cell r="N4319"/>
          <cell r="O4319"/>
          <cell r="P4319">
            <v>0</v>
          </cell>
          <cell r="Q4319"/>
          <cell r="R4319"/>
          <cell r="S4319" t="str">
            <v xml:space="preserve">32819 </v>
          </cell>
          <cell r="T4319"/>
          <cell r="U4319"/>
          <cell r="V4319"/>
          <cell r="W4319"/>
          <cell r="X4319"/>
          <cell r="Y4319"/>
          <cell r="Z4319"/>
          <cell r="AA4319">
            <v>32819</v>
          </cell>
          <cell r="AB4319"/>
        </row>
        <row r="4320">
          <cell r="A4320"/>
          <cell r="B4320"/>
          <cell r="C4320"/>
          <cell r="D4320"/>
          <cell r="E4320"/>
          <cell r="F4320"/>
          <cell r="G4320"/>
          <cell r="H4320"/>
          <cell r="I4320"/>
          <cell r="J4320"/>
          <cell r="K4320"/>
          <cell r="L4320"/>
          <cell r="M4320"/>
          <cell r="N4320"/>
          <cell r="O4320"/>
          <cell r="P4320">
            <v>0</v>
          </cell>
          <cell r="Q4320"/>
          <cell r="R4320"/>
          <cell r="S4320" t="str">
            <v xml:space="preserve">32819 </v>
          </cell>
          <cell r="T4320"/>
          <cell r="U4320"/>
          <cell r="V4320"/>
          <cell r="W4320"/>
          <cell r="X4320"/>
          <cell r="Y4320"/>
          <cell r="Z4320"/>
          <cell r="AA4320">
            <v>32819</v>
          </cell>
          <cell r="AB4320"/>
        </row>
        <row r="4321">
          <cell r="A4321"/>
          <cell r="B4321"/>
          <cell r="C4321"/>
          <cell r="D4321"/>
          <cell r="E4321"/>
          <cell r="F4321"/>
          <cell r="G4321"/>
          <cell r="H4321"/>
          <cell r="I4321"/>
          <cell r="J4321"/>
          <cell r="K4321"/>
          <cell r="L4321"/>
          <cell r="M4321"/>
          <cell r="N4321"/>
          <cell r="O4321"/>
          <cell r="P4321">
            <v>0</v>
          </cell>
          <cell r="Q4321"/>
          <cell r="R4321"/>
          <cell r="S4321" t="str">
            <v xml:space="preserve">32819 </v>
          </cell>
          <cell r="T4321"/>
          <cell r="U4321"/>
          <cell r="V4321"/>
          <cell r="W4321"/>
          <cell r="X4321"/>
          <cell r="Y4321"/>
          <cell r="Z4321"/>
          <cell r="AA4321">
            <v>32819</v>
          </cell>
          <cell r="AB4321"/>
        </row>
        <row r="4322">
          <cell r="A4322"/>
          <cell r="B4322"/>
          <cell r="C4322"/>
          <cell r="D4322"/>
          <cell r="E4322"/>
          <cell r="F4322"/>
          <cell r="G4322"/>
          <cell r="H4322"/>
          <cell r="I4322"/>
          <cell r="J4322"/>
          <cell r="K4322"/>
          <cell r="L4322"/>
          <cell r="M4322"/>
          <cell r="N4322"/>
          <cell r="O4322"/>
          <cell r="P4322">
            <v>0</v>
          </cell>
          <cell r="Q4322"/>
          <cell r="R4322"/>
          <cell r="S4322" t="str">
            <v xml:space="preserve">32819 </v>
          </cell>
          <cell r="T4322"/>
          <cell r="U4322"/>
          <cell r="V4322"/>
          <cell r="W4322"/>
          <cell r="X4322"/>
          <cell r="Y4322"/>
          <cell r="Z4322"/>
          <cell r="AA4322">
            <v>32819</v>
          </cell>
          <cell r="AB4322"/>
        </row>
        <row r="4323">
          <cell r="A4323"/>
          <cell r="B4323"/>
          <cell r="C4323"/>
          <cell r="D4323"/>
          <cell r="E4323"/>
          <cell r="F4323"/>
          <cell r="G4323"/>
          <cell r="H4323"/>
          <cell r="I4323"/>
          <cell r="J4323"/>
          <cell r="K4323"/>
          <cell r="L4323"/>
          <cell r="M4323"/>
          <cell r="N4323"/>
          <cell r="O4323"/>
          <cell r="P4323">
            <v>0</v>
          </cell>
          <cell r="Q4323"/>
          <cell r="R4323"/>
          <cell r="S4323" t="str">
            <v xml:space="preserve">32819 </v>
          </cell>
          <cell r="T4323"/>
          <cell r="U4323"/>
          <cell r="V4323"/>
          <cell r="W4323"/>
          <cell r="X4323"/>
          <cell r="Y4323"/>
          <cell r="Z4323"/>
          <cell r="AA4323">
            <v>32819</v>
          </cell>
          <cell r="AB4323"/>
        </row>
        <row r="4324">
          <cell r="A4324"/>
          <cell r="B4324"/>
          <cell r="C4324"/>
          <cell r="D4324"/>
          <cell r="E4324"/>
          <cell r="F4324"/>
          <cell r="G4324"/>
          <cell r="H4324"/>
          <cell r="I4324"/>
          <cell r="J4324"/>
          <cell r="K4324"/>
          <cell r="L4324"/>
          <cell r="M4324"/>
          <cell r="N4324"/>
          <cell r="O4324"/>
          <cell r="P4324">
            <v>0</v>
          </cell>
          <cell r="Q4324"/>
          <cell r="R4324"/>
          <cell r="S4324" t="str">
            <v xml:space="preserve">32819 </v>
          </cell>
          <cell r="T4324"/>
          <cell r="U4324"/>
          <cell r="V4324"/>
          <cell r="W4324"/>
          <cell r="X4324"/>
          <cell r="Y4324"/>
          <cell r="Z4324"/>
          <cell r="AA4324">
            <v>32819</v>
          </cell>
          <cell r="AB4324"/>
        </row>
        <row r="4325">
          <cell r="A4325"/>
          <cell r="B4325"/>
          <cell r="C4325"/>
          <cell r="D4325"/>
          <cell r="E4325"/>
          <cell r="F4325"/>
          <cell r="G4325"/>
          <cell r="H4325"/>
          <cell r="I4325"/>
          <cell r="J4325"/>
          <cell r="K4325"/>
          <cell r="L4325"/>
          <cell r="M4325"/>
          <cell r="N4325"/>
          <cell r="O4325"/>
          <cell r="P4325">
            <v>0</v>
          </cell>
          <cell r="Q4325"/>
          <cell r="R4325"/>
          <cell r="S4325" t="str">
            <v xml:space="preserve">32819 </v>
          </cell>
          <cell r="T4325"/>
          <cell r="U4325"/>
          <cell r="V4325"/>
          <cell r="W4325"/>
          <cell r="X4325"/>
          <cell r="Y4325"/>
          <cell r="Z4325"/>
          <cell r="AA4325">
            <v>32819</v>
          </cell>
          <cell r="AB4325"/>
        </row>
        <row r="4326">
          <cell r="A4326"/>
          <cell r="B4326"/>
          <cell r="C4326"/>
          <cell r="D4326"/>
          <cell r="E4326"/>
          <cell r="F4326"/>
          <cell r="G4326"/>
          <cell r="H4326"/>
          <cell r="I4326"/>
          <cell r="J4326"/>
          <cell r="K4326"/>
          <cell r="L4326"/>
          <cell r="M4326"/>
          <cell r="N4326"/>
          <cell r="O4326"/>
          <cell r="P4326">
            <v>0</v>
          </cell>
          <cell r="Q4326"/>
          <cell r="R4326"/>
          <cell r="S4326" t="str">
            <v xml:space="preserve">32819 </v>
          </cell>
          <cell r="T4326"/>
          <cell r="U4326"/>
          <cell r="V4326"/>
          <cell r="W4326"/>
          <cell r="X4326"/>
          <cell r="Y4326"/>
          <cell r="Z4326"/>
          <cell r="AA4326">
            <v>32819</v>
          </cell>
          <cell r="AB4326"/>
        </row>
        <row r="4327">
          <cell r="A4327"/>
          <cell r="B4327"/>
          <cell r="C4327"/>
          <cell r="D4327"/>
          <cell r="E4327"/>
          <cell r="F4327"/>
          <cell r="G4327"/>
          <cell r="H4327"/>
          <cell r="I4327"/>
          <cell r="J4327"/>
          <cell r="K4327"/>
          <cell r="L4327"/>
          <cell r="M4327"/>
          <cell r="N4327"/>
          <cell r="O4327"/>
          <cell r="P4327">
            <v>0</v>
          </cell>
          <cell r="Q4327"/>
          <cell r="R4327"/>
          <cell r="S4327" t="str">
            <v xml:space="preserve">32819 </v>
          </cell>
          <cell r="T4327"/>
          <cell r="U4327"/>
          <cell r="V4327"/>
          <cell r="W4327"/>
          <cell r="X4327"/>
          <cell r="Y4327"/>
          <cell r="Z4327"/>
          <cell r="AA4327">
            <v>32819</v>
          </cell>
          <cell r="AB4327"/>
        </row>
        <row r="4328">
          <cell r="A4328"/>
          <cell r="B4328"/>
          <cell r="C4328"/>
          <cell r="D4328"/>
          <cell r="E4328"/>
          <cell r="F4328"/>
          <cell r="G4328"/>
          <cell r="H4328"/>
          <cell r="I4328"/>
          <cell r="J4328"/>
          <cell r="K4328"/>
          <cell r="L4328"/>
          <cell r="M4328"/>
          <cell r="N4328"/>
          <cell r="O4328"/>
          <cell r="P4328">
            <v>0</v>
          </cell>
          <cell r="Q4328"/>
          <cell r="R4328"/>
          <cell r="S4328" t="str">
            <v xml:space="preserve">32819 </v>
          </cell>
          <cell r="T4328"/>
          <cell r="U4328"/>
          <cell r="V4328"/>
          <cell r="W4328"/>
          <cell r="X4328"/>
          <cell r="Y4328"/>
          <cell r="Z4328"/>
          <cell r="AA4328">
            <v>32819</v>
          </cell>
          <cell r="AB4328"/>
        </row>
        <row r="4329">
          <cell r="A4329"/>
          <cell r="B4329"/>
          <cell r="C4329"/>
          <cell r="D4329"/>
          <cell r="E4329"/>
          <cell r="F4329"/>
          <cell r="G4329"/>
          <cell r="H4329"/>
          <cell r="I4329"/>
          <cell r="J4329"/>
          <cell r="K4329"/>
          <cell r="L4329"/>
          <cell r="M4329"/>
          <cell r="N4329"/>
          <cell r="O4329"/>
          <cell r="P4329">
            <v>0</v>
          </cell>
          <cell r="Q4329"/>
          <cell r="R4329"/>
          <cell r="S4329" t="str">
            <v xml:space="preserve">32819 </v>
          </cell>
          <cell r="T4329"/>
          <cell r="U4329"/>
          <cell r="V4329"/>
          <cell r="W4329"/>
          <cell r="X4329"/>
          <cell r="Y4329"/>
          <cell r="Z4329"/>
          <cell r="AA4329">
            <v>32819</v>
          </cell>
          <cell r="AB4329"/>
        </row>
        <row r="4330">
          <cell r="A4330"/>
          <cell r="B4330"/>
          <cell r="C4330"/>
          <cell r="D4330"/>
          <cell r="E4330"/>
          <cell r="F4330"/>
          <cell r="G4330"/>
          <cell r="H4330"/>
          <cell r="I4330"/>
          <cell r="J4330"/>
          <cell r="K4330"/>
          <cell r="L4330"/>
          <cell r="M4330"/>
          <cell r="N4330"/>
          <cell r="O4330"/>
          <cell r="P4330">
            <v>0</v>
          </cell>
          <cell r="Q4330"/>
          <cell r="R4330"/>
          <cell r="S4330" t="str">
            <v xml:space="preserve">32819 </v>
          </cell>
          <cell r="T4330"/>
          <cell r="U4330"/>
          <cell r="V4330"/>
          <cell r="W4330"/>
          <cell r="X4330"/>
          <cell r="Y4330"/>
          <cell r="Z4330"/>
          <cell r="AA4330">
            <v>32819</v>
          </cell>
          <cell r="AB4330"/>
        </row>
        <row r="4331">
          <cell r="A4331"/>
          <cell r="B4331"/>
          <cell r="C4331"/>
          <cell r="D4331"/>
          <cell r="E4331"/>
          <cell r="F4331"/>
          <cell r="G4331"/>
          <cell r="H4331"/>
          <cell r="I4331"/>
          <cell r="J4331"/>
          <cell r="K4331"/>
          <cell r="L4331"/>
          <cell r="M4331"/>
          <cell r="N4331"/>
          <cell r="O4331"/>
          <cell r="P4331">
            <v>0</v>
          </cell>
          <cell r="Q4331"/>
          <cell r="R4331"/>
          <cell r="S4331" t="str">
            <v xml:space="preserve">32819 </v>
          </cell>
          <cell r="T4331"/>
          <cell r="U4331"/>
          <cell r="V4331"/>
          <cell r="W4331"/>
          <cell r="X4331"/>
          <cell r="Y4331"/>
          <cell r="Z4331"/>
          <cell r="AA4331">
            <v>32819</v>
          </cell>
          <cell r="AB4331"/>
        </row>
        <row r="4332">
          <cell r="A4332"/>
          <cell r="B4332"/>
          <cell r="C4332"/>
          <cell r="D4332"/>
          <cell r="E4332"/>
          <cell r="F4332"/>
          <cell r="G4332"/>
          <cell r="H4332"/>
          <cell r="I4332"/>
          <cell r="J4332"/>
          <cell r="K4332"/>
          <cell r="L4332"/>
          <cell r="M4332"/>
          <cell r="N4332"/>
          <cell r="O4332"/>
          <cell r="P4332">
            <v>0</v>
          </cell>
          <cell r="Q4332"/>
          <cell r="R4332"/>
          <cell r="S4332" t="str">
            <v xml:space="preserve">32819 </v>
          </cell>
          <cell r="T4332"/>
          <cell r="U4332"/>
          <cell r="V4332"/>
          <cell r="W4332"/>
          <cell r="X4332"/>
          <cell r="Y4332"/>
          <cell r="Z4332"/>
          <cell r="AA4332">
            <v>32819</v>
          </cell>
          <cell r="AB4332"/>
        </row>
        <row r="4333">
          <cell r="A4333"/>
          <cell r="B4333"/>
          <cell r="C4333"/>
          <cell r="D4333"/>
          <cell r="E4333"/>
          <cell r="F4333"/>
          <cell r="G4333"/>
          <cell r="H4333"/>
          <cell r="I4333"/>
          <cell r="J4333"/>
          <cell r="K4333"/>
          <cell r="L4333"/>
          <cell r="M4333"/>
          <cell r="N4333"/>
          <cell r="O4333"/>
          <cell r="P4333">
            <v>0</v>
          </cell>
          <cell r="Q4333"/>
          <cell r="R4333"/>
          <cell r="S4333" t="str">
            <v xml:space="preserve">32819 </v>
          </cell>
          <cell r="T4333"/>
          <cell r="U4333"/>
          <cell r="V4333"/>
          <cell r="W4333"/>
          <cell r="X4333"/>
          <cell r="Y4333"/>
          <cell r="Z4333"/>
          <cell r="AA4333">
            <v>32819</v>
          </cell>
          <cell r="AB4333"/>
        </row>
        <row r="4334">
          <cell r="A4334"/>
          <cell r="B4334"/>
          <cell r="C4334"/>
          <cell r="D4334"/>
          <cell r="E4334"/>
          <cell r="F4334"/>
          <cell r="G4334"/>
          <cell r="H4334"/>
          <cell r="I4334"/>
          <cell r="J4334"/>
          <cell r="K4334"/>
          <cell r="L4334"/>
          <cell r="M4334"/>
          <cell r="N4334"/>
          <cell r="O4334"/>
          <cell r="P4334">
            <v>0</v>
          </cell>
          <cell r="Q4334"/>
          <cell r="R4334"/>
          <cell r="S4334" t="str">
            <v xml:space="preserve">32819 </v>
          </cell>
          <cell r="T4334"/>
          <cell r="U4334"/>
          <cell r="V4334"/>
          <cell r="W4334"/>
          <cell r="X4334"/>
          <cell r="Y4334"/>
          <cell r="Z4334"/>
          <cell r="AA4334">
            <v>32819</v>
          </cell>
          <cell r="AB4334"/>
        </row>
        <row r="4335">
          <cell r="A4335"/>
          <cell r="B4335"/>
          <cell r="C4335"/>
          <cell r="D4335"/>
          <cell r="E4335"/>
          <cell r="F4335"/>
          <cell r="G4335"/>
          <cell r="H4335"/>
          <cell r="I4335"/>
          <cell r="J4335"/>
          <cell r="K4335"/>
          <cell r="L4335"/>
          <cell r="M4335"/>
          <cell r="N4335"/>
          <cell r="O4335"/>
          <cell r="P4335">
            <v>0</v>
          </cell>
          <cell r="Q4335"/>
          <cell r="R4335"/>
          <cell r="S4335" t="str">
            <v xml:space="preserve">32819 </v>
          </cell>
          <cell r="T4335"/>
          <cell r="U4335"/>
          <cell r="V4335"/>
          <cell r="W4335"/>
          <cell r="X4335"/>
          <cell r="Y4335"/>
          <cell r="Z4335"/>
          <cell r="AA4335">
            <v>32819</v>
          </cell>
          <cell r="AB4335"/>
        </row>
        <row r="4336">
          <cell r="A4336"/>
          <cell r="B4336"/>
          <cell r="C4336"/>
          <cell r="D4336"/>
          <cell r="E4336"/>
          <cell r="F4336"/>
          <cell r="G4336"/>
          <cell r="H4336"/>
          <cell r="I4336"/>
          <cell r="J4336"/>
          <cell r="K4336"/>
          <cell r="L4336"/>
          <cell r="M4336"/>
          <cell r="N4336"/>
          <cell r="O4336"/>
          <cell r="P4336">
            <v>0</v>
          </cell>
          <cell r="Q4336"/>
          <cell r="R4336"/>
          <cell r="S4336" t="str">
            <v xml:space="preserve">32819 </v>
          </cell>
          <cell r="T4336"/>
          <cell r="U4336"/>
          <cell r="V4336"/>
          <cell r="W4336"/>
          <cell r="X4336"/>
          <cell r="Y4336"/>
          <cell r="Z4336"/>
          <cell r="AA4336">
            <v>32819</v>
          </cell>
          <cell r="AB4336"/>
        </row>
        <row r="4337">
          <cell r="A4337"/>
          <cell r="B4337"/>
          <cell r="C4337"/>
          <cell r="D4337"/>
          <cell r="E4337"/>
          <cell r="F4337"/>
          <cell r="G4337"/>
          <cell r="H4337"/>
          <cell r="I4337"/>
          <cell r="J4337"/>
          <cell r="K4337"/>
          <cell r="L4337"/>
          <cell r="M4337"/>
          <cell r="N4337"/>
          <cell r="O4337"/>
          <cell r="P4337">
            <v>0</v>
          </cell>
          <cell r="Q4337"/>
          <cell r="R4337"/>
          <cell r="S4337" t="str">
            <v xml:space="preserve">32819 </v>
          </cell>
          <cell r="T4337"/>
          <cell r="U4337"/>
          <cell r="V4337"/>
          <cell r="W4337"/>
          <cell r="X4337"/>
          <cell r="Y4337"/>
          <cell r="Z4337"/>
          <cell r="AA4337">
            <v>32819</v>
          </cell>
          <cell r="AB4337"/>
        </row>
        <row r="4338">
          <cell r="A4338"/>
          <cell r="B4338"/>
          <cell r="C4338"/>
          <cell r="D4338"/>
          <cell r="E4338"/>
          <cell r="F4338"/>
          <cell r="G4338"/>
          <cell r="H4338"/>
          <cell r="I4338"/>
          <cell r="J4338"/>
          <cell r="K4338"/>
          <cell r="L4338"/>
          <cell r="M4338"/>
          <cell r="N4338"/>
          <cell r="O4338"/>
          <cell r="P4338">
            <v>0</v>
          </cell>
          <cell r="Q4338"/>
          <cell r="R4338"/>
          <cell r="S4338" t="str">
            <v xml:space="preserve">32819 </v>
          </cell>
          <cell r="T4338"/>
          <cell r="U4338"/>
          <cell r="V4338"/>
          <cell r="W4338"/>
          <cell r="X4338"/>
          <cell r="Y4338"/>
          <cell r="Z4338"/>
          <cell r="AA4338">
            <v>32819</v>
          </cell>
          <cell r="AB4338"/>
        </row>
        <row r="4339">
          <cell r="A4339"/>
          <cell r="B4339"/>
          <cell r="C4339"/>
          <cell r="D4339"/>
          <cell r="E4339"/>
          <cell r="F4339"/>
          <cell r="G4339"/>
          <cell r="H4339"/>
          <cell r="I4339"/>
          <cell r="J4339"/>
          <cell r="K4339"/>
          <cell r="L4339"/>
          <cell r="M4339"/>
          <cell r="N4339"/>
          <cell r="O4339"/>
          <cell r="P4339">
            <v>0</v>
          </cell>
          <cell r="Q4339"/>
          <cell r="R4339"/>
          <cell r="S4339" t="str">
            <v xml:space="preserve">32819 </v>
          </cell>
          <cell r="T4339"/>
          <cell r="U4339"/>
          <cell r="V4339"/>
          <cell r="W4339"/>
          <cell r="X4339"/>
          <cell r="Y4339"/>
          <cell r="Z4339"/>
          <cell r="AA4339">
            <v>32819</v>
          </cell>
          <cell r="AB4339"/>
        </row>
        <row r="4340">
          <cell r="A4340"/>
          <cell r="B4340"/>
          <cell r="C4340"/>
          <cell r="D4340"/>
          <cell r="E4340"/>
          <cell r="F4340"/>
          <cell r="G4340"/>
          <cell r="H4340"/>
          <cell r="I4340"/>
          <cell r="J4340"/>
          <cell r="K4340"/>
          <cell r="L4340"/>
          <cell r="M4340"/>
          <cell r="N4340"/>
          <cell r="O4340"/>
          <cell r="P4340">
            <v>0</v>
          </cell>
          <cell r="Q4340"/>
          <cell r="R4340"/>
          <cell r="S4340" t="str">
            <v xml:space="preserve">32819 </v>
          </cell>
          <cell r="T4340"/>
          <cell r="U4340"/>
          <cell r="V4340"/>
          <cell r="W4340"/>
          <cell r="X4340"/>
          <cell r="Y4340"/>
          <cell r="Z4340"/>
          <cell r="AA4340">
            <v>32819</v>
          </cell>
          <cell r="AB4340"/>
        </row>
        <row r="4341">
          <cell r="A4341"/>
          <cell r="B4341"/>
          <cell r="C4341"/>
          <cell r="D4341"/>
          <cell r="E4341"/>
          <cell r="F4341"/>
          <cell r="G4341"/>
          <cell r="H4341"/>
          <cell r="I4341"/>
          <cell r="J4341"/>
          <cell r="K4341"/>
          <cell r="L4341"/>
          <cell r="M4341"/>
          <cell r="N4341"/>
          <cell r="O4341"/>
          <cell r="P4341">
            <v>0</v>
          </cell>
          <cell r="Q4341"/>
          <cell r="R4341"/>
          <cell r="S4341" t="str">
            <v xml:space="preserve">32819 </v>
          </cell>
          <cell r="T4341"/>
          <cell r="U4341"/>
          <cell r="V4341"/>
          <cell r="W4341"/>
          <cell r="X4341"/>
          <cell r="Y4341"/>
          <cell r="Z4341"/>
          <cell r="AA4341">
            <v>32819</v>
          </cell>
          <cell r="AB4341"/>
        </row>
        <row r="4342">
          <cell r="A4342"/>
          <cell r="B4342"/>
          <cell r="C4342"/>
          <cell r="D4342"/>
          <cell r="E4342"/>
          <cell r="F4342"/>
          <cell r="G4342"/>
          <cell r="H4342"/>
          <cell r="I4342"/>
          <cell r="J4342"/>
          <cell r="K4342"/>
          <cell r="L4342"/>
          <cell r="M4342"/>
          <cell r="N4342"/>
          <cell r="O4342"/>
          <cell r="P4342">
            <v>0</v>
          </cell>
          <cell r="Q4342"/>
          <cell r="R4342"/>
          <cell r="S4342" t="str">
            <v xml:space="preserve">32819 </v>
          </cell>
          <cell r="T4342"/>
          <cell r="U4342"/>
          <cell r="V4342"/>
          <cell r="W4342"/>
          <cell r="X4342"/>
          <cell r="Y4342"/>
          <cell r="Z4342"/>
          <cell r="AA4342">
            <v>32819</v>
          </cell>
          <cell r="AB4342"/>
        </row>
        <row r="4343">
          <cell r="A4343"/>
          <cell r="B4343"/>
          <cell r="C4343"/>
          <cell r="D4343"/>
          <cell r="E4343"/>
          <cell r="F4343"/>
          <cell r="G4343"/>
          <cell r="H4343"/>
          <cell r="I4343"/>
          <cell r="J4343"/>
          <cell r="K4343"/>
          <cell r="L4343"/>
          <cell r="M4343"/>
          <cell r="N4343"/>
          <cell r="O4343"/>
          <cell r="P4343">
            <v>0</v>
          </cell>
          <cell r="Q4343"/>
          <cell r="R4343"/>
          <cell r="S4343" t="str">
            <v xml:space="preserve">32819 </v>
          </cell>
          <cell r="T4343"/>
          <cell r="U4343"/>
          <cell r="V4343"/>
          <cell r="W4343"/>
          <cell r="X4343"/>
          <cell r="Y4343"/>
          <cell r="Z4343"/>
          <cell r="AA4343">
            <v>32819</v>
          </cell>
          <cell r="AB4343"/>
        </row>
        <row r="4344">
          <cell r="A4344"/>
          <cell r="B4344"/>
          <cell r="C4344"/>
          <cell r="D4344"/>
          <cell r="E4344"/>
          <cell r="F4344"/>
          <cell r="G4344"/>
          <cell r="H4344"/>
          <cell r="I4344"/>
          <cell r="J4344"/>
          <cell r="K4344"/>
          <cell r="L4344"/>
          <cell r="M4344"/>
          <cell r="N4344"/>
          <cell r="O4344"/>
          <cell r="P4344">
            <v>0</v>
          </cell>
          <cell r="Q4344"/>
          <cell r="R4344"/>
          <cell r="S4344" t="str">
            <v xml:space="preserve">32819 </v>
          </cell>
          <cell r="T4344"/>
          <cell r="U4344"/>
          <cell r="V4344"/>
          <cell r="W4344"/>
          <cell r="X4344"/>
          <cell r="Y4344"/>
          <cell r="Z4344"/>
          <cell r="AA4344">
            <v>32819</v>
          </cell>
          <cell r="AB4344"/>
        </row>
        <row r="4345">
          <cell r="A4345"/>
          <cell r="B4345"/>
          <cell r="C4345"/>
          <cell r="D4345"/>
          <cell r="E4345"/>
          <cell r="F4345"/>
          <cell r="G4345"/>
          <cell r="H4345"/>
          <cell r="I4345"/>
          <cell r="J4345"/>
          <cell r="K4345"/>
          <cell r="L4345"/>
          <cell r="M4345"/>
          <cell r="N4345"/>
          <cell r="O4345"/>
          <cell r="P4345">
            <v>0</v>
          </cell>
          <cell r="Q4345"/>
          <cell r="R4345"/>
          <cell r="S4345" t="str">
            <v xml:space="preserve">32819 </v>
          </cell>
          <cell r="T4345"/>
          <cell r="U4345"/>
          <cell r="V4345"/>
          <cell r="W4345"/>
          <cell r="X4345"/>
          <cell r="Y4345"/>
          <cell r="Z4345"/>
          <cell r="AA4345">
            <v>32819</v>
          </cell>
          <cell r="AB4345"/>
        </row>
        <row r="4346">
          <cell r="A4346"/>
          <cell r="B4346"/>
          <cell r="C4346"/>
          <cell r="D4346"/>
          <cell r="E4346"/>
          <cell r="F4346"/>
          <cell r="G4346"/>
          <cell r="H4346"/>
          <cell r="I4346"/>
          <cell r="J4346"/>
          <cell r="K4346"/>
          <cell r="L4346"/>
          <cell r="M4346"/>
          <cell r="N4346"/>
          <cell r="O4346"/>
          <cell r="P4346">
            <v>0</v>
          </cell>
          <cell r="Q4346"/>
          <cell r="R4346"/>
          <cell r="S4346" t="str">
            <v xml:space="preserve">32819 </v>
          </cell>
          <cell r="T4346"/>
          <cell r="U4346"/>
          <cell r="V4346"/>
          <cell r="W4346"/>
          <cell r="X4346"/>
          <cell r="Y4346"/>
          <cell r="Z4346"/>
          <cell r="AA4346">
            <v>32819</v>
          </cell>
          <cell r="AB4346"/>
        </row>
        <row r="4347">
          <cell r="A4347"/>
          <cell r="B4347"/>
          <cell r="C4347"/>
          <cell r="D4347"/>
          <cell r="E4347"/>
          <cell r="F4347"/>
          <cell r="G4347"/>
          <cell r="H4347"/>
          <cell r="I4347"/>
          <cell r="J4347"/>
          <cell r="K4347"/>
          <cell r="L4347"/>
          <cell r="M4347"/>
          <cell r="N4347"/>
          <cell r="O4347"/>
          <cell r="P4347">
            <v>0</v>
          </cell>
          <cell r="Q4347"/>
          <cell r="R4347"/>
          <cell r="S4347" t="str">
            <v xml:space="preserve">32819 </v>
          </cell>
          <cell r="T4347"/>
          <cell r="U4347"/>
          <cell r="V4347"/>
          <cell r="W4347"/>
          <cell r="X4347"/>
          <cell r="Y4347"/>
          <cell r="Z4347"/>
          <cell r="AA4347">
            <v>32819</v>
          </cell>
          <cell r="AB4347"/>
        </row>
        <row r="4348">
          <cell r="A4348"/>
          <cell r="B4348"/>
          <cell r="C4348"/>
          <cell r="D4348"/>
          <cell r="E4348"/>
          <cell r="F4348"/>
          <cell r="G4348"/>
          <cell r="H4348"/>
          <cell r="I4348"/>
          <cell r="J4348"/>
          <cell r="K4348"/>
          <cell r="L4348"/>
          <cell r="M4348"/>
          <cell r="N4348"/>
          <cell r="O4348"/>
          <cell r="P4348">
            <v>0</v>
          </cell>
          <cell r="Q4348"/>
          <cell r="R4348"/>
          <cell r="S4348" t="str">
            <v xml:space="preserve">32819 </v>
          </cell>
          <cell r="T4348"/>
          <cell r="U4348"/>
          <cell r="V4348"/>
          <cell r="W4348"/>
          <cell r="X4348"/>
          <cell r="Y4348"/>
          <cell r="Z4348"/>
          <cell r="AA4348">
            <v>32819</v>
          </cell>
          <cell r="AB4348"/>
        </row>
        <row r="4349">
          <cell r="A4349"/>
          <cell r="B4349"/>
          <cell r="C4349"/>
          <cell r="D4349"/>
          <cell r="E4349"/>
          <cell r="F4349"/>
          <cell r="G4349"/>
          <cell r="H4349"/>
          <cell r="I4349"/>
          <cell r="J4349"/>
          <cell r="K4349"/>
          <cell r="L4349"/>
          <cell r="M4349"/>
          <cell r="N4349"/>
          <cell r="O4349"/>
          <cell r="P4349">
            <v>0</v>
          </cell>
          <cell r="Q4349"/>
          <cell r="R4349"/>
          <cell r="S4349" t="str">
            <v xml:space="preserve">32819 </v>
          </cell>
          <cell r="T4349"/>
          <cell r="U4349"/>
          <cell r="V4349"/>
          <cell r="W4349"/>
          <cell r="X4349"/>
          <cell r="Y4349"/>
          <cell r="Z4349"/>
          <cell r="AA4349">
            <v>32819</v>
          </cell>
          <cell r="AB4349"/>
        </row>
        <row r="4350">
          <cell r="A4350"/>
          <cell r="B4350"/>
          <cell r="C4350"/>
          <cell r="D4350"/>
          <cell r="E4350"/>
          <cell r="F4350"/>
          <cell r="G4350"/>
          <cell r="H4350"/>
          <cell r="I4350"/>
          <cell r="J4350"/>
          <cell r="K4350"/>
          <cell r="L4350"/>
          <cell r="M4350"/>
          <cell r="N4350"/>
          <cell r="O4350"/>
          <cell r="P4350">
            <v>0</v>
          </cell>
          <cell r="Q4350"/>
          <cell r="R4350"/>
          <cell r="S4350" t="str">
            <v xml:space="preserve">32819 </v>
          </cell>
          <cell r="T4350"/>
          <cell r="U4350"/>
          <cell r="V4350"/>
          <cell r="W4350"/>
          <cell r="X4350"/>
          <cell r="Y4350"/>
          <cell r="Z4350"/>
          <cell r="AA4350">
            <v>32819</v>
          </cell>
          <cell r="AB4350"/>
        </row>
        <row r="4351">
          <cell r="A4351"/>
          <cell r="B4351"/>
          <cell r="C4351"/>
          <cell r="D4351"/>
          <cell r="E4351"/>
          <cell r="F4351"/>
          <cell r="G4351"/>
          <cell r="H4351"/>
          <cell r="I4351"/>
          <cell r="J4351"/>
          <cell r="K4351"/>
          <cell r="L4351"/>
          <cell r="M4351"/>
          <cell r="N4351"/>
          <cell r="O4351"/>
          <cell r="P4351">
            <v>0</v>
          </cell>
          <cell r="Q4351"/>
          <cell r="R4351"/>
          <cell r="S4351" t="str">
            <v xml:space="preserve">32819 </v>
          </cell>
          <cell r="T4351"/>
          <cell r="U4351"/>
          <cell r="V4351"/>
          <cell r="W4351"/>
          <cell r="X4351"/>
          <cell r="Y4351"/>
          <cell r="Z4351"/>
          <cell r="AA4351">
            <v>32819</v>
          </cell>
          <cell r="AB4351"/>
        </row>
        <row r="4352">
          <cell r="A4352"/>
          <cell r="B4352"/>
          <cell r="C4352"/>
          <cell r="D4352"/>
          <cell r="E4352"/>
          <cell r="F4352"/>
          <cell r="G4352"/>
          <cell r="H4352"/>
          <cell r="I4352"/>
          <cell r="J4352"/>
          <cell r="K4352"/>
          <cell r="L4352"/>
          <cell r="M4352"/>
          <cell r="N4352"/>
          <cell r="O4352"/>
          <cell r="P4352">
            <v>0</v>
          </cell>
          <cell r="Q4352"/>
          <cell r="R4352"/>
          <cell r="S4352" t="str">
            <v xml:space="preserve">32819 </v>
          </cell>
          <cell r="T4352"/>
          <cell r="U4352"/>
          <cell r="V4352"/>
          <cell r="W4352"/>
          <cell r="X4352"/>
          <cell r="Y4352"/>
          <cell r="Z4352"/>
          <cell r="AA4352">
            <v>32819</v>
          </cell>
          <cell r="AB4352"/>
        </row>
        <row r="4353">
          <cell r="A4353"/>
          <cell r="B4353"/>
          <cell r="C4353"/>
          <cell r="D4353"/>
          <cell r="E4353"/>
          <cell r="F4353"/>
          <cell r="G4353"/>
          <cell r="H4353"/>
          <cell r="I4353"/>
          <cell r="J4353"/>
          <cell r="K4353"/>
          <cell r="L4353"/>
          <cell r="M4353"/>
          <cell r="N4353"/>
          <cell r="O4353"/>
          <cell r="P4353">
            <v>0</v>
          </cell>
          <cell r="Q4353"/>
          <cell r="R4353"/>
          <cell r="S4353" t="str">
            <v xml:space="preserve">32819 </v>
          </cell>
          <cell r="T4353"/>
          <cell r="U4353"/>
          <cell r="V4353"/>
          <cell r="W4353"/>
          <cell r="X4353"/>
          <cell r="Y4353"/>
          <cell r="Z4353"/>
          <cell r="AA4353">
            <v>32819</v>
          </cell>
          <cell r="AB4353"/>
        </row>
        <row r="4354">
          <cell r="A4354"/>
          <cell r="B4354"/>
          <cell r="C4354"/>
          <cell r="D4354"/>
          <cell r="E4354"/>
          <cell r="F4354"/>
          <cell r="G4354"/>
          <cell r="H4354"/>
          <cell r="I4354"/>
          <cell r="J4354"/>
          <cell r="K4354"/>
          <cell r="L4354"/>
          <cell r="M4354"/>
          <cell r="N4354"/>
          <cell r="O4354"/>
          <cell r="P4354">
            <v>0</v>
          </cell>
          <cell r="Q4354"/>
          <cell r="R4354"/>
          <cell r="S4354" t="str">
            <v xml:space="preserve">32819 </v>
          </cell>
          <cell r="T4354"/>
          <cell r="U4354"/>
          <cell r="V4354"/>
          <cell r="W4354"/>
          <cell r="X4354"/>
          <cell r="Y4354"/>
          <cell r="Z4354"/>
          <cell r="AA4354">
            <v>32819</v>
          </cell>
          <cell r="AB4354"/>
        </row>
        <row r="4355">
          <cell r="A4355"/>
          <cell r="B4355"/>
          <cell r="C4355"/>
          <cell r="D4355"/>
          <cell r="E4355"/>
          <cell r="F4355"/>
          <cell r="G4355"/>
          <cell r="H4355"/>
          <cell r="I4355"/>
          <cell r="J4355"/>
          <cell r="K4355"/>
          <cell r="L4355"/>
          <cell r="M4355"/>
          <cell r="N4355"/>
          <cell r="O4355"/>
          <cell r="P4355">
            <v>0</v>
          </cell>
          <cell r="Q4355"/>
          <cell r="R4355"/>
          <cell r="S4355" t="str">
            <v xml:space="preserve">32819 </v>
          </cell>
          <cell r="T4355"/>
          <cell r="U4355"/>
          <cell r="V4355"/>
          <cell r="W4355"/>
          <cell r="X4355"/>
          <cell r="Y4355"/>
          <cell r="Z4355"/>
          <cell r="AA4355">
            <v>32819</v>
          </cell>
          <cell r="AB4355"/>
        </row>
        <row r="4356">
          <cell r="A4356"/>
          <cell r="B4356"/>
          <cell r="C4356"/>
          <cell r="D4356"/>
          <cell r="E4356"/>
          <cell r="F4356"/>
          <cell r="G4356"/>
          <cell r="H4356"/>
          <cell r="I4356"/>
          <cell r="J4356"/>
          <cell r="K4356"/>
          <cell r="L4356"/>
          <cell r="M4356"/>
          <cell r="N4356"/>
          <cell r="O4356"/>
          <cell r="P4356">
            <v>0</v>
          </cell>
          <cell r="Q4356"/>
          <cell r="R4356"/>
          <cell r="S4356" t="str">
            <v xml:space="preserve">32819 </v>
          </cell>
          <cell r="T4356"/>
          <cell r="U4356"/>
          <cell r="V4356"/>
          <cell r="W4356"/>
          <cell r="X4356"/>
          <cell r="Y4356"/>
          <cell r="Z4356"/>
          <cell r="AA4356">
            <v>32819</v>
          </cell>
          <cell r="AB4356"/>
        </row>
        <row r="4357">
          <cell r="A4357"/>
          <cell r="B4357"/>
          <cell r="C4357"/>
          <cell r="D4357"/>
          <cell r="E4357"/>
          <cell r="F4357"/>
          <cell r="G4357"/>
          <cell r="H4357"/>
          <cell r="I4357"/>
          <cell r="J4357"/>
          <cell r="K4357"/>
          <cell r="L4357"/>
          <cell r="M4357"/>
          <cell r="N4357"/>
          <cell r="O4357"/>
          <cell r="P4357">
            <v>0</v>
          </cell>
          <cell r="Q4357"/>
          <cell r="R4357"/>
          <cell r="S4357" t="str">
            <v xml:space="preserve">32819 </v>
          </cell>
          <cell r="T4357"/>
          <cell r="U4357"/>
          <cell r="V4357"/>
          <cell r="W4357"/>
          <cell r="X4357"/>
          <cell r="Y4357"/>
          <cell r="Z4357"/>
          <cell r="AA4357">
            <v>32819</v>
          </cell>
          <cell r="AB4357"/>
        </row>
        <row r="4358">
          <cell r="A4358"/>
          <cell r="B4358"/>
          <cell r="C4358"/>
          <cell r="D4358"/>
          <cell r="E4358"/>
          <cell r="F4358"/>
          <cell r="G4358"/>
          <cell r="H4358"/>
          <cell r="I4358"/>
          <cell r="J4358"/>
          <cell r="K4358"/>
          <cell r="L4358"/>
          <cell r="M4358"/>
          <cell r="N4358"/>
          <cell r="O4358"/>
          <cell r="P4358">
            <v>0</v>
          </cell>
          <cell r="Q4358"/>
          <cell r="R4358"/>
          <cell r="S4358" t="str">
            <v xml:space="preserve">32819 </v>
          </cell>
          <cell r="T4358"/>
          <cell r="U4358"/>
          <cell r="V4358"/>
          <cell r="W4358"/>
          <cell r="X4358"/>
          <cell r="Y4358"/>
          <cell r="Z4358"/>
          <cell r="AA4358">
            <v>32819</v>
          </cell>
          <cell r="AB4358"/>
        </row>
        <row r="4359">
          <cell r="A4359"/>
          <cell r="B4359"/>
          <cell r="C4359"/>
          <cell r="D4359"/>
          <cell r="E4359"/>
          <cell r="F4359"/>
          <cell r="G4359"/>
          <cell r="H4359"/>
          <cell r="I4359"/>
          <cell r="J4359"/>
          <cell r="K4359"/>
          <cell r="L4359"/>
          <cell r="M4359"/>
          <cell r="N4359"/>
          <cell r="O4359"/>
          <cell r="P4359">
            <v>0</v>
          </cell>
          <cell r="Q4359"/>
          <cell r="R4359"/>
          <cell r="S4359" t="str">
            <v xml:space="preserve">32819 </v>
          </cell>
          <cell r="T4359"/>
          <cell r="U4359"/>
          <cell r="V4359"/>
          <cell r="W4359"/>
          <cell r="X4359"/>
          <cell r="Y4359"/>
          <cell r="Z4359"/>
          <cell r="AA4359">
            <v>32819</v>
          </cell>
          <cell r="AB4359"/>
        </row>
        <row r="4360">
          <cell r="A4360"/>
          <cell r="B4360"/>
          <cell r="C4360"/>
          <cell r="D4360"/>
          <cell r="E4360"/>
          <cell r="F4360"/>
          <cell r="G4360"/>
          <cell r="H4360"/>
          <cell r="I4360"/>
          <cell r="J4360"/>
          <cell r="K4360"/>
          <cell r="L4360"/>
          <cell r="M4360"/>
          <cell r="N4360"/>
          <cell r="O4360"/>
          <cell r="P4360">
            <v>0</v>
          </cell>
          <cell r="Q4360"/>
          <cell r="R4360"/>
          <cell r="S4360" t="str">
            <v xml:space="preserve">32819 </v>
          </cell>
          <cell r="T4360"/>
          <cell r="U4360"/>
          <cell r="V4360"/>
          <cell r="W4360"/>
          <cell r="X4360"/>
          <cell r="Y4360"/>
          <cell r="Z4360"/>
          <cell r="AA4360">
            <v>32819</v>
          </cell>
          <cell r="AB4360"/>
        </row>
        <row r="4361">
          <cell r="A4361"/>
          <cell r="B4361"/>
          <cell r="C4361"/>
          <cell r="D4361"/>
          <cell r="E4361"/>
          <cell r="F4361"/>
          <cell r="G4361"/>
          <cell r="H4361"/>
          <cell r="I4361"/>
          <cell r="J4361"/>
          <cell r="K4361"/>
          <cell r="L4361"/>
          <cell r="M4361"/>
          <cell r="N4361"/>
          <cell r="O4361"/>
          <cell r="P4361">
            <v>0</v>
          </cell>
          <cell r="Q4361"/>
          <cell r="R4361"/>
          <cell r="S4361" t="str">
            <v xml:space="preserve">32819 </v>
          </cell>
          <cell r="T4361"/>
          <cell r="U4361"/>
          <cell r="V4361"/>
          <cell r="W4361"/>
          <cell r="X4361"/>
          <cell r="Y4361"/>
          <cell r="Z4361"/>
          <cell r="AA4361">
            <v>32819</v>
          </cell>
          <cell r="AB4361"/>
        </row>
        <row r="4362">
          <cell r="A4362"/>
          <cell r="B4362"/>
          <cell r="C4362"/>
          <cell r="D4362"/>
          <cell r="E4362"/>
          <cell r="F4362"/>
          <cell r="G4362"/>
          <cell r="H4362"/>
          <cell r="I4362"/>
          <cell r="J4362"/>
          <cell r="K4362"/>
          <cell r="L4362"/>
          <cell r="M4362"/>
          <cell r="N4362"/>
          <cell r="O4362"/>
          <cell r="P4362">
            <v>0</v>
          </cell>
          <cell r="Q4362"/>
          <cell r="R4362"/>
          <cell r="S4362" t="str">
            <v xml:space="preserve">32819 </v>
          </cell>
          <cell r="T4362"/>
          <cell r="U4362"/>
          <cell r="V4362"/>
          <cell r="W4362"/>
          <cell r="X4362"/>
          <cell r="Y4362"/>
          <cell r="Z4362"/>
          <cell r="AA4362">
            <v>32819</v>
          </cell>
          <cell r="AB4362"/>
        </row>
        <row r="4363">
          <cell r="A4363"/>
          <cell r="B4363"/>
          <cell r="C4363"/>
          <cell r="D4363"/>
          <cell r="E4363"/>
          <cell r="F4363"/>
          <cell r="G4363"/>
          <cell r="H4363"/>
          <cell r="I4363"/>
          <cell r="J4363"/>
          <cell r="K4363"/>
          <cell r="L4363"/>
          <cell r="M4363"/>
          <cell r="N4363"/>
          <cell r="O4363"/>
          <cell r="P4363">
            <v>0</v>
          </cell>
          <cell r="Q4363"/>
          <cell r="R4363"/>
          <cell r="S4363" t="str">
            <v xml:space="preserve">32819 </v>
          </cell>
          <cell r="T4363"/>
          <cell r="U4363"/>
          <cell r="V4363"/>
          <cell r="W4363"/>
          <cell r="X4363"/>
          <cell r="Y4363"/>
          <cell r="Z4363"/>
          <cell r="AA4363">
            <v>32819</v>
          </cell>
          <cell r="AB4363"/>
        </row>
        <row r="4364">
          <cell r="A4364"/>
          <cell r="B4364"/>
          <cell r="C4364"/>
          <cell r="D4364"/>
          <cell r="E4364"/>
          <cell r="F4364"/>
          <cell r="G4364"/>
          <cell r="H4364"/>
          <cell r="I4364"/>
          <cell r="J4364"/>
          <cell r="K4364"/>
          <cell r="L4364"/>
          <cell r="M4364"/>
          <cell r="N4364"/>
          <cell r="O4364"/>
          <cell r="P4364">
            <v>0</v>
          </cell>
          <cell r="Q4364"/>
          <cell r="R4364"/>
          <cell r="S4364" t="str">
            <v xml:space="preserve">32819 </v>
          </cell>
          <cell r="T4364"/>
          <cell r="U4364"/>
          <cell r="V4364"/>
          <cell r="W4364"/>
          <cell r="X4364"/>
          <cell r="Y4364"/>
          <cell r="Z4364"/>
          <cell r="AA4364">
            <v>32819</v>
          </cell>
          <cell r="AB4364"/>
        </row>
        <row r="4365">
          <cell r="A4365"/>
          <cell r="B4365"/>
          <cell r="C4365"/>
          <cell r="D4365"/>
          <cell r="E4365"/>
          <cell r="F4365"/>
          <cell r="G4365"/>
          <cell r="H4365"/>
          <cell r="I4365"/>
          <cell r="J4365"/>
          <cell r="K4365"/>
          <cell r="L4365"/>
          <cell r="M4365"/>
          <cell r="N4365"/>
          <cell r="O4365"/>
          <cell r="P4365">
            <v>0</v>
          </cell>
          <cell r="Q4365"/>
          <cell r="R4365"/>
          <cell r="S4365" t="str">
            <v xml:space="preserve">32819 </v>
          </cell>
          <cell r="T4365"/>
          <cell r="U4365"/>
          <cell r="V4365"/>
          <cell r="W4365"/>
          <cell r="X4365"/>
          <cell r="Y4365"/>
          <cell r="Z4365"/>
          <cell r="AA4365">
            <v>32819</v>
          </cell>
          <cell r="AB4365"/>
        </row>
        <row r="4366">
          <cell r="A4366"/>
          <cell r="B4366"/>
          <cell r="C4366"/>
          <cell r="D4366"/>
          <cell r="E4366"/>
          <cell r="F4366"/>
          <cell r="G4366"/>
          <cell r="H4366"/>
          <cell r="I4366"/>
          <cell r="J4366"/>
          <cell r="K4366"/>
          <cell r="L4366"/>
          <cell r="M4366"/>
          <cell r="N4366"/>
          <cell r="O4366"/>
          <cell r="P4366">
            <v>0</v>
          </cell>
          <cell r="Q4366"/>
          <cell r="R4366"/>
          <cell r="S4366" t="str">
            <v xml:space="preserve">32819 </v>
          </cell>
          <cell r="T4366"/>
          <cell r="U4366"/>
          <cell r="V4366"/>
          <cell r="W4366"/>
          <cell r="X4366"/>
          <cell r="Y4366"/>
          <cell r="Z4366"/>
          <cell r="AA4366">
            <v>32819</v>
          </cell>
          <cell r="AB4366"/>
        </row>
        <row r="4367">
          <cell r="A4367"/>
          <cell r="B4367"/>
          <cell r="C4367"/>
          <cell r="D4367"/>
          <cell r="E4367"/>
          <cell r="F4367"/>
          <cell r="G4367"/>
          <cell r="H4367"/>
          <cell r="I4367"/>
          <cell r="J4367"/>
          <cell r="K4367"/>
          <cell r="L4367"/>
          <cell r="M4367"/>
          <cell r="N4367"/>
          <cell r="O4367"/>
          <cell r="P4367">
            <v>0</v>
          </cell>
          <cell r="Q4367"/>
          <cell r="R4367"/>
          <cell r="S4367" t="str">
            <v xml:space="preserve">32819 </v>
          </cell>
          <cell r="T4367"/>
          <cell r="U4367"/>
          <cell r="V4367"/>
          <cell r="W4367"/>
          <cell r="X4367"/>
          <cell r="Y4367"/>
          <cell r="Z4367"/>
          <cell r="AA4367">
            <v>32819</v>
          </cell>
          <cell r="AB4367"/>
        </row>
        <row r="4368">
          <cell r="A4368"/>
          <cell r="B4368"/>
          <cell r="C4368"/>
          <cell r="D4368"/>
          <cell r="E4368"/>
          <cell r="F4368"/>
          <cell r="G4368"/>
          <cell r="H4368"/>
          <cell r="I4368"/>
          <cell r="J4368"/>
          <cell r="K4368"/>
          <cell r="L4368"/>
          <cell r="M4368"/>
          <cell r="N4368"/>
          <cell r="O4368"/>
          <cell r="P4368">
            <v>0</v>
          </cell>
          <cell r="Q4368"/>
          <cell r="R4368"/>
          <cell r="S4368" t="str">
            <v xml:space="preserve">32819 </v>
          </cell>
          <cell r="T4368"/>
          <cell r="U4368"/>
          <cell r="V4368"/>
          <cell r="W4368"/>
          <cell r="X4368"/>
          <cell r="Y4368"/>
          <cell r="Z4368"/>
          <cell r="AA4368">
            <v>32819</v>
          </cell>
          <cell r="AB4368"/>
        </row>
        <row r="4369">
          <cell r="A4369"/>
          <cell r="B4369"/>
          <cell r="C4369"/>
          <cell r="D4369"/>
          <cell r="E4369"/>
          <cell r="F4369"/>
          <cell r="G4369"/>
          <cell r="H4369"/>
          <cell r="I4369"/>
          <cell r="J4369"/>
          <cell r="K4369"/>
          <cell r="L4369"/>
          <cell r="M4369"/>
          <cell r="N4369"/>
          <cell r="O4369"/>
          <cell r="P4369">
            <v>0</v>
          </cell>
          <cell r="Q4369"/>
          <cell r="R4369"/>
          <cell r="S4369" t="str">
            <v xml:space="preserve">32819 </v>
          </cell>
          <cell r="T4369"/>
          <cell r="U4369"/>
          <cell r="V4369"/>
          <cell r="W4369"/>
          <cell r="X4369"/>
          <cell r="Y4369"/>
          <cell r="Z4369"/>
          <cell r="AA4369">
            <v>32819</v>
          </cell>
          <cell r="AB4369"/>
        </row>
        <row r="4370">
          <cell r="A4370"/>
          <cell r="B4370"/>
          <cell r="C4370"/>
          <cell r="D4370"/>
          <cell r="E4370"/>
          <cell r="F4370"/>
          <cell r="G4370"/>
          <cell r="H4370"/>
          <cell r="I4370"/>
          <cell r="J4370"/>
          <cell r="K4370"/>
          <cell r="L4370"/>
          <cell r="M4370"/>
          <cell r="N4370"/>
          <cell r="O4370"/>
          <cell r="P4370">
            <v>0</v>
          </cell>
          <cell r="Q4370"/>
          <cell r="R4370"/>
          <cell r="S4370" t="str">
            <v xml:space="preserve">32819 </v>
          </cell>
          <cell r="T4370"/>
          <cell r="U4370"/>
          <cell r="V4370"/>
          <cell r="W4370"/>
          <cell r="X4370"/>
          <cell r="Y4370"/>
          <cell r="Z4370"/>
          <cell r="AA4370">
            <v>32819</v>
          </cell>
          <cell r="AB4370"/>
        </row>
        <row r="4371">
          <cell r="A4371"/>
          <cell r="B4371"/>
          <cell r="C4371"/>
          <cell r="D4371"/>
          <cell r="E4371"/>
          <cell r="F4371"/>
          <cell r="G4371"/>
          <cell r="H4371"/>
          <cell r="I4371"/>
          <cell r="J4371"/>
          <cell r="K4371"/>
          <cell r="L4371"/>
          <cell r="M4371"/>
          <cell r="N4371"/>
          <cell r="O4371"/>
          <cell r="P4371">
            <v>0</v>
          </cell>
          <cell r="Q4371"/>
          <cell r="R4371"/>
          <cell r="S4371" t="str">
            <v xml:space="preserve">32819 </v>
          </cell>
          <cell r="T4371"/>
          <cell r="U4371"/>
          <cell r="V4371"/>
          <cell r="W4371"/>
          <cell r="X4371"/>
          <cell r="Y4371"/>
          <cell r="Z4371"/>
          <cell r="AA4371">
            <v>32819</v>
          </cell>
          <cell r="AB4371"/>
        </row>
        <row r="4372">
          <cell r="A4372"/>
          <cell r="B4372"/>
          <cell r="C4372"/>
          <cell r="D4372"/>
          <cell r="E4372"/>
          <cell r="F4372"/>
          <cell r="G4372"/>
          <cell r="H4372"/>
          <cell r="I4372"/>
          <cell r="J4372"/>
          <cell r="K4372"/>
          <cell r="L4372"/>
          <cell r="M4372"/>
          <cell r="N4372"/>
          <cell r="O4372"/>
          <cell r="P4372">
            <v>0</v>
          </cell>
          <cell r="Q4372"/>
          <cell r="R4372"/>
          <cell r="S4372" t="str">
            <v xml:space="preserve">32819 </v>
          </cell>
          <cell r="T4372"/>
          <cell r="U4372"/>
          <cell r="V4372"/>
          <cell r="W4372"/>
          <cell r="X4372"/>
          <cell r="Y4372"/>
          <cell r="Z4372"/>
          <cell r="AA4372">
            <v>32819</v>
          </cell>
          <cell r="AB4372"/>
        </row>
        <row r="4373">
          <cell r="A4373"/>
          <cell r="B4373"/>
          <cell r="C4373"/>
          <cell r="D4373"/>
          <cell r="E4373"/>
          <cell r="F4373"/>
          <cell r="G4373"/>
          <cell r="H4373"/>
          <cell r="I4373"/>
          <cell r="J4373"/>
          <cell r="K4373"/>
          <cell r="L4373"/>
          <cell r="M4373"/>
          <cell r="N4373"/>
          <cell r="O4373"/>
          <cell r="P4373">
            <v>0</v>
          </cell>
          <cell r="Q4373"/>
          <cell r="R4373"/>
          <cell r="S4373" t="str">
            <v xml:space="preserve">32819 </v>
          </cell>
          <cell r="T4373"/>
          <cell r="U4373"/>
          <cell r="V4373"/>
          <cell r="W4373"/>
          <cell r="X4373"/>
          <cell r="Y4373"/>
          <cell r="Z4373"/>
          <cell r="AA4373">
            <v>32819</v>
          </cell>
          <cell r="AB4373"/>
        </row>
        <row r="4374">
          <cell r="A4374"/>
          <cell r="B4374"/>
          <cell r="C4374"/>
          <cell r="D4374"/>
          <cell r="E4374"/>
          <cell r="F4374"/>
          <cell r="G4374"/>
          <cell r="H4374"/>
          <cell r="I4374"/>
          <cell r="J4374"/>
          <cell r="K4374"/>
          <cell r="L4374"/>
          <cell r="M4374"/>
          <cell r="N4374"/>
          <cell r="O4374"/>
          <cell r="P4374">
            <v>0</v>
          </cell>
          <cell r="Q4374"/>
          <cell r="R4374"/>
          <cell r="S4374" t="str">
            <v xml:space="preserve">32819 </v>
          </cell>
          <cell r="T4374"/>
          <cell r="U4374"/>
          <cell r="V4374"/>
          <cell r="W4374"/>
          <cell r="X4374"/>
          <cell r="Y4374"/>
          <cell r="Z4374"/>
          <cell r="AA4374">
            <v>32819</v>
          </cell>
          <cell r="AB4374"/>
        </row>
        <row r="4375">
          <cell r="A4375"/>
          <cell r="B4375"/>
          <cell r="C4375"/>
          <cell r="D4375"/>
          <cell r="E4375"/>
          <cell r="F4375"/>
          <cell r="G4375"/>
          <cell r="H4375"/>
          <cell r="I4375"/>
          <cell r="J4375"/>
          <cell r="K4375"/>
          <cell r="L4375"/>
          <cell r="M4375"/>
          <cell r="N4375"/>
          <cell r="O4375"/>
          <cell r="P4375">
            <v>0</v>
          </cell>
          <cell r="Q4375"/>
          <cell r="R4375"/>
          <cell r="S4375" t="str">
            <v xml:space="preserve">32819 </v>
          </cell>
          <cell r="T4375"/>
          <cell r="U4375"/>
          <cell r="V4375"/>
          <cell r="W4375"/>
          <cell r="X4375"/>
          <cell r="Y4375"/>
          <cell r="Z4375"/>
          <cell r="AA4375">
            <v>32819</v>
          </cell>
          <cell r="AB4375"/>
        </row>
        <row r="4376">
          <cell r="A4376"/>
          <cell r="B4376"/>
          <cell r="C4376"/>
          <cell r="D4376"/>
          <cell r="E4376"/>
          <cell r="F4376"/>
          <cell r="G4376"/>
          <cell r="H4376"/>
          <cell r="I4376"/>
          <cell r="J4376"/>
          <cell r="K4376"/>
          <cell r="L4376"/>
          <cell r="M4376"/>
          <cell r="N4376"/>
          <cell r="O4376"/>
          <cell r="P4376">
            <v>0</v>
          </cell>
          <cell r="Q4376"/>
          <cell r="R4376"/>
          <cell r="S4376" t="str">
            <v xml:space="preserve">32819 </v>
          </cell>
          <cell r="T4376"/>
          <cell r="U4376"/>
          <cell r="V4376"/>
          <cell r="W4376"/>
          <cell r="X4376"/>
          <cell r="Y4376"/>
          <cell r="Z4376"/>
          <cell r="AA4376">
            <v>32819</v>
          </cell>
          <cell r="AB4376"/>
        </row>
        <row r="4377">
          <cell r="A4377"/>
          <cell r="B4377"/>
          <cell r="C4377"/>
          <cell r="D4377"/>
          <cell r="E4377"/>
          <cell r="F4377"/>
          <cell r="G4377"/>
          <cell r="H4377"/>
          <cell r="I4377"/>
          <cell r="J4377"/>
          <cell r="K4377"/>
          <cell r="L4377"/>
          <cell r="M4377"/>
          <cell r="N4377"/>
          <cell r="O4377"/>
          <cell r="P4377">
            <v>0</v>
          </cell>
          <cell r="Q4377"/>
          <cell r="R4377"/>
          <cell r="S4377" t="str">
            <v xml:space="preserve">32819 </v>
          </cell>
          <cell r="T4377"/>
          <cell r="U4377"/>
          <cell r="V4377"/>
          <cell r="W4377"/>
          <cell r="X4377"/>
          <cell r="Y4377"/>
          <cell r="Z4377"/>
          <cell r="AA4377">
            <v>32819</v>
          </cell>
          <cell r="AB4377"/>
        </row>
        <row r="4378">
          <cell r="A4378"/>
          <cell r="B4378"/>
          <cell r="C4378"/>
          <cell r="D4378"/>
          <cell r="E4378"/>
          <cell r="F4378"/>
          <cell r="G4378"/>
          <cell r="H4378"/>
          <cell r="I4378"/>
          <cell r="J4378"/>
          <cell r="K4378"/>
          <cell r="L4378"/>
          <cell r="M4378"/>
          <cell r="N4378"/>
          <cell r="O4378"/>
          <cell r="P4378">
            <v>0</v>
          </cell>
          <cell r="Q4378"/>
          <cell r="R4378"/>
          <cell r="S4378" t="str">
            <v xml:space="preserve">32819 </v>
          </cell>
          <cell r="T4378"/>
          <cell r="U4378"/>
          <cell r="V4378"/>
          <cell r="W4378"/>
          <cell r="X4378"/>
          <cell r="Y4378"/>
          <cell r="Z4378"/>
          <cell r="AA4378">
            <v>32819</v>
          </cell>
          <cell r="AB4378"/>
        </row>
        <row r="4379">
          <cell r="A4379"/>
          <cell r="B4379"/>
          <cell r="C4379"/>
          <cell r="D4379"/>
          <cell r="E4379"/>
          <cell r="F4379"/>
          <cell r="G4379"/>
          <cell r="H4379"/>
          <cell r="I4379"/>
          <cell r="J4379"/>
          <cell r="K4379"/>
          <cell r="L4379"/>
          <cell r="M4379"/>
          <cell r="N4379"/>
          <cell r="O4379"/>
          <cell r="P4379">
            <v>0</v>
          </cell>
          <cell r="Q4379"/>
          <cell r="R4379"/>
          <cell r="S4379" t="str">
            <v xml:space="preserve">32819 </v>
          </cell>
          <cell r="T4379"/>
          <cell r="U4379"/>
          <cell r="V4379"/>
          <cell r="W4379"/>
          <cell r="X4379"/>
          <cell r="Y4379"/>
          <cell r="Z4379"/>
          <cell r="AA4379">
            <v>32819</v>
          </cell>
          <cell r="AB4379"/>
        </row>
        <row r="4380">
          <cell r="A4380"/>
          <cell r="B4380"/>
          <cell r="C4380"/>
          <cell r="D4380"/>
          <cell r="E4380"/>
          <cell r="F4380"/>
          <cell r="G4380"/>
          <cell r="H4380"/>
          <cell r="I4380"/>
          <cell r="J4380"/>
          <cell r="K4380"/>
          <cell r="L4380"/>
          <cell r="M4380"/>
          <cell r="N4380"/>
          <cell r="O4380"/>
          <cell r="P4380">
            <v>0</v>
          </cell>
          <cell r="Q4380"/>
          <cell r="R4380"/>
          <cell r="S4380" t="str">
            <v xml:space="preserve">32819 </v>
          </cell>
          <cell r="T4380"/>
          <cell r="U4380"/>
          <cell r="V4380"/>
          <cell r="W4380"/>
          <cell r="X4380"/>
          <cell r="Y4380"/>
          <cell r="Z4380"/>
          <cell r="AA4380">
            <v>32819</v>
          </cell>
          <cell r="AB4380"/>
        </row>
        <row r="4381">
          <cell r="A4381"/>
          <cell r="B4381"/>
          <cell r="C4381"/>
          <cell r="D4381"/>
          <cell r="E4381"/>
          <cell r="F4381"/>
          <cell r="G4381"/>
          <cell r="H4381"/>
          <cell r="I4381"/>
          <cell r="J4381"/>
          <cell r="K4381"/>
          <cell r="L4381"/>
          <cell r="M4381"/>
          <cell r="N4381"/>
          <cell r="O4381"/>
          <cell r="P4381">
            <v>0</v>
          </cell>
          <cell r="Q4381"/>
          <cell r="R4381"/>
          <cell r="S4381" t="str">
            <v xml:space="preserve">32819 </v>
          </cell>
          <cell r="T4381"/>
          <cell r="U4381"/>
          <cell r="V4381"/>
          <cell r="W4381"/>
          <cell r="X4381"/>
          <cell r="Y4381"/>
          <cell r="Z4381"/>
          <cell r="AA4381">
            <v>32819</v>
          </cell>
          <cell r="AB4381"/>
        </row>
        <row r="4382">
          <cell r="A4382"/>
          <cell r="B4382"/>
          <cell r="C4382"/>
          <cell r="D4382"/>
          <cell r="E4382"/>
          <cell r="F4382"/>
          <cell r="G4382"/>
          <cell r="H4382"/>
          <cell r="I4382"/>
          <cell r="J4382"/>
          <cell r="K4382"/>
          <cell r="L4382"/>
          <cell r="M4382"/>
          <cell r="N4382"/>
          <cell r="O4382"/>
          <cell r="P4382">
            <v>0</v>
          </cell>
          <cell r="Q4382"/>
          <cell r="R4382"/>
          <cell r="S4382" t="str">
            <v xml:space="preserve">32819 </v>
          </cell>
          <cell r="T4382"/>
          <cell r="U4382"/>
          <cell r="V4382"/>
          <cell r="W4382"/>
          <cell r="X4382"/>
          <cell r="Y4382"/>
          <cell r="Z4382"/>
          <cell r="AA4382">
            <v>32819</v>
          </cell>
          <cell r="AB4382"/>
        </row>
        <row r="4383">
          <cell r="A4383"/>
          <cell r="B4383"/>
          <cell r="C4383"/>
          <cell r="D4383"/>
          <cell r="E4383"/>
          <cell r="F4383"/>
          <cell r="G4383"/>
          <cell r="H4383"/>
          <cell r="I4383"/>
          <cell r="J4383"/>
          <cell r="K4383"/>
          <cell r="L4383"/>
          <cell r="M4383"/>
          <cell r="N4383"/>
          <cell r="O4383"/>
          <cell r="P4383">
            <v>0</v>
          </cell>
          <cell r="Q4383"/>
          <cell r="R4383"/>
          <cell r="S4383" t="str">
            <v xml:space="preserve">32819 </v>
          </cell>
          <cell r="T4383"/>
          <cell r="U4383"/>
          <cell r="V4383"/>
          <cell r="W4383"/>
          <cell r="X4383"/>
          <cell r="Y4383"/>
          <cell r="Z4383"/>
          <cell r="AA4383">
            <v>32819</v>
          </cell>
          <cell r="AB4383"/>
        </row>
        <row r="4384">
          <cell r="A4384"/>
          <cell r="B4384"/>
          <cell r="C4384"/>
          <cell r="D4384"/>
          <cell r="E4384"/>
          <cell r="F4384"/>
          <cell r="G4384"/>
          <cell r="H4384"/>
          <cell r="I4384"/>
          <cell r="J4384"/>
          <cell r="K4384"/>
          <cell r="L4384"/>
          <cell r="M4384"/>
          <cell r="N4384"/>
          <cell r="O4384"/>
          <cell r="P4384">
            <v>0</v>
          </cell>
          <cell r="Q4384"/>
          <cell r="R4384"/>
          <cell r="S4384" t="str">
            <v xml:space="preserve">32819 </v>
          </cell>
          <cell r="T4384"/>
          <cell r="U4384"/>
          <cell r="V4384"/>
          <cell r="W4384"/>
          <cell r="X4384"/>
          <cell r="Y4384"/>
          <cell r="Z4384"/>
          <cell r="AA4384">
            <v>32819</v>
          </cell>
          <cell r="AB4384"/>
        </row>
        <row r="4385">
          <cell r="A4385"/>
          <cell r="B4385"/>
          <cell r="C4385"/>
          <cell r="D4385"/>
          <cell r="E4385"/>
          <cell r="F4385"/>
          <cell r="G4385"/>
          <cell r="H4385"/>
          <cell r="I4385"/>
          <cell r="J4385"/>
          <cell r="K4385"/>
          <cell r="L4385"/>
          <cell r="M4385"/>
          <cell r="N4385"/>
          <cell r="O4385"/>
          <cell r="P4385">
            <v>0</v>
          </cell>
          <cell r="Q4385"/>
          <cell r="R4385"/>
          <cell r="S4385" t="str">
            <v xml:space="preserve">32819 </v>
          </cell>
          <cell r="T4385"/>
          <cell r="U4385"/>
          <cell r="V4385"/>
          <cell r="W4385"/>
          <cell r="X4385"/>
          <cell r="Y4385"/>
          <cell r="Z4385"/>
          <cell r="AA4385">
            <v>32819</v>
          </cell>
          <cell r="AB4385"/>
        </row>
        <row r="4386">
          <cell r="A4386"/>
          <cell r="B4386"/>
          <cell r="C4386"/>
          <cell r="D4386"/>
          <cell r="E4386"/>
          <cell r="F4386"/>
          <cell r="G4386"/>
          <cell r="H4386"/>
          <cell r="I4386"/>
          <cell r="J4386"/>
          <cell r="K4386"/>
          <cell r="L4386"/>
          <cell r="M4386"/>
          <cell r="N4386"/>
          <cell r="O4386"/>
          <cell r="P4386">
            <v>0</v>
          </cell>
          <cell r="Q4386"/>
          <cell r="R4386"/>
          <cell r="S4386" t="str">
            <v xml:space="preserve">32819 </v>
          </cell>
          <cell r="T4386"/>
          <cell r="U4386"/>
          <cell r="V4386"/>
          <cell r="W4386"/>
          <cell r="X4386"/>
          <cell r="Y4386"/>
          <cell r="Z4386"/>
          <cell r="AA4386">
            <v>32819</v>
          </cell>
          <cell r="AB4386"/>
        </row>
        <row r="4387">
          <cell r="A4387"/>
          <cell r="B4387"/>
          <cell r="C4387"/>
          <cell r="D4387"/>
          <cell r="E4387"/>
          <cell r="F4387"/>
          <cell r="G4387"/>
          <cell r="H4387"/>
          <cell r="I4387"/>
          <cell r="J4387"/>
          <cell r="K4387"/>
          <cell r="L4387"/>
          <cell r="M4387"/>
          <cell r="N4387"/>
          <cell r="O4387"/>
          <cell r="P4387">
            <v>0</v>
          </cell>
          <cell r="Q4387"/>
          <cell r="R4387"/>
          <cell r="S4387" t="str">
            <v xml:space="preserve">32819 </v>
          </cell>
          <cell r="T4387"/>
          <cell r="U4387"/>
          <cell r="V4387"/>
          <cell r="W4387"/>
          <cell r="X4387"/>
          <cell r="Y4387"/>
          <cell r="Z4387"/>
          <cell r="AA4387">
            <v>32819</v>
          </cell>
          <cell r="AB4387"/>
        </row>
        <row r="4388">
          <cell r="A4388"/>
          <cell r="B4388"/>
          <cell r="C4388"/>
          <cell r="D4388"/>
          <cell r="E4388"/>
          <cell r="F4388"/>
          <cell r="G4388"/>
          <cell r="H4388"/>
          <cell r="I4388"/>
          <cell r="J4388"/>
          <cell r="K4388"/>
          <cell r="L4388"/>
          <cell r="M4388"/>
          <cell r="N4388"/>
          <cell r="O4388"/>
          <cell r="P4388">
            <v>0</v>
          </cell>
          <cell r="Q4388"/>
          <cell r="R4388"/>
          <cell r="S4388" t="str">
            <v xml:space="preserve">32819 </v>
          </cell>
          <cell r="T4388"/>
          <cell r="U4388"/>
          <cell r="V4388"/>
          <cell r="W4388"/>
          <cell r="X4388"/>
          <cell r="Y4388"/>
          <cell r="Z4388"/>
          <cell r="AA4388">
            <v>32819</v>
          </cell>
          <cell r="AB4388"/>
        </row>
        <row r="4389">
          <cell r="A4389"/>
          <cell r="B4389"/>
          <cell r="C4389"/>
          <cell r="D4389"/>
          <cell r="E4389"/>
          <cell r="F4389"/>
          <cell r="G4389"/>
          <cell r="H4389"/>
          <cell r="I4389"/>
          <cell r="J4389"/>
          <cell r="K4389"/>
          <cell r="L4389"/>
          <cell r="M4389"/>
          <cell r="N4389"/>
          <cell r="O4389"/>
          <cell r="P4389">
            <v>0</v>
          </cell>
          <cell r="Q4389"/>
          <cell r="R4389"/>
          <cell r="S4389" t="str">
            <v xml:space="preserve">32819 </v>
          </cell>
          <cell r="T4389"/>
          <cell r="U4389"/>
          <cell r="V4389"/>
          <cell r="W4389"/>
          <cell r="X4389"/>
          <cell r="Y4389"/>
          <cell r="Z4389"/>
          <cell r="AA4389">
            <v>32819</v>
          </cell>
          <cell r="AB4389"/>
        </row>
        <row r="4390">
          <cell r="A4390"/>
          <cell r="B4390"/>
          <cell r="C4390"/>
          <cell r="D4390"/>
          <cell r="E4390"/>
          <cell r="F4390"/>
          <cell r="G4390"/>
          <cell r="H4390"/>
          <cell r="I4390"/>
          <cell r="J4390"/>
          <cell r="K4390"/>
          <cell r="L4390"/>
          <cell r="M4390"/>
          <cell r="N4390"/>
          <cell r="O4390"/>
          <cell r="P4390">
            <v>0</v>
          </cell>
          <cell r="Q4390"/>
          <cell r="R4390"/>
          <cell r="S4390" t="str">
            <v xml:space="preserve">32819 </v>
          </cell>
          <cell r="T4390"/>
          <cell r="U4390"/>
          <cell r="V4390"/>
          <cell r="W4390"/>
          <cell r="X4390"/>
          <cell r="Y4390"/>
          <cell r="Z4390"/>
          <cell r="AA4390">
            <v>32819</v>
          </cell>
          <cell r="AB4390"/>
        </row>
        <row r="4391">
          <cell r="A4391"/>
          <cell r="B4391"/>
          <cell r="C4391"/>
          <cell r="D4391"/>
          <cell r="E4391"/>
          <cell r="F4391"/>
          <cell r="G4391"/>
          <cell r="H4391"/>
          <cell r="I4391"/>
          <cell r="J4391"/>
          <cell r="K4391"/>
          <cell r="L4391"/>
          <cell r="M4391"/>
          <cell r="N4391"/>
          <cell r="O4391"/>
          <cell r="P4391">
            <v>0</v>
          </cell>
          <cell r="Q4391"/>
          <cell r="R4391"/>
          <cell r="S4391" t="str">
            <v xml:space="preserve">32819 </v>
          </cell>
          <cell r="T4391"/>
          <cell r="U4391"/>
          <cell r="V4391"/>
          <cell r="W4391"/>
          <cell r="X4391"/>
          <cell r="Y4391"/>
          <cell r="Z4391"/>
          <cell r="AA4391">
            <v>32819</v>
          </cell>
          <cell r="AB4391"/>
        </row>
        <row r="4392">
          <cell r="A4392"/>
          <cell r="B4392"/>
          <cell r="C4392"/>
          <cell r="D4392"/>
          <cell r="E4392"/>
          <cell r="F4392"/>
          <cell r="G4392"/>
          <cell r="H4392"/>
          <cell r="I4392"/>
          <cell r="J4392"/>
          <cell r="K4392"/>
          <cell r="L4392"/>
          <cell r="M4392"/>
          <cell r="N4392"/>
          <cell r="O4392"/>
          <cell r="P4392">
            <v>0</v>
          </cell>
          <cell r="Q4392"/>
          <cell r="R4392"/>
          <cell r="S4392" t="str">
            <v xml:space="preserve">32819 </v>
          </cell>
          <cell r="T4392"/>
          <cell r="U4392"/>
          <cell r="V4392"/>
          <cell r="W4392"/>
          <cell r="X4392"/>
          <cell r="Y4392"/>
          <cell r="Z4392"/>
          <cell r="AA4392">
            <v>32819</v>
          </cell>
          <cell r="AB4392"/>
        </row>
        <row r="4393">
          <cell r="A4393"/>
          <cell r="B4393"/>
          <cell r="C4393"/>
          <cell r="D4393"/>
          <cell r="E4393"/>
          <cell r="F4393"/>
          <cell r="G4393"/>
          <cell r="H4393"/>
          <cell r="I4393"/>
          <cell r="J4393"/>
          <cell r="K4393"/>
          <cell r="L4393"/>
          <cell r="M4393"/>
          <cell r="N4393"/>
          <cell r="O4393"/>
          <cell r="P4393">
            <v>0</v>
          </cell>
          <cell r="Q4393"/>
          <cell r="R4393"/>
          <cell r="S4393" t="str">
            <v xml:space="preserve">32819 </v>
          </cell>
          <cell r="T4393"/>
          <cell r="U4393"/>
          <cell r="V4393"/>
          <cell r="W4393"/>
          <cell r="X4393"/>
          <cell r="Y4393"/>
          <cell r="Z4393"/>
          <cell r="AA4393">
            <v>32819</v>
          </cell>
          <cell r="AB4393"/>
        </row>
        <row r="4394">
          <cell r="A4394"/>
          <cell r="B4394"/>
          <cell r="C4394"/>
          <cell r="D4394"/>
          <cell r="E4394"/>
          <cell r="F4394"/>
          <cell r="G4394"/>
          <cell r="H4394"/>
          <cell r="I4394"/>
          <cell r="J4394"/>
          <cell r="K4394"/>
          <cell r="L4394"/>
          <cell r="M4394"/>
          <cell r="N4394"/>
          <cell r="O4394"/>
          <cell r="P4394">
            <v>0</v>
          </cell>
          <cell r="Q4394"/>
          <cell r="R4394"/>
          <cell r="S4394" t="str">
            <v xml:space="preserve">32819 </v>
          </cell>
          <cell r="T4394"/>
          <cell r="U4394"/>
          <cell r="V4394"/>
          <cell r="W4394"/>
          <cell r="X4394"/>
          <cell r="Y4394"/>
          <cell r="Z4394"/>
          <cell r="AA4394">
            <v>32819</v>
          </cell>
          <cell r="AB4394"/>
        </row>
        <row r="4395">
          <cell r="A4395"/>
          <cell r="B4395"/>
          <cell r="C4395"/>
          <cell r="D4395"/>
          <cell r="E4395"/>
          <cell r="F4395"/>
          <cell r="G4395"/>
          <cell r="H4395"/>
          <cell r="I4395"/>
          <cell r="J4395"/>
          <cell r="K4395"/>
          <cell r="L4395"/>
          <cell r="M4395"/>
          <cell r="N4395"/>
          <cell r="O4395"/>
          <cell r="P4395">
            <v>0</v>
          </cell>
          <cell r="Q4395"/>
          <cell r="R4395"/>
          <cell r="S4395" t="str">
            <v xml:space="preserve">32819 </v>
          </cell>
          <cell r="T4395"/>
          <cell r="U4395"/>
          <cell r="V4395"/>
          <cell r="W4395"/>
          <cell r="X4395"/>
          <cell r="Y4395"/>
          <cell r="Z4395"/>
          <cell r="AA4395">
            <v>32819</v>
          </cell>
          <cell r="AB4395"/>
        </row>
        <row r="4396">
          <cell r="A4396"/>
          <cell r="B4396"/>
          <cell r="C4396"/>
          <cell r="D4396"/>
          <cell r="E4396"/>
          <cell r="F4396"/>
          <cell r="G4396"/>
          <cell r="H4396"/>
          <cell r="I4396"/>
          <cell r="J4396"/>
          <cell r="K4396"/>
          <cell r="L4396"/>
          <cell r="M4396"/>
          <cell r="N4396"/>
          <cell r="O4396"/>
          <cell r="P4396">
            <v>0</v>
          </cell>
          <cell r="Q4396"/>
          <cell r="R4396"/>
          <cell r="S4396" t="str">
            <v xml:space="preserve">32819 </v>
          </cell>
          <cell r="T4396"/>
          <cell r="U4396"/>
          <cell r="V4396"/>
          <cell r="W4396"/>
          <cell r="X4396"/>
          <cell r="Y4396"/>
          <cell r="Z4396"/>
          <cell r="AA4396">
            <v>32819</v>
          </cell>
          <cell r="AB4396"/>
        </row>
        <row r="4397">
          <cell r="A4397"/>
          <cell r="B4397"/>
          <cell r="C4397"/>
          <cell r="D4397"/>
          <cell r="E4397"/>
          <cell r="F4397"/>
          <cell r="G4397"/>
          <cell r="H4397"/>
          <cell r="I4397"/>
          <cell r="J4397"/>
          <cell r="K4397"/>
          <cell r="L4397"/>
          <cell r="M4397"/>
          <cell r="N4397"/>
          <cell r="O4397"/>
          <cell r="P4397">
            <v>0</v>
          </cell>
          <cell r="Q4397"/>
          <cell r="R4397"/>
          <cell r="S4397" t="str">
            <v xml:space="preserve">32819 </v>
          </cell>
          <cell r="T4397"/>
          <cell r="U4397"/>
          <cell r="V4397"/>
          <cell r="W4397"/>
          <cell r="X4397"/>
          <cell r="Y4397"/>
          <cell r="Z4397"/>
          <cell r="AA4397">
            <v>32819</v>
          </cell>
          <cell r="AB4397"/>
        </row>
        <row r="4398">
          <cell r="A4398"/>
          <cell r="B4398"/>
          <cell r="C4398"/>
          <cell r="D4398"/>
          <cell r="E4398"/>
          <cell r="F4398"/>
          <cell r="G4398"/>
          <cell r="H4398"/>
          <cell r="I4398"/>
          <cell r="J4398"/>
          <cell r="K4398"/>
          <cell r="L4398"/>
          <cell r="M4398"/>
          <cell r="N4398"/>
          <cell r="O4398"/>
          <cell r="P4398">
            <v>0</v>
          </cell>
          <cell r="Q4398"/>
          <cell r="R4398"/>
          <cell r="S4398" t="str">
            <v xml:space="preserve">32819 </v>
          </cell>
          <cell r="T4398"/>
          <cell r="U4398"/>
          <cell r="V4398"/>
          <cell r="W4398"/>
          <cell r="X4398"/>
          <cell r="Y4398"/>
          <cell r="Z4398"/>
          <cell r="AA4398">
            <v>32819</v>
          </cell>
          <cell r="AB4398"/>
        </row>
        <row r="4399">
          <cell r="A4399"/>
          <cell r="B4399"/>
          <cell r="C4399"/>
          <cell r="D4399"/>
          <cell r="E4399"/>
          <cell r="F4399"/>
          <cell r="G4399"/>
          <cell r="H4399"/>
          <cell r="I4399"/>
          <cell r="J4399"/>
          <cell r="K4399"/>
          <cell r="L4399"/>
          <cell r="M4399"/>
          <cell r="N4399"/>
          <cell r="O4399"/>
          <cell r="P4399">
            <v>0</v>
          </cell>
          <cell r="Q4399"/>
          <cell r="R4399"/>
          <cell r="S4399" t="str">
            <v xml:space="preserve">32819 </v>
          </cell>
          <cell r="T4399"/>
          <cell r="U4399"/>
          <cell r="V4399"/>
          <cell r="W4399"/>
          <cell r="X4399"/>
          <cell r="Y4399"/>
          <cell r="Z4399"/>
          <cell r="AA4399">
            <v>32819</v>
          </cell>
          <cell r="AB4399"/>
        </row>
        <row r="4400">
          <cell r="A4400"/>
          <cell r="B4400"/>
          <cell r="C4400"/>
          <cell r="D4400"/>
          <cell r="E4400"/>
          <cell r="F4400"/>
          <cell r="G4400"/>
          <cell r="H4400"/>
          <cell r="I4400"/>
          <cell r="J4400"/>
          <cell r="K4400"/>
          <cell r="L4400"/>
          <cell r="M4400"/>
          <cell r="N4400"/>
          <cell r="O4400"/>
          <cell r="P4400">
            <v>0</v>
          </cell>
          <cell r="Q4400"/>
          <cell r="R4400"/>
          <cell r="S4400" t="str">
            <v xml:space="preserve">32819 </v>
          </cell>
          <cell r="T4400"/>
          <cell r="U4400"/>
          <cell r="V4400"/>
          <cell r="W4400"/>
          <cell r="X4400"/>
          <cell r="Y4400"/>
          <cell r="Z4400"/>
          <cell r="AA4400">
            <v>32819</v>
          </cell>
          <cell r="AB4400"/>
        </row>
        <row r="4401">
          <cell r="A4401"/>
          <cell r="B4401"/>
          <cell r="C4401"/>
          <cell r="D4401"/>
          <cell r="E4401"/>
          <cell r="F4401"/>
          <cell r="G4401"/>
          <cell r="H4401"/>
          <cell r="I4401"/>
          <cell r="J4401"/>
          <cell r="K4401"/>
          <cell r="L4401"/>
          <cell r="M4401"/>
          <cell r="N4401"/>
          <cell r="O4401"/>
          <cell r="P4401">
            <v>0</v>
          </cell>
          <cell r="Q4401"/>
          <cell r="R4401"/>
          <cell r="S4401" t="str">
            <v xml:space="preserve">32819 </v>
          </cell>
          <cell r="T4401"/>
          <cell r="U4401"/>
          <cell r="V4401"/>
          <cell r="W4401"/>
          <cell r="X4401"/>
          <cell r="Y4401"/>
          <cell r="Z4401"/>
          <cell r="AA4401">
            <v>32819</v>
          </cell>
          <cell r="AB4401"/>
        </row>
        <row r="4402">
          <cell r="A4402"/>
          <cell r="B4402"/>
          <cell r="C4402"/>
          <cell r="D4402"/>
          <cell r="E4402"/>
          <cell r="F4402"/>
          <cell r="G4402"/>
          <cell r="H4402"/>
          <cell r="I4402"/>
          <cell r="J4402"/>
          <cell r="K4402"/>
          <cell r="L4402"/>
          <cell r="M4402"/>
          <cell r="N4402"/>
          <cell r="O4402"/>
          <cell r="P4402">
            <v>0</v>
          </cell>
          <cell r="Q4402"/>
          <cell r="R4402"/>
          <cell r="S4402" t="str">
            <v xml:space="preserve">32819 </v>
          </cell>
          <cell r="T4402"/>
          <cell r="U4402"/>
          <cell r="V4402"/>
          <cell r="W4402"/>
          <cell r="X4402"/>
          <cell r="Y4402"/>
          <cell r="Z4402"/>
          <cell r="AA4402">
            <v>32819</v>
          </cell>
          <cell r="AB4402"/>
        </row>
        <row r="4403">
          <cell r="A4403"/>
          <cell r="B4403"/>
          <cell r="C4403"/>
          <cell r="D4403"/>
          <cell r="E4403"/>
          <cell r="F4403"/>
          <cell r="G4403"/>
          <cell r="H4403"/>
          <cell r="I4403"/>
          <cell r="J4403"/>
          <cell r="K4403"/>
          <cell r="L4403"/>
          <cell r="M4403"/>
          <cell r="N4403"/>
          <cell r="O4403"/>
          <cell r="P4403">
            <v>0</v>
          </cell>
          <cell r="Q4403"/>
          <cell r="R4403"/>
          <cell r="S4403" t="str">
            <v xml:space="preserve">32819 </v>
          </cell>
          <cell r="T4403"/>
          <cell r="U4403"/>
          <cell r="V4403"/>
          <cell r="W4403"/>
          <cell r="X4403"/>
          <cell r="Y4403"/>
          <cell r="Z4403"/>
          <cell r="AA4403">
            <v>32819</v>
          </cell>
          <cell r="AB4403"/>
        </row>
        <row r="4404">
          <cell r="A4404"/>
          <cell r="B4404"/>
          <cell r="C4404"/>
          <cell r="D4404"/>
          <cell r="E4404"/>
          <cell r="F4404"/>
          <cell r="G4404"/>
          <cell r="H4404"/>
          <cell r="I4404"/>
          <cell r="J4404"/>
          <cell r="K4404"/>
          <cell r="L4404"/>
          <cell r="M4404"/>
          <cell r="N4404"/>
          <cell r="O4404"/>
          <cell r="P4404">
            <v>0</v>
          </cell>
          <cell r="Q4404"/>
          <cell r="R4404"/>
          <cell r="S4404" t="str">
            <v xml:space="preserve">32819 </v>
          </cell>
          <cell r="T4404"/>
          <cell r="U4404"/>
          <cell r="V4404"/>
          <cell r="W4404"/>
          <cell r="X4404"/>
          <cell r="Y4404"/>
          <cell r="Z4404"/>
          <cell r="AA4404">
            <v>32819</v>
          </cell>
          <cell r="AB4404"/>
        </row>
        <row r="4405">
          <cell r="A4405"/>
          <cell r="B4405"/>
          <cell r="C4405"/>
          <cell r="D4405"/>
          <cell r="E4405"/>
          <cell r="F4405"/>
          <cell r="G4405"/>
          <cell r="H4405"/>
          <cell r="I4405"/>
          <cell r="J4405"/>
          <cell r="K4405"/>
          <cell r="L4405"/>
          <cell r="M4405"/>
          <cell r="N4405"/>
          <cell r="O4405"/>
          <cell r="P4405">
            <v>0</v>
          </cell>
          <cell r="Q4405"/>
          <cell r="R4405"/>
          <cell r="S4405" t="str">
            <v xml:space="preserve">32819 </v>
          </cell>
          <cell r="T4405"/>
          <cell r="U4405"/>
          <cell r="V4405"/>
          <cell r="W4405"/>
          <cell r="X4405"/>
          <cell r="Y4405"/>
          <cell r="Z4405"/>
          <cell r="AA4405">
            <v>32819</v>
          </cell>
          <cell r="AB4405"/>
        </row>
        <row r="4406">
          <cell r="A4406"/>
          <cell r="B4406"/>
          <cell r="C4406"/>
          <cell r="D4406"/>
          <cell r="E4406"/>
          <cell r="F4406"/>
          <cell r="G4406"/>
          <cell r="H4406"/>
          <cell r="I4406"/>
          <cell r="J4406"/>
          <cell r="K4406"/>
          <cell r="L4406"/>
          <cell r="M4406"/>
          <cell r="N4406"/>
          <cell r="O4406"/>
          <cell r="P4406">
            <v>0</v>
          </cell>
          <cell r="Q4406"/>
          <cell r="R4406"/>
          <cell r="S4406" t="str">
            <v xml:space="preserve">32819 </v>
          </cell>
          <cell r="T4406"/>
          <cell r="U4406"/>
          <cell r="V4406"/>
          <cell r="W4406"/>
          <cell r="X4406"/>
          <cell r="Y4406"/>
          <cell r="Z4406"/>
          <cell r="AA4406">
            <v>32819</v>
          </cell>
          <cell r="AB4406"/>
        </row>
        <row r="4407">
          <cell r="A4407"/>
          <cell r="B4407"/>
          <cell r="C4407"/>
          <cell r="D4407"/>
          <cell r="E4407"/>
          <cell r="F4407"/>
          <cell r="G4407"/>
          <cell r="H4407"/>
          <cell r="I4407"/>
          <cell r="J4407"/>
          <cell r="K4407"/>
          <cell r="L4407"/>
          <cell r="M4407"/>
          <cell r="N4407"/>
          <cell r="O4407"/>
          <cell r="P4407">
            <v>0</v>
          </cell>
          <cell r="Q4407"/>
          <cell r="R4407"/>
          <cell r="S4407" t="str">
            <v xml:space="preserve">32819 </v>
          </cell>
          <cell r="T4407"/>
          <cell r="U4407"/>
          <cell r="V4407"/>
          <cell r="W4407"/>
          <cell r="X4407"/>
          <cell r="Y4407"/>
          <cell r="Z4407"/>
          <cell r="AA4407">
            <v>32819</v>
          </cell>
          <cell r="AB4407"/>
        </row>
        <row r="4408">
          <cell r="A4408"/>
          <cell r="B4408"/>
          <cell r="C4408"/>
          <cell r="D4408"/>
          <cell r="E4408"/>
          <cell r="F4408"/>
          <cell r="G4408"/>
          <cell r="H4408"/>
          <cell r="I4408"/>
          <cell r="J4408"/>
          <cell r="K4408"/>
          <cell r="L4408"/>
          <cell r="M4408"/>
          <cell r="N4408"/>
          <cell r="O4408"/>
          <cell r="P4408">
            <v>0</v>
          </cell>
          <cell r="Q4408"/>
          <cell r="R4408"/>
          <cell r="S4408" t="str">
            <v xml:space="preserve">32819 </v>
          </cell>
          <cell r="T4408"/>
          <cell r="U4408"/>
          <cell r="V4408"/>
          <cell r="W4408"/>
          <cell r="X4408"/>
          <cell r="Y4408"/>
          <cell r="Z4408"/>
          <cell r="AA4408">
            <v>32819</v>
          </cell>
          <cell r="AB4408"/>
        </row>
        <row r="4409">
          <cell r="A4409"/>
          <cell r="B4409"/>
          <cell r="C4409"/>
          <cell r="D4409"/>
          <cell r="E4409"/>
          <cell r="F4409"/>
          <cell r="G4409"/>
          <cell r="H4409"/>
          <cell r="I4409"/>
          <cell r="J4409"/>
          <cell r="K4409"/>
          <cell r="L4409"/>
          <cell r="M4409"/>
          <cell r="N4409"/>
          <cell r="O4409"/>
          <cell r="P4409">
            <v>0</v>
          </cell>
          <cell r="Q4409"/>
          <cell r="R4409"/>
          <cell r="S4409" t="str">
            <v xml:space="preserve">32819 </v>
          </cell>
          <cell r="T4409"/>
          <cell r="U4409"/>
          <cell r="V4409"/>
          <cell r="W4409"/>
          <cell r="X4409"/>
          <cell r="Y4409"/>
          <cell r="Z4409"/>
          <cell r="AA4409">
            <v>32819</v>
          </cell>
          <cell r="AB4409"/>
        </row>
        <row r="4410">
          <cell r="A4410"/>
          <cell r="B4410"/>
          <cell r="C4410"/>
          <cell r="D4410"/>
          <cell r="E4410"/>
          <cell r="F4410"/>
          <cell r="G4410"/>
          <cell r="H4410"/>
          <cell r="I4410"/>
          <cell r="J4410"/>
          <cell r="K4410"/>
          <cell r="L4410"/>
          <cell r="M4410"/>
          <cell r="N4410"/>
          <cell r="O4410"/>
          <cell r="P4410">
            <v>0</v>
          </cell>
          <cell r="Q4410"/>
          <cell r="R4410"/>
          <cell r="S4410" t="str">
            <v xml:space="preserve">32819 </v>
          </cell>
          <cell r="T4410"/>
          <cell r="U4410"/>
          <cell r="V4410"/>
          <cell r="W4410"/>
          <cell r="X4410"/>
          <cell r="Y4410"/>
          <cell r="Z4410"/>
          <cell r="AA4410">
            <v>32819</v>
          </cell>
          <cell r="AB4410"/>
        </row>
        <row r="4411">
          <cell r="A4411"/>
          <cell r="B4411"/>
          <cell r="C4411"/>
          <cell r="D4411"/>
          <cell r="E4411"/>
          <cell r="F4411"/>
          <cell r="G4411"/>
          <cell r="H4411"/>
          <cell r="I4411"/>
          <cell r="J4411"/>
          <cell r="K4411"/>
          <cell r="L4411"/>
          <cell r="M4411"/>
          <cell r="N4411"/>
          <cell r="O4411"/>
          <cell r="P4411">
            <v>0</v>
          </cell>
          <cell r="Q4411"/>
          <cell r="R4411"/>
          <cell r="S4411" t="str">
            <v xml:space="preserve">32819 </v>
          </cell>
          <cell r="T4411"/>
          <cell r="U4411"/>
          <cell r="V4411"/>
          <cell r="W4411"/>
          <cell r="X4411"/>
          <cell r="Y4411"/>
          <cell r="Z4411"/>
          <cell r="AA4411">
            <v>32819</v>
          </cell>
          <cell r="AB4411"/>
        </row>
        <row r="4412">
          <cell r="A4412"/>
          <cell r="B4412"/>
          <cell r="C4412"/>
          <cell r="D4412"/>
          <cell r="E4412"/>
          <cell r="F4412"/>
          <cell r="G4412"/>
          <cell r="H4412"/>
          <cell r="I4412"/>
          <cell r="J4412"/>
          <cell r="K4412"/>
          <cell r="L4412"/>
          <cell r="M4412"/>
          <cell r="N4412"/>
          <cell r="O4412"/>
          <cell r="P4412">
            <v>0</v>
          </cell>
          <cell r="Q4412"/>
          <cell r="R4412"/>
          <cell r="S4412" t="str">
            <v xml:space="preserve">32819 </v>
          </cell>
          <cell r="T4412"/>
          <cell r="U4412"/>
          <cell r="V4412"/>
          <cell r="W4412"/>
          <cell r="X4412"/>
          <cell r="Y4412"/>
          <cell r="Z4412"/>
          <cell r="AA4412">
            <v>32819</v>
          </cell>
          <cell r="AB4412"/>
        </row>
        <row r="4413">
          <cell r="A4413"/>
          <cell r="B4413"/>
          <cell r="C4413"/>
          <cell r="D4413"/>
          <cell r="E4413"/>
          <cell r="F4413"/>
          <cell r="G4413"/>
          <cell r="H4413"/>
          <cell r="I4413"/>
          <cell r="J4413"/>
          <cell r="K4413"/>
          <cell r="L4413"/>
          <cell r="M4413"/>
          <cell r="N4413"/>
          <cell r="O4413"/>
          <cell r="P4413">
            <v>0</v>
          </cell>
          <cell r="Q4413"/>
          <cell r="R4413"/>
          <cell r="S4413" t="str">
            <v xml:space="preserve">32819 </v>
          </cell>
          <cell r="T4413"/>
          <cell r="U4413"/>
          <cell r="V4413"/>
          <cell r="W4413"/>
          <cell r="X4413"/>
          <cell r="Y4413"/>
          <cell r="Z4413"/>
          <cell r="AA4413">
            <v>32819</v>
          </cell>
          <cell r="AB4413"/>
        </row>
        <row r="4414">
          <cell r="A4414"/>
          <cell r="B4414"/>
          <cell r="C4414"/>
          <cell r="D4414"/>
          <cell r="E4414"/>
          <cell r="F4414"/>
          <cell r="G4414"/>
          <cell r="H4414"/>
          <cell r="I4414"/>
          <cell r="J4414"/>
          <cell r="K4414"/>
          <cell r="L4414"/>
          <cell r="M4414"/>
          <cell r="N4414"/>
          <cell r="O4414"/>
          <cell r="P4414">
            <v>0</v>
          </cell>
          <cell r="Q4414"/>
          <cell r="R4414"/>
          <cell r="S4414" t="str">
            <v xml:space="preserve">32819 </v>
          </cell>
          <cell r="T4414"/>
          <cell r="U4414"/>
          <cell r="V4414"/>
          <cell r="W4414"/>
          <cell r="X4414"/>
          <cell r="Y4414"/>
          <cell r="Z4414"/>
          <cell r="AA4414">
            <v>32819</v>
          </cell>
          <cell r="AB4414"/>
        </row>
        <row r="4415">
          <cell r="A4415"/>
          <cell r="B4415"/>
          <cell r="C4415"/>
          <cell r="D4415"/>
          <cell r="E4415"/>
          <cell r="F4415"/>
          <cell r="G4415"/>
          <cell r="H4415"/>
          <cell r="I4415"/>
          <cell r="J4415"/>
          <cell r="K4415"/>
          <cell r="L4415"/>
          <cell r="M4415"/>
          <cell r="N4415"/>
          <cell r="O4415"/>
          <cell r="P4415">
            <v>0</v>
          </cell>
          <cell r="Q4415"/>
          <cell r="R4415"/>
          <cell r="S4415" t="str">
            <v xml:space="preserve">32819 </v>
          </cell>
          <cell r="T4415"/>
          <cell r="U4415"/>
          <cell r="V4415"/>
          <cell r="W4415"/>
          <cell r="X4415"/>
          <cell r="Y4415"/>
          <cell r="Z4415"/>
          <cell r="AA4415">
            <v>32819</v>
          </cell>
          <cell r="AB4415"/>
        </row>
        <row r="4416">
          <cell r="A4416"/>
          <cell r="B4416"/>
          <cell r="C4416"/>
          <cell r="D4416"/>
          <cell r="E4416"/>
          <cell r="F4416"/>
          <cell r="G4416"/>
          <cell r="H4416"/>
          <cell r="I4416"/>
          <cell r="J4416"/>
          <cell r="K4416"/>
          <cell r="L4416"/>
          <cell r="M4416"/>
          <cell r="N4416"/>
          <cell r="O4416"/>
          <cell r="P4416">
            <v>0</v>
          </cell>
          <cell r="Q4416"/>
          <cell r="R4416"/>
          <cell r="S4416" t="str">
            <v xml:space="preserve">32819 </v>
          </cell>
          <cell r="T4416"/>
          <cell r="U4416"/>
          <cell r="V4416"/>
          <cell r="W4416"/>
          <cell r="X4416"/>
          <cell r="Y4416"/>
          <cell r="Z4416"/>
          <cell r="AA4416">
            <v>32819</v>
          </cell>
          <cell r="AB4416"/>
        </row>
        <row r="4417">
          <cell r="A4417"/>
          <cell r="B4417"/>
          <cell r="C4417"/>
          <cell r="D4417"/>
          <cell r="E4417"/>
          <cell r="F4417"/>
          <cell r="G4417"/>
          <cell r="H4417"/>
          <cell r="I4417"/>
          <cell r="J4417"/>
          <cell r="K4417"/>
          <cell r="L4417"/>
          <cell r="M4417"/>
          <cell r="N4417"/>
          <cell r="O4417"/>
          <cell r="P4417">
            <v>0</v>
          </cell>
          <cell r="Q4417"/>
          <cell r="R4417"/>
          <cell r="S4417" t="str">
            <v xml:space="preserve">32819 </v>
          </cell>
          <cell r="T4417"/>
          <cell r="U4417"/>
          <cell r="V4417"/>
          <cell r="W4417"/>
          <cell r="X4417"/>
          <cell r="Y4417"/>
          <cell r="Z4417"/>
          <cell r="AA4417">
            <v>32819</v>
          </cell>
          <cell r="AB4417"/>
        </row>
        <row r="4418">
          <cell r="A4418"/>
          <cell r="B4418"/>
          <cell r="C4418"/>
          <cell r="D4418"/>
          <cell r="E4418"/>
          <cell r="F4418"/>
          <cell r="G4418"/>
          <cell r="H4418"/>
          <cell r="I4418"/>
          <cell r="J4418"/>
          <cell r="K4418"/>
          <cell r="L4418"/>
          <cell r="M4418"/>
          <cell r="N4418"/>
          <cell r="O4418"/>
          <cell r="P4418">
            <v>0</v>
          </cell>
          <cell r="Q4418"/>
          <cell r="R4418"/>
          <cell r="S4418" t="str">
            <v xml:space="preserve">32819 </v>
          </cell>
          <cell r="T4418"/>
          <cell r="U4418"/>
          <cell r="V4418"/>
          <cell r="W4418"/>
          <cell r="X4418"/>
          <cell r="Y4418"/>
          <cell r="Z4418"/>
          <cell r="AA4418">
            <v>32819</v>
          </cell>
          <cell r="AB4418"/>
        </row>
        <row r="4419">
          <cell r="A4419"/>
          <cell r="B4419"/>
          <cell r="C4419"/>
          <cell r="D4419"/>
          <cell r="E4419"/>
          <cell r="F4419"/>
          <cell r="G4419"/>
          <cell r="H4419"/>
          <cell r="I4419"/>
          <cell r="J4419"/>
          <cell r="K4419"/>
          <cell r="L4419"/>
          <cell r="M4419"/>
          <cell r="N4419"/>
          <cell r="O4419"/>
          <cell r="P4419">
            <v>0</v>
          </cell>
          <cell r="Q4419"/>
          <cell r="R4419"/>
          <cell r="S4419" t="str">
            <v xml:space="preserve">32819 </v>
          </cell>
          <cell r="T4419"/>
          <cell r="U4419"/>
          <cell r="V4419"/>
          <cell r="W4419"/>
          <cell r="X4419"/>
          <cell r="Y4419"/>
          <cell r="Z4419"/>
          <cell r="AA4419">
            <v>32819</v>
          </cell>
          <cell r="AB4419"/>
        </row>
        <row r="4420">
          <cell r="A4420"/>
          <cell r="B4420"/>
          <cell r="C4420"/>
          <cell r="D4420"/>
          <cell r="E4420"/>
          <cell r="F4420"/>
          <cell r="G4420"/>
          <cell r="H4420"/>
          <cell r="I4420"/>
          <cell r="J4420"/>
          <cell r="K4420"/>
          <cell r="L4420"/>
          <cell r="M4420"/>
          <cell r="N4420"/>
          <cell r="O4420"/>
          <cell r="P4420">
            <v>0</v>
          </cell>
          <cell r="Q4420"/>
          <cell r="R4420"/>
          <cell r="S4420" t="str">
            <v xml:space="preserve">32819 </v>
          </cell>
          <cell r="T4420"/>
          <cell r="U4420"/>
          <cell r="V4420"/>
          <cell r="W4420"/>
          <cell r="X4420"/>
          <cell r="Y4420"/>
          <cell r="Z4420"/>
          <cell r="AA4420">
            <v>32819</v>
          </cell>
          <cell r="AB4420"/>
        </row>
        <row r="4421">
          <cell r="A4421"/>
          <cell r="B4421"/>
          <cell r="C4421"/>
          <cell r="D4421"/>
          <cell r="E4421"/>
          <cell r="F4421"/>
          <cell r="G4421"/>
          <cell r="H4421"/>
          <cell r="I4421"/>
          <cell r="J4421"/>
          <cell r="K4421"/>
          <cell r="L4421"/>
          <cell r="M4421"/>
          <cell r="N4421"/>
          <cell r="O4421"/>
          <cell r="P4421">
            <v>0</v>
          </cell>
          <cell r="Q4421"/>
          <cell r="R4421"/>
          <cell r="S4421" t="str">
            <v xml:space="preserve">32819 </v>
          </cell>
          <cell r="T4421"/>
          <cell r="U4421"/>
          <cell r="V4421"/>
          <cell r="W4421"/>
          <cell r="X4421"/>
          <cell r="Y4421"/>
          <cell r="Z4421"/>
          <cell r="AA4421">
            <v>32819</v>
          </cell>
          <cell r="AB4421"/>
        </row>
        <row r="4422">
          <cell r="A4422"/>
          <cell r="B4422"/>
          <cell r="C4422"/>
          <cell r="D4422"/>
          <cell r="E4422"/>
          <cell r="F4422"/>
          <cell r="G4422"/>
          <cell r="H4422"/>
          <cell r="I4422"/>
          <cell r="J4422"/>
          <cell r="K4422"/>
          <cell r="L4422"/>
          <cell r="M4422"/>
          <cell r="N4422"/>
          <cell r="O4422"/>
          <cell r="P4422">
            <v>0</v>
          </cell>
          <cell r="Q4422"/>
          <cell r="R4422"/>
          <cell r="S4422" t="str">
            <v xml:space="preserve">32819 </v>
          </cell>
          <cell r="T4422"/>
          <cell r="U4422"/>
          <cell r="V4422"/>
          <cell r="W4422"/>
          <cell r="X4422"/>
          <cell r="Y4422"/>
          <cell r="Z4422"/>
          <cell r="AA4422">
            <v>32819</v>
          </cell>
          <cell r="AB4422"/>
        </row>
        <row r="4423">
          <cell r="A4423"/>
          <cell r="B4423"/>
          <cell r="C4423"/>
          <cell r="D4423"/>
          <cell r="E4423"/>
          <cell r="F4423"/>
          <cell r="G4423"/>
          <cell r="H4423"/>
          <cell r="I4423"/>
          <cell r="J4423"/>
          <cell r="K4423"/>
          <cell r="L4423"/>
          <cell r="M4423"/>
          <cell r="N4423"/>
          <cell r="O4423"/>
          <cell r="P4423">
            <v>0</v>
          </cell>
          <cell r="Q4423"/>
          <cell r="R4423"/>
          <cell r="S4423" t="str">
            <v xml:space="preserve">32819 </v>
          </cell>
          <cell r="T4423"/>
          <cell r="U4423"/>
          <cell r="V4423"/>
          <cell r="W4423"/>
          <cell r="X4423"/>
          <cell r="Y4423"/>
          <cell r="Z4423"/>
          <cell r="AA4423">
            <v>32819</v>
          </cell>
          <cell r="AB4423"/>
        </row>
        <row r="4424">
          <cell r="A4424"/>
          <cell r="B4424"/>
          <cell r="C4424"/>
          <cell r="D4424"/>
          <cell r="E4424"/>
          <cell r="F4424"/>
          <cell r="G4424"/>
          <cell r="H4424"/>
          <cell r="I4424"/>
          <cell r="J4424"/>
          <cell r="K4424"/>
          <cell r="L4424"/>
          <cell r="M4424"/>
          <cell r="N4424"/>
          <cell r="O4424"/>
          <cell r="P4424">
            <v>0</v>
          </cell>
          <cell r="Q4424"/>
          <cell r="R4424"/>
          <cell r="S4424" t="str">
            <v xml:space="preserve">32819 </v>
          </cell>
          <cell r="T4424"/>
          <cell r="U4424"/>
          <cell r="V4424"/>
          <cell r="W4424"/>
          <cell r="X4424"/>
          <cell r="Y4424"/>
          <cell r="Z4424"/>
          <cell r="AA4424">
            <v>32819</v>
          </cell>
          <cell r="AB4424"/>
        </row>
        <row r="4425">
          <cell r="A4425"/>
          <cell r="B4425"/>
          <cell r="C4425"/>
          <cell r="D4425"/>
          <cell r="E4425"/>
          <cell r="F4425"/>
          <cell r="G4425"/>
          <cell r="H4425"/>
          <cell r="I4425"/>
          <cell r="J4425"/>
          <cell r="K4425"/>
          <cell r="L4425"/>
          <cell r="M4425"/>
          <cell r="N4425"/>
          <cell r="O4425"/>
          <cell r="P4425">
            <v>0</v>
          </cell>
          <cell r="Q4425"/>
          <cell r="R4425"/>
          <cell r="S4425" t="str">
            <v xml:space="preserve">32819 </v>
          </cell>
          <cell r="T4425"/>
          <cell r="U4425"/>
          <cell r="V4425"/>
          <cell r="W4425"/>
          <cell r="X4425"/>
          <cell r="Y4425"/>
          <cell r="Z4425"/>
          <cell r="AA4425">
            <v>32819</v>
          </cell>
          <cell r="AB4425"/>
        </row>
        <row r="4426">
          <cell r="A4426"/>
          <cell r="B4426"/>
          <cell r="C4426"/>
          <cell r="D4426"/>
          <cell r="E4426"/>
          <cell r="F4426"/>
          <cell r="G4426"/>
          <cell r="H4426"/>
          <cell r="I4426"/>
          <cell r="J4426"/>
          <cell r="K4426"/>
          <cell r="L4426"/>
          <cell r="M4426"/>
          <cell r="N4426"/>
          <cell r="O4426"/>
          <cell r="P4426">
            <v>0</v>
          </cell>
          <cell r="Q4426"/>
          <cell r="R4426"/>
          <cell r="S4426" t="str">
            <v xml:space="preserve">32819 </v>
          </cell>
          <cell r="T4426"/>
          <cell r="U4426"/>
          <cell r="V4426"/>
          <cell r="W4426"/>
          <cell r="X4426"/>
          <cell r="Y4426"/>
          <cell r="Z4426"/>
          <cell r="AA4426">
            <v>32819</v>
          </cell>
          <cell r="AB4426"/>
        </row>
        <row r="4427">
          <cell r="A4427"/>
          <cell r="B4427"/>
          <cell r="C4427"/>
          <cell r="D4427"/>
          <cell r="E4427"/>
          <cell r="F4427"/>
          <cell r="G4427"/>
          <cell r="H4427"/>
          <cell r="I4427"/>
          <cell r="J4427"/>
          <cell r="K4427"/>
          <cell r="L4427"/>
          <cell r="M4427"/>
          <cell r="N4427"/>
          <cell r="O4427"/>
          <cell r="P4427">
            <v>0</v>
          </cell>
          <cell r="Q4427"/>
          <cell r="R4427"/>
          <cell r="S4427" t="str">
            <v xml:space="preserve">32819 </v>
          </cell>
          <cell r="T4427"/>
          <cell r="U4427"/>
          <cell r="V4427"/>
          <cell r="W4427"/>
          <cell r="X4427"/>
          <cell r="Y4427"/>
          <cell r="Z4427"/>
          <cell r="AA4427">
            <v>32819</v>
          </cell>
          <cell r="AB4427"/>
        </row>
        <row r="4428">
          <cell r="A4428"/>
          <cell r="B4428"/>
          <cell r="C4428"/>
          <cell r="D4428"/>
          <cell r="E4428"/>
          <cell r="F4428"/>
          <cell r="G4428"/>
          <cell r="H4428"/>
          <cell r="I4428"/>
          <cell r="J4428"/>
          <cell r="K4428"/>
          <cell r="L4428"/>
          <cell r="M4428"/>
          <cell r="N4428"/>
          <cell r="O4428"/>
          <cell r="P4428">
            <v>0</v>
          </cell>
          <cell r="Q4428"/>
          <cell r="R4428"/>
          <cell r="S4428" t="str">
            <v xml:space="preserve">32819 </v>
          </cell>
          <cell r="T4428"/>
          <cell r="U4428"/>
          <cell r="V4428"/>
          <cell r="W4428"/>
          <cell r="X4428"/>
          <cell r="Y4428"/>
          <cell r="Z4428"/>
          <cell r="AA4428">
            <v>32819</v>
          </cell>
          <cell r="AB4428"/>
        </row>
        <row r="4429">
          <cell r="A4429"/>
          <cell r="B4429"/>
          <cell r="C4429"/>
          <cell r="D4429"/>
          <cell r="E4429"/>
          <cell r="F4429"/>
          <cell r="G4429"/>
          <cell r="H4429"/>
          <cell r="I4429"/>
          <cell r="J4429"/>
          <cell r="K4429"/>
          <cell r="L4429"/>
          <cell r="M4429"/>
          <cell r="N4429"/>
          <cell r="O4429"/>
          <cell r="P4429">
            <v>0</v>
          </cell>
          <cell r="Q4429"/>
          <cell r="R4429"/>
          <cell r="S4429" t="str">
            <v xml:space="preserve">32819 </v>
          </cell>
          <cell r="T4429"/>
          <cell r="U4429"/>
          <cell r="V4429"/>
          <cell r="W4429"/>
          <cell r="X4429"/>
          <cell r="Y4429"/>
          <cell r="Z4429"/>
          <cell r="AA4429">
            <v>32819</v>
          </cell>
          <cell r="AB4429"/>
        </row>
        <row r="4430">
          <cell r="A4430"/>
          <cell r="B4430"/>
          <cell r="C4430"/>
          <cell r="D4430"/>
          <cell r="E4430"/>
          <cell r="F4430"/>
          <cell r="G4430"/>
          <cell r="H4430"/>
          <cell r="I4430"/>
          <cell r="J4430"/>
          <cell r="K4430"/>
          <cell r="L4430"/>
          <cell r="M4430"/>
          <cell r="N4430"/>
          <cell r="O4430"/>
          <cell r="P4430">
            <v>0</v>
          </cell>
          <cell r="Q4430"/>
          <cell r="R4430"/>
          <cell r="S4430" t="str">
            <v xml:space="preserve">32819 </v>
          </cell>
          <cell r="T4430"/>
          <cell r="U4430"/>
          <cell r="V4430"/>
          <cell r="W4430"/>
          <cell r="X4430"/>
          <cell r="Y4430"/>
          <cell r="Z4430"/>
          <cell r="AA4430">
            <v>32819</v>
          </cell>
          <cell r="AB4430"/>
        </row>
        <row r="4431">
          <cell r="A4431"/>
          <cell r="B4431"/>
          <cell r="C4431"/>
          <cell r="D4431"/>
          <cell r="E4431"/>
          <cell r="F4431"/>
          <cell r="G4431"/>
          <cell r="H4431"/>
          <cell r="I4431"/>
          <cell r="J4431"/>
          <cell r="K4431"/>
          <cell r="L4431"/>
          <cell r="M4431"/>
          <cell r="N4431"/>
          <cell r="O4431"/>
          <cell r="P4431">
            <v>0</v>
          </cell>
          <cell r="Q4431"/>
          <cell r="R4431"/>
          <cell r="S4431" t="str">
            <v xml:space="preserve">32819 </v>
          </cell>
          <cell r="T4431"/>
          <cell r="U4431"/>
          <cell r="V4431"/>
          <cell r="W4431"/>
          <cell r="X4431"/>
          <cell r="Y4431"/>
          <cell r="Z4431"/>
          <cell r="AA4431">
            <v>32819</v>
          </cell>
          <cell r="AB4431"/>
        </row>
        <row r="4432">
          <cell r="A4432"/>
          <cell r="B4432"/>
          <cell r="C4432"/>
          <cell r="D4432"/>
          <cell r="E4432"/>
          <cell r="F4432"/>
          <cell r="G4432"/>
          <cell r="H4432"/>
          <cell r="I4432"/>
          <cell r="J4432"/>
          <cell r="K4432"/>
          <cell r="L4432"/>
          <cell r="M4432"/>
          <cell r="N4432"/>
          <cell r="O4432"/>
          <cell r="P4432">
            <v>0</v>
          </cell>
          <cell r="Q4432"/>
          <cell r="R4432"/>
          <cell r="S4432" t="str">
            <v xml:space="preserve">32819 </v>
          </cell>
          <cell r="T4432"/>
          <cell r="U4432"/>
          <cell r="V4432"/>
          <cell r="W4432"/>
          <cell r="X4432"/>
          <cell r="Y4432"/>
          <cell r="Z4432"/>
          <cell r="AA4432">
            <v>32819</v>
          </cell>
          <cell r="AB4432"/>
        </row>
        <row r="4433">
          <cell r="A4433"/>
          <cell r="B4433"/>
          <cell r="C4433"/>
          <cell r="D4433"/>
          <cell r="E4433"/>
          <cell r="F4433"/>
          <cell r="G4433"/>
          <cell r="H4433"/>
          <cell r="I4433"/>
          <cell r="J4433"/>
          <cell r="K4433"/>
          <cell r="L4433"/>
          <cell r="M4433"/>
          <cell r="N4433"/>
          <cell r="O4433"/>
          <cell r="P4433">
            <v>0</v>
          </cell>
          <cell r="Q4433"/>
          <cell r="R4433"/>
          <cell r="S4433" t="str">
            <v xml:space="preserve">32819 </v>
          </cell>
          <cell r="T4433"/>
          <cell r="U4433"/>
          <cell r="V4433"/>
          <cell r="W4433"/>
          <cell r="X4433"/>
          <cell r="Y4433"/>
          <cell r="Z4433"/>
          <cell r="AA4433">
            <v>32819</v>
          </cell>
          <cell r="AB4433"/>
        </row>
        <row r="4434">
          <cell r="A4434"/>
          <cell r="B4434"/>
          <cell r="C4434"/>
          <cell r="D4434"/>
          <cell r="E4434"/>
          <cell r="F4434"/>
          <cell r="G4434"/>
          <cell r="H4434"/>
          <cell r="I4434"/>
          <cell r="J4434"/>
          <cell r="K4434"/>
          <cell r="L4434"/>
          <cell r="M4434"/>
          <cell r="N4434"/>
          <cell r="O4434"/>
          <cell r="P4434">
            <v>0</v>
          </cell>
          <cell r="Q4434"/>
          <cell r="R4434"/>
          <cell r="S4434" t="str">
            <v xml:space="preserve">32819 </v>
          </cell>
          <cell r="T4434"/>
          <cell r="U4434"/>
          <cell r="V4434"/>
          <cell r="W4434"/>
          <cell r="X4434"/>
          <cell r="Y4434"/>
          <cell r="Z4434"/>
          <cell r="AA4434">
            <v>32819</v>
          </cell>
          <cell r="AB4434"/>
        </row>
        <row r="4435">
          <cell r="A4435"/>
          <cell r="B4435"/>
          <cell r="C4435"/>
          <cell r="D4435"/>
          <cell r="E4435"/>
          <cell r="F4435"/>
          <cell r="G4435"/>
          <cell r="H4435"/>
          <cell r="I4435"/>
          <cell r="J4435"/>
          <cell r="K4435"/>
          <cell r="L4435"/>
          <cell r="M4435"/>
          <cell r="N4435"/>
          <cell r="O4435"/>
          <cell r="P4435">
            <v>0</v>
          </cell>
          <cell r="Q4435"/>
          <cell r="R4435"/>
          <cell r="S4435" t="str">
            <v xml:space="preserve">32819 </v>
          </cell>
          <cell r="T4435"/>
          <cell r="U4435"/>
          <cell r="V4435"/>
          <cell r="W4435"/>
          <cell r="X4435"/>
          <cell r="Y4435"/>
          <cell r="Z4435"/>
          <cell r="AA4435">
            <v>32819</v>
          </cell>
          <cell r="AB4435"/>
        </row>
        <row r="4436">
          <cell r="A4436"/>
          <cell r="B4436"/>
          <cell r="C4436"/>
          <cell r="D4436"/>
          <cell r="E4436"/>
          <cell r="F4436"/>
          <cell r="G4436"/>
          <cell r="H4436"/>
          <cell r="I4436"/>
          <cell r="J4436"/>
          <cell r="K4436"/>
          <cell r="L4436"/>
          <cell r="M4436"/>
          <cell r="N4436"/>
          <cell r="O4436"/>
          <cell r="P4436">
            <v>0</v>
          </cell>
          <cell r="Q4436"/>
          <cell r="R4436"/>
          <cell r="S4436" t="str">
            <v xml:space="preserve">32819 </v>
          </cell>
          <cell r="T4436"/>
          <cell r="U4436"/>
          <cell r="V4436"/>
          <cell r="W4436"/>
          <cell r="X4436"/>
          <cell r="Y4436"/>
          <cell r="Z4436"/>
          <cell r="AA4436">
            <v>32819</v>
          </cell>
          <cell r="AB4436"/>
        </row>
        <row r="4437">
          <cell r="A4437"/>
          <cell r="B4437"/>
          <cell r="C4437"/>
          <cell r="D4437"/>
          <cell r="E4437"/>
          <cell r="F4437"/>
          <cell r="G4437"/>
          <cell r="H4437"/>
          <cell r="I4437"/>
          <cell r="J4437"/>
          <cell r="K4437"/>
          <cell r="L4437"/>
          <cell r="M4437"/>
          <cell r="N4437"/>
          <cell r="O4437"/>
          <cell r="P4437">
            <v>0</v>
          </cell>
          <cell r="Q4437"/>
          <cell r="R4437"/>
          <cell r="S4437" t="str">
            <v xml:space="preserve">32819 </v>
          </cell>
          <cell r="T4437"/>
          <cell r="U4437"/>
          <cell r="V4437"/>
          <cell r="W4437"/>
          <cell r="X4437"/>
          <cell r="Y4437"/>
          <cell r="Z4437"/>
          <cell r="AA4437">
            <v>32819</v>
          </cell>
          <cell r="AB4437"/>
        </row>
        <row r="4438">
          <cell r="A4438"/>
          <cell r="B4438"/>
          <cell r="C4438"/>
          <cell r="D4438"/>
          <cell r="E4438"/>
          <cell r="F4438"/>
          <cell r="G4438"/>
          <cell r="H4438"/>
          <cell r="I4438"/>
          <cell r="J4438"/>
          <cell r="K4438"/>
          <cell r="L4438"/>
          <cell r="M4438"/>
          <cell r="N4438"/>
          <cell r="O4438"/>
          <cell r="P4438">
            <v>0</v>
          </cell>
          <cell r="Q4438"/>
          <cell r="R4438"/>
          <cell r="S4438" t="str">
            <v xml:space="preserve">32819 </v>
          </cell>
          <cell r="T4438"/>
          <cell r="U4438"/>
          <cell r="V4438"/>
          <cell r="W4438"/>
          <cell r="X4438"/>
          <cell r="Y4438"/>
          <cell r="Z4438"/>
          <cell r="AA4438">
            <v>32819</v>
          </cell>
          <cell r="AB4438"/>
        </row>
        <row r="4439">
          <cell r="A4439"/>
          <cell r="B4439"/>
          <cell r="C4439"/>
          <cell r="D4439"/>
          <cell r="E4439"/>
          <cell r="F4439"/>
          <cell r="G4439"/>
          <cell r="H4439"/>
          <cell r="I4439"/>
          <cell r="J4439"/>
          <cell r="K4439"/>
          <cell r="L4439"/>
          <cell r="M4439"/>
          <cell r="N4439"/>
          <cell r="O4439"/>
          <cell r="P4439">
            <v>0</v>
          </cell>
          <cell r="Q4439"/>
          <cell r="R4439"/>
          <cell r="S4439" t="str">
            <v xml:space="preserve">32819 </v>
          </cell>
          <cell r="T4439"/>
          <cell r="U4439"/>
          <cell r="V4439"/>
          <cell r="W4439"/>
          <cell r="X4439"/>
          <cell r="Y4439"/>
          <cell r="Z4439"/>
          <cell r="AA4439">
            <v>32819</v>
          </cell>
          <cell r="AB4439"/>
        </row>
        <row r="4440">
          <cell r="A4440"/>
          <cell r="B4440"/>
          <cell r="C4440"/>
          <cell r="D4440"/>
          <cell r="E4440"/>
          <cell r="F4440"/>
          <cell r="G4440"/>
          <cell r="H4440"/>
          <cell r="I4440"/>
          <cell r="J4440"/>
          <cell r="K4440"/>
          <cell r="L4440"/>
          <cell r="M4440"/>
          <cell r="N4440"/>
          <cell r="O4440"/>
          <cell r="P4440">
            <v>0</v>
          </cell>
          <cell r="Q4440"/>
          <cell r="R4440"/>
          <cell r="S4440" t="str">
            <v xml:space="preserve">32819 </v>
          </cell>
          <cell r="T4440"/>
          <cell r="U4440"/>
          <cell r="V4440"/>
          <cell r="W4440"/>
          <cell r="X4440"/>
          <cell r="Y4440"/>
          <cell r="Z4440"/>
          <cell r="AA4440">
            <v>32819</v>
          </cell>
          <cell r="AB4440"/>
        </row>
        <row r="4441">
          <cell r="A4441"/>
          <cell r="B4441"/>
          <cell r="C4441"/>
          <cell r="D4441"/>
          <cell r="E4441"/>
          <cell r="F4441"/>
          <cell r="G4441"/>
          <cell r="H4441"/>
          <cell r="I4441"/>
          <cell r="J4441"/>
          <cell r="K4441"/>
          <cell r="L4441"/>
          <cell r="M4441"/>
          <cell r="N4441"/>
          <cell r="O4441"/>
          <cell r="P4441">
            <v>0</v>
          </cell>
          <cell r="Q4441"/>
          <cell r="R4441"/>
          <cell r="S4441" t="str">
            <v xml:space="preserve">32819 </v>
          </cell>
          <cell r="T4441"/>
          <cell r="U4441"/>
          <cell r="V4441"/>
          <cell r="W4441"/>
          <cell r="X4441"/>
          <cell r="Y4441"/>
          <cell r="Z4441"/>
          <cell r="AA4441">
            <v>32819</v>
          </cell>
          <cell r="AB4441"/>
        </row>
        <row r="4442">
          <cell r="A4442"/>
          <cell r="B4442"/>
          <cell r="C4442"/>
          <cell r="D4442"/>
          <cell r="E4442"/>
          <cell r="F4442"/>
          <cell r="G4442"/>
          <cell r="H4442"/>
          <cell r="I4442"/>
          <cell r="J4442"/>
          <cell r="K4442"/>
          <cell r="L4442"/>
          <cell r="M4442"/>
          <cell r="N4442"/>
          <cell r="O4442"/>
          <cell r="P4442">
            <v>0</v>
          </cell>
          <cell r="Q4442"/>
          <cell r="R4442"/>
          <cell r="S4442" t="str">
            <v xml:space="preserve">32819 </v>
          </cell>
          <cell r="T4442"/>
          <cell r="U4442"/>
          <cell r="V4442"/>
          <cell r="W4442"/>
          <cell r="X4442"/>
          <cell r="Y4442"/>
          <cell r="Z4442"/>
          <cell r="AA4442">
            <v>32819</v>
          </cell>
          <cell r="AB4442"/>
        </row>
        <row r="4443">
          <cell r="A4443"/>
          <cell r="B4443"/>
          <cell r="C4443"/>
          <cell r="D4443"/>
          <cell r="E4443"/>
          <cell r="F4443"/>
          <cell r="G4443"/>
          <cell r="H4443"/>
          <cell r="I4443"/>
          <cell r="J4443"/>
          <cell r="K4443"/>
          <cell r="L4443"/>
          <cell r="M4443"/>
          <cell r="N4443"/>
          <cell r="O4443"/>
          <cell r="P4443">
            <v>0</v>
          </cell>
          <cell r="Q4443"/>
          <cell r="R4443"/>
          <cell r="S4443" t="str">
            <v xml:space="preserve">32819 </v>
          </cell>
          <cell r="T4443"/>
          <cell r="U4443"/>
          <cell r="V4443"/>
          <cell r="W4443"/>
          <cell r="X4443"/>
          <cell r="Y4443"/>
          <cell r="Z4443"/>
          <cell r="AA4443">
            <v>32819</v>
          </cell>
          <cell r="AB4443"/>
        </row>
        <row r="4444">
          <cell r="A4444"/>
          <cell r="B4444"/>
          <cell r="C4444"/>
          <cell r="D4444"/>
          <cell r="E4444"/>
          <cell r="F4444"/>
          <cell r="G4444"/>
          <cell r="H4444"/>
          <cell r="I4444"/>
          <cell r="J4444"/>
          <cell r="K4444"/>
          <cell r="L4444"/>
          <cell r="M4444"/>
          <cell r="N4444"/>
          <cell r="O4444"/>
          <cell r="P4444">
            <v>0</v>
          </cell>
          <cell r="Q4444"/>
          <cell r="R4444"/>
          <cell r="S4444" t="str">
            <v xml:space="preserve">32819 </v>
          </cell>
          <cell r="T4444"/>
          <cell r="U4444"/>
          <cell r="V4444"/>
          <cell r="W4444"/>
          <cell r="X4444"/>
          <cell r="Y4444"/>
          <cell r="Z4444"/>
          <cell r="AA4444">
            <v>32819</v>
          </cell>
          <cell r="AB4444"/>
        </row>
        <row r="4445">
          <cell r="A4445"/>
          <cell r="B4445"/>
          <cell r="C4445"/>
          <cell r="D4445"/>
          <cell r="E4445"/>
          <cell r="F4445"/>
          <cell r="G4445"/>
          <cell r="H4445"/>
          <cell r="I4445"/>
          <cell r="J4445"/>
          <cell r="K4445"/>
          <cell r="L4445"/>
          <cell r="M4445"/>
          <cell r="N4445"/>
          <cell r="O4445"/>
          <cell r="P4445">
            <v>0</v>
          </cell>
          <cell r="Q4445"/>
          <cell r="R4445"/>
          <cell r="S4445" t="str">
            <v xml:space="preserve">32819 </v>
          </cell>
          <cell r="T4445"/>
          <cell r="U4445"/>
          <cell r="V4445"/>
          <cell r="W4445"/>
          <cell r="X4445"/>
          <cell r="Y4445"/>
          <cell r="Z4445"/>
          <cell r="AA4445">
            <v>32819</v>
          </cell>
          <cell r="AB4445"/>
        </row>
        <row r="4446">
          <cell r="A4446"/>
          <cell r="B4446"/>
          <cell r="C4446"/>
          <cell r="D4446"/>
          <cell r="E4446"/>
          <cell r="F4446"/>
          <cell r="G4446"/>
          <cell r="H4446"/>
          <cell r="I4446"/>
          <cell r="J4446"/>
          <cell r="K4446"/>
          <cell r="L4446"/>
          <cell r="M4446"/>
          <cell r="N4446"/>
          <cell r="O4446"/>
          <cell r="P4446">
            <v>0</v>
          </cell>
          <cell r="Q4446"/>
          <cell r="R4446"/>
          <cell r="S4446" t="str">
            <v xml:space="preserve">32819 </v>
          </cell>
          <cell r="T4446"/>
          <cell r="U4446"/>
          <cell r="V4446"/>
          <cell r="W4446"/>
          <cell r="X4446"/>
          <cell r="Y4446"/>
          <cell r="Z4446"/>
          <cell r="AA4446">
            <v>32819</v>
          </cell>
          <cell r="AB4446"/>
        </row>
        <row r="4447">
          <cell r="A4447"/>
          <cell r="B4447"/>
          <cell r="C4447"/>
          <cell r="D4447"/>
          <cell r="E4447"/>
          <cell r="F4447"/>
          <cell r="G4447"/>
          <cell r="H4447"/>
          <cell r="I4447"/>
          <cell r="J4447"/>
          <cell r="K4447"/>
          <cell r="L4447"/>
          <cell r="M4447"/>
          <cell r="N4447"/>
          <cell r="O4447"/>
          <cell r="P4447">
            <v>0</v>
          </cell>
          <cell r="Q4447"/>
          <cell r="R4447"/>
          <cell r="S4447" t="str">
            <v xml:space="preserve">32819 </v>
          </cell>
          <cell r="T4447"/>
          <cell r="U4447"/>
          <cell r="V4447"/>
          <cell r="W4447"/>
          <cell r="X4447"/>
          <cell r="Y4447"/>
          <cell r="Z4447"/>
          <cell r="AA4447">
            <v>32819</v>
          </cell>
          <cell r="AB4447"/>
        </row>
        <row r="4448">
          <cell r="A4448"/>
          <cell r="B4448"/>
          <cell r="C4448"/>
          <cell r="D4448"/>
          <cell r="E4448"/>
          <cell r="F4448"/>
          <cell r="G4448"/>
          <cell r="H4448"/>
          <cell r="I4448"/>
          <cell r="J4448"/>
          <cell r="K4448"/>
          <cell r="L4448"/>
          <cell r="M4448"/>
          <cell r="N4448"/>
          <cell r="O4448"/>
          <cell r="P4448">
            <v>0</v>
          </cell>
          <cell r="Q4448"/>
          <cell r="R4448"/>
          <cell r="S4448" t="str">
            <v xml:space="preserve">32819 </v>
          </cell>
          <cell r="T4448"/>
          <cell r="U4448"/>
          <cell r="V4448"/>
          <cell r="W4448"/>
          <cell r="X4448"/>
          <cell r="Y4448"/>
          <cell r="Z4448"/>
          <cell r="AA4448">
            <v>32819</v>
          </cell>
          <cell r="AB4448"/>
        </row>
        <row r="4449">
          <cell r="A4449"/>
          <cell r="B4449"/>
          <cell r="C4449"/>
          <cell r="D4449"/>
          <cell r="E4449"/>
          <cell r="F4449"/>
          <cell r="G4449"/>
          <cell r="H4449"/>
          <cell r="I4449"/>
          <cell r="J4449"/>
          <cell r="K4449"/>
          <cell r="L4449"/>
          <cell r="M4449"/>
          <cell r="N4449"/>
          <cell r="O4449"/>
          <cell r="P4449">
            <v>0</v>
          </cell>
          <cell r="Q4449"/>
          <cell r="R4449"/>
          <cell r="S4449" t="str">
            <v xml:space="preserve">32819 </v>
          </cell>
          <cell r="T4449"/>
          <cell r="U4449"/>
          <cell r="V4449"/>
          <cell r="W4449"/>
          <cell r="X4449"/>
          <cell r="Y4449"/>
          <cell r="Z4449"/>
          <cell r="AA4449">
            <v>32819</v>
          </cell>
          <cell r="AB4449"/>
        </row>
        <row r="4450">
          <cell r="A4450"/>
          <cell r="B4450"/>
          <cell r="C4450"/>
          <cell r="D4450"/>
          <cell r="E4450"/>
          <cell r="F4450"/>
          <cell r="G4450"/>
          <cell r="H4450"/>
          <cell r="I4450"/>
          <cell r="J4450"/>
          <cell r="K4450"/>
          <cell r="L4450"/>
          <cell r="M4450"/>
          <cell r="N4450"/>
          <cell r="O4450"/>
          <cell r="P4450">
            <v>0</v>
          </cell>
          <cell r="Q4450"/>
          <cell r="R4450"/>
          <cell r="S4450" t="str">
            <v xml:space="preserve">32819 </v>
          </cell>
          <cell r="T4450"/>
          <cell r="U4450"/>
          <cell r="V4450"/>
          <cell r="W4450"/>
          <cell r="X4450"/>
          <cell r="Y4450"/>
          <cell r="Z4450"/>
          <cell r="AA4450">
            <v>32819</v>
          </cell>
          <cell r="AB4450"/>
        </row>
        <row r="4451">
          <cell r="A4451"/>
          <cell r="B4451"/>
          <cell r="C4451"/>
          <cell r="D4451"/>
          <cell r="E4451"/>
          <cell r="F4451"/>
          <cell r="G4451"/>
          <cell r="H4451"/>
          <cell r="I4451"/>
          <cell r="J4451"/>
          <cell r="K4451"/>
          <cell r="L4451"/>
          <cell r="M4451"/>
          <cell r="N4451"/>
          <cell r="O4451"/>
          <cell r="P4451">
            <v>0</v>
          </cell>
          <cell r="Q4451"/>
          <cell r="R4451"/>
          <cell r="S4451" t="str">
            <v xml:space="preserve">32819 </v>
          </cell>
          <cell r="T4451"/>
          <cell r="U4451"/>
          <cell r="V4451"/>
          <cell r="W4451"/>
          <cell r="X4451"/>
          <cell r="Y4451"/>
          <cell r="Z4451"/>
          <cell r="AA4451">
            <v>32819</v>
          </cell>
          <cell r="AB4451"/>
        </row>
        <row r="4452">
          <cell r="A4452"/>
          <cell r="B4452"/>
          <cell r="C4452"/>
          <cell r="D4452"/>
          <cell r="E4452"/>
          <cell r="F4452"/>
          <cell r="G4452"/>
          <cell r="H4452"/>
          <cell r="I4452"/>
          <cell r="J4452"/>
          <cell r="K4452"/>
          <cell r="L4452"/>
          <cell r="M4452"/>
          <cell r="N4452"/>
          <cell r="O4452"/>
          <cell r="P4452">
            <v>0</v>
          </cell>
          <cell r="Q4452"/>
          <cell r="R4452"/>
          <cell r="S4452" t="str">
            <v xml:space="preserve">32819 </v>
          </cell>
          <cell r="T4452"/>
          <cell r="U4452"/>
          <cell r="V4452"/>
          <cell r="W4452"/>
          <cell r="X4452"/>
          <cell r="Y4452"/>
          <cell r="Z4452"/>
          <cell r="AA4452">
            <v>32819</v>
          </cell>
          <cell r="AB4452"/>
        </row>
        <row r="4453">
          <cell r="A4453"/>
          <cell r="B4453"/>
          <cell r="C4453"/>
          <cell r="D4453"/>
          <cell r="E4453"/>
          <cell r="F4453"/>
          <cell r="G4453"/>
          <cell r="H4453"/>
          <cell r="I4453"/>
          <cell r="J4453"/>
          <cell r="K4453"/>
          <cell r="L4453"/>
          <cell r="M4453"/>
          <cell r="N4453"/>
          <cell r="O4453"/>
          <cell r="P4453">
            <v>0</v>
          </cell>
          <cell r="Q4453"/>
          <cell r="R4453"/>
          <cell r="S4453" t="str">
            <v xml:space="preserve">32819 </v>
          </cell>
          <cell r="T4453"/>
          <cell r="U4453"/>
          <cell r="V4453"/>
          <cell r="W4453"/>
          <cell r="X4453"/>
          <cell r="Y4453"/>
          <cell r="Z4453"/>
          <cell r="AA4453">
            <v>32819</v>
          </cell>
          <cell r="AB4453"/>
        </row>
        <row r="4454">
          <cell r="A4454"/>
          <cell r="B4454"/>
          <cell r="C4454"/>
          <cell r="D4454"/>
          <cell r="E4454"/>
          <cell r="F4454"/>
          <cell r="G4454"/>
          <cell r="H4454"/>
          <cell r="I4454"/>
          <cell r="J4454"/>
          <cell r="K4454"/>
          <cell r="L4454"/>
          <cell r="M4454"/>
          <cell r="N4454"/>
          <cell r="O4454"/>
          <cell r="P4454">
            <v>0</v>
          </cell>
          <cell r="Q4454"/>
          <cell r="R4454"/>
          <cell r="S4454" t="str">
            <v xml:space="preserve">32819 </v>
          </cell>
          <cell r="T4454"/>
          <cell r="U4454"/>
          <cell r="V4454"/>
          <cell r="W4454"/>
          <cell r="X4454"/>
          <cell r="Y4454"/>
          <cell r="Z4454"/>
          <cell r="AA4454">
            <v>32819</v>
          </cell>
          <cell r="AB4454"/>
        </row>
        <row r="4455">
          <cell r="A4455"/>
          <cell r="B4455"/>
          <cell r="C4455"/>
          <cell r="D4455"/>
          <cell r="E4455"/>
          <cell r="F4455"/>
          <cell r="G4455"/>
          <cell r="H4455"/>
          <cell r="I4455"/>
          <cell r="J4455"/>
          <cell r="K4455"/>
          <cell r="L4455"/>
          <cell r="M4455"/>
          <cell r="N4455"/>
          <cell r="O4455"/>
          <cell r="P4455">
            <v>0</v>
          </cell>
          <cell r="Q4455"/>
          <cell r="R4455"/>
          <cell r="S4455" t="str">
            <v xml:space="preserve">32819 </v>
          </cell>
          <cell r="T4455"/>
          <cell r="U4455"/>
          <cell r="V4455"/>
          <cell r="W4455"/>
          <cell r="X4455"/>
          <cell r="Y4455"/>
          <cell r="Z4455"/>
          <cell r="AA4455">
            <v>32819</v>
          </cell>
          <cell r="AB4455"/>
        </row>
        <row r="4456">
          <cell r="A4456"/>
          <cell r="B4456"/>
          <cell r="C4456"/>
          <cell r="D4456"/>
          <cell r="E4456"/>
          <cell r="F4456"/>
          <cell r="G4456"/>
          <cell r="H4456"/>
          <cell r="I4456"/>
          <cell r="J4456"/>
          <cell r="K4456"/>
          <cell r="L4456"/>
          <cell r="M4456"/>
          <cell r="N4456"/>
          <cell r="O4456"/>
          <cell r="P4456">
            <v>0</v>
          </cell>
          <cell r="Q4456"/>
          <cell r="R4456"/>
          <cell r="S4456" t="str">
            <v xml:space="preserve">32819 </v>
          </cell>
          <cell r="T4456"/>
          <cell r="U4456"/>
          <cell r="V4456"/>
          <cell r="W4456"/>
          <cell r="X4456"/>
          <cell r="Y4456"/>
          <cell r="Z4456"/>
          <cell r="AA4456">
            <v>32819</v>
          </cell>
          <cell r="AB4456"/>
        </row>
        <row r="4457">
          <cell r="A4457"/>
          <cell r="B4457"/>
          <cell r="C4457"/>
          <cell r="D4457"/>
          <cell r="E4457"/>
          <cell r="F4457"/>
          <cell r="G4457"/>
          <cell r="H4457"/>
          <cell r="I4457"/>
          <cell r="J4457"/>
          <cell r="K4457"/>
          <cell r="L4457"/>
          <cell r="M4457"/>
          <cell r="N4457"/>
          <cell r="O4457"/>
          <cell r="P4457">
            <v>0</v>
          </cell>
          <cell r="Q4457"/>
          <cell r="R4457"/>
          <cell r="S4457" t="str">
            <v xml:space="preserve">32819 </v>
          </cell>
          <cell r="T4457"/>
          <cell r="U4457"/>
          <cell r="V4457"/>
          <cell r="W4457"/>
          <cell r="X4457"/>
          <cell r="Y4457"/>
          <cell r="Z4457"/>
          <cell r="AA4457">
            <v>32819</v>
          </cell>
          <cell r="AB4457"/>
        </row>
        <row r="4458">
          <cell r="A4458"/>
          <cell r="B4458"/>
          <cell r="C4458"/>
          <cell r="D4458"/>
          <cell r="E4458"/>
          <cell r="F4458"/>
          <cell r="G4458"/>
          <cell r="H4458"/>
          <cell r="I4458"/>
          <cell r="J4458"/>
          <cell r="K4458"/>
          <cell r="L4458"/>
          <cell r="M4458"/>
          <cell r="N4458"/>
          <cell r="O4458"/>
          <cell r="P4458">
            <v>0</v>
          </cell>
          <cell r="Q4458"/>
          <cell r="R4458"/>
          <cell r="S4458" t="str">
            <v xml:space="preserve">32819 </v>
          </cell>
          <cell r="T4458"/>
          <cell r="U4458"/>
          <cell r="V4458"/>
          <cell r="W4458"/>
          <cell r="X4458"/>
          <cell r="Y4458"/>
          <cell r="Z4458"/>
          <cell r="AA4458">
            <v>32819</v>
          </cell>
          <cell r="AB4458"/>
        </row>
        <row r="4459">
          <cell r="A4459"/>
          <cell r="B4459"/>
          <cell r="C4459"/>
          <cell r="D4459"/>
          <cell r="E4459"/>
          <cell r="F4459"/>
          <cell r="G4459"/>
          <cell r="H4459"/>
          <cell r="I4459"/>
          <cell r="J4459"/>
          <cell r="K4459"/>
          <cell r="L4459"/>
          <cell r="M4459"/>
          <cell r="N4459"/>
          <cell r="O4459"/>
          <cell r="P4459">
            <v>0</v>
          </cell>
          <cell r="Q4459"/>
          <cell r="R4459"/>
          <cell r="S4459" t="str">
            <v xml:space="preserve">32819 </v>
          </cell>
          <cell r="T4459"/>
          <cell r="U4459"/>
          <cell r="V4459"/>
          <cell r="W4459"/>
          <cell r="X4459"/>
          <cell r="Y4459"/>
          <cell r="Z4459"/>
          <cell r="AA4459">
            <v>32819</v>
          </cell>
          <cell r="AB4459"/>
        </row>
        <row r="4460">
          <cell r="A4460"/>
          <cell r="B4460"/>
          <cell r="C4460"/>
          <cell r="D4460"/>
          <cell r="E4460"/>
          <cell r="F4460"/>
          <cell r="G4460"/>
          <cell r="H4460"/>
          <cell r="I4460"/>
          <cell r="J4460"/>
          <cell r="K4460"/>
          <cell r="L4460"/>
          <cell r="M4460"/>
          <cell r="N4460"/>
          <cell r="O4460"/>
          <cell r="P4460">
            <v>0</v>
          </cell>
          <cell r="Q4460"/>
          <cell r="R4460"/>
          <cell r="S4460" t="str">
            <v xml:space="preserve">32819 </v>
          </cell>
          <cell r="T4460"/>
          <cell r="U4460"/>
          <cell r="V4460"/>
          <cell r="W4460"/>
          <cell r="X4460"/>
          <cell r="Y4460"/>
          <cell r="Z4460"/>
          <cell r="AA4460">
            <v>32819</v>
          </cell>
          <cell r="AB4460"/>
        </row>
        <row r="4461">
          <cell r="A4461"/>
          <cell r="B4461"/>
          <cell r="C4461"/>
          <cell r="D4461"/>
          <cell r="E4461"/>
          <cell r="F4461"/>
          <cell r="G4461"/>
          <cell r="H4461"/>
          <cell r="I4461"/>
          <cell r="J4461"/>
          <cell r="K4461"/>
          <cell r="L4461"/>
          <cell r="M4461"/>
          <cell r="N4461"/>
          <cell r="O4461"/>
          <cell r="P4461">
            <v>0</v>
          </cell>
          <cell r="Q4461"/>
          <cell r="R4461"/>
          <cell r="S4461" t="str">
            <v xml:space="preserve">32819 </v>
          </cell>
          <cell r="T4461"/>
          <cell r="U4461"/>
          <cell r="V4461"/>
          <cell r="W4461"/>
          <cell r="X4461"/>
          <cell r="Y4461"/>
          <cell r="Z4461"/>
          <cell r="AA4461">
            <v>32819</v>
          </cell>
          <cell r="AB4461"/>
        </row>
        <row r="4462">
          <cell r="A4462"/>
          <cell r="B4462"/>
          <cell r="C4462"/>
          <cell r="D4462"/>
          <cell r="E4462"/>
          <cell r="F4462"/>
          <cell r="G4462"/>
          <cell r="H4462"/>
          <cell r="I4462"/>
          <cell r="J4462"/>
          <cell r="K4462"/>
          <cell r="L4462"/>
          <cell r="M4462"/>
          <cell r="N4462"/>
          <cell r="O4462"/>
          <cell r="P4462">
            <v>0</v>
          </cell>
          <cell r="Q4462"/>
          <cell r="R4462"/>
          <cell r="S4462" t="str">
            <v xml:space="preserve">32819 </v>
          </cell>
          <cell r="T4462"/>
          <cell r="U4462"/>
          <cell r="V4462"/>
          <cell r="W4462"/>
          <cell r="X4462"/>
          <cell r="Y4462"/>
          <cell r="Z4462"/>
          <cell r="AA4462">
            <v>32819</v>
          </cell>
          <cell r="AB4462"/>
        </row>
        <row r="4463">
          <cell r="A4463"/>
          <cell r="B4463"/>
          <cell r="C4463"/>
          <cell r="D4463"/>
          <cell r="E4463"/>
          <cell r="F4463"/>
          <cell r="G4463"/>
          <cell r="H4463"/>
          <cell r="I4463"/>
          <cell r="J4463"/>
          <cell r="K4463"/>
          <cell r="L4463"/>
          <cell r="M4463"/>
          <cell r="N4463"/>
          <cell r="O4463"/>
          <cell r="P4463">
            <v>0</v>
          </cell>
          <cell r="Q4463"/>
          <cell r="R4463"/>
          <cell r="S4463" t="str">
            <v xml:space="preserve">32819 </v>
          </cell>
          <cell r="T4463"/>
          <cell r="U4463"/>
          <cell r="V4463"/>
          <cell r="W4463"/>
          <cell r="X4463"/>
          <cell r="Y4463"/>
          <cell r="Z4463"/>
          <cell r="AA4463">
            <v>32819</v>
          </cell>
          <cell r="AB4463"/>
        </row>
        <row r="4464">
          <cell r="A4464"/>
          <cell r="B4464"/>
          <cell r="C4464"/>
          <cell r="D4464"/>
          <cell r="E4464"/>
          <cell r="F4464"/>
          <cell r="G4464"/>
          <cell r="H4464"/>
          <cell r="I4464"/>
          <cell r="J4464"/>
          <cell r="K4464"/>
          <cell r="L4464"/>
          <cell r="M4464"/>
          <cell r="N4464"/>
          <cell r="O4464"/>
          <cell r="P4464">
            <v>0</v>
          </cell>
          <cell r="Q4464"/>
          <cell r="R4464"/>
          <cell r="S4464" t="str">
            <v xml:space="preserve">32819 </v>
          </cell>
          <cell r="T4464"/>
          <cell r="U4464"/>
          <cell r="V4464"/>
          <cell r="W4464"/>
          <cell r="X4464"/>
          <cell r="Y4464"/>
          <cell r="Z4464"/>
          <cell r="AA4464">
            <v>32819</v>
          </cell>
          <cell r="AB4464"/>
        </row>
        <row r="4465">
          <cell r="A4465"/>
          <cell r="B4465"/>
          <cell r="C4465"/>
          <cell r="D4465"/>
          <cell r="E4465"/>
          <cell r="F4465"/>
          <cell r="G4465"/>
          <cell r="H4465"/>
          <cell r="I4465"/>
          <cell r="J4465"/>
          <cell r="K4465"/>
          <cell r="L4465"/>
          <cell r="M4465"/>
          <cell r="N4465"/>
          <cell r="O4465"/>
          <cell r="P4465">
            <v>0</v>
          </cell>
          <cell r="Q4465"/>
          <cell r="R4465"/>
          <cell r="S4465" t="str">
            <v xml:space="preserve">32819 </v>
          </cell>
          <cell r="T4465"/>
          <cell r="U4465"/>
          <cell r="V4465"/>
          <cell r="W4465"/>
          <cell r="X4465"/>
          <cell r="Y4465"/>
          <cell r="Z4465"/>
          <cell r="AA4465">
            <v>32819</v>
          </cell>
          <cell r="AB4465"/>
        </row>
        <row r="4466">
          <cell r="A4466"/>
          <cell r="B4466"/>
          <cell r="C4466"/>
          <cell r="D4466"/>
          <cell r="E4466"/>
          <cell r="F4466"/>
          <cell r="G4466"/>
          <cell r="H4466"/>
          <cell r="I4466"/>
          <cell r="J4466"/>
          <cell r="K4466"/>
          <cell r="L4466"/>
          <cell r="M4466"/>
          <cell r="N4466"/>
          <cell r="O4466"/>
          <cell r="P4466">
            <v>0</v>
          </cell>
          <cell r="Q4466"/>
          <cell r="R4466"/>
          <cell r="S4466" t="str">
            <v xml:space="preserve">32819 </v>
          </cell>
          <cell r="T4466"/>
          <cell r="U4466"/>
          <cell r="V4466"/>
          <cell r="W4466"/>
          <cell r="X4466"/>
          <cell r="Y4466"/>
          <cell r="Z4466"/>
          <cell r="AA4466">
            <v>32819</v>
          </cell>
          <cell r="AB4466"/>
        </row>
        <row r="4467">
          <cell r="A4467"/>
          <cell r="B4467"/>
          <cell r="C4467"/>
          <cell r="D4467"/>
          <cell r="E4467"/>
          <cell r="F4467"/>
          <cell r="G4467"/>
          <cell r="H4467"/>
          <cell r="I4467"/>
          <cell r="J4467"/>
          <cell r="K4467"/>
          <cell r="L4467"/>
          <cell r="M4467"/>
          <cell r="N4467"/>
          <cell r="O4467"/>
          <cell r="P4467">
            <v>0</v>
          </cell>
          <cell r="Q4467"/>
          <cell r="R4467"/>
          <cell r="S4467" t="str">
            <v xml:space="preserve">32819 </v>
          </cell>
          <cell r="T4467"/>
          <cell r="U4467"/>
          <cell r="V4467"/>
          <cell r="W4467"/>
          <cell r="X4467"/>
          <cell r="Y4467"/>
          <cell r="Z4467"/>
          <cell r="AA4467">
            <v>32819</v>
          </cell>
          <cell r="AB4467"/>
        </row>
        <row r="4468">
          <cell r="A4468"/>
          <cell r="B4468"/>
          <cell r="C4468"/>
          <cell r="D4468"/>
          <cell r="E4468"/>
          <cell r="F4468"/>
          <cell r="G4468"/>
          <cell r="H4468"/>
          <cell r="I4468"/>
          <cell r="J4468"/>
          <cell r="K4468"/>
          <cell r="L4468"/>
          <cell r="M4468"/>
          <cell r="N4468"/>
          <cell r="O4468"/>
          <cell r="P4468">
            <v>0</v>
          </cell>
          <cell r="Q4468"/>
          <cell r="R4468"/>
          <cell r="S4468" t="str">
            <v xml:space="preserve">32819 </v>
          </cell>
          <cell r="T4468"/>
          <cell r="U4468"/>
          <cell r="V4468"/>
          <cell r="W4468"/>
          <cell r="X4468"/>
          <cell r="Y4468"/>
          <cell r="Z4468"/>
          <cell r="AA4468">
            <v>32819</v>
          </cell>
          <cell r="AB4468"/>
        </row>
        <row r="4469">
          <cell r="A4469"/>
          <cell r="B4469"/>
          <cell r="C4469"/>
          <cell r="D4469"/>
          <cell r="E4469"/>
          <cell r="F4469"/>
          <cell r="G4469"/>
          <cell r="H4469"/>
          <cell r="I4469"/>
          <cell r="J4469"/>
          <cell r="K4469"/>
          <cell r="L4469"/>
          <cell r="M4469"/>
          <cell r="N4469"/>
          <cell r="O4469"/>
          <cell r="P4469">
            <v>0</v>
          </cell>
          <cell r="Q4469"/>
          <cell r="R4469"/>
          <cell r="S4469" t="str">
            <v xml:space="preserve">32819 </v>
          </cell>
          <cell r="T4469"/>
          <cell r="U4469"/>
          <cell r="V4469"/>
          <cell r="W4469"/>
          <cell r="X4469"/>
          <cell r="Y4469"/>
          <cell r="Z4469"/>
          <cell r="AA4469">
            <v>32819</v>
          </cell>
          <cell r="AB4469"/>
        </row>
        <row r="4470">
          <cell r="A4470"/>
          <cell r="B4470"/>
          <cell r="C4470"/>
          <cell r="D4470"/>
          <cell r="E4470"/>
          <cell r="F4470"/>
          <cell r="G4470"/>
          <cell r="H4470"/>
          <cell r="I4470"/>
          <cell r="J4470"/>
          <cell r="K4470"/>
          <cell r="L4470"/>
          <cell r="M4470"/>
          <cell r="N4470"/>
          <cell r="O4470"/>
          <cell r="P4470">
            <v>0</v>
          </cell>
          <cell r="Q4470"/>
          <cell r="R4470"/>
          <cell r="S4470" t="str">
            <v xml:space="preserve">32819 </v>
          </cell>
          <cell r="T4470"/>
          <cell r="U4470"/>
          <cell r="V4470"/>
          <cell r="W4470"/>
          <cell r="X4470"/>
          <cell r="Y4470"/>
          <cell r="Z4470"/>
          <cell r="AA4470">
            <v>32819</v>
          </cell>
          <cell r="AB4470"/>
        </row>
        <row r="4471">
          <cell r="A4471"/>
          <cell r="B4471"/>
          <cell r="C4471"/>
          <cell r="D4471"/>
          <cell r="E4471"/>
          <cell r="F4471"/>
          <cell r="G4471"/>
          <cell r="H4471"/>
          <cell r="I4471"/>
          <cell r="J4471"/>
          <cell r="K4471"/>
          <cell r="L4471"/>
          <cell r="M4471"/>
          <cell r="N4471"/>
          <cell r="O4471"/>
          <cell r="P4471">
            <v>0</v>
          </cell>
          <cell r="Q4471"/>
          <cell r="R4471"/>
          <cell r="S4471" t="str">
            <v xml:space="preserve">32819 </v>
          </cell>
          <cell r="T4471"/>
          <cell r="U4471"/>
          <cell r="V4471"/>
          <cell r="W4471"/>
          <cell r="X4471"/>
          <cell r="Y4471"/>
          <cell r="Z4471"/>
          <cell r="AA4471">
            <v>32819</v>
          </cell>
          <cell r="AB4471"/>
        </row>
        <row r="4472">
          <cell r="A4472"/>
          <cell r="B4472"/>
          <cell r="C4472"/>
          <cell r="D4472"/>
          <cell r="E4472"/>
          <cell r="F4472"/>
          <cell r="G4472"/>
          <cell r="H4472"/>
          <cell r="I4472"/>
          <cell r="J4472"/>
          <cell r="K4472"/>
          <cell r="L4472"/>
          <cell r="M4472"/>
          <cell r="N4472"/>
          <cell r="O4472"/>
          <cell r="P4472">
            <v>0</v>
          </cell>
          <cell r="Q4472"/>
          <cell r="R4472"/>
          <cell r="S4472" t="str">
            <v xml:space="preserve">32819 </v>
          </cell>
          <cell r="T4472"/>
          <cell r="U4472"/>
          <cell r="V4472"/>
          <cell r="W4472"/>
          <cell r="X4472"/>
          <cell r="Y4472"/>
          <cell r="Z4472"/>
          <cell r="AA4472">
            <v>32819</v>
          </cell>
          <cell r="AB4472"/>
        </row>
        <row r="4473">
          <cell r="A4473"/>
          <cell r="B4473"/>
          <cell r="C4473"/>
          <cell r="D4473"/>
          <cell r="E4473"/>
          <cell r="F4473"/>
          <cell r="G4473"/>
          <cell r="H4473"/>
          <cell r="I4473"/>
          <cell r="J4473"/>
          <cell r="K4473"/>
          <cell r="L4473"/>
          <cell r="M4473"/>
          <cell r="N4473"/>
          <cell r="O4473"/>
          <cell r="P4473">
            <v>0</v>
          </cell>
          <cell r="Q4473"/>
          <cell r="R4473"/>
          <cell r="S4473" t="str">
            <v xml:space="preserve">32819 </v>
          </cell>
          <cell r="T4473"/>
          <cell r="U4473"/>
          <cell r="V4473"/>
          <cell r="W4473"/>
          <cell r="X4473"/>
          <cell r="Y4473"/>
          <cell r="Z4473"/>
          <cell r="AA4473">
            <v>32819</v>
          </cell>
          <cell r="AB4473"/>
        </row>
        <row r="4474">
          <cell r="A4474"/>
          <cell r="B4474"/>
          <cell r="C4474"/>
          <cell r="D4474"/>
          <cell r="E4474"/>
          <cell r="F4474"/>
          <cell r="G4474"/>
          <cell r="H4474"/>
          <cell r="I4474"/>
          <cell r="J4474"/>
          <cell r="K4474"/>
          <cell r="L4474"/>
          <cell r="M4474"/>
          <cell r="N4474"/>
          <cell r="O4474"/>
          <cell r="P4474">
            <v>0</v>
          </cell>
          <cell r="Q4474"/>
          <cell r="R4474"/>
          <cell r="S4474" t="str">
            <v xml:space="preserve">32819 </v>
          </cell>
          <cell r="T4474"/>
          <cell r="U4474"/>
          <cell r="V4474"/>
          <cell r="W4474"/>
          <cell r="X4474"/>
          <cell r="Y4474"/>
          <cell r="Z4474"/>
          <cell r="AA4474">
            <v>32819</v>
          </cell>
          <cell r="AB4474"/>
        </row>
        <row r="4475">
          <cell r="A4475"/>
          <cell r="B4475"/>
          <cell r="C4475"/>
          <cell r="D4475"/>
          <cell r="E4475"/>
          <cell r="F4475"/>
          <cell r="G4475"/>
          <cell r="H4475"/>
          <cell r="I4475"/>
          <cell r="J4475"/>
          <cell r="K4475"/>
          <cell r="L4475"/>
          <cell r="M4475"/>
          <cell r="N4475"/>
          <cell r="O4475"/>
          <cell r="P4475">
            <v>0</v>
          </cell>
          <cell r="Q4475"/>
          <cell r="R4475"/>
          <cell r="S4475" t="str">
            <v xml:space="preserve">32819 </v>
          </cell>
          <cell r="T4475"/>
          <cell r="U4475"/>
          <cell r="V4475"/>
          <cell r="W4475"/>
          <cell r="X4475"/>
          <cell r="Y4475"/>
          <cell r="Z4475"/>
          <cell r="AA4475">
            <v>32819</v>
          </cell>
          <cell r="AB4475"/>
        </row>
        <row r="4476">
          <cell r="A4476"/>
          <cell r="B4476"/>
          <cell r="C4476"/>
          <cell r="D4476"/>
          <cell r="E4476"/>
          <cell r="F4476"/>
          <cell r="G4476"/>
          <cell r="H4476"/>
          <cell r="I4476"/>
          <cell r="J4476"/>
          <cell r="K4476"/>
          <cell r="L4476"/>
          <cell r="M4476"/>
          <cell r="N4476"/>
          <cell r="O4476"/>
          <cell r="P4476">
            <v>0</v>
          </cell>
          <cell r="Q4476"/>
          <cell r="R4476"/>
          <cell r="S4476" t="str">
            <v xml:space="preserve">32819 </v>
          </cell>
          <cell r="T4476"/>
          <cell r="U4476"/>
          <cell r="V4476"/>
          <cell r="W4476"/>
          <cell r="X4476"/>
          <cell r="Y4476"/>
          <cell r="Z4476"/>
          <cell r="AA4476">
            <v>32819</v>
          </cell>
          <cell r="AB4476"/>
        </row>
        <row r="4477">
          <cell r="A4477"/>
          <cell r="B4477"/>
          <cell r="C4477"/>
          <cell r="D4477"/>
          <cell r="E4477"/>
          <cell r="F4477"/>
          <cell r="G4477"/>
          <cell r="H4477"/>
          <cell r="I4477"/>
          <cell r="J4477"/>
          <cell r="K4477"/>
          <cell r="L4477"/>
          <cell r="M4477"/>
          <cell r="N4477"/>
          <cell r="O4477"/>
          <cell r="P4477">
            <v>0</v>
          </cell>
          <cell r="Q4477"/>
          <cell r="R4477"/>
          <cell r="S4477" t="str">
            <v xml:space="preserve">32819 </v>
          </cell>
          <cell r="T4477"/>
          <cell r="U4477"/>
          <cell r="V4477"/>
          <cell r="W4477"/>
          <cell r="X4477"/>
          <cell r="Y4477"/>
          <cell r="Z4477"/>
          <cell r="AA4477">
            <v>32819</v>
          </cell>
          <cell r="AB4477"/>
        </row>
        <row r="4478">
          <cell r="A4478"/>
          <cell r="B4478"/>
          <cell r="C4478"/>
          <cell r="D4478"/>
          <cell r="E4478"/>
          <cell r="F4478"/>
          <cell r="G4478"/>
          <cell r="H4478"/>
          <cell r="I4478"/>
          <cell r="J4478"/>
          <cell r="K4478"/>
          <cell r="L4478"/>
          <cell r="M4478"/>
          <cell r="N4478"/>
          <cell r="O4478"/>
          <cell r="P4478">
            <v>0</v>
          </cell>
          <cell r="Q4478"/>
          <cell r="R4478"/>
          <cell r="S4478" t="str">
            <v xml:space="preserve">32819 </v>
          </cell>
          <cell r="T4478"/>
          <cell r="U4478"/>
          <cell r="V4478"/>
          <cell r="W4478"/>
          <cell r="X4478"/>
          <cell r="Y4478"/>
          <cell r="Z4478"/>
          <cell r="AA4478">
            <v>32819</v>
          </cell>
          <cell r="AB4478"/>
        </row>
        <row r="4479">
          <cell r="A4479"/>
          <cell r="B4479"/>
          <cell r="C4479"/>
          <cell r="D4479"/>
          <cell r="E4479"/>
          <cell r="F4479"/>
          <cell r="G4479"/>
          <cell r="H4479"/>
          <cell r="I4479"/>
          <cell r="J4479"/>
          <cell r="K4479"/>
          <cell r="L4479"/>
          <cell r="M4479"/>
          <cell r="N4479"/>
          <cell r="O4479"/>
          <cell r="P4479">
            <v>0</v>
          </cell>
          <cell r="Q4479"/>
          <cell r="R4479"/>
          <cell r="S4479" t="str">
            <v xml:space="preserve">32819 </v>
          </cell>
          <cell r="T4479"/>
          <cell r="U4479"/>
          <cell r="V4479"/>
          <cell r="W4479"/>
          <cell r="X4479"/>
          <cell r="Y4479"/>
          <cell r="Z4479"/>
          <cell r="AA4479">
            <v>32819</v>
          </cell>
          <cell r="AB4479"/>
        </row>
        <row r="4480">
          <cell r="A4480"/>
          <cell r="B4480"/>
          <cell r="C4480"/>
          <cell r="D4480"/>
          <cell r="E4480"/>
          <cell r="F4480"/>
          <cell r="G4480"/>
          <cell r="H4480"/>
          <cell r="I4480"/>
          <cell r="J4480"/>
          <cell r="K4480"/>
          <cell r="L4480"/>
          <cell r="M4480"/>
          <cell r="N4480"/>
          <cell r="O4480"/>
          <cell r="P4480">
            <v>0</v>
          </cell>
          <cell r="Q4480"/>
          <cell r="R4480"/>
          <cell r="S4480" t="str">
            <v xml:space="preserve">32819 </v>
          </cell>
          <cell r="T4480"/>
          <cell r="U4480"/>
          <cell r="V4480"/>
          <cell r="W4480"/>
          <cell r="X4480"/>
          <cell r="Y4480"/>
          <cell r="Z4480"/>
          <cell r="AA4480">
            <v>32819</v>
          </cell>
          <cell r="AB4480"/>
        </row>
        <row r="4481">
          <cell r="A4481"/>
          <cell r="B4481"/>
          <cell r="C4481"/>
          <cell r="D4481"/>
          <cell r="E4481"/>
          <cell r="F4481"/>
          <cell r="G4481"/>
          <cell r="H4481"/>
          <cell r="I4481"/>
          <cell r="J4481"/>
          <cell r="K4481"/>
          <cell r="L4481"/>
          <cell r="M4481"/>
          <cell r="N4481"/>
          <cell r="O4481"/>
          <cell r="P4481">
            <v>0</v>
          </cell>
          <cell r="Q4481"/>
          <cell r="R4481"/>
          <cell r="S4481" t="str">
            <v xml:space="preserve">32819 </v>
          </cell>
          <cell r="T4481"/>
          <cell r="U4481"/>
          <cell r="V4481"/>
          <cell r="W4481"/>
          <cell r="X4481"/>
          <cell r="Y4481"/>
          <cell r="Z4481"/>
          <cell r="AA4481">
            <v>32819</v>
          </cell>
          <cell r="AB4481"/>
        </row>
        <row r="4482">
          <cell r="A4482"/>
          <cell r="B4482"/>
          <cell r="C4482"/>
          <cell r="D4482"/>
          <cell r="E4482"/>
          <cell r="F4482"/>
          <cell r="G4482"/>
          <cell r="H4482"/>
          <cell r="I4482"/>
          <cell r="J4482"/>
          <cell r="K4482"/>
          <cell r="L4482"/>
          <cell r="M4482"/>
          <cell r="N4482"/>
          <cell r="O4482"/>
          <cell r="P4482">
            <v>0</v>
          </cell>
          <cell r="Q4482"/>
          <cell r="R4482"/>
          <cell r="S4482" t="str">
            <v xml:space="preserve">32819 </v>
          </cell>
          <cell r="T4482"/>
          <cell r="U4482"/>
          <cell r="V4482"/>
          <cell r="W4482"/>
          <cell r="X4482"/>
          <cell r="Y4482"/>
          <cell r="Z4482"/>
          <cell r="AA4482">
            <v>32819</v>
          </cell>
          <cell r="AB4482"/>
        </row>
        <row r="4483">
          <cell r="A4483"/>
          <cell r="B4483"/>
          <cell r="C4483"/>
          <cell r="D4483"/>
          <cell r="E4483"/>
          <cell r="F4483"/>
          <cell r="G4483"/>
          <cell r="H4483"/>
          <cell r="I4483"/>
          <cell r="J4483"/>
          <cell r="K4483"/>
          <cell r="L4483"/>
          <cell r="M4483"/>
          <cell r="N4483"/>
          <cell r="O4483"/>
          <cell r="P4483">
            <v>0</v>
          </cell>
          <cell r="Q4483"/>
          <cell r="R4483"/>
          <cell r="S4483" t="str">
            <v xml:space="preserve">32819 </v>
          </cell>
          <cell r="T4483"/>
          <cell r="U4483"/>
          <cell r="V4483"/>
          <cell r="W4483"/>
          <cell r="X4483"/>
          <cell r="Y4483"/>
          <cell r="Z4483"/>
          <cell r="AA4483">
            <v>32819</v>
          </cell>
          <cell r="AB4483"/>
        </row>
        <row r="4484">
          <cell r="A4484"/>
          <cell r="B4484"/>
          <cell r="C4484"/>
          <cell r="D4484"/>
          <cell r="E4484"/>
          <cell r="F4484"/>
          <cell r="G4484"/>
          <cell r="H4484"/>
          <cell r="I4484"/>
          <cell r="J4484"/>
          <cell r="K4484"/>
          <cell r="L4484"/>
          <cell r="M4484"/>
          <cell r="N4484"/>
          <cell r="O4484"/>
          <cell r="P4484">
            <v>0</v>
          </cell>
          <cell r="Q4484"/>
          <cell r="R4484"/>
          <cell r="S4484" t="str">
            <v xml:space="preserve">32819 </v>
          </cell>
          <cell r="T4484"/>
          <cell r="U4484"/>
          <cell r="V4484"/>
          <cell r="W4484"/>
          <cell r="X4484"/>
          <cell r="Y4484"/>
          <cell r="Z4484"/>
          <cell r="AA4484">
            <v>32819</v>
          </cell>
          <cell r="AB4484"/>
        </row>
        <row r="4485">
          <cell r="A4485"/>
          <cell r="B4485"/>
          <cell r="C4485"/>
          <cell r="D4485"/>
          <cell r="E4485"/>
          <cell r="F4485"/>
          <cell r="G4485"/>
          <cell r="H4485"/>
          <cell r="I4485"/>
          <cell r="J4485"/>
          <cell r="K4485"/>
          <cell r="L4485"/>
          <cell r="M4485"/>
          <cell r="N4485"/>
          <cell r="O4485"/>
          <cell r="P4485">
            <v>0</v>
          </cell>
          <cell r="Q4485"/>
          <cell r="R4485"/>
          <cell r="S4485" t="str">
            <v xml:space="preserve">32819 </v>
          </cell>
          <cell r="T4485"/>
          <cell r="U4485"/>
          <cell r="V4485"/>
          <cell r="W4485"/>
          <cell r="X4485"/>
          <cell r="Y4485"/>
          <cell r="Z4485"/>
          <cell r="AA4485">
            <v>32819</v>
          </cell>
          <cell r="AB4485"/>
        </row>
        <row r="4486">
          <cell r="A4486"/>
          <cell r="B4486"/>
          <cell r="C4486"/>
          <cell r="D4486"/>
          <cell r="E4486"/>
          <cell r="F4486"/>
          <cell r="G4486"/>
          <cell r="H4486"/>
          <cell r="I4486"/>
          <cell r="J4486"/>
          <cell r="K4486"/>
          <cell r="L4486"/>
          <cell r="M4486"/>
          <cell r="N4486"/>
          <cell r="O4486"/>
          <cell r="P4486">
            <v>0</v>
          </cell>
          <cell r="Q4486"/>
          <cell r="R4486"/>
          <cell r="S4486" t="str">
            <v xml:space="preserve">32819 </v>
          </cell>
          <cell r="T4486"/>
          <cell r="U4486"/>
          <cell r="V4486"/>
          <cell r="W4486"/>
          <cell r="X4486"/>
          <cell r="Y4486"/>
          <cell r="Z4486"/>
          <cell r="AA4486">
            <v>32819</v>
          </cell>
          <cell r="AB4486"/>
        </row>
        <row r="4487">
          <cell r="A4487"/>
          <cell r="B4487"/>
          <cell r="C4487"/>
          <cell r="D4487"/>
          <cell r="E4487"/>
          <cell r="F4487"/>
          <cell r="G4487"/>
          <cell r="H4487"/>
          <cell r="I4487"/>
          <cell r="J4487"/>
          <cell r="K4487"/>
          <cell r="L4487"/>
          <cell r="M4487"/>
          <cell r="N4487"/>
          <cell r="O4487"/>
          <cell r="P4487">
            <v>0</v>
          </cell>
          <cell r="Q4487"/>
          <cell r="R4487"/>
          <cell r="S4487" t="str">
            <v xml:space="preserve">32819 </v>
          </cell>
          <cell r="T4487"/>
          <cell r="U4487"/>
          <cell r="V4487"/>
          <cell r="W4487"/>
          <cell r="X4487"/>
          <cell r="Y4487"/>
          <cell r="Z4487"/>
          <cell r="AA4487">
            <v>32819</v>
          </cell>
          <cell r="AB4487"/>
        </row>
        <row r="4488">
          <cell r="A4488"/>
          <cell r="B4488"/>
          <cell r="C4488"/>
          <cell r="D4488"/>
          <cell r="E4488"/>
          <cell r="F4488"/>
          <cell r="G4488"/>
          <cell r="H4488"/>
          <cell r="I4488"/>
          <cell r="J4488"/>
          <cell r="K4488"/>
          <cell r="L4488"/>
          <cell r="M4488"/>
          <cell r="N4488"/>
          <cell r="O4488"/>
          <cell r="P4488">
            <v>0</v>
          </cell>
          <cell r="Q4488"/>
          <cell r="R4488"/>
          <cell r="S4488" t="str">
            <v xml:space="preserve">32819 </v>
          </cell>
          <cell r="T4488"/>
          <cell r="U4488"/>
          <cell r="V4488"/>
          <cell r="W4488"/>
          <cell r="X4488"/>
          <cell r="Y4488"/>
          <cell r="Z4488"/>
          <cell r="AA4488">
            <v>32819</v>
          </cell>
          <cell r="AB4488"/>
        </row>
        <row r="4489">
          <cell r="A4489"/>
          <cell r="B4489"/>
          <cell r="C4489"/>
          <cell r="D4489"/>
          <cell r="E4489"/>
          <cell r="F4489"/>
          <cell r="G4489"/>
          <cell r="H4489"/>
          <cell r="I4489"/>
          <cell r="J4489"/>
          <cell r="K4489"/>
          <cell r="L4489"/>
          <cell r="M4489"/>
          <cell r="N4489"/>
          <cell r="O4489"/>
          <cell r="P4489">
            <v>0</v>
          </cell>
          <cell r="Q4489"/>
          <cell r="R4489"/>
          <cell r="S4489" t="str">
            <v xml:space="preserve">32819 </v>
          </cell>
          <cell r="T4489"/>
          <cell r="U4489"/>
          <cell r="V4489"/>
          <cell r="W4489"/>
          <cell r="X4489"/>
          <cell r="Y4489"/>
          <cell r="Z4489"/>
          <cell r="AA4489">
            <v>32819</v>
          </cell>
          <cell r="AB4489"/>
        </row>
        <row r="4490">
          <cell r="A4490"/>
          <cell r="B4490"/>
          <cell r="C4490"/>
          <cell r="D4490"/>
          <cell r="E4490"/>
          <cell r="F4490"/>
          <cell r="G4490"/>
          <cell r="H4490"/>
          <cell r="I4490"/>
          <cell r="J4490"/>
          <cell r="K4490"/>
          <cell r="L4490"/>
          <cell r="M4490"/>
          <cell r="N4490"/>
          <cell r="O4490"/>
          <cell r="P4490">
            <v>0</v>
          </cell>
          <cell r="Q4490"/>
          <cell r="R4490"/>
          <cell r="S4490" t="str">
            <v xml:space="preserve">32819 </v>
          </cell>
          <cell r="T4490"/>
          <cell r="U4490"/>
          <cell r="V4490"/>
          <cell r="W4490"/>
          <cell r="X4490"/>
          <cell r="Y4490"/>
          <cell r="Z4490"/>
          <cell r="AA4490">
            <v>32819</v>
          </cell>
          <cell r="AB4490"/>
        </row>
        <row r="4491">
          <cell r="A4491"/>
          <cell r="B4491"/>
          <cell r="C4491"/>
          <cell r="D4491"/>
          <cell r="E4491"/>
          <cell r="F4491"/>
          <cell r="G4491"/>
          <cell r="H4491"/>
          <cell r="I4491"/>
          <cell r="J4491"/>
          <cell r="K4491"/>
          <cell r="L4491"/>
          <cell r="M4491"/>
          <cell r="N4491"/>
          <cell r="O4491"/>
          <cell r="P4491">
            <v>0</v>
          </cell>
          <cell r="Q4491"/>
          <cell r="R4491"/>
          <cell r="S4491" t="str">
            <v xml:space="preserve">32819 </v>
          </cell>
          <cell r="T4491"/>
          <cell r="U4491"/>
          <cell r="V4491"/>
          <cell r="W4491"/>
          <cell r="X4491"/>
          <cell r="Y4491"/>
          <cell r="Z4491"/>
          <cell r="AA4491">
            <v>32819</v>
          </cell>
          <cell r="AB4491"/>
        </row>
        <row r="4492">
          <cell r="A4492"/>
          <cell r="B4492"/>
          <cell r="C4492"/>
          <cell r="D4492"/>
          <cell r="E4492"/>
          <cell r="F4492"/>
          <cell r="G4492"/>
          <cell r="H4492"/>
          <cell r="I4492"/>
          <cell r="J4492"/>
          <cell r="K4492"/>
          <cell r="L4492"/>
          <cell r="M4492"/>
          <cell r="N4492"/>
          <cell r="O4492"/>
          <cell r="P4492">
            <v>0</v>
          </cell>
          <cell r="Q4492"/>
          <cell r="R4492"/>
          <cell r="S4492" t="str">
            <v xml:space="preserve">32819 </v>
          </cell>
          <cell r="T4492"/>
          <cell r="U4492"/>
          <cell r="V4492"/>
          <cell r="W4492"/>
          <cell r="X4492"/>
          <cell r="Y4492"/>
          <cell r="Z4492"/>
          <cell r="AA4492">
            <v>32819</v>
          </cell>
          <cell r="AB4492"/>
        </row>
        <row r="4493">
          <cell r="A4493"/>
          <cell r="B4493"/>
          <cell r="C4493"/>
          <cell r="D4493"/>
          <cell r="E4493"/>
          <cell r="F4493"/>
          <cell r="G4493"/>
          <cell r="H4493"/>
          <cell r="I4493"/>
          <cell r="J4493"/>
          <cell r="K4493"/>
          <cell r="L4493"/>
          <cell r="M4493"/>
          <cell r="N4493"/>
          <cell r="O4493"/>
          <cell r="P4493">
            <v>0</v>
          </cell>
          <cell r="Q4493"/>
          <cell r="R4493"/>
          <cell r="S4493" t="str">
            <v xml:space="preserve">32819 </v>
          </cell>
          <cell r="T4493"/>
          <cell r="U4493"/>
          <cell r="V4493"/>
          <cell r="W4493"/>
          <cell r="X4493"/>
          <cell r="Y4493"/>
          <cell r="Z4493"/>
          <cell r="AA4493">
            <v>32819</v>
          </cell>
          <cell r="AB4493"/>
        </row>
        <row r="4494">
          <cell r="A4494"/>
          <cell r="B4494"/>
          <cell r="C4494"/>
          <cell r="D4494"/>
          <cell r="E4494"/>
          <cell r="F4494"/>
          <cell r="G4494"/>
          <cell r="H4494"/>
          <cell r="I4494"/>
          <cell r="J4494"/>
          <cell r="K4494"/>
          <cell r="L4494"/>
          <cell r="M4494"/>
          <cell r="N4494"/>
          <cell r="O4494"/>
          <cell r="P4494">
            <v>0</v>
          </cell>
          <cell r="Q4494"/>
          <cell r="R4494"/>
          <cell r="S4494" t="str">
            <v xml:space="preserve">32819 </v>
          </cell>
          <cell r="T4494"/>
          <cell r="U4494"/>
          <cell r="V4494"/>
          <cell r="W4494"/>
          <cell r="X4494"/>
          <cell r="Y4494"/>
          <cell r="Z4494"/>
          <cell r="AA4494">
            <v>32819</v>
          </cell>
          <cell r="AB4494"/>
        </row>
        <row r="4495">
          <cell r="A4495"/>
          <cell r="B4495"/>
          <cell r="C4495"/>
          <cell r="D4495"/>
          <cell r="E4495"/>
          <cell r="F4495"/>
          <cell r="G4495"/>
          <cell r="H4495"/>
          <cell r="I4495"/>
          <cell r="J4495"/>
          <cell r="K4495"/>
          <cell r="L4495"/>
          <cell r="M4495"/>
          <cell r="N4495"/>
          <cell r="O4495"/>
          <cell r="P4495">
            <v>0</v>
          </cell>
          <cell r="Q4495"/>
          <cell r="R4495"/>
          <cell r="S4495" t="str">
            <v xml:space="preserve">32819 </v>
          </cell>
          <cell r="T4495"/>
          <cell r="U4495"/>
          <cell r="V4495"/>
          <cell r="W4495"/>
          <cell r="X4495"/>
          <cell r="Y4495"/>
          <cell r="Z4495"/>
          <cell r="AA4495">
            <v>32819</v>
          </cell>
          <cell r="AB4495"/>
        </row>
        <row r="4496">
          <cell r="A4496"/>
          <cell r="B4496"/>
          <cell r="C4496"/>
          <cell r="D4496"/>
          <cell r="E4496"/>
          <cell r="F4496"/>
          <cell r="G4496"/>
          <cell r="H4496"/>
          <cell r="I4496"/>
          <cell r="J4496"/>
          <cell r="K4496"/>
          <cell r="L4496"/>
          <cell r="M4496"/>
          <cell r="N4496"/>
          <cell r="O4496"/>
          <cell r="P4496">
            <v>0</v>
          </cell>
          <cell r="Q4496"/>
          <cell r="R4496"/>
          <cell r="S4496" t="str">
            <v xml:space="preserve">32819 </v>
          </cell>
          <cell r="T4496"/>
          <cell r="U4496"/>
          <cell r="V4496"/>
          <cell r="W4496"/>
          <cell r="X4496"/>
          <cell r="Y4496"/>
          <cell r="Z4496"/>
          <cell r="AA4496">
            <v>32819</v>
          </cell>
          <cell r="AB4496"/>
        </row>
        <row r="4497">
          <cell r="A4497"/>
          <cell r="B4497"/>
          <cell r="C4497"/>
          <cell r="D4497"/>
          <cell r="E4497"/>
          <cell r="F4497"/>
          <cell r="G4497"/>
          <cell r="H4497"/>
          <cell r="I4497"/>
          <cell r="J4497"/>
          <cell r="K4497"/>
          <cell r="L4497"/>
          <cell r="M4497"/>
          <cell r="N4497"/>
          <cell r="O4497"/>
          <cell r="P4497">
            <v>0</v>
          </cell>
          <cell r="Q4497"/>
          <cell r="R4497"/>
          <cell r="S4497" t="str">
            <v xml:space="preserve">32819 </v>
          </cell>
          <cell r="T4497"/>
          <cell r="U4497"/>
          <cell r="V4497"/>
          <cell r="W4497"/>
          <cell r="X4497"/>
          <cell r="Y4497"/>
          <cell r="Z4497"/>
          <cell r="AA4497">
            <v>32819</v>
          </cell>
          <cell r="AB4497"/>
        </row>
        <row r="4498">
          <cell r="A4498"/>
          <cell r="B4498"/>
          <cell r="C4498"/>
          <cell r="D4498"/>
          <cell r="E4498"/>
          <cell r="F4498"/>
          <cell r="G4498"/>
          <cell r="H4498"/>
          <cell r="I4498"/>
          <cell r="J4498"/>
          <cell r="K4498"/>
          <cell r="L4498"/>
          <cell r="M4498"/>
          <cell r="N4498"/>
          <cell r="O4498"/>
          <cell r="P4498">
            <v>0</v>
          </cell>
          <cell r="Q4498"/>
          <cell r="R4498"/>
          <cell r="S4498" t="str">
            <v xml:space="preserve">32819 </v>
          </cell>
          <cell r="T4498"/>
          <cell r="U4498"/>
          <cell r="V4498"/>
          <cell r="W4498"/>
          <cell r="X4498"/>
          <cell r="Y4498"/>
          <cell r="Z4498"/>
          <cell r="AA4498">
            <v>32819</v>
          </cell>
          <cell r="AB4498"/>
        </row>
        <row r="4499">
          <cell r="A4499"/>
          <cell r="B4499"/>
          <cell r="C4499"/>
          <cell r="D4499"/>
          <cell r="E4499"/>
          <cell r="F4499"/>
          <cell r="G4499"/>
          <cell r="H4499"/>
          <cell r="I4499"/>
          <cell r="J4499"/>
          <cell r="K4499"/>
          <cell r="L4499"/>
          <cell r="M4499"/>
          <cell r="N4499"/>
          <cell r="O4499"/>
          <cell r="P4499">
            <v>0</v>
          </cell>
          <cell r="Q4499"/>
          <cell r="R4499"/>
          <cell r="S4499" t="str">
            <v xml:space="preserve">32819 </v>
          </cell>
          <cell r="T4499"/>
          <cell r="U4499"/>
          <cell r="V4499"/>
          <cell r="W4499"/>
          <cell r="X4499"/>
          <cell r="Y4499"/>
          <cell r="Z4499"/>
          <cell r="AA4499">
            <v>32819</v>
          </cell>
          <cell r="AB4499"/>
        </row>
        <row r="4500">
          <cell r="A4500"/>
          <cell r="B4500"/>
          <cell r="C4500"/>
          <cell r="D4500"/>
          <cell r="E4500"/>
          <cell r="F4500"/>
          <cell r="G4500"/>
          <cell r="H4500"/>
          <cell r="I4500"/>
          <cell r="J4500"/>
          <cell r="K4500"/>
          <cell r="L4500"/>
          <cell r="M4500"/>
          <cell r="N4500"/>
          <cell r="O4500"/>
          <cell r="P4500">
            <v>0</v>
          </cell>
          <cell r="Q4500"/>
          <cell r="R4500"/>
          <cell r="S4500" t="str">
            <v xml:space="preserve">32819 </v>
          </cell>
          <cell r="T4500"/>
          <cell r="U4500"/>
          <cell r="V4500"/>
          <cell r="W4500"/>
          <cell r="X4500"/>
          <cell r="Y4500"/>
          <cell r="Z4500"/>
          <cell r="AA4500">
            <v>32819</v>
          </cell>
          <cell r="AB4500"/>
        </row>
        <row r="4501">
          <cell r="A4501"/>
          <cell r="B4501"/>
          <cell r="C4501"/>
          <cell r="D4501"/>
          <cell r="E4501"/>
          <cell r="F4501"/>
          <cell r="G4501"/>
          <cell r="H4501"/>
          <cell r="I4501"/>
          <cell r="J4501"/>
          <cell r="K4501"/>
          <cell r="L4501"/>
          <cell r="M4501"/>
          <cell r="N4501"/>
          <cell r="O4501"/>
          <cell r="P4501">
            <v>0</v>
          </cell>
          <cell r="Q4501"/>
          <cell r="R4501"/>
          <cell r="S4501" t="str">
            <v xml:space="preserve">32819 </v>
          </cell>
          <cell r="T4501"/>
          <cell r="U4501"/>
          <cell r="V4501"/>
          <cell r="W4501"/>
          <cell r="X4501"/>
          <cell r="Y4501"/>
          <cell r="Z4501"/>
          <cell r="AA4501">
            <v>32819</v>
          </cell>
          <cell r="AB4501"/>
        </row>
        <row r="4502">
          <cell r="A4502"/>
          <cell r="B4502"/>
          <cell r="C4502"/>
          <cell r="D4502"/>
          <cell r="E4502"/>
          <cell r="F4502"/>
          <cell r="G4502"/>
          <cell r="H4502"/>
          <cell r="I4502"/>
          <cell r="J4502"/>
          <cell r="K4502"/>
          <cell r="L4502"/>
          <cell r="M4502"/>
          <cell r="N4502"/>
          <cell r="O4502"/>
          <cell r="P4502">
            <v>0</v>
          </cell>
          <cell r="Q4502"/>
          <cell r="R4502"/>
          <cell r="S4502" t="str">
            <v xml:space="preserve">32819 </v>
          </cell>
          <cell r="T4502"/>
          <cell r="U4502"/>
          <cell r="V4502"/>
          <cell r="W4502"/>
          <cell r="X4502"/>
          <cell r="Y4502"/>
          <cell r="Z4502"/>
          <cell r="AA4502">
            <v>32819</v>
          </cell>
          <cell r="AB4502"/>
        </row>
        <row r="4503">
          <cell r="A4503"/>
          <cell r="B4503"/>
          <cell r="C4503"/>
          <cell r="D4503"/>
          <cell r="E4503"/>
          <cell r="F4503"/>
          <cell r="G4503"/>
          <cell r="H4503"/>
          <cell r="I4503"/>
          <cell r="J4503"/>
          <cell r="K4503"/>
          <cell r="L4503"/>
          <cell r="M4503"/>
          <cell r="N4503"/>
          <cell r="O4503"/>
          <cell r="P4503">
            <v>0</v>
          </cell>
          <cell r="Q4503"/>
          <cell r="R4503"/>
          <cell r="S4503" t="str">
            <v xml:space="preserve">32819 </v>
          </cell>
          <cell r="T4503"/>
          <cell r="U4503"/>
          <cell r="V4503"/>
          <cell r="W4503"/>
          <cell r="X4503"/>
          <cell r="Y4503"/>
          <cell r="Z4503"/>
          <cell r="AA4503">
            <v>32819</v>
          </cell>
          <cell r="AB4503"/>
        </row>
        <row r="4504">
          <cell r="A4504"/>
          <cell r="B4504"/>
          <cell r="C4504"/>
          <cell r="D4504"/>
          <cell r="E4504"/>
          <cell r="F4504"/>
          <cell r="G4504"/>
          <cell r="H4504"/>
          <cell r="I4504"/>
          <cell r="J4504"/>
          <cell r="K4504"/>
          <cell r="L4504"/>
          <cell r="M4504"/>
          <cell r="N4504"/>
          <cell r="O4504"/>
          <cell r="P4504">
            <v>0</v>
          </cell>
          <cell r="Q4504"/>
          <cell r="R4504"/>
          <cell r="S4504" t="str">
            <v xml:space="preserve">32819 </v>
          </cell>
          <cell r="T4504"/>
          <cell r="U4504"/>
          <cell r="V4504"/>
          <cell r="W4504"/>
          <cell r="X4504"/>
          <cell r="Y4504"/>
          <cell r="Z4504"/>
          <cell r="AA4504">
            <v>32819</v>
          </cell>
          <cell r="AB4504"/>
        </row>
        <row r="4505">
          <cell r="A4505"/>
          <cell r="B4505"/>
          <cell r="C4505"/>
          <cell r="D4505"/>
          <cell r="E4505"/>
          <cell r="F4505"/>
          <cell r="G4505"/>
          <cell r="H4505"/>
          <cell r="I4505"/>
          <cell r="J4505"/>
          <cell r="K4505"/>
          <cell r="L4505"/>
          <cell r="M4505"/>
          <cell r="N4505"/>
          <cell r="O4505"/>
          <cell r="P4505">
            <v>0</v>
          </cell>
          <cell r="Q4505"/>
          <cell r="R4505"/>
          <cell r="S4505" t="str">
            <v xml:space="preserve">32819 </v>
          </cell>
          <cell r="T4505"/>
          <cell r="U4505"/>
          <cell r="V4505"/>
          <cell r="W4505"/>
          <cell r="X4505"/>
          <cell r="Y4505"/>
          <cell r="Z4505"/>
          <cell r="AA4505">
            <v>32819</v>
          </cell>
          <cell r="AB4505"/>
        </row>
        <row r="4506">
          <cell r="A4506"/>
          <cell r="B4506"/>
          <cell r="C4506"/>
          <cell r="D4506"/>
          <cell r="E4506"/>
          <cell r="F4506"/>
          <cell r="G4506"/>
          <cell r="H4506"/>
          <cell r="I4506"/>
          <cell r="J4506"/>
          <cell r="K4506"/>
          <cell r="L4506"/>
          <cell r="M4506"/>
          <cell r="N4506"/>
          <cell r="O4506"/>
          <cell r="P4506">
            <v>0</v>
          </cell>
          <cell r="Q4506"/>
          <cell r="R4506"/>
          <cell r="S4506" t="str">
            <v xml:space="preserve">32819 </v>
          </cell>
          <cell r="T4506"/>
          <cell r="U4506"/>
          <cell r="V4506"/>
          <cell r="W4506"/>
          <cell r="X4506"/>
          <cell r="Y4506"/>
          <cell r="Z4506"/>
          <cell r="AA4506">
            <v>32819</v>
          </cell>
          <cell r="AB4506"/>
        </row>
        <row r="4507">
          <cell r="A4507"/>
          <cell r="B4507"/>
          <cell r="C4507"/>
          <cell r="D4507"/>
          <cell r="E4507"/>
          <cell r="F4507"/>
          <cell r="G4507"/>
          <cell r="H4507"/>
          <cell r="I4507"/>
          <cell r="J4507"/>
          <cell r="K4507"/>
          <cell r="L4507"/>
          <cell r="M4507"/>
          <cell r="N4507"/>
          <cell r="O4507"/>
          <cell r="P4507">
            <v>0</v>
          </cell>
          <cell r="Q4507"/>
          <cell r="R4507"/>
          <cell r="S4507" t="str">
            <v xml:space="preserve">32819 </v>
          </cell>
          <cell r="T4507"/>
          <cell r="U4507"/>
          <cell r="V4507"/>
          <cell r="W4507"/>
          <cell r="X4507"/>
          <cell r="Y4507"/>
          <cell r="Z4507"/>
          <cell r="AA4507">
            <v>32819</v>
          </cell>
          <cell r="AB4507"/>
        </row>
        <row r="4508">
          <cell r="A4508"/>
          <cell r="B4508"/>
          <cell r="C4508"/>
          <cell r="D4508"/>
          <cell r="E4508"/>
          <cell r="F4508"/>
          <cell r="G4508"/>
          <cell r="H4508"/>
          <cell r="I4508"/>
          <cell r="J4508"/>
          <cell r="K4508"/>
          <cell r="L4508"/>
          <cell r="M4508"/>
          <cell r="N4508"/>
          <cell r="O4508"/>
          <cell r="P4508">
            <v>0</v>
          </cell>
          <cell r="Q4508"/>
          <cell r="R4508"/>
          <cell r="S4508" t="str">
            <v xml:space="preserve">32819 </v>
          </cell>
          <cell r="T4508"/>
          <cell r="U4508"/>
          <cell r="V4508"/>
          <cell r="W4508"/>
          <cell r="X4508"/>
          <cell r="Y4508"/>
          <cell r="Z4508"/>
          <cell r="AA4508">
            <v>32819</v>
          </cell>
          <cell r="AB4508"/>
        </row>
        <row r="4509">
          <cell r="A4509"/>
          <cell r="B4509"/>
          <cell r="C4509"/>
          <cell r="D4509"/>
          <cell r="E4509"/>
          <cell r="F4509"/>
          <cell r="G4509"/>
          <cell r="H4509"/>
          <cell r="I4509"/>
          <cell r="J4509"/>
          <cell r="K4509"/>
          <cell r="L4509"/>
          <cell r="M4509"/>
          <cell r="N4509"/>
          <cell r="O4509"/>
          <cell r="P4509">
            <v>0</v>
          </cell>
          <cell r="Q4509"/>
          <cell r="R4509"/>
          <cell r="S4509" t="str">
            <v xml:space="preserve">32819 </v>
          </cell>
          <cell r="T4509"/>
          <cell r="U4509"/>
          <cell r="V4509"/>
          <cell r="W4509"/>
          <cell r="X4509"/>
          <cell r="Y4509"/>
          <cell r="Z4509"/>
          <cell r="AA4509">
            <v>32819</v>
          </cell>
          <cell r="AB4509"/>
        </row>
        <row r="4510">
          <cell r="A4510"/>
          <cell r="B4510"/>
          <cell r="C4510"/>
          <cell r="D4510"/>
          <cell r="E4510"/>
          <cell r="F4510"/>
          <cell r="G4510"/>
          <cell r="H4510"/>
          <cell r="I4510"/>
          <cell r="J4510"/>
          <cell r="K4510"/>
          <cell r="L4510"/>
          <cell r="M4510"/>
          <cell r="N4510"/>
          <cell r="O4510"/>
          <cell r="P4510">
            <v>0</v>
          </cell>
          <cell r="Q4510"/>
          <cell r="R4510"/>
          <cell r="S4510" t="str">
            <v xml:space="preserve">32819 </v>
          </cell>
          <cell r="T4510"/>
          <cell r="U4510"/>
          <cell r="V4510"/>
          <cell r="W4510"/>
          <cell r="X4510"/>
          <cell r="Y4510"/>
          <cell r="Z4510"/>
          <cell r="AA4510">
            <v>32819</v>
          </cell>
          <cell r="AB4510"/>
        </row>
        <row r="4511">
          <cell r="A4511"/>
          <cell r="B4511"/>
          <cell r="C4511"/>
          <cell r="D4511"/>
          <cell r="E4511"/>
          <cell r="F4511"/>
          <cell r="G4511"/>
          <cell r="H4511"/>
          <cell r="I4511"/>
          <cell r="J4511"/>
          <cell r="K4511"/>
          <cell r="L4511"/>
          <cell r="M4511"/>
          <cell r="N4511"/>
          <cell r="O4511"/>
          <cell r="P4511">
            <v>0</v>
          </cell>
          <cell r="Q4511"/>
          <cell r="R4511"/>
          <cell r="S4511" t="str">
            <v xml:space="preserve">32819 </v>
          </cell>
          <cell r="T4511"/>
          <cell r="U4511"/>
          <cell r="V4511"/>
          <cell r="W4511"/>
          <cell r="X4511"/>
          <cell r="Y4511"/>
          <cell r="Z4511"/>
          <cell r="AA4511">
            <v>32819</v>
          </cell>
          <cell r="AB4511"/>
        </row>
        <row r="4512">
          <cell r="A4512"/>
          <cell r="B4512"/>
          <cell r="C4512"/>
          <cell r="D4512"/>
          <cell r="E4512"/>
          <cell r="F4512"/>
          <cell r="G4512"/>
          <cell r="H4512"/>
          <cell r="I4512"/>
          <cell r="J4512"/>
          <cell r="K4512"/>
          <cell r="L4512"/>
          <cell r="M4512"/>
          <cell r="N4512"/>
          <cell r="O4512"/>
          <cell r="P4512">
            <v>0</v>
          </cell>
          <cell r="Q4512"/>
          <cell r="R4512"/>
          <cell r="S4512" t="str">
            <v xml:space="preserve">32819 </v>
          </cell>
          <cell r="T4512"/>
          <cell r="U4512"/>
          <cell r="V4512"/>
          <cell r="W4512"/>
          <cell r="X4512"/>
          <cell r="Y4512"/>
          <cell r="Z4512"/>
          <cell r="AA4512">
            <v>32819</v>
          </cell>
          <cell r="AB4512"/>
        </row>
        <row r="4513">
          <cell r="A4513"/>
          <cell r="B4513"/>
          <cell r="C4513"/>
          <cell r="D4513"/>
          <cell r="E4513"/>
          <cell r="F4513"/>
          <cell r="G4513"/>
          <cell r="H4513"/>
          <cell r="I4513"/>
          <cell r="J4513"/>
          <cell r="K4513"/>
          <cell r="L4513"/>
          <cell r="M4513"/>
          <cell r="N4513"/>
          <cell r="O4513"/>
          <cell r="P4513">
            <v>0</v>
          </cell>
          <cell r="Q4513"/>
          <cell r="R4513"/>
          <cell r="S4513" t="str">
            <v xml:space="preserve">32819 </v>
          </cell>
          <cell r="T4513"/>
          <cell r="U4513"/>
          <cell r="V4513"/>
          <cell r="W4513"/>
          <cell r="X4513"/>
          <cell r="Y4513"/>
          <cell r="Z4513"/>
          <cell r="AA4513">
            <v>32819</v>
          </cell>
          <cell r="AB4513"/>
        </row>
        <row r="4514">
          <cell r="A4514"/>
          <cell r="B4514"/>
          <cell r="C4514"/>
          <cell r="D4514"/>
          <cell r="E4514"/>
          <cell r="F4514"/>
          <cell r="G4514"/>
          <cell r="H4514"/>
          <cell r="I4514"/>
          <cell r="J4514"/>
          <cell r="K4514"/>
          <cell r="L4514"/>
          <cell r="M4514"/>
          <cell r="N4514"/>
          <cell r="O4514"/>
          <cell r="P4514">
            <v>0</v>
          </cell>
          <cell r="Q4514"/>
          <cell r="R4514"/>
          <cell r="S4514" t="str">
            <v xml:space="preserve">32819 </v>
          </cell>
          <cell r="T4514"/>
          <cell r="U4514"/>
          <cell r="V4514"/>
          <cell r="W4514"/>
          <cell r="X4514"/>
          <cell r="Y4514"/>
          <cell r="Z4514"/>
          <cell r="AA4514">
            <v>32819</v>
          </cell>
          <cell r="AB4514"/>
        </row>
        <row r="4515">
          <cell r="A4515"/>
          <cell r="B4515"/>
          <cell r="C4515"/>
          <cell r="D4515"/>
          <cell r="E4515"/>
          <cell r="F4515"/>
          <cell r="G4515"/>
          <cell r="H4515"/>
          <cell r="I4515"/>
          <cell r="J4515"/>
          <cell r="K4515"/>
          <cell r="L4515"/>
          <cell r="M4515"/>
          <cell r="N4515"/>
          <cell r="O4515"/>
          <cell r="P4515">
            <v>0</v>
          </cell>
          <cell r="Q4515"/>
          <cell r="R4515"/>
          <cell r="S4515" t="str">
            <v xml:space="preserve">32819 </v>
          </cell>
          <cell r="T4515"/>
          <cell r="U4515"/>
          <cell r="V4515"/>
          <cell r="W4515"/>
          <cell r="X4515"/>
          <cell r="Y4515"/>
          <cell r="Z4515"/>
          <cell r="AA4515">
            <v>32819</v>
          </cell>
          <cell r="AB4515"/>
        </row>
        <row r="4516">
          <cell r="A4516"/>
          <cell r="B4516"/>
          <cell r="C4516"/>
          <cell r="D4516"/>
          <cell r="E4516"/>
          <cell r="F4516"/>
          <cell r="G4516"/>
          <cell r="H4516"/>
          <cell r="I4516"/>
          <cell r="J4516"/>
          <cell r="K4516"/>
          <cell r="L4516"/>
          <cell r="M4516"/>
          <cell r="N4516"/>
          <cell r="O4516"/>
          <cell r="P4516">
            <v>0</v>
          </cell>
          <cell r="Q4516"/>
          <cell r="R4516"/>
          <cell r="S4516" t="str">
            <v xml:space="preserve">32819 </v>
          </cell>
          <cell r="T4516"/>
          <cell r="U4516"/>
          <cell r="V4516"/>
          <cell r="W4516"/>
          <cell r="X4516"/>
          <cell r="Y4516"/>
          <cell r="Z4516"/>
          <cell r="AA4516">
            <v>32819</v>
          </cell>
          <cell r="AB4516"/>
        </row>
        <row r="4517">
          <cell r="A4517"/>
          <cell r="B4517"/>
          <cell r="C4517"/>
          <cell r="D4517"/>
          <cell r="E4517"/>
          <cell r="F4517"/>
          <cell r="G4517"/>
          <cell r="H4517"/>
          <cell r="I4517"/>
          <cell r="J4517"/>
          <cell r="K4517"/>
          <cell r="L4517"/>
          <cell r="M4517"/>
          <cell r="N4517"/>
          <cell r="O4517"/>
          <cell r="P4517">
            <v>0</v>
          </cell>
          <cell r="Q4517"/>
          <cell r="R4517"/>
          <cell r="S4517" t="str">
            <v xml:space="preserve">32819 </v>
          </cell>
          <cell r="T4517"/>
          <cell r="U4517"/>
          <cell r="V4517"/>
          <cell r="W4517"/>
          <cell r="X4517"/>
          <cell r="Y4517"/>
          <cell r="Z4517"/>
          <cell r="AA4517">
            <v>32819</v>
          </cell>
          <cell r="AB4517"/>
        </row>
        <row r="4518">
          <cell r="A4518"/>
          <cell r="B4518"/>
          <cell r="C4518"/>
          <cell r="D4518"/>
          <cell r="E4518"/>
          <cell r="F4518"/>
          <cell r="G4518"/>
          <cell r="H4518"/>
          <cell r="I4518"/>
          <cell r="J4518"/>
          <cell r="K4518"/>
          <cell r="L4518"/>
          <cell r="M4518"/>
          <cell r="N4518"/>
          <cell r="O4518"/>
          <cell r="P4518">
            <v>0</v>
          </cell>
          <cell r="Q4518"/>
          <cell r="R4518"/>
          <cell r="S4518" t="str">
            <v xml:space="preserve">32819 </v>
          </cell>
          <cell r="T4518"/>
          <cell r="U4518"/>
          <cell r="V4518"/>
          <cell r="W4518"/>
          <cell r="X4518"/>
          <cell r="Y4518"/>
          <cell r="Z4518"/>
          <cell r="AA4518">
            <v>32819</v>
          </cell>
          <cell r="AB4518"/>
        </row>
        <row r="4519">
          <cell r="A4519"/>
          <cell r="B4519"/>
          <cell r="C4519"/>
          <cell r="D4519"/>
          <cell r="E4519"/>
          <cell r="F4519"/>
          <cell r="G4519"/>
          <cell r="H4519"/>
          <cell r="I4519"/>
          <cell r="J4519"/>
          <cell r="K4519"/>
          <cell r="L4519"/>
          <cell r="M4519"/>
          <cell r="N4519"/>
          <cell r="O4519"/>
          <cell r="P4519">
            <v>0</v>
          </cell>
          <cell r="Q4519"/>
          <cell r="R4519"/>
          <cell r="S4519" t="str">
            <v xml:space="preserve">32819 </v>
          </cell>
          <cell r="T4519"/>
          <cell r="U4519"/>
          <cell r="V4519"/>
          <cell r="W4519"/>
          <cell r="X4519"/>
          <cell r="Y4519"/>
          <cell r="Z4519"/>
          <cell r="AA4519">
            <v>32819</v>
          </cell>
          <cell r="AB4519"/>
        </row>
        <row r="4520">
          <cell r="A4520"/>
          <cell r="B4520"/>
          <cell r="C4520"/>
          <cell r="D4520"/>
          <cell r="E4520"/>
          <cell r="F4520"/>
          <cell r="G4520"/>
          <cell r="H4520"/>
          <cell r="I4520"/>
          <cell r="J4520"/>
          <cell r="K4520"/>
          <cell r="L4520"/>
          <cell r="M4520"/>
          <cell r="N4520"/>
          <cell r="O4520"/>
          <cell r="P4520">
            <v>0</v>
          </cell>
          <cell r="Q4520"/>
          <cell r="R4520"/>
          <cell r="S4520" t="str">
            <v xml:space="preserve">32819 </v>
          </cell>
          <cell r="T4520"/>
          <cell r="U4520"/>
          <cell r="V4520"/>
          <cell r="W4520"/>
          <cell r="X4520"/>
          <cell r="Y4520"/>
          <cell r="Z4520"/>
          <cell r="AA4520">
            <v>32819</v>
          </cell>
          <cell r="AB4520"/>
        </row>
        <row r="4521">
          <cell r="A4521"/>
          <cell r="B4521"/>
          <cell r="C4521"/>
          <cell r="D4521"/>
          <cell r="E4521"/>
          <cell r="F4521"/>
          <cell r="G4521"/>
          <cell r="H4521"/>
          <cell r="I4521"/>
          <cell r="J4521"/>
          <cell r="K4521"/>
          <cell r="L4521"/>
          <cell r="M4521"/>
          <cell r="N4521"/>
          <cell r="O4521"/>
          <cell r="P4521">
            <v>0</v>
          </cell>
          <cell r="Q4521"/>
          <cell r="R4521"/>
          <cell r="S4521" t="str">
            <v xml:space="preserve">32819 </v>
          </cell>
          <cell r="T4521"/>
          <cell r="U4521"/>
          <cell r="V4521"/>
          <cell r="W4521"/>
          <cell r="X4521"/>
          <cell r="Y4521"/>
          <cell r="Z4521"/>
          <cell r="AA4521">
            <v>32819</v>
          </cell>
          <cell r="AB4521"/>
        </row>
        <row r="4522">
          <cell r="A4522"/>
          <cell r="B4522"/>
          <cell r="C4522"/>
          <cell r="D4522"/>
          <cell r="E4522"/>
          <cell r="F4522"/>
          <cell r="G4522"/>
          <cell r="H4522"/>
          <cell r="I4522"/>
          <cell r="J4522"/>
          <cell r="K4522"/>
          <cell r="L4522"/>
          <cell r="M4522"/>
          <cell r="N4522"/>
          <cell r="O4522"/>
          <cell r="P4522">
            <v>0</v>
          </cell>
          <cell r="Q4522"/>
          <cell r="R4522"/>
          <cell r="S4522" t="str">
            <v xml:space="preserve">32819 </v>
          </cell>
          <cell r="T4522"/>
          <cell r="U4522"/>
          <cell r="V4522"/>
          <cell r="W4522"/>
          <cell r="X4522"/>
          <cell r="Y4522"/>
          <cell r="Z4522"/>
          <cell r="AA4522">
            <v>32819</v>
          </cell>
          <cell r="AB4522"/>
        </row>
        <row r="4523">
          <cell r="A4523"/>
          <cell r="B4523"/>
          <cell r="C4523"/>
          <cell r="D4523"/>
          <cell r="E4523"/>
          <cell r="F4523"/>
          <cell r="G4523"/>
          <cell r="H4523"/>
          <cell r="I4523"/>
          <cell r="J4523"/>
          <cell r="K4523"/>
          <cell r="L4523"/>
          <cell r="M4523"/>
          <cell r="N4523"/>
          <cell r="O4523"/>
          <cell r="P4523">
            <v>0</v>
          </cell>
          <cell r="Q4523"/>
          <cell r="R4523"/>
          <cell r="S4523" t="str">
            <v xml:space="preserve">32819 </v>
          </cell>
          <cell r="T4523"/>
          <cell r="U4523"/>
          <cell r="V4523"/>
          <cell r="W4523"/>
          <cell r="X4523"/>
          <cell r="Y4523"/>
          <cell r="Z4523"/>
          <cell r="AA4523">
            <v>32819</v>
          </cell>
          <cell r="AB4523"/>
        </row>
        <row r="4524">
          <cell r="A4524"/>
          <cell r="B4524"/>
          <cell r="C4524"/>
          <cell r="D4524"/>
          <cell r="E4524"/>
          <cell r="F4524"/>
          <cell r="G4524"/>
          <cell r="H4524"/>
          <cell r="I4524"/>
          <cell r="J4524"/>
          <cell r="K4524"/>
          <cell r="L4524"/>
          <cell r="M4524"/>
          <cell r="N4524"/>
          <cell r="O4524"/>
          <cell r="P4524">
            <v>0</v>
          </cell>
          <cell r="Q4524"/>
          <cell r="R4524"/>
          <cell r="S4524" t="str">
            <v xml:space="preserve">32819 </v>
          </cell>
          <cell r="T4524"/>
          <cell r="U4524"/>
          <cell r="V4524"/>
          <cell r="W4524"/>
          <cell r="X4524"/>
          <cell r="Y4524"/>
          <cell r="Z4524"/>
          <cell r="AA4524">
            <v>32819</v>
          </cell>
          <cell r="AB4524"/>
        </row>
        <row r="4525">
          <cell r="A4525"/>
          <cell r="B4525"/>
          <cell r="C4525"/>
          <cell r="D4525"/>
          <cell r="E4525"/>
          <cell r="F4525"/>
          <cell r="G4525"/>
          <cell r="H4525"/>
          <cell r="I4525"/>
          <cell r="J4525"/>
          <cell r="K4525"/>
          <cell r="L4525"/>
          <cell r="M4525"/>
          <cell r="N4525"/>
          <cell r="O4525"/>
          <cell r="P4525">
            <v>0</v>
          </cell>
          <cell r="Q4525"/>
          <cell r="R4525"/>
          <cell r="S4525" t="str">
            <v xml:space="preserve">32819 </v>
          </cell>
          <cell r="T4525"/>
          <cell r="U4525"/>
          <cell r="V4525"/>
          <cell r="W4525"/>
          <cell r="X4525"/>
          <cell r="Y4525"/>
          <cell r="Z4525"/>
          <cell r="AA4525">
            <v>32819</v>
          </cell>
          <cell r="AB4525"/>
        </row>
        <row r="4526">
          <cell r="A4526"/>
          <cell r="B4526"/>
          <cell r="C4526"/>
          <cell r="D4526"/>
          <cell r="E4526"/>
          <cell r="F4526"/>
          <cell r="G4526"/>
          <cell r="H4526"/>
          <cell r="I4526"/>
          <cell r="J4526"/>
          <cell r="K4526"/>
          <cell r="L4526"/>
          <cell r="M4526"/>
          <cell r="N4526"/>
          <cell r="O4526"/>
          <cell r="P4526">
            <v>0</v>
          </cell>
          <cell r="Q4526"/>
          <cell r="R4526"/>
          <cell r="S4526" t="str">
            <v xml:space="preserve">32819 </v>
          </cell>
          <cell r="T4526"/>
          <cell r="U4526"/>
          <cell r="V4526"/>
          <cell r="W4526"/>
          <cell r="X4526"/>
          <cell r="Y4526"/>
          <cell r="Z4526"/>
          <cell r="AA4526">
            <v>32819</v>
          </cell>
          <cell r="AB4526"/>
        </row>
        <row r="4527">
          <cell r="A4527"/>
          <cell r="B4527"/>
          <cell r="C4527"/>
          <cell r="D4527"/>
          <cell r="E4527"/>
          <cell r="F4527"/>
          <cell r="G4527"/>
          <cell r="H4527"/>
          <cell r="I4527"/>
          <cell r="J4527"/>
          <cell r="K4527"/>
          <cell r="L4527"/>
          <cell r="M4527"/>
          <cell r="N4527"/>
          <cell r="O4527"/>
          <cell r="P4527">
            <v>0</v>
          </cell>
          <cell r="Q4527"/>
          <cell r="R4527"/>
          <cell r="S4527" t="str">
            <v xml:space="preserve">32819 </v>
          </cell>
          <cell r="T4527"/>
          <cell r="U4527"/>
          <cell r="V4527"/>
          <cell r="W4527"/>
          <cell r="X4527"/>
          <cell r="Y4527"/>
          <cell r="Z4527"/>
          <cell r="AA4527">
            <v>32819</v>
          </cell>
          <cell r="AB4527"/>
        </row>
        <row r="4528">
          <cell r="A4528"/>
          <cell r="B4528"/>
          <cell r="C4528"/>
          <cell r="D4528"/>
          <cell r="E4528"/>
          <cell r="F4528"/>
          <cell r="G4528"/>
          <cell r="H4528"/>
          <cell r="I4528"/>
          <cell r="J4528"/>
          <cell r="K4528"/>
          <cell r="L4528"/>
          <cell r="M4528"/>
          <cell r="N4528"/>
          <cell r="O4528"/>
          <cell r="P4528">
            <v>0</v>
          </cell>
          <cell r="Q4528"/>
          <cell r="R4528"/>
          <cell r="S4528" t="str">
            <v xml:space="preserve">32819 </v>
          </cell>
          <cell r="T4528"/>
          <cell r="U4528"/>
          <cell r="V4528"/>
          <cell r="W4528"/>
          <cell r="X4528"/>
          <cell r="Y4528"/>
          <cell r="Z4528"/>
          <cell r="AA4528">
            <v>32819</v>
          </cell>
          <cell r="AB4528"/>
        </row>
        <row r="4529">
          <cell r="A4529"/>
          <cell r="B4529"/>
          <cell r="C4529"/>
          <cell r="D4529"/>
          <cell r="E4529"/>
          <cell r="F4529"/>
          <cell r="G4529"/>
          <cell r="H4529"/>
          <cell r="I4529"/>
          <cell r="J4529"/>
          <cell r="K4529"/>
          <cell r="L4529"/>
          <cell r="M4529"/>
          <cell r="N4529"/>
          <cell r="O4529"/>
          <cell r="P4529">
            <v>0</v>
          </cell>
          <cell r="Q4529"/>
          <cell r="R4529"/>
          <cell r="S4529" t="str">
            <v xml:space="preserve">32819 </v>
          </cell>
          <cell r="T4529"/>
          <cell r="U4529"/>
          <cell r="V4529"/>
          <cell r="W4529"/>
          <cell r="X4529"/>
          <cell r="Y4529"/>
          <cell r="Z4529"/>
          <cell r="AA4529">
            <v>32819</v>
          </cell>
          <cell r="AB4529"/>
        </row>
        <row r="4530">
          <cell r="A4530"/>
          <cell r="B4530"/>
          <cell r="C4530"/>
          <cell r="D4530"/>
          <cell r="E4530"/>
          <cell r="F4530"/>
          <cell r="G4530"/>
          <cell r="H4530"/>
          <cell r="I4530"/>
          <cell r="J4530"/>
          <cell r="K4530"/>
          <cell r="L4530"/>
          <cell r="M4530"/>
          <cell r="N4530"/>
          <cell r="O4530"/>
          <cell r="P4530">
            <v>0</v>
          </cell>
          <cell r="Q4530"/>
          <cell r="R4530"/>
          <cell r="S4530" t="str">
            <v xml:space="preserve">32819 </v>
          </cell>
          <cell r="T4530"/>
          <cell r="U4530"/>
          <cell r="V4530"/>
          <cell r="W4530"/>
          <cell r="X4530"/>
          <cell r="Y4530"/>
          <cell r="Z4530"/>
          <cell r="AA4530">
            <v>32819</v>
          </cell>
          <cell r="AB4530"/>
        </row>
        <row r="4531">
          <cell r="A4531"/>
          <cell r="B4531"/>
          <cell r="C4531"/>
          <cell r="D4531"/>
          <cell r="E4531"/>
          <cell r="F4531"/>
          <cell r="G4531"/>
          <cell r="H4531"/>
          <cell r="I4531"/>
          <cell r="J4531"/>
          <cell r="K4531"/>
          <cell r="L4531"/>
          <cell r="M4531"/>
          <cell r="N4531"/>
          <cell r="O4531"/>
          <cell r="P4531">
            <v>0</v>
          </cell>
          <cell r="Q4531"/>
          <cell r="R4531"/>
          <cell r="S4531" t="str">
            <v xml:space="preserve">32819 </v>
          </cell>
          <cell r="T4531"/>
          <cell r="U4531"/>
          <cell r="V4531"/>
          <cell r="W4531"/>
          <cell r="X4531"/>
          <cell r="Y4531"/>
          <cell r="Z4531"/>
          <cell r="AA4531">
            <v>32819</v>
          </cell>
          <cell r="AB4531"/>
        </row>
        <row r="4532">
          <cell r="A4532"/>
          <cell r="B4532"/>
          <cell r="C4532"/>
          <cell r="D4532"/>
          <cell r="E4532"/>
          <cell r="F4532"/>
          <cell r="G4532"/>
          <cell r="H4532"/>
          <cell r="I4532"/>
          <cell r="J4532"/>
          <cell r="K4532"/>
          <cell r="L4532"/>
          <cell r="M4532"/>
          <cell r="N4532"/>
          <cell r="O4532"/>
          <cell r="P4532">
            <v>0</v>
          </cell>
          <cell r="Q4532"/>
          <cell r="R4532"/>
          <cell r="S4532" t="str">
            <v xml:space="preserve">32819 </v>
          </cell>
          <cell r="T4532"/>
          <cell r="U4532"/>
          <cell r="V4532"/>
          <cell r="W4532"/>
          <cell r="X4532"/>
          <cell r="Y4532"/>
          <cell r="Z4532"/>
          <cell r="AA4532">
            <v>32819</v>
          </cell>
          <cell r="AB4532"/>
        </row>
        <row r="4533">
          <cell r="A4533"/>
          <cell r="B4533"/>
          <cell r="C4533"/>
          <cell r="D4533"/>
          <cell r="E4533"/>
          <cell r="F4533"/>
          <cell r="G4533"/>
          <cell r="H4533"/>
          <cell r="I4533"/>
          <cell r="J4533"/>
          <cell r="K4533"/>
          <cell r="L4533"/>
          <cell r="M4533"/>
          <cell r="N4533"/>
          <cell r="O4533"/>
          <cell r="P4533">
            <v>0</v>
          </cell>
          <cell r="Q4533"/>
          <cell r="R4533"/>
          <cell r="S4533" t="str">
            <v xml:space="preserve">32819 </v>
          </cell>
          <cell r="T4533"/>
          <cell r="U4533"/>
          <cell r="V4533"/>
          <cell r="W4533"/>
          <cell r="X4533"/>
          <cell r="Y4533"/>
          <cell r="Z4533"/>
          <cell r="AA4533">
            <v>32819</v>
          </cell>
          <cell r="AB4533"/>
        </row>
        <row r="4534">
          <cell r="A4534"/>
          <cell r="B4534"/>
          <cell r="C4534"/>
          <cell r="D4534"/>
          <cell r="E4534"/>
          <cell r="F4534"/>
          <cell r="G4534"/>
          <cell r="H4534"/>
          <cell r="I4534"/>
          <cell r="J4534"/>
          <cell r="K4534"/>
          <cell r="L4534"/>
          <cell r="M4534"/>
          <cell r="N4534"/>
          <cell r="O4534"/>
          <cell r="P4534">
            <v>0</v>
          </cell>
          <cell r="Q4534"/>
          <cell r="R4534"/>
          <cell r="S4534" t="str">
            <v xml:space="preserve">32819 </v>
          </cell>
          <cell r="T4534"/>
          <cell r="U4534"/>
          <cell r="V4534"/>
          <cell r="W4534"/>
          <cell r="X4534"/>
          <cell r="Y4534"/>
          <cell r="Z4534"/>
          <cell r="AA4534">
            <v>32819</v>
          </cell>
          <cell r="AB4534"/>
        </row>
        <row r="4535">
          <cell r="A4535"/>
          <cell r="B4535"/>
          <cell r="C4535"/>
          <cell r="D4535"/>
          <cell r="E4535"/>
          <cell r="F4535"/>
          <cell r="G4535"/>
          <cell r="H4535"/>
          <cell r="I4535"/>
          <cell r="J4535"/>
          <cell r="K4535"/>
          <cell r="L4535"/>
          <cell r="M4535"/>
          <cell r="N4535"/>
          <cell r="O4535"/>
          <cell r="P4535">
            <v>0</v>
          </cell>
          <cell r="Q4535"/>
          <cell r="R4535"/>
          <cell r="S4535" t="str">
            <v xml:space="preserve">32819 </v>
          </cell>
          <cell r="T4535"/>
          <cell r="U4535"/>
          <cell r="V4535"/>
          <cell r="W4535"/>
          <cell r="X4535"/>
          <cell r="Y4535"/>
          <cell r="Z4535"/>
          <cell r="AA4535">
            <v>32819</v>
          </cell>
          <cell r="AB4535"/>
        </row>
        <row r="4536">
          <cell r="A4536"/>
          <cell r="B4536"/>
          <cell r="C4536"/>
          <cell r="D4536"/>
          <cell r="E4536"/>
          <cell r="F4536"/>
          <cell r="G4536"/>
          <cell r="H4536"/>
          <cell r="I4536"/>
          <cell r="J4536"/>
          <cell r="K4536"/>
          <cell r="L4536"/>
          <cell r="M4536"/>
          <cell r="N4536"/>
          <cell r="O4536"/>
          <cell r="P4536">
            <v>0</v>
          </cell>
          <cell r="Q4536"/>
          <cell r="R4536"/>
          <cell r="S4536" t="str">
            <v xml:space="preserve">32819 </v>
          </cell>
          <cell r="T4536"/>
          <cell r="U4536"/>
          <cell r="V4536"/>
          <cell r="W4536"/>
          <cell r="X4536"/>
          <cell r="Y4536"/>
          <cell r="Z4536"/>
          <cell r="AA4536">
            <v>32819</v>
          </cell>
          <cell r="AB4536"/>
        </row>
        <row r="4537">
          <cell r="A4537"/>
          <cell r="B4537"/>
          <cell r="C4537"/>
          <cell r="D4537"/>
          <cell r="E4537"/>
          <cell r="F4537"/>
          <cell r="G4537"/>
          <cell r="H4537"/>
          <cell r="I4537"/>
          <cell r="J4537"/>
          <cell r="K4537"/>
          <cell r="L4537"/>
          <cell r="M4537"/>
          <cell r="N4537"/>
          <cell r="O4537"/>
          <cell r="P4537">
            <v>0</v>
          </cell>
          <cell r="Q4537"/>
          <cell r="R4537"/>
          <cell r="S4537" t="str">
            <v xml:space="preserve">32819 </v>
          </cell>
          <cell r="T4537"/>
          <cell r="U4537"/>
          <cell r="V4537"/>
          <cell r="W4537"/>
          <cell r="X4537"/>
          <cell r="Y4537"/>
          <cell r="Z4537"/>
          <cell r="AA4537">
            <v>32819</v>
          </cell>
          <cell r="AB4537"/>
        </row>
        <row r="4538">
          <cell r="A4538"/>
          <cell r="B4538"/>
          <cell r="C4538"/>
          <cell r="D4538"/>
          <cell r="E4538"/>
          <cell r="F4538"/>
          <cell r="G4538"/>
          <cell r="H4538"/>
          <cell r="I4538"/>
          <cell r="J4538"/>
          <cell r="K4538"/>
          <cell r="L4538"/>
          <cell r="M4538"/>
          <cell r="N4538"/>
          <cell r="O4538"/>
          <cell r="P4538">
            <v>0</v>
          </cell>
          <cell r="Q4538"/>
          <cell r="R4538"/>
          <cell r="S4538" t="str">
            <v xml:space="preserve">32819 </v>
          </cell>
          <cell r="T4538"/>
          <cell r="U4538"/>
          <cell r="V4538"/>
          <cell r="W4538"/>
          <cell r="X4538"/>
          <cell r="Y4538"/>
          <cell r="Z4538"/>
          <cell r="AA4538">
            <v>32819</v>
          </cell>
          <cell r="AB4538"/>
        </row>
        <row r="4539">
          <cell r="A4539"/>
          <cell r="B4539"/>
          <cell r="C4539"/>
          <cell r="D4539"/>
          <cell r="E4539"/>
          <cell r="F4539"/>
          <cell r="G4539"/>
          <cell r="H4539"/>
          <cell r="I4539"/>
          <cell r="J4539"/>
          <cell r="K4539"/>
          <cell r="L4539"/>
          <cell r="M4539"/>
          <cell r="N4539"/>
          <cell r="O4539"/>
          <cell r="P4539">
            <v>0</v>
          </cell>
          <cell r="Q4539"/>
          <cell r="R4539"/>
          <cell r="S4539" t="str">
            <v xml:space="preserve">32819 </v>
          </cell>
          <cell r="T4539"/>
          <cell r="U4539"/>
          <cell r="V4539"/>
          <cell r="W4539"/>
          <cell r="X4539"/>
          <cell r="Y4539"/>
          <cell r="Z4539"/>
          <cell r="AA4539">
            <v>32819</v>
          </cell>
          <cell r="AB4539"/>
        </row>
        <row r="4540">
          <cell r="A4540"/>
          <cell r="B4540"/>
          <cell r="C4540"/>
          <cell r="D4540"/>
          <cell r="E4540"/>
          <cell r="F4540"/>
          <cell r="G4540"/>
          <cell r="H4540"/>
          <cell r="I4540"/>
          <cell r="J4540"/>
          <cell r="K4540"/>
          <cell r="L4540"/>
          <cell r="M4540"/>
          <cell r="N4540"/>
          <cell r="O4540"/>
          <cell r="P4540">
            <v>0</v>
          </cell>
          <cell r="Q4540"/>
          <cell r="R4540"/>
          <cell r="S4540" t="str">
            <v xml:space="preserve">32819 </v>
          </cell>
          <cell r="T4540"/>
          <cell r="U4540"/>
          <cell r="V4540"/>
          <cell r="W4540"/>
          <cell r="X4540"/>
          <cell r="Y4540"/>
          <cell r="Z4540"/>
          <cell r="AA4540">
            <v>32819</v>
          </cell>
          <cell r="AB4540"/>
        </row>
        <row r="4541">
          <cell r="A4541"/>
          <cell r="B4541"/>
          <cell r="C4541"/>
          <cell r="D4541"/>
          <cell r="E4541"/>
          <cell r="F4541"/>
          <cell r="G4541"/>
          <cell r="H4541"/>
          <cell r="I4541"/>
          <cell r="J4541"/>
          <cell r="K4541"/>
          <cell r="L4541"/>
          <cell r="M4541"/>
          <cell r="N4541"/>
          <cell r="O4541"/>
          <cell r="P4541">
            <v>0</v>
          </cell>
          <cell r="Q4541"/>
          <cell r="R4541"/>
          <cell r="S4541" t="str">
            <v xml:space="preserve">32819 </v>
          </cell>
          <cell r="T4541"/>
          <cell r="U4541"/>
          <cell r="V4541"/>
          <cell r="W4541"/>
          <cell r="X4541"/>
          <cell r="Y4541"/>
          <cell r="Z4541"/>
          <cell r="AA4541">
            <v>32819</v>
          </cell>
          <cell r="AB4541"/>
        </row>
        <row r="4542">
          <cell r="A4542"/>
          <cell r="B4542"/>
          <cell r="C4542"/>
          <cell r="D4542"/>
          <cell r="E4542"/>
          <cell r="F4542"/>
          <cell r="G4542"/>
          <cell r="H4542"/>
          <cell r="I4542"/>
          <cell r="J4542"/>
          <cell r="K4542"/>
          <cell r="L4542"/>
          <cell r="M4542"/>
          <cell r="N4542"/>
          <cell r="O4542"/>
          <cell r="P4542">
            <v>0</v>
          </cell>
          <cell r="Q4542"/>
          <cell r="R4542"/>
          <cell r="S4542" t="str">
            <v xml:space="preserve">32819 </v>
          </cell>
          <cell r="T4542"/>
          <cell r="U4542"/>
          <cell r="V4542"/>
          <cell r="W4542"/>
          <cell r="X4542"/>
          <cell r="Y4542"/>
          <cell r="Z4542"/>
          <cell r="AA4542">
            <v>32819</v>
          </cell>
          <cell r="AB4542"/>
        </row>
        <row r="4543">
          <cell r="A4543"/>
          <cell r="B4543"/>
          <cell r="C4543"/>
          <cell r="D4543"/>
          <cell r="E4543"/>
          <cell r="F4543"/>
          <cell r="G4543"/>
          <cell r="H4543"/>
          <cell r="I4543"/>
          <cell r="J4543"/>
          <cell r="K4543"/>
          <cell r="L4543"/>
          <cell r="M4543"/>
          <cell r="N4543"/>
          <cell r="O4543"/>
          <cell r="P4543">
            <v>0</v>
          </cell>
          <cell r="Q4543"/>
          <cell r="R4543"/>
          <cell r="S4543" t="str">
            <v xml:space="preserve">32819 </v>
          </cell>
          <cell r="T4543"/>
          <cell r="U4543"/>
          <cell r="V4543"/>
          <cell r="W4543"/>
          <cell r="X4543"/>
          <cell r="Y4543"/>
          <cell r="Z4543"/>
          <cell r="AA4543">
            <v>32819</v>
          </cell>
          <cell r="AB4543"/>
        </row>
        <row r="4544">
          <cell r="A4544"/>
          <cell r="B4544"/>
          <cell r="C4544"/>
          <cell r="D4544"/>
          <cell r="E4544"/>
          <cell r="F4544"/>
          <cell r="G4544"/>
          <cell r="H4544"/>
          <cell r="I4544"/>
          <cell r="J4544"/>
          <cell r="K4544"/>
          <cell r="L4544"/>
          <cell r="M4544"/>
          <cell r="N4544"/>
          <cell r="O4544"/>
          <cell r="P4544">
            <v>0</v>
          </cell>
          <cell r="Q4544"/>
          <cell r="R4544"/>
          <cell r="S4544" t="str">
            <v xml:space="preserve">32819 </v>
          </cell>
          <cell r="T4544"/>
          <cell r="U4544"/>
          <cell r="V4544"/>
          <cell r="W4544"/>
          <cell r="X4544"/>
          <cell r="Y4544"/>
          <cell r="Z4544"/>
          <cell r="AA4544">
            <v>32819</v>
          </cell>
          <cell r="AB4544"/>
        </row>
        <row r="4545">
          <cell r="A4545"/>
          <cell r="B4545"/>
          <cell r="C4545"/>
          <cell r="D4545"/>
          <cell r="E4545"/>
          <cell r="F4545"/>
          <cell r="G4545"/>
          <cell r="H4545"/>
          <cell r="I4545"/>
          <cell r="J4545"/>
          <cell r="K4545"/>
          <cell r="L4545"/>
          <cell r="M4545"/>
          <cell r="N4545"/>
          <cell r="O4545"/>
          <cell r="P4545">
            <v>0</v>
          </cell>
          <cell r="Q4545"/>
          <cell r="R4545"/>
          <cell r="S4545" t="str">
            <v xml:space="preserve">32819 </v>
          </cell>
          <cell r="T4545"/>
          <cell r="U4545"/>
          <cell r="V4545"/>
          <cell r="W4545"/>
          <cell r="X4545"/>
          <cell r="Y4545"/>
          <cell r="Z4545"/>
          <cell r="AA4545">
            <v>32819</v>
          </cell>
          <cell r="AB4545"/>
        </row>
        <row r="4546">
          <cell r="A4546"/>
          <cell r="B4546"/>
          <cell r="C4546"/>
          <cell r="D4546"/>
          <cell r="E4546"/>
          <cell r="F4546"/>
          <cell r="G4546"/>
          <cell r="H4546"/>
          <cell r="I4546"/>
          <cell r="J4546"/>
          <cell r="K4546"/>
          <cell r="L4546"/>
          <cell r="M4546"/>
          <cell r="N4546"/>
          <cell r="O4546"/>
          <cell r="P4546">
            <v>0</v>
          </cell>
          <cell r="Q4546"/>
          <cell r="R4546"/>
          <cell r="S4546" t="str">
            <v xml:space="preserve">32819 </v>
          </cell>
          <cell r="T4546"/>
          <cell r="U4546"/>
          <cell r="V4546"/>
          <cell r="W4546"/>
          <cell r="X4546"/>
          <cell r="Y4546"/>
          <cell r="Z4546"/>
          <cell r="AA4546">
            <v>32819</v>
          </cell>
          <cell r="AB4546"/>
        </row>
        <row r="4547">
          <cell r="A4547"/>
          <cell r="B4547"/>
          <cell r="C4547"/>
          <cell r="D4547"/>
          <cell r="E4547"/>
          <cell r="F4547"/>
          <cell r="G4547"/>
          <cell r="H4547"/>
          <cell r="I4547"/>
          <cell r="J4547"/>
          <cell r="K4547"/>
          <cell r="L4547"/>
          <cell r="M4547"/>
          <cell r="N4547"/>
          <cell r="O4547"/>
          <cell r="P4547">
            <v>0</v>
          </cell>
          <cell r="Q4547"/>
          <cell r="R4547"/>
          <cell r="S4547" t="str">
            <v xml:space="preserve">32819 </v>
          </cell>
          <cell r="T4547"/>
          <cell r="U4547"/>
          <cell r="V4547"/>
          <cell r="W4547"/>
          <cell r="X4547"/>
          <cell r="Y4547"/>
          <cell r="Z4547"/>
          <cell r="AA4547">
            <v>32819</v>
          </cell>
          <cell r="AB4547"/>
        </row>
        <row r="4548">
          <cell r="A4548"/>
          <cell r="B4548"/>
          <cell r="C4548"/>
          <cell r="D4548"/>
          <cell r="E4548"/>
          <cell r="F4548"/>
          <cell r="G4548"/>
          <cell r="H4548"/>
          <cell r="I4548"/>
          <cell r="J4548"/>
          <cell r="K4548"/>
          <cell r="L4548"/>
          <cell r="M4548"/>
          <cell r="N4548"/>
          <cell r="O4548"/>
          <cell r="P4548">
            <v>0</v>
          </cell>
          <cell r="Q4548"/>
          <cell r="R4548"/>
          <cell r="S4548" t="str">
            <v xml:space="preserve">32819 </v>
          </cell>
          <cell r="T4548"/>
          <cell r="U4548"/>
          <cell r="V4548"/>
          <cell r="W4548"/>
          <cell r="X4548"/>
          <cell r="Y4548"/>
          <cell r="Z4548"/>
          <cell r="AA4548">
            <v>32819</v>
          </cell>
          <cell r="AB4548"/>
        </row>
        <row r="4549">
          <cell r="A4549"/>
          <cell r="B4549"/>
          <cell r="C4549"/>
          <cell r="D4549"/>
          <cell r="E4549"/>
          <cell r="F4549"/>
          <cell r="G4549"/>
          <cell r="H4549"/>
          <cell r="I4549"/>
          <cell r="J4549"/>
          <cell r="K4549"/>
          <cell r="L4549"/>
          <cell r="M4549"/>
          <cell r="N4549"/>
          <cell r="O4549"/>
          <cell r="P4549">
            <v>0</v>
          </cell>
          <cell r="Q4549"/>
          <cell r="R4549"/>
          <cell r="S4549" t="str">
            <v xml:space="preserve">32819 </v>
          </cell>
          <cell r="T4549"/>
          <cell r="U4549"/>
          <cell r="V4549"/>
          <cell r="W4549"/>
          <cell r="X4549"/>
          <cell r="Y4549"/>
          <cell r="Z4549"/>
          <cell r="AA4549">
            <v>32819</v>
          </cell>
          <cell r="AB4549"/>
        </row>
        <row r="4550">
          <cell r="A4550"/>
          <cell r="B4550"/>
          <cell r="C4550"/>
          <cell r="D4550"/>
          <cell r="E4550"/>
          <cell r="F4550"/>
          <cell r="G4550"/>
          <cell r="H4550"/>
          <cell r="I4550"/>
          <cell r="J4550"/>
          <cell r="K4550"/>
          <cell r="L4550"/>
          <cell r="M4550"/>
          <cell r="N4550"/>
          <cell r="O4550"/>
          <cell r="P4550">
            <v>0</v>
          </cell>
          <cell r="Q4550"/>
          <cell r="R4550"/>
          <cell r="S4550" t="str">
            <v xml:space="preserve">32819 </v>
          </cell>
          <cell r="T4550"/>
          <cell r="U4550"/>
          <cell r="V4550"/>
          <cell r="W4550"/>
          <cell r="X4550"/>
          <cell r="Y4550"/>
          <cell r="Z4550"/>
          <cell r="AA4550">
            <v>32819</v>
          </cell>
          <cell r="AB4550"/>
        </row>
        <row r="4551">
          <cell r="A4551"/>
          <cell r="B4551"/>
          <cell r="C4551"/>
          <cell r="D4551"/>
          <cell r="E4551"/>
          <cell r="F4551"/>
          <cell r="G4551"/>
          <cell r="H4551"/>
          <cell r="I4551"/>
          <cell r="J4551"/>
          <cell r="K4551"/>
          <cell r="L4551"/>
          <cell r="M4551"/>
          <cell r="N4551"/>
          <cell r="O4551"/>
          <cell r="P4551">
            <v>0</v>
          </cell>
          <cell r="Q4551"/>
          <cell r="R4551"/>
          <cell r="S4551" t="str">
            <v xml:space="preserve">32819 </v>
          </cell>
          <cell r="T4551"/>
          <cell r="U4551"/>
          <cell r="V4551"/>
          <cell r="W4551"/>
          <cell r="X4551"/>
          <cell r="Y4551"/>
          <cell r="Z4551"/>
          <cell r="AA4551">
            <v>32819</v>
          </cell>
          <cell r="AB4551"/>
        </row>
        <row r="4552">
          <cell r="A4552"/>
          <cell r="B4552"/>
          <cell r="C4552"/>
          <cell r="D4552"/>
          <cell r="E4552"/>
          <cell r="F4552"/>
          <cell r="G4552"/>
          <cell r="H4552"/>
          <cell r="I4552"/>
          <cell r="J4552"/>
          <cell r="K4552"/>
          <cell r="L4552"/>
          <cell r="M4552"/>
          <cell r="N4552"/>
          <cell r="O4552"/>
          <cell r="P4552">
            <v>0</v>
          </cell>
          <cell r="Q4552"/>
          <cell r="R4552"/>
          <cell r="S4552" t="str">
            <v xml:space="preserve">32819 </v>
          </cell>
          <cell r="T4552"/>
          <cell r="U4552"/>
          <cell r="V4552"/>
          <cell r="W4552"/>
          <cell r="X4552"/>
          <cell r="Y4552"/>
          <cell r="Z4552"/>
          <cell r="AA4552">
            <v>32819</v>
          </cell>
          <cell r="AB4552"/>
        </row>
        <row r="4553">
          <cell r="A4553"/>
          <cell r="B4553"/>
          <cell r="C4553"/>
          <cell r="D4553"/>
          <cell r="E4553"/>
          <cell r="F4553"/>
          <cell r="G4553"/>
          <cell r="H4553"/>
          <cell r="I4553"/>
          <cell r="J4553"/>
          <cell r="K4553"/>
          <cell r="L4553"/>
          <cell r="M4553"/>
          <cell r="N4553"/>
          <cell r="O4553"/>
          <cell r="P4553">
            <v>0</v>
          </cell>
          <cell r="Q4553"/>
          <cell r="R4553"/>
          <cell r="S4553" t="str">
            <v xml:space="preserve">32819 </v>
          </cell>
          <cell r="T4553"/>
          <cell r="U4553"/>
          <cell r="V4553"/>
          <cell r="W4553"/>
          <cell r="X4553"/>
          <cell r="Y4553"/>
          <cell r="Z4553"/>
          <cell r="AA4553">
            <v>32819</v>
          </cell>
          <cell r="AB4553"/>
        </row>
        <row r="4554">
          <cell r="A4554"/>
          <cell r="B4554"/>
          <cell r="C4554"/>
          <cell r="D4554"/>
          <cell r="E4554"/>
          <cell r="F4554"/>
          <cell r="G4554"/>
          <cell r="H4554"/>
          <cell r="I4554"/>
          <cell r="J4554"/>
          <cell r="K4554"/>
          <cell r="L4554"/>
          <cell r="M4554"/>
          <cell r="N4554"/>
          <cell r="O4554"/>
          <cell r="P4554">
            <v>0</v>
          </cell>
          <cell r="Q4554"/>
          <cell r="R4554"/>
          <cell r="S4554" t="str">
            <v xml:space="preserve">32819 </v>
          </cell>
          <cell r="T4554"/>
          <cell r="U4554"/>
          <cell r="V4554"/>
          <cell r="W4554"/>
          <cell r="X4554"/>
          <cell r="Y4554"/>
          <cell r="Z4554"/>
          <cell r="AA4554">
            <v>32819</v>
          </cell>
          <cell r="AB4554"/>
        </row>
        <row r="4555">
          <cell r="A4555"/>
          <cell r="B4555"/>
          <cell r="C4555"/>
          <cell r="D4555"/>
          <cell r="E4555"/>
          <cell r="F4555"/>
          <cell r="G4555"/>
          <cell r="H4555"/>
          <cell r="I4555"/>
          <cell r="J4555"/>
          <cell r="K4555"/>
          <cell r="L4555"/>
          <cell r="M4555"/>
          <cell r="N4555"/>
          <cell r="O4555"/>
          <cell r="P4555">
            <v>0</v>
          </cell>
          <cell r="Q4555"/>
          <cell r="R4555"/>
          <cell r="S4555" t="str">
            <v xml:space="preserve">32819 </v>
          </cell>
          <cell r="T4555"/>
          <cell r="U4555"/>
          <cell r="V4555"/>
          <cell r="W4555"/>
          <cell r="X4555"/>
          <cell r="Y4555"/>
          <cell r="Z4555"/>
          <cell r="AA4555">
            <v>32819</v>
          </cell>
          <cell r="AB4555"/>
        </row>
        <row r="4556">
          <cell r="A4556"/>
          <cell r="B4556"/>
          <cell r="C4556"/>
          <cell r="D4556"/>
          <cell r="E4556"/>
          <cell r="F4556"/>
          <cell r="G4556"/>
          <cell r="H4556"/>
          <cell r="I4556"/>
          <cell r="J4556"/>
          <cell r="K4556"/>
          <cell r="L4556"/>
          <cell r="M4556"/>
          <cell r="N4556"/>
          <cell r="O4556"/>
          <cell r="P4556">
            <v>0</v>
          </cell>
          <cell r="Q4556"/>
          <cell r="R4556"/>
          <cell r="S4556" t="str">
            <v xml:space="preserve">32819 </v>
          </cell>
          <cell r="T4556"/>
          <cell r="U4556"/>
          <cell r="V4556"/>
          <cell r="W4556"/>
          <cell r="X4556"/>
          <cell r="Y4556"/>
          <cell r="Z4556"/>
          <cell r="AA4556">
            <v>32819</v>
          </cell>
          <cell r="AB4556"/>
        </row>
        <row r="4557">
          <cell r="A4557"/>
          <cell r="B4557"/>
          <cell r="C4557"/>
          <cell r="D4557"/>
          <cell r="E4557"/>
          <cell r="F4557"/>
          <cell r="G4557"/>
          <cell r="H4557"/>
          <cell r="I4557"/>
          <cell r="J4557"/>
          <cell r="K4557"/>
          <cell r="L4557"/>
          <cell r="M4557"/>
          <cell r="N4557"/>
          <cell r="O4557"/>
          <cell r="P4557">
            <v>0</v>
          </cell>
          <cell r="Q4557"/>
          <cell r="R4557"/>
          <cell r="S4557" t="str">
            <v xml:space="preserve">32819 </v>
          </cell>
          <cell r="T4557"/>
          <cell r="U4557"/>
          <cell r="V4557"/>
          <cell r="W4557"/>
          <cell r="X4557"/>
          <cell r="Y4557"/>
          <cell r="Z4557"/>
          <cell r="AA4557">
            <v>32819</v>
          </cell>
          <cell r="AB4557"/>
        </row>
        <row r="4558">
          <cell r="A4558"/>
          <cell r="B4558"/>
          <cell r="C4558"/>
          <cell r="D4558"/>
          <cell r="E4558"/>
          <cell r="F4558"/>
          <cell r="G4558"/>
          <cell r="H4558"/>
          <cell r="I4558"/>
          <cell r="J4558"/>
          <cell r="K4558"/>
          <cell r="L4558"/>
          <cell r="M4558"/>
          <cell r="N4558"/>
          <cell r="O4558"/>
          <cell r="P4558">
            <v>0</v>
          </cell>
          <cell r="Q4558"/>
          <cell r="R4558"/>
          <cell r="S4558" t="str">
            <v xml:space="preserve">32819 </v>
          </cell>
          <cell r="T4558"/>
          <cell r="U4558"/>
          <cell r="V4558"/>
          <cell r="W4558"/>
          <cell r="X4558"/>
          <cell r="Y4558"/>
          <cell r="Z4558"/>
          <cell r="AA4558">
            <v>32819</v>
          </cell>
          <cell r="AB4558"/>
        </row>
        <row r="4559">
          <cell r="A4559"/>
          <cell r="B4559"/>
          <cell r="C4559"/>
          <cell r="D4559"/>
          <cell r="E4559"/>
          <cell r="F4559"/>
          <cell r="G4559"/>
          <cell r="H4559"/>
          <cell r="I4559"/>
          <cell r="J4559"/>
          <cell r="K4559"/>
          <cell r="L4559"/>
          <cell r="M4559"/>
          <cell r="N4559"/>
          <cell r="O4559"/>
          <cell r="P4559">
            <v>0</v>
          </cell>
          <cell r="Q4559"/>
          <cell r="R4559"/>
          <cell r="S4559" t="str">
            <v xml:space="preserve">32819 </v>
          </cell>
          <cell r="T4559"/>
          <cell r="U4559"/>
          <cell r="V4559"/>
          <cell r="W4559"/>
          <cell r="X4559"/>
          <cell r="Y4559"/>
          <cell r="Z4559"/>
          <cell r="AA4559">
            <v>32819</v>
          </cell>
          <cell r="AB4559"/>
        </row>
        <row r="4560">
          <cell r="A4560"/>
          <cell r="B4560"/>
          <cell r="C4560"/>
          <cell r="D4560"/>
          <cell r="E4560"/>
          <cell r="F4560"/>
          <cell r="G4560"/>
          <cell r="H4560"/>
          <cell r="I4560"/>
          <cell r="J4560"/>
          <cell r="K4560"/>
          <cell r="L4560"/>
          <cell r="M4560"/>
          <cell r="N4560"/>
          <cell r="O4560"/>
          <cell r="P4560">
            <v>0</v>
          </cell>
          <cell r="Q4560"/>
          <cell r="R4560"/>
          <cell r="S4560" t="str">
            <v xml:space="preserve">32819 </v>
          </cell>
          <cell r="T4560"/>
          <cell r="U4560"/>
          <cell r="V4560"/>
          <cell r="W4560"/>
          <cell r="X4560"/>
          <cell r="Y4560"/>
          <cell r="Z4560"/>
          <cell r="AA4560">
            <v>32819</v>
          </cell>
          <cell r="AB4560"/>
        </row>
        <row r="4561">
          <cell r="A4561"/>
          <cell r="B4561"/>
          <cell r="C4561"/>
          <cell r="D4561"/>
          <cell r="E4561"/>
          <cell r="F4561"/>
          <cell r="G4561"/>
          <cell r="H4561"/>
          <cell r="I4561"/>
          <cell r="J4561"/>
          <cell r="K4561"/>
          <cell r="L4561"/>
          <cell r="M4561"/>
          <cell r="N4561"/>
          <cell r="O4561"/>
          <cell r="P4561">
            <v>0</v>
          </cell>
          <cell r="Q4561"/>
          <cell r="R4561"/>
          <cell r="S4561" t="str">
            <v xml:space="preserve">32819 </v>
          </cell>
          <cell r="T4561"/>
          <cell r="U4561"/>
          <cell r="V4561"/>
          <cell r="W4561"/>
          <cell r="X4561"/>
          <cell r="Y4561"/>
          <cell r="Z4561"/>
          <cell r="AA4561">
            <v>32819</v>
          </cell>
          <cell r="AB4561"/>
        </row>
        <row r="4562">
          <cell r="A4562"/>
          <cell r="B4562"/>
          <cell r="C4562"/>
          <cell r="D4562"/>
          <cell r="E4562"/>
          <cell r="F4562"/>
          <cell r="G4562"/>
          <cell r="H4562"/>
          <cell r="I4562"/>
          <cell r="J4562"/>
          <cell r="K4562"/>
          <cell r="L4562"/>
          <cell r="M4562"/>
          <cell r="N4562"/>
          <cell r="O4562"/>
          <cell r="P4562">
            <v>0</v>
          </cell>
          <cell r="Q4562"/>
          <cell r="R4562"/>
          <cell r="S4562" t="str">
            <v xml:space="preserve">32819 </v>
          </cell>
          <cell r="T4562"/>
          <cell r="U4562"/>
          <cell r="V4562"/>
          <cell r="W4562"/>
          <cell r="X4562"/>
          <cell r="Y4562"/>
          <cell r="Z4562"/>
          <cell r="AA4562">
            <v>32819</v>
          </cell>
          <cell r="AB4562"/>
        </row>
        <row r="4563">
          <cell r="A4563"/>
          <cell r="B4563"/>
          <cell r="C4563"/>
          <cell r="D4563"/>
          <cell r="E4563"/>
          <cell r="F4563"/>
          <cell r="G4563"/>
          <cell r="H4563"/>
          <cell r="I4563"/>
          <cell r="J4563"/>
          <cell r="K4563"/>
          <cell r="L4563"/>
          <cell r="M4563"/>
          <cell r="N4563"/>
          <cell r="O4563"/>
          <cell r="P4563">
            <v>0</v>
          </cell>
          <cell r="Q4563"/>
          <cell r="R4563"/>
          <cell r="S4563" t="str">
            <v xml:space="preserve">32819 </v>
          </cell>
          <cell r="T4563"/>
          <cell r="U4563"/>
          <cell r="V4563"/>
          <cell r="W4563"/>
          <cell r="X4563"/>
          <cell r="Y4563"/>
          <cell r="Z4563"/>
          <cell r="AA4563">
            <v>32819</v>
          </cell>
          <cell r="AB4563"/>
        </row>
        <row r="4564">
          <cell r="A4564"/>
          <cell r="B4564"/>
          <cell r="C4564"/>
          <cell r="D4564"/>
          <cell r="E4564"/>
          <cell r="F4564"/>
          <cell r="G4564"/>
          <cell r="H4564"/>
          <cell r="I4564"/>
          <cell r="J4564"/>
          <cell r="K4564"/>
          <cell r="L4564"/>
          <cell r="M4564"/>
          <cell r="N4564"/>
          <cell r="O4564"/>
          <cell r="P4564">
            <v>0</v>
          </cell>
          <cell r="Q4564"/>
          <cell r="R4564"/>
          <cell r="S4564" t="str">
            <v xml:space="preserve">32819 </v>
          </cell>
          <cell r="T4564"/>
          <cell r="U4564"/>
          <cell r="V4564"/>
          <cell r="W4564"/>
          <cell r="X4564"/>
          <cell r="Y4564"/>
          <cell r="Z4564"/>
          <cell r="AA4564">
            <v>32819</v>
          </cell>
          <cell r="AB4564"/>
        </row>
        <row r="4565">
          <cell r="A4565"/>
          <cell r="B4565"/>
          <cell r="C4565"/>
          <cell r="D4565"/>
          <cell r="E4565"/>
          <cell r="F4565"/>
          <cell r="G4565"/>
          <cell r="H4565"/>
          <cell r="I4565"/>
          <cell r="J4565"/>
          <cell r="K4565"/>
          <cell r="L4565"/>
          <cell r="M4565"/>
          <cell r="N4565"/>
          <cell r="O4565"/>
          <cell r="P4565">
            <v>0</v>
          </cell>
          <cell r="Q4565"/>
          <cell r="R4565"/>
          <cell r="S4565" t="str">
            <v xml:space="preserve">32819 </v>
          </cell>
          <cell r="T4565"/>
          <cell r="U4565"/>
          <cell r="V4565"/>
          <cell r="W4565"/>
          <cell r="X4565"/>
          <cell r="Y4565"/>
          <cell r="Z4565"/>
          <cell r="AA4565">
            <v>32819</v>
          </cell>
          <cell r="AB4565"/>
        </row>
        <row r="4566">
          <cell r="A4566"/>
          <cell r="B4566"/>
          <cell r="C4566"/>
          <cell r="D4566"/>
          <cell r="E4566"/>
          <cell r="F4566"/>
          <cell r="G4566"/>
          <cell r="H4566"/>
          <cell r="I4566"/>
          <cell r="J4566"/>
          <cell r="K4566"/>
          <cell r="L4566"/>
          <cell r="M4566"/>
          <cell r="N4566"/>
          <cell r="O4566"/>
          <cell r="P4566">
            <v>0</v>
          </cell>
          <cell r="Q4566"/>
          <cell r="R4566"/>
          <cell r="S4566" t="str">
            <v xml:space="preserve">32819 </v>
          </cell>
          <cell r="T4566"/>
          <cell r="U4566"/>
          <cell r="V4566"/>
          <cell r="W4566"/>
          <cell r="X4566"/>
          <cell r="Y4566"/>
          <cell r="Z4566"/>
          <cell r="AA4566">
            <v>32819</v>
          </cell>
          <cell r="AB4566"/>
        </row>
        <row r="4567">
          <cell r="A4567"/>
          <cell r="B4567"/>
          <cell r="C4567"/>
          <cell r="D4567"/>
          <cell r="E4567"/>
          <cell r="F4567"/>
          <cell r="G4567"/>
          <cell r="H4567"/>
          <cell r="I4567"/>
          <cell r="J4567"/>
          <cell r="K4567"/>
          <cell r="L4567"/>
          <cell r="M4567"/>
          <cell r="N4567"/>
          <cell r="O4567"/>
          <cell r="P4567">
            <v>0</v>
          </cell>
          <cell r="Q4567"/>
          <cell r="R4567"/>
          <cell r="S4567" t="str">
            <v xml:space="preserve">32819 </v>
          </cell>
          <cell r="T4567"/>
          <cell r="U4567"/>
          <cell r="V4567"/>
          <cell r="W4567"/>
          <cell r="X4567"/>
          <cell r="Y4567"/>
          <cell r="Z4567"/>
          <cell r="AA4567">
            <v>32819</v>
          </cell>
          <cell r="AB4567"/>
        </row>
        <row r="4568">
          <cell r="A4568"/>
          <cell r="B4568"/>
          <cell r="C4568"/>
          <cell r="D4568"/>
          <cell r="E4568"/>
          <cell r="F4568"/>
          <cell r="G4568"/>
          <cell r="H4568"/>
          <cell r="I4568"/>
          <cell r="J4568"/>
          <cell r="K4568"/>
          <cell r="L4568"/>
          <cell r="M4568"/>
          <cell r="N4568"/>
          <cell r="O4568"/>
          <cell r="P4568">
            <v>0</v>
          </cell>
          <cell r="Q4568"/>
          <cell r="R4568"/>
          <cell r="S4568" t="str">
            <v xml:space="preserve">32819 </v>
          </cell>
          <cell r="T4568"/>
          <cell r="U4568"/>
          <cell r="V4568"/>
          <cell r="W4568"/>
          <cell r="X4568"/>
          <cell r="Y4568"/>
          <cell r="Z4568"/>
          <cell r="AA4568">
            <v>32819</v>
          </cell>
          <cell r="AB4568"/>
        </row>
        <row r="4569">
          <cell r="A4569"/>
          <cell r="B4569"/>
          <cell r="C4569"/>
          <cell r="D4569"/>
          <cell r="E4569"/>
          <cell r="F4569"/>
          <cell r="G4569"/>
          <cell r="H4569"/>
          <cell r="I4569"/>
          <cell r="J4569"/>
          <cell r="K4569"/>
          <cell r="L4569"/>
          <cell r="M4569"/>
          <cell r="N4569"/>
          <cell r="O4569"/>
          <cell r="P4569">
            <v>0</v>
          </cell>
          <cell r="Q4569"/>
          <cell r="R4569"/>
          <cell r="S4569" t="str">
            <v xml:space="preserve">32819 </v>
          </cell>
          <cell r="T4569"/>
          <cell r="U4569"/>
          <cell r="V4569"/>
          <cell r="W4569"/>
          <cell r="X4569"/>
          <cell r="Y4569"/>
          <cell r="Z4569"/>
          <cell r="AA4569">
            <v>32819</v>
          </cell>
          <cell r="AB4569"/>
        </row>
        <row r="4570">
          <cell r="A4570"/>
          <cell r="B4570"/>
          <cell r="C4570"/>
          <cell r="D4570"/>
          <cell r="E4570"/>
          <cell r="F4570"/>
          <cell r="G4570"/>
          <cell r="H4570"/>
          <cell r="I4570"/>
          <cell r="J4570"/>
          <cell r="K4570"/>
          <cell r="L4570"/>
          <cell r="M4570"/>
          <cell r="N4570"/>
          <cell r="O4570"/>
          <cell r="P4570">
            <v>0</v>
          </cell>
          <cell r="Q4570"/>
          <cell r="R4570"/>
          <cell r="S4570" t="str">
            <v xml:space="preserve">32819 </v>
          </cell>
          <cell r="T4570"/>
          <cell r="U4570"/>
          <cell r="V4570"/>
          <cell r="W4570"/>
          <cell r="X4570"/>
          <cell r="Y4570"/>
          <cell r="Z4570"/>
          <cell r="AA4570">
            <v>32819</v>
          </cell>
          <cell r="AB4570"/>
        </row>
        <row r="4571">
          <cell r="A4571"/>
          <cell r="B4571"/>
          <cell r="C4571"/>
          <cell r="D4571"/>
          <cell r="E4571"/>
          <cell r="F4571"/>
          <cell r="G4571"/>
          <cell r="H4571"/>
          <cell r="I4571"/>
          <cell r="J4571"/>
          <cell r="K4571"/>
          <cell r="L4571"/>
          <cell r="M4571"/>
          <cell r="N4571"/>
          <cell r="O4571"/>
          <cell r="P4571">
            <v>0</v>
          </cell>
          <cell r="Q4571"/>
          <cell r="R4571"/>
          <cell r="S4571" t="str">
            <v xml:space="preserve">32819 </v>
          </cell>
          <cell r="T4571"/>
          <cell r="U4571"/>
          <cell r="V4571"/>
          <cell r="W4571"/>
          <cell r="X4571"/>
          <cell r="Y4571"/>
          <cell r="Z4571"/>
          <cell r="AA4571">
            <v>32819</v>
          </cell>
          <cell r="AB4571"/>
        </row>
        <row r="4572">
          <cell r="A4572"/>
          <cell r="B4572"/>
          <cell r="C4572"/>
          <cell r="D4572"/>
          <cell r="E4572"/>
          <cell r="F4572"/>
          <cell r="G4572"/>
          <cell r="H4572"/>
          <cell r="I4572"/>
          <cell r="J4572"/>
          <cell r="K4572"/>
          <cell r="L4572"/>
          <cell r="M4572"/>
          <cell r="N4572"/>
          <cell r="O4572"/>
          <cell r="P4572">
            <v>0</v>
          </cell>
          <cell r="Q4572"/>
          <cell r="R4572"/>
          <cell r="S4572" t="str">
            <v xml:space="preserve">32819 </v>
          </cell>
          <cell r="T4572"/>
          <cell r="U4572"/>
          <cell r="V4572"/>
          <cell r="W4572"/>
          <cell r="X4572"/>
          <cell r="Y4572"/>
          <cell r="Z4572"/>
          <cell r="AA4572">
            <v>32819</v>
          </cell>
          <cell r="AB4572"/>
        </row>
        <row r="4573">
          <cell r="A4573"/>
          <cell r="B4573"/>
          <cell r="C4573"/>
          <cell r="D4573"/>
          <cell r="E4573"/>
          <cell r="F4573"/>
          <cell r="G4573"/>
          <cell r="H4573"/>
          <cell r="I4573"/>
          <cell r="J4573"/>
          <cell r="K4573"/>
          <cell r="L4573"/>
          <cell r="M4573"/>
          <cell r="N4573"/>
          <cell r="O4573"/>
          <cell r="P4573">
            <v>0</v>
          </cell>
          <cell r="Q4573"/>
          <cell r="R4573"/>
          <cell r="S4573" t="str">
            <v xml:space="preserve">32819 </v>
          </cell>
          <cell r="T4573"/>
          <cell r="U4573"/>
          <cell r="V4573"/>
          <cell r="W4573"/>
          <cell r="X4573"/>
          <cell r="Y4573"/>
          <cell r="Z4573"/>
          <cell r="AA4573">
            <v>32819</v>
          </cell>
          <cell r="AB4573"/>
        </row>
        <row r="4574">
          <cell r="A4574"/>
          <cell r="B4574"/>
          <cell r="C4574"/>
          <cell r="D4574"/>
          <cell r="E4574"/>
          <cell r="F4574"/>
          <cell r="G4574"/>
          <cell r="H4574"/>
          <cell r="I4574"/>
          <cell r="J4574"/>
          <cell r="K4574"/>
          <cell r="L4574"/>
          <cell r="M4574"/>
          <cell r="N4574"/>
          <cell r="O4574"/>
          <cell r="P4574">
            <v>0</v>
          </cell>
          <cell r="Q4574"/>
          <cell r="R4574"/>
          <cell r="S4574" t="str">
            <v xml:space="preserve">32819 </v>
          </cell>
          <cell r="T4574"/>
          <cell r="U4574"/>
          <cell r="V4574"/>
          <cell r="W4574"/>
          <cell r="X4574"/>
          <cell r="Y4574"/>
          <cell r="Z4574"/>
          <cell r="AA4574">
            <v>32819</v>
          </cell>
          <cell r="AB4574"/>
        </row>
        <row r="4575">
          <cell r="A4575"/>
          <cell r="B4575"/>
          <cell r="C4575"/>
          <cell r="D4575"/>
          <cell r="E4575"/>
          <cell r="F4575"/>
          <cell r="G4575"/>
          <cell r="H4575"/>
          <cell r="I4575"/>
          <cell r="J4575"/>
          <cell r="K4575"/>
          <cell r="L4575"/>
          <cell r="M4575"/>
          <cell r="N4575"/>
          <cell r="O4575"/>
          <cell r="P4575">
            <v>0</v>
          </cell>
          <cell r="Q4575"/>
          <cell r="R4575"/>
          <cell r="S4575" t="str">
            <v xml:space="preserve">32819 </v>
          </cell>
          <cell r="T4575"/>
          <cell r="U4575"/>
          <cell r="V4575"/>
          <cell r="W4575"/>
          <cell r="X4575"/>
          <cell r="Y4575"/>
          <cell r="Z4575"/>
          <cell r="AA4575">
            <v>32819</v>
          </cell>
          <cell r="AB4575"/>
        </row>
        <row r="4576">
          <cell r="A4576"/>
          <cell r="B4576"/>
          <cell r="C4576"/>
          <cell r="D4576"/>
          <cell r="E4576"/>
          <cell r="F4576"/>
          <cell r="G4576"/>
          <cell r="H4576"/>
          <cell r="I4576"/>
          <cell r="J4576"/>
          <cell r="K4576"/>
          <cell r="L4576"/>
          <cell r="M4576"/>
          <cell r="N4576"/>
          <cell r="O4576"/>
          <cell r="P4576">
            <v>0</v>
          </cell>
          <cell r="Q4576"/>
          <cell r="R4576"/>
          <cell r="S4576" t="str">
            <v xml:space="preserve">32819 </v>
          </cell>
          <cell r="T4576"/>
          <cell r="U4576"/>
          <cell r="V4576"/>
          <cell r="W4576"/>
          <cell r="X4576"/>
          <cell r="Y4576"/>
          <cell r="Z4576"/>
          <cell r="AA4576">
            <v>32819</v>
          </cell>
          <cell r="AB4576"/>
        </row>
        <row r="4577">
          <cell r="A4577"/>
          <cell r="B4577"/>
          <cell r="C4577"/>
          <cell r="D4577"/>
          <cell r="E4577"/>
          <cell r="F4577"/>
          <cell r="G4577"/>
          <cell r="H4577"/>
          <cell r="I4577"/>
          <cell r="J4577"/>
          <cell r="K4577"/>
          <cell r="L4577"/>
          <cell r="M4577"/>
          <cell r="N4577"/>
          <cell r="O4577"/>
          <cell r="P4577">
            <v>0</v>
          </cell>
          <cell r="Q4577"/>
          <cell r="R4577"/>
          <cell r="S4577" t="str">
            <v xml:space="preserve">32819 </v>
          </cell>
          <cell r="T4577"/>
          <cell r="U4577"/>
          <cell r="V4577"/>
          <cell r="W4577"/>
          <cell r="X4577"/>
          <cell r="Y4577"/>
          <cell r="Z4577"/>
          <cell r="AA4577">
            <v>32819</v>
          </cell>
          <cell r="AB4577"/>
        </row>
        <row r="4578">
          <cell r="A4578"/>
          <cell r="B4578"/>
          <cell r="C4578"/>
          <cell r="D4578"/>
          <cell r="E4578"/>
          <cell r="F4578"/>
          <cell r="G4578"/>
          <cell r="H4578"/>
          <cell r="I4578"/>
          <cell r="J4578"/>
          <cell r="K4578"/>
          <cell r="L4578"/>
          <cell r="M4578"/>
          <cell r="N4578"/>
          <cell r="O4578"/>
          <cell r="P4578">
            <v>0</v>
          </cell>
          <cell r="Q4578"/>
          <cell r="R4578"/>
          <cell r="S4578" t="str">
            <v xml:space="preserve">32819 </v>
          </cell>
          <cell r="T4578"/>
          <cell r="U4578"/>
          <cell r="V4578"/>
          <cell r="W4578"/>
          <cell r="X4578"/>
          <cell r="Y4578"/>
          <cell r="Z4578"/>
          <cell r="AA4578">
            <v>32819</v>
          </cell>
          <cell r="AB4578"/>
        </row>
        <row r="4579">
          <cell r="A4579"/>
          <cell r="B4579"/>
          <cell r="C4579"/>
          <cell r="D4579"/>
          <cell r="E4579"/>
          <cell r="F4579"/>
          <cell r="G4579"/>
          <cell r="H4579"/>
          <cell r="I4579"/>
          <cell r="J4579"/>
          <cell r="K4579"/>
          <cell r="L4579"/>
          <cell r="M4579"/>
          <cell r="N4579"/>
          <cell r="O4579"/>
          <cell r="P4579">
            <v>0</v>
          </cell>
          <cell r="Q4579"/>
          <cell r="R4579"/>
          <cell r="S4579" t="str">
            <v xml:space="preserve">32819 </v>
          </cell>
          <cell r="T4579"/>
          <cell r="U4579"/>
          <cell r="V4579"/>
          <cell r="W4579"/>
          <cell r="X4579"/>
          <cell r="Y4579"/>
          <cell r="Z4579"/>
          <cell r="AA4579">
            <v>32819</v>
          </cell>
          <cell r="AB4579"/>
        </row>
        <row r="4580">
          <cell r="A4580"/>
          <cell r="B4580"/>
          <cell r="C4580"/>
          <cell r="D4580"/>
          <cell r="E4580"/>
          <cell r="F4580"/>
          <cell r="G4580"/>
          <cell r="H4580"/>
          <cell r="I4580"/>
          <cell r="J4580"/>
          <cell r="K4580"/>
          <cell r="L4580"/>
          <cell r="M4580"/>
          <cell r="N4580"/>
          <cell r="O4580"/>
          <cell r="P4580">
            <v>0</v>
          </cell>
          <cell r="Q4580"/>
          <cell r="R4580"/>
          <cell r="S4580" t="str">
            <v xml:space="preserve">32819 </v>
          </cell>
          <cell r="T4580"/>
          <cell r="U4580"/>
          <cell r="V4580"/>
          <cell r="W4580"/>
          <cell r="X4580"/>
          <cell r="Y4580"/>
          <cell r="Z4580"/>
          <cell r="AA4580">
            <v>32819</v>
          </cell>
          <cell r="AB4580"/>
        </row>
        <row r="4581">
          <cell r="A4581"/>
          <cell r="B4581"/>
          <cell r="C4581"/>
          <cell r="D4581"/>
          <cell r="E4581"/>
          <cell r="F4581"/>
          <cell r="G4581"/>
          <cell r="H4581"/>
          <cell r="I4581"/>
          <cell r="J4581"/>
          <cell r="K4581"/>
          <cell r="L4581"/>
          <cell r="M4581"/>
          <cell r="N4581"/>
          <cell r="O4581"/>
          <cell r="P4581">
            <v>0</v>
          </cell>
          <cell r="Q4581"/>
          <cell r="R4581"/>
          <cell r="S4581" t="str">
            <v xml:space="preserve">32819 </v>
          </cell>
          <cell r="T4581"/>
          <cell r="U4581"/>
          <cell r="V4581"/>
          <cell r="W4581"/>
          <cell r="X4581"/>
          <cell r="Y4581"/>
          <cell r="Z4581"/>
          <cell r="AA4581">
            <v>32819</v>
          </cell>
          <cell r="AB4581"/>
        </row>
        <row r="4582">
          <cell r="A4582"/>
          <cell r="B4582"/>
          <cell r="C4582"/>
          <cell r="D4582"/>
          <cell r="E4582"/>
          <cell r="F4582"/>
          <cell r="G4582"/>
          <cell r="H4582"/>
          <cell r="I4582"/>
          <cell r="J4582"/>
          <cell r="K4582"/>
          <cell r="L4582"/>
          <cell r="M4582"/>
          <cell r="N4582"/>
          <cell r="O4582"/>
          <cell r="P4582">
            <v>0</v>
          </cell>
          <cell r="Q4582"/>
          <cell r="R4582"/>
          <cell r="S4582" t="str">
            <v xml:space="preserve">32819 </v>
          </cell>
          <cell r="T4582"/>
          <cell r="U4582"/>
          <cell r="V4582"/>
          <cell r="W4582"/>
          <cell r="X4582"/>
          <cell r="Y4582"/>
          <cell r="Z4582"/>
          <cell r="AA4582">
            <v>32819</v>
          </cell>
          <cell r="AB4582"/>
        </row>
        <row r="4583">
          <cell r="A4583"/>
          <cell r="B4583"/>
          <cell r="C4583"/>
          <cell r="D4583"/>
          <cell r="E4583"/>
          <cell r="F4583"/>
          <cell r="G4583"/>
          <cell r="H4583"/>
          <cell r="I4583"/>
          <cell r="J4583"/>
          <cell r="K4583"/>
          <cell r="L4583"/>
          <cell r="M4583"/>
          <cell r="N4583"/>
          <cell r="O4583"/>
          <cell r="P4583">
            <v>0</v>
          </cell>
          <cell r="Q4583"/>
          <cell r="R4583"/>
          <cell r="S4583" t="str">
            <v xml:space="preserve">32819 </v>
          </cell>
          <cell r="T4583"/>
          <cell r="U4583"/>
          <cell r="V4583"/>
          <cell r="W4583"/>
          <cell r="X4583"/>
          <cell r="Y4583"/>
          <cell r="Z4583"/>
          <cell r="AA4583">
            <v>32819</v>
          </cell>
          <cell r="AB4583"/>
        </row>
        <row r="4584">
          <cell r="A4584"/>
          <cell r="B4584"/>
          <cell r="C4584"/>
          <cell r="D4584"/>
          <cell r="E4584"/>
          <cell r="F4584"/>
          <cell r="G4584"/>
          <cell r="H4584"/>
          <cell r="I4584"/>
          <cell r="J4584"/>
          <cell r="K4584"/>
          <cell r="L4584"/>
          <cell r="M4584"/>
          <cell r="N4584"/>
          <cell r="O4584"/>
          <cell r="P4584">
            <v>0</v>
          </cell>
          <cell r="Q4584"/>
          <cell r="R4584"/>
          <cell r="S4584" t="str">
            <v xml:space="preserve">32819 </v>
          </cell>
          <cell r="T4584"/>
          <cell r="U4584"/>
          <cell r="V4584"/>
          <cell r="W4584"/>
          <cell r="X4584"/>
          <cell r="Y4584"/>
          <cell r="Z4584"/>
          <cell r="AA4584">
            <v>32819</v>
          </cell>
          <cell r="AB4584"/>
        </row>
        <row r="4585">
          <cell r="A4585"/>
          <cell r="B4585"/>
          <cell r="C4585"/>
          <cell r="D4585"/>
          <cell r="E4585"/>
          <cell r="F4585"/>
          <cell r="G4585"/>
          <cell r="H4585"/>
          <cell r="I4585"/>
          <cell r="J4585"/>
          <cell r="K4585"/>
          <cell r="L4585"/>
          <cell r="M4585"/>
          <cell r="N4585"/>
          <cell r="O4585"/>
          <cell r="P4585">
            <v>0</v>
          </cell>
          <cell r="Q4585"/>
          <cell r="R4585"/>
          <cell r="S4585" t="str">
            <v xml:space="preserve">32819 </v>
          </cell>
          <cell r="T4585"/>
          <cell r="U4585"/>
          <cell r="V4585"/>
          <cell r="W4585"/>
          <cell r="X4585"/>
          <cell r="Y4585"/>
          <cell r="Z4585"/>
          <cell r="AA4585">
            <v>32819</v>
          </cell>
          <cell r="AB4585"/>
        </row>
        <row r="4586">
          <cell r="A4586"/>
          <cell r="B4586"/>
          <cell r="C4586"/>
          <cell r="D4586"/>
          <cell r="E4586"/>
          <cell r="F4586"/>
          <cell r="G4586"/>
          <cell r="H4586"/>
          <cell r="I4586"/>
          <cell r="J4586"/>
          <cell r="K4586"/>
          <cell r="L4586"/>
          <cell r="M4586"/>
          <cell r="N4586"/>
          <cell r="O4586"/>
          <cell r="P4586">
            <v>0</v>
          </cell>
          <cell r="Q4586"/>
          <cell r="R4586"/>
          <cell r="S4586" t="str">
            <v xml:space="preserve">32819 </v>
          </cell>
          <cell r="T4586"/>
          <cell r="U4586"/>
          <cell r="V4586"/>
          <cell r="W4586"/>
          <cell r="X4586"/>
          <cell r="Y4586"/>
          <cell r="Z4586"/>
          <cell r="AA4586">
            <v>32819</v>
          </cell>
          <cell r="AB4586"/>
        </row>
        <row r="4587">
          <cell r="A4587"/>
          <cell r="B4587"/>
          <cell r="C4587"/>
          <cell r="D4587"/>
          <cell r="E4587"/>
          <cell r="F4587"/>
          <cell r="G4587"/>
          <cell r="H4587"/>
          <cell r="I4587"/>
          <cell r="J4587"/>
          <cell r="K4587"/>
          <cell r="L4587"/>
          <cell r="M4587"/>
          <cell r="N4587"/>
          <cell r="O4587"/>
          <cell r="P4587">
            <v>0</v>
          </cell>
          <cell r="Q4587"/>
          <cell r="R4587"/>
          <cell r="S4587" t="str">
            <v xml:space="preserve">32819 </v>
          </cell>
          <cell r="T4587"/>
          <cell r="U4587"/>
          <cell r="V4587"/>
          <cell r="W4587"/>
          <cell r="X4587"/>
          <cell r="Y4587"/>
          <cell r="Z4587"/>
          <cell r="AA4587">
            <v>32819</v>
          </cell>
          <cell r="AB4587"/>
        </row>
        <row r="4588">
          <cell r="A4588"/>
          <cell r="B4588"/>
          <cell r="C4588"/>
          <cell r="D4588"/>
          <cell r="E4588"/>
          <cell r="F4588"/>
          <cell r="G4588"/>
          <cell r="H4588"/>
          <cell r="I4588"/>
          <cell r="J4588"/>
          <cell r="K4588"/>
          <cell r="L4588"/>
          <cell r="M4588"/>
          <cell r="N4588"/>
          <cell r="O4588"/>
          <cell r="P4588">
            <v>0</v>
          </cell>
          <cell r="Q4588"/>
          <cell r="R4588"/>
          <cell r="S4588" t="str">
            <v xml:space="preserve">32819 </v>
          </cell>
          <cell r="T4588"/>
          <cell r="U4588"/>
          <cell r="V4588"/>
          <cell r="W4588"/>
          <cell r="X4588"/>
          <cell r="Y4588"/>
          <cell r="Z4588"/>
          <cell r="AA4588">
            <v>32819</v>
          </cell>
          <cell r="AB4588"/>
        </row>
        <row r="4589">
          <cell r="A4589"/>
          <cell r="B4589"/>
          <cell r="C4589"/>
          <cell r="D4589"/>
          <cell r="E4589"/>
          <cell r="F4589"/>
          <cell r="G4589"/>
          <cell r="H4589"/>
          <cell r="I4589"/>
          <cell r="J4589"/>
          <cell r="K4589"/>
          <cell r="L4589"/>
          <cell r="M4589"/>
          <cell r="N4589"/>
          <cell r="O4589"/>
          <cell r="P4589">
            <v>0</v>
          </cell>
          <cell r="Q4589"/>
          <cell r="R4589"/>
          <cell r="S4589" t="str">
            <v xml:space="preserve">32819 </v>
          </cell>
          <cell r="T4589"/>
          <cell r="U4589"/>
          <cell r="V4589"/>
          <cell r="W4589"/>
          <cell r="X4589"/>
          <cell r="Y4589"/>
          <cell r="Z4589"/>
          <cell r="AA4589">
            <v>32819</v>
          </cell>
          <cell r="AB4589"/>
        </row>
        <row r="4590">
          <cell r="A4590"/>
          <cell r="B4590"/>
          <cell r="C4590"/>
          <cell r="D4590"/>
          <cell r="E4590"/>
          <cell r="F4590"/>
          <cell r="G4590"/>
          <cell r="H4590"/>
          <cell r="I4590"/>
          <cell r="J4590"/>
          <cell r="K4590"/>
          <cell r="L4590"/>
          <cell r="M4590"/>
          <cell r="N4590"/>
          <cell r="O4590"/>
          <cell r="P4590">
            <v>0</v>
          </cell>
          <cell r="Q4590"/>
          <cell r="R4590"/>
          <cell r="S4590" t="str">
            <v xml:space="preserve">32819 </v>
          </cell>
          <cell r="T4590"/>
          <cell r="U4590"/>
          <cell r="V4590"/>
          <cell r="W4590"/>
          <cell r="X4590"/>
          <cell r="Y4590"/>
          <cell r="Z4590"/>
          <cell r="AA4590">
            <v>32819</v>
          </cell>
          <cell r="AB4590"/>
        </row>
        <row r="4591">
          <cell r="A4591"/>
          <cell r="B4591"/>
          <cell r="C4591"/>
          <cell r="D4591"/>
          <cell r="E4591"/>
          <cell r="F4591"/>
          <cell r="G4591"/>
          <cell r="H4591"/>
          <cell r="I4591"/>
          <cell r="J4591"/>
          <cell r="K4591"/>
          <cell r="L4591"/>
          <cell r="M4591"/>
          <cell r="N4591"/>
          <cell r="O4591"/>
          <cell r="P4591">
            <v>0</v>
          </cell>
          <cell r="Q4591"/>
          <cell r="R4591"/>
          <cell r="S4591" t="str">
            <v xml:space="preserve">32819 </v>
          </cell>
          <cell r="T4591"/>
          <cell r="U4591"/>
          <cell r="V4591"/>
          <cell r="W4591"/>
          <cell r="X4591"/>
          <cell r="Y4591"/>
          <cell r="Z4591"/>
          <cell r="AA4591">
            <v>32819</v>
          </cell>
          <cell r="AB4591"/>
        </row>
        <row r="4592">
          <cell r="A4592"/>
          <cell r="B4592"/>
          <cell r="C4592"/>
          <cell r="D4592"/>
          <cell r="E4592"/>
          <cell r="F4592"/>
          <cell r="G4592"/>
          <cell r="H4592"/>
          <cell r="I4592"/>
          <cell r="J4592"/>
          <cell r="K4592"/>
          <cell r="L4592"/>
          <cell r="M4592"/>
          <cell r="N4592"/>
          <cell r="O4592"/>
          <cell r="P4592">
            <v>0</v>
          </cell>
          <cell r="Q4592"/>
          <cell r="R4592"/>
          <cell r="S4592" t="str">
            <v xml:space="preserve">32819 </v>
          </cell>
          <cell r="T4592"/>
          <cell r="U4592"/>
          <cell r="V4592"/>
          <cell r="W4592"/>
          <cell r="X4592"/>
          <cell r="Y4592"/>
          <cell r="Z4592"/>
          <cell r="AA4592">
            <v>32819</v>
          </cell>
          <cell r="AB4592"/>
        </row>
        <row r="4593">
          <cell r="A4593"/>
          <cell r="B4593"/>
          <cell r="C4593"/>
          <cell r="D4593"/>
          <cell r="E4593"/>
          <cell r="F4593"/>
          <cell r="G4593"/>
          <cell r="H4593"/>
          <cell r="I4593"/>
          <cell r="J4593"/>
          <cell r="K4593"/>
          <cell r="L4593"/>
          <cell r="M4593"/>
          <cell r="N4593"/>
          <cell r="O4593"/>
          <cell r="P4593">
            <v>0</v>
          </cell>
          <cell r="Q4593"/>
          <cell r="R4593"/>
          <cell r="S4593" t="str">
            <v xml:space="preserve">32819 </v>
          </cell>
          <cell r="T4593"/>
          <cell r="U4593"/>
          <cell r="V4593"/>
          <cell r="W4593"/>
          <cell r="X4593"/>
          <cell r="Y4593"/>
          <cell r="Z4593"/>
          <cell r="AA4593">
            <v>32819</v>
          </cell>
          <cell r="AB4593"/>
        </row>
        <row r="4594">
          <cell r="A4594"/>
          <cell r="B4594"/>
          <cell r="C4594"/>
          <cell r="D4594"/>
          <cell r="E4594"/>
          <cell r="F4594"/>
          <cell r="G4594"/>
          <cell r="H4594"/>
          <cell r="I4594"/>
          <cell r="J4594"/>
          <cell r="K4594"/>
          <cell r="L4594"/>
          <cell r="M4594"/>
          <cell r="N4594"/>
          <cell r="O4594"/>
          <cell r="P4594">
            <v>0</v>
          </cell>
          <cell r="Q4594"/>
          <cell r="R4594"/>
          <cell r="S4594" t="str">
            <v xml:space="preserve">32819 </v>
          </cell>
          <cell r="T4594"/>
          <cell r="U4594"/>
          <cell r="V4594"/>
          <cell r="W4594"/>
          <cell r="X4594"/>
          <cell r="Y4594"/>
          <cell r="Z4594"/>
          <cell r="AA4594">
            <v>32819</v>
          </cell>
          <cell r="AB4594"/>
        </row>
        <row r="4595">
          <cell r="A4595"/>
          <cell r="B4595"/>
          <cell r="C4595"/>
          <cell r="D4595"/>
          <cell r="E4595"/>
          <cell r="F4595"/>
          <cell r="G4595"/>
          <cell r="H4595"/>
          <cell r="I4595"/>
          <cell r="J4595"/>
          <cell r="K4595"/>
          <cell r="L4595"/>
          <cell r="M4595"/>
          <cell r="N4595"/>
          <cell r="O4595"/>
          <cell r="P4595">
            <v>0</v>
          </cell>
          <cell r="Q4595"/>
          <cell r="R4595"/>
          <cell r="S4595" t="str">
            <v xml:space="preserve">32819 </v>
          </cell>
          <cell r="T4595"/>
          <cell r="U4595"/>
          <cell r="V4595"/>
          <cell r="W4595"/>
          <cell r="X4595"/>
          <cell r="Y4595"/>
          <cell r="Z4595"/>
          <cell r="AA4595">
            <v>32819</v>
          </cell>
          <cell r="AB4595"/>
        </row>
        <row r="4596">
          <cell r="A4596"/>
          <cell r="B4596"/>
          <cell r="C4596"/>
          <cell r="D4596"/>
          <cell r="E4596"/>
          <cell r="F4596"/>
          <cell r="G4596"/>
          <cell r="H4596"/>
          <cell r="I4596"/>
          <cell r="J4596"/>
          <cell r="K4596"/>
          <cell r="L4596"/>
          <cell r="M4596"/>
          <cell r="N4596"/>
          <cell r="O4596"/>
          <cell r="P4596">
            <v>0</v>
          </cell>
          <cell r="Q4596"/>
          <cell r="R4596"/>
          <cell r="S4596" t="str">
            <v xml:space="preserve">32819 </v>
          </cell>
          <cell r="T4596"/>
          <cell r="U4596"/>
          <cell r="V4596"/>
          <cell r="W4596"/>
          <cell r="X4596"/>
          <cell r="Y4596"/>
          <cell r="Z4596"/>
          <cell r="AA4596">
            <v>32819</v>
          </cell>
          <cell r="AB4596"/>
        </row>
        <row r="4597">
          <cell r="A4597"/>
          <cell r="B4597"/>
          <cell r="C4597"/>
          <cell r="D4597"/>
          <cell r="E4597"/>
          <cell r="F4597"/>
          <cell r="G4597"/>
          <cell r="H4597"/>
          <cell r="I4597"/>
          <cell r="J4597"/>
          <cell r="K4597"/>
          <cell r="L4597"/>
          <cell r="M4597"/>
          <cell r="N4597"/>
          <cell r="O4597"/>
          <cell r="P4597">
            <v>0</v>
          </cell>
          <cell r="Q4597"/>
          <cell r="R4597"/>
          <cell r="S4597" t="str">
            <v xml:space="preserve">32819 </v>
          </cell>
          <cell r="T4597"/>
          <cell r="U4597"/>
          <cell r="V4597"/>
          <cell r="W4597"/>
          <cell r="X4597"/>
          <cell r="Y4597"/>
          <cell r="Z4597"/>
          <cell r="AA4597">
            <v>32819</v>
          </cell>
          <cell r="AB4597"/>
        </row>
        <row r="4598">
          <cell r="A4598"/>
          <cell r="B4598"/>
          <cell r="C4598"/>
          <cell r="D4598"/>
          <cell r="E4598"/>
          <cell r="F4598"/>
          <cell r="G4598"/>
          <cell r="H4598"/>
          <cell r="I4598"/>
          <cell r="J4598"/>
          <cell r="K4598"/>
          <cell r="L4598"/>
          <cell r="M4598"/>
          <cell r="N4598"/>
          <cell r="O4598"/>
          <cell r="P4598">
            <v>0</v>
          </cell>
          <cell r="Q4598"/>
          <cell r="R4598"/>
          <cell r="S4598" t="str">
            <v xml:space="preserve">32819 </v>
          </cell>
          <cell r="T4598"/>
          <cell r="U4598"/>
          <cell r="V4598"/>
          <cell r="W4598"/>
          <cell r="X4598"/>
          <cell r="Y4598"/>
          <cell r="Z4598"/>
          <cell r="AA4598">
            <v>32819</v>
          </cell>
          <cell r="AB4598"/>
        </row>
        <row r="4599">
          <cell r="A4599"/>
          <cell r="B4599"/>
          <cell r="C4599"/>
          <cell r="D4599"/>
          <cell r="E4599"/>
          <cell r="F4599"/>
          <cell r="G4599"/>
          <cell r="H4599"/>
          <cell r="I4599"/>
          <cell r="J4599"/>
          <cell r="K4599"/>
          <cell r="L4599"/>
          <cell r="M4599"/>
          <cell r="N4599"/>
          <cell r="O4599"/>
          <cell r="P4599">
            <v>0</v>
          </cell>
          <cell r="Q4599"/>
          <cell r="R4599"/>
          <cell r="S4599" t="str">
            <v xml:space="preserve">32819 </v>
          </cell>
          <cell r="T4599"/>
          <cell r="U4599"/>
          <cell r="V4599"/>
          <cell r="W4599"/>
          <cell r="X4599"/>
          <cell r="Y4599"/>
          <cell r="Z4599"/>
          <cell r="AA4599">
            <v>32819</v>
          </cell>
          <cell r="AB4599"/>
        </row>
        <row r="4600">
          <cell r="A4600"/>
          <cell r="B4600"/>
          <cell r="C4600"/>
          <cell r="D4600"/>
          <cell r="E4600"/>
          <cell r="F4600"/>
          <cell r="G4600"/>
          <cell r="H4600"/>
          <cell r="I4600"/>
          <cell r="J4600"/>
          <cell r="K4600"/>
          <cell r="L4600"/>
          <cell r="M4600"/>
          <cell r="N4600"/>
          <cell r="O4600"/>
          <cell r="P4600">
            <v>0</v>
          </cell>
          <cell r="Q4600"/>
          <cell r="R4600"/>
          <cell r="S4600" t="str">
            <v xml:space="preserve">32819 </v>
          </cell>
          <cell r="T4600"/>
          <cell r="U4600"/>
          <cell r="V4600"/>
          <cell r="W4600"/>
          <cell r="X4600"/>
          <cell r="Y4600"/>
          <cell r="Z4600"/>
          <cell r="AA4600">
            <v>32819</v>
          </cell>
          <cell r="AB4600"/>
        </row>
        <row r="4601">
          <cell r="A4601"/>
          <cell r="B4601"/>
          <cell r="C4601"/>
          <cell r="D4601"/>
          <cell r="E4601"/>
          <cell r="F4601"/>
          <cell r="G4601"/>
          <cell r="H4601"/>
          <cell r="I4601"/>
          <cell r="J4601"/>
          <cell r="K4601"/>
          <cell r="L4601"/>
          <cell r="M4601"/>
          <cell r="N4601"/>
          <cell r="O4601"/>
          <cell r="P4601">
            <v>0</v>
          </cell>
          <cell r="Q4601"/>
          <cell r="R4601"/>
          <cell r="S4601" t="str">
            <v xml:space="preserve">32819 </v>
          </cell>
          <cell r="T4601"/>
          <cell r="U4601"/>
          <cell r="V4601"/>
          <cell r="W4601"/>
          <cell r="X4601"/>
          <cell r="Y4601"/>
          <cell r="Z4601"/>
          <cell r="AA4601">
            <v>32819</v>
          </cell>
          <cell r="AB4601"/>
        </row>
        <row r="4602">
          <cell r="A4602"/>
          <cell r="B4602"/>
          <cell r="C4602"/>
          <cell r="D4602"/>
          <cell r="E4602"/>
          <cell r="F4602"/>
          <cell r="G4602"/>
          <cell r="H4602"/>
          <cell r="I4602"/>
          <cell r="J4602"/>
          <cell r="K4602"/>
          <cell r="L4602"/>
          <cell r="M4602"/>
          <cell r="N4602"/>
          <cell r="O4602"/>
          <cell r="P4602">
            <v>0</v>
          </cell>
          <cell r="Q4602"/>
          <cell r="R4602"/>
          <cell r="S4602" t="str">
            <v xml:space="preserve">32819 </v>
          </cell>
          <cell r="T4602"/>
          <cell r="U4602"/>
          <cell r="V4602"/>
          <cell r="W4602"/>
          <cell r="X4602"/>
          <cell r="Y4602"/>
          <cell r="Z4602"/>
          <cell r="AA4602">
            <v>32819</v>
          </cell>
          <cell r="AB4602"/>
        </row>
        <row r="4603">
          <cell r="A4603"/>
          <cell r="B4603"/>
          <cell r="C4603"/>
          <cell r="D4603"/>
          <cell r="E4603"/>
          <cell r="F4603"/>
          <cell r="G4603"/>
          <cell r="H4603"/>
          <cell r="I4603"/>
          <cell r="J4603"/>
          <cell r="K4603"/>
          <cell r="L4603"/>
          <cell r="M4603"/>
          <cell r="N4603"/>
          <cell r="O4603"/>
          <cell r="P4603">
            <v>0</v>
          </cell>
          <cell r="Q4603"/>
          <cell r="R4603"/>
          <cell r="S4603" t="str">
            <v xml:space="preserve">32819 </v>
          </cell>
          <cell r="T4603"/>
          <cell r="U4603"/>
          <cell r="V4603"/>
          <cell r="W4603"/>
          <cell r="X4603"/>
          <cell r="Y4603"/>
          <cell r="Z4603"/>
          <cell r="AA4603">
            <v>32819</v>
          </cell>
          <cell r="AB4603"/>
        </row>
        <row r="4604">
          <cell r="A4604"/>
          <cell r="B4604"/>
          <cell r="C4604"/>
          <cell r="D4604"/>
          <cell r="E4604"/>
          <cell r="F4604"/>
          <cell r="G4604"/>
          <cell r="H4604"/>
          <cell r="I4604"/>
          <cell r="J4604"/>
          <cell r="K4604"/>
          <cell r="L4604"/>
          <cell r="M4604"/>
          <cell r="N4604"/>
          <cell r="O4604"/>
          <cell r="P4604">
            <v>0</v>
          </cell>
          <cell r="Q4604"/>
          <cell r="R4604"/>
          <cell r="S4604" t="str">
            <v xml:space="preserve">32819 </v>
          </cell>
          <cell r="T4604"/>
          <cell r="U4604"/>
          <cell r="V4604"/>
          <cell r="W4604"/>
          <cell r="X4604"/>
          <cell r="Y4604"/>
          <cell r="Z4604"/>
          <cell r="AA4604">
            <v>32819</v>
          </cell>
          <cell r="AB4604"/>
        </row>
        <row r="4605">
          <cell r="A4605"/>
          <cell r="B4605"/>
          <cell r="C4605"/>
          <cell r="D4605"/>
          <cell r="E4605"/>
          <cell r="F4605"/>
          <cell r="G4605"/>
          <cell r="H4605"/>
          <cell r="I4605"/>
          <cell r="J4605"/>
          <cell r="K4605"/>
          <cell r="L4605"/>
          <cell r="M4605"/>
          <cell r="N4605"/>
          <cell r="O4605"/>
          <cell r="P4605">
            <v>0</v>
          </cell>
          <cell r="Q4605"/>
          <cell r="R4605"/>
          <cell r="S4605" t="str">
            <v xml:space="preserve">32819 </v>
          </cell>
          <cell r="T4605"/>
          <cell r="U4605"/>
          <cell r="V4605"/>
          <cell r="W4605"/>
          <cell r="X4605"/>
          <cell r="Y4605"/>
          <cell r="Z4605"/>
          <cell r="AA4605">
            <v>32819</v>
          </cell>
          <cell r="AB4605"/>
        </row>
        <row r="4606">
          <cell r="A4606"/>
          <cell r="B4606"/>
          <cell r="C4606"/>
          <cell r="D4606"/>
          <cell r="E4606"/>
          <cell r="F4606"/>
          <cell r="G4606"/>
          <cell r="H4606"/>
          <cell r="I4606"/>
          <cell r="J4606"/>
          <cell r="K4606"/>
          <cell r="L4606"/>
          <cell r="M4606"/>
          <cell r="N4606"/>
          <cell r="O4606"/>
          <cell r="P4606">
            <v>0</v>
          </cell>
          <cell r="Q4606"/>
          <cell r="R4606"/>
          <cell r="S4606" t="str">
            <v xml:space="preserve">32819 </v>
          </cell>
          <cell r="T4606"/>
          <cell r="U4606"/>
          <cell r="V4606"/>
          <cell r="W4606"/>
          <cell r="X4606"/>
          <cell r="Y4606"/>
          <cell r="Z4606"/>
          <cell r="AA4606">
            <v>32819</v>
          </cell>
          <cell r="AB4606"/>
        </row>
        <row r="4607">
          <cell r="A4607"/>
          <cell r="B4607"/>
          <cell r="C4607"/>
          <cell r="D4607"/>
          <cell r="E4607"/>
          <cell r="F4607"/>
          <cell r="G4607"/>
          <cell r="H4607"/>
          <cell r="I4607"/>
          <cell r="J4607"/>
          <cell r="K4607"/>
          <cell r="L4607"/>
          <cell r="M4607"/>
          <cell r="N4607"/>
          <cell r="O4607"/>
          <cell r="P4607">
            <v>0</v>
          </cell>
          <cell r="Q4607"/>
          <cell r="R4607"/>
          <cell r="S4607" t="str">
            <v xml:space="preserve">32819 </v>
          </cell>
          <cell r="T4607"/>
          <cell r="U4607"/>
          <cell r="V4607"/>
          <cell r="W4607"/>
          <cell r="X4607"/>
          <cell r="Y4607"/>
          <cell r="Z4607"/>
          <cell r="AA4607">
            <v>32819</v>
          </cell>
          <cell r="AB4607"/>
        </row>
        <row r="4608">
          <cell r="A4608"/>
          <cell r="B4608"/>
          <cell r="C4608"/>
          <cell r="D4608"/>
          <cell r="E4608"/>
          <cell r="F4608"/>
          <cell r="G4608"/>
          <cell r="H4608"/>
          <cell r="I4608"/>
          <cell r="J4608"/>
          <cell r="K4608"/>
          <cell r="L4608"/>
          <cell r="M4608"/>
          <cell r="N4608"/>
          <cell r="O4608"/>
          <cell r="P4608">
            <v>0</v>
          </cell>
          <cell r="Q4608"/>
          <cell r="R4608"/>
          <cell r="S4608" t="str">
            <v xml:space="preserve">32819 </v>
          </cell>
          <cell r="T4608"/>
          <cell r="U4608"/>
          <cell r="V4608"/>
          <cell r="W4608"/>
          <cell r="X4608"/>
          <cell r="Y4608"/>
          <cell r="Z4608"/>
          <cell r="AA4608">
            <v>32819</v>
          </cell>
          <cell r="AB4608"/>
        </row>
        <row r="4609">
          <cell r="A4609"/>
          <cell r="B4609"/>
          <cell r="C4609"/>
          <cell r="D4609"/>
          <cell r="E4609"/>
          <cell r="F4609"/>
          <cell r="G4609"/>
          <cell r="H4609"/>
          <cell r="I4609"/>
          <cell r="J4609"/>
          <cell r="K4609"/>
          <cell r="L4609"/>
          <cell r="M4609"/>
          <cell r="N4609"/>
          <cell r="O4609"/>
          <cell r="P4609">
            <v>0</v>
          </cell>
          <cell r="Q4609"/>
          <cell r="R4609"/>
          <cell r="S4609" t="str">
            <v xml:space="preserve">32819 </v>
          </cell>
          <cell r="T4609"/>
          <cell r="U4609"/>
          <cell r="V4609"/>
          <cell r="W4609"/>
          <cell r="X4609"/>
          <cell r="Y4609"/>
          <cell r="Z4609"/>
          <cell r="AA4609">
            <v>32819</v>
          </cell>
          <cell r="AB4609"/>
        </row>
        <row r="4610">
          <cell r="A4610"/>
          <cell r="B4610"/>
          <cell r="C4610"/>
          <cell r="D4610"/>
          <cell r="E4610"/>
          <cell r="F4610"/>
          <cell r="G4610"/>
          <cell r="H4610"/>
          <cell r="I4610"/>
          <cell r="J4610"/>
          <cell r="K4610"/>
          <cell r="L4610"/>
          <cell r="M4610"/>
          <cell r="N4610"/>
          <cell r="O4610"/>
          <cell r="P4610">
            <v>0</v>
          </cell>
          <cell r="Q4610"/>
          <cell r="R4610"/>
          <cell r="S4610" t="str">
            <v xml:space="preserve">32819 </v>
          </cell>
          <cell r="T4610"/>
          <cell r="U4610"/>
          <cell r="V4610"/>
          <cell r="W4610"/>
          <cell r="X4610"/>
          <cell r="Y4610"/>
          <cell r="Z4610"/>
          <cell r="AA4610">
            <v>32819</v>
          </cell>
          <cell r="AB4610"/>
        </row>
        <row r="4611">
          <cell r="A4611"/>
          <cell r="B4611"/>
          <cell r="C4611"/>
          <cell r="D4611"/>
          <cell r="E4611"/>
          <cell r="F4611"/>
          <cell r="G4611"/>
          <cell r="H4611"/>
          <cell r="I4611"/>
          <cell r="J4611"/>
          <cell r="K4611"/>
          <cell r="L4611"/>
          <cell r="M4611"/>
          <cell r="N4611"/>
          <cell r="O4611"/>
          <cell r="P4611">
            <v>0</v>
          </cell>
          <cell r="Q4611"/>
          <cell r="R4611"/>
          <cell r="S4611" t="str">
            <v xml:space="preserve">32819 </v>
          </cell>
          <cell r="T4611"/>
          <cell r="U4611"/>
          <cell r="V4611"/>
          <cell r="W4611"/>
          <cell r="X4611"/>
          <cell r="Y4611"/>
          <cell r="Z4611"/>
          <cell r="AA4611">
            <v>32819</v>
          </cell>
          <cell r="AB4611"/>
        </row>
        <row r="4612">
          <cell r="A4612"/>
          <cell r="B4612"/>
          <cell r="C4612"/>
          <cell r="D4612"/>
          <cell r="E4612"/>
          <cell r="F4612"/>
          <cell r="G4612"/>
          <cell r="H4612"/>
          <cell r="I4612"/>
          <cell r="J4612"/>
          <cell r="K4612"/>
          <cell r="L4612"/>
          <cell r="M4612"/>
          <cell r="N4612"/>
          <cell r="O4612"/>
          <cell r="P4612">
            <v>0</v>
          </cell>
          <cell r="Q4612"/>
          <cell r="R4612"/>
          <cell r="S4612" t="str">
            <v xml:space="preserve">32819 </v>
          </cell>
          <cell r="T4612"/>
          <cell r="U4612"/>
          <cell r="V4612"/>
          <cell r="W4612"/>
          <cell r="X4612"/>
          <cell r="Y4612"/>
          <cell r="Z4612"/>
          <cell r="AA4612">
            <v>32819</v>
          </cell>
          <cell r="AB4612"/>
        </row>
        <row r="4613">
          <cell r="A4613"/>
          <cell r="B4613"/>
          <cell r="C4613"/>
          <cell r="D4613"/>
          <cell r="E4613"/>
          <cell r="F4613"/>
          <cell r="G4613"/>
          <cell r="H4613"/>
          <cell r="I4613"/>
          <cell r="J4613"/>
          <cell r="K4613"/>
          <cell r="L4613"/>
          <cell r="M4613"/>
          <cell r="N4613"/>
          <cell r="O4613"/>
          <cell r="P4613">
            <v>0</v>
          </cell>
          <cell r="Q4613"/>
          <cell r="R4613"/>
          <cell r="S4613" t="str">
            <v xml:space="preserve">32819 </v>
          </cell>
          <cell r="T4613"/>
          <cell r="U4613"/>
          <cell r="V4613"/>
          <cell r="W4613"/>
          <cell r="X4613"/>
          <cell r="Y4613"/>
          <cell r="Z4613"/>
          <cell r="AA4613">
            <v>32819</v>
          </cell>
          <cell r="AB4613"/>
        </row>
        <row r="4614">
          <cell r="A4614"/>
          <cell r="B4614"/>
          <cell r="C4614"/>
          <cell r="D4614"/>
          <cell r="E4614"/>
          <cell r="F4614"/>
          <cell r="G4614"/>
          <cell r="H4614"/>
          <cell r="I4614"/>
          <cell r="J4614"/>
          <cell r="K4614"/>
          <cell r="L4614"/>
          <cell r="M4614"/>
          <cell r="N4614"/>
          <cell r="O4614"/>
          <cell r="P4614">
            <v>0</v>
          </cell>
          <cell r="Q4614"/>
          <cell r="R4614"/>
          <cell r="S4614" t="str">
            <v xml:space="preserve">32819 </v>
          </cell>
          <cell r="T4614"/>
          <cell r="U4614"/>
          <cell r="V4614"/>
          <cell r="W4614"/>
          <cell r="X4614"/>
          <cell r="Y4614"/>
          <cell r="Z4614"/>
          <cell r="AA4614">
            <v>32819</v>
          </cell>
          <cell r="AB4614"/>
        </row>
        <row r="4615">
          <cell r="A4615"/>
          <cell r="B4615"/>
          <cell r="C4615"/>
          <cell r="D4615"/>
          <cell r="E4615"/>
          <cell r="F4615"/>
          <cell r="G4615"/>
          <cell r="H4615"/>
          <cell r="I4615"/>
          <cell r="J4615"/>
          <cell r="K4615"/>
          <cell r="L4615"/>
          <cell r="M4615"/>
          <cell r="N4615"/>
          <cell r="O4615"/>
          <cell r="P4615">
            <v>0</v>
          </cell>
          <cell r="Q4615"/>
          <cell r="R4615"/>
          <cell r="S4615" t="str">
            <v xml:space="preserve">32819 </v>
          </cell>
          <cell r="T4615"/>
          <cell r="U4615"/>
          <cell r="V4615"/>
          <cell r="W4615"/>
          <cell r="X4615"/>
          <cell r="Y4615"/>
          <cell r="Z4615"/>
          <cell r="AA4615">
            <v>32819</v>
          </cell>
          <cell r="AB4615"/>
        </row>
        <row r="4616">
          <cell r="A4616"/>
          <cell r="B4616"/>
          <cell r="C4616"/>
          <cell r="D4616"/>
          <cell r="E4616"/>
          <cell r="F4616"/>
          <cell r="G4616"/>
          <cell r="H4616"/>
          <cell r="I4616"/>
          <cell r="J4616"/>
          <cell r="K4616"/>
          <cell r="L4616"/>
          <cell r="M4616"/>
          <cell r="N4616"/>
          <cell r="O4616"/>
          <cell r="P4616">
            <v>0</v>
          </cell>
          <cell r="Q4616"/>
          <cell r="R4616"/>
          <cell r="S4616" t="str">
            <v xml:space="preserve">32819 </v>
          </cell>
          <cell r="T4616"/>
          <cell r="U4616"/>
          <cell r="V4616"/>
          <cell r="W4616"/>
          <cell r="X4616"/>
          <cell r="Y4616"/>
          <cell r="Z4616"/>
          <cell r="AA4616">
            <v>32819</v>
          </cell>
          <cell r="AB4616"/>
        </row>
        <row r="4617">
          <cell r="A4617"/>
          <cell r="B4617"/>
          <cell r="C4617"/>
          <cell r="D4617"/>
          <cell r="E4617"/>
          <cell r="F4617"/>
          <cell r="G4617"/>
          <cell r="H4617"/>
          <cell r="I4617"/>
          <cell r="J4617"/>
          <cell r="K4617"/>
          <cell r="L4617"/>
          <cell r="M4617"/>
          <cell r="N4617"/>
          <cell r="O4617"/>
          <cell r="P4617">
            <v>0</v>
          </cell>
          <cell r="Q4617"/>
          <cell r="R4617"/>
          <cell r="S4617" t="str">
            <v xml:space="preserve">32819 </v>
          </cell>
          <cell r="T4617"/>
          <cell r="U4617"/>
          <cell r="V4617"/>
          <cell r="W4617"/>
          <cell r="X4617"/>
          <cell r="Y4617"/>
          <cell r="Z4617"/>
          <cell r="AA4617">
            <v>32819</v>
          </cell>
          <cell r="AB4617"/>
        </row>
        <row r="4618">
          <cell r="A4618"/>
          <cell r="B4618"/>
          <cell r="C4618"/>
          <cell r="D4618"/>
          <cell r="E4618"/>
          <cell r="F4618"/>
          <cell r="G4618"/>
          <cell r="H4618"/>
          <cell r="I4618"/>
          <cell r="J4618"/>
          <cell r="K4618"/>
          <cell r="L4618"/>
          <cell r="M4618"/>
          <cell r="N4618"/>
          <cell r="O4618"/>
          <cell r="P4618">
            <v>0</v>
          </cell>
          <cell r="Q4618"/>
          <cell r="R4618"/>
          <cell r="S4618" t="str">
            <v xml:space="preserve">32819 </v>
          </cell>
          <cell r="T4618"/>
          <cell r="U4618"/>
          <cell r="V4618"/>
          <cell r="W4618"/>
          <cell r="X4618"/>
          <cell r="Y4618"/>
          <cell r="Z4618"/>
          <cell r="AA4618">
            <v>32819</v>
          </cell>
          <cell r="AB4618"/>
        </row>
        <row r="4619">
          <cell r="A4619"/>
          <cell r="B4619"/>
          <cell r="C4619"/>
          <cell r="D4619"/>
          <cell r="E4619"/>
          <cell r="F4619"/>
          <cell r="G4619"/>
          <cell r="H4619"/>
          <cell r="I4619"/>
          <cell r="J4619"/>
          <cell r="K4619"/>
          <cell r="L4619"/>
          <cell r="M4619"/>
          <cell r="N4619"/>
          <cell r="O4619"/>
          <cell r="P4619">
            <v>0</v>
          </cell>
          <cell r="Q4619"/>
          <cell r="R4619"/>
          <cell r="S4619" t="str">
            <v xml:space="preserve">32819 </v>
          </cell>
          <cell r="T4619"/>
          <cell r="U4619"/>
          <cell r="V4619"/>
          <cell r="W4619"/>
          <cell r="X4619"/>
          <cell r="Y4619"/>
          <cell r="Z4619"/>
          <cell r="AA4619">
            <v>32819</v>
          </cell>
          <cell r="AB4619"/>
        </row>
        <row r="4620">
          <cell r="A4620"/>
          <cell r="B4620"/>
          <cell r="C4620"/>
          <cell r="D4620"/>
          <cell r="E4620"/>
          <cell r="F4620"/>
          <cell r="G4620"/>
          <cell r="H4620"/>
          <cell r="I4620"/>
          <cell r="J4620"/>
          <cell r="K4620"/>
          <cell r="L4620"/>
          <cell r="M4620"/>
          <cell r="N4620"/>
          <cell r="O4620"/>
          <cell r="P4620">
            <v>0</v>
          </cell>
          <cell r="Q4620"/>
          <cell r="R4620"/>
          <cell r="S4620" t="str">
            <v xml:space="preserve">32819 </v>
          </cell>
          <cell r="T4620"/>
          <cell r="U4620"/>
          <cell r="V4620"/>
          <cell r="W4620"/>
          <cell r="X4620"/>
          <cell r="Y4620"/>
          <cell r="Z4620"/>
          <cell r="AA4620">
            <v>32819</v>
          </cell>
          <cell r="AB4620"/>
        </row>
        <row r="4621">
          <cell r="A4621"/>
          <cell r="B4621"/>
          <cell r="C4621"/>
          <cell r="D4621"/>
          <cell r="E4621"/>
          <cell r="F4621"/>
          <cell r="G4621"/>
          <cell r="H4621"/>
          <cell r="I4621"/>
          <cell r="J4621"/>
          <cell r="K4621"/>
          <cell r="L4621"/>
          <cell r="M4621"/>
          <cell r="N4621"/>
          <cell r="O4621"/>
          <cell r="P4621">
            <v>0</v>
          </cell>
          <cell r="Q4621"/>
          <cell r="R4621"/>
          <cell r="S4621" t="str">
            <v xml:space="preserve">32819 </v>
          </cell>
          <cell r="T4621"/>
          <cell r="U4621"/>
          <cell r="V4621"/>
          <cell r="W4621"/>
          <cell r="X4621"/>
          <cell r="Y4621"/>
          <cell r="Z4621"/>
          <cell r="AA4621">
            <v>32819</v>
          </cell>
          <cell r="AB4621"/>
        </row>
        <row r="4622">
          <cell r="A4622"/>
          <cell r="B4622"/>
          <cell r="C4622"/>
          <cell r="D4622"/>
          <cell r="E4622"/>
          <cell r="F4622"/>
          <cell r="G4622"/>
          <cell r="H4622"/>
          <cell r="I4622"/>
          <cell r="J4622"/>
          <cell r="K4622"/>
          <cell r="L4622"/>
          <cell r="M4622"/>
          <cell r="N4622"/>
          <cell r="O4622"/>
          <cell r="P4622">
            <v>0</v>
          </cell>
          <cell r="Q4622"/>
          <cell r="R4622"/>
          <cell r="S4622" t="str">
            <v xml:space="preserve">32819 </v>
          </cell>
          <cell r="T4622"/>
          <cell r="U4622"/>
          <cell r="V4622"/>
          <cell r="W4622"/>
          <cell r="X4622"/>
          <cell r="Y4622"/>
          <cell r="Z4622"/>
          <cell r="AA4622">
            <v>32819</v>
          </cell>
          <cell r="AB4622"/>
        </row>
        <row r="4623">
          <cell r="A4623"/>
          <cell r="B4623"/>
          <cell r="C4623"/>
          <cell r="D4623"/>
          <cell r="E4623"/>
          <cell r="F4623"/>
          <cell r="G4623"/>
          <cell r="H4623"/>
          <cell r="I4623"/>
          <cell r="J4623"/>
          <cell r="K4623"/>
          <cell r="L4623"/>
          <cell r="M4623"/>
          <cell r="N4623"/>
          <cell r="O4623"/>
          <cell r="P4623">
            <v>0</v>
          </cell>
          <cell r="Q4623"/>
          <cell r="R4623"/>
          <cell r="S4623" t="str">
            <v xml:space="preserve">32819 </v>
          </cell>
          <cell r="T4623"/>
          <cell r="U4623"/>
          <cell r="V4623"/>
          <cell r="W4623"/>
          <cell r="X4623"/>
          <cell r="Y4623"/>
          <cell r="Z4623"/>
          <cell r="AA4623">
            <v>32819</v>
          </cell>
          <cell r="AB4623"/>
        </row>
        <row r="4624">
          <cell r="A4624"/>
          <cell r="B4624"/>
          <cell r="C4624"/>
          <cell r="D4624"/>
          <cell r="E4624"/>
          <cell r="F4624"/>
          <cell r="G4624"/>
          <cell r="H4624"/>
          <cell r="I4624"/>
          <cell r="J4624"/>
          <cell r="K4624"/>
          <cell r="L4624"/>
          <cell r="M4624"/>
          <cell r="N4624"/>
          <cell r="O4624"/>
          <cell r="P4624">
            <v>0</v>
          </cell>
          <cell r="Q4624"/>
          <cell r="R4624"/>
          <cell r="S4624" t="str">
            <v xml:space="preserve">32819 </v>
          </cell>
          <cell r="T4624"/>
          <cell r="U4624"/>
          <cell r="V4624"/>
          <cell r="W4624"/>
          <cell r="X4624"/>
          <cell r="Y4624"/>
          <cell r="Z4624"/>
          <cell r="AA4624">
            <v>32819</v>
          </cell>
          <cell r="AB4624"/>
        </row>
        <row r="4625">
          <cell r="A4625"/>
          <cell r="B4625"/>
          <cell r="C4625"/>
          <cell r="D4625"/>
          <cell r="E4625"/>
          <cell r="F4625"/>
          <cell r="G4625"/>
          <cell r="H4625"/>
          <cell r="I4625"/>
          <cell r="J4625"/>
          <cell r="K4625"/>
          <cell r="L4625"/>
          <cell r="M4625"/>
          <cell r="N4625"/>
          <cell r="O4625"/>
          <cell r="P4625">
            <v>0</v>
          </cell>
          <cell r="Q4625"/>
          <cell r="R4625"/>
          <cell r="S4625" t="str">
            <v xml:space="preserve">32819 </v>
          </cell>
          <cell r="T4625"/>
          <cell r="U4625"/>
          <cell r="V4625"/>
          <cell r="W4625"/>
          <cell r="X4625"/>
          <cell r="Y4625"/>
          <cell r="Z4625"/>
          <cell r="AA4625">
            <v>32819</v>
          </cell>
          <cell r="AB4625"/>
        </row>
        <row r="4626">
          <cell r="A4626"/>
          <cell r="B4626"/>
          <cell r="C4626"/>
          <cell r="D4626"/>
          <cell r="E4626"/>
          <cell r="F4626"/>
          <cell r="G4626"/>
          <cell r="H4626"/>
          <cell r="I4626"/>
          <cell r="J4626"/>
          <cell r="K4626"/>
          <cell r="L4626"/>
          <cell r="M4626"/>
          <cell r="N4626"/>
          <cell r="O4626"/>
          <cell r="P4626">
            <v>0</v>
          </cell>
          <cell r="Q4626"/>
          <cell r="R4626"/>
          <cell r="S4626" t="str">
            <v xml:space="preserve">32819 </v>
          </cell>
          <cell r="T4626"/>
          <cell r="U4626"/>
          <cell r="V4626"/>
          <cell r="W4626"/>
          <cell r="X4626"/>
          <cell r="Y4626"/>
          <cell r="Z4626"/>
          <cell r="AA4626">
            <v>32819</v>
          </cell>
          <cell r="AB4626"/>
        </row>
        <row r="4627">
          <cell r="A4627"/>
          <cell r="B4627"/>
          <cell r="C4627"/>
          <cell r="D4627"/>
          <cell r="E4627"/>
          <cell r="F4627"/>
          <cell r="G4627"/>
          <cell r="H4627"/>
          <cell r="I4627"/>
          <cell r="J4627"/>
          <cell r="K4627"/>
          <cell r="L4627"/>
          <cell r="M4627"/>
          <cell r="N4627"/>
          <cell r="O4627"/>
          <cell r="P4627">
            <v>0</v>
          </cell>
          <cell r="Q4627"/>
          <cell r="R4627"/>
          <cell r="S4627" t="str">
            <v xml:space="preserve">32819 </v>
          </cell>
          <cell r="T4627"/>
          <cell r="U4627"/>
          <cell r="V4627"/>
          <cell r="W4627"/>
          <cell r="X4627"/>
          <cell r="Y4627"/>
          <cell r="Z4627"/>
          <cell r="AA4627">
            <v>32819</v>
          </cell>
          <cell r="AB4627"/>
        </row>
        <row r="4628">
          <cell r="A4628"/>
          <cell r="B4628"/>
          <cell r="C4628"/>
          <cell r="D4628"/>
          <cell r="E4628"/>
          <cell r="F4628"/>
          <cell r="G4628"/>
          <cell r="H4628"/>
          <cell r="I4628"/>
          <cell r="J4628"/>
          <cell r="K4628"/>
          <cell r="L4628"/>
          <cell r="M4628"/>
          <cell r="N4628"/>
          <cell r="O4628"/>
          <cell r="P4628">
            <v>0</v>
          </cell>
          <cell r="Q4628"/>
          <cell r="R4628"/>
          <cell r="S4628" t="str">
            <v xml:space="preserve">32819 </v>
          </cell>
          <cell r="T4628"/>
          <cell r="U4628"/>
          <cell r="V4628"/>
          <cell r="W4628"/>
          <cell r="X4628"/>
          <cell r="Y4628"/>
          <cell r="Z4628"/>
          <cell r="AA4628">
            <v>32819</v>
          </cell>
          <cell r="AB4628"/>
        </row>
        <row r="4629">
          <cell r="A4629"/>
          <cell r="B4629"/>
          <cell r="C4629"/>
          <cell r="D4629"/>
          <cell r="E4629"/>
          <cell r="F4629"/>
          <cell r="G4629"/>
          <cell r="H4629"/>
          <cell r="I4629"/>
          <cell r="J4629"/>
          <cell r="K4629"/>
          <cell r="L4629"/>
          <cell r="M4629"/>
          <cell r="N4629"/>
          <cell r="O4629"/>
          <cell r="P4629">
            <v>0</v>
          </cell>
          <cell r="Q4629"/>
          <cell r="R4629"/>
          <cell r="S4629" t="str">
            <v xml:space="preserve">32819 </v>
          </cell>
          <cell r="T4629"/>
          <cell r="U4629"/>
          <cell r="V4629"/>
          <cell r="W4629"/>
          <cell r="X4629"/>
          <cell r="Y4629"/>
          <cell r="Z4629"/>
          <cell r="AA4629">
            <v>32819</v>
          </cell>
          <cell r="AB4629"/>
        </row>
        <row r="4630">
          <cell r="A4630"/>
          <cell r="B4630"/>
          <cell r="C4630"/>
          <cell r="D4630"/>
          <cell r="E4630"/>
          <cell r="F4630"/>
          <cell r="G4630"/>
          <cell r="H4630"/>
          <cell r="I4630"/>
          <cell r="J4630"/>
          <cell r="K4630"/>
          <cell r="L4630"/>
          <cell r="M4630"/>
          <cell r="N4630"/>
          <cell r="O4630"/>
          <cell r="P4630">
            <v>0</v>
          </cell>
          <cell r="Q4630"/>
          <cell r="R4630"/>
          <cell r="S4630" t="str">
            <v xml:space="preserve">32819 </v>
          </cell>
          <cell r="T4630"/>
          <cell r="U4630"/>
          <cell r="V4630"/>
          <cell r="W4630"/>
          <cell r="X4630"/>
          <cell r="Y4630"/>
          <cell r="Z4630"/>
          <cell r="AA4630">
            <v>32819</v>
          </cell>
          <cell r="AB4630"/>
        </row>
        <row r="4631">
          <cell r="A4631"/>
          <cell r="B4631"/>
          <cell r="C4631"/>
          <cell r="D4631"/>
          <cell r="E4631"/>
          <cell r="F4631"/>
          <cell r="G4631"/>
          <cell r="H4631"/>
          <cell r="I4631"/>
          <cell r="J4631"/>
          <cell r="K4631"/>
          <cell r="L4631"/>
          <cell r="M4631"/>
          <cell r="N4631"/>
          <cell r="O4631"/>
          <cell r="P4631">
            <v>0</v>
          </cell>
          <cell r="Q4631"/>
          <cell r="R4631"/>
          <cell r="S4631" t="str">
            <v xml:space="preserve">32819 </v>
          </cell>
          <cell r="T4631"/>
          <cell r="U4631"/>
          <cell r="V4631"/>
          <cell r="W4631"/>
          <cell r="X4631"/>
          <cell r="Y4631"/>
          <cell r="Z4631"/>
          <cell r="AA4631">
            <v>32819</v>
          </cell>
          <cell r="AB4631"/>
        </row>
        <row r="4632">
          <cell r="A4632"/>
          <cell r="B4632"/>
          <cell r="C4632"/>
          <cell r="D4632"/>
          <cell r="E4632"/>
          <cell r="F4632"/>
          <cell r="G4632"/>
          <cell r="H4632"/>
          <cell r="I4632"/>
          <cell r="J4632"/>
          <cell r="K4632"/>
          <cell r="L4632"/>
          <cell r="M4632"/>
          <cell r="N4632"/>
          <cell r="O4632"/>
          <cell r="P4632">
            <v>0</v>
          </cell>
          <cell r="Q4632"/>
          <cell r="R4632"/>
          <cell r="S4632" t="str">
            <v xml:space="preserve">32819 </v>
          </cell>
          <cell r="T4632"/>
          <cell r="U4632"/>
          <cell r="V4632"/>
          <cell r="W4632"/>
          <cell r="X4632"/>
          <cell r="Y4632"/>
          <cell r="Z4632"/>
          <cell r="AA4632">
            <v>32819</v>
          </cell>
          <cell r="AB4632"/>
        </row>
        <row r="4633">
          <cell r="A4633"/>
          <cell r="B4633"/>
          <cell r="C4633"/>
          <cell r="D4633"/>
          <cell r="E4633"/>
          <cell r="F4633"/>
          <cell r="G4633"/>
          <cell r="H4633"/>
          <cell r="I4633"/>
          <cell r="J4633"/>
          <cell r="K4633"/>
          <cell r="L4633"/>
          <cell r="M4633"/>
          <cell r="N4633"/>
          <cell r="O4633"/>
          <cell r="P4633">
            <v>0</v>
          </cell>
          <cell r="Q4633"/>
          <cell r="R4633"/>
          <cell r="S4633" t="str">
            <v xml:space="preserve">32819 </v>
          </cell>
          <cell r="T4633"/>
          <cell r="U4633"/>
          <cell r="V4633"/>
          <cell r="W4633"/>
          <cell r="X4633"/>
          <cell r="Y4633"/>
          <cell r="Z4633"/>
          <cell r="AA4633">
            <v>32819</v>
          </cell>
          <cell r="AB4633"/>
        </row>
        <row r="4634">
          <cell r="A4634"/>
          <cell r="B4634"/>
          <cell r="C4634"/>
          <cell r="D4634"/>
          <cell r="E4634"/>
          <cell r="F4634"/>
          <cell r="G4634"/>
          <cell r="H4634"/>
          <cell r="I4634"/>
          <cell r="J4634"/>
          <cell r="K4634"/>
          <cell r="L4634"/>
          <cell r="M4634"/>
          <cell r="N4634"/>
          <cell r="O4634"/>
          <cell r="P4634">
            <v>0</v>
          </cell>
          <cell r="Q4634"/>
          <cell r="R4634"/>
          <cell r="S4634" t="str">
            <v xml:space="preserve">32819 </v>
          </cell>
          <cell r="T4634"/>
          <cell r="U4634"/>
          <cell r="V4634"/>
          <cell r="W4634"/>
          <cell r="X4634"/>
          <cell r="Y4634"/>
          <cell r="Z4634"/>
          <cell r="AA4634">
            <v>32819</v>
          </cell>
          <cell r="AB4634"/>
        </row>
        <row r="4635">
          <cell r="A4635"/>
          <cell r="B4635"/>
          <cell r="C4635"/>
          <cell r="D4635"/>
          <cell r="E4635"/>
          <cell r="F4635"/>
          <cell r="G4635"/>
          <cell r="H4635"/>
          <cell r="I4635"/>
          <cell r="J4635"/>
          <cell r="K4635"/>
          <cell r="L4635"/>
          <cell r="M4635"/>
          <cell r="N4635"/>
          <cell r="O4635"/>
          <cell r="P4635">
            <v>0</v>
          </cell>
          <cell r="Q4635"/>
          <cell r="R4635"/>
          <cell r="S4635" t="str">
            <v xml:space="preserve">32819 </v>
          </cell>
          <cell r="T4635"/>
          <cell r="U4635"/>
          <cell r="V4635"/>
          <cell r="W4635"/>
          <cell r="X4635"/>
          <cell r="Y4635"/>
          <cell r="Z4635"/>
          <cell r="AA4635">
            <v>32819</v>
          </cell>
          <cell r="AB4635"/>
        </row>
        <row r="4636">
          <cell r="A4636"/>
          <cell r="B4636"/>
          <cell r="C4636"/>
          <cell r="D4636"/>
          <cell r="E4636"/>
          <cell r="F4636"/>
          <cell r="G4636"/>
          <cell r="H4636"/>
          <cell r="I4636"/>
          <cell r="J4636"/>
          <cell r="K4636"/>
          <cell r="L4636"/>
          <cell r="M4636"/>
          <cell r="N4636"/>
          <cell r="O4636"/>
          <cell r="P4636">
            <v>0</v>
          </cell>
          <cell r="Q4636"/>
          <cell r="R4636"/>
          <cell r="S4636" t="str">
            <v xml:space="preserve">32819 </v>
          </cell>
          <cell r="T4636"/>
          <cell r="U4636"/>
          <cell r="V4636"/>
          <cell r="W4636"/>
          <cell r="X4636"/>
          <cell r="Y4636"/>
          <cell r="Z4636"/>
          <cell r="AA4636">
            <v>32819</v>
          </cell>
          <cell r="AB4636"/>
        </row>
        <row r="4637">
          <cell r="A4637"/>
          <cell r="B4637"/>
          <cell r="C4637"/>
          <cell r="D4637"/>
          <cell r="E4637"/>
          <cell r="F4637"/>
          <cell r="G4637"/>
          <cell r="H4637"/>
          <cell r="I4637"/>
          <cell r="J4637"/>
          <cell r="K4637"/>
          <cell r="L4637"/>
          <cell r="M4637"/>
          <cell r="N4637"/>
          <cell r="O4637"/>
          <cell r="P4637">
            <v>0</v>
          </cell>
          <cell r="Q4637"/>
          <cell r="R4637"/>
          <cell r="S4637" t="str">
            <v xml:space="preserve">32819 </v>
          </cell>
          <cell r="T4637"/>
          <cell r="U4637"/>
          <cell r="V4637"/>
          <cell r="W4637"/>
          <cell r="X4637"/>
          <cell r="Y4637"/>
          <cell r="Z4637"/>
          <cell r="AA4637">
            <v>32819</v>
          </cell>
          <cell r="AB4637"/>
        </row>
        <row r="4638">
          <cell r="A4638"/>
          <cell r="B4638"/>
          <cell r="C4638"/>
          <cell r="D4638"/>
          <cell r="E4638"/>
          <cell r="F4638"/>
          <cell r="G4638"/>
          <cell r="H4638"/>
          <cell r="I4638"/>
          <cell r="J4638"/>
          <cell r="K4638"/>
          <cell r="L4638"/>
          <cell r="M4638"/>
          <cell r="N4638"/>
          <cell r="O4638"/>
          <cell r="P4638">
            <v>0</v>
          </cell>
          <cell r="Q4638"/>
          <cell r="R4638"/>
          <cell r="S4638" t="str">
            <v xml:space="preserve">32819 </v>
          </cell>
          <cell r="T4638"/>
          <cell r="U4638"/>
          <cell r="V4638"/>
          <cell r="W4638"/>
          <cell r="X4638"/>
          <cell r="Y4638"/>
          <cell r="Z4638"/>
          <cell r="AA4638">
            <v>32819</v>
          </cell>
          <cell r="AB4638"/>
        </row>
        <row r="4639">
          <cell r="A4639"/>
          <cell r="B4639"/>
          <cell r="C4639"/>
          <cell r="D4639"/>
          <cell r="E4639"/>
          <cell r="F4639"/>
          <cell r="G4639"/>
          <cell r="H4639"/>
          <cell r="I4639"/>
          <cell r="J4639"/>
          <cell r="K4639"/>
          <cell r="L4639"/>
          <cell r="M4639"/>
          <cell r="N4639"/>
          <cell r="O4639"/>
          <cell r="P4639">
            <v>0</v>
          </cell>
          <cell r="Q4639"/>
          <cell r="R4639"/>
          <cell r="S4639" t="str">
            <v xml:space="preserve">32819 </v>
          </cell>
          <cell r="T4639"/>
          <cell r="U4639"/>
          <cell r="V4639"/>
          <cell r="W4639"/>
          <cell r="X4639"/>
          <cell r="Y4639"/>
          <cell r="Z4639"/>
          <cell r="AA4639">
            <v>32819</v>
          </cell>
          <cell r="AB4639"/>
        </row>
        <row r="4640">
          <cell r="A4640"/>
          <cell r="B4640"/>
          <cell r="C4640"/>
          <cell r="D4640"/>
          <cell r="E4640"/>
          <cell r="F4640"/>
          <cell r="G4640"/>
          <cell r="H4640"/>
          <cell r="I4640"/>
          <cell r="J4640"/>
          <cell r="K4640"/>
          <cell r="L4640"/>
          <cell r="M4640"/>
          <cell r="N4640"/>
          <cell r="O4640"/>
          <cell r="P4640">
            <v>0</v>
          </cell>
          <cell r="Q4640"/>
          <cell r="R4640"/>
          <cell r="S4640" t="str">
            <v xml:space="preserve">32819 </v>
          </cell>
          <cell r="T4640"/>
          <cell r="U4640"/>
          <cell r="V4640"/>
          <cell r="W4640"/>
          <cell r="X4640"/>
          <cell r="Y4640"/>
          <cell r="Z4640"/>
          <cell r="AA4640">
            <v>32819</v>
          </cell>
          <cell r="AB4640"/>
        </row>
        <row r="4641">
          <cell r="A4641"/>
          <cell r="B4641"/>
          <cell r="C4641"/>
          <cell r="D4641"/>
          <cell r="E4641"/>
          <cell r="F4641"/>
          <cell r="G4641"/>
          <cell r="H4641"/>
          <cell r="I4641"/>
          <cell r="J4641"/>
          <cell r="K4641"/>
          <cell r="L4641"/>
          <cell r="M4641"/>
          <cell r="N4641"/>
          <cell r="O4641"/>
          <cell r="P4641">
            <v>0</v>
          </cell>
          <cell r="Q4641"/>
          <cell r="R4641"/>
          <cell r="S4641" t="str">
            <v xml:space="preserve">32819 </v>
          </cell>
          <cell r="T4641"/>
          <cell r="U4641"/>
          <cell r="V4641"/>
          <cell r="W4641"/>
          <cell r="X4641"/>
          <cell r="Y4641"/>
          <cell r="Z4641"/>
          <cell r="AA4641">
            <v>32819</v>
          </cell>
          <cell r="AB4641"/>
        </row>
        <row r="4642">
          <cell r="A4642"/>
          <cell r="B4642"/>
          <cell r="C4642"/>
          <cell r="D4642"/>
          <cell r="E4642"/>
          <cell r="F4642"/>
          <cell r="G4642"/>
          <cell r="H4642"/>
          <cell r="I4642"/>
          <cell r="J4642"/>
          <cell r="K4642"/>
          <cell r="L4642"/>
          <cell r="M4642"/>
          <cell r="N4642"/>
          <cell r="O4642"/>
          <cell r="P4642">
            <v>0</v>
          </cell>
          <cell r="Q4642"/>
          <cell r="R4642"/>
          <cell r="S4642" t="str">
            <v xml:space="preserve">32819 </v>
          </cell>
          <cell r="T4642"/>
          <cell r="U4642"/>
          <cell r="V4642"/>
          <cell r="W4642"/>
          <cell r="X4642"/>
          <cell r="Y4642"/>
          <cell r="Z4642"/>
          <cell r="AA4642">
            <v>32819</v>
          </cell>
          <cell r="AB4642"/>
        </row>
        <row r="4643">
          <cell r="A4643"/>
          <cell r="B4643"/>
          <cell r="C4643"/>
          <cell r="D4643"/>
          <cell r="E4643"/>
          <cell r="F4643"/>
          <cell r="G4643"/>
          <cell r="H4643"/>
          <cell r="I4643"/>
          <cell r="J4643"/>
          <cell r="K4643"/>
          <cell r="L4643"/>
          <cell r="M4643"/>
          <cell r="N4643"/>
          <cell r="O4643"/>
          <cell r="P4643">
            <v>0</v>
          </cell>
          <cell r="Q4643"/>
          <cell r="R4643"/>
          <cell r="S4643" t="str">
            <v xml:space="preserve">32819 </v>
          </cell>
          <cell r="T4643"/>
          <cell r="U4643"/>
          <cell r="V4643"/>
          <cell r="W4643"/>
          <cell r="X4643"/>
          <cell r="Y4643"/>
          <cell r="Z4643"/>
          <cell r="AA4643">
            <v>32819</v>
          </cell>
          <cell r="AB4643"/>
        </row>
        <row r="4644">
          <cell r="A4644"/>
          <cell r="B4644"/>
          <cell r="C4644"/>
          <cell r="D4644"/>
          <cell r="E4644"/>
          <cell r="F4644"/>
          <cell r="G4644"/>
          <cell r="H4644"/>
          <cell r="I4644"/>
          <cell r="J4644"/>
          <cell r="K4644"/>
          <cell r="L4644"/>
          <cell r="M4644"/>
          <cell r="N4644"/>
          <cell r="O4644"/>
          <cell r="P4644">
            <v>0</v>
          </cell>
          <cell r="Q4644"/>
          <cell r="R4644"/>
          <cell r="S4644" t="str">
            <v xml:space="preserve">32819 </v>
          </cell>
          <cell r="T4644"/>
          <cell r="U4644"/>
          <cell r="V4644"/>
          <cell r="W4644"/>
          <cell r="X4644"/>
          <cell r="Y4644"/>
          <cell r="Z4644"/>
          <cell r="AA4644">
            <v>32819</v>
          </cell>
          <cell r="AB4644"/>
        </row>
        <row r="4645">
          <cell r="A4645"/>
          <cell r="B4645"/>
          <cell r="C4645"/>
          <cell r="D4645"/>
          <cell r="E4645"/>
          <cell r="F4645"/>
          <cell r="G4645"/>
          <cell r="H4645"/>
          <cell r="I4645"/>
          <cell r="J4645"/>
          <cell r="K4645"/>
          <cell r="L4645"/>
          <cell r="M4645"/>
          <cell r="N4645"/>
          <cell r="O4645"/>
          <cell r="P4645">
            <v>0</v>
          </cell>
          <cell r="Q4645"/>
          <cell r="R4645"/>
          <cell r="S4645" t="str">
            <v xml:space="preserve">32819 </v>
          </cell>
          <cell r="T4645"/>
          <cell r="U4645"/>
          <cell r="V4645"/>
          <cell r="W4645"/>
          <cell r="X4645"/>
          <cell r="Y4645"/>
          <cell r="Z4645"/>
          <cell r="AA4645">
            <v>32819</v>
          </cell>
          <cell r="AB4645"/>
        </row>
        <row r="4646">
          <cell r="A4646"/>
          <cell r="B4646"/>
          <cell r="C4646"/>
          <cell r="D4646"/>
          <cell r="E4646"/>
          <cell r="F4646"/>
          <cell r="G4646"/>
          <cell r="H4646"/>
          <cell r="I4646"/>
          <cell r="J4646"/>
          <cell r="K4646"/>
          <cell r="L4646"/>
          <cell r="M4646"/>
          <cell r="N4646"/>
          <cell r="O4646"/>
          <cell r="P4646">
            <v>0</v>
          </cell>
          <cell r="Q4646"/>
          <cell r="R4646"/>
          <cell r="S4646" t="str">
            <v xml:space="preserve">32819 </v>
          </cell>
          <cell r="T4646"/>
          <cell r="U4646"/>
          <cell r="V4646"/>
          <cell r="W4646"/>
          <cell r="X4646"/>
          <cell r="Y4646"/>
          <cell r="Z4646"/>
          <cell r="AA4646">
            <v>32819</v>
          </cell>
          <cell r="AB4646"/>
        </row>
        <row r="4647">
          <cell r="A4647"/>
          <cell r="B4647"/>
          <cell r="C4647"/>
          <cell r="D4647"/>
          <cell r="E4647"/>
          <cell r="F4647"/>
          <cell r="G4647"/>
          <cell r="H4647"/>
          <cell r="I4647"/>
          <cell r="J4647"/>
          <cell r="K4647"/>
          <cell r="L4647"/>
          <cell r="M4647"/>
          <cell r="N4647"/>
          <cell r="O4647"/>
          <cell r="P4647">
            <v>0</v>
          </cell>
          <cell r="Q4647"/>
          <cell r="R4647"/>
          <cell r="S4647" t="str">
            <v xml:space="preserve">32819 </v>
          </cell>
          <cell r="T4647"/>
          <cell r="U4647"/>
          <cell r="V4647"/>
          <cell r="W4647"/>
          <cell r="X4647"/>
          <cell r="Y4647"/>
          <cell r="Z4647"/>
          <cell r="AA4647">
            <v>32819</v>
          </cell>
          <cell r="AB4647"/>
        </row>
        <row r="4648">
          <cell r="A4648"/>
          <cell r="B4648"/>
          <cell r="C4648"/>
          <cell r="D4648"/>
          <cell r="E4648"/>
          <cell r="F4648"/>
          <cell r="G4648"/>
          <cell r="H4648"/>
          <cell r="I4648"/>
          <cell r="J4648"/>
          <cell r="K4648"/>
          <cell r="L4648"/>
          <cell r="M4648"/>
          <cell r="N4648"/>
          <cell r="O4648"/>
          <cell r="P4648">
            <v>0</v>
          </cell>
          <cell r="Q4648"/>
          <cell r="R4648"/>
          <cell r="S4648" t="str">
            <v xml:space="preserve">32819 </v>
          </cell>
          <cell r="T4648"/>
          <cell r="U4648"/>
          <cell r="V4648"/>
          <cell r="W4648"/>
          <cell r="X4648"/>
          <cell r="Y4648"/>
          <cell r="Z4648"/>
          <cell r="AA4648">
            <v>32819</v>
          </cell>
          <cell r="AB4648"/>
        </row>
        <row r="4649">
          <cell r="A4649"/>
          <cell r="B4649"/>
          <cell r="C4649"/>
          <cell r="D4649"/>
          <cell r="E4649"/>
          <cell r="F4649"/>
          <cell r="G4649"/>
          <cell r="H4649"/>
          <cell r="I4649"/>
          <cell r="J4649"/>
          <cell r="K4649"/>
          <cell r="L4649"/>
          <cell r="M4649"/>
          <cell r="N4649"/>
          <cell r="O4649"/>
          <cell r="P4649">
            <v>0</v>
          </cell>
          <cell r="Q4649"/>
          <cell r="R4649"/>
          <cell r="S4649" t="str">
            <v xml:space="preserve">32819 </v>
          </cell>
          <cell r="T4649"/>
          <cell r="U4649"/>
          <cell r="V4649"/>
          <cell r="W4649"/>
          <cell r="X4649"/>
          <cell r="Y4649"/>
          <cell r="Z4649"/>
          <cell r="AA4649">
            <v>32819</v>
          </cell>
          <cell r="AB4649"/>
        </row>
        <row r="4650">
          <cell r="A4650"/>
          <cell r="B4650"/>
          <cell r="C4650"/>
          <cell r="D4650"/>
          <cell r="E4650"/>
          <cell r="F4650"/>
          <cell r="G4650"/>
          <cell r="H4650"/>
          <cell r="I4650"/>
          <cell r="J4650"/>
          <cell r="K4650"/>
          <cell r="L4650"/>
          <cell r="M4650"/>
          <cell r="N4650"/>
          <cell r="O4650"/>
          <cell r="P4650">
            <v>0</v>
          </cell>
          <cell r="Q4650"/>
          <cell r="R4650"/>
          <cell r="S4650" t="str">
            <v xml:space="preserve">32819 </v>
          </cell>
          <cell r="T4650"/>
          <cell r="U4650"/>
          <cell r="V4650"/>
          <cell r="W4650"/>
          <cell r="X4650"/>
          <cell r="Y4650"/>
          <cell r="Z4650"/>
          <cell r="AA4650">
            <v>32819</v>
          </cell>
          <cell r="AB4650"/>
        </row>
        <row r="4651">
          <cell r="A4651"/>
          <cell r="B4651"/>
          <cell r="C4651"/>
          <cell r="D4651"/>
          <cell r="E4651"/>
          <cell r="F4651"/>
          <cell r="G4651"/>
          <cell r="H4651"/>
          <cell r="I4651"/>
          <cell r="J4651"/>
          <cell r="K4651"/>
          <cell r="L4651"/>
          <cell r="M4651"/>
          <cell r="N4651"/>
          <cell r="O4651"/>
          <cell r="P4651">
            <v>0</v>
          </cell>
          <cell r="Q4651"/>
          <cell r="R4651"/>
          <cell r="S4651" t="str">
            <v xml:space="preserve">32819 </v>
          </cell>
          <cell r="T4651"/>
          <cell r="U4651"/>
          <cell r="V4651"/>
          <cell r="W4651"/>
          <cell r="X4651"/>
          <cell r="Y4651"/>
          <cell r="Z4651"/>
          <cell r="AA4651">
            <v>32819</v>
          </cell>
          <cell r="AB4651"/>
        </row>
        <row r="4652">
          <cell r="A4652"/>
          <cell r="B4652"/>
          <cell r="C4652"/>
          <cell r="D4652"/>
          <cell r="E4652"/>
          <cell r="F4652"/>
          <cell r="G4652"/>
          <cell r="H4652"/>
          <cell r="I4652"/>
          <cell r="J4652"/>
          <cell r="K4652"/>
          <cell r="L4652"/>
          <cell r="M4652"/>
          <cell r="N4652"/>
          <cell r="O4652"/>
          <cell r="P4652">
            <v>0</v>
          </cell>
          <cell r="Q4652"/>
          <cell r="R4652"/>
          <cell r="S4652" t="str">
            <v xml:space="preserve">32819 </v>
          </cell>
          <cell r="T4652"/>
          <cell r="U4652"/>
          <cell r="V4652"/>
          <cell r="W4652"/>
          <cell r="X4652"/>
          <cell r="Y4652"/>
          <cell r="Z4652"/>
          <cell r="AA4652">
            <v>32819</v>
          </cell>
          <cell r="AB4652"/>
        </row>
        <row r="4653">
          <cell r="A4653"/>
          <cell r="B4653"/>
          <cell r="C4653"/>
          <cell r="D4653"/>
          <cell r="E4653"/>
          <cell r="F4653"/>
          <cell r="G4653"/>
          <cell r="H4653"/>
          <cell r="I4653"/>
          <cell r="J4653"/>
          <cell r="K4653"/>
          <cell r="L4653"/>
          <cell r="M4653"/>
          <cell r="N4653"/>
          <cell r="O4653"/>
          <cell r="P4653">
            <v>0</v>
          </cell>
          <cell r="Q4653"/>
          <cell r="R4653"/>
          <cell r="S4653" t="str">
            <v xml:space="preserve">32819 </v>
          </cell>
          <cell r="T4653"/>
          <cell r="U4653"/>
          <cell r="V4653"/>
          <cell r="W4653"/>
          <cell r="X4653"/>
          <cell r="Y4653"/>
          <cell r="Z4653"/>
          <cell r="AA4653">
            <v>32819</v>
          </cell>
          <cell r="AB4653"/>
        </row>
        <row r="4654">
          <cell r="A4654"/>
          <cell r="B4654"/>
          <cell r="C4654"/>
          <cell r="D4654"/>
          <cell r="E4654"/>
          <cell r="F4654"/>
          <cell r="G4654"/>
          <cell r="H4654"/>
          <cell r="I4654"/>
          <cell r="J4654"/>
          <cell r="K4654"/>
          <cell r="L4654"/>
          <cell r="M4654"/>
          <cell r="N4654"/>
          <cell r="O4654"/>
          <cell r="P4654">
            <v>0</v>
          </cell>
          <cell r="Q4654"/>
          <cell r="R4654"/>
          <cell r="S4654" t="str">
            <v xml:space="preserve">32819 </v>
          </cell>
          <cell r="T4654"/>
          <cell r="U4654"/>
          <cell r="V4654"/>
          <cell r="W4654"/>
          <cell r="X4654"/>
          <cell r="Y4654"/>
          <cell r="Z4654"/>
          <cell r="AA4654">
            <v>32819</v>
          </cell>
          <cell r="AB4654"/>
        </row>
        <row r="4655">
          <cell r="A4655"/>
          <cell r="B4655"/>
          <cell r="C4655"/>
          <cell r="D4655"/>
          <cell r="E4655"/>
          <cell r="F4655"/>
          <cell r="G4655"/>
          <cell r="H4655"/>
          <cell r="I4655"/>
          <cell r="J4655"/>
          <cell r="K4655"/>
          <cell r="L4655"/>
          <cell r="M4655"/>
          <cell r="N4655"/>
          <cell r="O4655"/>
          <cell r="P4655">
            <v>0</v>
          </cell>
          <cell r="Q4655"/>
          <cell r="R4655"/>
          <cell r="S4655" t="str">
            <v xml:space="preserve">32819 </v>
          </cell>
          <cell r="T4655"/>
          <cell r="U4655"/>
          <cell r="V4655"/>
          <cell r="W4655"/>
          <cell r="X4655"/>
          <cell r="Y4655"/>
          <cell r="Z4655"/>
          <cell r="AA4655">
            <v>32819</v>
          </cell>
          <cell r="AB4655"/>
        </row>
        <row r="4656">
          <cell r="A4656"/>
          <cell r="B4656"/>
          <cell r="C4656"/>
          <cell r="D4656"/>
          <cell r="E4656"/>
          <cell r="F4656"/>
          <cell r="G4656"/>
          <cell r="H4656"/>
          <cell r="I4656"/>
          <cell r="J4656"/>
          <cell r="K4656"/>
          <cell r="L4656"/>
          <cell r="M4656"/>
          <cell r="N4656"/>
          <cell r="O4656"/>
          <cell r="P4656">
            <v>0</v>
          </cell>
          <cell r="Q4656"/>
          <cell r="R4656"/>
          <cell r="S4656" t="str">
            <v xml:space="preserve">32819 </v>
          </cell>
          <cell r="T4656"/>
          <cell r="U4656"/>
          <cell r="V4656"/>
          <cell r="W4656"/>
          <cell r="X4656"/>
          <cell r="Y4656"/>
          <cell r="Z4656"/>
          <cell r="AA4656">
            <v>32819</v>
          </cell>
          <cell r="AB4656"/>
        </row>
        <row r="4657">
          <cell r="A4657"/>
          <cell r="B4657"/>
          <cell r="C4657"/>
          <cell r="D4657"/>
          <cell r="E4657"/>
          <cell r="F4657"/>
          <cell r="G4657"/>
          <cell r="H4657"/>
          <cell r="I4657"/>
          <cell r="J4657"/>
          <cell r="K4657"/>
          <cell r="L4657"/>
          <cell r="M4657"/>
          <cell r="N4657"/>
          <cell r="O4657"/>
          <cell r="P4657">
            <v>0</v>
          </cell>
          <cell r="Q4657"/>
          <cell r="R4657"/>
          <cell r="S4657" t="str">
            <v xml:space="preserve">32819 </v>
          </cell>
          <cell r="T4657"/>
          <cell r="U4657"/>
          <cell r="V4657"/>
          <cell r="W4657"/>
          <cell r="X4657"/>
          <cell r="Y4657"/>
          <cell r="Z4657"/>
          <cell r="AA4657">
            <v>32819</v>
          </cell>
          <cell r="AB4657"/>
        </row>
        <row r="4658">
          <cell r="A4658"/>
          <cell r="B4658"/>
          <cell r="C4658"/>
          <cell r="D4658"/>
          <cell r="E4658"/>
          <cell r="F4658"/>
          <cell r="G4658"/>
          <cell r="H4658"/>
          <cell r="I4658"/>
          <cell r="J4658"/>
          <cell r="K4658"/>
          <cell r="L4658"/>
          <cell r="M4658"/>
          <cell r="N4658"/>
          <cell r="O4658"/>
          <cell r="P4658">
            <v>0</v>
          </cell>
          <cell r="Q4658"/>
          <cell r="R4658"/>
          <cell r="S4658" t="str">
            <v xml:space="preserve">32819 </v>
          </cell>
          <cell r="T4658"/>
          <cell r="U4658"/>
          <cell r="V4658"/>
          <cell r="W4658"/>
          <cell r="X4658"/>
          <cell r="Y4658"/>
          <cell r="Z4658"/>
          <cell r="AA4658">
            <v>32819</v>
          </cell>
          <cell r="AB4658"/>
        </row>
        <row r="4659">
          <cell r="A4659"/>
          <cell r="B4659"/>
          <cell r="C4659"/>
          <cell r="D4659"/>
          <cell r="E4659"/>
          <cell r="F4659"/>
          <cell r="G4659"/>
          <cell r="H4659"/>
          <cell r="I4659"/>
          <cell r="J4659"/>
          <cell r="K4659"/>
          <cell r="L4659"/>
          <cell r="M4659"/>
          <cell r="N4659"/>
          <cell r="O4659"/>
          <cell r="P4659">
            <v>0</v>
          </cell>
          <cell r="Q4659"/>
          <cell r="R4659"/>
          <cell r="S4659" t="str">
            <v xml:space="preserve">32819 </v>
          </cell>
          <cell r="T4659"/>
          <cell r="U4659"/>
          <cell r="V4659"/>
          <cell r="W4659"/>
          <cell r="X4659"/>
          <cell r="Y4659"/>
          <cell r="Z4659"/>
          <cell r="AA4659">
            <v>32819</v>
          </cell>
          <cell r="AB4659"/>
        </row>
        <row r="4660">
          <cell r="A4660"/>
          <cell r="B4660"/>
          <cell r="C4660"/>
          <cell r="D4660"/>
          <cell r="E4660"/>
          <cell r="F4660"/>
          <cell r="G4660"/>
          <cell r="H4660"/>
          <cell r="I4660"/>
          <cell r="J4660"/>
          <cell r="K4660"/>
          <cell r="L4660"/>
          <cell r="M4660"/>
          <cell r="N4660"/>
          <cell r="O4660"/>
          <cell r="P4660">
            <v>0</v>
          </cell>
          <cell r="Q4660"/>
          <cell r="R4660"/>
          <cell r="S4660" t="str">
            <v xml:space="preserve">32819 </v>
          </cell>
          <cell r="T4660"/>
          <cell r="U4660"/>
          <cell r="V4660"/>
          <cell r="W4660"/>
          <cell r="X4660"/>
          <cell r="Y4660"/>
          <cell r="Z4660"/>
          <cell r="AA4660">
            <v>32819</v>
          </cell>
          <cell r="AB4660"/>
        </row>
        <row r="4661">
          <cell r="A4661"/>
          <cell r="B4661"/>
          <cell r="C4661"/>
          <cell r="D4661"/>
          <cell r="E4661"/>
          <cell r="F4661"/>
          <cell r="G4661"/>
          <cell r="H4661"/>
          <cell r="I4661"/>
          <cell r="J4661"/>
          <cell r="K4661"/>
          <cell r="L4661"/>
          <cell r="M4661"/>
          <cell r="N4661"/>
          <cell r="O4661"/>
          <cell r="P4661">
            <v>0</v>
          </cell>
          <cell r="Q4661"/>
          <cell r="R4661"/>
          <cell r="S4661" t="str">
            <v xml:space="preserve">32819 </v>
          </cell>
          <cell r="T4661"/>
          <cell r="U4661"/>
          <cell r="V4661"/>
          <cell r="W4661"/>
          <cell r="X4661"/>
          <cell r="Y4661"/>
          <cell r="Z4661"/>
          <cell r="AA4661">
            <v>32819</v>
          </cell>
          <cell r="AB4661"/>
        </row>
        <row r="4662">
          <cell r="A4662"/>
          <cell r="B4662"/>
          <cell r="C4662"/>
          <cell r="D4662"/>
          <cell r="E4662"/>
          <cell r="F4662"/>
          <cell r="G4662"/>
          <cell r="H4662"/>
          <cell r="I4662"/>
          <cell r="J4662"/>
          <cell r="K4662"/>
          <cell r="L4662"/>
          <cell r="M4662"/>
          <cell r="N4662"/>
          <cell r="O4662"/>
          <cell r="P4662">
            <v>0</v>
          </cell>
          <cell r="Q4662"/>
          <cell r="R4662"/>
          <cell r="S4662" t="str">
            <v xml:space="preserve">32819 </v>
          </cell>
          <cell r="T4662"/>
          <cell r="U4662"/>
          <cell r="V4662"/>
          <cell r="W4662"/>
          <cell r="X4662"/>
          <cell r="Y4662"/>
          <cell r="Z4662"/>
          <cell r="AA4662">
            <v>32819</v>
          </cell>
          <cell r="AB4662"/>
        </row>
        <row r="4663">
          <cell r="A4663"/>
          <cell r="B4663"/>
          <cell r="C4663"/>
          <cell r="D4663"/>
          <cell r="E4663"/>
          <cell r="F4663"/>
          <cell r="G4663"/>
          <cell r="H4663"/>
          <cell r="I4663"/>
          <cell r="J4663"/>
          <cell r="K4663"/>
          <cell r="L4663"/>
          <cell r="M4663"/>
          <cell r="N4663"/>
          <cell r="O4663"/>
          <cell r="P4663">
            <v>0</v>
          </cell>
          <cell r="Q4663"/>
          <cell r="R4663"/>
          <cell r="S4663" t="str">
            <v xml:space="preserve">32819 </v>
          </cell>
          <cell r="T4663"/>
          <cell r="U4663"/>
          <cell r="V4663"/>
          <cell r="W4663"/>
          <cell r="X4663"/>
          <cell r="Y4663"/>
          <cell r="Z4663"/>
          <cell r="AA4663">
            <v>32819</v>
          </cell>
          <cell r="AB4663"/>
        </row>
        <row r="4664">
          <cell r="A4664"/>
          <cell r="B4664"/>
          <cell r="C4664"/>
          <cell r="D4664"/>
          <cell r="E4664"/>
          <cell r="F4664"/>
          <cell r="G4664"/>
          <cell r="H4664"/>
          <cell r="I4664"/>
          <cell r="J4664"/>
          <cell r="K4664"/>
          <cell r="L4664"/>
          <cell r="M4664"/>
          <cell r="N4664"/>
          <cell r="O4664"/>
          <cell r="P4664">
            <v>0</v>
          </cell>
          <cell r="Q4664"/>
          <cell r="R4664"/>
          <cell r="S4664" t="str">
            <v xml:space="preserve">32819 </v>
          </cell>
          <cell r="T4664"/>
          <cell r="U4664"/>
          <cell r="V4664"/>
          <cell r="W4664"/>
          <cell r="X4664"/>
          <cell r="Y4664"/>
          <cell r="Z4664"/>
          <cell r="AA4664">
            <v>32819</v>
          </cell>
          <cell r="AB4664"/>
        </row>
        <row r="4665">
          <cell r="A4665"/>
          <cell r="B4665"/>
          <cell r="C4665"/>
          <cell r="D4665"/>
          <cell r="E4665"/>
          <cell r="F4665"/>
          <cell r="G4665"/>
          <cell r="H4665"/>
          <cell r="I4665"/>
          <cell r="J4665"/>
          <cell r="K4665"/>
          <cell r="L4665"/>
          <cell r="M4665"/>
          <cell r="N4665"/>
          <cell r="O4665"/>
          <cell r="P4665">
            <v>0</v>
          </cell>
          <cell r="Q4665"/>
          <cell r="R4665"/>
          <cell r="S4665" t="str">
            <v xml:space="preserve">32819 </v>
          </cell>
          <cell r="T4665"/>
          <cell r="U4665"/>
          <cell r="V4665"/>
          <cell r="W4665"/>
          <cell r="X4665"/>
          <cell r="Y4665"/>
          <cell r="Z4665"/>
          <cell r="AA4665">
            <v>32819</v>
          </cell>
          <cell r="AB4665"/>
        </row>
        <row r="4666">
          <cell r="A4666"/>
          <cell r="B4666"/>
          <cell r="C4666"/>
          <cell r="D4666"/>
          <cell r="E4666"/>
          <cell r="F4666"/>
          <cell r="G4666"/>
          <cell r="H4666"/>
          <cell r="I4666"/>
          <cell r="J4666"/>
          <cell r="K4666"/>
          <cell r="L4666"/>
          <cell r="M4666"/>
          <cell r="N4666"/>
          <cell r="O4666"/>
          <cell r="P4666">
            <v>0</v>
          </cell>
          <cell r="Q4666"/>
          <cell r="R4666"/>
          <cell r="S4666" t="str">
            <v xml:space="preserve">32819 </v>
          </cell>
          <cell r="T4666"/>
          <cell r="U4666"/>
          <cell r="V4666"/>
          <cell r="W4666"/>
          <cell r="X4666"/>
          <cell r="Y4666"/>
          <cell r="Z4666"/>
          <cell r="AA4666">
            <v>32819</v>
          </cell>
          <cell r="AB4666"/>
        </row>
        <row r="4667">
          <cell r="A4667"/>
          <cell r="B4667"/>
          <cell r="C4667"/>
          <cell r="D4667"/>
          <cell r="E4667"/>
          <cell r="F4667"/>
          <cell r="G4667"/>
          <cell r="H4667"/>
          <cell r="I4667"/>
          <cell r="J4667"/>
          <cell r="K4667"/>
          <cell r="L4667"/>
          <cell r="M4667"/>
          <cell r="N4667"/>
          <cell r="O4667"/>
          <cell r="P4667">
            <v>0</v>
          </cell>
          <cell r="Q4667"/>
          <cell r="R4667"/>
          <cell r="S4667" t="str">
            <v xml:space="preserve">32819 </v>
          </cell>
          <cell r="T4667"/>
          <cell r="U4667"/>
          <cell r="V4667"/>
          <cell r="W4667"/>
          <cell r="X4667"/>
          <cell r="Y4667"/>
          <cell r="Z4667"/>
          <cell r="AA4667">
            <v>32819</v>
          </cell>
          <cell r="AB4667"/>
        </row>
        <row r="4668">
          <cell r="A4668"/>
          <cell r="B4668"/>
          <cell r="C4668"/>
          <cell r="D4668"/>
          <cell r="E4668"/>
          <cell r="F4668"/>
          <cell r="G4668"/>
          <cell r="H4668"/>
          <cell r="I4668"/>
          <cell r="J4668"/>
          <cell r="K4668"/>
          <cell r="L4668"/>
          <cell r="M4668"/>
          <cell r="N4668"/>
          <cell r="O4668"/>
          <cell r="P4668">
            <v>0</v>
          </cell>
          <cell r="Q4668"/>
          <cell r="R4668"/>
          <cell r="S4668" t="str">
            <v xml:space="preserve">32819 </v>
          </cell>
          <cell r="T4668"/>
          <cell r="U4668"/>
          <cell r="V4668"/>
          <cell r="W4668"/>
          <cell r="X4668"/>
          <cell r="Y4668"/>
          <cell r="Z4668"/>
          <cell r="AA4668">
            <v>32819</v>
          </cell>
          <cell r="AB4668"/>
        </row>
        <row r="4669">
          <cell r="A4669"/>
          <cell r="B4669"/>
          <cell r="C4669"/>
          <cell r="D4669"/>
          <cell r="E4669"/>
          <cell r="F4669"/>
          <cell r="G4669"/>
          <cell r="H4669"/>
          <cell r="I4669"/>
          <cell r="J4669"/>
          <cell r="K4669"/>
          <cell r="L4669"/>
          <cell r="M4669"/>
          <cell r="N4669"/>
          <cell r="O4669"/>
          <cell r="P4669">
            <v>0</v>
          </cell>
          <cell r="Q4669"/>
          <cell r="R4669"/>
          <cell r="S4669" t="str">
            <v xml:space="preserve">32819 </v>
          </cell>
          <cell r="T4669"/>
          <cell r="U4669"/>
          <cell r="V4669"/>
          <cell r="W4669"/>
          <cell r="X4669"/>
          <cell r="Y4669"/>
          <cell r="Z4669"/>
          <cell r="AA4669">
            <v>32819</v>
          </cell>
          <cell r="AB4669"/>
        </row>
        <row r="4670">
          <cell r="A4670"/>
          <cell r="B4670"/>
          <cell r="C4670"/>
          <cell r="D4670"/>
          <cell r="E4670"/>
          <cell r="F4670"/>
          <cell r="G4670"/>
          <cell r="H4670"/>
          <cell r="I4670"/>
          <cell r="J4670"/>
          <cell r="K4670"/>
          <cell r="L4670"/>
          <cell r="M4670"/>
          <cell r="N4670"/>
          <cell r="O4670"/>
          <cell r="P4670">
            <v>0</v>
          </cell>
          <cell r="Q4670"/>
          <cell r="R4670"/>
          <cell r="S4670" t="str">
            <v xml:space="preserve">32819 </v>
          </cell>
          <cell r="T4670"/>
          <cell r="U4670"/>
          <cell r="V4670"/>
          <cell r="W4670"/>
          <cell r="X4670"/>
          <cell r="Y4670"/>
          <cell r="Z4670"/>
          <cell r="AA4670">
            <v>32819</v>
          </cell>
          <cell r="AB4670"/>
        </row>
        <row r="4671">
          <cell r="A4671"/>
          <cell r="B4671"/>
          <cell r="C4671"/>
          <cell r="D4671"/>
          <cell r="E4671"/>
          <cell r="F4671"/>
          <cell r="G4671"/>
          <cell r="H4671"/>
          <cell r="I4671"/>
          <cell r="J4671"/>
          <cell r="K4671"/>
          <cell r="L4671"/>
          <cell r="M4671"/>
          <cell r="N4671"/>
          <cell r="O4671"/>
          <cell r="P4671">
            <v>0</v>
          </cell>
          <cell r="Q4671"/>
          <cell r="R4671"/>
          <cell r="S4671" t="str">
            <v xml:space="preserve">32819 </v>
          </cell>
          <cell r="T4671"/>
          <cell r="U4671"/>
          <cell r="V4671"/>
          <cell r="W4671"/>
          <cell r="X4671"/>
          <cell r="Y4671"/>
          <cell r="Z4671"/>
          <cell r="AA4671">
            <v>32819</v>
          </cell>
          <cell r="AB4671"/>
        </row>
        <row r="4672">
          <cell r="A4672"/>
          <cell r="B4672"/>
          <cell r="C4672"/>
          <cell r="D4672"/>
          <cell r="E4672"/>
          <cell r="F4672"/>
          <cell r="G4672"/>
          <cell r="H4672"/>
          <cell r="I4672"/>
          <cell r="J4672"/>
          <cell r="K4672"/>
          <cell r="L4672"/>
          <cell r="M4672"/>
          <cell r="N4672"/>
          <cell r="O4672"/>
          <cell r="P4672">
            <v>0</v>
          </cell>
          <cell r="Q4672"/>
          <cell r="R4672"/>
          <cell r="S4672" t="str">
            <v xml:space="preserve">32819 </v>
          </cell>
          <cell r="T4672"/>
          <cell r="U4672"/>
          <cell r="V4672"/>
          <cell r="W4672"/>
          <cell r="X4672"/>
          <cell r="Y4672"/>
          <cell r="Z4672"/>
          <cell r="AA4672">
            <v>32819</v>
          </cell>
          <cell r="AB4672"/>
        </row>
        <row r="4673">
          <cell r="A4673"/>
          <cell r="B4673"/>
          <cell r="C4673"/>
          <cell r="D4673"/>
          <cell r="E4673"/>
          <cell r="F4673"/>
          <cell r="G4673"/>
          <cell r="H4673"/>
          <cell r="I4673"/>
          <cell r="J4673"/>
          <cell r="K4673"/>
          <cell r="L4673"/>
          <cell r="M4673"/>
          <cell r="N4673"/>
          <cell r="O4673"/>
          <cell r="P4673">
            <v>0</v>
          </cell>
          <cell r="Q4673"/>
          <cell r="R4673"/>
          <cell r="S4673" t="str">
            <v xml:space="preserve">32819 </v>
          </cell>
          <cell r="T4673"/>
          <cell r="U4673"/>
          <cell r="V4673"/>
          <cell r="W4673"/>
          <cell r="X4673"/>
          <cell r="Y4673"/>
          <cell r="Z4673"/>
          <cell r="AA4673">
            <v>32819</v>
          </cell>
          <cell r="AB4673"/>
        </row>
        <row r="4674">
          <cell r="A4674"/>
          <cell r="B4674"/>
          <cell r="C4674"/>
          <cell r="D4674"/>
          <cell r="E4674"/>
          <cell r="F4674"/>
          <cell r="G4674"/>
          <cell r="H4674"/>
          <cell r="I4674"/>
          <cell r="J4674"/>
          <cell r="K4674"/>
          <cell r="L4674"/>
          <cell r="M4674"/>
          <cell r="N4674"/>
          <cell r="O4674"/>
          <cell r="P4674">
            <v>0</v>
          </cell>
          <cell r="Q4674"/>
          <cell r="R4674"/>
          <cell r="S4674" t="str">
            <v xml:space="preserve">32819 </v>
          </cell>
          <cell r="T4674"/>
          <cell r="U4674"/>
          <cell r="V4674"/>
          <cell r="W4674"/>
          <cell r="X4674"/>
          <cell r="Y4674"/>
          <cell r="Z4674"/>
          <cell r="AA4674">
            <v>32819</v>
          </cell>
          <cell r="AB4674"/>
        </row>
        <row r="4675">
          <cell r="A4675"/>
          <cell r="B4675"/>
          <cell r="C4675"/>
          <cell r="D4675"/>
          <cell r="E4675"/>
          <cell r="F4675"/>
          <cell r="G4675"/>
          <cell r="H4675"/>
          <cell r="I4675"/>
          <cell r="J4675"/>
          <cell r="K4675"/>
          <cell r="L4675"/>
          <cell r="M4675"/>
          <cell r="N4675"/>
          <cell r="O4675"/>
          <cell r="P4675">
            <v>0</v>
          </cell>
          <cell r="Q4675"/>
          <cell r="R4675"/>
          <cell r="S4675" t="str">
            <v xml:space="preserve">32819 </v>
          </cell>
          <cell r="T4675"/>
          <cell r="U4675"/>
          <cell r="V4675"/>
          <cell r="W4675"/>
          <cell r="X4675"/>
          <cell r="Y4675"/>
          <cell r="Z4675"/>
          <cell r="AA4675">
            <v>32819</v>
          </cell>
          <cell r="AB4675"/>
        </row>
        <row r="4676">
          <cell r="A4676"/>
          <cell r="B4676"/>
          <cell r="C4676"/>
          <cell r="D4676"/>
          <cell r="E4676"/>
          <cell r="F4676"/>
          <cell r="G4676"/>
          <cell r="H4676"/>
          <cell r="I4676"/>
          <cell r="J4676"/>
          <cell r="K4676"/>
          <cell r="L4676"/>
          <cell r="M4676"/>
          <cell r="N4676"/>
          <cell r="O4676"/>
          <cell r="P4676">
            <v>0</v>
          </cell>
          <cell r="Q4676"/>
          <cell r="R4676"/>
          <cell r="S4676" t="str">
            <v xml:space="preserve">32819 </v>
          </cell>
          <cell r="T4676"/>
          <cell r="U4676"/>
          <cell r="V4676"/>
          <cell r="W4676"/>
          <cell r="X4676"/>
          <cell r="Y4676"/>
          <cell r="Z4676"/>
          <cell r="AA4676">
            <v>32819</v>
          </cell>
          <cell r="AB4676"/>
        </row>
        <row r="4677">
          <cell r="A4677"/>
          <cell r="B4677"/>
          <cell r="C4677"/>
          <cell r="D4677"/>
          <cell r="E4677"/>
          <cell r="F4677"/>
          <cell r="G4677"/>
          <cell r="H4677"/>
          <cell r="I4677"/>
          <cell r="J4677"/>
          <cell r="K4677"/>
          <cell r="L4677"/>
          <cell r="M4677"/>
          <cell r="N4677"/>
          <cell r="O4677"/>
          <cell r="P4677">
            <v>0</v>
          </cell>
          <cell r="Q4677"/>
          <cell r="R4677"/>
          <cell r="S4677" t="str">
            <v xml:space="preserve">32819 </v>
          </cell>
          <cell r="T4677"/>
          <cell r="U4677"/>
          <cell r="V4677"/>
          <cell r="W4677"/>
          <cell r="X4677"/>
          <cell r="Y4677"/>
          <cell r="Z4677"/>
          <cell r="AA4677">
            <v>32819</v>
          </cell>
          <cell r="AB4677"/>
        </row>
        <row r="4678">
          <cell r="A4678"/>
          <cell r="B4678"/>
          <cell r="C4678"/>
          <cell r="D4678"/>
          <cell r="E4678"/>
          <cell r="F4678"/>
          <cell r="G4678"/>
          <cell r="H4678"/>
          <cell r="I4678"/>
          <cell r="J4678"/>
          <cell r="K4678"/>
          <cell r="L4678"/>
          <cell r="M4678"/>
          <cell r="N4678"/>
          <cell r="O4678"/>
          <cell r="P4678">
            <v>0</v>
          </cell>
          <cell r="Q4678"/>
          <cell r="R4678"/>
          <cell r="S4678" t="str">
            <v xml:space="preserve">32819 </v>
          </cell>
          <cell r="T4678"/>
          <cell r="U4678"/>
          <cell r="V4678"/>
          <cell r="W4678"/>
          <cell r="X4678"/>
          <cell r="Y4678"/>
          <cell r="Z4678"/>
          <cell r="AA4678">
            <v>32819</v>
          </cell>
          <cell r="AB4678"/>
        </row>
        <row r="4679">
          <cell r="A4679"/>
          <cell r="B4679"/>
          <cell r="C4679"/>
          <cell r="D4679"/>
          <cell r="E4679"/>
          <cell r="F4679"/>
          <cell r="G4679"/>
          <cell r="H4679"/>
          <cell r="I4679"/>
          <cell r="J4679"/>
          <cell r="K4679"/>
          <cell r="L4679"/>
          <cell r="M4679"/>
          <cell r="N4679"/>
          <cell r="O4679"/>
          <cell r="P4679">
            <v>0</v>
          </cell>
          <cell r="Q4679"/>
          <cell r="R4679"/>
          <cell r="S4679" t="str">
            <v xml:space="preserve">32819 </v>
          </cell>
          <cell r="T4679"/>
          <cell r="U4679"/>
          <cell r="V4679"/>
          <cell r="W4679"/>
          <cell r="X4679"/>
          <cell r="Y4679"/>
          <cell r="Z4679"/>
          <cell r="AA4679">
            <v>32819</v>
          </cell>
          <cell r="AB4679"/>
        </row>
        <row r="4680">
          <cell r="A4680"/>
          <cell r="B4680"/>
          <cell r="C4680"/>
          <cell r="D4680"/>
          <cell r="E4680"/>
          <cell r="F4680"/>
          <cell r="G4680"/>
          <cell r="H4680"/>
          <cell r="I4680"/>
          <cell r="J4680"/>
          <cell r="K4680"/>
          <cell r="L4680"/>
          <cell r="M4680"/>
          <cell r="N4680"/>
          <cell r="O4680"/>
          <cell r="P4680">
            <v>0</v>
          </cell>
          <cell r="Q4680"/>
          <cell r="R4680"/>
          <cell r="S4680" t="str">
            <v xml:space="preserve">32819 </v>
          </cell>
          <cell r="T4680"/>
          <cell r="U4680"/>
          <cell r="V4680"/>
          <cell r="W4680"/>
          <cell r="X4680"/>
          <cell r="Y4680"/>
          <cell r="Z4680"/>
          <cell r="AA4680">
            <v>32819</v>
          </cell>
          <cell r="AB4680"/>
        </row>
        <row r="4681">
          <cell r="A4681"/>
          <cell r="B4681"/>
          <cell r="C4681"/>
          <cell r="D4681"/>
          <cell r="E4681"/>
          <cell r="F4681"/>
          <cell r="G4681"/>
          <cell r="H4681"/>
          <cell r="I4681"/>
          <cell r="J4681"/>
          <cell r="K4681"/>
          <cell r="L4681"/>
          <cell r="M4681"/>
          <cell r="N4681"/>
          <cell r="O4681"/>
          <cell r="P4681">
            <v>0</v>
          </cell>
          <cell r="Q4681"/>
          <cell r="R4681"/>
          <cell r="S4681" t="str">
            <v xml:space="preserve">32819 </v>
          </cell>
          <cell r="T4681"/>
          <cell r="U4681"/>
          <cell r="V4681"/>
          <cell r="W4681"/>
          <cell r="X4681"/>
          <cell r="Y4681"/>
          <cell r="Z4681"/>
          <cell r="AA4681">
            <v>32819</v>
          </cell>
          <cell r="AB4681"/>
        </row>
        <row r="4682">
          <cell r="A4682"/>
          <cell r="B4682"/>
          <cell r="C4682"/>
          <cell r="D4682"/>
          <cell r="E4682"/>
          <cell r="F4682"/>
          <cell r="G4682"/>
          <cell r="H4682"/>
          <cell r="I4682"/>
          <cell r="J4682"/>
          <cell r="K4682"/>
          <cell r="L4682"/>
          <cell r="M4682"/>
          <cell r="N4682"/>
          <cell r="O4682"/>
          <cell r="P4682">
            <v>0</v>
          </cell>
          <cell r="Q4682"/>
          <cell r="R4682"/>
          <cell r="S4682" t="str">
            <v xml:space="preserve">32819 </v>
          </cell>
          <cell r="T4682"/>
          <cell r="U4682"/>
          <cell r="V4682"/>
          <cell r="W4682"/>
          <cell r="X4682"/>
          <cell r="Y4682"/>
          <cell r="Z4682"/>
          <cell r="AA4682">
            <v>32819</v>
          </cell>
          <cell r="AB4682"/>
        </row>
        <row r="4683">
          <cell r="A4683"/>
          <cell r="B4683"/>
          <cell r="C4683"/>
          <cell r="D4683"/>
          <cell r="E4683"/>
          <cell r="F4683"/>
          <cell r="G4683"/>
          <cell r="H4683"/>
          <cell r="I4683"/>
          <cell r="J4683"/>
          <cell r="K4683"/>
          <cell r="L4683"/>
          <cell r="M4683"/>
          <cell r="N4683"/>
          <cell r="O4683"/>
          <cell r="P4683">
            <v>0</v>
          </cell>
          <cell r="Q4683"/>
          <cell r="R4683"/>
          <cell r="S4683" t="str">
            <v xml:space="preserve">32819 </v>
          </cell>
          <cell r="T4683"/>
          <cell r="U4683"/>
          <cell r="V4683"/>
          <cell r="W4683"/>
          <cell r="X4683"/>
          <cell r="Y4683"/>
          <cell r="Z4683"/>
          <cell r="AA4683">
            <v>32819</v>
          </cell>
          <cell r="AB4683"/>
        </row>
        <row r="4684">
          <cell r="A4684"/>
          <cell r="B4684"/>
          <cell r="C4684"/>
          <cell r="D4684"/>
          <cell r="E4684"/>
          <cell r="F4684"/>
          <cell r="G4684"/>
          <cell r="H4684"/>
          <cell r="I4684"/>
          <cell r="J4684"/>
          <cell r="K4684"/>
          <cell r="L4684"/>
          <cell r="M4684"/>
          <cell r="N4684"/>
          <cell r="O4684"/>
          <cell r="P4684">
            <v>0</v>
          </cell>
          <cell r="Q4684"/>
          <cell r="R4684"/>
          <cell r="S4684" t="str">
            <v xml:space="preserve">32819 </v>
          </cell>
          <cell r="T4684"/>
          <cell r="U4684"/>
          <cell r="V4684"/>
          <cell r="W4684"/>
          <cell r="X4684"/>
          <cell r="Y4684"/>
          <cell r="Z4684"/>
          <cell r="AA4684">
            <v>32819</v>
          </cell>
          <cell r="AB4684"/>
        </row>
        <row r="4685">
          <cell r="A4685"/>
          <cell r="B4685"/>
          <cell r="C4685"/>
          <cell r="D4685"/>
          <cell r="E4685"/>
          <cell r="F4685"/>
          <cell r="G4685"/>
          <cell r="H4685"/>
          <cell r="I4685"/>
          <cell r="J4685"/>
          <cell r="K4685"/>
          <cell r="L4685"/>
          <cell r="M4685"/>
          <cell r="N4685"/>
          <cell r="O4685"/>
          <cell r="P4685">
            <v>0</v>
          </cell>
          <cell r="Q4685"/>
          <cell r="R4685"/>
          <cell r="S4685" t="str">
            <v xml:space="preserve">32819 </v>
          </cell>
          <cell r="T4685"/>
          <cell r="U4685"/>
          <cell r="V4685"/>
          <cell r="W4685"/>
          <cell r="X4685"/>
          <cell r="Y4685"/>
          <cell r="Z4685"/>
          <cell r="AA4685">
            <v>32819</v>
          </cell>
          <cell r="AB4685"/>
        </row>
        <row r="4686">
          <cell r="A4686"/>
          <cell r="B4686"/>
          <cell r="C4686"/>
          <cell r="D4686"/>
          <cell r="E4686"/>
          <cell r="F4686"/>
          <cell r="G4686"/>
          <cell r="H4686"/>
          <cell r="I4686"/>
          <cell r="J4686"/>
          <cell r="K4686"/>
          <cell r="L4686"/>
          <cell r="M4686"/>
          <cell r="N4686"/>
          <cell r="O4686"/>
          <cell r="P4686">
            <v>0</v>
          </cell>
          <cell r="Q4686"/>
          <cell r="R4686"/>
          <cell r="S4686" t="str">
            <v xml:space="preserve">32819 </v>
          </cell>
          <cell r="T4686"/>
          <cell r="U4686"/>
          <cell r="V4686"/>
          <cell r="W4686"/>
          <cell r="X4686"/>
          <cell r="Y4686"/>
          <cell r="Z4686"/>
          <cell r="AA4686">
            <v>32819</v>
          </cell>
          <cell r="AB4686"/>
        </row>
        <row r="4687">
          <cell r="A4687"/>
          <cell r="B4687"/>
          <cell r="C4687"/>
          <cell r="D4687"/>
          <cell r="E4687"/>
          <cell r="F4687"/>
          <cell r="G4687"/>
          <cell r="H4687"/>
          <cell r="I4687"/>
          <cell r="J4687"/>
          <cell r="K4687"/>
          <cell r="L4687"/>
          <cell r="M4687"/>
          <cell r="N4687"/>
          <cell r="O4687"/>
          <cell r="P4687">
            <v>0</v>
          </cell>
          <cell r="Q4687"/>
          <cell r="R4687"/>
          <cell r="S4687" t="str">
            <v xml:space="preserve">32819 </v>
          </cell>
          <cell r="T4687"/>
          <cell r="U4687"/>
          <cell r="V4687"/>
          <cell r="W4687"/>
          <cell r="X4687"/>
          <cell r="Y4687"/>
          <cell r="Z4687"/>
          <cell r="AA4687">
            <v>32819</v>
          </cell>
          <cell r="AB4687"/>
        </row>
        <row r="4688">
          <cell r="A4688"/>
          <cell r="B4688"/>
          <cell r="C4688"/>
          <cell r="D4688"/>
          <cell r="E4688"/>
          <cell r="F4688"/>
          <cell r="G4688"/>
          <cell r="H4688"/>
          <cell r="I4688"/>
          <cell r="J4688"/>
          <cell r="K4688"/>
          <cell r="L4688"/>
          <cell r="M4688"/>
          <cell r="N4688"/>
          <cell r="O4688"/>
          <cell r="P4688">
            <v>0</v>
          </cell>
          <cell r="Q4688"/>
          <cell r="R4688"/>
          <cell r="S4688" t="str">
            <v xml:space="preserve">32819 </v>
          </cell>
          <cell r="T4688"/>
          <cell r="U4688"/>
          <cell r="V4688"/>
          <cell r="W4688"/>
          <cell r="X4688"/>
          <cell r="Y4688"/>
          <cell r="Z4688"/>
          <cell r="AA4688">
            <v>32819</v>
          </cell>
          <cell r="AB4688"/>
        </row>
        <row r="4689">
          <cell r="A4689"/>
          <cell r="B4689"/>
          <cell r="C4689"/>
          <cell r="D4689"/>
          <cell r="E4689"/>
          <cell r="F4689"/>
          <cell r="G4689"/>
          <cell r="H4689"/>
          <cell r="I4689"/>
          <cell r="J4689"/>
          <cell r="K4689"/>
          <cell r="L4689"/>
          <cell r="M4689"/>
          <cell r="N4689"/>
          <cell r="O4689"/>
          <cell r="P4689">
            <v>0</v>
          </cell>
          <cell r="Q4689"/>
          <cell r="R4689"/>
          <cell r="S4689" t="str">
            <v xml:space="preserve">32819 </v>
          </cell>
          <cell r="T4689"/>
          <cell r="U4689"/>
          <cell r="V4689"/>
          <cell r="W4689"/>
          <cell r="X4689"/>
          <cell r="Y4689"/>
          <cell r="Z4689"/>
          <cell r="AA4689">
            <v>32819</v>
          </cell>
          <cell r="AB4689"/>
        </row>
        <row r="4690">
          <cell r="A4690"/>
          <cell r="B4690"/>
          <cell r="C4690"/>
          <cell r="D4690"/>
          <cell r="E4690"/>
          <cell r="F4690"/>
          <cell r="G4690"/>
          <cell r="H4690"/>
          <cell r="I4690"/>
          <cell r="J4690"/>
          <cell r="K4690"/>
          <cell r="L4690"/>
          <cell r="M4690"/>
          <cell r="N4690"/>
          <cell r="O4690"/>
          <cell r="P4690">
            <v>0</v>
          </cell>
          <cell r="Q4690"/>
          <cell r="R4690"/>
          <cell r="S4690" t="str">
            <v xml:space="preserve">32819 </v>
          </cell>
          <cell r="T4690"/>
          <cell r="U4690"/>
          <cell r="V4690"/>
          <cell r="W4690"/>
          <cell r="X4690"/>
          <cell r="Y4690"/>
          <cell r="Z4690"/>
          <cell r="AA4690">
            <v>32819</v>
          </cell>
          <cell r="AB4690"/>
        </row>
        <row r="4691">
          <cell r="A4691"/>
          <cell r="B4691"/>
          <cell r="C4691"/>
          <cell r="D4691"/>
          <cell r="E4691"/>
          <cell r="F4691"/>
          <cell r="G4691"/>
          <cell r="H4691"/>
          <cell r="I4691"/>
          <cell r="J4691"/>
          <cell r="K4691"/>
          <cell r="L4691"/>
          <cell r="M4691"/>
          <cell r="N4691"/>
          <cell r="O4691"/>
          <cell r="P4691">
            <v>0</v>
          </cell>
          <cell r="Q4691"/>
          <cell r="R4691"/>
          <cell r="S4691" t="str">
            <v xml:space="preserve">32819 </v>
          </cell>
          <cell r="T4691"/>
          <cell r="U4691"/>
          <cell r="V4691"/>
          <cell r="W4691"/>
          <cell r="X4691"/>
          <cell r="Y4691"/>
          <cell r="Z4691"/>
          <cell r="AA4691">
            <v>32819</v>
          </cell>
          <cell r="AB4691"/>
        </row>
        <row r="4692">
          <cell r="A4692"/>
          <cell r="B4692"/>
          <cell r="C4692"/>
          <cell r="D4692"/>
          <cell r="E4692"/>
          <cell r="F4692"/>
          <cell r="G4692"/>
          <cell r="H4692"/>
          <cell r="I4692"/>
          <cell r="J4692"/>
          <cell r="K4692"/>
          <cell r="L4692"/>
          <cell r="M4692"/>
          <cell r="N4692"/>
          <cell r="O4692"/>
          <cell r="P4692">
            <v>0</v>
          </cell>
          <cell r="Q4692"/>
          <cell r="R4692"/>
          <cell r="S4692" t="str">
            <v xml:space="preserve">32819 </v>
          </cell>
          <cell r="T4692"/>
          <cell r="U4692"/>
          <cell r="V4692"/>
          <cell r="W4692"/>
          <cell r="X4692"/>
          <cell r="Y4692"/>
          <cell r="Z4692"/>
          <cell r="AA4692">
            <v>32819</v>
          </cell>
          <cell r="AB4692"/>
        </row>
        <row r="4693">
          <cell r="A4693"/>
          <cell r="B4693"/>
          <cell r="C4693"/>
          <cell r="D4693"/>
          <cell r="E4693"/>
          <cell r="F4693"/>
          <cell r="G4693"/>
          <cell r="H4693"/>
          <cell r="I4693"/>
          <cell r="J4693"/>
          <cell r="K4693"/>
          <cell r="L4693"/>
          <cell r="M4693"/>
          <cell r="N4693"/>
          <cell r="O4693"/>
          <cell r="P4693">
            <v>0</v>
          </cell>
          <cell r="Q4693"/>
          <cell r="R4693"/>
          <cell r="S4693" t="str">
            <v xml:space="preserve">32819 </v>
          </cell>
          <cell r="T4693"/>
          <cell r="U4693"/>
          <cell r="V4693"/>
          <cell r="W4693"/>
          <cell r="X4693"/>
          <cell r="Y4693"/>
          <cell r="Z4693"/>
          <cell r="AA4693">
            <v>32819</v>
          </cell>
          <cell r="AB4693"/>
        </row>
        <row r="4694">
          <cell r="A4694"/>
          <cell r="B4694"/>
          <cell r="C4694"/>
          <cell r="D4694"/>
          <cell r="E4694"/>
          <cell r="F4694"/>
          <cell r="G4694"/>
          <cell r="H4694"/>
          <cell r="I4694"/>
          <cell r="J4694"/>
          <cell r="K4694"/>
          <cell r="L4694"/>
          <cell r="M4694"/>
          <cell r="N4694"/>
          <cell r="O4694"/>
          <cell r="P4694">
            <v>0</v>
          </cell>
          <cell r="Q4694"/>
          <cell r="R4694"/>
          <cell r="S4694" t="str">
            <v xml:space="preserve">32819 </v>
          </cell>
          <cell r="T4694"/>
          <cell r="U4694"/>
          <cell r="V4694"/>
          <cell r="W4694"/>
          <cell r="X4694"/>
          <cell r="Y4694"/>
          <cell r="Z4694"/>
          <cell r="AA4694">
            <v>32819</v>
          </cell>
          <cell r="AB4694"/>
        </row>
        <row r="4695">
          <cell r="A4695"/>
          <cell r="B4695"/>
          <cell r="C4695"/>
          <cell r="D4695"/>
          <cell r="E4695"/>
          <cell r="F4695"/>
          <cell r="G4695"/>
          <cell r="H4695"/>
          <cell r="I4695"/>
          <cell r="J4695"/>
          <cell r="K4695"/>
          <cell r="L4695"/>
          <cell r="M4695"/>
          <cell r="N4695"/>
          <cell r="O4695"/>
          <cell r="P4695">
            <v>0</v>
          </cell>
          <cell r="Q4695"/>
          <cell r="R4695"/>
          <cell r="S4695" t="str">
            <v xml:space="preserve">32819 </v>
          </cell>
          <cell r="T4695"/>
          <cell r="U4695"/>
          <cell r="V4695"/>
          <cell r="W4695"/>
          <cell r="X4695"/>
          <cell r="Y4695"/>
          <cell r="Z4695"/>
          <cell r="AA4695">
            <v>32819</v>
          </cell>
          <cell r="AB4695"/>
        </row>
        <row r="4696">
          <cell r="A4696"/>
          <cell r="B4696"/>
          <cell r="C4696"/>
          <cell r="D4696"/>
          <cell r="E4696"/>
          <cell r="F4696"/>
          <cell r="G4696"/>
          <cell r="H4696"/>
          <cell r="I4696"/>
          <cell r="J4696"/>
          <cell r="K4696"/>
          <cell r="L4696"/>
          <cell r="M4696"/>
          <cell r="N4696"/>
          <cell r="O4696"/>
          <cell r="P4696">
            <v>0</v>
          </cell>
          <cell r="Q4696"/>
          <cell r="R4696"/>
          <cell r="S4696" t="str">
            <v xml:space="preserve">32819 </v>
          </cell>
          <cell r="T4696"/>
          <cell r="U4696"/>
          <cell r="V4696"/>
          <cell r="W4696"/>
          <cell r="X4696"/>
          <cell r="Y4696"/>
          <cell r="Z4696"/>
          <cell r="AA4696">
            <v>32819</v>
          </cell>
          <cell r="AB4696"/>
        </row>
        <row r="4697">
          <cell r="A4697"/>
          <cell r="B4697"/>
          <cell r="C4697"/>
          <cell r="D4697"/>
          <cell r="E4697"/>
          <cell r="F4697"/>
          <cell r="G4697"/>
          <cell r="H4697"/>
          <cell r="I4697"/>
          <cell r="J4697"/>
          <cell r="K4697"/>
          <cell r="L4697"/>
          <cell r="M4697"/>
          <cell r="N4697"/>
          <cell r="O4697"/>
          <cell r="P4697">
            <v>0</v>
          </cell>
          <cell r="Q4697"/>
          <cell r="R4697"/>
          <cell r="S4697" t="str">
            <v xml:space="preserve">32819 </v>
          </cell>
          <cell r="T4697"/>
          <cell r="U4697"/>
          <cell r="V4697"/>
          <cell r="W4697"/>
          <cell r="X4697"/>
          <cell r="Y4697"/>
          <cell r="Z4697"/>
          <cell r="AA4697">
            <v>32819</v>
          </cell>
          <cell r="AB4697"/>
        </row>
        <row r="4698">
          <cell r="A4698"/>
          <cell r="B4698"/>
          <cell r="C4698"/>
          <cell r="D4698"/>
          <cell r="E4698"/>
          <cell r="F4698"/>
          <cell r="G4698"/>
          <cell r="H4698"/>
          <cell r="I4698"/>
          <cell r="J4698"/>
          <cell r="K4698"/>
          <cell r="L4698"/>
          <cell r="M4698"/>
          <cell r="N4698"/>
          <cell r="O4698"/>
          <cell r="P4698">
            <v>0</v>
          </cell>
          <cell r="Q4698"/>
          <cell r="R4698"/>
          <cell r="S4698" t="str">
            <v xml:space="preserve">32819 </v>
          </cell>
          <cell r="T4698"/>
          <cell r="U4698"/>
          <cell r="V4698"/>
          <cell r="W4698"/>
          <cell r="X4698"/>
          <cell r="Y4698"/>
          <cell r="Z4698"/>
          <cell r="AA4698">
            <v>32819</v>
          </cell>
          <cell r="AB4698"/>
        </row>
        <row r="4699">
          <cell r="A4699"/>
          <cell r="B4699"/>
          <cell r="C4699"/>
          <cell r="D4699"/>
          <cell r="E4699"/>
          <cell r="F4699"/>
          <cell r="G4699"/>
          <cell r="H4699"/>
          <cell r="I4699"/>
          <cell r="J4699"/>
          <cell r="K4699"/>
          <cell r="L4699"/>
          <cell r="M4699"/>
          <cell r="N4699"/>
          <cell r="O4699"/>
          <cell r="P4699">
            <v>0</v>
          </cell>
          <cell r="Q4699"/>
          <cell r="R4699"/>
          <cell r="S4699" t="str">
            <v xml:space="preserve">32819 </v>
          </cell>
          <cell r="T4699"/>
          <cell r="U4699"/>
          <cell r="V4699"/>
          <cell r="W4699"/>
          <cell r="X4699"/>
          <cell r="Y4699"/>
          <cell r="Z4699"/>
          <cell r="AA4699">
            <v>32819</v>
          </cell>
          <cell r="AB4699"/>
        </row>
        <row r="4700">
          <cell r="A4700"/>
          <cell r="B4700"/>
          <cell r="C4700"/>
          <cell r="D4700"/>
          <cell r="E4700"/>
          <cell r="F4700"/>
          <cell r="G4700"/>
          <cell r="H4700"/>
          <cell r="I4700"/>
          <cell r="J4700"/>
          <cell r="K4700"/>
          <cell r="L4700"/>
          <cell r="M4700"/>
          <cell r="N4700"/>
          <cell r="O4700"/>
          <cell r="P4700">
            <v>0</v>
          </cell>
          <cell r="Q4700"/>
          <cell r="R4700"/>
          <cell r="S4700" t="str">
            <v xml:space="preserve">32819 </v>
          </cell>
          <cell r="T4700"/>
          <cell r="U4700"/>
          <cell r="V4700"/>
          <cell r="W4700"/>
          <cell r="X4700"/>
          <cell r="Y4700"/>
          <cell r="Z4700"/>
          <cell r="AA4700">
            <v>32819</v>
          </cell>
          <cell r="AB4700"/>
        </row>
        <row r="4701">
          <cell r="A4701"/>
          <cell r="B4701"/>
          <cell r="C4701"/>
          <cell r="D4701"/>
          <cell r="E4701"/>
          <cell r="F4701"/>
          <cell r="G4701"/>
          <cell r="H4701"/>
          <cell r="I4701"/>
          <cell r="J4701"/>
          <cell r="K4701"/>
          <cell r="L4701"/>
          <cell r="M4701"/>
          <cell r="N4701"/>
          <cell r="O4701"/>
          <cell r="P4701">
            <v>0</v>
          </cell>
          <cell r="Q4701"/>
          <cell r="R4701"/>
          <cell r="S4701" t="str">
            <v xml:space="preserve">32819 </v>
          </cell>
          <cell r="T4701"/>
          <cell r="U4701"/>
          <cell r="V4701"/>
          <cell r="W4701"/>
          <cell r="X4701"/>
          <cell r="Y4701"/>
          <cell r="Z4701"/>
          <cell r="AA4701">
            <v>32819</v>
          </cell>
          <cell r="AB4701"/>
        </row>
        <row r="4702">
          <cell r="A4702"/>
          <cell r="B4702"/>
          <cell r="C4702"/>
          <cell r="D4702"/>
          <cell r="E4702"/>
          <cell r="F4702"/>
          <cell r="G4702"/>
          <cell r="H4702"/>
          <cell r="I4702"/>
          <cell r="J4702"/>
          <cell r="K4702"/>
          <cell r="L4702"/>
          <cell r="M4702"/>
          <cell r="N4702"/>
          <cell r="O4702"/>
          <cell r="P4702">
            <v>0</v>
          </cell>
          <cell r="Q4702"/>
          <cell r="R4702"/>
          <cell r="S4702" t="str">
            <v xml:space="preserve">32819 </v>
          </cell>
          <cell r="T4702"/>
          <cell r="U4702"/>
          <cell r="V4702"/>
          <cell r="W4702"/>
          <cell r="X4702"/>
          <cell r="Y4702"/>
          <cell r="Z4702"/>
          <cell r="AA4702">
            <v>32819</v>
          </cell>
          <cell r="AB4702"/>
        </row>
        <row r="4703">
          <cell r="A4703"/>
          <cell r="B4703"/>
          <cell r="C4703"/>
          <cell r="D4703"/>
          <cell r="E4703"/>
          <cell r="F4703"/>
          <cell r="G4703"/>
          <cell r="H4703"/>
          <cell r="I4703"/>
          <cell r="J4703"/>
          <cell r="K4703"/>
          <cell r="L4703"/>
          <cell r="M4703"/>
          <cell r="N4703"/>
          <cell r="O4703"/>
          <cell r="P4703">
            <v>0</v>
          </cell>
          <cell r="Q4703"/>
          <cell r="R4703"/>
          <cell r="S4703" t="str">
            <v xml:space="preserve">32819 </v>
          </cell>
          <cell r="T4703"/>
          <cell r="U4703"/>
          <cell r="V4703"/>
          <cell r="W4703"/>
          <cell r="X4703"/>
          <cell r="Y4703"/>
          <cell r="Z4703"/>
          <cell r="AA4703">
            <v>32819</v>
          </cell>
          <cell r="AB4703"/>
        </row>
        <row r="4704">
          <cell r="A4704"/>
          <cell r="B4704"/>
          <cell r="C4704"/>
          <cell r="D4704"/>
          <cell r="E4704"/>
          <cell r="F4704"/>
          <cell r="G4704"/>
          <cell r="H4704"/>
          <cell r="I4704"/>
          <cell r="J4704"/>
          <cell r="K4704"/>
          <cell r="L4704"/>
          <cell r="M4704"/>
          <cell r="N4704"/>
          <cell r="O4704"/>
          <cell r="P4704">
            <v>0</v>
          </cell>
          <cell r="Q4704"/>
          <cell r="R4704"/>
          <cell r="S4704" t="str">
            <v xml:space="preserve">32819 </v>
          </cell>
          <cell r="T4704"/>
          <cell r="U4704"/>
          <cell r="V4704"/>
          <cell r="W4704"/>
          <cell r="X4704"/>
          <cell r="Y4704"/>
          <cell r="Z4704"/>
          <cell r="AA4704">
            <v>32819</v>
          </cell>
          <cell r="AB4704"/>
        </row>
        <row r="4705">
          <cell r="A4705"/>
          <cell r="B4705"/>
          <cell r="C4705"/>
          <cell r="D4705"/>
          <cell r="E4705"/>
          <cell r="F4705"/>
          <cell r="G4705"/>
          <cell r="H4705"/>
          <cell r="I4705"/>
          <cell r="J4705"/>
          <cell r="K4705"/>
          <cell r="L4705"/>
          <cell r="M4705"/>
          <cell r="N4705"/>
          <cell r="O4705"/>
          <cell r="P4705">
            <v>0</v>
          </cell>
          <cell r="Q4705"/>
          <cell r="R4705"/>
          <cell r="S4705" t="str">
            <v xml:space="preserve">32819 </v>
          </cell>
          <cell r="T4705"/>
          <cell r="U4705"/>
          <cell r="V4705"/>
          <cell r="W4705"/>
          <cell r="X4705"/>
          <cell r="Y4705"/>
          <cell r="Z4705"/>
          <cell r="AA4705">
            <v>32819</v>
          </cell>
          <cell r="AB4705"/>
        </row>
        <row r="4706">
          <cell r="A4706"/>
          <cell r="B4706"/>
          <cell r="C4706"/>
          <cell r="D4706"/>
          <cell r="E4706"/>
          <cell r="F4706"/>
          <cell r="G4706"/>
          <cell r="H4706"/>
          <cell r="I4706"/>
          <cell r="J4706"/>
          <cell r="K4706"/>
          <cell r="L4706"/>
          <cell r="M4706"/>
          <cell r="N4706"/>
          <cell r="O4706"/>
          <cell r="P4706">
            <v>0</v>
          </cell>
          <cell r="Q4706"/>
          <cell r="R4706"/>
          <cell r="S4706" t="str">
            <v xml:space="preserve">32819 </v>
          </cell>
          <cell r="T4706"/>
          <cell r="U4706"/>
          <cell r="V4706"/>
          <cell r="W4706"/>
          <cell r="X4706"/>
          <cell r="Y4706"/>
          <cell r="Z4706"/>
          <cell r="AA4706">
            <v>32819</v>
          </cell>
          <cell r="AB4706"/>
        </row>
        <row r="4707">
          <cell r="A4707"/>
          <cell r="B4707"/>
          <cell r="C4707"/>
          <cell r="D4707"/>
          <cell r="E4707"/>
          <cell r="F4707"/>
          <cell r="G4707"/>
          <cell r="H4707"/>
          <cell r="I4707"/>
          <cell r="J4707"/>
          <cell r="K4707"/>
          <cell r="L4707"/>
          <cell r="M4707"/>
          <cell r="N4707"/>
          <cell r="O4707"/>
          <cell r="P4707">
            <v>0</v>
          </cell>
          <cell r="Q4707"/>
          <cell r="R4707"/>
          <cell r="S4707" t="str">
            <v xml:space="preserve">32819 </v>
          </cell>
          <cell r="T4707"/>
          <cell r="U4707"/>
          <cell r="V4707"/>
          <cell r="W4707"/>
          <cell r="X4707"/>
          <cell r="Y4707"/>
          <cell r="Z4707"/>
          <cell r="AA4707">
            <v>32819</v>
          </cell>
          <cell r="AB4707"/>
        </row>
        <row r="4708">
          <cell r="A4708"/>
          <cell r="B4708"/>
          <cell r="C4708"/>
          <cell r="D4708"/>
          <cell r="E4708"/>
          <cell r="F4708"/>
          <cell r="G4708"/>
          <cell r="H4708"/>
          <cell r="I4708"/>
          <cell r="J4708"/>
          <cell r="K4708"/>
          <cell r="L4708"/>
          <cell r="M4708"/>
          <cell r="N4708"/>
          <cell r="O4708"/>
          <cell r="P4708">
            <v>0</v>
          </cell>
          <cell r="Q4708"/>
          <cell r="R4708"/>
          <cell r="S4708" t="str">
            <v xml:space="preserve">32819 </v>
          </cell>
          <cell r="T4708"/>
          <cell r="U4708"/>
          <cell r="V4708"/>
          <cell r="W4708"/>
          <cell r="X4708"/>
          <cell r="Y4708"/>
          <cell r="Z4708"/>
          <cell r="AA4708">
            <v>32819</v>
          </cell>
          <cell r="AB4708"/>
        </row>
        <row r="4709">
          <cell r="A4709"/>
          <cell r="B4709"/>
          <cell r="C4709"/>
          <cell r="D4709"/>
          <cell r="E4709"/>
          <cell r="F4709"/>
          <cell r="G4709"/>
          <cell r="H4709"/>
          <cell r="I4709"/>
          <cell r="J4709"/>
          <cell r="K4709"/>
          <cell r="L4709"/>
          <cell r="M4709"/>
          <cell r="N4709"/>
          <cell r="O4709"/>
          <cell r="P4709">
            <v>0</v>
          </cell>
          <cell r="Q4709"/>
          <cell r="R4709"/>
          <cell r="S4709" t="str">
            <v xml:space="preserve">32819 </v>
          </cell>
          <cell r="T4709"/>
          <cell r="U4709"/>
          <cell r="V4709"/>
          <cell r="W4709"/>
          <cell r="X4709"/>
          <cell r="Y4709"/>
          <cell r="Z4709"/>
          <cell r="AA4709">
            <v>32819</v>
          </cell>
          <cell r="AB4709"/>
        </row>
        <row r="4710">
          <cell r="A4710"/>
          <cell r="B4710"/>
          <cell r="C4710"/>
          <cell r="D4710"/>
          <cell r="E4710"/>
          <cell r="F4710"/>
          <cell r="G4710"/>
          <cell r="H4710"/>
          <cell r="I4710"/>
          <cell r="J4710"/>
          <cell r="K4710"/>
          <cell r="L4710"/>
          <cell r="M4710"/>
          <cell r="N4710"/>
          <cell r="O4710"/>
          <cell r="P4710">
            <v>0</v>
          </cell>
          <cell r="Q4710"/>
          <cell r="R4710"/>
          <cell r="S4710" t="str">
            <v xml:space="preserve">32819 </v>
          </cell>
          <cell r="T4710"/>
          <cell r="U4710"/>
          <cell r="V4710"/>
          <cell r="W4710"/>
          <cell r="X4710"/>
          <cell r="Y4710"/>
          <cell r="Z4710"/>
          <cell r="AA4710">
            <v>32819</v>
          </cell>
          <cell r="AB4710"/>
        </row>
        <row r="4711">
          <cell r="A4711"/>
          <cell r="B4711"/>
          <cell r="C4711"/>
          <cell r="D4711"/>
          <cell r="E4711"/>
          <cell r="F4711"/>
          <cell r="G4711"/>
          <cell r="H4711"/>
          <cell r="I4711"/>
          <cell r="J4711"/>
          <cell r="K4711"/>
          <cell r="L4711"/>
          <cell r="M4711"/>
          <cell r="N4711"/>
          <cell r="O4711"/>
          <cell r="P4711">
            <v>0</v>
          </cell>
          <cell r="Q4711"/>
          <cell r="R4711"/>
          <cell r="S4711" t="str">
            <v xml:space="preserve">32819 </v>
          </cell>
          <cell r="T4711"/>
          <cell r="U4711"/>
          <cell r="V4711"/>
          <cell r="W4711"/>
          <cell r="X4711"/>
          <cell r="Y4711"/>
          <cell r="Z4711"/>
          <cell r="AA4711">
            <v>32819</v>
          </cell>
          <cell r="AB4711"/>
        </row>
        <row r="4712">
          <cell r="A4712"/>
          <cell r="B4712"/>
          <cell r="C4712"/>
          <cell r="D4712"/>
          <cell r="E4712"/>
          <cell r="F4712"/>
          <cell r="G4712"/>
          <cell r="H4712"/>
          <cell r="I4712"/>
          <cell r="J4712"/>
          <cell r="K4712"/>
          <cell r="L4712"/>
          <cell r="M4712"/>
          <cell r="N4712"/>
          <cell r="O4712"/>
          <cell r="P4712">
            <v>0</v>
          </cell>
          <cell r="Q4712"/>
          <cell r="R4712"/>
          <cell r="S4712" t="str">
            <v xml:space="preserve">32819 </v>
          </cell>
          <cell r="T4712"/>
          <cell r="U4712"/>
          <cell r="V4712"/>
          <cell r="W4712"/>
          <cell r="X4712"/>
          <cell r="Y4712"/>
          <cell r="Z4712"/>
          <cell r="AA4712">
            <v>32819</v>
          </cell>
          <cell r="AB4712"/>
        </row>
        <row r="4713">
          <cell r="A4713"/>
          <cell r="B4713"/>
          <cell r="C4713"/>
          <cell r="D4713"/>
          <cell r="E4713"/>
          <cell r="F4713"/>
          <cell r="G4713"/>
          <cell r="H4713"/>
          <cell r="I4713"/>
          <cell r="J4713"/>
          <cell r="K4713"/>
          <cell r="L4713"/>
          <cell r="M4713"/>
          <cell r="N4713"/>
          <cell r="O4713"/>
          <cell r="P4713">
            <v>0</v>
          </cell>
          <cell r="Q4713"/>
          <cell r="R4713"/>
          <cell r="S4713" t="str">
            <v xml:space="preserve">32819 </v>
          </cell>
          <cell r="T4713"/>
          <cell r="U4713"/>
          <cell r="V4713"/>
          <cell r="W4713"/>
          <cell r="X4713"/>
          <cell r="Y4713"/>
          <cell r="Z4713"/>
          <cell r="AA4713">
            <v>32819</v>
          </cell>
          <cell r="AB4713"/>
        </row>
        <row r="4714">
          <cell r="A4714"/>
          <cell r="B4714"/>
          <cell r="C4714"/>
          <cell r="D4714"/>
          <cell r="E4714"/>
          <cell r="F4714"/>
          <cell r="G4714"/>
          <cell r="H4714"/>
          <cell r="I4714"/>
          <cell r="J4714"/>
          <cell r="K4714"/>
          <cell r="L4714"/>
          <cell r="M4714"/>
          <cell r="N4714"/>
          <cell r="O4714"/>
          <cell r="P4714">
            <v>0</v>
          </cell>
          <cell r="Q4714"/>
          <cell r="R4714"/>
          <cell r="S4714" t="str">
            <v xml:space="preserve">32819 </v>
          </cell>
          <cell r="T4714"/>
          <cell r="U4714"/>
          <cell r="V4714"/>
          <cell r="W4714"/>
          <cell r="X4714"/>
          <cell r="Y4714"/>
          <cell r="Z4714"/>
          <cell r="AA4714">
            <v>32819</v>
          </cell>
          <cell r="AB4714"/>
        </row>
        <row r="4715">
          <cell r="A4715"/>
          <cell r="B4715"/>
          <cell r="C4715"/>
          <cell r="D4715"/>
          <cell r="E4715"/>
          <cell r="F4715"/>
          <cell r="G4715"/>
          <cell r="H4715"/>
          <cell r="I4715"/>
          <cell r="J4715"/>
          <cell r="K4715"/>
          <cell r="L4715"/>
          <cell r="M4715"/>
          <cell r="N4715"/>
          <cell r="O4715"/>
          <cell r="P4715">
            <v>0</v>
          </cell>
          <cell r="Q4715"/>
          <cell r="R4715"/>
          <cell r="S4715" t="str">
            <v xml:space="preserve">32819 </v>
          </cell>
          <cell r="T4715"/>
          <cell r="U4715"/>
          <cell r="V4715"/>
          <cell r="W4715"/>
          <cell r="X4715"/>
          <cell r="Y4715"/>
          <cell r="Z4715"/>
          <cell r="AA4715">
            <v>32819</v>
          </cell>
          <cell r="AB4715"/>
        </row>
        <row r="4716">
          <cell r="A4716"/>
          <cell r="B4716"/>
          <cell r="C4716"/>
          <cell r="D4716"/>
          <cell r="E4716"/>
          <cell r="F4716"/>
          <cell r="G4716"/>
          <cell r="H4716"/>
          <cell r="I4716"/>
          <cell r="J4716"/>
          <cell r="K4716"/>
          <cell r="L4716"/>
          <cell r="M4716"/>
          <cell r="N4716"/>
          <cell r="O4716"/>
          <cell r="P4716">
            <v>0</v>
          </cell>
          <cell r="Q4716"/>
          <cell r="R4716"/>
          <cell r="S4716" t="str">
            <v xml:space="preserve">32819 </v>
          </cell>
          <cell r="T4716"/>
          <cell r="U4716"/>
          <cell r="V4716"/>
          <cell r="W4716"/>
          <cell r="X4716"/>
          <cell r="Y4716"/>
          <cell r="Z4716"/>
          <cell r="AA4716">
            <v>32819</v>
          </cell>
          <cell r="AB4716"/>
        </row>
        <row r="4717">
          <cell r="A4717"/>
          <cell r="B4717"/>
          <cell r="C4717"/>
          <cell r="D4717"/>
          <cell r="E4717"/>
          <cell r="F4717"/>
          <cell r="G4717"/>
          <cell r="H4717"/>
          <cell r="I4717"/>
          <cell r="J4717"/>
          <cell r="K4717"/>
          <cell r="L4717"/>
          <cell r="M4717"/>
          <cell r="N4717"/>
          <cell r="O4717"/>
          <cell r="P4717">
            <v>0</v>
          </cell>
          <cell r="Q4717"/>
          <cell r="R4717"/>
          <cell r="S4717" t="str">
            <v xml:space="preserve">32819 </v>
          </cell>
          <cell r="T4717"/>
          <cell r="U4717"/>
          <cell r="V4717"/>
          <cell r="W4717"/>
          <cell r="X4717"/>
          <cell r="Y4717"/>
          <cell r="Z4717"/>
          <cell r="AA4717">
            <v>32819</v>
          </cell>
          <cell r="AB4717"/>
        </row>
        <row r="4718">
          <cell r="A4718"/>
          <cell r="B4718"/>
          <cell r="C4718"/>
          <cell r="D4718"/>
          <cell r="E4718"/>
          <cell r="F4718"/>
          <cell r="G4718"/>
          <cell r="H4718"/>
          <cell r="I4718"/>
          <cell r="J4718"/>
          <cell r="K4718"/>
          <cell r="L4718"/>
          <cell r="M4718"/>
          <cell r="N4718"/>
          <cell r="O4718"/>
          <cell r="P4718">
            <v>0</v>
          </cell>
          <cell r="Q4718"/>
          <cell r="R4718"/>
          <cell r="S4718" t="str">
            <v xml:space="preserve">32819 </v>
          </cell>
          <cell r="T4718"/>
          <cell r="U4718"/>
          <cell r="V4718"/>
          <cell r="W4718"/>
          <cell r="X4718"/>
          <cell r="Y4718"/>
          <cell r="Z4718"/>
          <cell r="AA4718">
            <v>32819</v>
          </cell>
          <cell r="AB4718"/>
        </row>
        <row r="4719">
          <cell r="A4719"/>
          <cell r="B4719"/>
          <cell r="C4719"/>
          <cell r="D4719"/>
          <cell r="E4719"/>
          <cell r="F4719"/>
          <cell r="G4719"/>
          <cell r="H4719"/>
          <cell r="I4719"/>
          <cell r="J4719"/>
          <cell r="K4719"/>
          <cell r="L4719"/>
          <cell r="M4719"/>
          <cell r="N4719"/>
          <cell r="O4719"/>
          <cell r="P4719">
            <v>0</v>
          </cell>
          <cell r="Q4719"/>
          <cell r="R4719"/>
          <cell r="S4719" t="str">
            <v xml:space="preserve">32819 </v>
          </cell>
          <cell r="T4719"/>
          <cell r="U4719"/>
          <cell r="V4719"/>
          <cell r="W4719"/>
          <cell r="X4719"/>
          <cell r="Y4719"/>
          <cell r="Z4719"/>
          <cell r="AA4719">
            <v>32819</v>
          </cell>
          <cell r="AB4719"/>
        </row>
        <row r="4720">
          <cell r="A4720"/>
          <cell r="B4720"/>
          <cell r="C4720"/>
          <cell r="D4720"/>
          <cell r="E4720"/>
          <cell r="F4720"/>
          <cell r="G4720"/>
          <cell r="H4720"/>
          <cell r="I4720"/>
          <cell r="J4720"/>
          <cell r="K4720"/>
          <cell r="L4720"/>
          <cell r="M4720"/>
          <cell r="N4720"/>
          <cell r="O4720"/>
          <cell r="P4720">
            <v>0</v>
          </cell>
          <cell r="Q4720"/>
          <cell r="R4720"/>
          <cell r="S4720" t="str">
            <v xml:space="preserve">32819 </v>
          </cell>
          <cell r="T4720"/>
          <cell r="U4720"/>
          <cell r="V4720"/>
          <cell r="W4720"/>
          <cell r="X4720"/>
          <cell r="Y4720"/>
          <cell r="Z4720"/>
          <cell r="AA4720">
            <v>32819</v>
          </cell>
          <cell r="AB4720"/>
        </row>
        <row r="4721">
          <cell r="A4721"/>
          <cell r="B4721"/>
          <cell r="C4721"/>
          <cell r="D4721"/>
          <cell r="E4721"/>
          <cell r="F4721"/>
          <cell r="G4721"/>
          <cell r="H4721"/>
          <cell r="I4721"/>
          <cell r="J4721"/>
          <cell r="K4721"/>
          <cell r="L4721"/>
          <cell r="M4721"/>
          <cell r="N4721"/>
          <cell r="O4721"/>
          <cell r="P4721">
            <v>0</v>
          </cell>
          <cell r="Q4721"/>
          <cell r="R4721"/>
          <cell r="S4721" t="str">
            <v xml:space="preserve">32819 </v>
          </cell>
          <cell r="T4721"/>
          <cell r="U4721"/>
          <cell r="V4721"/>
          <cell r="W4721"/>
          <cell r="X4721"/>
          <cell r="Y4721"/>
          <cell r="Z4721"/>
          <cell r="AA4721">
            <v>32819</v>
          </cell>
          <cell r="AB4721"/>
        </row>
        <row r="4722">
          <cell r="A4722"/>
          <cell r="B4722"/>
          <cell r="C4722"/>
          <cell r="D4722"/>
          <cell r="E4722"/>
          <cell r="F4722"/>
          <cell r="G4722"/>
          <cell r="H4722"/>
          <cell r="I4722"/>
          <cell r="J4722"/>
          <cell r="K4722"/>
          <cell r="L4722"/>
          <cell r="M4722"/>
          <cell r="N4722"/>
          <cell r="O4722"/>
          <cell r="P4722">
            <v>0</v>
          </cell>
          <cell r="Q4722"/>
          <cell r="R4722"/>
          <cell r="S4722" t="str">
            <v xml:space="preserve">32819 </v>
          </cell>
          <cell r="T4722"/>
          <cell r="U4722"/>
          <cell r="V4722"/>
          <cell r="W4722"/>
          <cell r="X4722"/>
          <cell r="Y4722"/>
          <cell r="Z4722"/>
          <cell r="AA4722">
            <v>32819</v>
          </cell>
          <cell r="AB4722"/>
        </row>
        <row r="4723">
          <cell r="A4723"/>
          <cell r="B4723"/>
          <cell r="C4723"/>
          <cell r="D4723"/>
          <cell r="E4723"/>
          <cell r="F4723"/>
          <cell r="G4723"/>
          <cell r="H4723"/>
          <cell r="I4723"/>
          <cell r="J4723"/>
          <cell r="K4723"/>
          <cell r="L4723"/>
          <cell r="M4723"/>
          <cell r="N4723"/>
          <cell r="O4723"/>
          <cell r="P4723">
            <v>0</v>
          </cell>
          <cell r="Q4723"/>
          <cell r="R4723"/>
          <cell r="S4723" t="str">
            <v xml:space="preserve">32819 </v>
          </cell>
          <cell r="T4723"/>
          <cell r="U4723"/>
          <cell r="V4723"/>
          <cell r="W4723"/>
          <cell r="X4723"/>
          <cell r="Y4723"/>
          <cell r="Z4723"/>
          <cell r="AA4723">
            <v>32819</v>
          </cell>
          <cell r="AB4723"/>
        </row>
        <row r="4724">
          <cell r="A4724"/>
          <cell r="B4724"/>
          <cell r="C4724"/>
          <cell r="D4724"/>
          <cell r="E4724"/>
          <cell r="F4724"/>
          <cell r="G4724"/>
          <cell r="H4724"/>
          <cell r="I4724"/>
          <cell r="J4724"/>
          <cell r="K4724"/>
          <cell r="L4724"/>
          <cell r="M4724"/>
          <cell r="N4724"/>
          <cell r="O4724"/>
          <cell r="P4724">
            <v>0</v>
          </cell>
          <cell r="Q4724"/>
          <cell r="R4724"/>
          <cell r="S4724" t="str">
            <v xml:space="preserve">32819 </v>
          </cell>
          <cell r="T4724"/>
          <cell r="U4724"/>
          <cell r="V4724"/>
          <cell r="W4724"/>
          <cell r="X4724"/>
          <cell r="Y4724"/>
          <cell r="Z4724"/>
          <cell r="AA4724">
            <v>32819</v>
          </cell>
          <cell r="AB4724"/>
        </row>
        <row r="4725">
          <cell r="A4725"/>
          <cell r="B4725"/>
          <cell r="C4725"/>
          <cell r="D4725"/>
          <cell r="E4725"/>
          <cell r="F4725"/>
          <cell r="G4725"/>
          <cell r="H4725"/>
          <cell r="I4725"/>
          <cell r="J4725"/>
          <cell r="K4725"/>
          <cell r="L4725"/>
          <cell r="M4725"/>
          <cell r="N4725"/>
          <cell r="O4725"/>
          <cell r="P4725">
            <v>0</v>
          </cell>
          <cell r="Q4725"/>
          <cell r="R4725"/>
          <cell r="S4725" t="str">
            <v xml:space="preserve">32819 </v>
          </cell>
          <cell r="T4725"/>
          <cell r="U4725"/>
          <cell r="V4725"/>
          <cell r="W4725"/>
          <cell r="X4725"/>
          <cell r="Y4725"/>
          <cell r="Z4725"/>
          <cell r="AA4725">
            <v>32819</v>
          </cell>
          <cell r="AB4725"/>
        </row>
        <row r="4726">
          <cell r="A4726"/>
          <cell r="B4726"/>
          <cell r="C4726"/>
          <cell r="D4726"/>
          <cell r="E4726"/>
          <cell r="F4726"/>
          <cell r="G4726"/>
          <cell r="H4726"/>
          <cell r="I4726"/>
          <cell r="J4726"/>
          <cell r="K4726"/>
          <cell r="L4726"/>
          <cell r="M4726"/>
          <cell r="N4726"/>
          <cell r="O4726"/>
          <cell r="P4726">
            <v>0</v>
          </cell>
          <cell r="Q4726"/>
          <cell r="R4726"/>
          <cell r="S4726" t="str">
            <v xml:space="preserve">32819 </v>
          </cell>
          <cell r="T4726"/>
          <cell r="U4726"/>
          <cell r="V4726"/>
          <cell r="W4726"/>
          <cell r="X4726"/>
          <cell r="Y4726"/>
          <cell r="Z4726"/>
          <cell r="AA4726">
            <v>32819</v>
          </cell>
          <cell r="AB4726"/>
        </row>
        <row r="4727">
          <cell r="A4727"/>
          <cell r="B4727"/>
          <cell r="C4727"/>
          <cell r="D4727"/>
          <cell r="E4727"/>
          <cell r="F4727"/>
          <cell r="G4727"/>
          <cell r="H4727"/>
          <cell r="I4727"/>
          <cell r="J4727"/>
          <cell r="K4727"/>
          <cell r="L4727"/>
          <cell r="M4727"/>
          <cell r="N4727"/>
          <cell r="O4727"/>
          <cell r="P4727">
            <v>0</v>
          </cell>
          <cell r="Q4727"/>
          <cell r="R4727"/>
          <cell r="S4727" t="str">
            <v xml:space="preserve">32819 </v>
          </cell>
          <cell r="T4727"/>
          <cell r="U4727"/>
          <cell r="V4727"/>
          <cell r="W4727"/>
          <cell r="X4727"/>
          <cell r="Y4727"/>
          <cell r="Z4727"/>
          <cell r="AA4727">
            <v>32819</v>
          </cell>
          <cell r="AB4727"/>
        </row>
        <row r="4728">
          <cell r="A4728"/>
          <cell r="B4728"/>
          <cell r="C4728"/>
          <cell r="D4728"/>
          <cell r="E4728"/>
          <cell r="F4728"/>
          <cell r="G4728"/>
          <cell r="H4728"/>
          <cell r="I4728"/>
          <cell r="J4728"/>
          <cell r="K4728"/>
          <cell r="L4728"/>
          <cell r="M4728"/>
          <cell r="N4728"/>
          <cell r="O4728"/>
          <cell r="P4728">
            <v>0</v>
          </cell>
          <cell r="Q4728"/>
          <cell r="R4728"/>
          <cell r="S4728" t="str">
            <v xml:space="preserve">32819 </v>
          </cell>
          <cell r="T4728"/>
          <cell r="U4728"/>
          <cell r="V4728"/>
          <cell r="W4728"/>
          <cell r="X4728"/>
          <cell r="Y4728"/>
          <cell r="Z4728"/>
          <cell r="AA4728">
            <v>32819</v>
          </cell>
          <cell r="AB4728"/>
        </row>
        <row r="4729">
          <cell r="A4729"/>
          <cell r="B4729"/>
          <cell r="C4729"/>
          <cell r="D4729"/>
          <cell r="E4729"/>
          <cell r="F4729"/>
          <cell r="G4729"/>
          <cell r="H4729"/>
          <cell r="I4729"/>
          <cell r="J4729"/>
          <cell r="K4729"/>
          <cell r="L4729"/>
          <cell r="M4729"/>
          <cell r="N4729"/>
          <cell r="O4729"/>
          <cell r="P4729">
            <v>0</v>
          </cell>
          <cell r="Q4729"/>
          <cell r="R4729"/>
          <cell r="S4729" t="str">
            <v xml:space="preserve">32819 </v>
          </cell>
          <cell r="T4729"/>
          <cell r="U4729"/>
          <cell r="V4729"/>
          <cell r="W4729"/>
          <cell r="X4729"/>
          <cell r="Y4729"/>
          <cell r="Z4729"/>
          <cell r="AA4729">
            <v>32819</v>
          </cell>
          <cell r="AB4729"/>
        </row>
        <row r="4730">
          <cell r="A4730"/>
          <cell r="B4730"/>
          <cell r="C4730"/>
          <cell r="D4730"/>
          <cell r="E4730"/>
          <cell r="F4730"/>
          <cell r="G4730"/>
          <cell r="H4730"/>
          <cell r="I4730"/>
          <cell r="J4730"/>
          <cell r="K4730"/>
          <cell r="L4730"/>
          <cell r="M4730"/>
          <cell r="N4730"/>
          <cell r="O4730"/>
          <cell r="P4730">
            <v>0</v>
          </cell>
          <cell r="Q4730"/>
          <cell r="R4730"/>
          <cell r="S4730" t="str">
            <v xml:space="preserve">32819 </v>
          </cell>
          <cell r="T4730"/>
          <cell r="U4730"/>
          <cell r="V4730"/>
          <cell r="W4730"/>
          <cell r="X4730"/>
          <cell r="Y4730"/>
          <cell r="Z4730"/>
          <cell r="AA4730">
            <v>32819</v>
          </cell>
          <cell r="AB4730"/>
        </row>
        <row r="4731">
          <cell r="A4731"/>
          <cell r="B4731"/>
          <cell r="C4731"/>
          <cell r="D4731"/>
          <cell r="E4731"/>
          <cell r="F4731"/>
          <cell r="G4731"/>
          <cell r="H4731"/>
          <cell r="I4731"/>
          <cell r="J4731"/>
          <cell r="K4731"/>
          <cell r="L4731"/>
          <cell r="M4731"/>
          <cell r="N4731"/>
          <cell r="O4731"/>
          <cell r="P4731">
            <v>0</v>
          </cell>
          <cell r="Q4731"/>
          <cell r="R4731"/>
          <cell r="S4731" t="str">
            <v xml:space="preserve">32819 </v>
          </cell>
          <cell r="T4731"/>
          <cell r="U4731"/>
          <cell r="V4731"/>
          <cell r="W4731"/>
          <cell r="X4731"/>
          <cell r="Y4731"/>
          <cell r="Z4731"/>
          <cell r="AA4731">
            <v>32819</v>
          </cell>
          <cell r="AB4731"/>
        </row>
        <row r="4732">
          <cell r="A4732"/>
          <cell r="B4732"/>
          <cell r="C4732"/>
          <cell r="D4732"/>
          <cell r="E4732"/>
          <cell r="F4732"/>
          <cell r="G4732"/>
          <cell r="H4732"/>
          <cell r="I4732"/>
          <cell r="J4732"/>
          <cell r="K4732"/>
          <cell r="L4732"/>
          <cell r="M4732"/>
          <cell r="N4732"/>
          <cell r="O4732"/>
          <cell r="P4732">
            <v>0</v>
          </cell>
          <cell r="Q4732"/>
          <cell r="R4732"/>
          <cell r="S4732" t="str">
            <v xml:space="preserve">32819 </v>
          </cell>
          <cell r="T4732"/>
          <cell r="U4732"/>
          <cell r="V4732"/>
          <cell r="W4732"/>
          <cell r="X4732"/>
          <cell r="Y4732"/>
          <cell r="Z4732"/>
          <cell r="AA4732">
            <v>32819</v>
          </cell>
          <cell r="AB4732"/>
        </row>
        <row r="4733">
          <cell r="A4733"/>
          <cell r="B4733"/>
          <cell r="C4733"/>
          <cell r="D4733"/>
          <cell r="E4733"/>
          <cell r="F4733"/>
          <cell r="G4733"/>
          <cell r="H4733"/>
          <cell r="I4733"/>
          <cell r="J4733"/>
          <cell r="K4733"/>
          <cell r="L4733"/>
          <cell r="M4733"/>
          <cell r="N4733"/>
          <cell r="O4733"/>
          <cell r="P4733">
            <v>0</v>
          </cell>
          <cell r="Q4733"/>
          <cell r="R4733"/>
          <cell r="S4733" t="str">
            <v xml:space="preserve">32819 </v>
          </cell>
          <cell r="T4733"/>
          <cell r="U4733"/>
          <cell r="V4733"/>
          <cell r="W4733"/>
          <cell r="X4733"/>
          <cell r="Y4733"/>
          <cell r="Z4733"/>
          <cell r="AA4733">
            <v>32819</v>
          </cell>
          <cell r="AB4733"/>
        </row>
        <row r="4734">
          <cell r="A4734"/>
          <cell r="B4734"/>
          <cell r="C4734"/>
          <cell r="D4734"/>
          <cell r="E4734"/>
          <cell r="F4734"/>
          <cell r="G4734"/>
          <cell r="H4734"/>
          <cell r="I4734"/>
          <cell r="J4734"/>
          <cell r="K4734"/>
          <cell r="L4734"/>
          <cell r="M4734"/>
          <cell r="N4734"/>
          <cell r="O4734"/>
          <cell r="P4734">
            <v>0</v>
          </cell>
          <cell r="Q4734"/>
          <cell r="R4734"/>
          <cell r="S4734" t="str">
            <v xml:space="preserve">32819 </v>
          </cell>
          <cell r="T4734"/>
          <cell r="U4734"/>
          <cell r="V4734"/>
          <cell r="W4734"/>
          <cell r="X4734"/>
          <cell r="Y4734"/>
          <cell r="Z4734"/>
          <cell r="AA4734">
            <v>32819</v>
          </cell>
          <cell r="AB4734"/>
        </row>
        <row r="4735">
          <cell r="A4735"/>
          <cell r="B4735"/>
          <cell r="C4735"/>
          <cell r="D4735"/>
          <cell r="E4735"/>
          <cell r="F4735"/>
          <cell r="G4735"/>
          <cell r="H4735"/>
          <cell r="I4735"/>
          <cell r="J4735"/>
          <cell r="K4735"/>
          <cell r="L4735"/>
          <cell r="M4735"/>
          <cell r="N4735"/>
          <cell r="O4735"/>
          <cell r="P4735">
            <v>0</v>
          </cell>
          <cell r="Q4735"/>
          <cell r="R4735"/>
          <cell r="S4735" t="str">
            <v xml:space="preserve">32819 </v>
          </cell>
          <cell r="T4735"/>
          <cell r="U4735"/>
          <cell r="V4735"/>
          <cell r="W4735"/>
          <cell r="X4735"/>
          <cell r="Y4735"/>
          <cell r="Z4735"/>
          <cell r="AA4735">
            <v>32819</v>
          </cell>
          <cell r="AB4735"/>
        </row>
        <row r="4736">
          <cell r="A4736"/>
          <cell r="B4736"/>
          <cell r="C4736"/>
          <cell r="D4736"/>
          <cell r="E4736"/>
          <cell r="F4736"/>
          <cell r="G4736"/>
          <cell r="H4736"/>
          <cell r="I4736"/>
          <cell r="J4736"/>
          <cell r="K4736"/>
          <cell r="L4736"/>
          <cell r="M4736"/>
          <cell r="N4736"/>
          <cell r="O4736"/>
          <cell r="P4736">
            <v>0</v>
          </cell>
          <cell r="Q4736"/>
          <cell r="R4736"/>
          <cell r="S4736" t="str">
            <v xml:space="preserve">32819 </v>
          </cell>
          <cell r="T4736"/>
          <cell r="U4736"/>
          <cell r="V4736"/>
          <cell r="W4736"/>
          <cell r="X4736"/>
          <cell r="Y4736"/>
          <cell r="Z4736"/>
          <cell r="AA4736">
            <v>32819</v>
          </cell>
          <cell r="AB4736"/>
        </row>
        <row r="4737">
          <cell r="A4737"/>
          <cell r="B4737"/>
          <cell r="C4737"/>
          <cell r="D4737"/>
          <cell r="E4737"/>
          <cell r="F4737"/>
          <cell r="G4737"/>
          <cell r="H4737"/>
          <cell r="I4737"/>
          <cell r="J4737"/>
          <cell r="K4737"/>
          <cell r="L4737"/>
          <cell r="M4737"/>
          <cell r="N4737"/>
          <cell r="O4737"/>
          <cell r="P4737">
            <v>0</v>
          </cell>
          <cell r="Q4737"/>
          <cell r="R4737"/>
          <cell r="S4737" t="str">
            <v xml:space="preserve">32819 </v>
          </cell>
          <cell r="T4737"/>
          <cell r="U4737"/>
          <cell r="V4737"/>
          <cell r="W4737"/>
          <cell r="X4737"/>
          <cell r="Y4737"/>
          <cell r="Z4737"/>
          <cell r="AA4737">
            <v>32819</v>
          </cell>
          <cell r="AB4737"/>
        </row>
        <row r="4738">
          <cell r="A4738"/>
          <cell r="B4738"/>
          <cell r="C4738"/>
          <cell r="D4738"/>
          <cell r="E4738"/>
          <cell r="F4738"/>
          <cell r="G4738"/>
          <cell r="H4738"/>
          <cell r="I4738"/>
          <cell r="J4738"/>
          <cell r="K4738"/>
          <cell r="L4738"/>
          <cell r="M4738"/>
          <cell r="N4738"/>
          <cell r="O4738"/>
          <cell r="P4738">
            <v>0</v>
          </cell>
          <cell r="Q4738"/>
          <cell r="R4738"/>
          <cell r="S4738" t="str">
            <v xml:space="preserve">32819 </v>
          </cell>
          <cell r="T4738"/>
          <cell r="U4738"/>
          <cell r="V4738"/>
          <cell r="W4738"/>
          <cell r="X4738"/>
          <cell r="Y4738"/>
          <cell r="Z4738"/>
          <cell r="AA4738">
            <v>32819</v>
          </cell>
          <cell r="AB4738"/>
        </row>
        <row r="4739">
          <cell r="A4739"/>
          <cell r="B4739"/>
          <cell r="C4739"/>
          <cell r="D4739"/>
          <cell r="E4739"/>
          <cell r="F4739"/>
          <cell r="G4739"/>
          <cell r="H4739"/>
          <cell r="I4739"/>
          <cell r="J4739"/>
          <cell r="K4739"/>
          <cell r="L4739"/>
          <cell r="M4739"/>
          <cell r="N4739"/>
          <cell r="O4739"/>
          <cell r="P4739">
            <v>0</v>
          </cell>
          <cell r="Q4739"/>
          <cell r="R4739"/>
          <cell r="S4739" t="str">
            <v xml:space="preserve">32819 </v>
          </cell>
          <cell r="T4739"/>
          <cell r="U4739"/>
          <cell r="V4739"/>
          <cell r="W4739"/>
          <cell r="X4739"/>
          <cell r="Y4739"/>
          <cell r="Z4739"/>
          <cell r="AA4739">
            <v>32819</v>
          </cell>
          <cell r="AB4739"/>
        </row>
        <row r="4740">
          <cell r="A4740"/>
          <cell r="B4740"/>
          <cell r="C4740"/>
          <cell r="D4740"/>
          <cell r="E4740"/>
          <cell r="F4740"/>
          <cell r="G4740"/>
          <cell r="H4740"/>
          <cell r="I4740"/>
          <cell r="J4740"/>
          <cell r="K4740"/>
          <cell r="L4740"/>
          <cell r="M4740"/>
          <cell r="N4740"/>
          <cell r="O4740"/>
          <cell r="P4740">
            <v>0</v>
          </cell>
          <cell r="Q4740"/>
          <cell r="R4740"/>
          <cell r="S4740" t="str">
            <v xml:space="preserve">32819 </v>
          </cell>
          <cell r="T4740"/>
          <cell r="U4740"/>
          <cell r="V4740"/>
          <cell r="W4740"/>
          <cell r="X4740"/>
          <cell r="Y4740"/>
          <cell r="Z4740"/>
          <cell r="AA4740">
            <v>32819</v>
          </cell>
          <cell r="AB4740"/>
        </row>
        <row r="4741">
          <cell r="A4741"/>
          <cell r="B4741"/>
          <cell r="C4741"/>
          <cell r="D4741"/>
          <cell r="E4741"/>
          <cell r="F4741"/>
          <cell r="G4741"/>
          <cell r="H4741"/>
          <cell r="I4741"/>
          <cell r="J4741"/>
          <cell r="K4741"/>
          <cell r="L4741"/>
          <cell r="M4741"/>
          <cell r="N4741"/>
          <cell r="O4741"/>
          <cell r="P4741">
            <v>0</v>
          </cell>
          <cell r="Q4741"/>
          <cell r="R4741"/>
          <cell r="S4741" t="str">
            <v xml:space="preserve">32819 </v>
          </cell>
          <cell r="T4741"/>
          <cell r="U4741"/>
          <cell r="V4741"/>
          <cell r="W4741"/>
          <cell r="X4741"/>
          <cell r="Y4741"/>
          <cell r="Z4741"/>
          <cell r="AA4741">
            <v>32819</v>
          </cell>
          <cell r="AB4741"/>
        </row>
        <row r="4742">
          <cell r="A4742"/>
          <cell r="B4742"/>
          <cell r="C4742"/>
          <cell r="D4742"/>
          <cell r="E4742"/>
          <cell r="F4742"/>
          <cell r="G4742"/>
          <cell r="H4742"/>
          <cell r="I4742"/>
          <cell r="J4742"/>
          <cell r="K4742"/>
          <cell r="L4742"/>
          <cell r="M4742"/>
          <cell r="N4742"/>
          <cell r="O4742"/>
          <cell r="P4742">
            <v>0</v>
          </cell>
          <cell r="Q4742"/>
          <cell r="R4742"/>
          <cell r="S4742" t="str">
            <v xml:space="preserve">32819 </v>
          </cell>
          <cell r="T4742"/>
          <cell r="U4742"/>
          <cell r="V4742"/>
          <cell r="W4742"/>
          <cell r="X4742"/>
          <cell r="Y4742"/>
          <cell r="Z4742"/>
          <cell r="AA4742">
            <v>32819</v>
          </cell>
          <cell r="AB4742"/>
        </row>
        <row r="4743">
          <cell r="A4743"/>
          <cell r="B4743"/>
          <cell r="C4743"/>
          <cell r="D4743"/>
          <cell r="E4743"/>
          <cell r="F4743"/>
          <cell r="G4743"/>
          <cell r="H4743"/>
          <cell r="I4743"/>
          <cell r="J4743"/>
          <cell r="K4743"/>
          <cell r="L4743"/>
          <cell r="M4743"/>
          <cell r="N4743"/>
          <cell r="O4743"/>
          <cell r="P4743">
            <v>0</v>
          </cell>
          <cell r="Q4743"/>
          <cell r="R4743"/>
          <cell r="S4743" t="str">
            <v xml:space="preserve">32819 </v>
          </cell>
          <cell r="T4743"/>
          <cell r="U4743"/>
          <cell r="V4743"/>
          <cell r="W4743"/>
          <cell r="X4743"/>
          <cell r="Y4743"/>
          <cell r="Z4743"/>
          <cell r="AA4743">
            <v>32819</v>
          </cell>
          <cell r="AB4743"/>
        </row>
        <row r="4744">
          <cell r="A4744"/>
          <cell r="B4744"/>
          <cell r="C4744"/>
          <cell r="D4744"/>
          <cell r="E4744"/>
          <cell r="F4744"/>
          <cell r="G4744"/>
          <cell r="H4744"/>
          <cell r="I4744"/>
          <cell r="J4744"/>
          <cell r="K4744"/>
          <cell r="L4744"/>
          <cell r="M4744"/>
          <cell r="N4744"/>
          <cell r="O4744"/>
          <cell r="P4744">
            <v>0</v>
          </cell>
          <cell r="Q4744"/>
          <cell r="R4744"/>
          <cell r="S4744" t="str">
            <v xml:space="preserve">32819 </v>
          </cell>
          <cell r="T4744"/>
          <cell r="U4744"/>
          <cell r="V4744"/>
          <cell r="W4744"/>
          <cell r="X4744"/>
          <cell r="Y4744"/>
          <cell r="Z4744"/>
          <cell r="AA4744">
            <v>32819</v>
          </cell>
          <cell r="AB4744"/>
        </row>
        <row r="4745">
          <cell r="A4745"/>
          <cell r="B4745"/>
          <cell r="C4745"/>
          <cell r="D4745"/>
          <cell r="E4745"/>
          <cell r="F4745"/>
          <cell r="G4745"/>
          <cell r="H4745"/>
          <cell r="I4745"/>
          <cell r="J4745"/>
          <cell r="K4745"/>
          <cell r="L4745"/>
          <cell r="M4745"/>
          <cell r="N4745"/>
          <cell r="O4745"/>
          <cell r="P4745">
            <v>0</v>
          </cell>
          <cell r="Q4745"/>
          <cell r="R4745"/>
          <cell r="S4745" t="str">
            <v xml:space="preserve">32819 </v>
          </cell>
          <cell r="T4745"/>
          <cell r="U4745"/>
          <cell r="V4745"/>
          <cell r="W4745"/>
          <cell r="X4745"/>
          <cell r="Y4745"/>
          <cell r="Z4745"/>
          <cell r="AA4745">
            <v>32819</v>
          </cell>
          <cell r="AB4745"/>
        </row>
        <row r="4746">
          <cell r="A4746"/>
          <cell r="B4746"/>
          <cell r="C4746"/>
          <cell r="D4746"/>
          <cell r="E4746"/>
          <cell r="F4746"/>
          <cell r="G4746"/>
          <cell r="H4746"/>
          <cell r="I4746"/>
          <cell r="J4746"/>
          <cell r="K4746"/>
          <cell r="L4746"/>
          <cell r="M4746"/>
          <cell r="N4746"/>
          <cell r="O4746"/>
          <cell r="P4746">
            <v>0</v>
          </cell>
          <cell r="Q4746"/>
          <cell r="R4746"/>
          <cell r="S4746" t="str">
            <v xml:space="preserve">32819 </v>
          </cell>
          <cell r="T4746"/>
          <cell r="U4746"/>
          <cell r="V4746"/>
          <cell r="W4746"/>
          <cell r="X4746"/>
          <cell r="Y4746"/>
          <cell r="Z4746"/>
          <cell r="AA4746">
            <v>32819</v>
          </cell>
          <cell r="AB4746"/>
        </row>
        <row r="4747">
          <cell r="A4747"/>
          <cell r="B4747"/>
          <cell r="C4747"/>
          <cell r="D4747"/>
          <cell r="E4747"/>
          <cell r="F4747"/>
          <cell r="G4747"/>
          <cell r="H4747"/>
          <cell r="I4747"/>
          <cell r="J4747"/>
          <cell r="K4747"/>
          <cell r="L4747"/>
          <cell r="M4747"/>
          <cell r="N4747"/>
          <cell r="O4747"/>
          <cell r="P4747">
            <v>0</v>
          </cell>
          <cell r="Q4747"/>
          <cell r="R4747"/>
          <cell r="S4747" t="str">
            <v xml:space="preserve">32819 </v>
          </cell>
          <cell r="T4747"/>
          <cell r="U4747"/>
          <cell r="V4747"/>
          <cell r="W4747"/>
          <cell r="X4747"/>
          <cell r="Y4747"/>
          <cell r="Z4747"/>
          <cell r="AA4747">
            <v>32819</v>
          </cell>
          <cell r="AB4747"/>
        </row>
        <row r="4748">
          <cell r="A4748"/>
          <cell r="B4748"/>
          <cell r="C4748"/>
          <cell r="D4748"/>
          <cell r="E4748"/>
          <cell r="F4748"/>
          <cell r="G4748"/>
          <cell r="H4748"/>
          <cell r="I4748"/>
          <cell r="J4748"/>
          <cell r="K4748"/>
          <cell r="L4748"/>
          <cell r="M4748"/>
          <cell r="N4748"/>
          <cell r="O4748"/>
          <cell r="P4748">
            <v>0</v>
          </cell>
          <cell r="Q4748"/>
          <cell r="R4748"/>
          <cell r="S4748" t="str">
            <v xml:space="preserve">32819 </v>
          </cell>
          <cell r="T4748"/>
          <cell r="U4748"/>
          <cell r="V4748"/>
          <cell r="W4748"/>
          <cell r="X4748"/>
          <cell r="Y4748"/>
          <cell r="Z4748"/>
          <cell r="AA4748">
            <v>32819</v>
          </cell>
          <cell r="AB4748"/>
        </row>
        <row r="4749">
          <cell r="A4749"/>
          <cell r="B4749"/>
          <cell r="C4749"/>
          <cell r="D4749"/>
          <cell r="E4749"/>
          <cell r="F4749"/>
          <cell r="G4749"/>
          <cell r="H4749"/>
          <cell r="I4749"/>
          <cell r="J4749"/>
          <cell r="K4749"/>
          <cell r="L4749"/>
          <cell r="M4749"/>
          <cell r="N4749"/>
          <cell r="O4749"/>
          <cell r="P4749">
            <v>0</v>
          </cell>
          <cell r="Q4749"/>
          <cell r="R4749"/>
          <cell r="S4749" t="str">
            <v xml:space="preserve">32819 </v>
          </cell>
          <cell r="T4749"/>
          <cell r="U4749"/>
          <cell r="V4749"/>
          <cell r="W4749"/>
          <cell r="X4749"/>
          <cell r="Y4749"/>
          <cell r="Z4749"/>
          <cell r="AA4749">
            <v>32819</v>
          </cell>
          <cell r="AB4749"/>
        </row>
        <row r="4750">
          <cell r="A4750"/>
          <cell r="B4750"/>
          <cell r="C4750"/>
          <cell r="D4750"/>
          <cell r="E4750"/>
          <cell r="F4750"/>
          <cell r="G4750"/>
          <cell r="H4750"/>
          <cell r="I4750"/>
          <cell r="J4750"/>
          <cell r="K4750"/>
          <cell r="L4750"/>
          <cell r="M4750"/>
          <cell r="N4750"/>
          <cell r="O4750"/>
          <cell r="P4750">
            <v>0</v>
          </cell>
          <cell r="Q4750"/>
          <cell r="R4750"/>
          <cell r="S4750" t="str">
            <v xml:space="preserve">32819 </v>
          </cell>
          <cell r="T4750"/>
          <cell r="U4750"/>
          <cell r="V4750"/>
          <cell r="W4750"/>
          <cell r="X4750"/>
          <cell r="Y4750"/>
          <cell r="Z4750"/>
          <cell r="AA4750">
            <v>32819</v>
          </cell>
          <cell r="AB4750"/>
        </row>
        <row r="4751">
          <cell r="A4751"/>
          <cell r="B4751"/>
          <cell r="C4751"/>
          <cell r="D4751"/>
          <cell r="E4751"/>
          <cell r="F4751"/>
          <cell r="G4751"/>
          <cell r="H4751"/>
          <cell r="I4751"/>
          <cell r="J4751"/>
          <cell r="K4751"/>
          <cell r="L4751"/>
          <cell r="M4751"/>
          <cell r="N4751"/>
          <cell r="O4751"/>
          <cell r="P4751">
            <v>0</v>
          </cell>
          <cell r="Q4751"/>
          <cell r="R4751"/>
          <cell r="S4751" t="str">
            <v xml:space="preserve">32819 </v>
          </cell>
          <cell r="T4751"/>
          <cell r="U4751"/>
          <cell r="V4751"/>
          <cell r="W4751"/>
          <cell r="X4751"/>
          <cell r="Y4751"/>
          <cell r="Z4751"/>
          <cell r="AA4751">
            <v>32819</v>
          </cell>
          <cell r="AB4751"/>
        </row>
        <row r="4752">
          <cell r="A4752"/>
          <cell r="B4752"/>
          <cell r="C4752"/>
          <cell r="D4752"/>
          <cell r="E4752"/>
          <cell r="F4752"/>
          <cell r="G4752"/>
          <cell r="H4752"/>
          <cell r="I4752"/>
          <cell r="J4752"/>
          <cell r="K4752"/>
          <cell r="L4752"/>
          <cell r="M4752"/>
          <cell r="N4752"/>
          <cell r="O4752"/>
          <cell r="P4752">
            <v>0</v>
          </cell>
          <cell r="Q4752"/>
          <cell r="R4752"/>
          <cell r="S4752" t="str">
            <v xml:space="preserve">32819 </v>
          </cell>
          <cell r="T4752"/>
          <cell r="U4752"/>
          <cell r="V4752"/>
          <cell r="W4752"/>
          <cell r="X4752"/>
          <cell r="Y4752"/>
          <cell r="Z4752"/>
          <cell r="AA4752">
            <v>32819</v>
          </cell>
          <cell r="AB4752"/>
        </row>
        <row r="4753">
          <cell r="A4753"/>
          <cell r="B4753"/>
          <cell r="C4753"/>
          <cell r="D4753"/>
          <cell r="E4753"/>
          <cell r="F4753"/>
          <cell r="G4753"/>
          <cell r="H4753"/>
          <cell r="I4753"/>
          <cell r="J4753"/>
          <cell r="K4753"/>
          <cell r="L4753"/>
          <cell r="M4753"/>
          <cell r="N4753"/>
          <cell r="O4753"/>
          <cell r="P4753">
            <v>0</v>
          </cell>
          <cell r="Q4753"/>
          <cell r="R4753"/>
          <cell r="S4753" t="str">
            <v xml:space="preserve">32819 </v>
          </cell>
          <cell r="T4753"/>
          <cell r="U4753"/>
          <cell r="V4753"/>
          <cell r="W4753"/>
          <cell r="X4753"/>
          <cell r="Y4753"/>
          <cell r="Z4753"/>
          <cell r="AA4753">
            <v>32819</v>
          </cell>
          <cell r="AB4753"/>
        </row>
        <row r="4754">
          <cell r="A4754"/>
          <cell r="B4754"/>
          <cell r="C4754"/>
          <cell r="D4754"/>
          <cell r="E4754"/>
          <cell r="F4754"/>
          <cell r="G4754"/>
          <cell r="H4754"/>
          <cell r="I4754"/>
          <cell r="J4754"/>
          <cell r="K4754"/>
          <cell r="L4754"/>
          <cell r="M4754"/>
          <cell r="N4754"/>
          <cell r="O4754"/>
          <cell r="P4754">
            <v>0</v>
          </cell>
          <cell r="Q4754"/>
          <cell r="R4754"/>
          <cell r="S4754" t="str">
            <v xml:space="preserve">32819 </v>
          </cell>
          <cell r="T4754"/>
          <cell r="U4754"/>
          <cell r="V4754"/>
          <cell r="W4754"/>
          <cell r="X4754"/>
          <cell r="Y4754"/>
          <cell r="Z4754"/>
          <cell r="AA4754">
            <v>32819</v>
          </cell>
          <cell r="AB4754"/>
        </row>
        <row r="4755">
          <cell r="A4755"/>
          <cell r="B4755"/>
          <cell r="C4755"/>
          <cell r="D4755"/>
          <cell r="E4755"/>
          <cell r="F4755"/>
          <cell r="G4755"/>
          <cell r="H4755"/>
          <cell r="I4755"/>
          <cell r="J4755"/>
          <cell r="K4755"/>
          <cell r="L4755"/>
          <cell r="M4755"/>
          <cell r="N4755"/>
          <cell r="O4755"/>
          <cell r="P4755">
            <v>0</v>
          </cell>
          <cell r="Q4755"/>
          <cell r="R4755"/>
          <cell r="S4755" t="str">
            <v xml:space="preserve">32819 </v>
          </cell>
          <cell r="T4755"/>
          <cell r="U4755"/>
          <cell r="V4755"/>
          <cell r="W4755"/>
          <cell r="X4755"/>
          <cell r="Y4755"/>
          <cell r="Z4755"/>
          <cell r="AA4755">
            <v>32819</v>
          </cell>
          <cell r="AB4755"/>
        </row>
        <row r="4756">
          <cell r="A4756"/>
          <cell r="B4756"/>
          <cell r="C4756"/>
          <cell r="D4756"/>
          <cell r="E4756"/>
          <cell r="F4756"/>
          <cell r="G4756"/>
          <cell r="H4756"/>
          <cell r="I4756"/>
          <cell r="J4756"/>
          <cell r="K4756"/>
          <cell r="L4756"/>
          <cell r="M4756"/>
          <cell r="N4756"/>
          <cell r="O4756"/>
          <cell r="P4756">
            <v>0</v>
          </cell>
          <cell r="Q4756"/>
          <cell r="R4756"/>
          <cell r="S4756" t="str">
            <v xml:space="preserve">32819 </v>
          </cell>
          <cell r="T4756"/>
          <cell r="U4756"/>
          <cell r="V4756"/>
          <cell r="W4756"/>
          <cell r="X4756"/>
          <cell r="Y4756"/>
          <cell r="Z4756"/>
          <cell r="AA4756">
            <v>32819</v>
          </cell>
          <cell r="AB4756"/>
        </row>
        <row r="4757">
          <cell r="A4757"/>
          <cell r="B4757"/>
          <cell r="C4757"/>
          <cell r="D4757"/>
          <cell r="E4757"/>
          <cell r="F4757"/>
          <cell r="G4757"/>
          <cell r="H4757"/>
          <cell r="I4757"/>
          <cell r="J4757"/>
          <cell r="K4757"/>
          <cell r="L4757"/>
          <cell r="M4757"/>
          <cell r="N4757"/>
          <cell r="O4757"/>
          <cell r="P4757">
            <v>0</v>
          </cell>
          <cell r="Q4757"/>
          <cell r="R4757"/>
          <cell r="S4757" t="str">
            <v xml:space="preserve">32819 </v>
          </cell>
          <cell r="T4757"/>
          <cell r="U4757"/>
          <cell r="V4757"/>
          <cell r="W4757"/>
          <cell r="X4757"/>
          <cell r="Y4757"/>
          <cell r="Z4757"/>
          <cell r="AA4757">
            <v>32819</v>
          </cell>
          <cell r="AB4757"/>
        </row>
        <row r="4758">
          <cell r="A4758"/>
          <cell r="B4758"/>
          <cell r="C4758"/>
          <cell r="D4758"/>
          <cell r="E4758"/>
          <cell r="F4758"/>
          <cell r="G4758"/>
          <cell r="H4758"/>
          <cell r="I4758"/>
          <cell r="J4758"/>
          <cell r="K4758"/>
          <cell r="L4758"/>
          <cell r="M4758"/>
          <cell r="N4758"/>
          <cell r="O4758"/>
          <cell r="P4758">
            <v>0</v>
          </cell>
          <cell r="Q4758"/>
          <cell r="R4758"/>
          <cell r="S4758" t="str">
            <v xml:space="preserve">32819 </v>
          </cell>
          <cell r="T4758"/>
          <cell r="U4758"/>
          <cell r="V4758"/>
          <cell r="W4758"/>
          <cell r="X4758"/>
          <cell r="Y4758"/>
          <cell r="Z4758"/>
          <cell r="AA4758">
            <v>32819</v>
          </cell>
          <cell r="AB4758"/>
        </row>
        <row r="4759">
          <cell r="A4759"/>
          <cell r="B4759"/>
          <cell r="C4759"/>
          <cell r="D4759"/>
          <cell r="E4759"/>
          <cell r="F4759"/>
          <cell r="G4759"/>
          <cell r="H4759"/>
          <cell r="I4759"/>
          <cell r="J4759"/>
          <cell r="K4759"/>
          <cell r="L4759"/>
          <cell r="M4759"/>
          <cell r="N4759"/>
          <cell r="O4759"/>
          <cell r="P4759">
            <v>0</v>
          </cell>
          <cell r="Q4759"/>
          <cell r="R4759"/>
          <cell r="S4759" t="str">
            <v xml:space="preserve">32819 </v>
          </cell>
          <cell r="T4759"/>
          <cell r="U4759"/>
          <cell r="V4759"/>
          <cell r="W4759"/>
          <cell r="X4759"/>
          <cell r="Y4759"/>
          <cell r="Z4759"/>
          <cell r="AA4759">
            <v>32819</v>
          </cell>
          <cell r="AB4759"/>
        </row>
        <row r="4760">
          <cell r="A4760"/>
          <cell r="B4760"/>
          <cell r="C4760"/>
          <cell r="D4760"/>
          <cell r="E4760"/>
          <cell r="F4760"/>
          <cell r="G4760"/>
          <cell r="H4760"/>
          <cell r="I4760"/>
          <cell r="J4760"/>
          <cell r="K4760"/>
          <cell r="L4760"/>
          <cell r="M4760"/>
          <cell r="N4760"/>
          <cell r="O4760"/>
          <cell r="P4760">
            <v>0</v>
          </cell>
          <cell r="Q4760"/>
          <cell r="R4760"/>
          <cell r="S4760" t="str">
            <v xml:space="preserve">32819 </v>
          </cell>
          <cell r="T4760"/>
          <cell r="U4760"/>
          <cell r="V4760"/>
          <cell r="W4760"/>
          <cell r="X4760"/>
          <cell r="Y4760"/>
          <cell r="Z4760"/>
          <cell r="AA4760">
            <v>32819</v>
          </cell>
          <cell r="AB4760"/>
        </row>
        <row r="4761">
          <cell r="A4761"/>
          <cell r="B4761"/>
          <cell r="C4761"/>
          <cell r="D4761"/>
          <cell r="E4761"/>
          <cell r="F4761"/>
          <cell r="G4761"/>
          <cell r="H4761"/>
          <cell r="I4761"/>
          <cell r="J4761"/>
          <cell r="K4761"/>
          <cell r="L4761"/>
          <cell r="M4761"/>
          <cell r="N4761"/>
          <cell r="O4761"/>
          <cell r="P4761">
            <v>0</v>
          </cell>
          <cell r="Q4761"/>
          <cell r="R4761"/>
          <cell r="S4761" t="str">
            <v xml:space="preserve">32819 </v>
          </cell>
          <cell r="T4761"/>
          <cell r="U4761"/>
          <cell r="V4761"/>
          <cell r="W4761"/>
          <cell r="X4761"/>
          <cell r="Y4761"/>
          <cell r="Z4761"/>
          <cell r="AA4761">
            <v>32819</v>
          </cell>
          <cell r="AB4761"/>
        </row>
        <row r="4762">
          <cell r="A4762"/>
          <cell r="B4762"/>
          <cell r="C4762"/>
          <cell r="D4762"/>
          <cell r="E4762"/>
          <cell r="F4762"/>
          <cell r="G4762"/>
          <cell r="H4762"/>
          <cell r="I4762"/>
          <cell r="J4762"/>
          <cell r="K4762"/>
          <cell r="L4762"/>
          <cell r="M4762"/>
          <cell r="N4762"/>
          <cell r="O4762"/>
          <cell r="P4762">
            <v>0</v>
          </cell>
          <cell r="Q4762"/>
          <cell r="R4762"/>
          <cell r="S4762" t="str">
            <v xml:space="preserve">32819 </v>
          </cell>
          <cell r="T4762"/>
          <cell r="U4762"/>
          <cell r="V4762"/>
          <cell r="W4762"/>
          <cell r="X4762"/>
          <cell r="Y4762"/>
          <cell r="Z4762"/>
          <cell r="AA4762">
            <v>32819</v>
          </cell>
          <cell r="AB4762"/>
        </row>
        <row r="4763">
          <cell r="A4763"/>
          <cell r="B4763"/>
          <cell r="C4763"/>
          <cell r="D4763"/>
          <cell r="E4763"/>
          <cell r="F4763"/>
          <cell r="G4763"/>
          <cell r="H4763"/>
          <cell r="I4763"/>
          <cell r="J4763"/>
          <cell r="K4763"/>
          <cell r="L4763"/>
          <cell r="M4763"/>
          <cell r="N4763"/>
          <cell r="O4763"/>
          <cell r="P4763">
            <v>0</v>
          </cell>
          <cell r="Q4763"/>
          <cell r="R4763"/>
          <cell r="S4763" t="str">
            <v xml:space="preserve">32819 </v>
          </cell>
          <cell r="T4763"/>
          <cell r="U4763"/>
          <cell r="V4763"/>
          <cell r="W4763"/>
          <cell r="X4763"/>
          <cell r="Y4763"/>
          <cell r="Z4763"/>
          <cell r="AA4763">
            <v>32819</v>
          </cell>
          <cell r="AB4763"/>
        </row>
        <row r="4764">
          <cell r="A4764"/>
          <cell r="B4764"/>
          <cell r="C4764"/>
          <cell r="D4764"/>
          <cell r="E4764"/>
          <cell r="F4764"/>
          <cell r="G4764"/>
          <cell r="H4764"/>
          <cell r="I4764"/>
          <cell r="J4764"/>
          <cell r="K4764"/>
          <cell r="L4764"/>
          <cell r="M4764"/>
          <cell r="N4764"/>
          <cell r="O4764"/>
          <cell r="P4764">
            <v>0</v>
          </cell>
          <cell r="Q4764"/>
          <cell r="R4764"/>
          <cell r="S4764" t="str">
            <v xml:space="preserve">32819 </v>
          </cell>
          <cell r="T4764"/>
          <cell r="U4764"/>
          <cell r="V4764"/>
          <cell r="W4764"/>
          <cell r="X4764"/>
          <cell r="Y4764"/>
          <cell r="Z4764"/>
          <cell r="AA4764">
            <v>32819</v>
          </cell>
          <cell r="AB4764"/>
        </row>
        <row r="4765">
          <cell r="A4765"/>
          <cell r="B4765"/>
          <cell r="C4765"/>
          <cell r="D4765"/>
          <cell r="E4765"/>
          <cell r="F4765"/>
          <cell r="G4765"/>
          <cell r="H4765"/>
          <cell r="I4765"/>
          <cell r="J4765"/>
          <cell r="K4765"/>
          <cell r="L4765"/>
          <cell r="M4765"/>
          <cell r="N4765"/>
          <cell r="O4765"/>
          <cell r="P4765">
            <v>0</v>
          </cell>
          <cell r="Q4765"/>
          <cell r="R4765"/>
          <cell r="S4765" t="str">
            <v xml:space="preserve">32819 </v>
          </cell>
          <cell r="T4765"/>
          <cell r="U4765"/>
          <cell r="V4765"/>
          <cell r="W4765"/>
          <cell r="X4765"/>
          <cell r="Y4765"/>
          <cell r="Z4765"/>
          <cell r="AA4765">
            <v>32819</v>
          </cell>
          <cell r="AB4765"/>
        </row>
        <row r="4766">
          <cell r="A4766"/>
          <cell r="B4766"/>
          <cell r="C4766"/>
          <cell r="D4766"/>
          <cell r="E4766"/>
          <cell r="F4766"/>
          <cell r="G4766"/>
          <cell r="H4766"/>
          <cell r="I4766"/>
          <cell r="J4766"/>
          <cell r="K4766"/>
          <cell r="L4766"/>
          <cell r="M4766"/>
          <cell r="N4766"/>
          <cell r="O4766"/>
          <cell r="P4766">
            <v>0</v>
          </cell>
          <cell r="Q4766"/>
          <cell r="R4766"/>
          <cell r="S4766" t="str">
            <v xml:space="preserve">32819 </v>
          </cell>
          <cell r="T4766"/>
          <cell r="U4766"/>
          <cell r="V4766"/>
          <cell r="W4766"/>
          <cell r="X4766"/>
          <cell r="Y4766"/>
          <cell r="Z4766"/>
          <cell r="AA4766">
            <v>32819</v>
          </cell>
          <cell r="AB4766"/>
        </row>
        <row r="4767">
          <cell r="A4767"/>
          <cell r="B4767"/>
          <cell r="C4767"/>
          <cell r="D4767"/>
          <cell r="E4767"/>
          <cell r="F4767"/>
          <cell r="G4767"/>
          <cell r="H4767"/>
          <cell r="I4767"/>
          <cell r="J4767"/>
          <cell r="K4767"/>
          <cell r="L4767"/>
          <cell r="M4767"/>
          <cell r="N4767"/>
          <cell r="O4767"/>
          <cell r="P4767">
            <v>0</v>
          </cell>
          <cell r="Q4767"/>
          <cell r="R4767"/>
          <cell r="S4767" t="str">
            <v xml:space="preserve">32819 </v>
          </cell>
          <cell r="T4767"/>
          <cell r="U4767"/>
          <cell r="V4767"/>
          <cell r="W4767"/>
          <cell r="X4767"/>
          <cell r="Y4767"/>
          <cell r="Z4767"/>
          <cell r="AA4767">
            <v>32819</v>
          </cell>
          <cell r="AB4767"/>
        </row>
        <row r="4768">
          <cell r="A4768"/>
          <cell r="B4768"/>
          <cell r="C4768"/>
          <cell r="D4768"/>
          <cell r="E4768"/>
          <cell r="F4768"/>
          <cell r="G4768"/>
          <cell r="H4768"/>
          <cell r="I4768"/>
          <cell r="J4768"/>
          <cell r="K4768"/>
          <cell r="L4768"/>
          <cell r="M4768"/>
          <cell r="N4768"/>
          <cell r="O4768"/>
          <cell r="P4768">
            <v>0</v>
          </cell>
          <cell r="Q4768"/>
          <cell r="R4768"/>
          <cell r="S4768" t="str">
            <v xml:space="preserve">32819 </v>
          </cell>
          <cell r="T4768"/>
          <cell r="U4768"/>
          <cell r="V4768"/>
          <cell r="W4768"/>
          <cell r="X4768"/>
          <cell r="Y4768"/>
          <cell r="Z4768"/>
          <cell r="AA4768">
            <v>32819</v>
          </cell>
          <cell r="AB4768"/>
        </row>
        <row r="4769">
          <cell r="A4769"/>
          <cell r="B4769"/>
          <cell r="C4769"/>
          <cell r="D4769"/>
          <cell r="E4769"/>
          <cell r="F4769"/>
          <cell r="G4769"/>
          <cell r="H4769"/>
          <cell r="I4769"/>
          <cell r="J4769"/>
          <cell r="K4769"/>
          <cell r="L4769"/>
          <cell r="M4769"/>
          <cell r="N4769"/>
          <cell r="O4769"/>
          <cell r="P4769">
            <v>0</v>
          </cell>
          <cell r="Q4769"/>
          <cell r="R4769"/>
          <cell r="S4769" t="str">
            <v xml:space="preserve">32819 </v>
          </cell>
          <cell r="T4769"/>
          <cell r="U4769"/>
          <cell r="V4769"/>
          <cell r="W4769"/>
          <cell r="X4769"/>
          <cell r="Y4769"/>
          <cell r="Z4769"/>
          <cell r="AA4769">
            <v>32819</v>
          </cell>
          <cell r="AB4769"/>
        </row>
        <row r="4770">
          <cell r="A4770"/>
          <cell r="B4770"/>
          <cell r="C4770"/>
          <cell r="D4770"/>
          <cell r="E4770"/>
          <cell r="F4770"/>
          <cell r="G4770"/>
          <cell r="H4770"/>
          <cell r="I4770"/>
          <cell r="J4770"/>
          <cell r="K4770"/>
          <cell r="L4770"/>
          <cell r="M4770"/>
          <cell r="N4770"/>
          <cell r="O4770"/>
          <cell r="P4770">
            <v>0</v>
          </cell>
          <cell r="Q4770"/>
          <cell r="R4770"/>
          <cell r="S4770" t="str">
            <v xml:space="preserve">32819 </v>
          </cell>
          <cell r="T4770"/>
          <cell r="U4770"/>
          <cell r="V4770"/>
          <cell r="W4770"/>
          <cell r="X4770"/>
          <cell r="Y4770"/>
          <cell r="Z4770"/>
          <cell r="AA4770">
            <v>32819</v>
          </cell>
          <cell r="AB4770"/>
        </row>
        <row r="4771">
          <cell r="A4771"/>
          <cell r="B4771"/>
          <cell r="C4771"/>
          <cell r="D4771"/>
          <cell r="E4771"/>
          <cell r="F4771"/>
          <cell r="G4771"/>
          <cell r="H4771"/>
          <cell r="I4771"/>
          <cell r="J4771"/>
          <cell r="K4771"/>
          <cell r="L4771"/>
          <cell r="M4771"/>
          <cell r="N4771"/>
          <cell r="O4771"/>
          <cell r="P4771">
            <v>0</v>
          </cell>
          <cell r="Q4771"/>
          <cell r="R4771"/>
          <cell r="S4771" t="str">
            <v xml:space="preserve">32819 </v>
          </cell>
          <cell r="T4771"/>
          <cell r="U4771"/>
          <cell r="V4771"/>
          <cell r="W4771"/>
          <cell r="X4771"/>
          <cell r="Y4771"/>
          <cell r="Z4771"/>
          <cell r="AA4771">
            <v>32819</v>
          </cell>
          <cell r="AB4771"/>
        </row>
        <row r="4772">
          <cell r="A4772"/>
          <cell r="B4772"/>
          <cell r="C4772"/>
          <cell r="D4772"/>
          <cell r="E4772"/>
          <cell r="F4772"/>
          <cell r="G4772"/>
          <cell r="H4772"/>
          <cell r="I4772"/>
          <cell r="J4772"/>
          <cell r="K4772"/>
          <cell r="L4772"/>
          <cell r="M4772"/>
          <cell r="N4772"/>
          <cell r="O4772"/>
          <cell r="P4772">
            <v>0</v>
          </cell>
          <cell r="Q4772"/>
          <cell r="R4772"/>
          <cell r="S4772" t="str">
            <v xml:space="preserve">32819 </v>
          </cell>
          <cell r="T4772"/>
          <cell r="U4772"/>
          <cell r="V4772"/>
          <cell r="W4772"/>
          <cell r="X4772"/>
          <cell r="Y4772"/>
          <cell r="Z4772"/>
          <cell r="AA4772">
            <v>32819</v>
          </cell>
          <cell r="AB4772"/>
        </row>
        <row r="4773">
          <cell r="A4773"/>
          <cell r="B4773"/>
          <cell r="C4773"/>
          <cell r="D4773"/>
          <cell r="E4773"/>
          <cell r="F4773"/>
          <cell r="G4773"/>
          <cell r="H4773"/>
          <cell r="I4773"/>
          <cell r="J4773"/>
          <cell r="K4773"/>
          <cell r="L4773"/>
          <cell r="M4773"/>
          <cell r="N4773"/>
          <cell r="O4773"/>
          <cell r="P4773">
            <v>0</v>
          </cell>
          <cell r="Q4773"/>
          <cell r="R4773"/>
          <cell r="S4773" t="str">
            <v xml:space="preserve">32819 </v>
          </cell>
          <cell r="T4773"/>
          <cell r="U4773"/>
          <cell r="V4773"/>
          <cell r="W4773"/>
          <cell r="X4773"/>
          <cell r="Y4773"/>
          <cell r="Z4773"/>
          <cell r="AA4773">
            <v>32819</v>
          </cell>
          <cell r="AB4773"/>
        </row>
        <row r="4774">
          <cell r="A4774"/>
          <cell r="B4774"/>
          <cell r="C4774"/>
          <cell r="D4774"/>
          <cell r="E4774"/>
          <cell r="F4774"/>
          <cell r="G4774"/>
          <cell r="H4774"/>
          <cell r="I4774"/>
          <cell r="J4774"/>
          <cell r="K4774"/>
          <cell r="L4774"/>
          <cell r="M4774"/>
          <cell r="N4774"/>
          <cell r="O4774"/>
          <cell r="P4774">
            <v>0</v>
          </cell>
          <cell r="Q4774"/>
          <cell r="R4774"/>
          <cell r="S4774" t="str">
            <v xml:space="preserve">32819 </v>
          </cell>
          <cell r="T4774"/>
          <cell r="U4774"/>
          <cell r="V4774"/>
          <cell r="W4774"/>
          <cell r="X4774"/>
          <cell r="Y4774"/>
          <cell r="Z4774"/>
          <cell r="AA4774">
            <v>32819</v>
          </cell>
          <cell r="AB4774"/>
        </row>
        <row r="4775">
          <cell r="A4775"/>
          <cell r="B4775"/>
          <cell r="C4775"/>
          <cell r="D4775"/>
          <cell r="E4775"/>
          <cell r="F4775"/>
          <cell r="G4775"/>
          <cell r="H4775"/>
          <cell r="I4775"/>
          <cell r="J4775"/>
          <cell r="K4775"/>
          <cell r="L4775"/>
          <cell r="M4775"/>
          <cell r="N4775"/>
          <cell r="O4775"/>
          <cell r="P4775">
            <v>0</v>
          </cell>
          <cell r="Q4775"/>
          <cell r="R4775"/>
          <cell r="S4775" t="str">
            <v xml:space="preserve">32819 </v>
          </cell>
          <cell r="T4775"/>
          <cell r="U4775"/>
          <cell r="V4775"/>
          <cell r="W4775"/>
          <cell r="X4775"/>
          <cell r="Y4775"/>
          <cell r="Z4775"/>
          <cell r="AA4775">
            <v>32819</v>
          </cell>
          <cell r="AB4775"/>
        </row>
        <row r="4776">
          <cell r="A4776"/>
          <cell r="B4776"/>
          <cell r="C4776"/>
          <cell r="D4776"/>
          <cell r="E4776"/>
          <cell r="F4776"/>
          <cell r="G4776"/>
          <cell r="H4776"/>
          <cell r="I4776"/>
          <cell r="J4776"/>
          <cell r="K4776"/>
          <cell r="L4776"/>
          <cell r="M4776"/>
          <cell r="N4776"/>
          <cell r="O4776"/>
          <cell r="P4776">
            <v>0</v>
          </cell>
          <cell r="Q4776"/>
          <cell r="R4776"/>
          <cell r="S4776" t="str">
            <v xml:space="preserve">32819 </v>
          </cell>
          <cell r="T4776"/>
          <cell r="U4776"/>
          <cell r="V4776"/>
          <cell r="W4776"/>
          <cell r="X4776"/>
          <cell r="Y4776"/>
          <cell r="Z4776"/>
          <cell r="AA4776">
            <v>32819</v>
          </cell>
          <cell r="AB4776"/>
        </row>
        <row r="4777">
          <cell r="A4777"/>
          <cell r="B4777"/>
          <cell r="C4777"/>
          <cell r="D4777"/>
          <cell r="E4777"/>
          <cell r="F4777"/>
          <cell r="G4777"/>
          <cell r="H4777"/>
          <cell r="I4777"/>
          <cell r="J4777"/>
          <cell r="K4777"/>
          <cell r="L4777"/>
          <cell r="M4777"/>
          <cell r="N4777"/>
          <cell r="O4777"/>
          <cell r="P4777">
            <v>0</v>
          </cell>
          <cell r="Q4777"/>
          <cell r="R4777"/>
          <cell r="S4777" t="str">
            <v xml:space="preserve">32819 </v>
          </cell>
          <cell r="T4777"/>
          <cell r="U4777"/>
          <cell r="V4777"/>
          <cell r="W4777"/>
          <cell r="X4777"/>
          <cell r="Y4777"/>
          <cell r="Z4777"/>
          <cell r="AA4777">
            <v>32819</v>
          </cell>
          <cell r="AB4777"/>
        </row>
        <row r="4778">
          <cell r="A4778"/>
          <cell r="B4778"/>
          <cell r="C4778"/>
          <cell r="D4778"/>
          <cell r="E4778"/>
          <cell r="F4778"/>
          <cell r="G4778"/>
          <cell r="H4778"/>
          <cell r="I4778"/>
          <cell r="J4778"/>
          <cell r="K4778"/>
          <cell r="L4778"/>
          <cell r="M4778"/>
          <cell r="N4778"/>
          <cell r="O4778"/>
          <cell r="P4778">
            <v>0</v>
          </cell>
          <cell r="Q4778"/>
          <cell r="R4778"/>
          <cell r="S4778" t="str">
            <v xml:space="preserve">32819 </v>
          </cell>
          <cell r="T4778"/>
          <cell r="U4778"/>
          <cell r="V4778"/>
          <cell r="W4778"/>
          <cell r="X4778"/>
          <cell r="Y4778"/>
          <cell r="Z4778"/>
          <cell r="AA4778">
            <v>32819</v>
          </cell>
          <cell r="AB4778"/>
        </row>
        <row r="4779">
          <cell r="A4779"/>
          <cell r="B4779"/>
          <cell r="C4779"/>
          <cell r="D4779"/>
          <cell r="E4779"/>
          <cell r="F4779"/>
          <cell r="G4779"/>
          <cell r="H4779"/>
          <cell r="I4779"/>
          <cell r="J4779"/>
          <cell r="K4779"/>
          <cell r="L4779"/>
          <cell r="M4779"/>
          <cell r="N4779"/>
          <cell r="O4779"/>
          <cell r="P4779">
            <v>0</v>
          </cell>
          <cell r="Q4779"/>
          <cell r="R4779"/>
          <cell r="S4779" t="str">
            <v xml:space="preserve">32819 </v>
          </cell>
          <cell r="T4779"/>
          <cell r="U4779"/>
          <cell r="V4779"/>
          <cell r="W4779"/>
          <cell r="X4779"/>
          <cell r="Y4779"/>
          <cell r="Z4779"/>
          <cell r="AA4779">
            <v>32819</v>
          </cell>
          <cell r="AB4779"/>
        </row>
        <row r="4780">
          <cell r="A4780"/>
          <cell r="B4780"/>
          <cell r="C4780"/>
          <cell r="D4780"/>
          <cell r="E4780"/>
          <cell r="F4780"/>
          <cell r="G4780"/>
          <cell r="H4780"/>
          <cell r="I4780"/>
          <cell r="J4780"/>
          <cell r="K4780"/>
          <cell r="L4780"/>
          <cell r="M4780"/>
          <cell r="N4780"/>
          <cell r="O4780"/>
          <cell r="P4780">
            <v>0</v>
          </cell>
          <cell r="Q4780"/>
          <cell r="R4780"/>
          <cell r="S4780" t="str">
            <v xml:space="preserve">32819 </v>
          </cell>
          <cell r="T4780"/>
          <cell r="U4780"/>
          <cell r="V4780"/>
          <cell r="W4780"/>
          <cell r="X4780"/>
          <cell r="Y4780"/>
          <cell r="Z4780"/>
          <cell r="AA4780">
            <v>32819</v>
          </cell>
          <cell r="AB4780"/>
        </row>
        <row r="4781">
          <cell r="A4781"/>
          <cell r="B4781"/>
          <cell r="C4781"/>
          <cell r="D4781"/>
          <cell r="E4781"/>
          <cell r="F4781"/>
          <cell r="G4781"/>
          <cell r="H4781"/>
          <cell r="I4781"/>
          <cell r="J4781"/>
          <cell r="K4781"/>
          <cell r="L4781"/>
          <cell r="M4781"/>
          <cell r="N4781"/>
          <cell r="O4781"/>
          <cell r="P4781">
            <v>0</v>
          </cell>
          <cell r="Q4781"/>
          <cell r="R4781"/>
          <cell r="S4781" t="str">
            <v xml:space="preserve">32819 </v>
          </cell>
          <cell r="T4781"/>
          <cell r="U4781"/>
          <cell r="V4781"/>
          <cell r="W4781"/>
          <cell r="X4781"/>
          <cell r="Y4781"/>
          <cell r="Z4781"/>
          <cell r="AA4781">
            <v>32819</v>
          </cell>
          <cell r="AB4781"/>
        </row>
        <row r="4782">
          <cell r="A4782"/>
          <cell r="B4782"/>
          <cell r="C4782"/>
          <cell r="D4782"/>
          <cell r="E4782"/>
          <cell r="F4782"/>
          <cell r="G4782"/>
          <cell r="H4782"/>
          <cell r="I4782"/>
          <cell r="J4782"/>
          <cell r="K4782"/>
          <cell r="L4782"/>
          <cell r="M4782"/>
          <cell r="N4782"/>
          <cell r="O4782"/>
          <cell r="P4782">
            <v>0</v>
          </cell>
          <cell r="Q4782"/>
          <cell r="R4782"/>
          <cell r="S4782" t="str">
            <v xml:space="preserve">32819 </v>
          </cell>
          <cell r="T4782"/>
          <cell r="U4782"/>
          <cell r="V4782"/>
          <cell r="W4782"/>
          <cell r="X4782"/>
          <cell r="Y4782"/>
          <cell r="Z4782"/>
          <cell r="AA4782">
            <v>32819</v>
          </cell>
          <cell r="AB4782"/>
        </row>
        <row r="4783">
          <cell r="A4783"/>
          <cell r="B4783"/>
          <cell r="C4783"/>
          <cell r="D4783"/>
          <cell r="E4783"/>
          <cell r="F4783"/>
          <cell r="G4783"/>
          <cell r="H4783"/>
          <cell r="I4783"/>
          <cell r="J4783"/>
          <cell r="K4783"/>
          <cell r="L4783"/>
          <cell r="M4783"/>
          <cell r="N4783"/>
          <cell r="O4783"/>
          <cell r="P4783">
            <v>0</v>
          </cell>
          <cell r="Q4783"/>
          <cell r="R4783"/>
          <cell r="S4783" t="str">
            <v xml:space="preserve">32819 </v>
          </cell>
          <cell r="T4783"/>
          <cell r="U4783"/>
          <cell r="V4783"/>
          <cell r="W4783"/>
          <cell r="X4783"/>
          <cell r="Y4783"/>
          <cell r="Z4783"/>
          <cell r="AA4783">
            <v>32819</v>
          </cell>
          <cell r="AB4783"/>
        </row>
        <row r="4784">
          <cell r="A4784"/>
          <cell r="B4784"/>
          <cell r="C4784"/>
          <cell r="D4784"/>
          <cell r="E4784"/>
          <cell r="F4784"/>
          <cell r="G4784"/>
          <cell r="H4784"/>
          <cell r="I4784"/>
          <cell r="J4784"/>
          <cell r="K4784"/>
          <cell r="L4784"/>
          <cell r="M4784"/>
          <cell r="N4784"/>
          <cell r="O4784"/>
          <cell r="P4784">
            <v>0</v>
          </cell>
          <cell r="Q4784"/>
          <cell r="R4784"/>
          <cell r="S4784" t="str">
            <v xml:space="preserve">32819 </v>
          </cell>
          <cell r="T4784"/>
          <cell r="U4784"/>
          <cell r="V4784"/>
          <cell r="W4784"/>
          <cell r="X4784"/>
          <cell r="Y4784"/>
          <cell r="Z4784"/>
          <cell r="AA4784">
            <v>32819</v>
          </cell>
          <cell r="AB4784"/>
        </row>
        <row r="4785">
          <cell r="A4785"/>
          <cell r="B4785"/>
          <cell r="C4785"/>
          <cell r="D4785"/>
          <cell r="E4785"/>
          <cell r="F4785"/>
          <cell r="G4785"/>
          <cell r="H4785"/>
          <cell r="I4785"/>
          <cell r="J4785"/>
          <cell r="K4785"/>
          <cell r="L4785"/>
          <cell r="M4785"/>
          <cell r="N4785"/>
          <cell r="O4785"/>
          <cell r="P4785">
            <v>0</v>
          </cell>
          <cell r="Q4785"/>
          <cell r="R4785"/>
          <cell r="S4785" t="str">
            <v xml:space="preserve">32819 </v>
          </cell>
          <cell r="T4785"/>
          <cell r="U4785"/>
          <cell r="V4785"/>
          <cell r="W4785"/>
          <cell r="X4785"/>
          <cell r="Y4785"/>
          <cell r="Z4785"/>
          <cell r="AA4785">
            <v>32819</v>
          </cell>
          <cell r="AB4785"/>
        </row>
        <row r="4786">
          <cell r="A4786"/>
          <cell r="B4786"/>
          <cell r="C4786"/>
          <cell r="D4786"/>
          <cell r="E4786"/>
          <cell r="F4786"/>
          <cell r="G4786"/>
          <cell r="H4786"/>
          <cell r="I4786"/>
          <cell r="J4786"/>
          <cell r="K4786"/>
          <cell r="L4786"/>
          <cell r="M4786"/>
          <cell r="N4786"/>
          <cell r="O4786"/>
          <cell r="P4786">
            <v>0</v>
          </cell>
          <cell r="Q4786"/>
          <cell r="R4786"/>
          <cell r="S4786" t="str">
            <v xml:space="preserve">32819 </v>
          </cell>
          <cell r="T4786"/>
          <cell r="U4786"/>
          <cell r="V4786"/>
          <cell r="W4786"/>
          <cell r="X4786"/>
          <cell r="Y4786"/>
          <cell r="Z4786"/>
          <cell r="AA4786">
            <v>32819</v>
          </cell>
          <cell r="AB4786"/>
        </row>
        <row r="4787">
          <cell r="A4787"/>
          <cell r="B4787"/>
          <cell r="C4787"/>
          <cell r="D4787"/>
          <cell r="E4787"/>
          <cell r="F4787"/>
          <cell r="G4787"/>
          <cell r="H4787"/>
          <cell r="I4787"/>
          <cell r="J4787"/>
          <cell r="K4787"/>
          <cell r="L4787"/>
          <cell r="M4787"/>
          <cell r="N4787"/>
          <cell r="O4787"/>
          <cell r="P4787">
            <v>0</v>
          </cell>
          <cell r="Q4787"/>
          <cell r="R4787"/>
          <cell r="S4787" t="str">
            <v xml:space="preserve">32819 </v>
          </cell>
          <cell r="T4787"/>
          <cell r="U4787"/>
          <cell r="V4787"/>
          <cell r="W4787"/>
          <cell r="X4787"/>
          <cell r="Y4787"/>
          <cell r="Z4787"/>
          <cell r="AA4787">
            <v>32819</v>
          </cell>
          <cell r="AB4787"/>
        </row>
        <row r="4788">
          <cell r="A4788"/>
          <cell r="B4788"/>
          <cell r="C4788"/>
          <cell r="D4788"/>
          <cell r="E4788"/>
          <cell r="F4788"/>
          <cell r="G4788"/>
          <cell r="H4788"/>
          <cell r="I4788"/>
          <cell r="J4788"/>
          <cell r="K4788"/>
          <cell r="L4788"/>
          <cell r="M4788"/>
          <cell r="N4788"/>
          <cell r="O4788"/>
          <cell r="P4788">
            <v>0</v>
          </cell>
          <cell r="Q4788"/>
          <cell r="R4788"/>
          <cell r="S4788" t="str">
            <v xml:space="preserve">32819 </v>
          </cell>
          <cell r="T4788"/>
          <cell r="U4788"/>
          <cell r="V4788"/>
          <cell r="W4788"/>
          <cell r="X4788"/>
          <cell r="Y4788"/>
          <cell r="Z4788"/>
          <cell r="AA4788">
            <v>32819</v>
          </cell>
          <cell r="AB4788"/>
        </row>
        <row r="4789">
          <cell r="A4789"/>
          <cell r="B4789"/>
          <cell r="C4789"/>
          <cell r="D4789"/>
          <cell r="E4789"/>
          <cell r="F4789"/>
          <cell r="G4789"/>
          <cell r="H4789"/>
          <cell r="I4789"/>
          <cell r="J4789"/>
          <cell r="K4789"/>
          <cell r="L4789"/>
          <cell r="M4789"/>
          <cell r="N4789"/>
          <cell r="O4789"/>
          <cell r="P4789">
            <v>0</v>
          </cell>
          <cell r="Q4789"/>
          <cell r="R4789"/>
          <cell r="S4789" t="str">
            <v xml:space="preserve">32819 </v>
          </cell>
          <cell r="T4789"/>
          <cell r="U4789"/>
          <cell r="V4789"/>
          <cell r="W4789"/>
          <cell r="X4789"/>
          <cell r="Y4789"/>
          <cell r="Z4789"/>
          <cell r="AA4789">
            <v>32819</v>
          </cell>
          <cell r="AB4789"/>
        </row>
        <row r="4790">
          <cell r="A4790"/>
          <cell r="B4790"/>
          <cell r="C4790"/>
          <cell r="D4790"/>
          <cell r="E4790"/>
          <cell r="F4790"/>
          <cell r="G4790"/>
          <cell r="H4790"/>
          <cell r="I4790"/>
          <cell r="J4790"/>
          <cell r="K4790"/>
          <cell r="L4790"/>
          <cell r="M4790"/>
          <cell r="N4790"/>
          <cell r="O4790"/>
          <cell r="P4790">
            <v>0</v>
          </cell>
          <cell r="Q4790"/>
          <cell r="R4790"/>
          <cell r="S4790" t="str">
            <v xml:space="preserve">32819 </v>
          </cell>
          <cell r="T4790"/>
          <cell r="U4790"/>
          <cell r="V4790"/>
          <cell r="W4790"/>
          <cell r="X4790"/>
          <cell r="Y4790"/>
          <cell r="Z4790"/>
          <cell r="AA4790">
            <v>32819</v>
          </cell>
          <cell r="AB4790"/>
        </row>
        <row r="4791">
          <cell r="A4791"/>
          <cell r="B4791"/>
          <cell r="C4791"/>
          <cell r="D4791"/>
          <cell r="E4791"/>
          <cell r="F4791"/>
          <cell r="G4791"/>
          <cell r="H4791"/>
          <cell r="I4791"/>
          <cell r="J4791"/>
          <cell r="K4791"/>
          <cell r="L4791"/>
          <cell r="M4791"/>
          <cell r="N4791"/>
          <cell r="O4791"/>
          <cell r="P4791">
            <v>0</v>
          </cell>
          <cell r="Q4791"/>
          <cell r="R4791"/>
          <cell r="S4791" t="str">
            <v xml:space="preserve">32819 </v>
          </cell>
          <cell r="T4791"/>
          <cell r="U4791"/>
          <cell r="V4791"/>
          <cell r="W4791"/>
          <cell r="X4791"/>
          <cell r="Y4791"/>
          <cell r="Z4791"/>
          <cell r="AA4791">
            <v>32819</v>
          </cell>
          <cell r="AB4791"/>
        </row>
        <row r="4792">
          <cell r="A4792"/>
          <cell r="B4792"/>
          <cell r="C4792"/>
          <cell r="D4792"/>
          <cell r="E4792"/>
          <cell r="F4792"/>
          <cell r="G4792"/>
          <cell r="H4792"/>
          <cell r="I4792"/>
          <cell r="J4792"/>
          <cell r="K4792"/>
          <cell r="L4792"/>
          <cell r="M4792"/>
          <cell r="N4792"/>
          <cell r="O4792"/>
          <cell r="P4792">
            <v>0</v>
          </cell>
          <cell r="Q4792"/>
          <cell r="R4792"/>
          <cell r="S4792" t="str">
            <v xml:space="preserve">32819 </v>
          </cell>
          <cell r="T4792"/>
          <cell r="U4792"/>
          <cell r="V4792"/>
          <cell r="W4792"/>
          <cell r="X4792"/>
          <cell r="Y4792"/>
          <cell r="Z4792"/>
          <cell r="AA4792">
            <v>32819</v>
          </cell>
          <cell r="AB4792"/>
        </row>
        <row r="4793">
          <cell r="A4793"/>
          <cell r="B4793"/>
          <cell r="C4793"/>
          <cell r="D4793"/>
          <cell r="E4793"/>
          <cell r="F4793"/>
          <cell r="G4793"/>
          <cell r="H4793"/>
          <cell r="I4793"/>
          <cell r="J4793"/>
          <cell r="K4793"/>
          <cell r="L4793"/>
          <cell r="M4793"/>
          <cell r="N4793"/>
          <cell r="O4793"/>
          <cell r="P4793">
            <v>0</v>
          </cell>
          <cell r="Q4793"/>
          <cell r="R4793"/>
          <cell r="S4793" t="str">
            <v xml:space="preserve">32819 </v>
          </cell>
          <cell r="T4793"/>
          <cell r="U4793"/>
          <cell r="V4793"/>
          <cell r="W4793"/>
          <cell r="X4793"/>
          <cell r="Y4793"/>
          <cell r="Z4793"/>
          <cell r="AA4793">
            <v>32819</v>
          </cell>
          <cell r="AB4793"/>
        </row>
        <row r="4794">
          <cell r="A4794"/>
          <cell r="B4794"/>
          <cell r="C4794"/>
          <cell r="D4794"/>
          <cell r="E4794"/>
          <cell r="F4794"/>
          <cell r="G4794"/>
          <cell r="H4794"/>
          <cell r="I4794"/>
          <cell r="J4794"/>
          <cell r="K4794"/>
          <cell r="L4794"/>
          <cell r="M4794"/>
          <cell r="N4794"/>
          <cell r="O4794"/>
          <cell r="P4794">
            <v>0</v>
          </cell>
          <cell r="Q4794"/>
          <cell r="R4794"/>
          <cell r="S4794" t="str">
            <v xml:space="preserve">32819 </v>
          </cell>
          <cell r="T4794"/>
          <cell r="U4794"/>
          <cell r="V4794"/>
          <cell r="W4794"/>
          <cell r="X4794"/>
          <cell r="Y4794"/>
          <cell r="Z4794"/>
          <cell r="AA4794">
            <v>32819</v>
          </cell>
          <cell r="AB4794"/>
        </row>
        <row r="4795">
          <cell r="A4795"/>
          <cell r="B4795"/>
          <cell r="C4795"/>
          <cell r="D4795"/>
          <cell r="E4795"/>
          <cell r="F4795"/>
          <cell r="G4795"/>
          <cell r="H4795"/>
          <cell r="I4795"/>
          <cell r="J4795"/>
          <cell r="K4795"/>
          <cell r="L4795"/>
          <cell r="M4795"/>
          <cell r="N4795"/>
          <cell r="O4795"/>
          <cell r="P4795">
            <v>0</v>
          </cell>
          <cell r="Q4795"/>
          <cell r="R4795"/>
          <cell r="S4795" t="str">
            <v xml:space="preserve">32819 </v>
          </cell>
          <cell r="T4795"/>
          <cell r="U4795"/>
          <cell r="V4795"/>
          <cell r="W4795"/>
          <cell r="X4795"/>
          <cell r="Y4795"/>
          <cell r="Z4795"/>
          <cell r="AA4795">
            <v>32819</v>
          </cell>
          <cell r="AB4795"/>
        </row>
        <row r="4796">
          <cell r="A4796"/>
          <cell r="B4796"/>
          <cell r="C4796"/>
          <cell r="D4796"/>
          <cell r="E4796"/>
          <cell r="F4796"/>
          <cell r="G4796"/>
          <cell r="H4796"/>
          <cell r="I4796"/>
          <cell r="J4796"/>
          <cell r="K4796"/>
          <cell r="L4796"/>
          <cell r="M4796"/>
          <cell r="N4796"/>
          <cell r="O4796"/>
          <cell r="P4796">
            <v>0</v>
          </cell>
          <cell r="Q4796"/>
          <cell r="R4796"/>
          <cell r="S4796" t="str">
            <v xml:space="preserve">32819 </v>
          </cell>
          <cell r="T4796"/>
          <cell r="U4796"/>
          <cell r="V4796"/>
          <cell r="W4796"/>
          <cell r="X4796"/>
          <cell r="Y4796"/>
          <cell r="Z4796"/>
          <cell r="AA4796">
            <v>32819</v>
          </cell>
          <cell r="AB4796"/>
        </row>
        <row r="4797">
          <cell r="A4797"/>
          <cell r="B4797"/>
          <cell r="C4797"/>
          <cell r="D4797"/>
          <cell r="E4797"/>
          <cell r="F4797"/>
          <cell r="G4797"/>
          <cell r="H4797"/>
          <cell r="I4797"/>
          <cell r="J4797"/>
          <cell r="K4797"/>
          <cell r="L4797"/>
          <cell r="M4797"/>
          <cell r="N4797"/>
          <cell r="O4797"/>
          <cell r="P4797">
            <v>0</v>
          </cell>
          <cell r="Q4797"/>
          <cell r="R4797"/>
          <cell r="S4797" t="str">
            <v xml:space="preserve">32819 </v>
          </cell>
          <cell r="T4797"/>
          <cell r="U4797"/>
          <cell r="V4797"/>
          <cell r="W4797"/>
          <cell r="X4797"/>
          <cell r="Y4797"/>
          <cell r="Z4797"/>
          <cell r="AA4797">
            <v>32819</v>
          </cell>
          <cell r="AB4797"/>
        </row>
        <row r="4798">
          <cell r="A4798"/>
          <cell r="B4798"/>
          <cell r="C4798"/>
          <cell r="D4798"/>
          <cell r="E4798"/>
          <cell r="F4798"/>
          <cell r="G4798"/>
          <cell r="H4798"/>
          <cell r="I4798"/>
          <cell r="J4798"/>
          <cell r="K4798"/>
          <cell r="L4798"/>
          <cell r="M4798"/>
          <cell r="N4798"/>
          <cell r="O4798"/>
          <cell r="P4798">
            <v>0</v>
          </cell>
          <cell r="Q4798"/>
          <cell r="R4798"/>
          <cell r="S4798" t="str">
            <v xml:space="preserve">32819 </v>
          </cell>
          <cell r="T4798"/>
          <cell r="U4798"/>
          <cell r="V4798"/>
          <cell r="W4798"/>
          <cell r="X4798"/>
          <cell r="Y4798"/>
          <cell r="Z4798"/>
          <cell r="AA4798">
            <v>32819</v>
          </cell>
          <cell r="AB4798"/>
        </row>
        <row r="4799">
          <cell r="A4799"/>
          <cell r="B4799"/>
          <cell r="C4799"/>
          <cell r="D4799"/>
          <cell r="E4799"/>
          <cell r="F4799"/>
          <cell r="G4799"/>
          <cell r="H4799"/>
          <cell r="I4799"/>
          <cell r="J4799"/>
          <cell r="K4799"/>
          <cell r="L4799"/>
          <cell r="M4799"/>
          <cell r="N4799"/>
          <cell r="O4799"/>
          <cell r="P4799">
            <v>0</v>
          </cell>
          <cell r="Q4799"/>
          <cell r="R4799"/>
          <cell r="S4799" t="str">
            <v xml:space="preserve">32819 </v>
          </cell>
          <cell r="T4799"/>
          <cell r="U4799"/>
          <cell r="V4799"/>
          <cell r="W4799"/>
          <cell r="X4799"/>
          <cell r="Y4799"/>
          <cell r="Z4799"/>
          <cell r="AA4799">
            <v>32819</v>
          </cell>
          <cell r="AB4799"/>
        </row>
        <row r="4800">
          <cell r="A4800"/>
          <cell r="B4800"/>
          <cell r="C4800"/>
          <cell r="D4800"/>
          <cell r="E4800"/>
          <cell r="F4800"/>
          <cell r="G4800"/>
          <cell r="H4800"/>
          <cell r="I4800"/>
          <cell r="J4800"/>
          <cell r="K4800"/>
          <cell r="L4800"/>
          <cell r="M4800"/>
          <cell r="N4800"/>
          <cell r="O4800"/>
          <cell r="P4800">
            <v>0</v>
          </cell>
          <cell r="Q4800"/>
          <cell r="R4800"/>
          <cell r="S4800" t="str">
            <v xml:space="preserve">32819 </v>
          </cell>
          <cell r="T4800"/>
          <cell r="U4800"/>
          <cell r="V4800"/>
          <cell r="W4800"/>
          <cell r="X4800"/>
          <cell r="Y4800"/>
          <cell r="Z4800"/>
          <cell r="AA4800">
            <v>32819</v>
          </cell>
          <cell r="AB4800"/>
        </row>
        <row r="4801">
          <cell r="A4801"/>
          <cell r="B4801"/>
          <cell r="C4801"/>
          <cell r="D4801"/>
          <cell r="E4801"/>
          <cell r="F4801"/>
          <cell r="G4801"/>
          <cell r="H4801"/>
          <cell r="I4801"/>
          <cell r="J4801"/>
          <cell r="K4801"/>
          <cell r="L4801"/>
          <cell r="M4801"/>
          <cell r="N4801"/>
          <cell r="O4801"/>
          <cell r="P4801">
            <v>0</v>
          </cell>
          <cell r="Q4801"/>
          <cell r="R4801"/>
          <cell r="S4801" t="str">
            <v xml:space="preserve">32819 </v>
          </cell>
          <cell r="T4801"/>
          <cell r="U4801"/>
          <cell r="V4801"/>
          <cell r="W4801"/>
          <cell r="X4801"/>
          <cell r="Y4801"/>
          <cell r="Z4801"/>
          <cell r="AA4801">
            <v>32819</v>
          </cell>
          <cell r="AB4801"/>
        </row>
        <row r="4802">
          <cell r="A4802"/>
          <cell r="B4802"/>
          <cell r="C4802"/>
          <cell r="D4802"/>
          <cell r="E4802"/>
          <cell r="F4802"/>
          <cell r="G4802"/>
          <cell r="H4802"/>
          <cell r="I4802"/>
          <cell r="J4802"/>
          <cell r="K4802"/>
          <cell r="L4802"/>
          <cell r="M4802"/>
          <cell r="N4802"/>
          <cell r="O4802"/>
          <cell r="P4802">
            <v>0</v>
          </cell>
          <cell r="Q4802"/>
          <cell r="R4802"/>
          <cell r="S4802" t="str">
            <v xml:space="preserve">32819 </v>
          </cell>
          <cell r="T4802"/>
          <cell r="U4802"/>
          <cell r="V4802"/>
          <cell r="W4802"/>
          <cell r="X4802"/>
          <cell r="Y4802"/>
          <cell r="Z4802"/>
          <cell r="AA4802">
            <v>32819</v>
          </cell>
          <cell r="AB4802"/>
        </row>
        <row r="4803">
          <cell r="A4803"/>
          <cell r="B4803"/>
          <cell r="C4803"/>
          <cell r="D4803"/>
          <cell r="E4803"/>
          <cell r="F4803"/>
          <cell r="G4803"/>
          <cell r="H4803"/>
          <cell r="I4803"/>
          <cell r="J4803"/>
          <cell r="K4803"/>
          <cell r="L4803"/>
          <cell r="M4803"/>
          <cell r="N4803"/>
          <cell r="O4803"/>
          <cell r="P4803">
            <v>0</v>
          </cell>
          <cell r="Q4803"/>
          <cell r="R4803"/>
          <cell r="S4803" t="str">
            <v xml:space="preserve">32819 </v>
          </cell>
          <cell r="T4803"/>
          <cell r="U4803"/>
          <cell r="V4803"/>
          <cell r="W4803"/>
          <cell r="X4803"/>
          <cell r="Y4803"/>
          <cell r="Z4803"/>
          <cell r="AA4803">
            <v>32819</v>
          </cell>
          <cell r="AB4803"/>
        </row>
        <row r="4804">
          <cell r="A4804"/>
          <cell r="B4804"/>
          <cell r="C4804"/>
          <cell r="D4804"/>
          <cell r="E4804"/>
          <cell r="F4804"/>
          <cell r="G4804"/>
          <cell r="H4804"/>
          <cell r="I4804"/>
          <cell r="J4804"/>
          <cell r="K4804"/>
          <cell r="L4804"/>
          <cell r="M4804"/>
          <cell r="N4804"/>
          <cell r="O4804"/>
          <cell r="P4804">
            <v>0</v>
          </cell>
          <cell r="Q4804"/>
          <cell r="R4804"/>
          <cell r="S4804" t="str">
            <v xml:space="preserve">32819 </v>
          </cell>
          <cell r="T4804"/>
          <cell r="U4804"/>
          <cell r="V4804"/>
          <cell r="W4804"/>
          <cell r="X4804"/>
          <cell r="Y4804"/>
          <cell r="Z4804"/>
          <cell r="AA4804">
            <v>32819</v>
          </cell>
          <cell r="AB4804"/>
        </row>
        <row r="4805">
          <cell r="A4805"/>
          <cell r="B4805"/>
          <cell r="C4805"/>
          <cell r="D4805"/>
          <cell r="E4805"/>
          <cell r="F4805"/>
          <cell r="G4805"/>
          <cell r="H4805"/>
          <cell r="I4805"/>
          <cell r="J4805"/>
          <cell r="K4805"/>
          <cell r="L4805"/>
          <cell r="M4805"/>
          <cell r="N4805"/>
          <cell r="O4805"/>
          <cell r="P4805">
            <v>0</v>
          </cell>
          <cell r="Q4805"/>
          <cell r="R4805"/>
          <cell r="S4805" t="str">
            <v xml:space="preserve">32819 </v>
          </cell>
          <cell r="T4805"/>
          <cell r="U4805"/>
          <cell r="V4805"/>
          <cell r="W4805"/>
          <cell r="X4805"/>
          <cell r="Y4805"/>
          <cell r="Z4805"/>
          <cell r="AA4805">
            <v>32819</v>
          </cell>
          <cell r="AB4805"/>
        </row>
        <row r="4806">
          <cell r="A4806"/>
          <cell r="B4806"/>
          <cell r="C4806"/>
          <cell r="D4806"/>
          <cell r="E4806"/>
          <cell r="F4806"/>
          <cell r="G4806"/>
          <cell r="H4806"/>
          <cell r="I4806"/>
          <cell r="J4806"/>
          <cell r="K4806"/>
          <cell r="L4806"/>
          <cell r="M4806"/>
          <cell r="N4806"/>
          <cell r="O4806"/>
          <cell r="P4806">
            <v>0</v>
          </cell>
          <cell r="Q4806"/>
          <cell r="R4806"/>
          <cell r="S4806" t="str">
            <v xml:space="preserve">32819 </v>
          </cell>
          <cell r="T4806"/>
          <cell r="U4806"/>
          <cell r="V4806"/>
          <cell r="W4806"/>
          <cell r="X4806"/>
          <cell r="Y4806"/>
          <cell r="Z4806"/>
          <cell r="AA4806">
            <v>32819</v>
          </cell>
          <cell r="AB4806"/>
        </row>
        <row r="4807">
          <cell r="A4807"/>
          <cell r="B4807"/>
          <cell r="C4807"/>
          <cell r="D4807"/>
          <cell r="E4807"/>
          <cell r="F4807"/>
          <cell r="G4807"/>
          <cell r="H4807"/>
          <cell r="I4807"/>
          <cell r="J4807"/>
          <cell r="K4807"/>
          <cell r="L4807"/>
          <cell r="M4807"/>
          <cell r="N4807"/>
          <cell r="O4807"/>
          <cell r="P4807">
            <v>0</v>
          </cell>
          <cell r="Q4807"/>
          <cell r="R4807"/>
          <cell r="S4807" t="str">
            <v xml:space="preserve">32819 </v>
          </cell>
          <cell r="T4807"/>
          <cell r="U4807"/>
          <cell r="V4807"/>
          <cell r="W4807"/>
          <cell r="X4807"/>
          <cell r="Y4807"/>
          <cell r="Z4807"/>
          <cell r="AA4807">
            <v>32819</v>
          </cell>
          <cell r="AB4807"/>
        </row>
        <row r="4808">
          <cell r="A4808"/>
          <cell r="B4808"/>
          <cell r="C4808"/>
          <cell r="D4808"/>
          <cell r="E4808"/>
          <cell r="F4808"/>
          <cell r="G4808"/>
          <cell r="H4808"/>
          <cell r="I4808"/>
          <cell r="J4808"/>
          <cell r="K4808"/>
          <cell r="L4808"/>
          <cell r="M4808"/>
          <cell r="N4808"/>
          <cell r="O4808"/>
          <cell r="P4808">
            <v>0</v>
          </cell>
          <cell r="Q4808"/>
          <cell r="R4808"/>
          <cell r="S4808" t="str">
            <v xml:space="preserve">32819 </v>
          </cell>
          <cell r="T4808"/>
          <cell r="U4808"/>
          <cell r="V4808"/>
          <cell r="W4808"/>
          <cell r="X4808"/>
          <cell r="Y4808"/>
          <cell r="Z4808"/>
          <cell r="AA4808">
            <v>32819</v>
          </cell>
          <cell r="AB4808"/>
        </row>
        <row r="4809">
          <cell r="A4809"/>
          <cell r="B4809"/>
          <cell r="C4809"/>
          <cell r="D4809"/>
          <cell r="E4809"/>
          <cell r="F4809"/>
          <cell r="G4809"/>
          <cell r="H4809"/>
          <cell r="I4809"/>
          <cell r="J4809"/>
          <cell r="K4809"/>
          <cell r="L4809"/>
          <cell r="M4809"/>
          <cell r="N4809"/>
          <cell r="O4809"/>
          <cell r="P4809">
            <v>0</v>
          </cell>
          <cell r="Q4809"/>
          <cell r="R4809"/>
          <cell r="S4809" t="str">
            <v xml:space="preserve">32819 </v>
          </cell>
          <cell r="T4809"/>
          <cell r="U4809"/>
          <cell r="V4809"/>
          <cell r="W4809"/>
          <cell r="X4809"/>
          <cell r="Y4809"/>
          <cell r="Z4809"/>
          <cell r="AA4809">
            <v>32819</v>
          </cell>
          <cell r="AB4809"/>
        </row>
        <row r="4810">
          <cell r="A4810"/>
          <cell r="B4810"/>
          <cell r="C4810"/>
          <cell r="D4810"/>
          <cell r="E4810"/>
          <cell r="F4810"/>
          <cell r="G4810"/>
          <cell r="H4810"/>
          <cell r="I4810"/>
          <cell r="J4810"/>
          <cell r="K4810"/>
          <cell r="L4810"/>
          <cell r="M4810"/>
          <cell r="N4810"/>
          <cell r="O4810"/>
          <cell r="P4810">
            <v>0</v>
          </cell>
          <cell r="Q4810"/>
          <cell r="R4810"/>
          <cell r="S4810" t="str">
            <v xml:space="preserve">32819 </v>
          </cell>
          <cell r="T4810"/>
          <cell r="U4810"/>
          <cell r="V4810"/>
          <cell r="W4810"/>
          <cell r="X4810"/>
          <cell r="Y4810"/>
          <cell r="Z4810"/>
          <cell r="AA4810">
            <v>32819</v>
          </cell>
          <cell r="AB4810"/>
        </row>
        <row r="4811">
          <cell r="A4811"/>
          <cell r="B4811"/>
          <cell r="C4811"/>
          <cell r="D4811"/>
          <cell r="E4811"/>
          <cell r="F4811"/>
          <cell r="G4811"/>
          <cell r="H4811"/>
          <cell r="I4811"/>
          <cell r="J4811"/>
          <cell r="K4811"/>
          <cell r="L4811"/>
          <cell r="M4811"/>
          <cell r="N4811"/>
          <cell r="O4811"/>
          <cell r="P4811">
            <v>0</v>
          </cell>
          <cell r="Q4811"/>
          <cell r="R4811"/>
          <cell r="S4811" t="str">
            <v xml:space="preserve">32819 </v>
          </cell>
          <cell r="T4811"/>
          <cell r="U4811"/>
          <cell r="V4811"/>
          <cell r="W4811"/>
          <cell r="X4811"/>
          <cell r="Y4811"/>
          <cell r="Z4811"/>
          <cell r="AA4811">
            <v>32819</v>
          </cell>
          <cell r="AB4811"/>
        </row>
        <row r="4812">
          <cell r="A4812"/>
          <cell r="B4812"/>
          <cell r="C4812"/>
          <cell r="D4812"/>
          <cell r="E4812"/>
          <cell r="F4812"/>
          <cell r="G4812"/>
          <cell r="H4812"/>
          <cell r="I4812"/>
          <cell r="J4812"/>
          <cell r="K4812"/>
          <cell r="L4812"/>
          <cell r="M4812"/>
          <cell r="N4812"/>
          <cell r="O4812"/>
          <cell r="P4812">
            <v>0</v>
          </cell>
          <cell r="Q4812"/>
          <cell r="R4812"/>
          <cell r="S4812" t="str">
            <v xml:space="preserve">32819 </v>
          </cell>
          <cell r="T4812"/>
          <cell r="U4812"/>
          <cell r="V4812"/>
          <cell r="W4812"/>
          <cell r="X4812"/>
          <cell r="Y4812"/>
          <cell r="Z4812"/>
          <cell r="AA4812">
            <v>32819</v>
          </cell>
          <cell r="AB4812"/>
        </row>
        <row r="4813">
          <cell r="A4813"/>
          <cell r="B4813"/>
          <cell r="C4813"/>
          <cell r="D4813"/>
          <cell r="E4813"/>
          <cell r="F4813"/>
          <cell r="G4813"/>
          <cell r="H4813"/>
          <cell r="I4813"/>
          <cell r="J4813"/>
          <cell r="K4813"/>
          <cell r="L4813"/>
          <cell r="M4813"/>
          <cell r="N4813"/>
          <cell r="O4813"/>
          <cell r="P4813">
            <v>0</v>
          </cell>
          <cell r="Q4813"/>
          <cell r="R4813"/>
          <cell r="S4813" t="str">
            <v xml:space="preserve">32819 </v>
          </cell>
          <cell r="T4813"/>
          <cell r="U4813"/>
          <cell r="V4813"/>
          <cell r="W4813"/>
          <cell r="X4813"/>
          <cell r="Y4813"/>
          <cell r="Z4813"/>
          <cell r="AA4813">
            <v>32819</v>
          </cell>
          <cell r="AB4813"/>
        </row>
        <row r="4814">
          <cell r="A4814"/>
          <cell r="B4814"/>
          <cell r="C4814"/>
          <cell r="D4814"/>
          <cell r="E4814"/>
          <cell r="F4814"/>
          <cell r="G4814"/>
          <cell r="H4814"/>
          <cell r="I4814"/>
          <cell r="J4814"/>
          <cell r="K4814"/>
          <cell r="L4814"/>
          <cell r="M4814"/>
          <cell r="N4814"/>
          <cell r="O4814"/>
          <cell r="P4814">
            <v>0</v>
          </cell>
          <cell r="Q4814"/>
          <cell r="R4814"/>
          <cell r="S4814" t="str">
            <v xml:space="preserve">32819 </v>
          </cell>
          <cell r="T4814"/>
          <cell r="U4814"/>
          <cell r="V4814"/>
          <cell r="W4814"/>
          <cell r="X4814"/>
          <cell r="Y4814"/>
          <cell r="Z4814"/>
          <cell r="AA4814">
            <v>32819</v>
          </cell>
          <cell r="AB4814"/>
        </row>
        <row r="4815">
          <cell r="A4815"/>
          <cell r="B4815"/>
          <cell r="C4815"/>
          <cell r="D4815"/>
          <cell r="E4815"/>
          <cell r="F4815"/>
          <cell r="G4815"/>
          <cell r="H4815"/>
          <cell r="I4815"/>
          <cell r="J4815"/>
          <cell r="K4815"/>
          <cell r="L4815"/>
          <cell r="M4815"/>
          <cell r="N4815"/>
          <cell r="O4815"/>
          <cell r="P4815">
            <v>0</v>
          </cell>
          <cell r="Q4815"/>
          <cell r="R4815"/>
          <cell r="S4815" t="str">
            <v xml:space="preserve">32819 </v>
          </cell>
          <cell r="T4815"/>
          <cell r="U4815"/>
          <cell r="V4815"/>
          <cell r="W4815"/>
          <cell r="X4815"/>
          <cell r="Y4815"/>
          <cell r="Z4815"/>
          <cell r="AA4815">
            <v>32819</v>
          </cell>
          <cell r="AB4815"/>
        </row>
        <row r="4816">
          <cell r="A4816"/>
          <cell r="B4816"/>
          <cell r="C4816"/>
          <cell r="D4816"/>
          <cell r="E4816"/>
          <cell r="F4816"/>
          <cell r="G4816"/>
          <cell r="H4816"/>
          <cell r="I4816"/>
          <cell r="J4816"/>
          <cell r="K4816"/>
          <cell r="L4816"/>
          <cell r="M4816"/>
          <cell r="N4816"/>
          <cell r="O4816"/>
          <cell r="P4816">
            <v>0</v>
          </cell>
          <cell r="Q4816"/>
          <cell r="R4816"/>
          <cell r="S4816" t="str">
            <v xml:space="preserve">32819 </v>
          </cell>
          <cell r="T4816"/>
          <cell r="U4816"/>
          <cell r="V4816"/>
          <cell r="W4816"/>
          <cell r="X4816"/>
          <cell r="Y4816"/>
          <cell r="Z4816"/>
          <cell r="AA4816">
            <v>32819</v>
          </cell>
          <cell r="AB4816"/>
        </row>
        <row r="4817">
          <cell r="A4817"/>
          <cell r="B4817"/>
          <cell r="C4817"/>
          <cell r="D4817"/>
          <cell r="E4817"/>
          <cell r="F4817"/>
          <cell r="G4817"/>
          <cell r="H4817"/>
          <cell r="I4817"/>
          <cell r="J4817"/>
          <cell r="K4817"/>
          <cell r="L4817"/>
          <cell r="M4817"/>
          <cell r="N4817"/>
          <cell r="O4817"/>
          <cell r="P4817">
            <v>0</v>
          </cell>
          <cell r="Q4817"/>
          <cell r="R4817"/>
          <cell r="S4817" t="str">
            <v xml:space="preserve">32819 </v>
          </cell>
          <cell r="T4817"/>
          <cell r="U4817"/>
          <cell r="V4817"/>
          <cell r="W4817"/>
          <cell r="X4817"/>
          <cell r="Y4817"/>
          <cell r="Z4817"/>
          <cell r="AA4817">
            <v>32819</v>
          </cell>
          <cell r="AB4817"/>
        </row>
        <row r="4818">
          <cell r="A4818"/>
          <cell r="B4818"/>
          <cell r="C4818"/>
          <cell r="D4818"/>
          <cell r="E4818"/>
          <cell r="F4818"/>
          <cell r="G4818"/>
          <cell r="H4818"/>
          <cell r="I4818"/>
          <cell r="J4818"/>
          <cell r="K4818"/>
          <cell r="L4818"/>
          <cell r="M4818"/>
          <cell r="N4818"/>
          <cell r="O4818"/>
          <cell r="P4818">
            <v>0</v>
          </cell>
          <cell r="Q4818"/>
          <cell r="R4818"/>
          <cell r="S4818" t="str">
            <v xml:space="preserve">32819 </v>
          </cell>
          <cell r="T4818"/>
          <cell r="U4818"/>
          <cell r="V4818"/>
          <cell r="W4818"/>
          <cell r="X4818"/>
          <cell r="Y4818"/>
          <cell r="Z4818"/>
          <cell r="AA4818">
            <v>32819</v>
          </cell>
          <cell r="AB4818"/>
        </row>
        <row r="4819">
          <cell r="A4819"/>
          <cell r="B4819"/>
          <cell r="C4819"/>
          <cell r="D4819"/>
          <cell r="E4819"/>
          <cell r="F4819"/>
          <cell r="G4819"/>
          <cell r="H4819"/>
          <cell r="I4819"/>
          <cell r="J4819"/>
          <cell r="K4819"/>
          <cell r="L4819"/>
          <cell r="M4819"/>
          <cell r="N4819"/>
          <cell r="O4819"/>
          <cell r="P4819">
            <v>0</v>
          </cell>
          <cell r="Q4819"/>
          <cell r="R4819"/>
          <cell r="S4819" t="str">
            <v xml:space="preserve">32819 </v>
          </cell>
          <cell r="T4819"/>
          <cell r="U4819"/>
          <cell r="V4819"/>
          <cell r="W4819"/>
          <cell r="X4819"/>
          <cell r="Y4819"/>
          <cell r="Z4819"/>
          <cell r="AA4819">
            <v>32819</v>
          </cell>
          <cell r="AB4819"/>
        </row>
        <row r="4820">
          <cell r="A4820"/>
          <cell r="B4820"/>
          <cell r="C4820"/>
          <cell r="D4820"/>
          <cell r="E4820"/>
          <cell r="F4820"/>
          <cell r="G4820"/>
          <cell r="H4820"/>
          <cell r="I4820"/>
          <cell r="J4820"/>
          <cell r="K4820"/>
          <cell r="L4820"/>
          <cell r="M4820"/>
          <cell r="N4820"/>
          <cell r="O4820"/>
          <cell r="P4820">
            <v>0</v>
          </cell>
          <cell r="Q4820"/>
          <cell r="R4820"/>
          <cell r="S4820" t="str">
            <v xml:space="preserve">32819 </v>
          </cell>
          <cell r="T4820"/>
          <cell r="U4820"/>
          <cell r="V4820"/>
          <cell r="W4820"/>
          <cell r="X4820"/>
          <cell r="Y4820"/>
          <cell r="Z4820"/>
          <cell r="AA4820">
            <v>32819</v>
          </cell>
          <cell r="AB4820"/>
        </row>
        <row r="4821">
          <cell r="A4821"/>
          <cell r="B4821"/>
          <cell r="C4821"/>
          <cell r="D4821"/>
          <cell r="E4821"/>
          <cell r="F4821"/>
          <cell r="G4821"/>
          <cell r="H4821"/>
          <cell r="I4821"/>
          <cell r="J4821"/>
          <cell r="K4821"/>
          <cell r="L4821"/>
          <cell r="M4821"/>
          <cell r="N4821"/>
          <cell r="O4821"/>
          <cell r="P4821">
            <v>0</v>
          </cell>
          <cell r="Q4821"/>
          <cell r="R4821"/>
          <cell r="S4821" t="str">
            <v xml:space="preserve">32819 </v>
          </cell>
          <cell r="T4821"/>
          <cell r="U4821"/>
          <cell r="V4821"/>
          <cell r="W4821"/>
          <cell r="X4821"/>
          <cell r="Y4821"/>
          <cell r="Z4821"/>
          <cell r="AA4821">
            <v>32819</v>
          </cell>
          <cell r="AB4821"/>
        </row>
        <row r="4822">
          <cell r="A4822"/>
          <cell r="B4822"/>
          <cell r="C4822"/>
          <cell r="D4822"/>
          <cell r="E4822"/>
          <cell r="F4822"/>
          <cell r="G4822"/>
          <cell r="H4822"/>
          <cell r="I4822"/>
          <cell r="J4822"/>
          <cell r="K4822"/>
          <cell r="L4822"/>
          <cell r="M4822"/>
          <cell r="N4822"/>
          <cell r="O4822"/>
          <cell r="P4822">
            <v>0</v>
          </cell>
          <cell r="Q4822"/>
          <cell r="R4822"/>
          <cell r="S4822" t="str">
            <v xml:space="preserve">32819 </v>
          </cell>
          <cell r="T4822"/>
          <cell r="U4822"/>
          <cell r="V4822"/>
          <cell r="W4822"/>
          <cell r="X4822"/>
          <cell r="Y4822"/>
          <cell r="Z4822"/>
          <cell r="AA4822">
            <v>32819</v>
          </cell>
          <cell r="AB4822"/>
        </row>
        <row r="4823">
          <cell r="A4823"/>
          <cell r="B4823"/>
          <cell r="C4823"/>
          <cell r="D4823"/>
          <cell r="E4823"/>
          <cell r="F4823"/>
          <cell r="G4823"/>
          <cell r="H4823"/>
          <cell r="I4823"/>
          <cell r="J4823"/>
          <cell r="K4823"/>
          <cell r="L4823"/>
          <cell r="M4823"/>
          <cell r="N4823"/>
          <cell r="O4823"/>
          <cell r="P4823">
            <v>0</v>
          </cell>
          <cell r="Q4823"/>
          <cell r="R4823"/>
          <cell r="S4823" t="str">
            <v xml:space="preserve">32819 </v>
          </cell>
          <cell r="T4823"/>
          <cell r="U4823"/>
          <cell r="V4823"/>
          <cell r="W4823"/>
          <cell r="X4823"/>
          <cell r="Y4823"/>
          <cell r="Z4823"/>
          <cell r="AA4823">
            <v>32819</v>
          </cell>
          <cell r="AB4823"/>
        </row>
        <row r="4824">
          <cell r="A4824"/>
          <cell r="B4824"/>
          <cell r="C4824"/>
          <cell r="D4824"/>
          <cell r="E4824"/>
          <cell r="F4824"/>
          <cell r="G4824"/>
          <cell r="H4824"/>
          <cell r="I4824"/>
          <cell r="J4824"/>
          <cell r="K4824"/>
          <cell r="L4824"/>
          <cell r="M4824"/>
          <cell r="N4824"/>
          <cell r="O4824"/>
          <cell r="P4824">
            <v>0</v>
          </cell>
          <cell r="Q4824"/>
          <cell r="R4824"/>
          <cell r="S4824" t="str">
            <v xml:space="preserve">32819 </v>
          </cell>
          <cell r="T4824"/>
          <cell r="U4824"/>
          <cell r="V4824"/>
          <cell r="W4824"/>
          <cell r="X4824"/>
          <cell r="Y4824"/>
          <cell r="Z4824"/>
          <cell r="AA4824">
            <v>32819</v>
          </cell>
          <cell r="AB4824"/>
        </row>
        <row r="4825">
          <cell r="A4825"/>
          <cell r="B4825"/>
          <cell r="C4825"/>
          <cell r="D4825"/>
          <cell r="E4825"/>
          <cell r="F4825"/>
          <cell r="G4825"/>
          <cell r="H4825"/>
          <cell r="I4825"/>
          <cell r="J4825"/>
          <cell r="K4825"/>
          <cell r="L4825"/>
          <cell r="M4825"/>
          <cell r="N4825"/>
          <cell r="O4825"/>
          <cell r="P4825">
            <v>0</v>
          </cell>
          <cell r="Q4825"/>
          <cell r="R4825"/>
          <cell r="S4825" t="str">
            <v xml:space="preserve">32819 </v>
          </cell>
          <cell r="T4825"/>
          <cell r="U4825"/>
          <cell r="V4825"/>
          <cell r="W4825"/>
          <cell r="X4825"/>
          <cell r="Y4825"/>
          <cell r="Z4825"/>
          <cell r="AA4825">
            <v>32819</v>
          </cell>
          <cell r="AB4825"/>
        </row>
        <row r="4826">
          <cell r="A4826"/>
          <cell r="B4826"/>
          <cell r="C4826"/>
          <cell r="D4826"/>
          <cell r="E4826"/>
          <cell r="F4826"/>
          <cell r="G4826"/>
          <cell r="H4826"/>
          <cell r="I4826"/>
          <cell r="J4826"/>
          <cell r="K4826"/>
          <cell r="L4826"/>
          <cell r="M4826"/>
          <cell r="N4826"/>
          <cell r="O4826"/>
          <cell r="P4826">
            <v>0</v>
          </cell>
          <cell r="Q4826"/>
          <cell r="R4826"/>
          <cell r="S4826" t="str">
            <v xml:space="preserve">32819 </v>
          </cell>
          <cell r="T4826"/>
          <cell r="U4826"/>
          <cell r="V4826"/>
          <cell r="W4826"/>
          <cell r="X4826"/>
          <cell r="Y4826"/>
          <cell r="Z4826"/>
          <cell r="AA4826">
            <v>32819</v>
          </cell>
          <cell r="AB4826"/>
        </row>
        <row r="4827">
          <cell r="A4827"/>
          <cell r="B4827"/>
          <cell r="C4827"/>
          <cell r="D4827"/>
          <cell r="E4827"/>
          <cell r="F4827"/>
          <cell r="G4827"/>
          <cell r="H4827"/>
          <cell r="I4827"/>
          <cell r="J4827"/>
          <cell r="K4827"/>
          <cell r="L4827"/>
          <cell r="M4827"/>
          <cell r="N4827"/>
          <cell r="O4827"/>
          <cell r="P4827">
            <v>0</v>
          </cell>
          <cell r="Q4827"/>
          <cell r="R4827"/>
          <cell r="S4827" t="str">
            <v xml:space="preserve">32819 </v>
          </cell>
          <cell r="T4827"/>
          <cell r="U4827"/>
          <cell r="V4827"/>
          <cell r="W4827"/>
          <cell r="X4827"/>
          <cell r="Y4827"/>
          <cell r="Z4827"/>
          <cell r="AA4827">
            <v>32819</v>
          </cell>
          <cell r="AB4827"/>
        </row>
        <row r="4828">
          <cell r="A4828"/>
          <cell r="B4828"/>
          <cell r="C4828"/>
          <cell r="D4828"/>
          <cell r="E4828"/>
          <cell r="F4828"/>
          <cell r="G4828"/>
          <cell r="H4828"/>
          <cell r="I4828"/>
          <cell r="J4828"/>
          <cell r="K4828"/>
          <cell r="L4828"/>
          <cell r="M4828"/>
          <cell r="N4828"/>
          <cell r="O4828"/>
          <cell r="P4828">
            <v>0</v>
          </cell>
          <cell r="Q4828"/>
          <cell r="R4828"/>
          <cell r="S4828" t="str">
            <v xml:space="preserve">32819 </v>
          </cell>
          <cell r="T4828"/>
          <cell r="U4828"/>
          <cell r="V4828"/>
          <cell r="W4828"/>
          <cell r="X4828"/>
          <cell r="Y4828"/>
          <cell r="Z4828"/>
          <cell r="AA4828">
            <v>32819</v>
          </cell>
          <cell r="AB4828"/>
        </row>
        <row r="4829">
          <cell r="A4829"/>
          <cell r="B4829"/>
          <cell r="C4829"/>
          <cell r="D4829"/>
          <cell r="E4829"/>
          <cell r="F4829"/>
          <cell r="G4829"/>
          <cell r="H4829"/>
          <cell r="I4829"/>
          <cell r="J4829"/>
          <cell r="K4829"/>
          <cell r="L4829"/>
          <cell r="M4829"/>
          <cell r="N4829"/>
          <cell r="O4829"/>
          <cell r="P4829">
            <v>0</v>
          </cell>
          <cell r="Q4829"/>
          <cell r="R4829"/>
          <cell r="S4829" t="str">
            <v xml:space="preserve">32819 </v>
          </cell>
          <cell r="T4829"/>
          <cell r="U4829"/>
          <cell r="V4829"/>
          <cell r="W4829"/>
          <cell r="X4829"/>
          <cell r="Y4829"/>
          <cell r="Z4829"/>
          <cell r="AA4829">
            <v>32819</v>
          </cell>
          <cell r="AB4829"/>
        </row>
        <row r="4830">
          <cell r="A4830"/>
          <cell r="B4830"/>
          <cell r="C4830"/>
          <cell r="D4830"/>
          <cell r="E4830"/>
          <cell r="F4830"/>
          <cell r="G4830"/>
          <cell r="H4830"/>
          <cell r="I4830"/>
          <cell r="J4830"/>
          <cell r="K4830"/>
          <cell r="L4830"/>
          <cell r="M4830"/>
          <cell r="N4830"/>
          <cell r="O4830"/>
          <cell r="P4830">
            <v>0</v>
          </cell>
          <cell r="Q4830"/>
          <cell r="R4830"/>
          <cell r="S4830" t="str">
            <v xml:space="preserve">32819 </v>
          </cell>
          <cell r="T4830"/>
          <cell r="U4830"/>
          <cell r="V4830"/>
          <cell r="W4830"/>
          <cell r="X4830"/>
          <cell r="Y4830"/>
          <cell r="Z4830"/>
          <cell r="AA4830">
            <v>32819</v>
          </cell>
          <cell r="AB4830"/>
        </row>
        <row r="4831">
          <cell r="A4831"/>
          <cell r="B4831"/>
          <cell r="C4831"/>
          <cell r="D4831"/>
          <cell r="E4831"/>
          <cell r="F4831"/>
          <cell r="G4831"/>
          <cell r="H4831"/>
          <cell r="I4831"/>
          <cell r="J4831"/>
          <cell r="K4831"/>
          <cell r="L4831"/>
          <cell r="M4831"/>
          <cell r="N4831"/>
          <cell r="O4831"/>
          <cell r="P4831">
            <v>0</v>
          </cell>
          <cell r="Q4831"/>
          <cell r="R4831"/>
          <cell r="S4831" t="str">
            <v xml:space="preserve">32819 </v>
          </cell>
          <cell r="T4831"/>
          <cell r="U4831"/>
          <cell r="V4831"/>
          <cell r="W4831"/>
          <cell r="X4831"/>
          <cell r="Y4831"/>
          <cell r="Z4831"/>
          <cell r="AA4831">
            <v>32819</v>
          </cell>
          <cell r="AB4831"/>
        </row>
        <row r="4832">
          <cell r="A4832"/>
          <cell r="B4832"/>
          <cell r="C4832"/>
          <cell r="D4832"/>
          <cell r="E4832"/>
          <cell r="F4832"/>
          <cell r="G4832"/>
          <cell r="H4832"/>
          <cell r="I4832"/>
          <cell r="J4832"/>
          <cell r="K4832"/>
          <cell r="L4832"/>
          <cell r="M4832"/>
          <cell r="N4832"/>
          <cell r="O4832"/>
          <cell r="P4832">
            <v>0</v>
          </cell>
          <cell r="Q4832"/>
          <cell r="R4832"/>
          <cell r="S4832" t="str">
            <v xml:space="preserve">32819 </v>
          </cell>
          <cell r="T4832"/>
          <cell r="U4832"/>
          <cell r="V4832"/>
          <cell r="W4832"/>
          <cell r="X4832"/>
          <cell r="Y4832"/>
          <cell r="Z4832"/>
          <cell r="AA4832">
            <v>32819</v>
          </cell>
          <cell r="AB4832"/>
        </row>
        <row r="4833">
          <cell r="A4833"/>
          <cell r="B4833"/>
          <cell r="C4833"/>
          <cell r="D4833"/>
          <cell r="E4833"/>
          <cell r="F4833"/>
          <cell r="G4833"/>
          <cell r="H4833"/>
          <cell r="I4833"/>
          <cell r="J4833"/>
          <cell r="K4833"/>
          <cell r="L4833"/>
          <cell r="M4833"/>
          <cell r="N4833"/>
          <cell r="O4833"/>
          <cell r="P4833">
            <v>0</v>
          </cell>
          <cell r="Q4833"/>
          <cell r="R4833"/>
          <cell r="S4833" t="str">
            <v xml:space="preserve">32819 </v>
          </cell>
          <cell r="T4833"/>
          <cell r="U4833"/>
          <cell r="V4833"/>
          <cell r="W4833"/>
          <cell r="X4833"/>
          <cell r="Y4833"/>
          <cell r="Z4833"/>
          <cell r="AA4833">
            <v>32819</v>
          </cell>
          <cell r="AB4833"/>
        </row>
        <row r="4834">
          <cell r="A4834"/>
          <cell r="B4834"/>
          <cell r="C4834"/>
          <cell r="D4834"/>
          <cell r="E4834"/>
          <cell r="F4834"/>
          <cell r="G4834"/>
          <cell r="H4834"/>
          <cell r="I4834"/>
          <cell r="J4834"/>
          <cell r="K4834"/>
          <cell r="L4834"/>
          <cell r="M4834"/>
          <cell r="N4834"/>
          <cell r="O4834"/>
          <cell r="P4834">
            <v>0</v>
          </cell>
          <cell r="Q4834"/>
          <cell r="R4834"/>
          <cell r="S4834" t="str">
            <v xml:space="preserve">32819 </v>
          </cell>
          <cell r="T4834"/>
          <cell r="U4834"/>
          <cell r="V4834"/>
          <cell r="W4834"/>
          <cell r="X4834"/>
          <cell r="Y4834"/>
          <cell r="Z4834"/>
          <cell r="AA4834">
            <v>32819</v>
          </cell>
          <cell r="AB4834"/>
        </row>
        <row r="4835">
          <cell r="A4835"/>
          <cell r="B4835"/>
          <cell r="C4835"/>
          <cell r="D4835"/>
          <cell r="E4835"/>
          <cell r="F4835"/>
          <cell r="G4835"/>
          <cell r="H4835"/>
          <cell r="I4835"/>
          <cell r="J4835"/>
          <cell r="K4835"/>
          <cell r="L4835"/>
          <cell r="M4835"/>
          <cell r="N4835"/>
          <cell r="O4835"/>
          <cell r="P4835">
            <v>0</v>
          </cell>
          <cell r="Q4835"/>
          <cell r="R4835"/>
          <cell r="S4835" t="str">
            <v xml:space="preserve">32819 </v>
          </cell>
          <cell r="T4835"/>
          <cell r="U4835"/>
          <cell r="V4835"/>
          <cell r="W4835"/>
          <cell r="X4835"/>
          <cell r="Y4835"/>
          <cell r="Z4835"/>
          <cell r="AA4835">
            <v>32819</v>
          </cell>
          <cell r="AB4835"/>
        </row>
        <row r="4836">
          <cell r="A4836"/>
          <cell r="B4836"/>
          <cell r="C4836"/>
          <cell r="D4836"/>
          <cell r="E4836"/>
          <cell r="F4836"/>
          <cell r="G4836"/>
          <cell r="H4836"/>
          <cell r="I4836"/>
          <cell r="J4836"/>
          <cell r="K4836"/>
          <cell r="L4836"/>
          <cell r="M4836"/>
          <cell r="N4836"/>
          <cell r="O4836"/>
          <cell r="P4836">
            <v>0</v>
          </cell>
          <cell r="Q4836"/>
          <cell r="R4836"/>
          <cell r="S4836" t="str">
            <v xml:space="preserve">32819 </v>
          </cell>
          <cell r="T4836"/>
          <cell r="U4836"/>
          <cell r="V4836"/>
          <cell r="W4836"/>
          <cell r="X4836"/>
          <cell r="Y4836"/>
          <cell r="Z4836"/>
          <cell r="AA4836">
            <v>32819</v>
          </cell>
          <cell r="AB4836"/>
        </row>
        <row r="4837">
          <cell r="A4837"/>
          <cell r="B4837"/>
          <cell r="C4837"/>
          <cell r="D4837"/>
          <cell r="E4837"/>
          <cell r="F4837"/>
          <cell r="G4837"/>
          <cell r="H4837"/>
          <cell r="I4837"/>
          <cell r="J4837"/>
          <cell r="K4837"/>
          <cell r="L4837"/>
          <cell r="M4837"/>
          <cell r="N4837"/>
          <cell r="O4837"/>
          <cell r="P4837">
            <v>0</v>
          </cell>
          <cell r="Q4837"/>
          <cell r="R4837"/>
          <cell r="S4837" t="str">
            <v xml:space="preserve">32819 </v>
          </cell>
          <cell r="T4837"/>
          <cell r="U4837"/>
          <cell r="V4837"/>
          <cell r="W4837"/>
          <cell r="X4837"/>
          <cell r="Y4837"/>
          <cell r="Z4837"/>
          <cell r="AA4837">
            <v>32819</v>
          </cell>
          <cell r="AB4837"/>
        </row>
        <row r="4838">
          <cell r="A4838"/>
          <cell r="B4838"/>
          <cell r="C4838"/>
          <cell r="D4838"/>
          <cell r="E4838"/>
          <cell r="F4838"/>
          <cell r="G4838"/>
          <cell r="H4838"/>
          <cell r="I4838"/>
          <cell r="J4838"/>
          <cell r="K4838"/>
          <cell r="L4838"/>
          <cell r="M4838"/>
          <cell r="N4838"/>
          <cell r="O4838"/>
          <cell r="P4838">
            <v>0</v>
          </cell>
          <cell r="Q4838"/>
          <cell r="R4838"/>
          <cell r="S4838" t="str">
            <v xml:space="preserve">32819 </v>
          </cell>
          <cell r="T4838"/>
          <cell r="U4838"/>
          <cell r="V4838"/>
          <cell r="W4838"/>
          <cell r="X4838"/>
          <cell r="Y4838"/>
          <cell r="Z4838"/>
          <cell r="AA4838">
            <v>32819</v>
          </cell>
          <cell r="AB4838"/>
        </row>
        <row r="4839">
          <cell r="A4839"/>
          <cell r="B4839"/>
          <cell r="C4839"/>
          <cell r="D4839"/>
          <cell r="E4839"/>
          <cell r="F4839"/>
          <cell r="G4839"/>
          <cell r="H4839"/>
          <cell r="I4839"/>
          <cell r="J4839"/>
          <cell r="K4839"/>
          <cell r="L4839"/>
          <cell r="M4839"/>
          <cell r="N4839"/>
          <cell r="O4839"/>
          <cell r="P4839">
            <v>0</v>
          </cell>
          <cell r="Q4839"/>
          <cell r="R4839"/>
          <cell r="S4839" t="str">
            <v xml:space="preserve">32819 </v>
          </cell>
          <cell r="T4839"/>
          <cell r="U4839"/>
          <cell r="V4839"/>
          <cell r="W4839"/>
          <cell r="X4839"/>
          <cell r="Y4839"/>
          <cell r="Z4839"/>
          <cell r="AA4839">
            <v>32819</v>
          </cell>
          <cell r="AB4839"/>
        </row>
        <row r="4840">
          <cell r="A4840"/>
          <cell r="B4840"/>
          <cell r="C4840"/>
          <cell r="D4840"/>
          <cell r="E4840"/>
          <cell r="F4840"/>
          <cell r="G4840"/>
          <cell r="H4840"/>
          <cell r="I4840"/>
          <cell r="J4840"/>
          <cell r="K4840"/>
          <cell r="L4840"/>
          <cell r="M4840"/>
          <cell r="N4840"/>
          <cell r="O4840"/>
          <cell r="P4840">
            <v>0</v>
          </cell>
          <cell r="Q4840"/>
          <cell r="R4840"/>
          <cell r="S4840" t="str">
            <v xml:space="preserve">32819 </v>
          </cell>
          <cell r="T4840"/>
          <cell r="U4840"/>
          <cell r="V4840"/>
          <cell r="W4840"/>
          <cell r="X4840"/>
          <cell r="Y4840"/>
          <cell r="Z4840"/>
          <cell r="AA4840">
            <v>32819</v>
          </cell>
          <cell r="AB4840"/>
        </row>
        <row r="4841">
          <cell r="A4841"/>
          <cell r="B4841"/>
          <cell r="C4841"/>
          <cell r="D4841"/>
          <cell r="E4841"/>
          <cell r="F4841"/>
          <cell r="G4841"/>
          <cell r="H4841"/>
          <cell r="I4841"/>
          <cell r="J4841"/>
          <cell r="K4841"/>
          <cell r="L4841"/>
          <cell r="M4841"/>
          <cell r="N4841"/>
          <cell r="O4841"/>
          <cell r="P4841">
            <v>0</v>
          </cell>
          <cell r="Q4841"/>
          <cell r="R4841"/>
          <cell r="S4841" t="str">
            <v xml:space="preserve">32819 </v>
          </cell>
          <cell r="T4841"/>
          <cell r="U4841"/>
          <cell r="V4841"/>
          <cell r="W4841"/>
          <cell r="X4841"/>
          <cell r="Y4841"/>
          <cell r="Z4841"/>
          <cell r="AA4841">
            <v>32819</v>
          </cell>
          <cell r="AB4841"/>
        </row>
        <row r="4842">
          <cell r="A4842"/>
          <cell r="B4842"/>
          <cell r="C4842"/>
          <cell r="D4842"/>
          <cell r="E4842"/>
          <cell r="F4842"/>
          <cell r="G4842"/>
          <cell r="H4842"/>
          <cell r="I4842"/>
          <cell r="J4842"/>
          <cell r="K4842"/>
          <cell r="L4842"/>
          <cell r="M4842"/>
          <cell r="N4842"/>
          <cell r="O4842"/>
          <cell r="P4842">
            <v>0</v>
          </cell>
          <cell r="Q4842"/>
          <cell r="R4842"/>
          <cell r="S4842" t="str">
            <v xml:space="preserve">32819 </v>
          </cell>
          <cell r="T4842"/>
          <cell r="U4842"/>
          <cell r="V4842"/>
          <cell r="W4842"/>
          <cell r="X4842"/>
          <cell r="Y4842"/>
          <cell r="Z4842"/>
          <cell r="AA4842">
            <v>32819</v>
          </cell>
          <cell r="AB4842"/>
        </row>
        <row r="4843">
          <cell r="A4843"/>
          <cell r="B4843"/>
          <cell r="C4843"/>
          <cell r="D4843"/>
          <cell r="E4843"/>
          <cell r="F4843"/>
          <cell r="G4843"/>
          <cell r="H4843"/>
          <cell r="I4843"/>
          <cell r="J4843"/>
          <cell r="K4843"/>
          <cell r="L4843"/>
          <cell r="M4843"/>
          <cell r="N4843"/>
          <cell r="O4843"/>
          <cell r="P4843">
            <v>0</v>
          </cell>
          <cell r="Q4843"/>
          <cell r="R4843"/>
          <cell r="S4843" t="str">
            <v xml:space="preserve">32819 </v>
          </cell>
          <cell r="T4843"/>
          <cell r="U4843"/>
          <cell r="V4843"/>
          <cell r="W4843"/>
          <cell r="X4843"/>
          <cell r="Y4843"/>
          <cell r="Z4843"/>
          <cell r="AA4843">
            <v>32819</v>
          </cell>
          <cell r="AB4843"/>
        </row>
        <row r="4844">
          <cell r="A4844"/>
          <cell r="B4844"/>
          <cell r="C4844"/>
          <cell r="D4844"/>
          <cell r="E4844"/>
          <cell r="F4844"/>
          <cell r="G4844"/>
          <cell r="H4844"/>
          <cell r="I4844"/>
          <cell r="J4844"/>
          <cell r="K4844"/>
          <cell r="L4844"/>
          <cell r="M4844"/>
          <cell r="N4844"/>
          <cell r="O4844"/>
          <cell r="P4844">
            <v>0</v>
          </cell>
          <cell r="Q4844"/>
          <cell r="R4844"/>
          <cell r="S4844" t="str">
            <v xml:space="preserve">32819 </v>
          </cell>
          <cell r="T4844"/>
          <cell r="U4844"/>
          <cell r="V4844"/>
          <cell r="W4844"/>
          <cell r="X4844"/>
          <cell r="Y4844"/>
          <cell r="Z4844"/>
          <cell r="AA4844">
            <v>32819</v>
          </cell>
          <cell r="AB4844"/>
        </row>
        <row r="4845">
          <cell r="A4845"/>
          <cell r="B4845"/>
          <cell r="C4845"/>
          <cell r="D4845"/>
          <cell r="E4845"/>
          <cell r="F4845"/>
          <cell r="G4845"/>
          <cell r="H4845"/>
          <cell r="I4845"/>
          <cell r="J4845"/>
          <cell r="K4845"/>
          <cell r="L4845"/>
          <cell r="M4845"/>
          <cell r="N4845"/>
          <cell r="O4845"/>
          <cell r="P4845">
            <v>0</v>
          </cell>
          <cell r="Q4845"/>
          <cell r="R4845"/>
          <cell r="S4845" t="str">
            <v xml:space="preserve">32819 </v>
          </cell>
          <cell r="T4845"/>
          <cell r="U4845"/>
          <cell r="V4845"/>
          <cell r="W4845"/>
          <cell r="X4845"/>
          <cell r="Y4845"/>
          <cell r="Z4845"/>
          <cell r="AA4845">
            <v>32819</v>
          </cell>
          <cell r="AB4845"/>
        </row>
        <row r="4846">
          <cell r="A4846"/>
          <cell r="B4846"/>
          <cell r="C4846"/>
          <cell r="D4846"/>
          <cell r="E4846"/>
          <cell r="F4846"/>
          <cell r="G4846"/>
          <cell r="H4846"/>
          <cell r="I4846"/>
          <cell r="J4846"/>
          <cell r="K4846"/>
          <cell r="L4846"/>
          <cell r="M4846"/>
          <cell r="N4846"/>
          <cell r="O4846"/>
          <cell r="P4846">
            <v>0</v>
          </cell>
          <cell r="Q4846"/>
          <cell r="R4846"/>
          <cell r="S4846" t="str">
            <v xml:space="preserve">32819 </v>
          </cell>
          <cell r="T4846"/>
          <cell r="U4846"/>
          <cell r="V4846"/>
          <cell r="W4846"/>
          <cell r="X4846"/>
          <cell r="Y4846"/>
          <cell r="Z4846"/>
          <cell r="AA4846">
            <v>32819</v>
          </cell>
          <cell r="AB4846"/>
        </row>
        <row r="4847">
          <cell r="A4847"/>
          <cell r="B4847"/>
          <cell r="C4847"/>
          <cell r="D4847"/>
          <cell r="E4847"/>
          <cell r="F4847"/>
          <cell r="G4847"/>
          <cell r="H4847"/>
          <cell r="I4847"/>
          <cell r="J4847"/>
          <cell r="K4847"/>
          <cell r="L4847"/>
          <cell r="M4847"/>
          <cell r="N4847"/>
          <cell r="O4847"/>
          <cell r="P4847">
            <v>0</v>
          </cell>
          <cell r="Q4847"/>
          <cell r="R4847"/>
          <cell r="S4847" t="str">
            <v xml:space="preserve">32819 </v>
          </cell>
          <cell r="T4847"/>
          <cell r="U4847"/>
          <cell r="V4847"/>
          <cell r="W4847"/>
          <cell r="X4847"/>
          <cell r="Y4847"/>
          <cell r="Z4847"/>
          <cell r="AA4847">
            <v>32819</v>
          </cell>
          <cell r="AB4847"/>
        </row>
        <row r="4848">
          <cell r="A4848"/>
          <cell r="B4848"/>
          <cell r="C4848"/>
          <cell r="D4848"/>
          <cell r="E4848"/>
          <cell r="F4848"/>
          <cell r="G4848"/>
          <cell r="H4848"/>
          <cell r="I4848"/>
          <cell r="J4848"/>
          <cell r="K4848"/>
          <cell r="L4848"/>
          <cell r="M4848"/>
          <cell r="N4848"/>
          <cell r="O4848"/>
          <cell r="P4848">
            <v>0</v>
          </cell>
          <cell r="Q4848"/>
          <cell r="R4848"/>
          <cell r="S4848" t="str">
            <v xml:space="preserve">32819 </v>
          </cell>
          <cell r="T4848"/>
          <cell r="U4848"/>
          <cell r="V4848"/>
          <cell r="W4848"/>
          <cell r="X4848"/>
          <cell r="Y4848"/>
          <cell r="Z4848"/>
          <cell r="AA4848">
            <v>32819</v>
          </cell>
          <cell r="AB4848"/>
        </row>
        <row r="4849">
          <cell r="A4849"/>
          <cell r="B4849"/>
          <cell r="C4849"/>
          <cell r="D4849"/>
          <cell r="E4849"/>
          <cell r="F4849"/>
          <cell r="G4849"/>
          <cell r="H4849"/>
          <cell r="I4849"/>
          <cell r="J4849"/>
          <cell r="K4849"/>
          <cell r="L4849"/>
          <cell r="M4849"/>
          <cell r="N4849"/>
          <cell r="O4849"/>
          <cell r="P4849">
            <v>0</v>
          </cell>
          <cell r="Q4849"/>
          <cell r="R4849"/>
          <cell r="S4849" t="str">
            <v xml:space="preserve">32819 </v>
          </cell>
          <cell r="T4849"/>
          <cell r="U4849"/>
          <cell r="V4849"/>
          <cell r="W4849"/>
          <cell r="X4849"/>
          <cell r="Y4849"/>
          <cell r="Z4849"/>
          <cell r="AA4849">
            <v>32819</v>
          </cell>
          <cell r="AB4849"/>
        </row>
        <row r="4850">
          <cell r="A4850"/>
          <cell r="B4850"/>
          <cell r="C4850"/>
          <cell r="D4850"/>
          <cell r="E4850"/>
          <cell r="F4850"/>
          <cell r="G4850"/>
          <cell r="H4850"/>
          <cell r="I4850"/>
          <cell r="J4850"/>
          <cell r="K4850"/>
          <cell r="L4850"/>
          <cell r="M4850"/>
          <cell r="N4850"/>
          <cell r="O4850"/>
          <cell r="P4850">
            <v>0</v>
          </cell>
          <cell r="Q4850"/>
          <cell r="R4850"/>
          <cell r="S4850" t="str">
            <v xml:space="preserve">32819 </v>
          </cell>
          <cell r="T4850"/>
          <cell r="U4850"/>
          <cell r="V4850"/>
          <cell r="W4850"/>
          <cell r="X4850"/>
          <cell r="Y4850"/>
          <cell r="Z4850"/>
          <cell r="AA4850">
            <v>32819</v>
          </cell>
          <cell r="AB4850"/>
        </row>
        <row r="4851">
          <cell r="A4851"/>
          <cell r="B4851"/>
          <cell r="C4851"/>
          <cell r="D4851"/>
          <cell r="E4851"/>
          <cell r="F4851"/>
          <cell r="G4851"/>
          <cell r="H4851"/>
          <cell r="I4851"/>
          <cell r="J4851"/>
          <cell r="K4851"/>
          <cell r="L4851"/>
          <cell r="M4851"/>
          <cell r="N4851"/>
          <cell r="O4851"/>
          <cell r="P4851">
            <v>0</v>
          </cell>
          <cell r="Q4851"/>
          <cell r="R4851"/>
          <cell r="S4851" t="str">
            <v xml:space="preserve">32819 </v>
          </cell>
          <cell r="T4851"/>
          <cell r="U4851"/>
          <cell r="V4851"/>
          <cell r="W4851"/>
          <cell r="X4851"/>
          <cell r="Y4851"/>
          <cell r="Z4851"/>
          <cell r="AA4851">
            <v>32819</v>
          </cell>
          <cell r="AB4851"/>
        </row>
        <row r="4852">
          <cell r="A4852"/>
          <cell r="B4852"/>
          <cell r="C4852"/>
          <cell r="D4852"/>
          <cell r="E4852"/>
          <cell r="F4852"/>
          <cell r="G4852"/>
          <cell r="H4852"/>
          <cell r="I4852"/>
          <cell r="J4852"/>
          <cell r="K4852"/>
          <cell r="L4852"/>
          <cell r="M4852"/>
          <cell r="N4852"/>
          <cell r="O4852"/>
          <cell r="P4852">
            <v>0</v>
          </cell>
          <cell r="Q4852"/>
          <cell r="R4852"/>
          <cell r="S4852" t="str">
            <v xml:space="preserve">32819 </v>
          </cell>
          <cell r="T4852"/>
          <cell r="U4852"/>
          <cell r="V4852"/>
          <cell r="W4852"/>
          <cell r="X4852"/>
          <cell r="Y4852"/>
          <cell r="Z4852"/>
          <cell r="AA4852">
            <v>32819</v>
          </cell>
          <cell r="AB4852"/>
        </row>
        <row r="4853">
          <cell r="A4853"/>
          <cell r="B4853"/>
          <cell r="C4853"/>
          <cell r="D4853"/>
          <cell r="E4853"/>
          <cell r="F4853"/>
          <cell r="G4853"/>
          <cell r="H4853"/>
          <cell r="I4853"/>
          <cell r="J4853"/>
          <cell r="K4853"/>
          <cell r="L4853"/>
          <cell r="M4853"/>
          <cell r="N4853"/>
          <cell r="O4853"/>
          <cell r="P4853">
            <v>0</v>
          </cell>
          <cell r="Q4853"/>
          <cell r="R4853"/>
          <cell r="S4853" t="str">
            <v xml:space="preserve">32819 </v>
          </cell>
          <cell r="T4853"/>
          <cell r="U4853"/>
          <cell r="V4853"/>
          <cell r="W4853"/>
          <cell r="X4853"/>
          <cell r="Y4853"/>
          <cell r="Z4853"/>
          <cell r="AA4853">
            <v>32819</v>
          </cell>
          <cell r="AB4853"/>
        </row>
        <row r="4854">
          <cell r="A4854"/>
          <cell r="B4854"/>
          <cell r="C4854"/>
          <cell r="D4854"/>
          <cell r="E4854"/>
          <cell r="F4854"/>
          <cell r="G4854"/>
          <cell r="H4854"/>
          <cell r="I4854"/>
          <cell r="J4854"/>
          <cell r="K4854"/>
          <cell r="L4854"/>
          <cell r="M4854"/>
          <cell r="N4854"/>
          <cell r="O4854"/>
          <cell r="P4854">
            <v>0</v>
          </cell>
          <cell r="Q4854"/>
          <cell r="R4854"/>
          <cell r="S4854" t="str">
            <v xml:space="preserve">32819 </v>
          </cell>
          <cell r="T4854"/>
          <cell r="U4854"/>
          <cell r="V4854"/>
          <cell r="W4854"/>
          <cell r="X4854"/>
          <cell r="Y4854"/>
          <cell r="Z4854"/>
          <cell r="AA4854">
            <v>32819</v>
          </cell>
          <cell r="AB4854"/>
        </row>
        <row r="4855">
          <cell r="A4855"/>
          <cell r="B4855"/>
          <cell r="C4855"/>
          <cell r="D4855"/>
          <cell r="E4855"/>
          <cell r="F4855"/>
          <cell r="G4855"/>
          <cell r="H4855"/>
          <cell r="I4855"/>
          <cell r="J4855"/>
          <cell r="K4855"/>
          <cell r="L4855"/>
          <cell r="M4855"/>
          <cell r="N4855"/>
          <cell r="O4855"/>
          <cell r="P4855">
            <v>0</v>
          </cell>
          <cell r="Q4855"/>
          <cell r="R4855"/>
          <cell r="S4855" t="str">
            <v xml:space="preserve">32819 </v>
          </cell>
          <cell r="T4855"/>
          <cell r="U4855"/>
          <cell r="V4855"/>
          <cell r="W4855"/>
          <cell r="X4855"/>
          <cell r="Y4855"/>
          <cell r="Z4855"/>
          <cell r="AA4855">
            <v>32819</v>
          </cell>
          <cell r="AB4855"/>
        </row>
        <row r="4856">
          <cell r="A4856"/>
          <cell r="B4856"/>
          <cell r="C4856"/>
          <cell r="D4856"/>
          <cell r="E4856"/>
          <cell r="F4856"/>
          <cell r="G4856"/>
          <cell r="H4856"/>
          <cell r="I4856"/>
          <cell r="J4856"/>
          <cell r="K4856"/>
          <cell r="L4856"/>
          <cell r="M4856"/>
          <cell r="N4856"/>
          <cell r="O4856"/>
          <cell r="P4856">
            <v>0</v>
          </cell>
          <cell r="Q4856"/>
          <cell r="R4856"/>
          <cell r="S4856" t="str">
            <v xml:space="preserve">32819 </v>
          </cell>
          <cell r="T4856"/>
          <cell r="U4856"/>
          <cell r="V4856"/>
          <cell r="W4856"/>
          <cell r="X4856"/>
          <cell r="Y4856"/>
          <cell r="Z4856"/>
          <cell r="AA4856">
            <v>32819</v>
          </cell>
          <cell r="AB4856"/>
        </row>
        <row r="4857">
          <cell r="A4857"/>
          <cell r="B4857"/>
          <cell r="C4857"/>
          <cell r="D4857"/>
          <cell r="E4857"/>
          <cell r="F4857"/>
          <cell r="G4857"/>
          <cell r="H4857"/>
          <cell r="I4857"/>
          <cell r="J4857"/>
          <cell r="K4857"/>
          <cell r="L4857"/>
          <cell r="M4857"/>
          <cell r="N4857"/>
          <cell r="O4857"/>
          <cell r="P4857">
            <v>0</v>
          </cell>
          <cell r="Q4857"/>
          <cell r="R4857"/>
          <cell r="S4857" t="str">
            <v xml:space="preserve">32819 </v>
          </cell>
          <cell r="T4857"/>
          <cell r="U4857"/>
          <cell r="V4857"/>
          <cell r="W4857"/>
          <cell r="X4857"/>
          <cell r="Y4857"/>
          <cell r="Z4857"/>
          <cell r="AA4857">
            <v>32819</v>
          </cell>
          <cell r="AB4857"/>
        </row>
        <row r="4858">
          <cell r="A4858"/>
          <cell r="B4858"/>
          <cell r="C4858"/>
          <cell r="D4858"/>
          <cell r="E4858"/>
          <cell r="F4858"/>
          <cell r="G4858"/>
          <cell r="H4858"/>
          <cell r="I4858"/>
          <cell r="J4858"/>
          <cell r="K4858"/>
          <cell r="L4858"/>
          <cell r="M4858"/>
          <cell r="N4858"/>
          <cell r="O4858"/>
          <cell r="P4858">
            <v>0</v>
          </cell>
          <cell r="Q4858"/>
          <cell r="R4858"/>
          <cell r="S4858" t="str">
            <v xml:space="preserve">32819 </v>
          </cell>
          <cell r="T4858"/>
          <cell r="U4858"/>
          <cell r="V4858"/>
          <cell r="W4858"/>
          <cell r="X4858"/>
          <cell r="Y4858"/>
          <cell r="Z4858"/>
          <cell r="AA4858">
            <v>32819</v>
          </cell>
          <cell r="AB4858"/>
        </row>
        <row r="4859">
          <cell r="A4859"/>
          <cell r="B4859"/>
          <cell r="C4859"/>
          <cell r="D4859"/>
          <cell r="E4859"/>
          <cell r="F4859"/>
          <cell r="G4859"/>
          <cell r="H4859"/>
          <cell r="I4859"/>
          <cell r="J4859"/>
          <cell r="K4859"/>
          <cell r="L4859"/>
          <cell r="M4859"/>
          <cell r="N4859"/>
          <cell r="O4859"/>
          <cell r="P4859">
            <v>0</v>
          </cell>
          <cell r="Q4859"/>
          <cell r="R4859"/>
          <cell r="S4859" t="str">
            <v xml:space="preserve">32819 </v>
          </cell>
          <cell r="T4859"/>
          <cell r="U4859"/>
          <cell r="V4859"/>
          <cell r="W4859"/>
          <cell r="X4859"/>
          <cell r="Y4859"/>
          <cell r="Z4859"/>
          <cell r="AA4859">
            <v>32819</v>
          </cell>
          <cell r="AB4859"/>
        </row>
        <row r="4860">
          <cell r="A4860"/>
          <cell r="B4860"/>
          <cell r="C4860"/>
          <cell r="D4860"/>
          <cell r="E4860"/>
          <cell r="F4860"/>
          <cell r="G4860"/>
          <cell r="H4860"/>
          <cell r="I4860"/>
          <cell r="J4860"/>
          <cell r="K4860"/>
          <cell r="L4860"/>
          <cell r="M4860"/>
          <cell r="N4860"/>
          <cell r="O4860"/>
          <cell r="P4860">
            <v>0</v>
          </cell>
          <cell r="Q4860"/>
          <cell r="R4860"/>
          <cell r="S4860" t="str">
            <v xml:space="preserve">32819 </v>
          </cell>
          <cell r="T4860"/>
          <cell r="U4860"/>
          <cell r="V4860"/>
          <cell r="W4860"/>
          <cell r="X4860"/>
          <cell r="Y4860"/>
          <cell r="Z4860"/>
          <cell r="AA4860">
            <v>32819</v>
          </cell>
          <cell r="AB4860"/>
        </row>
        <row r="4861">
          <cell r="A4861"/>
          <cell r="B4861"/>
          <cell r="C4861"/>
          <cell r="D4861"/>
          <cell r="E4861"/>
          <cell r="F4861"/>
          <cell r="G4861"/>
          <cell r="H4861"/>
          <cell r="I4861"/>
          <cell r="J4861"/>
          <cell r="K4861"/>
          <cell r="L4861"/>
          <cell r="M4861"/>
          <cell r="N4861"/>
          <cell r="O4861"/>
          <cell r="P4861">
            <v>0</v>
          </cell>
          <cell r="Q4861"/>
          <cell r="R4861"/>
          <cell r="S4861" t="str">
            <v xml:space="preserve">32819 </v>
          </cell>
          <cell r="T4861"/>
          <cell r="U4861"/>
          <cell r="V4861"/>
          <cell r="W4861"/>
          <cell r="X4861"/>
          <cell r="Y4861"/>
          <cell r="Z4861"/>
          <cell r="AA4861">
            <v>32819</v>
          </cell>
          <cell r="AB4861"/>
        </row>
        <row r="4862">
          <cell r="A4862"/>
          <cell r="B4862"/>
          <cell r="C4862"/>
          <cell r="D4862"/>
          <cell r="E4862"/>
          <cell r="F4862"/>
          <cell r="G4862"/>
          <cell r="H4862"/>
          <cell r="I4862"/>
          <cell r="J4862"/>
          <cell r="K4862"/>
          <cell r="L4862"/>
          <cell r="M4862"/>
          <cell r="N4862"/>
          <cell r="O4862"/>
          <cell r="P4862">
            <v>0</v>
          </cell>
          <cell r="Q4862"/>
          <cell r="R4862"/>
          <cell r="S4862" t="str">
            <v xml:space="preserve">32819 </v>
          </cell>
          <cell r="T4862"/>
          <cell r="U4862"/>
          <cell r="V4862"/>
          <cell r="W4862"/>
          <cell r="X4862"/>
          <cell r="Y4862"/>
          <cell r="Z4862"/>
          <cell r="AA4862">
            <v>32819</v>
          </cell>
          <cell r="AB4862"/>
        </row>
        <row r="4863">
          <cell r="A4863"/>
          <cell r="B4863"/>
          <cell r="C4863"/>
          <cell r="D4863"/>
          <cell r="E4863"/>
          <cell r="F4863"/>
          <cell r="G4863"/>
          <cell r="H4863"/>
          <cell r="I4863"/>
          <cell r="J4863"/>
          <cell r="K4863"/>
          <cell r="L4863"/>
          <cell r="M4863"/>
          <cell r="N4863"/>
          <cell r="O4863"/>
          <cell r="P4863">
            <v>0</v>
          </cell>
          <cell r="Q4863"/>
          <cell r="R4863"/>
          <cell r="S4863" t="str">
            <v xml:space="preserve">32819 </v>
          </cell>
          <cell r="T4863"/>
          <cell r="U4863"/>
          <cell r="V4863"/>
          <cell r="W4863"/>
          <cell r="X4863"/>
          <cell r="Y4863"/>
          <cell r="Z4863"/>
          <cell r="AA4863">
            <v>32819</v>
          </cell>
          <cell r="AB4863"/>
        </row>
        <row r="4864">
          <cell r="A4864"/>
          <cell r="B4864"/>
          <cell r="C4864"/>
          <cell r="D4864"/>
          <cell r="E4864"/>
          <cell r="F4864"/>
          <cell r="G4864"/>
          <cell r="H4864"/>
          <cell r="I4864"/>
          <cell r="J4864"/>
          <cell r="K4864"/>
          <cell r="L4864"/>
          <cell r="M4864"/>
          <cell r="N4864"/>
          <cell r="O4864"/>
          <cell r="P4864">
            <v>0</v>
          </cell>
          <cell r="Q4864"/>
          <cell r="R4864"/>
          <cell r="S4864" t="str">
            <v xml:space="preserve">32819 </v>
          </cell>
          <cell r="T4864"/>
          <cell r="U4864"/>
          <cell r="V4864"/>
          <cell r="W4864"/>
          <cell r="X4864"/>
          <cell r="Y4864"/>
          <cell r="Z4864"/>
          <cell r="AA4864">
            <v>32819</v>
          </cell>
          <cell r="AB4864"/>
        </row>
        <row r="4865">
          <cell r="A4865"/>
          <cell r="B4865"/>
          <cell r="C4865"/>
          <cell r="D4865"/>
          <cell r="E4865"/>
          <cell r="F4865"/>
          <cell r="G4865"/>
          <cell r="H4865"/>
          <cell r="I4865"/>
          <cell r="J4865"/>
          <cell r="K4865"/>
          <cell r="L4865"/>
          <cell r="M4865"/>
          <cell r="N4865"/>
          <cell r="O4865"/>
          <cell r="P4865">
            <v>0</v>
          </cell>
          <cell r="Q4865"/>
          <cell r="R4865"/>
          <cell r="S4865" t="str">
            <v xml:space="preserve">32819 </v>
          </cell>
          <cell r="T4865"/>
          <cell r="U4865"/>
          <cell r="V4865"/>
          <cell r="W4865"/>
          <cell r="X4865"/>
          <cell r="Y4865"/>
          <cell r="Z4865"/>
          <cell r="AA4865">
            <v>32819</v>
          </cell>
          <cell r="AB4865"/>
        </row>
        <row r="4866">
          <cell r="A4866"/>
          <cell r="B4866"/>
          <cell r="C4866"/>
          <cell r="D4866"/>
          <cell r="E4866"/>
          <cell r="F4866"/>
          <cell r="G4866"/>
          <cell r="H4866"/>
          <cell r="I4866"/>
          <cell r="J4866"/>
          <cell r="K4866"/>
          <cell r="L4866"/>
          <cell r="M4866"/>
          <cell r="N4866"/>
          <cell r="O4866"/>
          <cell r="P4866">
            <v>0</v>
          </cell>
          <cell r="Q4866"/>
          <cell r="R4866"/>
          <cell r="S4866" t="str">
            <v xml:space="preserve">32819 </v>
          </cell>
          <cell r="T4866"/>
          <cell r="U4866"/>
          <cell r="V4866"/>
          <cell r="W4866"/>
          <cell r="X4866"/>
          <cell r="Y4866"/>
          <cell r="Z4866"/>
          <cell r="AA4866">
            <v>32819</v>
          </cell>
          <cell r="AB4866"/>
        </row>
        <row r="4867">
          <cell r="A4867"/>
          <cell r="B4867"/>
          <cell r="C4867"/>
          <cell r="D4867"/>
          <cell r="E4867"/>
          <cell r="F4867"/>
          <cell r="G4867"/>
          <cell r="H4867"/>
          <cell r="I4867"/>
          <cell r="J4867"/>
          <cell r="K4867"/>
          <cell r="L4867"/>
          <cell r="M4867"/>
          <cell r="N4867"/>
          <cell r="O4867"/>
          <cell r="P4867">
            <v>0</v>
          </cell>
          <cell r="Q4867"/>
          <cell r="R4867"/>
          <cell r="S4867" t="str">
            <v xml:space="preserve">32819 </v>
          </cell>
          <cell r="T4867"/>
          <cell r="U4867"/>
          <cell r="V4867"/>
          <cell r="W4867"/>
          <cell r="X4867"/>
          <cell r="Y4867"/>
          <cell r="Z4867"/>
          <cell r="AA4867">
            <v>32819</v>
          </cell>
          <cell r="AB4867"/>
        </row>
        <row r="4868">
          <cell r="A4868"/>
          <cell r="B4868"/>
          <cell r="C4868"/>
          <cell r="D4868"/>
          <cell r="E4868"/>
          <cell r="F4868"/>
          <cell r="G4868"/>
          <cell r="H4868"/>
          <cell r="I4868"/>
          <cell r="J4868"/>
          <cell r="K4868"/>
          <cell r="L4868"/>
          <cell r="M4868"/>
          <cell r="N4868"/>
          <cell r="O4868"/>
          <cell r="P4868">
            <v>0</v>
          </cell>
          <cell r="Q4868"/>
          <cell r="R4868"/>
          <cell r="S4868" t="str">
            <v xml:space="preserve">32819 </v>
          </cell>
          <cell r="T4868"/>
          <cell r="U4868"/>
          <cell r="V4868"/>
          <cell r="W4868"/>
          <cell r="X4868"/>
          <cell r="Y4868"/>
          <cell r="Z4868"/>
          <cell r="AA4868">
            <v>32819</v>
          </cell>
          <cell r="AB4868"/>
        </row>
        <row r="4869">
          <cell r="A4869"/>
          <cell r="B4869"/>
          <cell r="C4869"/>
          <cell r="D4869"/>
          <cell r="E4869"/>
          <cell r="F4869"/>
          <cell r="G4869"/>
          <cell r="H4869"/>
          <cell r="I4869"/>
          <cell r="J4869"/>
          <cell r="K4869"/>
          <cell r="L4869"/>
          <cell r="M4869"/>
          <cell r="N4869"/>
          <cell r="O4869"/>
          <cell r="P4869">
            <v>0</v>
          </cell>
          <cell r="Q4869"/>
          <cell r="R4869"/>
          <cell r="S4869" t="str">
            <v xml:space="preserve">32819 </v>
          </cell>
          <cell r="T4869"/>
          <cell r="U4869"/>
          <cell r="V4869"/>
          <cell r="W4869"/>
          <cell r="X4869"/>
          <cell r="Y4869"/>
          <cell r="Z4869"/>
          <cell r="AA4869">
            <v>32819</v>
          </cell>
          <cell r="AB4869"/>
        </row>
        <row r="4870">
          <cell r="A4870"/>
          <cell r="B4870"/>
          <cell r="C4870"/>
          <cell r="D4870"/>
          <cell r="E4870"/>
          <cell r="F4870"/>
          <cell r="G4870"/>
          <cell r="H4870"/>
          <cell r="I4870"/>
          <cell r="J4870"/>
          <cell r="K4870"/>
          <cell r="L4870"/>
          <cell r="M4870"/>
          <cell r="N4870"/>
          <cell r="O4870"/>
          <cell r="P4870">
            <v>0</v>
          </cell>
          <cell r="Q4870"/>
          <cell r="R4870"/>
          <cell r="S4870" t="str">
            <v xml:space="preserve">32819 </v>
          </cell>
          <cell r="T4870"/>
          <cell r="U4870"/>
          <cell r="V4870"/>
          <cell r="W4870"/>
          <cell r="X4870"/>
          <cell r="Y4870"/>
          <cell r="Z4870"/>
          <cell r="AA4870">
            <v>32819</v>
          </cell>
          <cell r="AB4870"/>
        </row>
        <row r="4871">
          <cell r="A4871"/>
          <cell r="B4871"/>
          <cell r="C4871"/>
          <cell r="D4871"/>
          <cell r="E4871"/>
          <cell r="F4871"/>
          <cell r="G4871"/>
          <cell r="H4871"/>
          <cell r="I4871"/>
          <cell r="J4871"/>
          <cell r="K4871"/>
          <cell r="L4871"/>
          <cell r="M4871"/>
          <cell r="N4871"/>
          <cell r="O4871"/>
          <cell r="P4871">
            <v>0</v>
          </cell>
          <cell r="Q4871"/>
          <cell r="R4871"/>
          <cell r="S4871" t="str">
            <v xml:space="preserve">32819 </v>
          </cell>
          <cell r="T4871"/>
          <cell r="U4871"/>
          <cell r="V4871"/>
          <cell r="W4871"/>
          <cell r="X4871"/>
          <cell r="Y4871"/>
          <cell r="Z4871"/>
          <cell r="AA4871">
            <v>32819</v>
          </cell>
          <cell r="AB4871"/>
        </row>
        <row r="4872">
          <cell r="A4872"/>
          <cell r="B4872"/>
          <cell r="C4872"/>
          <cell r="D4872"/>
          <cell r="E4872"/>
          <cell r="F4872"/>
          <cell r="G4872"/>
          <cell r="H4872"/>
          <cell r="I4872"/>
          <cell r="J4872"/>
          <cell r="K4872"/>
          <cell r="L4872"/>
          <cell r="M4872"/>
          <cell r="N4872"/>
          <cell r="O4872"/>
          <cell r="P4872">
            <v>0</v>
          </cell>
          <cell r="Q4872"/>
          <cell r="R4872"/>
          <cell r="S4872" t="str">
            <v xml:space="preserve">32819 </v>
          </cell>
          <cell r="T4872"/>
          <cell r="U4872"/>
          <cell r="V4872"/>
          <cell r="W4872"/>
          <cell r="X4872"/>
          <cell r="Y4872"/>
          <cell r="Z4872"/>
          <cell r="AA4872">
            <v>32819</v>
          </cell>
          <cell r="AB4872"/>
        </row>
        <row r="4873">
          <cell r="A4873"/>
          <cell r="B4873"/>
          <cell r="C4873"/>
          <cell r="D4873"/>
          <cell r="E4873"/>
          <cell r="F4873"/>
          <cell r="G4873"/>
          <cell r="H4873"/>
          <cell r="I4873"/>
          <cell r="J4873"/>
          <cell r="K4873"/>
          <cell r="L4873"/>
          <cell r="M4873"/>
          <cell r="N4873"/>
          <cell r="O4873"/>
          <cell r="P4873">
            <v>0</v>
          </cell>
          <cell r="Q4873"/>
          <cell r="R4873"/>
          <cell r="S4873" t="str">
            <v xml:space="preserve">32819 </v>
          </cell>
          <cell r="T4873"/>
          <cell r="U4873"/>
          <cell r="V4873"/>
          <cell r="W4873"/>
          <cell r="X4873"/>
          <cell r="Y4873"/>
          <cell r="Z4873"/>
          <cell r="AA4873">
            <v>32819</v>
          </cell>
          <cell r="AB4873"/>
        </row>
        <row r="4874">
          <cell r="A4874"/>
          <cell r="B4874"/>
          <cell r="C4874"/>
          <cell r="D4874"/>
          <cell r="E4874"/>
          <cell r="F4874"/>
          <cell r="G4874"/>
          <cell r="H4874"/>
          <cell r="I4874"/>
          <cell r="J4874"/>
          <cell r="K4874"/>
          <cell r="L4874"/>
          <cell r="M4874"/>
          <cell r="N4874"/>
          <cell r="O4874"/>
          <cell r="P4874">
            <v>0</v>
          </cell>
          <cell r="Q4874"/>
          <cell r="R4874"/>
          <cell r="S4874" t="str">
            <v xml:space="preserve">32819 </v>
          </cell>
          <cell r="T4874"/>
          <cell r="U4874"/>
          <cell r="V4874"/>
          <cell r="W4874"/>
          <cell r="X4874"/>
          <cell r="Y4874"/>
          <cell r="Z4874"/>
          <cell r="AA4874">
            <v>32819</v>
          </cell>
          <cell r="AB4874"/>
        </row>
        <row r="4875">
          <cell r="A4875"/>
          <cell r="B4875"/>
          <cell r="C4875"/>
          <cell r="D4875"/>
          <cell r="E4875"/>
          <cell r="F4875"/>
          <cell r="G4875"/>
          <cell r="H4875"/>
          <cell r="I4875"/>
          <cell r="J4875"/>
          <cell r="K4875"/>
          <cell r="L4875"/>
          <cell r="M4875"/>
          <cell r="N4875"/>
          <cell r="O4875"/>
          <cell r="P4875">
            <v>0</v>
          </cell>
          <cell r="Q4875"/>
          <cell r="R4875"/>
          <cell r="S4875" t="str">
            <v xml:space="preserve">32819 </v>
          </cell>
          <cell r="T4875"/>
          <cell r="U4875"/>
          <cell r="V4875"/>
          <cell r="W4875"/>
          <cell r="X4875"/>
          <cell r="Y4875"/>
          <cell r="Z4875"/>
          <cell r="AA4875">
            <v>32819</v>
          </cell>
          <cell r="AB4875"/>
        </row>
        <row r="4876">
          <cell r="A4876"/>
          <cell r="B4876"/>
          <cell r="C4876"/>
          <cell r="D4876"/>
          <cell r="E4876"/>
          <cell r="F4876"/>
          <cell r="G4876"/>
          <cell r="H4876"/>
          <cell r="I4876"/>
          <cell r="J4876"/>
          <cell r="K4876"/>
          <cell r="L4876"/>
          <cell r="M4876"/>
          <cell r="N4876"/>
          <cell r="O4876"/>
          <cell r="P4876">
            <v>0</v>
          </cell>
          <cell r="Q4876"/>
          <cell r="R4876"/>
          <cell r="S4876" t="str">
            <v xml:space="preserve">32819 </v>
          </cell>
          <cell r="T4876"/>
          <cell r="U4876"/>
          <cell r="V4876"/>
          <cell r="W4876"/>
          <cell r="X4876"/>
          <cell r="Y4876"/>
          <cell r="Z4876"/>
          <cell r="AA4876">
            <v>32819</v>
          </cell>
          <cell r="AB4876"/>
        </row>
        <row r="4877">
          <cell r="A4877"/>
          <cell r="B4877"/>
          <cell r="C4877"/>
          <cell r="D4877"/>
          <cell r="E4877"/>
          <cell r="F4877"/>
          <cell r="G4877"/>
          <cell r="H4877"/>
          <cell r="I4877"/>
          <cell r="J4877"/>
          <cell r="K4877"/>
          <cell r="L4877"/>
          <cell r="M4877"/>
          <cell r="N4877"/>
          <cell r="O4877"/>
          <cell r="P4877">
            <v>0</v>
          </cell>
          <cell r="Q4877"/>
          <cell r="R4877"/>
          <cell r="S4877" t="str">
            <v xml:space="preserve">32819 </v>
          </cell>
          <cell r="T4877"/>
          <cell r="U4877"/>
          <cell r="V4877"/>
          <cell r="W4877"/>
          <cell r="X4877"/>
          <cell r="Y4877"/>
          <cell r="Z4877"/>
          <cell r="AA4877">
            <v>32819</v>
          </cell>
          <cell r="AB4877"/>
        </row>
        <row r="4878">
          <cell r="A4878"/>
          <cell r="B4878"/>
          <cell r="C4878"/>
          <cell r="D4878"/>
          <cell r="E4878"/>
          <cell r="F4878"/>
          <cell r="G4878"/>
          <cell r="H4878"/>
          <cell r="I4878"/>
          <cell r="J4878"/>
          <cell r="K4878"/>
          <cell r="L4878"/>
          <cell r="M4878"/>
          <cell r="N4878"/>
          <cell r="O4878"/>
          <cell r="P4878">
            <v>0</v>
          </cell>
          <cell r="Q4878"/>
          <cell r="R4878"/>
          <cell r="S4878" t="str">
            <v xml:space="preserve">32819 </v>
          </cell>
          <cell r="T4878"/>
          <cell r="U4878"/>
          <cell r="V4878"/>
          <cell r="W4878"/>
          <cell r="X4878"/>
          <cell r="Y4878"/>
          <cell r="Z4878"/>
          <cell r="AA4878">
            <v>32819</v>
          </cell>
          <cell r="AB4878"/>
        </row>
        <row r="4879">
          <cell r="A4879"/>
          <cell r="B4879"/>
          <cell r="C4879"/>
          <cell r="D4879"/>
          <cell r="E4879"/>
          <cell r="F4879"/>
          <cell r="G4879"/>
          <cell r="H4879"/>
          <cell r="I4879"/>
          <cell r="J4879"/>
          <cell r="K4879"/>
          <cell r="L4879"/>
          <cell r="M4879"/>
          <cell r="N4879"/>
          <cell r="O4879"/>
          <cell r="P4879">
            <v>0</v>
          </cell>
          <cell r="Q4879"/>
          <cell r="R4879"/>
          <cell r="S4879" t="str">
            <v xml:space="preserve">32819 </v>
          </cell>
          <cell r="T4879"/>
          <cell r="U4879"/>
          <cell r="V4879"/>
          <cell r="W4879"/>
          <cell r="X4879"/>
          <cell r="Y4879"/>
          <cell r="Z4879"/>
          <cell r="AA4879">
            <v>32819</v>
          </cell>
          <cell r="AB4879"/>
        </row>
        <row r="4880">
          <cell r="A4880"/>
          <cell r="B4880"/>
          <cell r="C4880"/>
          <cell r="D4880"/>
          <cell r="E4880"/>
          <cell r="F4880"/>
          <cell r="G4880"/>
          <cell r="H4880"/>
          <cell r="I4880"/>
          <cell r="J4880"/>
          <cell r="K4880"/>
          <cell r="L4880"/>
          <cell r="M4880"/>
          <cell r="N4880"/>
          <cell r="O4880"/>
          <cell r="P4880">
            <v>0</v>
          </cell>
          <cell r="Q4880"/>
          <cell r="R4880"/>
          <cell r="S4880" t="str">
            <v xml:space="preserve">32819 </v>
          </cell>
          <cell r="T4880"/>
          <cell r="U4880"/>
          <cell r="V4880"/>
          <cell r="W4880"/>
          <cell r="X4880"/>
          <cell r="Y4880"/>
          <cell r="Z4880"/>
          <cell r="AA4880">
            <v>32819</v>
          </cell>
          <cell r="AB4880"/>
        </row>
        <row r="4881">
          <cell r="A4881"/>
          <cell r="B4881"/>
          <cell r="C4881"/>
          <cell r="D4881"/>
          <cell r="E4881"/>
          <cell r="F4881"/>
          <cell r="G4881"/>
          <cell r="H4881"/>
          <cell r="I4881"/>
          <cell r="J4881"/>
          <cell r="K4881"/>
          <cell r="L4881"/>
          <cell r="M4881"/>
          <cell r="N4881"/>
          <cell r="O4881"/>
          <cell r="P4881">
            <v>0</v>
          </cell>
          <cell r="Q4881"/>
          <cell r="R4881"/>
          <cell r="S4881" t="str">
            <v xml:space="preserve">32819 </v>
          </cell>
          <cell r="T4881"/>
          <cell r="U4881"/>
          <cell r="V4881"/>
          <cell r="W4881"/>
          <cell r="X4881"/>
          <cell r="Y4881"/>
          <cell r="Z4881"/>
          <cell r="AA4881">
            <v>32819</v>
          </cell>
          <cell r="AB4881"/>
        </row>
        <row r="4882">
          <cell r="A4882"/>
          <cell r="B4882"/>
          <cell r="C4882"/>
          <cell r="D4882"/>
          <cell r="E4882"/>
          <cell r="F4882"/>
          <cell r="G4882"/>
          <cell r="H4882"/>
          <cell r="I4882"/>
          <cell r="J4882"/>
          <cell r="K4882"/>
          <cell r="L4882"/>
          <cell r="M4882"/>
          <cell r="N4882"/>
          <cell r="O4882"/>
          <cell r="P4882">
            <v>0</v>
          </cell>
          <cell r="Q4882"/>
          <cell r="R4882"/>
          <cell r="S4882" t="str">
            <v xml:space="preserve">32819 </v>
          </cell>
          <cell r="T4882"/>
          <cell r="U4882"/>
          <cell r="V4882"/>
          <cell r="W4882"/>
          <cell r="X4882"/>
          <cell r="Y4882"/>
          <cell r="Z4882"/>
          <cell r="AA4882">
            <v>32819</v>
          </cell>
          <cell r="AB4882"/>
        </row>
        <row r="4883">
          <cell r="A4883"/>
          <cell r="B4883"/>
          <cell r="C4883"/>
          <cell r="D4883"/>
          <cell r="E4883"/>
          <cell r="F4883"/>
          <cell r="G4883"/>
          <cell r="H4883"/>
          <cell r="I4883"/>
          <cell r="J4883"/>
          <cell r="K4883"/>
          <cell r="L4883"/>
          <cell r="M4883"/>
          <cell r="N4883"/>
          <cell r="O4883"/>
          <cell r="P4883">
            <v>0</v>
          </cell>
          <cell r="Q4883"/>
          <cell r="R4883"/>
          <cell r="S4883" t="str">
            <v xml:space="preserve">32819 </v>
          </cell>
          <cell r="T4883"/>
          <cell r="U4883"/>
          <cell r="V4883"/>
          <cell r="W4883"/>
          <cell r="X4883"/>
          <cell r="Y4883"/>
          <cell r="Z4883"/>
          <cell r="AA4883">
            <v>32819</v>
          </cell>
          <cell r="AB4883"/>
        </row>
        <row r="4884">
          <cell r="A4884"/>
          <cell r="B4884"/>
          <cell r="C4884"/>
          <cell r="D4884"/>
          <cell r="E4884"/>
          <cell r="F4884"/>
          <cell r="G4884"/>
          <cell r="H4884"/>
          <cell r="I4884"/>
          <cell r="J4884"/>
          <cell r="K4884"/>
          <cell r="L4884"/>
          <cell r="M4884"/>
          <cell r="N4884"/>
          <cell r="O4884"/>
          <cell r="P4884">
            <v>0</v>
          </cell>
          <cell r="Q4884"/>
          <cell r="R4884"/>
          <cell r="S4884" t="str">
            <v xml:space="preserve">32819 </v>
          </cell>
          <cell r="T4884"/>
          <cell r="U4884"/>
          <cell r="V4884"/>
          <cell r="W4884"/>
          <cell r="X4884"/>
          <cell r="Y4884"/>
          <cell r="Z4884"/>
          <cell r="AA4884">
            <v>32819</v>
          </cell>
          <cell r="AB4884"/>
        </row>
        <row r="4885">
          <cell r="A4885"/>
          <cell r="B4885"/>
          <cell r="C4885"/>
          <cell r="D4885"/>
          <cell r="E4885"/>
          <cell r="F4885"/>
          <cell r="G4885"/>
          <cell r="H4885"/>
          <cell r="I4885"/>
          <cell r="J4885"/>
          <cell r="K4885"/>
          <cell r="L4885"/>
          <cell r="M4885"/>
          <cell r="N4885"/>
          <cell r="O4885"/>
          <cell r="P4885">
            <v>0</v>
          </cell>
          <cell r="Q4885"/>
          <cell r="R4885"/>
          <cell r="S4885" t="str">
            <v xml:space="preserve">32819 </v>
          </cell>
          <cell r="T4885"/>
          <cell r="U4885"/>
          <cell r="V4885"/>
          <cell r="W4885"/>
          <cell r="X4885"/>
          <cell r="Y4885"/>
          <cell r="Z4885"/>
          <cell r="AA4885">
            <v>32819</v>
          </cell>
          <cell r="AB4885"/>
        </row>
        <row r="4886">
          <cell r="A4886"/>
          <cell r="B4886"/>
          <cell r="C4886"/>
          <cell r="D4886"/>
          <cell r="E4886"/>
          <cell r="F4886"/>
          <cell r="G4886"/>
          <cell r="H4886"/>
          <cell r="I4886"/>
          <cell r="J4886"/>
          <cell r="K4886"/>
          <cell r="L4886"/>
          <cell r="M4886"/>
          <cell r="N4886"/>
          <cell r="O4886"/>
          <cell r="P4886">
            <v>0</v>
          </cell>
          <cell r="Q4886"/>
          <cell r="R4886"/>
          <cell r="S4886" t="str">
            <v xml:space="preserve">32819 </v>
          </cell>
          <cell r="T4886"/>
          <cell r="U4886"/>
          <cell r="V4886"/>
          <cell r="W4886"/>
          <cell r="X4886"/>
          <cell r="Y4886"/>
          <cell r="Z4886"/>
          <cell r="AA4886">
            <v>32819</v>
          </cell>
          <cell r="AB4886"/>
        </row>
        <row r="4887">
          <cell r="A4887"/>
          <cell r="B4887"/>
          <cell r="C4887"/>
          <cell r="D4887"/>
          <cell r="E4887"/>
          <cell r="F4887"/>
          <cell r="G4887"/>
          <cell r="H4887"/>
          <cell r="I4887"/>
          <cell r="J4887"/>
          <cell r="K4887"/>
          <cell r="L4887"/>
          <cell r="M4887"/>
          <cell r="N4887"/>
          <cell r="O4887"/>
          <cell r="P4887">
            <v>0</v>
          </cell>
          <cell r="Q4887"/>
          <cell r="R4887"/>
          <cell r="S4887" t="str">
            <v xml:space="preserve">32819 </v>
          </cell>
          <cell r="T4887"/>
          <cell r="U4887"/>
          <cell r="V4887"/>
          <cell r="W4887"/>
          <cell r="X4887"/>
          <cell r="Y4887"/>
          <cell r="Z4887"/>
          <cell r="AA4887">
            <v>32819</v>
          </cell>
          <cell r="AB4887"/>
        </row>
        <row r="4888">
          <cell r="A4888"/>
          <cell r="B4888"/>
          <cell r="C4888"/>
          <cell r="D4888"/>
          <cell r="E4888"/>
          <cell r="F4888"/>
          <cell r="G4888"/>
          <cell r="H4888"/>
          <cell r="I4888"/>
          <cell r="J4888"/>
          <cell r="K4888"/>
          <cell r="L4888"/>
          <cell r="M4888"/>
          <cell r="N4888"/>
          <cell r="O4888"/>
          <cell r="P4888">
            <v>0</v>
          </cell>
          <cell r="Q4888"/>
          <cell r="R4888"/>
          <cell r="S4888" t="str">
            <v xml:space="preserve">32819 </v>
          </cell>
          <cell r="T4888"/>
          <cell r="U4888"/>
          <cell r="V4888"/>
          <cell r="W4888"/>
          <cell r="X4888"/>
          <cell r="Y4888"/>
          <cell r="Z4888"/>
          <cell r="AA4888">
            <v>32819</v>
          </cell>
          <cell r="AB4888"/>
        </row>
        <row r="4889">
          <cell r="A4889"/>
          <cell r="B4889"/>
          <cell r="C4889"/>
          <cell r="D4889"/>
          <cell r="E4889"/>
          <cell r="F4889"/>
          <cell r="G4889"/>
          <cell r="H4889"/>
          <cell r="I4889"/>
          <cell r="J4889"/>
          <cell r="K4889"/>
          <cell r="L4889"/>
          <cell r="M4889"/>
          <cell r="N4889"/>
          <cell r="O4889"/>
          <cell r="P4889">
            <v>0</v>
          </cell>
          <cell r="Q4889"/>
          <cell r="R4889"/>
          <cell r="S4889" t="str">
            <v xml:space="preserve">32819 </v>
          </cell>
          <cell r="T4889"/>
          <cell r="U4889"/>
          <cell r="V4889"/>
          <cell r="W4889"/>
          <cell r="X4889"/>
          <cell r="Y4889"/>
          <cell r="Z4889"/>
          <cell r="AA4889">
            <v>32819</v>
          </cell>
          <cell r="AB4889"/>
        </row>
        <row r="4890">
          <cell r="A4890"/>
          <cell r="B4890"/>
          <cell r="C4890"/>
          <cell r="D4890"/>
          <cell r="E4890"/>
          <cell r="F4890"/>
          <cell r="G4890"/>
          <cell r="H4890"/>
          <cell r="I4890"/>
          <cell r="J4890"/>
          <cell r="K4890"/>
          <cell r="L4890"/>
          <cell r="M4890"/>
          <cell r="N4890"/>
          <cell r="O4890"/>
          <cell r="P4890">
            <v>0</v>
          </cell>
          <cell r="Q4890"/>
          <cell r="R4890"/>
          <cell r="S4890" t="str">
            <v xml:space="preserve">32819 </v>
          </cell>
          <cell r="T4890"/>
          <cell r="U4890"/>
          <cell r="V4890"/>
          <cell r="W4890"/>
          <cell r="X4890"/>
          <cell r="Y4890"/>
          <cell r="Z4890"/>
          <cell r="AA4890">
            <v>32819</v>
          </cell>
          <cell r="AB4890"/>
        </row>
        <row r="4891">
          <cell r="A4891"/>
          <cell r="B4891"/>
          <cell r="C4891"/>
          <cell r="D4891"/>
          <cell r="E4891"/>
          <cell r="F4891"/>
          <cell r="G4891"/>
          <cell r="H4891"/>
          <cell r="I4891"/>
          <cell r="J4891"/>
          <cell r="K4891"/>
          <cell r="L4891"/>
          <cell r="M4891"/>
          <cell r="N4891"/>
          <cell r="O4891"/>
          <cell r="P4891">
            <v>0</v>
          </cell>
          <cell r="Q4891"/>
          <cell r="R4891"/>
          <cell r="S4891" t="str">
            <v xml:space="preserve">32819 </v>
          </cell>
          <cell r="T4891"/>
          <cell r="U4891"/>
          <cell r="V4891"/>
          <cell r="W4891"/>
          <cell r="X4891"/>
          <cell r="Y4891"/>
          <cell r="Z4891"/>
          <cell r="AA4891">
            <v>32819</v>
          </cell>
          <cell r="AB4891"/>
        </row>
        <row r="4892">
          <cell r="A4892"/>
          <cell r="B4892"/>
          <cell r="C4892"/>
          <cell r="D4892"/>
          <cell r="E4892"/>
          <cell r="F4892"/>
          <cell r="G4892"/>
          <cell r="H4892"/>
          <cell r="I4892"/>
          <cell r="J4892"/>
          <cell r="K4892"/>
          <cell r="L4892"/>
          <cell r="M4892"/>
          <cell r="N4892"/>
          <cell r="O4892"/>
          <cell r="P4892">
            <v>0</v>
          </cell>
          <cell r="Q4892"/>
          <cell r="R4892"/>
          <cell r="S4892" t="str">
            <v xml:space="preserve">32819 </v>
          </cell>
          <cell r="T4892"/>
          <cell r="U4892"/>
          <cell r="V4892"/>
          <cell r="W4892"/>
          <cell r="X4892"/>
          <cell r="Y4892"/>
          <cell r="Z4892"/>
          <cell r="AA4892">
            <v>32819</v>
          </cell>
          <cell r="AB4892"/>
        </row>
        <row r="4893">
          <cell r="A4893"/>
          <cell r="B4893"/>
          <cell r="C4893"/>
          <cell r="D4893"/>
          <cell r="E4893"/>
          <cell r="F4893"/>
          <cell r="G4893"/>
          <cell r="H4893"/>
          <cell r="I4893"/>
          <cell r="J4893"/>
          <cell r="K4893"/>
          <cell r="L4893"/>
          <cell r="M4893"/>
          <cell r="N4893"/>
          <cell r="O4893"/>
          <cell r="P4893">
            <v>0</v>
          </cell>
          <cell r="Q4893"/>
          <cell r="R4893"/>
          <cell r="S4893" t="str">
            <v xml:space="preserve">32819 </v>
          </cell>
          <cell r="T4893"/>
          <cell r="U4893"/>
          <cell r="V4893"/>
          <cell r="W4893"/>
          <cell r="X4893"/>
          <cell r="Y4893"/>
          <cell r="Z4893"/>
          <cell r="AA4893">
            <v>32819</v>
          </cell>
          <cell r="AB4893"/>
        </row>
        <row r="4894">
          <cell r="A4894"/>
          <cell r="B4894"/>
          <cell r="C4894"/>
          <cell r="D4894"/>
          <cell r="E4894"/>
          <cell r="F4894"/>
          <cell r="G4894"/>
          <cell r="H4894"/>
          <cell r="I4894"/>
          <cell r="J4894"/>
          <cell r="K4894"/>
          <cell r="L4894"/>
          <cell r="M4894"/>
          <cell r="N4894"/>
          <cell r="O4894"/>
          <cell r="P4894">
            <v>0</v>
          </cell>
          <cell r="Q4894"/>
          <cell r="R4894"/>
          <cell r="S4894" t="str">
            <v xml:space="preserve">32819 </v>
          </cell>
          <cell r="T4894"/>
          <cell r="U4894"/>
          <cell r="V4894"/>
          <cell r="W4894"/>
          <cell r="X4894"/>
          <cell r="Y4894"/>
          <cell r="Z4894"/>
          <cell r="AA4894">
            <v>32819</v>
          </cell>
          <cell r="AB4894"/>
        </row>
        <row r="4895">
          <cell r="A4895"/>
          <cell r="B4895"/>
          <cell r="C4895"/>
          <cell r="D4895"/>
          <cell r="E4895"/>
          <cell r="F4895"/>
          <cell r="G4895"/>
          <cell r="H4895"/>
          <cell r="I4895"/>
          <cell r="J4895"/>
          <cell r="K4895"/>
          <cell r="L4895"/>
          <cell r="M4895"/>
          <cell r="N4895"/>
          <cell r="O4895"/>
          <cell r="P4895">
            <v>0</v>
          </cell>
          <cell r="Q4895"/>
          <cell r="R4895"/>
          <cell r="S4895" t="str">
            <v xml:space="preserve">32819 </v>
          </cell>
          <cell r="T4895"/>
          <cell r="U4895"/>
          <cell r="V4895"/>
          <cell r="W4895"/>
          <cell r="X4895"/>
          <cell r="Y4895"/>
          <cell r="Z4895"/>
          <cell r="AA4895">
            <v>32819</v>
          </cell>
          <cell r="AB4895"/>
        </row>
        <row r="4896">
          <cell r="A4896"/>
          <cell r="B4896"/>
          <cell r="C4896"/>
          <cell r="D4896"/>
          <cell r="E4896"/>
          <cell r="F4896"/>
          <cell r="G4896"/>
          <cell r="H4896"/>
          <cell r="I4896"/>
          <cell r="J4896"/>
          <cell r="K4896"/>
          <cell r="L4896"/>
          <cell r="M4896"/>
          <cell r="N4896"/>
          <cell r="O4896"/>
          <cell r="P4896">
            <v>0</v>
          </cell>
          <cell r="Q4896"/>
          <cell r="R4896"/>
          <cell r="S4896" t="str">
            <v xml:space="preserve">32819 </v>
          </cell>
          <cell r="T4896"/>
          <cell r="U4896"/>
          <cell r="V4896"/>
          <cell r="W4896"/>
          <cell r="X4896"/>
          <cell r="Y4896"/>
          <cell r="Z4896"/>
          <cell r="AA4896">
            <v>32819</v>
          </cell>
          <cell r="AB4896"/>
        </row>
        <row r="4897">
          <cell r="A4897"/>
          <cell r="B4897"/>
          <cell r="C4897"/>
          <cell r="D4897"/>
          <cell r="E4897"/>
          <cell r="F4897"/>
          <cell r="G4897"/>
          <cell r="H4897"/>
          <cell r="I4897"/>
          <cell r="J4897"/>
          <cell r="K4897"/>
          <cell r="L4897"/>
          <cell r="M4897"/>
          <cell r="N4897"/>
          <cell r="O4897"/>
          <cell r="P4897">
            <v>0</v>
          </cell>
          <cell r="Q4897"/>
          <cell r="R4897"/>
          <cell r="S4897" t="str">
            <v xml:space="preserve">32819 </v>
          </cell>
          <cell r="T4897"/>
          <cell r="U4897"/>
          <cell r="V4897"/>
          <cell r="W4897"/>
          <cell r="X4897"/>
          <cell r="Y4897"/>
          <cell r="Z4897"/>
          <cell r="AA4897">
            <v>32819</v>
          </cell>
          <cell r="AB4897"/>
        </row>
        <row r="4898">
          <cell r="A4898"/>
          <cell r="B4898"/>
          <cell r="C4898"/>
          <cell r="D4898"/>
          <cell r="E4898"/>
          <cell r="F4898"/>
          <cell r="G4898"/>
          <cell r="H4898"/>
          <cell r="I4898"/>
          <cell r="J4898"/>
          <cell r="K4898"/>
          <cell r="L4898"/>
          <cell r="M4898"/>
          <cell r="N4898"/>
          <cell r="O4898"/>
          <cell r="P4898">
            <v>0</v>
          </cell>
          <cell r="Q4898"/>
          <cell r="R4898"/>
          <cell r="S4898" t="str">
            <v xml:space="preserve">32819 </v>
          </cell>
          <cell r="T4898"/>
          <cell r="U4898"/>
          <cell r="V4898"/>
          <cell r="W4898"/>
          <cell r="X4898"/>
          <cell r="Y4898"/>
          <cell r="Z4898"/>
          <cell r="AA4898">
            <v>32819</v>
          </cell>
          <cell r="AB4898"/>
        </row>
        <row r="4899">
          <cell r="A4899"/>
          <cell r="B4899"/>
          <cell r="C4899"/>
          <cell r="D4899"/>
          <cell r="E4899"/>
          <cell r="F4899"/>
          <cell r="G4899"/>
          <cell r="H4899"/>
          <cell r="I4899"/>
          <cell r="J4899"/>
          <cell r="K4899"/>
          <cell r="L4899"/>
          <cell r="M4899"/>
          <cell r="N4899"/>
          <cell r="O4899"/>
          <cell r="P4899">
            <v>0</v>
          </cell>
          <cell r="Q4899"/>
          <cell r="R4899"/>
          <cell r="S4899" t="str">
            <v xml:space="preserve">32819 </v>
          </cell>
          <cell r="T4899"/>
          <cell r="U4899"/>
          <cell r="V4899"/>
          <cell r="W4899"/>
          <cell r="X4899"/>
          <cell r="Y4899"/>
          <cell r="Z4899"/>
          <cell r="AA4899">
            <v>32819</v>
          </cell>
          <cell r="AB4899"/>
        </row>
        <row r="4900">
          <cell r="A4900"/>
          <cell r="B4900"/>
          <cell r="C4900"/>
          <cell r="D4900"/>
          <cell r="E4900"/>
          <cell r="F4900"/>
          <cell r="G4900"/>
          <cell r="H4900"/>
          <cell r="I4900"/>
          <cell r="J4900"/>
          <cell r="K4900"/>
          <cell r="L4900"/>
          <cell r="M4900"/>
          <cell r="N4900"/>
          <cell r="O4900"/>
          <cell r="P4900">
            <v>0</v>
          </cell>
          <cell r="Q4900"/>
          <cell r="R4900"/>
          <cell r="S4900" t="str">
            <v xml:space="preserve">32819 </v>
          </cell>
          <cell r="T4900"/>
          <cell r="U4900"/>
          <cell r="V4900"/>
          <cell r="W4900"/>
          <cell r="X4900"/>
          <cell r="Y4900"/>
          <cell r="Z4900"/>
          <cell r="AA4900">
            <v>32819</v>
          </cell>
          <cell r="AB4900"/>
        </row>
        <row r="4901">
          <cell r="A4901"/>
          <cell r="B4901"/>
          <cell r="C4901"/>
          <cell r="D4901"/>
          <cell r="E4901"/>
          <cell r="F4901"/>
          <cell r="G4901"/>
          <cell r="H4901"/>
          <cell r="I4901"/>
          <cell r="J4901"/>
          <cell r="K4901"/>
          <cell r="L4901"/>
          <cell r="M4901"/>
          <cell r="N4901"/>
          <cell r="O4901"/>
          <cell r="P4901">
            <v>0</v>
          </cell>
          <cell r="Q4901"/>
          <cell r="R4901"/>
          <cell r="S4901" t="str">
            <v xml:space="preserve">32819 </v>
          </cell>
          <cell r="T4901"/>
          <cell r="U4901"/>
          <cell r="V4901"/>
          <cell r="W4901"/>
          <cell r="X4901"/>
          <cell r="Y4901"/>
          <cell r="Z4901"/>
          <cell r="AA4901">
            <v>32819</v>
          </cell>
          <cell r="AB4901"/>
        </row>
        <row r="4902">
          <cell r="A4902"/>
          <cell r="B4902"/>
          <cell r="C4902"/>
          <cell r="D4902"/>
          <cell r="E4902"/>
          <cell r="F4902"/>
          <cell r="G4902"/>
          <cell r="H4902"/>
          <cell r="I4902"/>
          <cell r="J4902"/>
          <cell r="K4902"/>
          <cell r="L4902"/>
          <cell r="M4902"/>
          <cell r="N4902"/>
          <cell r="O4902"/>
          <cell r="P4902">
            <v>0</v>
          </cell>
          <cell r="Q4902"/>
          <cell r="R4902"/>
          <cell r="S4902" t="str">
            <v xml:space="preserve">32819 </v>
          </cell>
          <cell r="T4902"/>
          <cell r="U4902"/>
          <cell r="V4902"/>
          <cell r="W4902"/>
          <cell r="X4902"/>
          <cell r="Y4902"/>
          <cell r="Z4902"/>
          <cell r="AA4902">
            <v>32819</v>
          </cell>
          <cell r="AB4902"/>
        </row>
        <row r="4903">
          <cell r="A4903"/>
          <cell r="B4903"/>
          <cell r="C4903"/>
          <cell r="D4903"/>
          <cell r="E4903"/>
          <cell r="F4903"/>
          <cell r="G4903"/>
          <cell r="H4903"/>
          <cell r="I4903"/>
          <cell r="J4903"/>
          <cell r="K4903"/>
          <cell r="L4903"/>
          <cell r="M4903"/>
          <cell r="N4903"/>
          <cell r="O4903"/>
          <cell r="P4903">
            <v>0</v>
          </cell>
          <cell r="Q4903"/>
          <cell r="R4903"/>
          <cell r="S4903" t="str">
            <v xml:space="preserve">32819 </v>
          </cell>
          <cell r="T4903"/>
          <cell r="U4903"/>
          <cell r="V4903"/>
          <cell r="W4903"/>
          <cell r="X4903"/>
          <cell r="Y4903"/>
          <cell r="Z4903"/>
          <cell r="AA4903">
            <v>32819</v>
          </cell>
          <cell r="AB4903"/>
        </row>
        <row r="4904">
          <cell r="A4904"/>
          <cell r="B4904"/>
          <cell r="C4904"/>
          <cell r="D4904"/>
          <cell r="E4904"/>
          <cell r="F4904"/>
          <cell r="G4904"/>
          <cell r="H4904"/>
          <cell r="I4904"/>
          <cell r="J4904"/>
          <cell r="K4904"/>
          <cell r="L4904"/>
          <cell r="M4904"/>
          <cell r="N4904"/>
          <cell r="O4904"/>
          <cell r="P4904">
            <v>0</v>
          </cell>
          <cell r="Q4904"/>
          <cell r="R4904"/>
          <cell r="S4904" t="str">
            <v xml:space="preserve">32819 </v>
          </cell>
          <cell r="T4904"/>
          <cell r="U4904"/>
          <cell r="V4904"/>
          <cell r="W4904"/>
          <cell r="X4904"/>
          <cell r="Y4904"/>
          <cell r="Z4904"/>
          <cell r="AA4904">
            <v>32819</v>
          </cell>
          <cell r="AB4904"/>
        </row>
        <row r="4905">
          <cell r="A4905"/>
          <cell r="B4905"/>
          <cell r="C4905"/>
          <cell r="D4905"/>
          <cell r="E4905"/>
          <cell r="F4905"/>
          <cell r="G4905"/>
          <cell r="H4905"/>
          <cell r="I4905"/>
          <cell r="J4905"/>
          <cell r="K4905"/>
          <cell r="L4905"/>
          <cell r="M4905"/>
          <cell r="N4905"/>
          <cell r="O4905"/>
          <cell r="P4905">
            <v>0</v>
          </cell>
          <cell r="Q4905"/>
          <cell r="R4905"/>
          <cell r="S4905" t="str">
            <v xml:space="preserve">32819 </v>
          </cell>
          <cell r="T4905"/>
          <cell r="U4905"/>
          <cell r="V4905"/>
          <cell r="W4905"/>
          <cell r="X4905"/>
          <cell r="Y4905"/>
          <cell r="Z4905"/>
          <cell r="AA4905">
            <v>32819</v>
          </cell>
          <cell r="AB4905"/>
        </row>
        <row r="4906">
          <cell r="A4906"/>
          <cell r="B4906"/>
          <cell r="C4906"/>
          <cell r="D4906"/>
          <cell r="E4906"/>
          <cell r="F4906"/>
          <cell r="G4906"/>
          <cell r="H4906"/>
          <cell r="I4906"/>
          <cell r="J4906"/>
          <cell r="K4906"/>
          <cell r="L4906"/>
          <cell r="M4906"/>
          <cell r="N4906"/>
          <cell r="O4906"/>
          <cell r="P4906">
            <v>0</v>
          </cell>
          <cell r="Q4906"/>
          <cell r="R4906"/>
          <cell r="S4906" t="str">
            <v xml:space="preserve">32819 </v>
          </cell>
          <cell r="T4906"/>
          <cell r="U4906"/>
          <cell r="V4906"/>
          <cell r="W4906"/>
          <cell r="X4906"/>
          <cell r="Y4906"/>
          <cell r="Z4906"/>
          <cell r="AA4906">
            <v>32819</v>
          </cell>
          <cell r="AB4906"/>
        </row>
        <row r="4907">
          <cell r="A4907"/>
          <cell r="B4907"/>
          <cell r="C4907"/>
          <cell r="D4907"/>
          <cell r="E4907"/>
          <cell r="F4907"/>
          <cell r="G4907"/>
          <cell r="H4907"/>
          <cell r="I4907"/>
          <cell r="J4907"/>
          <cell r="K4907"/>
          <cell r="L4907"/>
          <cell r="M4907"/>
          <cell r="N4907"/>
          <cell r="O4907"/>
          <cell r="P4907">
            <v>0</v>
          </cell>
          <cell r="Q4907"/>
          <cell r="R4907"/>
          <cell r="S4907" t="str">
            <v xml:space="preserve">32819 </v>
          </cell>
          <cell r="T4907"/>
          <cell r="U4907"/>
          <cell r="V4907"/>
          <cell r="W4907"/>
          <cell r="X4907"/>
          <cell r="Y4907"/>
          <cell r="Z4907"/>
          <cell r="AA4907">
            <v>32819</v>
          </cell>
          <cell r="AB4907"/>
        </row>
        <row r="4908">
          <cell r="A4908"/>
          <cell r="B4908"/>
          <cell r="C4908"/>
          <cell r="D4908"/>
          <cell r="E4908"/>
          <cell r="F4908"/>
          <cell r="G4908"/>
          <cell r="H4908"/>
          <cell r="I4908"/>
          <cell r="J4908"/>
          <cell r="K4908"/>
          <cell r="L4908"/>
          <cell r="M4908"/>
          <cell r="N4908"/>
          <cell r="O4908"/>
          <cell r="P4908">
            <v>0</v>
          </cell>
          <cell r="Q4908"/>
          <cell r="R4908"/>
          <cell r="S4908" t="str">
            <v xml:space="preserve">32819 </v>
          </cell>
          <cell r="T4908"/>
          <cell r="U4908"/>
          <cell r="V4908"/>
          <cell r="W4908"/>
          <cell r="X4908"/>
          <cell r="Y4908"/>
          <cell r="Z4908"/>
          <cell r="AA4908">
            <v>32819</v>
          </cell>
          <cell r="AB4908"/>
        </row>
        <row r="4909">
          <cell r="A4909"/>
          <cell r="B4909"/>
          <cell r="C4909"/>
          <cell r="D4909"/>
          <cell r="E4909"/>
          <cell r="F4909"/>
          <cell r="G4909"/>
          <cell r="H4909"/>
          <cell r="I4909"/>
          <cell r="J4909"/>
          <cell r="K4909"/>
          <cell r="L4909"/>
          <cell r="M4909"/>
          <cell r="N4909"/>
          <cell r="O4909"/>
          <cell r="P4909">
            <v>0</v>
          </cell>
          <cell r="Q4909"/>
          <cell r="R4909"/>
          <cell r="S4909" t="str">
            <v xml:space="preserve">32819 </v>
          </cell>
          <cell r="T4909"/>
          <cell r="U4909"/>
          <cell r="V4909"/>
          <cell r="W4909"/>
          <cell r="X4909"/>
          <cell r="Y4909"/>
          <cell r="Z4909"/>
          <cell r="AA4909">
            <v>32819</v>
          </cell>
          <cell r="AB4909"/>
        </row>
        <row r="4910">
          <cell r="A4910"/>
          <cell r="B4910"/>
          <cell r="C4910"/>
          <cell r="D4910"/>
          <cell r="E4910"/>
          <cell r="F4910"/>
          <cell r="G4910"/>
          <cell r="H4910"/>
          <cell r="I4910"/>
          <cell r="J4910"/>
          <cell r="K4910"/>
          <cell r="L4910"/>
          <cell r="M4910"/>
          <cell r="N4910"/>
          <cell r="O4910"/>
          <cell r="P4910">
            <v>0</v>
          </cell>
          <cell r="Q4910"/>
          <cell r="R4910"/>
          <cell r="S4910" t="str">
            <v xml:space="preserve">32819 </v>
          </cell>
          <cell r="T4910"/>
          <cell r="U4910"/>
          <cell r="V4910"/>
          <cell r="W4910"/>
          <cell r="X4910"/>
          <cell r="Y4910"/>
          <cell r="Z4910"/>
          <cell r="AA4910">
            <v>32819</v>
          </cell>
          <cell r="AB4910"/>
        </row>
        <row r="4911">
          <cell r="A4911"/>
          <cell r="B4911"/>
          <cell r="C4911"/>
          <cell r="D4911"/>
          <cell r="E4911"/>
          <cell r="F4911"/>
          <cell r="G4911"/>
          <cell r="H4911"/>
          <cell r="I4911"/>
          <cell r="J4911"/>
          <cell r="K4911"/>
          <cell r="L4911"/>
          <cell r="M4911"/>
          <cell r="N4911"/>
          <cell r="O4911"/>
          <cell r="P4911">
            <v>0</v>
          </cell>
          <cell r="Q4911"/>
          <cell r="R4911"/>
          <cell r="S4911" t="str">
            <v xml:space="preserve">32819 </v>
          </cell>
          <cell r="T4911"/>
          <cell r="U4911"/>
          <cell r="V4911"/>
          <cell r="W4911"/>
          <cell r="X4911"/>
          <cell r="Y4911"/>
          <cell r="Z4911"/>
          <cell r="AA4911">
            <v>32819</v>
          </cell>
          <cell r="AB4911"/>
        </row>
        <row r="4912">
          <cell r="A4912"/>
          <cell r="B4912"/>
          <cell r="C4912"/>
          <cell r="D4912"/>
          <cell r="E4912"/>
          <cell r="F4912"/>
          <cell r="G4912"/>
          <cell r="H4912"/>
          <cell r="I4912"/>
          <cell r="J4912"/>
          <cell r="K4912"/>
          <cell r="L4912"/>
          <cell r="M4912"/>
          <cell r="N4912"/>
          <cell r="O4912"/>
          <cell r="P4912">
            <v>0</v>
          </cell>
          <cell r="Q4912"/>
          <cell r="R4912"/>
          <cell r="S4912" t="str">
            <v xml:space="preserve">32819 </v>
          </cell>
          <cell r="T4912"/>
          <cell r="U4912"/>
          <cell r="V4912"/>
          <cell r="W4912"/>
          <cell r="X4912"/>
          <cell r="Y4912"/>
          <cell r="Z4912"/>
          <cell r="AA4912">
            <v>32819</v>
          </cell>
          <cell r="AB4912"/>
        </row>
        <row r="4913">
          <cell r="A4913"/>
          <cell r="B4913"/>
          <cell r="C4913"/>
          <cell r="D4913"/>
          <cell r="E4913"/>
          <cell r="F4913"/>
          <cell r="G4913"/>
          <cell r="H4913"/>
          <cell r="I4913"/>
          <cell r="J4913"/>
          <cell r="K4913"/>
          <cell r="L4913"/>
          <cell r="M4913"/>
          <cell r="N4913"/>
          <cell r="O4913"/>
          <cell r="P4913">
            <v>0</v>
          </cell>
          <cell r="Q4913"/>
          <cell r="R4913"/>
          <cell r="S4913" t="str">
            <v xml:space="preserve">32819 </v>
          </cell>
          <cell r="T4913"/>
          <cell r="U4913"/>
          <cell r="V4913"/>
          <cell r="W4913"/>
          <cell r="X4913"/>
          <cell r="Y4913"/>
          <cell r="Z4913"/>
          <cell r="AA4913">
            <v>32819</v>
          </cell>
          <cell r="AB4913"/>
        </row>
        <row r="4914">
          <cell r="A4914"/>
          <cell r="B4914"/>
          <cell r="C4914"/>
          <cell r="D4914"/>
          <cell r="E4914"/>
          <cell r="F4914"/>
          <cell r="G4914"/>
          <cell r="H4914"/>
          <cell r="I4914"/>
          <cell r="J4914"/>
          <cell r="K4914"/>
          <cell r="L4914"/>
          <cell r="M4914"/>
          <cell r="N4914"/>
          <cell r="O4914"/>
          <cell r="P4914">
            <v>0</v>
          </cell>
          <cell r="Q4914"/>
          <cell r="R4914"/>
          <cell r="S4914" t="str">
            <v xml:space="preserve">32819 </v>
          </cell>
          <cell r="T4914"/>
          <cell r="U4914"/>
          <cell r="V4914"/>
          <cell r="W4914"/>
          <cell r="X4914"/>
          <cell r="Y4914"/>
          <cell r="Z4914"/>
          <cell r="AA4914">
            <v>32819</v>
          </cell>
          <cell r="AB4914"/>
        </row>
        <row r="4915">
          <cell r="A4915"/>
          <cell r="B4915"/>
          <cell r="C4915"/>
          <cell r="D4915"/>
          <cell r="E4915"/>
          <cell r="F4915"/>
          <cell r="G4915"/>
          <cell r="H4915"/>
          <cell r="I4915"/>
          <cell r="J4915"/>
          <cell r="K4915"/>
          <cell r="L4915"/>
          <cell r="M4915"/>
          <cell r="N4915"/>
          <cell r="O4915"/>
          <cell r="P4915">
            <v>0</v>
          </cell>
          <cell r="Q4915"/>
          <cell r="R4915"/>
          <cell r="S4915" t="str">
            <v xml:space="preserve">32819 </v>
          </cell>
          <cell r="T4915"/>
          <cell r="U4915"/>
          <cell r="V4915"/>
          <cell r="W4915"/>
          <cell r="X4915"/>
          <cell r="Y4915"/>
          <cell r="Z4915"/>
          <cell r="AA4915">
            <v>32819</v>
          </cell>
          <cell r="AB4915"/>
        </row>
        <row r="4916">
          <cell r="A4916"/>
          <cell r="B4916"/>
          <cell r="C4916"/>
          <cell r="D4916"/>
          <cell r="E4916"/>
          <cell r="F4916"/>
          <cell r="G4916"/>
          <cell r="H4916"/>
          <cell r="I4916"/>
          <cell r="J4916"/>
          <cell r="K4916"/>
          <cell r="L4916"/>
          <cell r="M4916"/>
          <cell r="N4916"/>
          <cell r="O4916"/>
          <cell r="P4916">
            <v>0</v>
          </cell>
          <cell r="Q4916"/>
          <cell r="R4916"/>
          <cell r="S4916" t="str">
            <v xml:space="preserve">32819 </v>
          </cell>
          <cell r="T4916"/>
          <cell r="U4916"/>
          <cell r="V4916"/>
          <cell r="W4916"/>
          <cell r="X4916"/>
          <cell r="Y4916"/>
          <cell r="Z4916"/>
          <cell r="AA4916">
            <v>32819</v>
          </cell>
          <cell r="AB4916"/>
        </row>
        <row r="4917">
          <cell r="A4917"/>
          <cell r="B4917"/>
          <cell r="C4917"/>
          <cell r="D4917"/>
          <cell r="E4917"/>
          <cell r="F4917"/>
          <cell r="G4917"/>
          <cell r="H4917"/>
          <cell r="I4917"/>
          <cell r="J4917"/>
          <cell r="K4917"/>
          <cell r="L4917"/>
          <cell r="M4917"/>
          <cell r="N4917"/>
          <cell r="O4917"/>
          <cell r="P4917">
            <v>0</v>
          </cell>
          <cell r="Q4917"/>
          <cell r="R4917"/>
          <cell r="S4917" t="str">
            <v xml:space="preserve">32819 </v>
          </cell>
          <cell r="T4917"/>
          <cell r="U4917"/>
          <cell r="V4917"/>
          <cell r="W4917"/>
          <cell r="X4917"/>
          <cell r="Y4917"/>
          <cell r="Z4917"/>
          <cell r="AA4917">
            <v>32819</v>
          </cell>
          <cell r="AB4917"/>
        </row>
        <row r="4918">
          <cell r="A4918"/>
          <cell r="B4918"/>
          <cell r="C4918"/>
          <cell r="D4918"/>
          <cell r="E4918"/>
          <cell r="F4918"/>
          <cell r="G4918"/>
          <cell r="H4918"/>
          <cell r="I4918"/>
          <cell r="J4918"/>
          <cell r="K4918"/>
          <cell r="L4918"/>
          <cell r="M4918"/>
          <cell r="N4918"/>
          <cell r="O4918"/>
          <cell r="P4918">
            <v>0</v>
          </cell>
          <cell r="Q4918"/>
          <cell r="R4918"/>
          <cell r="S4918" t="str">
            <v xml:space="preserve">32819 </v>
          </cell>
          <cell r="T4918"/>
          <cell r="U4918"/>
          <cell r="V4918"/>
          <cell r="W4918"/>
          <cell r="X4918"/>
          <cell r="Y4918"/>
          <cell r="Z4918"/>
          <cell r="AA4918">
            <v>32819</v>
          </cell>
          <cell r="AB4918"/>
        </row>
        <row r="4919">
          <cell r="A4919"/>
          <cell r="B4919"/>
          <cell r="C4919"/>
          <cell r="D4919"/>
          <cell r="E4919"/>
          <cell r="F4919"/>
          <cell r="G4919"/>
          <cell r="H4919"/>
          <cell r="I4919"/>
          <cell r="J4919"/>
          <cell r="K4919"/>
          <cell r="L4919"/>
          <cell r="M4919"/>
          <cell r="N4919"/>
          <cell r="O4919"/>
          <cell r="P4919">
            <v>0</v>
          </cell>
          <cell r="Q4919"/>
          <cell r="R4919"/>
          <cell r="S4919" t="str">
            <v xml:space="preserve">32819 </v>
          </cell>
          <cell r="T4919"/>
          <cell r="U4919"/>
          <cell r="V4919"/>
          <cell r="W4919"/>
          <cell r="X4919"/>
          <cell r="Y4919"/>
          <cell r="Z4919"/>
          <cell r="AA4919">
            <v>32819</v>
          </cell>
          <cell r="AB4919"/>
        </row>
        <row r="4920">
          <cell r="A4920"/>
          <cell r="B4920"/>
          <cell r="C4920"/>
          <cell r="D4920"/>
          <cell r="E4920"/>
          <cell r="F4920"/>
          <cell r="G4920"/>
          <cell r="H4920"/>
          <cell r="I4920"/>
          <cell r="J4920"/>
          <cell r="K4920"/>
          <cell r="L4920"/>
          <cell r="M4920"/>
          <cell r="N4920"/>
          <cell r="O4920"/>
          <cell r="P4920">
            <v>0</v>
          </cell>
          <cell r="Q4920"/>
          <cell r="R4920"/>
          <cell r="S4920" t="str">
            <v xml:space="preserve">32819 </v>
          </cell>
          <cell r="T4920"/>
          <cell r="U4920"/>
          <cell r="V4920"/>
          <cell r="W4920"/>
          <cell r="X4920"/>
          <cell r="Y4920"/>
          <cell r="Z4920"/>
          <cell r="AA4920">
            <v>32819</v>
          </cell>
          <cell r="AB4920"/>
        </row>
        <row r="4921">
          <cell r="A4921"/>
          <cell r="B4921"/>
          <cell r="C4921"/>
          <cell r="D4921"/>
          <cell r="E4921"/>
          <cell r="F4921"/>
          <cell r="G4921"/>
          <cell r="H4921"/>
          <cell r="I4921"/>
          <cell r="J4921"/>
          <cell r="K4921"/>
          <cell r="L4921"/>
          <cell r="M4921"/>
          <cell r="N4921"/>
          <cell r="O4921"/>
          <cell r="P4921">
            <v>0</v>
          </cell>
          <cell r="Q4921"/>
          <cell r="R4921"/>
          <cell r="S4921" t="str">
            <v xml:space="preserve">32819 </v>
          </cell>
          <cell r="T4921"/>
          <cell r="U4921"/>
          <cell r="V4921"/>
          <cell r="W4921"/>
          <cell r="X4921"/>
          <cell r="Y4921"/>
          <cell r="Z4921"/>
          <cell r="AA4921">
            <v>32819</v>
          </cell>
          <cell r="AB4921"/>
        </row>
        <row r="4922">
          <cell r="A4922"/>
          <cell r="B4922"/>
          <cell r="C4922"/>
          <cell r="D4922"/>
          <cell r="E4922"/>
          <cell r="F4922"/>
          <cell r="G4922"/>
          <cell r="H4922"/>
          <cell r="I4922"/>
          <cell r="J4922"/>
          <cell r="K4922"/>
          <cell r="L4922"/>
          <cell r="M4922"/>
          <cell r="N4922"/>
          <cell r="O4922"/>
          <cell r="P4922">
            <v>0</v>
          </cell>
          <cell r="Q4922"/>
          <cell r="R4922"/>
          <cell r="S4922" t="str">
            <v xml:space="preserve">32819 </v>
          </cell>
          <cell r="T4922"/>
          <cell r="U4922"/>
          <cell r="V4922"/>
          <cell r="W4922"/>
          <cell r="X4922"/>
          <cell r="Y4922"/>
          <cell r="Z4922"/>
          <cell r="AA4922">
            <v>32819</v>
          </cell>
          <cell r="AB4922"/>
        </row>
        <row r="4923">
          <cell r="A4923"/>
          <cell r="B4923"/>
          <cell r="C4923"/>
          <cell r="D4923"/>
          <cell r="E4923"/>
          <cell r="F4923"/>
          <cell r="G4923"/>
          <cell r="H4923"/>
          <cell r="I4923"/>
          <cell r="J4923"/>
          <cell r="K4923"/>
          <cell r="L4923"/>
          <cell r="M4923"/>
          <cell r="N4923"/>
          <cell r="O4923"/>
          <cell r="P4923">
            <v>0</v>
          </cell>
          <cell r="Q4923"/>
          <cell r="R4923"/>
          <cell r="S4923" t="str">
            <v xml:space="preserve">32819 </v>
          </cell>
          <cell r="T4923"/>
          <cell r="U4923"/>
          <cell r="V4923"/>
          <cell r="W4923"/>
          <cell r="X4923"/>
          <cell r="Y4923"/>
          <cell r="Z4923"/>
          <cell r="AA4923">
            <v>32819</v>
          </cell>
          <cell r="AB4923"/>
        </row>
        <row r="4924">
          <cell r="A4924"/>
          <cell r="B4924"/>
          <cell r="C4924"/>
          <cell r="D4924"/>
          <cell r="E4924"/>
          <cell r="F4924"/>
          <cell r="G4924"/>
          <cell r="H4924"/>
          <cell r="I4924"/>
          <cell r="J4924"/>
          <cell r="K4924"/>
          <cell r="L4924"/>
          <cell r="M4924"/>
          <cell r="N4924"/>
          <cell r="O4924"/>
          <cell r="P4924">
            <v>0</v>
          </cell>
          <cell r="Q4924"/>
          <cell r="R4924"/>
          <cell r="S4924" t="str">
            <v xml:space="preserve">32819 </v>
          </cell>
          <cell r="T4924"/>
          <cell r="U4924"/>
          <cell r="V4924"/>
          <cell r="W4924"/>
          <cell r="X4924"/>
          <cell r="Y4924"/>
          <cell r="Z4924"/>
          <cell r="AA4924">
            <v>32819</v>
          </cell>
          <cell r="AB4924"/>
        </row>
        <row r="4925">
          <cell r="A4925"/>
          <cell r="B4925"/>
          <cell r="C4925"/>
          <cell r="D4925"/>
          <cell r="E4925"/>
          <cell r="F4925"/>
          <cell r="G4925"/>
          <cell r="H4925"/>
          <cell r="I4925"/>
          <cell r="J4925"/>
          <cell r="K4925"/>
          <cell r="L4925"/>
          <cell r="M4925"/>
          <cell r="N4925"/>
          <cell r="O4925"/>
          <cell r="P4925">
            <v>0</v>
          </cell>
          <cell r="Q4925"/>
          <cell r="R4925"/>
          <cell r="S4925" t="str">
            <v xml:space="preserve">32819 </v>
          </cell>
          <cell r="T4925"/>
          <cell r="U4925"/>
          <cell r="V4925"/>
          <cell r="W4925"/>
          <cell r="X4925"/>
          <cell r="Y4925"/>
          <cell r="Z4925"/>
          <cell r="AA4925">
            <v>32819</v>
          </cell>
          <cell r="AB4925"/>
        </row>
        <row r="4926">
          <cell r="A4926"/>
          <cell r="B4926"/>
          <cell r="C4926"/>
          <cell r="D4926"/>
          <cell r="E4926"/>
          <cell r="F4926"/>
          <cell r="G4926"/>
          <cell r="H4926"/>
          <cell r="I4926"/>
          <cell r="J4926"/>
          <cell r="K4926"/>
          <cell r="L4926"/>
          <cell r="M4926"/>
          <cell r="N4926"/>
          <cell r="O4926"/>
          <cell r="P4926">
            <v>0</v>
          </cell>
          <cell r="Q4926"/>
          <cell r="R4926"/>
          <cell r="S4926" t="str">
            <v xml:space="preserve">32819 </v>
          </cell>
          <cell r="T4926"/>
          <cell r="U4926"/>
          <cell r="V4926"/>
          <cell r="W4926"/>
          <cell r="X4926"/>
          <cell r="Y4926"/>
          <cell r="Z4926"/>
          <cell r="AA4926">
            <v>32819</v>
          </cell>
          <cell r="AB4926"/>
        </row>
        <row r="4927">
          <cell r="A4927"/>
          <cell r="B4927"/>
          <cell r="C4927"/>
          <cell r="D4927"/>
          <cell r="E4927"/>
          <cell r="F4927"/>
          <cell r="G4927"/>
          <cell r="H4927"/>
          <cell r="I4927"/>
          <cell r="J4927"/>
          <cell r="K4927"/>
          <cell r="L4927"/>
          <cell r="M4927"/>
          <cell r="N4927"/>
          <cell r="O4927"/>
          <cell r="P4927">
            <v>0</v>
          </cell>
          <cell r="Q4927"/>
          <cell r="R4927"/>
          <cell r="S4927" t="str">
            <v xml:space="preserve">32819 </v>
          </cell>
          <cell r="T4927"/>
          <cell r="U4927"/>
          <cell r="V4927"/>
          <cell r="W4927"/>
          <cell r="X4927"/>
          <cell r="Y4927"/>
          <cell r="Z4927"/>
          <cell r="AA4927">
            <v>32819</v>
          </cell>
          <cell r="AB4927"/>
        </row>
        <row r="4928">
          <cell r="A4928"/>
          <cell r="B4928"/>
          <cell r="C4928"/>
          <cell r="D4928"/>
          <cell r="E4928"/>
          <cell r="F4928"/>
          <cell r="G4928"/>
          <cell r="H4928"/>
          <cell r="I4928"/>
          <cell r="J4928"/>
          <cell r="K4928"/>
          <cell r="L4928"/>
          <cell r="M4928"/>
          <cell r="N4928"/>
          <cell r="O4928"/>
          <cell r="P4928">
            <v>0</v>
          </cell>
          <cell r="Q4928"/>
          <cell r="R4928"/>
          <cell r="S4928" t="str">
            <v xml:space="preserve">32819 </v>
          </cell>
          <cell r="T4928"/>
          <cell r="U4928"/>
          <cell r="V4928"/>
          <cell r="W4928"/>
          <cell r="X4928"/>
          <cell r="Y4928"/>
          <cell r="Z4928"/>
          <cell r="AA4928">
            <v>32819</v>
          </cell>
          <cell r="AB4928"/>
        </row>
        <row r="4929">
          <cell r="A4929"/>
          <cell r="B4929"/>
          <cell r="C4929"/>
          <cell r="D4929"/>
          <cell r="E4929"/>
          <cell r="F4929"/>
          <cell r="G4929"/>
          <cell r="H4929"/>
          <cell r="I4929"/>
          <cell r="J4929"/>
          <cell r="K4929"/>
          <cell r="L4929"/>
          <cell r="M4929"/>
          <cell r="N4929"/>
          <cell r="O4929"/>
          <cell r="P4929">
            <v>0</v>
          </cell>
          <cell r="Q4929"/>
          <cell r="R4929"/>
          <cell r="S4929" t="str">
            <v xml:space="preserve">32819 </v>
          </cell>
          <cell r="T4929"/>
          <cell r="U4929"/>
          <cell r="V4929"/>
          <cell r="W4929"/>
          <cell r="X4929"/>
          <cell r="Y4929"/>
          <cell r="Z4929"/>
          <cell r="AA4929">
            <v>32819</v>
          </cell>
          <cell r="AB4929"/>
        </row>
        <row r="4930">
          <cell r="A4930"/>
          <cell r="B4930"/>
          <cell r="C4930"/>
          <cell r="D4930"/>
          <cell r="E4930"/>
          <cell r="F4930"/>
          <cell r="G4930"/>
          <cell r="H4930"/>
          <cell r="I4930"/>
          <cell r="J4930"/>
          <cell r="K4930"/>
          <cell r="L4930"/>
          <cell r="M4930"/>
          <cell r="N4930"/>
          <cell r="O4930"/>
          <cell r="P4930">
            <v>0</v>
          </cell>
          <cell r="Q4930"/>
          <cell r="R4930"/>
          <cell r="S4930" t="str">
            <v xml:space="preserve">32819 </v>
          </cell>
          <cell r="T4930"/>
          <cell r="U4930"/>
          <cell r="V4930"/>
          <cell r="W4930"/>
          <cell r="X4930"/>
          <cell r="Y4930"/>
          <cell r="Z4930"/>
          <cell r="AA4930">
            <v>32819</v>
          </cell>
          <cell r="AB4930"/>
        </row>
        <row r="4931">
          <cell r="A4931"/>
          <cell r="B4931"/>
          <cell r="C4931"/>
          <cell r="D4931"/>
          <cell r="E4931"/>
          <cell r="F4931"/>
          <cell r="G4931"/>
          <cell r="H4931"/>
          <cell r="I4931"/>
          <cell r="J4931"/>
          <cell r="K4931"/>
          <cell r="L4931"/>
          <cell r="M4931"/>
          <cell r="N4931"/>
          <cell r="O4931"/>
          <cell r="P4931">
            <v>0</v>
          </cell>
          <cell r="Q4931"/>
          <cell r="R4931"/>
          <cell r="S4931" t="str">
            <v xml:space="preserve">32819 </v>
          </cell>
          <cell r="T4931"/>
          <cell r="U4931"/>
          <cell r="V4931"/>
          <cell r="W4931"/>
          <cell r="X4931"/>
          <cell r="Y4931"/>
          <cell r="Z4931"/>
          <cell r="AA4931">
            <v>32819</v>
          </cell>
          <cell r="AB4931"/>
        </row>
        <row r="4932">
          <cell r="A4932"/>
          <cell r="B4932"/>
          <cell r="C4932"/>
          <cell r="D4932"/>
          <cell r="E4932"/>
          <cell r="F4932"/>
          <cell r="G4932"/>
          <cell r="H4932"/>
          <cell r="I4932"/>
          <cell r="J4932"/>
          <cell r="K4932"/>
          <cell r="L4932"/>
          <cell r="M4932"/>
          <cell r="N4932"/>
          <cell r="O4932"/>
          <cell r="P4932">
            <v>0</v>
          </cell>
          <cell r="Q4932"/>
          <cell r="R4932"/>
          <cell r="S4932" t="str">
            <v xml:space="preserve">32819 </v>
          </cell>
          <cell r="T4932"/>
          <cell r="U4932"/>
          <cell r="V4932"/>
          <cell r="W4932"/>
          <cell r="X4932"/>
          <cell r="Y4932"/>
          <cell r="Z4932"/>
          <cell r="AA4932">
            <v>32819</v>
          </cell>
          <cell r="AB4932"/>
        </row>
        <row r="4933">
          <cell r="A4933"/>
          <cell r="B4933"/>
          <cell r="C4933"/>
          <cell r="D4933"/>
          <cell r="E4933"/>
          <cell r="F4933"/>
          <cell r="G4933"/>
          <cell r="H4933"/>
          <cell r="I4933"/>
          <cell r="J4933"/>
          <cell r="K4933"/>
          <cell r="L4933"/>
          <cell r="M4933"/>
          <cell r="N4933"/>
          <cell r="O4933"/>
          <cell r="P4933">
            <v>0</v>
          </cell>
          <cell r="Q4933"/>
          <cell r="R4933"/>
          <cell r="S4933" t="str">
            <v xml:space="preserve">32819 </v>
          </cell>
          <cell r="T4933"/>
          <cell r="U4933"/>
          <cell r="V4933"/>
          <cell r="W4933"/>
          <cell r="X4933"/>
          <cell r="Y4933"/>
          <cell r="Z4933"/>
          <cell r="AA4933">
            <v>32819</v>
          </cell>
          <cell r="AB4933"/>
        </row>
        <row r="4934">
          <cell r="A4934"/>
          <cell r="B4934"/>
          <cell r="C4934"/>
          <cell r="D4934"/>
          <cell r="E4934"/>
          <cell r="F4934"/>
          <cell r="G4934"/>
          <cell r="H4934"/>
          <cell r="I4934"/>
          <cell r="J4934"/>
          <cell r="K4934"/>
          <cell r="L4934"/>
          <cell r="M4934"/>
          <cell r="N4934"/>
          <cell r="O4934"/>
          <cell r="P4934">
            <v>0</v>
          </cell>
          <cell r="Q4934"/>
          <cell r="R4934"/>
          <cell r="S4934" t="str">
            <v xml:space="preserve">32819 </v>
          </cell>
          <cell r="T4934"/>
          <cell r="U4934"/>
          <cell r="V4934"/>
          <cell r="W4934"/>
          <cell r="X4934"/>
          <cell r="Y4934"/>
          <cell r="Z4934"/>
          <cell r="AA4934">
            <v>32819</v>
          </cell>
          <cell r="AB4934"/>
        </row>
        <row r="4935">
          <cell r="A4935"/>
          <cell r="B4935"/>
          <cell r="C4935"/>
          <cell r="D4935"/>
          <cell r="E4935"/>
          <cell r="F4935"/>
          <cell r="G4935"/>
          <cell r="H4935"/>
          <cell r="I4935"/>
          <cell r="J4935"/>
          <cell r="K4935"/>
          <cell r="L4935"/>
          <cell r="M4935"/>
          <cell r="N4935"/>
          <cell r="O4935"/>
          <cell r="P4935">
            <v>0</v>
          </cell>
          <cell r="Q4935"/>
          <cell r="R4935"/>
          <cell r="S4935" t="str">
            <v xml:space="preserve">32819 </v>
          </cell>
          <cell r="T4935"/>
          <cell r="U4935"/>
          <cell r="V4935"/>
          <cell r="W4935"/>
          <cell r="X4935"/>
          <cell r="Y4935"/>
          <cell r="Z4935"/>
          <cell r="AA4935">
            <v>32819</v>
          </cell>
          <cell r="AB4935"/>
        </row>
        <row r="4936">
          <cell r="A4936"/>
          <cell r="B4936"/>
          <cell r="C4936"/>
          <cell r="D4936"/>
          <cell r="E4936"/>
          <cell r="F4936"/>
          <cell r="G4936"/>
          <cell r="H4936"/>
          <cell r="I4936"/>
          <cell r="J4936"/>
          <cell r="K4936"/>
          <cell r="L4936"/>
          <cell r="M4936"/>
          <cell r="N4936"/>
          <cell r="O4936"/>
          <cell r="P4936">
            <v>0</v>
          </cell>
          <cell r="Q4936"/>
          <cell r="R4936"/>
          <cell r="S4936" t="str">
            <v xml:space="preserve">32819 </v>
          </cell>
          <cell r="T4936"/>
          <cell r="U4936"/>
          <cell r="V4936"/>
          <cell r="W4936"/>
          <cell r="X4936"/>
          <cell r="Y4936"/>
          <cell r="Z4936"/>
          <cell r="AA4936">
            <v>32819</v>
          </cell>
          <cell r="AB4936"/>
        </row>
        <row r="4937">
          <cell r="A4937"/>
          <cell r="B4937"/>
          <cell r="C4937"/>
          <cell r="D4937"/>
          <cell r="E4937"/>
          <cell r="F4937"/>
          <cell r="G4937"/>
          <cell r="H4937"/>
          <cell r="I4937"/>
          <cell r="J4937"/>
          <cell r="K4937"/>
          <cell r="L4937"/>
          <cell r="M4937"/>
          <cell r="N4937"/>
          <cell r="O4937"/>
          <cell r="P4937">
            <v>0</v>
          </cell>
          <cell r="Q4937"/>
          <cell r="R4937"/>
          <cell r="S4937" t="str">
            <v xml:space="preserve">32819 </v>
          </cell>
          <cell r="T4937"/>
          <cell r="U4937"/>
          <cell r="V4937"/>
          <cell r="W4937"/>
          <cell r="X4937"/>
          <cell r="Y4937"/>
          <cell r="Z4937"/>
          <cell r="AA4937">
            <v>32819</v>
          </cell>
          <cell r="AB4937"/>
        </row>
        <row r="4938">
          <cell r="A4938"/>
          <cell r="B4938"/>
          <cell r="C4938"/>
          <cell r="D4938"/>
          <cell r="E4938"/>
          <cell r="F4938"/>
          <cell r="G4938"/>
          <cell r="H4938"/>
          <cell r="I4938"/>
          <cell r="J4938"/>
          <cell r="K4938"/>
          <cell r="L4938"/>
          <cell r="M4938"/>
          <cell r="N4938"/>
          <cell r="O4938"/>
          <cell r="P4938">
            <v>0</v>
          </cell>
          <cell r="Q4938"/>
          <cell r="R4938"/>
          <cell r="S4938" t="str">
            <v xml:space="preserve">32819 </v>
          </cell>
          <cell r="T4938"/>
          <cell r="U4938"/>
          <cell r="V4938"/>
          <cell r="W4938"/>
          <cell r="X4938"/>
          <cell r="Y4938"/>
          <cell r="Z4938"/>
          <cell r="AA4938">
            <v>32819</v>
          </cell>
          <cell r="AB4938"/>
        </row>
        <row r="4939">
          <cell r="A4939"/>
          <cell r="B4939"/>
          <cell r="C4939"/>
          <cell r="D4939"/>
          <cell r="E4939"/>
          <cell r="F4939"/>
          <cell r="G4939"/>
          <cell r="H4939"/>
          <cell r="I4939"/>
          <cell r="J4939"/>
          <cell r="K4939"/>
          <cell r="L4939"/>
          <cell r="M4939"/>
          <cell r="N4939"/>
          <cell r="O4939"/>
          <cell r="P4939">
            <v>0</v>
          </cell>
          <cell r="Q4939"/>
          <cell r="R4939"/>
          <cell r="S4939" t="str">
            <v xml:space="preserve">32819 </v>
          </cell>
          <cell r="T4939"/>
          <cell r="U4939"/>
          <cell r="V4939"/>
          <cell r="W4939"/>
          <cell r="X4939"/>
          <cell r="Y4939"/>
          <cell r="Z4939"/>
          <cell r="AA4939">
            <v>32819</v>
          </cell>
          <cell r="AB4939"/>
        </row>
        <row r="4940">
          <cell r="A4940"/>
          <cell r="B4940"/>
          <cell r="C4940"/>
          <cell r="D4940"/>
          <cell r="E4940"/>
          <cell r="F4940"/>
          <cell r="G4940"/>
          <cell r="H4940"/>
          <cell r="I4940"/>
          <cell r="J4940"/>
          <cell r="K4940"/>
          <cell r="L4940"/>
          <cell r="M4940"/>
          <cell r="N4940"/>
          <cell r="O4940"/>
          <cell r="P4940">
            <v>0</v>
          </cell>
          <cell r="Q4940"/>
          <cell r="R4940"/>
          <cell r="S4940" t="str">
            <v xml:space="preserve">32819 </v>
          </cell>
          <cell r="T4940"/>
          <cell r="U4940"/>
          <cell r="V4940"/>
          <cell r="W4940"/>
          <cell r="X4940"/>
          <cell r="Y4940"/>
          <cell r="Z4940"/>
          <cell r="AA4940">
            <v>32819</v>
          </cell>
          <cell r="AB4940"/>
        </row>
        <row r="4941">
          <cell r="A4941"/>
          <cell r="B4941"/>
          <cell r="C4941"/>
          <cell r="D4941"/>
          <cell r="E4941"/>
          <cell r="F4941"/>
          <cell r="G4941"/>
          <cell r="H4941"/>
          <cell r="I4941"/>
          <cell r="J4941"/>
          <cell r="K4941"/>
          <cell r="L4941"/>
          <cell r="M4941"/>
          <cell r="N4941"/>
          <cell r="O4941"/>
          <cell r="P4941">
            <v>0</v>
          </cell>
          <cell r="Q4941"/>
          <cell r="R4941"/>
          <cell r="S4941" t="str">
            <v xml:space="preserve">32819 </v>
          </cell>
          <cell r="T4941"/>
          <cell r="U4941"/>
          <cell r="V4941"/>
          <cell r="W4941"/>
          <cell r="X4941"/>
          <cell r="Y4941"/>
          <cell r="Z4941"/>
          <cell r="AA4941">
            <v>32819</v>
          </cell>
          <cell r="AB4941"/>
        </row>
        <row r="4942">
          <cell r="A4942"/>
          <cell r="B4942"/>
          <cell r="C4942"/>
          <cell r="D4942"/>
          <cell r="E4942"/>
          <cell r="F4942"/>
          <cell r="G4942"/>
          <cell r="H4942"/>
          <cell r="I4942"/>
          <cell r="J4942"/>
          <cell r="K4942"/>
          <cell r="L4942"/>
          <cell r="M4942"/>
          <cell r="N4942"/>
          <cell r="O4942"/>
          <cell r="P4942">
            <v>0</v>
          </cell>
          <cell r="Q4942"/>
          <cell r="R4942"/>
          <cell r="S4942" t="str">
            <v xml:space="preserve">32819 </v>
          </cell>
          <cell r="T4942"/>
          <cell r="U4942"/>
          <cell r="V4942"/>
          <cell r="W4942"/>
          <cell r="X4942"/>
          <cell r="Y4942"/>
          <cell r="Z4942"/>
          <cell r="AA4942">
            <v>32819</v>
          </cell>
          <cell r="AB4942"/>
        </row>
        <row r="4943">
          <cell r="A4943"/>
          <cell r="B4943"/>
          <cell r="C4943"/>
          <cell r="D4943"/>
          <cell r="E4943"/>
          <cell r="F4943"/>
          <cell r="G4943"/>
          <cell r="H4943"/>
          <cell r="I4943"/>
          <cell r="J4943"/>
          <cell r="K4943"/>
          <cell r="L4943"/>
          <cell r="M4943"/>
          <cell r="N4943"/>
          <cell r="O4943"/>
          <cell r="P4943">
            <v>0</v>
          </cell>
          <cell r="Q4943"/>
          <cell r="R4943"/>
          <cell r="S4943" t="str">
            <v xml:space="preserve">32819 </v>
          </cell>
          <cell r="T4943"/>
          <cell r="U4943"/>
          <cell r="V4943"/>
          <cell r="W4943"/>
          <cell r="X4943"/>
          <cell r="Y4943"/>
          <cell r="Z4943"/>
          <cell r="AA4943">
            <v>32819</v>
          </cell>
          <cell r="AB4943"/>
        </row>
        <row r="4944">
          <cell r="A4944"/>
          <cell r="B4944"/>
          <cell r="C4944"/>
          <cell r="D4944"/>
          <cell r="E4944"/>
          <cell r="F4944"/>
          <cell r="G4944"/>
          <cell r="H4944"/>
          <cell r="I4944"/>
          <cell r="J4944"/>
          <cell r="K4944"/>
          <cell r="L4944"/>
          <cell r="M4944"/>
          <cell r="N4944"/>
          <cell r="O4944"/>
          <cell r="P4944">
            <v>0</v>
          </cell>
          <cell r="Q4944"/>
          <cell r="R4944"/>
          <cell r="S4944" t="str">
            <v xml:space="preserve">32819 </v>
          </cell>
          <cell r="T4944"/>
          <cell r="U4944"/>
          <cell r="V4944"/>
          <cell r="W4944"/>
          <cell r="X4944"/>
          <cell r="Y4944"/>
          <cell r="Z4944"/>
          <cell r="AA4944">
            <v>32819</v>
          </cell>
          <cell r="AB4944"/>
        </row>
        <row r="4945">
          <cell r="A4945"/>
          <cell r="B4945"/>
          <cell r="C4945"/>
          <cell r="D4945"/>
          <cell r="E4945"/>
          <cell r="F4945"/>
          <cell r="G4945"/>
          <cell r="H4945"/>
          <cell r="I4945"/>
          <cell r="J4945"/>
          <cell r="K4945"/>
          <cell r="L4945"/>
          <cell r="M4945"/>
          <cell r="N4945"/>
          <cell r="O4945"/>
          <cell r="P4945">
            <v>0</v>
          </cell>
          <cell r="Q4945"/>
          <cell r="R4945"/>
          <cell r="S4945" t="str">
            <v xml:space="preserve">32819 </v>
          </cell>
          <cell r="T4945"/>
          <cell r="U4945"/>
          <cell r="V4945"/>
          <cell r="W4945"/>
          <cell r="X4945"/>
          <cell r="Y4945"/>
          <cell r="Z4945"/>
          <cell r="AA4945">
            <v>32819</v>
          </cell>
          <cell r="AB4945"/>
        </row>
        <row r="4946">
          <cell r="A4946"/>
          <cell r="B4946"/>
          <cell r="C4946"/>
          <cell r="D4946"/>
          <cell r="E4946"/>
          <cell r="F4946"/>
          <cell r="G4946"/>
          <cell r="H4946"/>
          <cell r="I4946"/>
          <cell r="J4946"/>
          <cell r="K4946"/>
          <cell r="L4946"/>
          <cell r="M4946"/>
          <cell r="N4946"/>
          <cell r="O4946"/>
          <cell r="P4946">
            <v>0</v>
          </cell>
          <cell r="Q4946"/>
          <cell r="R4946"/>
          <cell r="S4946" t="str">
            <v xml:space="preserve">32819 </v>
          </cell>
          <cell r="T4946"/>
          <cell r="U4946"/>
          <cell r="V4946"/>
          <cell r="W4946"/>
          <cell r="X4946"/>
          <cell r="Y4946"/>
          <cell r="Z4946"/>
          <cell r="AA4946">
            <v>32819</v>
          </cell>
          <cell r="AB4946"/>
        </row>
        <row r="4947">
          <cell r="A4947"/>
          <cell r="B4947"/>
          <cell r="C4947"/>
          <cell r="D4947"/>
          <cell r="E4947"/>
          <cell r="F4947"/>
          <cell r="G4947"/>
          <cell r="H4947"/>
          <cell r="I4947"/>
          <cell r="J4947"/>
          <cell r="K4947"/>
          <cell r="L4947"/>
          <cell r="M4947"/>
          <cell r="N4947"/>
          <cell r="O4947"/>
          <cell r="P4947">
            <v>0</v>
          </cell>
          <cell r="Q4947"/>
          <cell r="R4947"/>
          <cell r="S4947" t="str">
            <v xml:space="preserve">32819 </v>
          </cell>
          <cell r="T4947"/>
          <cell r="U4947"/>
          <cell r="V4947"/>
          <cell r="W4947"/>
          <cell r="X4947"/>
          <cell r="Y4947"/>
          <cell r="Z4947"/>
          <cell r="AA4947">
            <v>32819</v>
          </cell>
          <cell r="AB4947"/>
        </row>
        <row r="4948">
          <cell r="A4948"/>
          <cell r="B4948"/>
          <cell r="C4948"/>
          <cell r="D4948"/>
          <cell r="E4948"/>
          <cell r="F4948"/>
          <cell r="G4948"/>
          <cell r="H4948"/>
          <cell r="I4948"/>
          <cell r="J4948"/>
          <cell r="K4948"/>
          <cell r="L4948"/>
          <cell r="M4948"/>
          <cell r="N4948"/>
          <cell r="O4948"/>
          <cell r="P4948">
            <v>0</v>
          </cell>
          <cell r="Q4948"/>
          <cell r="R4948"/>
          <cell r="S4948" t="str">
            <v xml:space="preserve">32819 </v>
          </cell>
          <cell r="T4948"/>
          <cell r="U4948"/>
          <cell r="V4948"/>
          <cell r="W4948"/>
          <cell r="X4948"/>
          <cell r="Y4948"/>
          <cell r="Z4948"/>
          <cell r="AA4948">
            <v>32819</v>
          </cell>
          <cell r="AB4948"/>
        </row>
        <row r="4949">
          <cell r="A4949"/>
          <cell r="B4949"/>
          <cell r="C4949"/>
          <cell r="D4949"/>
          <cell r="E4949"/>
          <cell r="F4949"/>
          <cell r="G4949"/>
          <cell r="H4949"/>
          <cell r="I4949"/>
          <cell r="J4949"/>
          <cell r="K4949"/>
          <cell r="L4949"/>
          <cell r="M4949"/>
          <cell r="N4949"/>
          <cell r="O4949"/>
          <cell r="P4949">
            <v>0</v>
          </cell>
          <cell r="Q4949"/>
          <cell r="R4949"/>
          <cell r="S4949" t="str">
            <v xml:space="preserve">32819 </v>
          </cell>
          <cell r="T4949"/>
          <cell r="U4949"/>
          <cell r="V4949"/>
          <cell r="W4949"/>
          <cell r="X4949"/>
          <cell r="Y4949"/>
          <cell r="Z4949"/>
          <cell r="AA4949">
            <v>32819</v>
          </cell>
          <cell r="AB4949"/>
        </row>
        <row r="4950">
          <cell r="A4950"/>
          <cell r="B4950"/>
          <cell r="C4950"/>
          <cell r="D4950"/>
          <cell r="E4950"/>
          <cell r="F4950"/>
          <cell r="G4950"/>
          <cell r="H4950"/>
          <cell r="I4950"/>
          <cell r="J4950"/>
          <cell r="K4950"/>
          <cell r="L4950"/>
          <cell r="M4950"/>
          <cell r="N4950"/>
          <cell r="O4950"/>
          <cell r="P4950">
            <v>0</v>
          </cell>
          <cell r="Q4950"/>
          <cell r="R4950"/>
          <cell r="S4950" t="str">
            <v xml:space="preserve">32819 </v>
          </cell>
          <cell r="T4950"/>
          <cell r="U4950"/>
          <cell r="V4950"/>
          <cell r="W4950"/>
          <cell r="X4950"/>
          <cell r="Y4950"/>
          <cell r="Z4950"/>
          <cell r="AA4950">
            <v>32819</v>
          </cell>
          <cell r="AB4950"/>
        </row>
        <row r="4951">
          <cell r="A4951"/>
          <cell r="B4951"/>
          <cell r="C4951"/>
          <cell r="D4951"/>
          <cell r="E4951"/>
          <cell r="F4951"/>
          <cell r="G4951"/>
          <cell r="H4951"/>
          <cell r="I4951"/>
          <cell r="J4951"/>
          <cell r="K4951"/>
          <cell r="L4951"/>
          <cell r="M4951"/>
          <cell r="N4951"/>
          <cell r="O4951"/>
          <cell r="P4951">
            <v>0</v>
          </cell>
          <cell r="Q4951"/>
          <cell r="R4951"/>
          <cell r="S4951" t="str">
            <v xml:space="preserve">32819 </v>
          </cell>
          <cell r="T4951"/>
          <cell r="U4951"/>
          <cell r="V4951"/>
          <cell r="W4951"/>
          <cell r="X4951"/>
          <cell r="Y4951"/>
          <cell r="Z4951"/>
          <cell r="AA4951">
            <v>32819</v>
          </cell>
          <cell r="AB4951"/>
        </row>
        <row r="4952">
          <cell r="A4952"/>
          <cell r="B4952"/>
          <cell r="C4952"/>
          <cell r="D4952"/>
          <cell r="E4952"/>
          <cell r="F4952"/>
          <cell r="G4952"/>
          <cell r="H4952"/>
          <cell r="I4952"/>
          <cell r="J4952"/>
          <cell r="K4952"/>
          <cell r="L4952"/>
          <cell r="M4952"/>
          <cell r="N4952"/>
          <cell r="O4952"/>
          <cell r="P4952">
            <v>0</v>
          </cell>
          <cell r="Q4952"/>
          <cell r="R4952"/>
          <cell r="S4952" t="str">
            <v xml:space="preserve">32819 </v>
          </cell>
          <cell r="T4952"/>
          <cell r="U4952"/>
          <cell r="V4952"/>
          <cell r="W4952"/>
          <cell r="X4952"/>
          <cell r="Y4952"/>
          <cell r="Z4952"/>
          <cell r="AA4952">
            <v>32819</v>
          </cell>
          <cell r="AB4952"/>
        </row>
        <row r="4953">
          <cell r="A4953"/>
          <cell r="B4953"/>
          <cell r="C4953"/>
          <cell r="D4953"/>
          <cell r="E4953"/>
          <cell r="F4953"/>
          <cell r="G4953"/>
          <cell r="H4953"/>
          <cell r="I4953"/>
          <cell r="J4953"/>
          <cell r="K4953"/>
          <cell r="L4953"/>
          <cell r="M4953"/>
          <cell r="N4953"/>
          <cell r="O4953"/>
          <cell r="P4953">
            <v>0</v>
          </cell>
          <cell r="Q4953"/>
          <cell r="R4953"/>
          <cell r="S4953" t="str">
            <v xml:space="preserve">32819 </v>
          </cell>
          <cell r="T4953"/>
          <cell r="U4953"/>
          <cell r="V4953"/>
          <cell r="W4953"/>
          <cell r="X4953"/>
          <cell r="Y4953"/>
          <cell r="Z4953"/>
          <cell r="AA4953">
            <v>32819</v>
          </cell>
          <cell r="AB4953"/>
        </row>
        <row r="4954">
          <cell r="A4954"/>
          <cell r="B4954"/>
          <cell r="C4954"/>
          <cell r="D4954"/>
          <cell r="E4954"/>
          <cell r="F4954"/>
          <cell r="G4954"/>
          <cell r="H4954"/>
          <cell r="I4954"/>
          <cell r="J4954"/>
          <cell r="K4954"/>
          <cell r="L4954"/>
          <cell r="M4954"/>
          <cell r="N4954"/>
          <cell r="O4954"/>
          <cell r="P4954">
            <v>0</v>
          </cell>
          <cell r="Q4954"/>
          <cell r="R4954"/>
          <cell r="S4954" t="str">
            <v xml:space="preserve">32819 </v>
          </cell>
          <cell r="T4954"/>
          <cell r="U4954"/>
          <cell r="V4954"/>
          <cell r="W4954"/>
          <cell r="X4954"/>
          <cell r="Y4954"/>
          <cell r="Z4954"/>
          <cell r="AA4954">
            <v>32819</v>
          </cell>
          <cell r="AB4954"/>
        </row>
        <row r="4955">
          <cell r="A4955"/>
          <cell r="B4955"/>
          <cell r="C4955"/>
          <cell r="D4955"/>
          <cell r="E4955"/>
          <cell r="F4955"/>
          <cell r="G4955"/>
          <cell r="H4955"/>
          <cell r="I4955"/>
          <cell r="J4955"/>
          <cell r="K4955"/>
          <cell r="L4955"/>
          <cell r="M4955"/>
          <cell r="N4955"/>
          <cell r="O4955"/>
          <cell r="P4955">
            <v>0</v>
          </cell>
          <cell r="Q4955"/>
          <cell r="R4955"/>
          <cell r="S4955" t="str">
            <v xml:space="preserve">32819 </v>
          </cell>
          <cell r="T4955"/>
          <cell r="U4955"/>
          <cell r="V4955"/>
          <cell r="W4955"/>
          <cell r="X4955"/>
          <cell r="Y4955"/>
          <cell r="Z4955"/>
          <cell r="AA4955">
            <v>32819</v>
          </cell>
          <cell r="AB4955"/>
        </row>
        <row r="4956">
          <cell r="A4956"/>
          <cell r="B4956"/>
          <cell r="C4956"/>
          <cell r="D4956"/>
          <cell r="E4956"/>
          <cell r="F4956"/>
          <cell r="G4956"/>
          <cell r="H4956"/>
          <cell r="I4956"/>
          <cell r="J4956"/>
          <cell r="K4956"/>
          <cell r="L4956"/>
          <cell r="M4956"/>
          <cell r="N4956"/>
          <cell r="O4956"/>
          <cell r="P4956">
            <v>0</v>
          </cell>
          <cell r="Q4956"/>
          <cell r="R4956"/>
          <cell r="S4956" t="str">
            <v xml:space="preserve">32819 </v>
          </cell>
          <cell r="T4956"/>
          <cell r="U4956"/>
          <cell r="V4956"/>
          <cell r="W4956"/>
          <cell r="X4956"/>
          <cell r="Y4956"/>
          <cell r="Z4956"/>
          <cell r="AA4956">
            <v>32819</v>
          </cell>
          <cell r="AB4956"/>
        </row>
        <row r="4957">
          <cell r="A4957"/>
          <cell r="B4957"/>
          <cell r="C4957"/>
          <cell r="D4957"/>
          <cell r="E4957"/>
          <cell r="F4957"/>
          <cell r="G4957"/>
          <cell r="H4957"/>
          <cell r="I4957"/>
          <cell r="J4957"/>
          <cell r="K4957"/>
          <cell r="L4957"/>
          <cell r="M4957"/>
          <cell r="N4957"/>
          <cell r="O4957"/>
          <cell r="P4957">
            <v>0</v>
          </cell>
          <cell r="Q4957"/>
          <cell r="R4957"/>
          <cell r="S4957" t="str">
            <v xml:space="preserve">32819 </v>
          </cell>
          <cell r="T4957"/>
          <cell r="U4957"/>
          <cell r="V4957"/>
          <cell r="W4957"/>
          <cell r="X4957"/>
          <cell r="Y4957"/>
          <cell r="Z4957"/>
          <cell r="AA4957">
            <v>32819</v>
          </cell>
          <cell r="AB4957"/>
        </row>
        <row r="4958">
          <cell r="A4958"/>
          <cell r="B4958"/>
          <cell r="C4958"/>
          <cell r="D4958"/>
          <cell r="E4958"/>
          <cell r="F4958"/>
          <cell r="G4958"/>
          <cell r="H4958"/>
          <cell r="I4958"/>
          <cell r="J4958"/>
          <cell r="K4958"/>
          <cell r="L4958"/>
          <cell r="M4958"/>
          <cell r="N4958"/>
          <cell r="O4958"/>
          <cell r="P4958">
            <v>0</v>
          </cell>
          <cell r="Q4958"/>
          <cell r="R4958"/>
          <cell r="S4958" t="str">
            <v xml:space="preserve">32819 </v>
          </cell>
          <cell r="T4958"/>
          <cell r="U4958"/>
          <cell r="V4958"/>
          <cell r="W4958"/>
          <cell r="X4958"/>
          <cell r="Y4958"/>
          <cell r="Z4958"/>
          <cell r="AA4958">
            <v>32819</v>
          </cell>
          <cell r="AB4958"/>
        </row>
        <row r="4959">
          <cell r="A4959"/>
          <cell r="B4959"/>
          <cell r="C4959"/>
          <cell r="D4959"/>
          <cell r="E4959"/>
          <cell r="F4959"/>
          <cell r="G4959"/>
          <cell r="H4959"/>
          <cell r="I4959"/>
          <cell r="J4959"/>
          <cell r="K4959"/>
          <cell r="L4959"/>
          <cell r="M4959"/>
          <cell r="N4959"/>
          <cell r="O4959"/>
          <cell r="P4959">
            <v>0</v>
          </cell>
          <cell r="Q4959"/>
          <cell r="R4959"/>
          <cell r="S4959" t="str">
            <v xml:space="preserve">32819 </v>
          </cell>
          <cell r="T4959"/>
          <cell r="U4959"/>
          <cell r="V4959"/>
          <cell r="W4959"/>
          <cell r="X4959"/>
          <cell r="Y4959"/>
          <cell r="Z4959"/>
          <cell r="AA4959">
            <v>32819</v>
          </cell>
          <cell r="AB4959"/>
        </row>
        <row r="4960">
          <cell r="A4960"/>
          <cell r="B4960"/>
          <cell r="C4960"/>
          <cell r="D4960"/>
          <cell r="E4960"/>
          <cell r="F4960"/>
          <cell r="G4960"/>
          <cell r="H4960"/>
          <cell r="I4960"/>
          <cell r="J4960"/>
          <cell r="K4960"/>
          <cell r="L4960"/>
          <cell r="M4960"/>
          <cell r="N4960"/>
          <cell r="O4960"/>
          <cell r="P4960">
            <v>0</v>
          </cell>
          <cell r="Q4960"/>
          <cell r="R4960"/>
          <cell r="S4960" t="str">
            <v xml:space="preserve">32819 </v>
          </cell>
          <cell r="T4960"/>
          <cell r="U4960"/>
          <cell r="V4960"/>
          <cell r="W4960"/>
          <cell r="X4960"/>
          <cell r="Y4960"/>
          <cell r="Z4960"/>
          <cell r="AA4960">
            <v>32819</v>
          </cell>
          <cell r="AB4960"/>
        </row>
        <row r="4961">
          <cell r="A4961"/>
          <cell r="B4961"/>
          <cell r="C4961"/>
          <cell r="D4961"/>
          <cell r="E4961"/>
          <cell r="F4961"/>
          <cell r="G4961"/>
          <cell r="H4961"/>
          <cell r="I4961"/>
          <cell r="J4961"/>
          <cell r="K4961"/>
          <cell r="L4961"/>
          <cell r="M4961"/>
          <cell r="N4961"/>
          <cell r="O4961"/>
          <cell r="P4961">
            <v>0</v>
          </cell>
          <cell r="Q4961"/>
          <cell r="R4961"/>
          <cell r="S4961" t="str">
            <v xml:space="preserve">32819 </v>
          </cell>
          <cell r="T4961"/>
          <cell r="U4961"/>
          <cell r="V4961"/>
          <cell r="W4961"/>
          <cell r="X4961"/>
          <cell r="Y4961"/>
          <cell r="Z4961"/>
          <cell r="AA4961">
            <v>32819</v>
          </cell>
          <cell r="AB4961"/>
        </row>
        <row r="4962">
          <cell r="A4962"/>
          <cell r="B4962"/>
          <cell r="C4962"/>
          <cell r="D4962"/>
          <cell r="E4962"/>
          <cell r="F4962"/>
          <cell r="G4962"/>
          <cell r="H4962"/>
          <cell r="I4962"/>
          <cell r="J4962"/>
          <cell r="K4962"/>
          <cell r="L4962"/>
          <cell r="M4962"/>
          <cell r="N4962"/>
          <cell r="O4962"/>
          <cell r="P4962">
            <v>0</v>
          </cell>
          <cell r="Q4962"/>
          <cell r="R4962"/>
          <cell r="S4962" t="str">
            <v xml:space="preserve">32819 </v>
          </cell>
          <cell r="T4962"/>
          <cell r="U4962"/>
          <cell r="V4962"/>
          <cell r="W4962"/>
          <cell r="X4962"/>
          <cell r="Y4962"/>
          <cell r="Z4962"/>
          <cell r="AA4962">
            <v>32819</v>
          </cell>
          <cell r="AB4962"/>
        </row>
        <row r="4963">
          <cell r="A4963"/>
          <cell r="B4963"/>
          <cell r="C4963"/>
          <cell r="D4963"/>
          <cell r="E4963"/>
          <cell r="F4963"/>
          <cell r="G4963"/>
          <cell r="H4963"/>
          <cell r="I4963"/>
          <cell r="J4963"/>
          <cell r="K4963"/>
          <cell r="L4963"/>
          <cell r="M4963"/>
          <cell r="N4963"/>
          <cell r="O4963"/>
          <cell r="P4963">
            <v>0</v>
          </cell>
          <cell r="Q4963"/>
          <cell r="R4963"/>
          <cell r="S4963" t="str">
            <v xml:space="preserve">32819 </v>
          </cell>
          <cell r="T4963"/>
          <cell r="U4963"/>
          <cell r="V4963"/>
          <cell r="W4963"/>
          <cell r="X4963"/>
          <cell r="Y4963"/>
          <cell r="Z4963"/>
          <cell r="AA4963">
            <v>32819</v>
          </cell>
          <cell r="AB4963"/>
        </row>
        <row r="4964">
          <cell r="A4964"/>
          <cell r="B4964"/>
          <cell r="C4964"/>
          <cell r="D4964"/>
          <cell r="E4964"/>
          <cell r="F4964"/>
          <cell r="G4964"/>
          <cell r="H4964"/>
          <cell r="I4964"/>
          <cell r="J4964"/>
          <cell r="K4964"/>
          <cell r="L4964"/>
          <cell r="M4964"/>
          <cell r="N4964"/>
          <cell r="O4964"/>
          <cell r="P4964">
            <v>0</v>
          </cell>
          <cell r="Q4964"/>
          <cell r="R4964"/>
          <cell r="S4964" t="str">
            <v xml:space="preserve">32819 </v>
          </cell>
          <cell r="T4964"/>
          <cell r="U4964"/>
          <cell r="V4964"/>
          <cell r="W4964"/>
          <cell r="X4964"/>
          <cell r="Y4964"/>
          <cell r="Z4964"/>
          <cell r="AA4964">
            <v>32819</v>
          </cell>
          <cell r="AB4964"/>
        </row>
        <row r="4965">
          <cell r="A4965"/>
          <cell r="B4965"/>
          <cell r="C4965"/>
          <cell r="D4965"/>
          <cell r="E4965"/>
          <cell r="F4965"/>
          <cell r="G4965"/>
          <cell r="H4965"/>
          <cell r="I4965"/>
          <cell r="J4965"/>
          <cell r="K4965"/>
          <cell r="L4965"/>
          <cell r="M4965"/>
          <cell r="N4965"/>
          <cell r="O4965"/>
          <cell r="P4965">
            <v>0</v>
          </cell>
          <cell r="Q4965"/>
          <cell r="R4965"/>
          <cell r="S4965" t="str">
            <v xml:space="preserve">32819 </v>
          </cell>
          <cell r="T4965"/>
          <cell r="U4965"/>
          <cell r="V4965"/>
          <cell r="W4965"/>
          <cell r="X4965"/>
          <cell r="Y4965"/>
          <cell r="Z4965"/>
          <cell r="AA4965">
            <v>32819</v>
          </cell>
          <cell r="AB4965"/>
        </row>
        <row r="4966">
          <cell r="A4966"/>
          <cell r="B4966"/>
          <cell r="C4966"/>
          <cell r="D4966"/>
          <cell r="E4966"/>
          <cell r="F4966"/>
          <cell r="G4966"/>
          <cell r="H4966"/>
          <cell r="I4966"/>
          <cell r="J4966"/>
          <cell r="K4966"/>
          <cell r="L4966"/>
          <cell r="M4966"/>
          <cell r="N4966"/>
          <cell r="O4966"/>
          <cell r="P4966">
            <v>0</v>
          </cell>
          <cell r="Q4966"/>
          <cell r="R4966"/>
          <cell r="S4966" t="str">
            <v xml:space="preserve">32819 </v>
          </cell>
          <cell r="T4966"/>
          <cell r="U4966"/>
          <cell r="V4966"/>
          <cell r="W4966"/>
          <cell r="X4966"/>
          <cell r="Y4966"/>
          <cell r="Z4966"/>
          <cell r="AA4966">
            <v>32819</v>
          </cell>
          <cell r="AB4966"/>
        </row>
        <row r="4967">
          <cell r="A4967"/>
          <cell r="B4967"/>
          <cell r="C4967"/>
          <cell r="D4967"/>
          <cell r="E4967"/>
          <cell r="F4967"/>
          <cell r="G4967"/>
          <cell r="H4967"/>
          <cell r="I4967"/>
          <cell r="J4967"/>
          <cell r="K4967"/>
          <cell r="L4967"/>
          <cell r="M4967"/>
          <cell r="N4967"/>
          <cell r="O4967"/>
          <cell r="P4967">
            <v>0</v>
          </cell>
          <cell r="Q4967"/>
          <cell r="R4967"/>
          <cell r="S4967" t="str">
            <v xml:space="preserve">32819 </v>
          </cell>
          <cell r="T4967"/>
          <cell r="U4967"/>
          <cell r="V4967"/>
          <cell r="W4967"/>
          <cell r="X4967"/>
          <cell r="Y4967"/>
          <cell r="Z4967"/>
          <cell r="AA4967">
            <v>32819</v>
          </cell>
          <cell r="AB4967"/>
        </row>
        <row r="4968">
          <cell r="A4968"/>
          <cell r="B4968"/>
          <cell r="C4968"/>
          <cell r="D4968"/>
          <cell r="E4968"/>
          <cell r="F4968"/>
          <cell r="G4968"/>
          <cell r="H4968"/>
          <cell r="I4968"/>
          <cell r="J4968"/>
          <cell r="K4968"/>
          <cell r="L4968"/>
          <cell r="M4968"/>
          <cell r="N4968"/>
          <cell r="O4968"/>
          <cell r="P4968">
            <v>0</v>
          </cell>
          <cell r="Q4968"/>
          <cell r="R4968"/>
          <cell r="S4968" t="str">
            <v xml:space="preserve">32819 </v>
          </cell>
          <cell r="T4968"/>
          <cell r="U4968"/>
          <cell r="V4968"/>
          <cell r="W4968"/>
          <cell r="X4968"/>
          <cell r="Y4968"/>
          <cell r="Z4968"/>
          <cell r="AA4968">
            <v>32819</v>
          </cell>
          <cell r="AB4968"/>
        </row>
        <row r="4969">
          <cell r="A4969"/>
          <cell r="B4969"/>
          <cell r="C4969"/>
          <cell r="D4969"/>
          <cell r="E4969"/>
          <cell r="F4969"/>
          <cell r="G4969"/>
          <cell r="H4969"/>
          <cell r="I4969"/>
          <cell r="J4969"/>
          <cell r="K4969"/>
          <cell r="L4969"/>
          <cell r="M4969"/>
          <cell r="N4969"/>
          <cell r="O4969"/>
          <cell r="P4969">
            <v>0</v>
          </cell>
          <cell r="Q4969"/>
          <cell r="R4969"/>
          <cell r="S4969" t="str">
            <v xml:space="preserve">32819 </v>
          </cell>
          <cell r="T4969"/>
          <cell r="U4969"/>
          <cell r="V4969"/>
          <cell r="W4969"/>
          <cell r="X4969"/>
          <cell r="Y4969"/>
          <cell r="Z4969"/>
          <cell r="AA4969">
            <v>32819</v>
          </cell>
          <cell r="AB4969"/>
        </row>
        <row r="4970">
          <cell r="A4970"/>
          <cell r="B4970"/>
          <cell r="C4970"/>
          <cell r="D4970"/>
          <cell r="E4970"/>
          <cell r="F4970"/>
          <cell r="G4970"/>
          <cell r="H4970"/>
          <cell r="I4970"/>
          <cell r="J4970"/>
          <cell r="K4970"/>
          <cell r="L4970"/>
          <cell r="M4970"/>
          <cell r="N4970"/>
          <cell r="O4970"/>
          <cell r="P4970">
            <v>0</v>
          </cell>
          <cell r="Q4970"/>
          <cell r="R4970"/>
          <cell r="S4970" t="str">
            <v xml:space="preserve">32819 </v>
          </cell>
          <cell r="T4970"/>
          <cell r="U4970"/>
          <cell r="V4970"/>
          <cell r="W4970"/>
          <cell r="X4970"/>
          <cell r="Y4970"/>
          <cell r="Z4970"/>
          <cell r="AA4970">
            <v>32819</v>
          </cell>
          <cell r="AB4970"/>
        </row>
        <row r="4971">
          <cell r="A4971"/>
          <cell r="B4971"/>
          <cell r="C4971"/>
          <cell r="D4971"/>
          <cell r="E4971"/>
          <cell r="F4971"/>
          <cell r="G4971"/>
          <cell r="H4971"/>
          <cell r="I4971"/>
          <cell r="J4971"/>
          <cell r="K4971"/>
          <cell r="L4971"/>
          <cell r="M4971"/>
          <cell r="N4971"/>
          <cell r="O4971"/>
          <cell r="P4971">
            <v>0</v>
          </cell>
          <cell r="Q4971"/>
          <cell r="R4971"/>
          <cell r="S4971" t="str">
            <v xml:space="preserve">32819 </v>
          </cell>
          <cell r="T4971"/>
          <cell r="U4971"/>
          <cell r="V4971"/>
          <cell r="W4971"/>
          <cell r="X4971"/>
          <cell r="Y4971"/>
          <cell r="Z4971"/>
          <cell r="AA4971">
            <v>32819</v>
          </cell>
          <cell r="AB4971"/>
        </row>
        <row r="4972">
          <cell r="A4972"/>
          <cell r="B4972"/>
          <cell r="C4972"/>
          <cell r="D4972"/>
          <cell r="E4972"/>
          <cell r="F4972"/>
          <cell r="G4972"/>
          <cell r="H4972"/>
          <cell r="I4972"/>
          <cell r="J4972"/>
          <cell r="K4972"/>
          <cell r="L4972"/>
          <cell r="M4972"/>
          <cell r="N4972"/>
          <cell r="O4972"/>
          <cell r="P4972">
            <v>0</v>
          </cell>
          <cell r="Q4972"/>
          <cell r="R4972"/>
          <cell r="S4972" t="str">
            <v xml:space="preserve">32819 </v>
          </cell>
          <cell r="T4972"/>
          <cell r="U4972"/>
          <cell r="V4972"/>
          <cell r="W4972"/>
          <cell r="X4972"/>
          <cell r="Y4972"/>
          <cell r="Z4972"/>
          <cell r="AA4972">
            <v>32819</v>
          </cell>
          <cell r="AB4972"/>
        </row>
        <row r="4973">
          <cell r="A4973"/>
          <cell r="B4973"/>
          <cell r="C4973"/>
          <cell r="D4973"/>
          <cell r="E4973"/>
          <cell r="F4973"/>
          <cell r="G4973"/>
          <cell r="H4973"/>
          <cell r="I4973"/>
          <cell r="J4973"/>
          <cell r="K4973"/>
          <cell r="L4973"/>
          <cell r="M4973"/>
          <cell r="N4973"/>
          <cell r="O4973"/>
          <cell r="P4973">
            <v>0</v>
          </cell>
          <cell r="Q4973"/>
          <cell r="R4973"/>
          <cell r="S4973" t="str">
            <v xml:space="preserve">32819 </v>
          </cell>
          <cell r="T4973"/>
          <cell r="U4973"/>
          <cell r="V4973"/>
          <cell r="W4973"/>
          <cell r="X4973"/>
          <cell r="Y4973"/>
          <cell r="Z4973"/>
          <cell r="AA4973">
            <v>32819</v>
          </cell>
          <cell r="AB4973"/>
        </row>
        <row r="4974">
          <cell r="A4974"/>
          <cell r="B4974"/>
          <cell r="C4974"/>
          <cell r="D4974"/>
          <cell r="E4974"/>
          <cell r="F4974"/>
          <cell r="G4974"/>
          <cell r="H4974"/>
          <cell r="I4974"/>
          <cell r="J4974"/>
          <cell r="K4974"/>
          <cell r="L4974"/>
          <cell r="M4974"/>
          <cell r="N4974"/>
          <cell r="O4974"/>
          <cell r="P4974">
            <v>0</v>
          </cell>
          <cell r="Q4974"/>
          <cell r="R4974"/>
          <cell r="S4974" t="str">
            <v xml:space="preserve">32819 </v>
          </cell>
          <cell r="T4974"/>
          <cell r="U4974"/>
          <cell r="V4974"/>
          <cell r="W4974"/>
          <cell r="X4974"/>
          <cell r="Y4974"/>
          <cell r="Z4974"/>
          <cell r="AA4974">
            <v>32819</v>
          </cell>
          <cell r="AB4974"/>
        </row>
        <row r="4975">
          <cell r="A4975"/>
          <cell r="B4975"/>
          <cell r="C4975"/>
          <cell r="D4975"/>
          <cell r="E4975"/>
          <cell r="F4975"/>
          <cell r="G4975"/>
          <cell r="H4975"/>
          <cell r="I4975"/>
          <cell r="J4975"/>
          <cell r="K4975"/>
          <cell r="L4975"/>
          <cell r="M4975"/>
          <cell r="N4975"/>
          <cell r="O4975"/>
          <cell r="P4975">
            <v>0</v>
          </cell>
          <cell r="Q4975"/>
          <cell r="R4975"/>
          <cell r="S4975" t="str">
            <v xml:space="preserve">32819 </v>
          </cell>
          <cell r="T4975"/>
          <cell r="U4975"/>
          <cell r="V4975"/>
          <cell r="W4975"/>
          <cell r="X4975"/>
          <cell r="Y4975"/>
          <cell r="Z4975"/>
          <cell r="AA4975">
            <v>32819</v>
          </cell>
          <cell r="AB4975"/>
        </row>
        <row r="4976">
          <cell r="A4976"/>
          <cell r="B4976"/>
          <cell r="C4976"/>
          <cell r="D4976"/>
          <cell r="E4976"/>
          <cell r="F4976"/>
          <cell r="G4976"/>
          <cell r="H4976"/>
          <cell r="I4976"/>
          <cell r="J4976"/>
          <cell r="K4976"/>
          <cell r="L4976"/>
          <cell r="M4976"/>
          <cell r="N4976"/>
          <cell r="O4976"/>
          <cell r="P4976">
            <v>0</v>
          </cell>
          <cell r="Q4976"/>
          <cell r="R4976"/>
          <cell r="S4976" t="str">
            <v xml:space="preserve">32819 </v>
          </cell>
          <cell r="T4976"/>
          <cell r="U4976"/>
          <cell r="V4976"/>
          <cell r="W4976"/>
          <cell r="X4976"/>
          <cell r="Y4976"/>
          <cell r="Z4976"/>
          <cell r="AA4976">
            <v>32819</v>
          </cell>
          <cell r="AB4976"/>
        </row>
        <row r="4977">
          <cell r="A4977"/>
          <cell r="B4977"/>
          <cell r="C4977"/>
          <cell r="D4977"/>
          <cell r="E4977"/>
          <cell r="F4977"/>
          <cell r="G4977"/>
          <cell r="H4977"/>
          <cell r="I4977"/>
          <cell r="J4977"/>
          <cell r="K4977"/>
          <cell r="L4977"/>
          <cell r="M4977"/>
          <cell r="N4977"/>
          <cell r="O4977"/>
          <cell r="P4977">
            <v>0</v>
          </cell>
          <cell r="Q4977"/>
          <cell r="R4977"/>
          <cell r="S4977" t="str">
            <v xml:space="preserve">32819 </v>
          </cell>
          <cell r="T4977"/>
          <cell r="U4977"/>
          <cell r="V4977"/>
          <cell r="W4977"/>
          <cell r="X4977"/>
          <cell r="Y4977"/>
          <cell r="Z4977"/>
          <cell r="AA4977">
            <v>32819</v>
          </cell>
          <cell r="AB4977"/>
        </row>
        <row r="4978">
          <cell r="A4978"/>
          <cell r="B4978"/>
          <cell r="C4978"/>
          <cell r="D4978"/>
          <cell r="E4978"/>
          <cell r="F4978"/>
          <cell r="G4978"/>
          <cell r="H4978"/>
          <cell r="I4978"/>
          <cell r="J4978"/>
          <cell r="K4978"/>
          <cell r="L4978"/>
          <cell r="M4978"/>
          <cell r="N4978"/>
          <cell r="O4978"/>
          <cell r="P4978">
            <v>0</v>
          </cell>
          <cell r="Q4978"/>
          <cell r="R4978"/>
          <cell r="S4978" t="str">
            <v xml:space="preserve">32819 </v>
          </cell>
          <cell r="T4978"/>
          <cell r="U4978"/>
          <cell r="V4978"/>
          <cell r="W4978"/>
          <cell r="X4978"/>
          <cell r="Y4978"/>
          <cell r="Z4978"/>
          <cell r="AA4978">
            <v>32819</v>
          </cell>
          <cell r="AB4978"/>
        </row>
        <row r="4979">
          <cell r="A4979"/>
          <cell r="B4979"/>
          <cell r="C4979"/>
          <cell r="D4979"/>
          <cell r="E4979"/>
          <cell r="F4979"/>
          <cell r="G4979"/>
          <cell r="H4979"/>
          <cell r="I4979"/>
          <cell r="J4979"/>
          <cell r="K4979"/>
          <cell r="L4979"/>
          <cell r="M4979"/>
          <cell r="N4979"/>
          <cell r="O4979"/>
          <cell r="P4979">
            <v>0</v>
          </cell>
          <cell r="Q4979"/>
          <cell r="R4979"/>
          <cell r="S4979" t="str">
            <v xml:space="preserve">32819 </v>
          </cell>
          <cell r="T4979"/>
          <cell r="U4979"/>
          <cell r="V4979"/>
          <cell r="W4979"/>
          <cell r="X4979"/>
          <cell r="Y4979"/>
          <cell r="Z4979"/>
          <cell r="AA4979">
            <v>32819</v>
          </cell>
          <cell r="AB4979"/>
        </row>
        <row r="4980">
          <cell r="A4980"/>
          <cell r="B4980"/>
          <cell r="C4980"/>
          <cell r="D4980"/>
          <cell r="E4980"/>
          <cell r="F4980"/>
          <cell r="G4980"/>
          <cell r="H4980"/>
          <cell r="I4980"/>
          <cell r="J4980"/>
          <cell r="K4980"/>
          <cell r="L4980"/>
          <cell r="M4980"/>
          <cell r="N4980"/>
          <cell r="O4980"/>
          <cell r="P4980">
            <v>0</v>
          </cell>
          <cell r="Q4980"/>
          <cell r="R4980"/>
          <cell r="S4980" t="str">
            <v xml:space="preserve">32819 </v>
          </cell>
          <cell r="T4980"/>
          <cell r="U4980"/>
          <cell r="V4980"/>
          <cell r="W4980"/>
          <cell r="X4980"/>
          <cell r="Y4980"/>
          <cell r="Z4980"/>
          <cell r="AA4980">
            <v>32819</v>
          </cell>
          <cell r="AB4980"/>
        </row>
        <row r="4981">
          <cell r="A4981"/>
          <cell r="B4981"/>
          <cell r="C4981"/>
          <cell r="D4981"/>
          <cell r="E4981"/>
          <cell r="F4981"/>
          <cell r="G4981"/>
          <cell r="H4981"/>
          <cell r="I4981"/>
          <cell r="J4981"/>
          <cell r="K4981"/>
          <cell r="L4981"/>
          <cell r="M4981"/>
          <cell r="N4981"/>
          <cell r="O4981"/>
          <cell r="P4981">
            <v>0</v>
          </cell>
          <cell r="Q4981"/>
          <cell r="R4981"/>
          <cell r="S4981" t="str">
            <v xml:space="preserve">32819 </v>
          </cell>
          <cell r="T4981"/>
          <cell r="U4981"/>
          <cell r="V4981"/>
          <cell r="W4981"/>
          <cell r="X4981"/>
          <cell r="Y4981"/>
          <cell r="Z4981"/>
          <cell r="AA4981">
            <v>32819</v>
          </cell>
          <cell r="AB4981"/>
        </row>
        <row r="4982">
          <cell r="A4982"/>
          <cell r="B4982"/>
          <cell r="C4982"/>
          <cell r="D4982"/>
          <cell r="E4982"/>
          <cell r="F4982"/>
          <cell r="G4982"/>
          <cell r="H4982"/>
          <cell r="I4982"/>
          <cell r="J4982"/>
          <cell r="K4982"/>
          <cell r="L4982"/>
          <cell r="M4982"/>
          <cell r="N4982"/>
          <cell r="O4982"/>
          <cell r="P4982">
            <v>0</v>
          </cell>
          <cell r="Q4982"/>
          <cell r="R4982"/>
          <cell r="S4982" t="str">
            <v xml:space="preserve">32819 </v>
          </cell>
          <cell r="T4982"/>
          <cell r="U4982"/>
          <cell r="V4982"/>
          <cell r="W4982"/>
          <cell r="X4982"/>
          <cell r="Y4982"/>
          <cell r="Z4982"/>
          <cell r="AA4982">
            <v>32819</v>
          </cell>
          <cell r="AB4982"/>
        </row>
        <row r="4983">
          <cell r="A4983"/>
          <cell r="B4983"/>
          <cell r="C4983"/>
          <cell r="D4983"/>
          <cell r="E4983"/>
          <cell r="F4983"/>
          <cell r="G4983"/>
          <cell r="H4983"/>
          <cell r="I4983"/>
          <cell r="J4983"/>
          <cell r="K4983"/>
          <cell r="L4983"/>
          <cell r="M4983"/>
          <cell r="N4983"/>
          <cell r="O4983"/>
          <cell r="P4983">
            <v>0</v>
          </cell>
          <cell r="Q4983"/>
          <cell r="R4983"/>
          <cell r="S4983" t="str">
            <v xml:space="preserve">32819 </v>
          </cell>
          <cell r="T4983"/>
          <cell r="U4983"/>
          <cell r="V4983"/>
          <cell r="W4983"/>
          <cell r="X4983"/>
          <cell r="Y4983"/>
          <cell r="Z4983"/>
          <cell r="AA4983">
            <v>32819</v>
          </cell>
          <cell r="AB4983"/>
        </row>
        <row r="4984">
          <cell r="A4984"/>
          <cell r="B4984"/>
          <cell r="C4984"/>
          <cell r="D4984"/>
          <cell r="E4984"/>
          <cell r="F4984"/>
          <cell r="G4984"/>
          <cell r="H4984"/>
          <cell r="I4984"/>
          <cell r="J4984"/>
          <cell r="K4984"/>
          <cell r="L4984"/>
          <cell r="M4984"/>
          <cell r="N4984"/>
          <cell r="O4984"/>
          <cell r="P4984">
            <v>0</v>
          </cell>
          <cell r="Q4984"/>
          <cell r="R4984"/>
          <cell r="S4984" t="str">
            <v xml:space="preserve">32819 </v>
          </cell>
          <cell r="T4984"/>
          <cell r="U4984"/>
          <cell r="V4984"/>
          <cell r="W4984"/>
          <cell r="X4984"/>
          <cell r="Y4984"/>
          <cell r="Z4984"/>
          <cell r="AA4984">
            <v>32819</v>
          </cell>
          <cell r="AB4984"/>
        </row>
        <row r="4985">
          <cell r="A4985"/>
          <cell r="B4985"/>
          <cell r="C4985"/>
          <cell r="D4985"/>
          <cell r="E4985"/>
          <cell r="F4985"/>
          <cell r="G4985"/>
          <cell r="H4985"/>
          <cell r="I4985"/>
          <cell r="J4985"/>
          <cell r="K4985"/>
          <cell r="L4985"/>
          <cell r="M4985"/>
          <cell r="N4985"/>
          <cell r="O4985"/>
          <cell r="P4985">
            <v>0</v>
          </cell>
          <cell r="Q4985"/>
          <cell r="R4985"/>
          <cell r="S4985" t="str">
            <v xml:space="preserve">32819 </v>
          </cell>
          <cell r="T4985"/>
          <cell r="U4985"/>
          <cell r="V4985"/>
          <cell r="W4985"/>
          <cell r="X4985"/>
          <cell r="Y4985"/>
          <cell r="Z4985"/>
          <cell r="AA4985">
            <v>32819</v>
          </cell>
          <cell r="AB4985"/>
        </row>
        <row r="4986">
          <cell r="A4986"/>
          <cell r="B4986"/>
          <cell r="C4986"/>
          <cell r="D4986"/>
          <cell r="E4986"/>
          <cell r="F4986"/>
          <cell r="G4986"/>
          <cell r="H4986"/>
          <cell r="I4986"/>
          <cell r="J4986"/>
          <cell r="K4986"/>
          <cell r="L4986"/>
          <cell r="M4986"/>
          <cell r="N4986"/>
          <cell r="O4986"/>
          <cell r="P4986">
            <v>0</v>
          </cell>
          <cell r="Q4986"/>
          <cell r="R4986"/>
          <cell r="S4986" t="str">
            <v xml:space="preserve">32819 </v>
          </cell>
          <cell r="T4986"/>
          <cell r="U4986"/>
          <cell r="V4986"/>
          <cell r="W4986"/>
          <cell r="X4986"/>
          <cell r="Y4986"/>
          <cell r="Z4986"/>
          <cell r="AA4986">
            <v>32819</v>
          </cell>
          <cell r="AB4986"/>
        </row>
        <row r="4987">
          <cell r="A4987"/>
          <cell r="B4987"/>
          <cell r="C4987"/>
          <cell r="D4987"/>
          <cell r="E4987"/>
          <cell r="F4987"/>
          <cell r="G4987"/>
          <cell r="H4987"/>
          <cell r="I4987"/>
          <cell r="J4987"/>
          <cell r="K4987"/>
          <cell r="L4987"/>
          <cell r="M4987"/>
          <cell r="N4987"/>
          <cell r="O4987"/>
          <cell r="P4987">
            <v>0</v>
          </cell>
          <cell r="Q4987"/>
          <cell r="R4987"/>
          <cell r="S4987" t="str">
            <v xml:space="preserve">32819 </v>
          </cell>
          <cell r="T4987"/>
          <cell r="U4987"/>
          <cell r="V4987"/>
          <cell r="W4987"/>
          <cell r="X4987"/>
          <cell r="Y4987"/>
          <cell r="Z4987"/>
          <cell r="AA4987">
            <v>32819</v>
          </cell>
          <cell r="AB4987"/>
        </row>
        <row r="4988">
          <cell r="A4988"/>
          <cell r="B4988"/>
          <cell r="C4988"/>
          <cell r="D4988"/>
          <cell r="E4988"/>
          <cell r="F4988"/>
          <cell r="G4988"/>
          <cell r="H4988"/>
          <cell r="I4988"/>
          <cell r="J4988"/>
          <cell r="K4988"/>
          <cell r="L4988"/>
          <cell r="M4988"/>
          <cell r="N4988"/>
          <cell r="O4988"/>
          <cell r="P4988">
            <v>0</v>
          </cell>
          <cell r="Q4988"/>
          <cell r="R4988"/>
          <cell r="S4988" t="str">
            <v xml:space="preserve">32819 </v>
          </cell>
          <cell r="T4988"/>
          <cell r="U4988"/>
          <cell r="V4988"/>
          <cell r="W4988"/>
          <cell r="X4988"/>
          <cell r="Y4988"/>
          <cell r="Z4988"/>
          <cell r="AA4988">
            <v>32819</v>
          </cell>
          <cell r="AB4988"/>
        </row>
        <row r="4989">
          <cell r="A4989"/>
          <cell r="B4989"/>
          <cell r="C4989"/>
          <cell r="D4989"/>
          <cell r="E4989"/>
          <cell r="F4989"/>
          <cell r="G4989"/>
          <cell r="H4989"/>
          <cell r="I4989"/>
          <cell r="J4989"/>
          <cell r="K4989"/>
          <cell r="L4989"/>
          <cell r="M4989"/>
          <cell r="N4989"/>
          <cell r="O4989"/>
          <cell r="P4989">
            <v>0</v>
          </cell>
          <cell r="Q4989"/>
          <cell r="R4989"/>
          <cell r="S4989" t="str">
            <v xml:space="preserve">32819 </v>
          </cell>
          <cell r="T4989"/>
          <cell r="U4989"/>
          <cell r="V4989"/>
          <cell r="W4989"/>
          <cell r="X4989"/>
          <cell r="Y4989"/>
          <cell r="Z4989"/>
          <cell r="AA4989">
            <v>32819</v>
          </cell>
          <cell r="AB4989"/>
        </row>
        <row r="4990">
          <cell r="A4990"/>
          <cell r="B4990"/>
          <cell r="C4990"/>
          <cell r="D4990"/>
          <cell r="E4990"/>
          <cell r="F4990"/>
          <cell r="G4990"/>
          <cell r="H4990"/>
          <cell r="I4990"/>
          <cell r="J4990"/>
          <cell r="K4990"/>
          <cell r="L4990"/>
          <cell r="M4990"/>
          <cell r="N4990"/>
          <cell r="O4990"/>
          <cell r="P4990">
            <v>0</v>
          </cell>
          <cell r="Q4990"/>
          <cell r="R4990"/>
          <cell r="S4990" t="str">
            <v xml:space="preserve">32819 </v>
          </cell>
          <cell r="T4990"/>
          <cell r="U4990"/>
          <cell r="V4990"/>
          <cell r="W4990"/>
          <cell r="X4990"/>
          <cell r="Y4990"/>
          <cell r="Z4990"/>
          <cell r="AA4990">
            <v>32819</v>
          </cell>
          <cell r="AB4990"/>
        </row>
        <row r="4991">
          <cell r="A4991"/>
          <cell r="B4991"/>
          <cell r="C4991"/>
          <cell r="D4991"/>
          <cell r="E4991"/>
          <cell r="F4991"/>
          <cell r="G4991"/>
          <cell r="H4991"/>
          <cell r="I4991"/>
          <cell r="J4991"/>
          <cell r="K4991"/>
          <cell r="L4991"/>
          <cell r="M4991"/>
          <cell r="N4991"/>
          <cell r="O4991"/>
          <cell r="P4991">
            <v>0</v>
          </cell>
          <cell r="Q4991"/>
          <cell r="R4991"/>
          <cell r="S4991" t="str">
            <v xml:space="preserve">32819 </v>
          </cell>
          <cell r="T4991"/>
          <cell r="U4991"/>
          <cell r="V4991"/>
          <cell r="W4991"/>
          <cell r="X4991"/>
          <cell r="Y4991"/>
          <cell r="Z4991"/>
          <cell r="AA4991">
            <v>32819</v>
          </cell>
          <cell r="AB4991"/>
        </row>
        <row r="4992">
          <cell r="A4992"/>
          <cell r="B4992"/>
          <cell r="C4992"/>
          <cell r="D4992"/>
          <cell r="E4992"/>
          <cell r="F4992"/>
          <cell r="G4992"/>
          <cell r="H4992"/>
          <cell r="I4992"/>
          <cell r="J4992"/>
          <cell r="K4992"/>
          <cell r="L4992"/>
          <cell r="M4992"/>
          <cell r="N4992"/>
          <cell r="O4992"/>
          <cell r="P4992">
            <v>0</v>
          </cell>
          <cell r="Q4992"/>
          <cell r="R4992"/>
          <cell r="S4992" t="str">
            <v xml:space="preserve">32819 </v>
          </cell>
          <cell r="T4992"/>
          <cell r="U4992"/>
          <cell r="V4992"/>
          <cell r="W4992"/>
          <cell r="X4992"/>
          <cell r="Y4992"/>
          <cell r="Z4992"/>
          <cell r="AA4992">
            <v>32819</v>
          </cell>
          <cell r="AB4992"/>
        </row>
        <row r="4993">
          <cell r="A4993"/>
          <cell r="B4993"/>
          <cell r="C4993"/>
          <cell r="D4993"/>
          <cell r="E4993"/>
          <cell r="F4993"/>
          <cell r="G4993"/>
          <cell r="H4993"/>
          <cell r="I4993"/>
          <cell r="J4993"/>
          <cell r="K4993"/>
          <cell r="L4993"/>
          <cell r="M4993"/>
          <cell r="N4993"/>
          <cell r="O4993"/>
          <cell r="P4993">
            <v>0</v>
          </cell>
          <cell r="Q4993"/>
          <cell r="R4993"/>
          <cell r="S4993" t="str">
            <v xml:space="preserve">32819 </v>
          </cell>
          <cell r="T4993"/>
          <cell r="U4993"/>
          <cell r="V4993"/>
          <cell r="W4993"/>
          <cell r="X4993"/>
          <cell r="Y4993"/>
          <cell r="Z4993"/>
          <cell r="AA4993">
            <v>32819</v>
          </cell>
          <cell r="AB4993"/>
        </row>
        <row r="4994">
          <cell r="A4994"/>
          <cell r="B4994"/>
          <cell r="C4994"/>
          <cell r="D4994"/>
          <cell r="E4994"/>
          <cell r="F4994"/>
          <cell r="G4994"/>
          <cell r="H4994"/>
          <cell r="I4994"/>
          <cell r="J4994"/>
          <cell r="K4994"/>
          <cell r="L4994"/>
          <cell r="M4994"/>
          <cell r="N4994"/>
          <cell r="O4994"/>
          <cell r="P4994">
            <v>0</v>
          </cell>
          <cell r="Q4994"/>
          <cell r="R4994"/>
          <cell r="S4994" t="str">
            <v xml:space="preserve">32819 </v>
          </cell>
          <cell r="T4994"/>
          <cell r="U4994"/>
          <cell r="V4994"/>
          <cell r="W4994"/>
          <cell r="X4994"/>
          <cell r="Y4994"/>
          <cell r="Z4994"/>
          <cell r="AA4994">
            <v>32819</v>
          </cell>
          <cell r="AB4994"/>
        </row>
        <row r="4995">
          <cell r="A4995"/>
          <cell r="B4995"/>
          <cell r="C4995"/>
          <cell r="D4995"/>
          <cell r="E4995"/>
          <cell r="F4995"/>
          <cell r="G4995"/>
          <cell r="H4995"/>
          <cell r="I4995"/>
          <cell r="J4995"/>
          <cell r="K4995"/>
          <cell r="L4995"/>
          <cell r="M4995"/>
          <cell r="N4995"/>
          <cell r="O4995"/>
          <cell r="P4995">
            <v>0</v>
          </cell>
          <cell r="Q4995"/>
          <cell r="R4995"/>
          <cell r="S4995" t="str">
            <v xml:space="preserve">32819 </v>
          </cell>
          <cell r="T4995"/>
          <cell r="U4995"/>
          <cell r="V4995"/>
          <cell r="W4995"/>
          <cell r="X4995"/>
          <cell r="Y4995"/>
          <cell r="Z4995"/>
          <cell r="AA4995">
            <v>32819</v>
          </cell>
          <cell r="AB4995"/>
        </row>
        <row r="4996">
          <cell r="A4996"/>
          <cell r="B4996"/>
          <cell r="C4996"/>
          <cell r="D4996"/>
          <cell r="E4996"/>
          <cell r="F4996"/>
          <cell r="G4996"/>
          <cell r="H4996"/>
          <cell r="I4996"/>
          <cell r="J4996"/>
          <cell r="K4996"/>
          <cell r="L4996"/>
          <cell r="M4996"/>
          <cell r="N4996"/>
          <cell r="O4996"/>
          <cell r="P4996">
            <v>0</v>
          </cell>
          <cell r="Q4996"/>
          <cell r="R4996"/>
          <cell r="S4996" t="str">
            <v xml:space="preserve">32819 </v>
          </cell>
          <cell r="T4996"/>
          <cell r="U4996"/>
          <cell r="V4996"/>
          <cell r="W4996"/>
          <cell r="X4996"/>
          <cell r="Y4996"/>
          <cell r="Z4996"/>
          <cell r="AA4996">
            <v>32819</v>
          </cell>
          <cell r="AB4996"/>
        </row>
        <row r="4997">
          <cell r="A4997"/>
          <cell r="B4997"/>
          <cell r="C4997"/>
          <cell r="D4997"/>
          <cell r="E4997"/>
          <cell r="F4997"/>
          <cell r="G4997"/>
          <cell r="H4997"/>
          <cell r="I4997"/>
          <cell r="J4997"/>
          <cell r="K4997"/>
          <cell r="L4997"/>
          <cell r="M4997"/>
          <cell r="N4997"/>
          <cell r="O4997"/>
          <cell r="P4997">
            <v>0</v>
          </cell>
          <cell r="Q4997"/>
          <cell r="R4997"/>
          <cell r="S4997" t="str">
            <v xml:space="preserve">32819 </v>
          </cell>
          <cell r="T4997"/>
          <cell r="U4997"/>
          <cell r="V4997"/>
          <cell r="W4997"/>
          <cell r="X4997"/>
          <cell r="Y4997"/>
          <cell r="Z4997"/>
          <cell r="AA4997">
            <v>32819</v>
          </cell>
          <cell r="AB4997"/>
        </row>
        <row r="4998">
          <cell r="A4998"/>
          <cell r="B4998"/>
          <cell r="C4998"/>
          <cell r="D4998"/>
          <cell r="E4998"/>
          <cell r="F4998"/>
          <cell r="G4998"/>
          <cell r="H4998"/>
          <cell r="I4998"/>
          <cell r="J4998"/>
          <cell r="K4998"/>
          <cell r="L4998"/>
          <cell r="M4998"/>
          <cell r="N4998"/>
          <cell r="O4998"/>
          <cell r="P4998">
            <v>0</v>
          </cell>
          <cell r="Q4998"/>
          <cell r="R4998"/>
          <cell r="S4998" t="str">
            <v xml:space="preserve">32819 </v>
          </cell>
          <cell r="T4998"/>
          <cell r="U4998"/>
          <cell r="V4998"/>
          <cell r="W4998"/>
          <cell r="X4998"/>
          <cell r="Y4998"/>
          <cell r="Z4998"/>
          <cell r="AA4998">
            <v>32819</v>
          </cell>
          <cell r="AB4998"/>
        </row>
      </sheetData>
      <sheetData sheetId="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4EDFF02-B8CE-45AD-B247-936C6060F97F}" name="Table25" displayName="Table25" ref="A2:AB3969" totalsRowShown="0" headerRowDxfId="96" dataDxfId="94" headerRowBorderDxfId="95" tableBorderDxfId="93" totalsRowBorderDxfId="92" headerRowCellStyle="Normal 15">
  <autoFilter ref="A2:AB3969" xr:uid="{CBBCBFCB-2250-409C-AB41-B71C3ED887CA}"/>
  <sortState xmlns:xlrd2="http://schemas.microsoft.com/office/spreadsheetml/2017/richdata2" ref="A3:AB3969">
    <sortCondition descending="1" ref="P2:P3969"/>
  </sortState>
  <tableColumns count="28">
    <tableColumn id="1" xr3:uid="{376A0875-0E23-48E1-8670-84FF966FE5D8}" name="Ref" dataDxfId="91"/>
    <tableColumn id="2" xr3:uid="{F8757524-9B14-4E1B-8EBA-7A0BD119C227}" name="Place" dataDxfId="90"/>
    <tableColumn id="3" xr3:uid="{A5F225AB-29D2-4F7C-AC9E-508D363B5A64}" name="Category" dataDxfId="89"/>
    <tableColumn id="4" xr3:uid="{448CD60B-01FB-4454-8F7A-80A1419160CA}" name="Domain" dataDxfId="88"/>
    <tableColumn id="5" xr3:uid="{2046AC1A-BBA8-4616-B8E7-42A6E1D266BE}" name="Link to Board Assurance Framework" dataDxfId="87"/>
    <tableColumn id="6" xr3:uid="{10694CEB-FFE0-4E6D-9678-7069407E78FE}" name="Risk Description" dataDxfId="86"/>
    <tableColumn id="7" xr3:uid="{63FFBFCD-912E-42F9-AA22-55E69FCBF695}" name="Likelihood" dataDxfId="85"/>
    <tableColumn id="8" xr3:uid="{E04BBFAA-0AE1-48C4-ABA7-8D8A483544F1}" name="Impact " dataDxfId="84"/>
    <tableColumn id="9" xr3:uid="{11802A13-D685-41C1-ACDD-B56FBC0984E2}" name="Score" dataDxfId="83"/>
    <tableColumn id="10" xr3:uid="{C1DFEBC0-CF98-4DEB-A87E-538364271A25}" name="RACI" dataDxfId="82"/>
    <tableColumn id="11" xr3:uid="{2D8F41E7-E7DB-4C63-9590-C1A9EAD4F08C}" name="Mitigation / Treatment" dataDxfId="81"/>
    <tableColumn id="12" xr3:uid="{9A7A6252-8293-42BA-9897-B39A788A19C1}" name="Lead risk owner" dataDxfId="80"/>
    <tableColumn id="13" xr3:uid="{86559E4B-7A60-4671-BEF8-5754F726025F}" name="Source of Risk" dataDxfId="79"/>
    <tableColumn id="14" xr3:uid="{2F0CFFEC-4E5D-4A09-B5F8-3E6E955EA809}" name="Likelihood." dataDxfId="78"/>
    <tableColumn id="15" xr3:uid="{2DB8A4F5-43B5-41D3-B3A0-EA0EBEED44D9}" name="Impact" dataDxfId="77"/>
    <tableColumn id="16" xr3:uid="{243AC9B8-A586-40BE-9B4C-954E5B87BF09}" name="Residual Score " dataDxfId="76"/>
    <tableColumn id="17" xr3:uid="{CD2B8DA9-EF78-4D1B-BF15-36E25CDF060D}" name="Date risk assessed" dataDxfId="75"/>
    <tableColumn id="18" xr3:uid="{9A5EFD5F-9E50-4B49-BC6E-63B14A50FAB1}" name="Next assessment due" dataDxfId="74"/>
    <tableColumn id="19" xr3:uid="{C78C8BA5-E2FA-4C70-B2EA-C35B8BC66661}" name="Days Overdue" dataDxfId="73"/>
    <tableColumn id="20" xr3:uid="{4DCB3B57-89C7-4716-A25B-30684D60AA15}" name="Person Responsible for Updates" dataDxfId="72"/>
    <tableColumn id="21" xr3:uid="{0393166C-C254-4A8D-8C94-AF5649918598}" name="Progress / Update " dataDxfId="71"/>
    <tableColumn id="22" xr3:uid="{B9758BD7-EAF3-486C-A765-5FF808521D23}" name="Date for reassessment" dataDxfId="70"/>
    <tableColumn id="23" xr3:uid="{912EB27B-1FB0-4D10-B05E-E57FC1B33EE8}" name="Assurance " dataDxfId="69"/>
    <tableColumn id="24" xr3:uid="{56C9E02E-6FE5-4500-AE32-7C7746882375}" name="Oversight " dataDxfId="68"/>
    <tableColumn id="25" xr3:uid="{D0BFE19A-B826-492A-BA63-9E9D2500C28D}" name="Date added to RR" dataDxfId="67"/>
    <tableColumn id="26" xr3:uid="{D0789FC3-AAED-4D1E-9597-59EEFA3C1C5D}" name="Month added to RR" dataDxfId="66"/>
    <tableColumn id="27" xr3:uid="{92DC6AB4-39C3-496B-88EC-1DE3EF2E9C1C}" name="Number of days open" dataDxfId="65"/>
    <tableColumn id="28" xr3:uid="{B1FD39C4-33D4-4C2E-AD9C-A6BC44F3704C}" name="Commentary to Support Review" dataDxfId="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B4D70-89DE-4E8F-BCF6-AB898AD8BE70}">
  <dimension ref="A11:C18"/>
  <sheetViews>
    <sheetView showGridLines="0" zoomScale="80" zoomScaleNormal="80" workbookViewId="0">
      <selection activeCell="F16" sqref="F16"/>
    </sheetView>
  </sheetViews>
  <sheetFormatPr defaultColWidth="9.1796875" defaultRowHeight="14" x14ac:dyDescent="0.3"/>
  <cols>
    <col min="1" max="1" width="9.1796875" style="10"/>
    <col min="2" max="2" width="32.453125" style="10" customWidth="1"/>
    <col min="3" max="3" width="31.7265625" style="10" customWidth="1"/>
    <col min="4" max="16384" width="9.1796875" style="10"/>
  </cols>
  <sheetData>
    <row r="11" spans="1:3" ht="32.5" x14ac:dyDescent="0.3">
      <c r="A11" s="73" t="s">
        <v>0</v>
      </c>
    </row>
    <row r="14" spans="1:3" ht="35" x14ac:dyDescent="0.55000000000000004">
      <c r="A14" s="28" t="s">
        <v>1</v>
      </c>
      <c r="C14" s="29" t="s">
        <v>2</v>
      </c>
    </row>
    <row r="15" spans="1:3" ht="35" x14ac:dyDescent="0.55000000000000004">
      <c r="A15" s="28" t="s">
        <v>3</v>
      </c>
      <c r="C15" s="30">
        <v>45644</v>
      </c>
    </row>
    <row r="16" spans="1:3" ht="35" x14ac:dyDescent="0.3">
      <c r="A16" s="28"/>
    </row>
    <row r="17" spans="1:3" ht="25" x14ac:dyDescent="0.5">
      <c r="A17" s="31" t="s">
        <v>4</v>
      </c>
      <c r="C17" s="32" t="s">
        <v>246</v>
      </c>
    </row>
    <row r="18" spans="1:3" ht="35" x14ac:dyDescent="0.7">
      <c r="A18" s="33"/>
    </row>
  </sheetData>
  <pageMargins left="0.7" right="0.7" top="0.75" bottom="0.75" header="0.3" footer="0.3"/>
  <pageSetup paperSize="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66AB9-428F-4A32-BEC2-BF6166EA062F}">
  <dimension ref="A10:N18"/>
  <sheetViews>
    <sheetView showGridLines="0" topLeftCell="A14" zoomScale="80" zoomScaleNormal="80" workbookViewId="0"/>
  </sheetViews>
  <sheetFormatPr defaultColWidth="9.1796875" defaultRowHeight="14" x14ac:dyDescent="0.3"/>
  <cols>
    <col min="1" max="13" width="9.1796875" style="10"/>
    <col min="14" max="14" width="26.81640625" style="10" customWidth="1"/>
    <col min="15" max="16384" width="9.1796875" style="10"/>
  </cols>
  <sheetData>
    <row r="10" spans="1:14" x14ac:dyDescent="0.3">
      <c r="A10" s="210" t="s">
        <v>5</v>
      </c>
      <c r="B10" s="211"/>
      <c r="C10" s="211"/>
      <c r="D10" s="211"/>
      <c r="E10" s="211"/>
      <c r="F10" s="211"/>
      <c r="G10" s="211"/>
      <c r="H10" s="211"/>
      <c r="I10" s="211"/>
      <c r="J10" s="211"/>
      <c r="K10" s="211"/>
      <c r="L10" s="211"/>
      <c r="M10" s="211"/>
      <c r="N10" s="211"/>
    </row>
    <row r="11" spans="1:14" ht="59.25" customHeight="1" x14ac:dyDescent="0.3">
      <c r="A11" s="211"/>
      <c r="B11" s="211"/>
      <c r="C11" s="211"/>
      <c r="D11" s="211"/>
      <c r="E11" s="211"/>
      <c r="F11" s="211"/>
      <c r="G11" s="211"/>
      <c r="H11" s="211"/>
      <c r="I11" s="211"/>
      <c r="J11" s="211"/>
      <c r="K11" s="211"/>
      <c r="L11" s="211"/>
      <c r="M11" s="211"/>
      <c r="N11" s="211"/>
    </row>
    <row r="12" spans="1:14" x14ac:dyDescent="0.3">
      <c r="A12" s="211"/>
      <c r="B12" s="211"/>
      <c r="C12" s="211"/>
      <c r="D12" s="211"/>
      <c r="E12" s="211"/>
      <c r="F12" s="211"/>
      <c r="G12" s="211"/>
      <c r="H12" s="211"/>
      <c r="I12" s="211"/>
      <c r="J12" s="211"/>
      <c r="K12" s="211"/>
      <c r="L12" s="211"/>
      <c r="M12" s="211"/>
      <c r="N12" s="211"/>
    </row>
    <row r="13" spans="1:14" x14ac:dyDescent="0.3">
      <c r="A13" s="211"/>
      <c r="B13" s="211"/>
      <c r="C13" s="211"/>
      <c r="D13" s="211"/>
      <c r="E13" s="211"/>
      <c r="F13" s="211"/>
      <c r="G13" s="211"/>
      <c r="H13" s="211"/>
      <c r="I13" s="211"/>
      <c r="J13" s="211"/>
      <c r="K13" s="211"/>
      <c r="L13" s="211"/>
      <c r="M13" s="211"/>
      <c r="N13" s="211"/>
    </row>
    <row r="14" spans="1:14" ht="36" customHeight="1" x14ac:dyDescent="0.3">
      <c r="A14" s="211"/>
      <c r="B14" s="211"/>
      <c r="C14" s="211"/>
      <c r="D14" s="211"/>
      <c r="E14" s="211"/>
      <c r="F14" s="211"/>
      <c r="G14" s="211"/>
      <c r="H14" s="211"/>
      <c r="I14" s="211"/>
      <c r="J14" s="211"/>
      <c r="K14" s="211"/>
      <c r="L14" s="211"/>
      <c r="M14" s="211"/>
      <c r="N14" s="211"/>
    </row>
    <row r="15" spans="1:14" ht="36" customHeight="1" x14ac:dyDescent="0.3">
      <c r="A15" s="211"/>
      <c r="B15" s="211"/>
      <c r="C15" s="211"/>
      <c r="D15" s="211"/>
      <c r="E15" s="211"/>
      <c r="F15" s="211"/>
      <c r="G15" s="211"/>
      <c r="H15" s="211"/>
      <c r="I15" s="211"/>
      <c r="J15" s="211"/>
      <c r="K15" s="211"/>
      <c r="L15" s="211"/>
      <c r="M15" s="211"/>
      <c r="N15" s="211"/>
    </row>
    <row r="16" spans="1:14" ht="36" customHeight="1" x14ac:dyDescent="0.3">
      <c r="A16" s="211"/>
      <c r="B16" s="211"/>
      <c r="C16" s="211"/>
      <c r="D16" s="211"/>
      <c r="E16" s="211"/>
      <c r="F16" s="211"/>
      <c r="G16" s="211"/>
      <c r="H16" s="211"/>
      <c r="I16" s="211"/>
      <c r="J16" s="211"/>
      <c r="K16" s="211"/>
      <c r="L16" s="211"/>
      <c r="M16" s="211"/>
      <c r="N16" s="211"/>
    </row>
    <row r="17" spans="1:14" ht="26.15" customHeight="1" x14ac:dyDescent="0.3">
      <c r="A17" s="211"/>
      <c r="B17" s="211"/>
      <c r="C17" s="211"/>
      <c r="D17" s="211"/>
      <c r="E17" s="211"/>
      <c r="F17" s="211"/>
      <c r="G17" s="211"/>
      <c r="H17" s="211"/>
      <c r="I17" s="211"/>
      <c r="J17" s="211"/>
      <c r="K17" s="211"/>
      <c r="L17" s="211"/>
      <c r="M17" s="211"/>
      <c r="N17" s="211"/>
    </row>
    <row r="18" spans="1:14" ht="281.25" customHeight="1" x14ac:dyDescent="0.3">
      <c r="A18" s="211"/>
      <c r="B18" s="211"/>
      <c r="C18" s="211"/>
      <c r="D18" s="211"/>
      <c r="E18" s="211"/>
      <c r="F18" s="211"/>
      <c r="G18" s="211"/>
      <c r="H18" s="211"/>
      <c r="I18" s="211"/>
      <c r="J18" s="211"/>
      <c r="K18" s="211"/>
      <c r="L18" s="211"/>
      <c r="M18" s="211"/>
      <c r="N18" s="211"/>
    </row>
  </sheetData>
  <mergeCells count="1">
    <mergeCell ref="A10:N18"/>
  </mergeCells>
  <pageMargins left="0.7" right="0.7" top="0.75" bottom="0.75" header="0.3" footer="0.3"/>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128A-78FA-47B5-8223-57C8E36D51EE}">
  <sheetPr>
    <pageSetUpPr fitToPage="1"/>
  </sheetPr>
  <dimension ref="A1:V70"/>
  <sheetViews>
    <sheetView showGridLines="0" topLeftCell="A28" zoomScale="80" zoomScaleNormal="80" workbookViewId="0">
      <selection activeCell="H29" sqref="H29"/>
    </sheetView>
  </sheetViews>
  <sheetFormatPr defaultColWidth="9.1796875" defaultRowHeight="14" x14ac:dyDescent="0.3"/>
  <cols>
    <col min="1" max="2" width="16.453125" style="10" customWidth="1"/>
    <col min="3" max="3" width="20.1796875" style="10" customWidth="1"/>
    <col min="4" max="4" width="17" style="10" customWidth="1"/>
    <col min="5" max="5" width="17.1796875" style="10" customWidth="1"/>
    <col min="6" max="6" width="15.1796875" style="10" customWidth="1"/>
    <col min="7" max="7" width="9.1796875" style="10"/>
    <col min="8" max="8" width="35.453125" style="10" customWidth="1"/>
    <col min="9" max="9" width="26.81640625" style="10" customWidth="1"/>
    <col min="10" max="10" width="25.453125" style="10" customWidth="1"/>
    <col min="11" max="11" width="24.81640625" style="10" customWidth="1"/>
    <col min="12" max="12" width="24.1796875" style="10" customWidth="1"/>
    <col min="13" max="13" width="25.1796875" style="10" customWidth="1"/>
    <col min="14" max="14" width="9.1796875" style="10"/>
    <col min="15" max="15" width="24.90625" style="10" customWidth="1"/>
    <col min="16" max="16" width="24.6328125" style="10" customWidth="1"/>
    <col min="17" max="17" width="23.1796875" style="10" customWidth="1"/>
    <col min="18" max="18" width="24.08984375" style="10" customWidth="1"/>
    <col min="19" max="19" width="18.08984375" style="10" customWidth="1"/>
    <col min="20" max="20" width="26.1796875" style="10" customWidth="1"/>
    <col min="21" max="16384" width="9.1796875" style="10"/>
  </cols>
  <sheetData>
    <row r="1" spans="1:22" ht="32.5" x14ac:dyDescent="0.65">
      <c r="A1" s="212" t="s">
        <v>6</v>
      </c>
      <c r="B1" s="212"/>
      <c r="C1" s="212"/>
      <c r="D1" s="212"/>
      <c r="E1" s="128"/>
      <c r="F1" s="128"/>
      <c r="G1" s="128"/>
      <c r="H1" s="128"/>
      <c r="I1" s="128"/>
      <c r="J1" s="128"/>
      <c r="K1" s="128"/>
      <c r="L1" s="128"/>
      <c r="M1" s="128"/>
    </row>
    <row r="2" spans="1:22" ht="14.5" thickBot="1" x14ac:dyDescent="0.35">
      <c r="A2" s="128"/>
      <c r="B2" s="128"/>
      <c r="C2" s="128"/>
      <c r="D2" s="128"/>
      <c r="E2" s="128"/>
      <c r="F2" s="128"/>
      <c r="G2" s="128"/>
      <c r="H2" s="145"/>
      <c r="I2" s="145"/>
      <c r="J2" s="145"/>
      <c r="K2" s="145"/>
      <c r="L2" s="145"/>
      <c r="M2" s="145"/>
      <c r="N2" s="146"/>
      <c r="O2" s="146"/>
      <c r="P2" s="146"/>
      <c r="Q2" s="146"/>
      <c r="R2" s="146"/>
      <c r="S2" s="146"/>
      <c r="T2" s="146"/>
      <c r="U2" s="146"/>
      <c r="V2" s="146"/>
    </row>
    <row r="3" spans="1:22" ht="18.5" thickBot="1" x14ac:dyDescent="0.35">
      <c r="A3" s="135"/>
      <c r="B3" s="213" t="s">
        <v>7</v>
      </c>
      <c r="C3" s="214"/>
      <c r="D3" s="214"/>
      <c r="E3" s="214"/>
      <c r="F3" s="215"/>
      <c r="G3" s="128"/>
      <c r="H3" s="147"/>
      <c r="I3" s="216"/>
      <c r="J3" s="216"/>
      <c r="K3" s="216"/>
      <c r="L3" s="216"/>
      <c r="M3" s="216"/>
      <c r="N3" s="146"/>
      <c r="O3" s="147"/>
      <c r="P3" s="216"/>
      <c r="Q3" s="216"/>
      <c r="R3" s="216"/>
      <c r="S3" s="216"/>
      <c r="T3" s="216"/>
      <c r="U3" s="146"/>
      <c r="V3" s="146"/>
    </row>
    <row r="4" spans="1:22" ht="14.5" customHeight="1" thickBot="1" x14ac:dyDescent="0.35">
      <c r="A4" s="135"/>
      <c r="B4" s="217" t="s">
        <v>8</v>
      </c>
      <c r="C4" s="217" t="s">
        <v>9</v>
      </c>
      <c r="D4" s="217" t="s">
        <v>10</v>
      </c>
      <c r="E4" s="217" t="s">
        <v>11</v>
      </c>
      <c r="F4" s="217" t="s">
        <v>12</v>
      </c>
      <c r="G4" s="128"/>
      <c r="H4" s="147"/>
      <c r="I4" s="219"/>
      <c r="J4" s="219"/>
      <c r="K4" s="219"/>
      <c r="L4" s="219"/>
      <c r="M4" s="219"/>
      <c r="N4" s="146"/>
      <c r="O4" s="147"/>
      <c r="P4" s="219"/>
      <c r="Q4" s="219"/>
      <c r="R4" s="219"/>
      <c r="S4" s="219"/>
      <c r="T4" s="219"/>
      <c r="U4" s="146"/>
      <c r="V4" s="146"/>
    </row>
    <row r="5" spans="1:22" ht="18.5" thickBot="1" x14ac:dyDescent="0.35">
      <c r="A5" s="136" t="s">
        <v>13</v>
      </c>
      <c r="B5" s="218"/>
      <c r="C5" s="218"/>
      <c r="D5" s="218"/>
      <c r="E5" s="218"/>
      <c r="F5" s="218"/>
      <c r="G5" s="128"/>
      <c r="H5" s="148"/>
      <c r="I5" s="219"/>
      <c r="J5" s="219"/>
      <c r="K5" s="219"/>
      <c r="L5" s="219"/>
      <c r="M5" s="219"/>
      <c r="N5" s="146"/>
      <c r="O5" s="148"/>
      <c r="P5" s="219"/>
      <c r="Q5" s="219"/>
      <c r="R5" s="219"/>
      <c r="S5" s="219"/>
      <c r="T5" s="219"/>
      <c r="U5" s="146"/>
      <c r="V5" s="146"/>
    </row>
    <row r="6" spans="1:22" ht="31.5" thickBot="1" x14ac:dyDescent="0.35">
      <c r="A6" s="137" t="s">
        <v>14</v>
      </c>
      <c r="B6" s="138">
        <v>1</v>
      </c>
      <c r="C6" s="138">
        <v>2</v>
      </c>
      <c r="D6" s="138">
        <v>3</v>
      </c>
      <c r="E6" s="139">
        <v>4</v>
      </c>
      <c r="F6" s="139">
        <v>5</v>
      </c>
      <c r="G6" s="128"/>
      <c r="H6" s="149"/>
      <c r="I6" s="150"/>
      <c r="J6" s="150"/>
      <c r="K6" s="150"/>
      <c r="L6" s="150"/>
      <c r="M6" s="150"/>
      <c r="N6" s="146"/>
      <c r="O6" s="149"/>
      <c r="P6" s="151"/>
      <c r="Q6" s="151"/>
      <c r="R6" s="151"/>
      <c r="S6" s="151"/>
      <c r="T6" s="151"/>
      <c r="U6" s="146"/>
      <c r="V6" s="146"/>
    </row>
    <row r="7" spans="1:22" ht="31.5" thickBot="1" x14ac:dyDescent="0.35">
      <c r="A7" s="137" t="s">
        <v>15</v>
      </c>
      <c r="B7" s="138">
        <v>2</v>
      </c>
      <c r="C7" s="139">
        <v>4</v>
      </c>
      <c r="D7" s="139">
        <v>6</v>
      </c>
      <c r="E7" s="140">
        <v>8</v>
      </c>
      <c r="F7" s="140">
        <v>10</v>
      </c>
      <c r="G7" s="128"/>
      <c r="H7" s="149"/>
      <c r="I7" s="150"/>
      <c r="J7" s="150"/>
      <c r="K7" s="150"/>
      <c r="L7" s="150"/>
      <c r="M7" s="150"/>
      <c r="N7" s="146"/>
      <c r="O7" s="149"/>
      <c r="P7" s="151"/>
      <c r="Q7" s="151"/>
      <c r="R7" s="151"/>
      <c r="S7" s="151"/>
      <c r="T7" s="151"/>
      <c r="U7" s="146"/>
      <c r="V7" s="146"/>
    </row>
    <row r="8" spans="1:22" ht="31.5" thickBot="1" x14ac:dyDescent="0.35">
      <c r="A8" s="137" t="s">
        <v>16</v>
      </c>
      <c r="B8" s="138">
        <v>3</v>
      </c>
      <c r="C8" s="139">
        <v>6</v>
      </c>
      <c r="D8" s="140">
        <v>9</v>
      </c>
      <c r="E8" s="140">
        <v>12</v>
      </c>
      <c r="F8" s="141">
        <v>15</v>
      </c>
      <c r="G8" s="128"/>
      <c r="H8" s="149"/>
      <c r="I8" s="150"/>
      <c r="J8" s="150"/>
      <c r="K8" s="150"/>
      <c r="L8" s="150"/>
      <c r="M8" s="150"/>
      <c r="N8" s="146"/>
      <c r="O8" s="149"/>
      <c r="P8" s="151"/>
      <c r="Q8" s="151"/>
      <c r="R8" s="151"/>
      <c r="S8" s="151"/>
      <c r="T8" s="150"/>
      <c r="U8" s="146"/>
      <c r="V8" s="146"/>
    </row>
    <row r="9" spans="1:22" ht="31.5" thickBot="1" x14ac:dyDescent="0.35">
      <c r="A9" s="137" t="s">
        <v>17</v>
      </c>
      <c r="B9" s="139">
        <v>4</v>
      </c>
      <c r="C9" s="140">
        <v>8</v>
      </c>
      <c r="D9" s="140">
        <v>12</v>
      </c>
      <c r="E9" s="141">
        <v>16</v>
      </c>
      <c r="F9" s="141">
        <v>20</v>
      </c>
      <c r="G9" s="128"/>
      <c r="H9" s="149"/>
      <c r="I9" s="150"/>
      <c r="J9" s="150"/>
      <c r="K9" s="150"/>
      <c r="L9" s="150"/>
      <c r="M9" s="150"/>
      <c r="N9" s="146"/>
      <c r="O9" s="149"/>
      <c r="P9" s="151"/>
      <c r="Q9" s="151"/>
      <c r="R9" s="150"/>
      <c r="S9" s="150"/>
      <c r="T9" s="150"/>
      <c r="U9" s="146"/>
      <c r="V9" s="146"/>
    </row>
    <row r="10" spans="1:22" ht="47" thickBot="1" x14ac:dyDescent="0.35">
      <c r="A10" s="137" t="s">
        <v>18</v>
      </c>
      <c r="B10" s="139">
        <v>5</v>
      </c>
      <c r="C10" s="140">
        <v>10</v>
      </c>
      <c r="D10" s="141">
        <v>15</v>
      </c>
      <c r="E10" s="141">
        <v>20</v>
      </c>
      <c r="F10" s="142">
        <v>25</v>
      </c>
      <c r="G10" s="128"/>
      <c r="H10" s="149"/>
      <c r="I10" s="150"/>
      <c r="J10" s="150"/>
      <c r="K10" s="150"/>
      <c r="L10" s="150"/>
      <c r="M10" s="150"/>
      <c r="N10" s="146"/>
      <c r="O10" s="149"/>
      <c r="P10" s="151"/>
      <c r="Q10" s="151"/>
      <c r="R10" s="150"/>
      <c r="S10" s="150"/>
      <c r="T10" s="150"/>
      <c r="U10" s="146"/>
      <c r="V10" s="146"/>
    </row>
    <row r="11" spans="1:22" ht="14.5" thickBot="1" x14ac:dyDescent="0.35">
      <c r="A11" s="128"/>
      <c r="B11" s="128"/>
      <c r="C11" s="128"/>
      <c r="D11" s="128"/>
      <c r="E11" s="128"/>
      <c r="F11" s="128"/>
      <c r="G11" s="128"/>
      <c r="H11" s="128"/>
      <c r="I11" s="128"/>
      <c r="J11" s="128"/>
      <c r="K11" s="128"/>
      <c r="L11" s="128"/>
      <c r="M11" s="128"/>
    </row>
    <row r="12" spans="1:22" ht="18.5" thickBot="1" x14ac:dyDescent="0.45">
      <c r="A12" s="128"/>
      <c r="B12" s="34" t="s">
        <v>19</v>
      </c>
      <c r="C12" s="35" t="s">
        <v>20</v>
      </c>
      <c r="D12" s="36" t="s">
        <v>21</v>
      </c>
      <c r="E12" s="37" t="s">
        <v>22</v>
      </c>
      <c r="F12" s="38" t="s">
        <v>23</v>
      </c>
      <c r="G12" s="128"/>
      <c r="H12" s="128"/>
      <c r="I12" s="128"/>
      <c r="J12" s="128"/>
      <c r="K12" s="128"/>
      <c r="L12" s="128"/>
      <c r="M12" s="128"/>
    </row>
    <row r="13" spans="1:22" ht="18.5" thickBot="1" x14ac:dyDescent="0.45">
      <c r="A13" s="128"/>
      <c r="B13" s="143" t="s">
        <v>247</v>
      </c>
      <c r="C13" s="143" t="s">
        <v>248</v>
      </c>
      <c r="D13" s="143" t="s">
        <v>249</v>
      </c>
      <c r="E13" s="39" t="s">
        <v>24</v>
      </c>
      <c r="F13" s="39">
        <v>25</v>
      </c>
      <c r="G13" s="128"/>
      <c r="H13" s="128"/>
      <c r="I13" s="128"/>
      <c r="J13" s="128"/>
      <c r="K13" s="128"/>
      <c r="L13" s="128"/>
      <c r="M13" s="128"/>
    </row>
    <row r="14" spans="1:22" ht="25" x14ac:dyDescent="0.5">
      <c r="A14" s="40" t="s">
        <v>25</v>
      </c>
      <c r="B14" s="40" t="s">
        <v>26</v>
      </c>
      <c r="C14" s="40" t="s">
        <v>27</v>
      </c>
      <c r="D14" s="40" t="s">
        <v>28</v>
      </c>
      <c r="E14" s="40" t="s">
        <v>29</v>
      </c>
      <c r="F14" s="40" t="s">
        <v>30</v>
      </c>
      <c r="G14" s="128"/>
      <c r="H14" s="128"/>
      <c r="I14" s="128"/>
      <c r="J14" s="128"/>
      <c r="K14" s="128"/>
      <c r="L14" s="128"/>
      <c r="M14" s="128"/>
    </row>
    <row r="15" spans="1:22" ht="14.5" customHeight="1" x14ac:dyDescent="0.3">
      <c r="A15" s="128"/>
      <c r="B15" s="128"/>
      <c r="C15" s="128"/>
      <c r="D15" s="128"/>
      <c r="E15" s="128"/>
      <c r="F15" s="128"/>
      <c r="G15" s="128"/>
      <c r="H15" s="128"/>
      <c r="I15" s="128"/>
      <c r="J15" s="128"/>
      <c r="K15" s="128"/>
      <c r="L15" s="128"/>
      <c r="M15" s="128"/>
    </row>
    <row r="16" spans="1:22" x14ac:dyDescent="0.3">
      <c r="A16" s="128"/>
      <c r="B16" s="128"/>
      <c r="C16" s="128"/>
      <c r="D16" s="128"/>
      <c r="E16" s="128"/>
      <c r="F16" s="128"/>
      <c r="G16" s="128"/>
      <c r="H16" s="128"/>
      <c r="I16" s="128"/>
      <c r="J16" s="128"/>
      <c r="K16" s="128"/>
      <c r="L16" s="128"/>
      <c r="M16" s="128"/>
    </row>
    <row r="17" spans="1:13" x14ac:dyDescent="0.3">
      <c r="A17" s="128"/>
      <c r="B17" s="128"/>
      <c r="C17" s="128"/>
      <c r="D17" s="128"/>
      <c r="E17" s="128"/>
      <c r="F17" s="128"/>
      <c r="G17" s="128"/>
      <c r="H17" s="128"/>
      <c r="I17" s="128"/>
      <c r="J17" s="128"/>
      <c r="K17" s="128"/>
      <c r="L17" s="128"/>
      <c r="M17" s="128"/>
    </row>
    <row r="18" spans="1:13" ht="32.5" x14ac:dyDescent="0.65">
      <c r="A18" s="127" t="s">
        <v>31</v>
      </c>
      <c r="B18" s="127"/>
      <c r="C18" s="128"/>
      <c r="D18" s="128"/>
      <c r="E18" s="128"/>
      <c r="F18" s="128"/>
      <c r="G18" s="128"/>
      <c r="H18" s="127"/>
      <c r="I18" s="128"/>
      <c r="J18" s="128"/>
      <c r="K18" s="128"/>
      <c r="L18" s="128"/>
      <c r="M18" s="128"/>
    </row>
    <row r="19" spans="1:13" x14ac:dyDescent="0.3">
      <c r="A19" s="128"/>
      <c r="B19" s="128"/>
      <c r="C19" s="128"/>
      <c r="D19" s="128"/>
      <c r="E19" s="128"/>
      <c r="F19" s="128"/>
      <c r="G19" s="128"/>
      <c r="H19" s="128"/>
      <c r="I19" s="128"/>
      <c r="J19" s="128"/>
      <c r="K19" s="128"/>
      <c r="L19" s="128"/>
      <c r="M19" s="128"/>
    </row>
    <row r="20" spans="1:13" ht="15" customHeight="1" x14ac:dyDescent="0.4">
      <c r="A20" s="220" t="s">
        <v>32</v>
      </c>
      <c r="B20" s="223" t="s">
        <v>33</v>
      </c>
      <c r="C20" s="223"/>
      <c r="D20" s="223"/>
      <c r="E20" s="223"/>
      <c r="F20" s="224"/>
      <c r="G20" s="128"/>
      <c r="H20" s="225" t="s">
        <v>34</v>
      </c>
      <c r="I20" s="226" t="s">
        <v>34</v>
      </c>
      <c r="J20" s="226"/>
      <c r="K20" s="226"/>
      <c r="L20" s="226"/>
      <c r="M20" s="226"/>
    </row>
    <row r="21" spans="1:13" ht="20" x14ac:dyDescent="0.4">
      <c r="A21" s="221"/>
      <c r="B21" s="41">
        <v>1</v>
      </c>
      <c r="C21" s="42">
        <v>2</v>
      </c>
      <c r="D21" s="43">
        <v>3</v>
      </c>
      <c r="E21" s="44">
        <v>4</v>
      </c>
      <c r="F21" s="45">
        <v>5</v>
      </c>
      <c r="G21" s="128"/>
      <c r="H21" s="225"/>
      <c r="I21" s="129" t="s">
        <v>34</v>
      </c>
      <c r="J21" s="129" t="s">
        <v>34</v>
      </c>
      <c r="K21" s="129" t="s">
        <v>34</v>
      </c>
      <c r="L21" s="129" t="s">
        <v>34</v>
      </c>
      <c r="M21" s="129" t="s">
        <v>34</v>
      </c>
    </row>
    <row r="22" spans="1:13" ht="30.75" customHeight="1" x14ac:dyDescent="0.4">
      <c r="A22" s="222"/>
      <c r="B22" s="41" t="s">
        <v>35</v>
      </c>
      <c r="C22" s="42" t="s">
        <v>36</v>
      </c>
      <c r="D22" s="43" t="s">
        <v>37</v>
      </c>
      <c r="E22" s="44" t="s">
        <v>38</v>
      </c>
      <c r="F22" s="45" t="s">
        <v>39</v>
      </c>
      <c r="G22" s="128"/>
      <c r="H22" s="129" t="s">
        <v>34</v>
      </c>
      <c r="I22" s="129" t="s">
        <v>34</v>
      </c>
      <c r="J22" s="129" t="s">
        <v>34</v>
      </c>
      <c r="K22" s="129" t="s">
        <v>34</v>
      </c>
      <c r="L22" s="129" t="s">
        <v>34</v>
      </c>
      <c r="M22" s="129" t="s">
        <v>34</v>
      </c>
    </row>
    <row r="23" spans="1:13" ht="342.5" x14ac:dyDescent="0.5">
      <c r="A23" s="46" t="s">
        <v>40</v>
      </c>
      <c r="B23" s="47" t="s">
        <v>41</v>
      </c>
      <c r="C23" s="47" t="s">
        <v>42</v>
      </c>
      <c r="D23" s="47" t="s">
        <v>43</v>
      </c>
      <c r="E23" s="47" t="s">
        <v>44</v>
      </c>
      <c r="F23" s="47" t="s">
        <v>45</v>
      </c>
      <c r="G23" s="128"/>
      <c r="H23" s="48" t="s">
        <v>34</v>
      </c>
      <c r="I23" s="49" t="s">
        <v>34</v>
      </c>
      <c r="J23" s="49" t="s">
        <v>34</v>
      </c>
      <c r="K23" s="49" t="s">
        <v>34</v>
      </c>
      <c r="L23" s="49" t="s">
        <v>34</v>
      </c>
      <c r="M23" s="49" t="s">
        <v>34</v>
      </c>
    </row>
    <row r="24" spans="1:13" ht="409.5" x14ac:dyDescent="0.35">
      <c r="A24" s="46" t="s">
        <v>46</v>
      </c>
      <c r="B24" s="47" t="s">
        <v>47</v>
      </c>
      <c r="C24" s="47" t="s">
        <v>48</v>
      </c>
      <c r="D24" s="47" t="s">
        <v>49</v>
      </c>
      <c r="E24" s="47" t="s">
        <v>50</v>
      </c>
      <c r="F24" s="47" t="s">
        <v>51</v>
      </c>
      <c r="G24" s="128"/>
      <c r="H24" s="128"/>
      <c r="I24" s="128"/>
      <c r="J24" s="128"/>
      <c r="K24" s="128"/>
      <c r="L24" s="128"/>
      <c r="M24" s="128"/>
    </row>
    <row r="25" spans="1:13" ht="341" x14ac:dyDescent="0.35">
      <c r="A25" s="46" t="s">
        <v>52</v>
      </c>
      <c r="B25" s="47" t="s">
        <v>53</v>
      </c>
      <c r="C25" s="47" t="s">
        <v>54</v>
      </c>
      <c r="D25" s="47" t="s">
        <v>55</v>
      </c>
      <c r="E25" s="47" t="s">
        <v>56</v>
      </c>
      <c r="F25" s="47" t="s">
        <v>57</v>
      </c>
      <c r="G25" s="128"/>
      <c r="H25" s="128"/>
      <c r="I25" s="128"/>
      <c r="J25" s="128"/>
      <c r="K25" s="128"/>
      <c r="L25" s="128"/>
      <c r="M25" s="128"/>
    </row>
    <row r="26" spans="1:13" ht="263.5" x14ac:dyDescent="0.35">
      <c r="A26" s="46" t="s">
        <v>58</v>
      </c>
      <c r="B26" s="47" t="s">
        <v>59</v>
      </c>
      <c r="C26" s="47" t="s">
        <v>60</v>
      </c>
      <c r="D26" s="47" t="s">
        <v>61</v>
      </c>
      <c r="E26" s="47" t="s">
        <v>62</v>
      </c>
      <c r="F26" s="47" t="s">
        <v>63</v>
      </c>
      <c r="G26" s="128"/>
      <c r="H26" s="128"/>
      <c r="I26" s="128"/>
      <c r="J26" s="128"/>
      <c r="K26" s="128"/>
      <c r="L26" s="128"/>
      <c r="M26" s="128"/>
    </row>
    <row r="27" spans="1:13" ht="248" x14ac:dyDescent="0.35">
      <c r="A27" s="46" t="s">
        <v>64</v>
      </c>
      <c r="B27" s="47" t="s">
        <v>65</v>
      </c>
      <c r="C27" s="47" t="s">
        <v>66</v>
      </c>
      <c r="D27" s="47" t="s">
        <v>67</v>
      </c>
      <c r="E27" s="47" t="s">
        <v>68</v>
      </c>
      <c r="F27" s="47" t="s">
        <v>69</v>
      </c>
      <c r="G27" s="128"/>
      <c r="H27" s="128"/>
      <c r="I27" s="128"/>
      <c r="J27" s="128"/>
      <c r="K27" s="128"/>
      <c r="L27" s="128"/>
      <c r="M27" s="128"/>
    </row>
    <row r="28" spans="1:13" ht="170.5" x14ac:dyDescent="0.35">
      <c r="A28" s="46" t="s">
        <v>70</v>
      </c>
      <c r="B28" s="47" t="s">
        <v>71</v>
      </c>
      <c r="C28" s="47" t="s">
        <v>72</v>
      </c>
      <c r="D28" s="47" t="s">
        <v>73</v>
      </c>
      <c r="E28" s="47" t="s">
        <v>74</v>
      </c>
      <c r="F28" s="47" t="s">
        <v>75</v>
      </c>
      <c r="G28" s="128"/>
      <c r="H28" s="128"/>
      <c r="I28" s="128"/>
      <c r="J28" s="128"/>
      <c r="K28" s="128"/>
      <c r="L28" s="128"/>
      <c r="M28" s="128"/>
    </row>
    <row r="29" spans="1:13" ht="294.5" x14ac:dyDescent="0.35">
      <c r="A29" s="46" t="s">
        <v>76</v>
      </c>
      <c r="B29" s="47" t="s">
        <v>77</v>
      </c>
      <c r="C29" s="47" t="s">
        <v>78</v>
      </c>
      <c r="D29" s="47" t="s">
        <v>79</v>
      </c>
      <c r="E29" s="47" t="s">
        <v>80</v>
      </c>
      <c r="F29" s="47" t="s">
        <v>81</v>
      </c>
      <c r="G29" s="128"/>
      <c r="H29" s="128"/>
      <c r="I29" s="128"/>
      <c r="J29" s="128"/>
      <c r="K29" s="128"/>
      <c r="L29" s="128"/>
      <c r="M29" s="128"/>
    </row>
    <row r="30" spans="1:13" ht="108.5" x14ac:dyDescent="0.35">
      <c r="A30" s="46" t="s">
        <v>82</v>
      </c>
      <c r="B30" s="47" t="s">
        <v>83</v>
      </c>
      <c r="C30" s="47" t="s">
        <v>84</v>
      </c>
      <c r="D30" s="47" t="s">
        <v>85</v>
      </c>
      <c r="E30" s="47" t="s">
        <v>86</v>
      </c>
      <c r="F30" s="47" t="s">
        <v>87</v>
      </c>
      <c r="G30" s="128"/>
      <c r="H30" s="128"/>
      <c r="I30" s="128"/>
      <c r="J30" s="128"/>
      <c r="K30" s="128"/>
      <c r="L30" s="128"/>
      <c r="M30" s="128"/>
    </row>
    <row r="31" spans="1:13" x14ac:dyDescent="0.3">
      <c r="A31" s="128"/>
      <c r="B31" s="128"/>
      <c r="C31" s="128"/>
      <c r="D31" s="128"/>
      <c r="E31" s="128"/>
      <c r="F31" s="128"/>
      <c r="G31" s="128"/>
      <c r="H31" s="128"/>
      <c r="I31" s="128"/>
      <c r="J31" s="128"/>
      <c r="K31" s="128"/>
      <c r="L31" s="128"/>
      <c r="M31" s="128"/>
    </row>
    <row r="32" spans="1:13" ht="30" customHeight="1" x14ac:dyDescent="0.65">
      <c r="A32" s="227" t="s">
        <v>88</v>
      </c>
      <c r="B32" s="227"/>
      <c r="C32" s="227"/>
      <c r="D32" s="227"/>
      <c r="E32" s="128"/>
      <c r="F32" s="128"/>
      <c r="G32" s="128"/>
      <c r="H32" s="128"/>
      <c r="I32" s="128"/>
      <c r="J32" s="128"/>
      <c r="K32" s="128"/>
      <c r="L32" s="128"/>
      <c r="M32" s="128"/>
    </row>
    <row r="33" spans="1:13" ht="20" x14ac:dyDescent="0.4">
      <c r="A33" s="228" t="s">
        <v>34</v>
      </c>
      <c r="B33" s="223" t="s">
        <v>89</v>
      </c>
      <c r="C33" s="223"/>
      <c r="D33" s="223"/>
      <c r="E33" s="223"/>
      <c r="F33" s="224"/>
      <c r="G33" s="128"/>
      <c r="H33" s="128"/>
      <c r="I33" s="128"/>
      <c r="J33" s="128"/>
      <c r="K33" s="128"/>
      <c r="L33" s="128"/>
      <c r="M33" s="128"/>
    </row>
    <row r="34" spans="1:13" ht="20" x14ac:dyDescent="0.4">
      <c r="A34" s="229"/>
      <c r="B34" s="41">
        <v>1</v>
      </c>
      <c r="C34" s="42">
        <v>2</v>
      </c>
      <c r="D34" s="43">
        <v>3</v>
      </c>
      <c r="E34" s="44">
        <v>4</v>
      </c>
      <c r="F34" s="45">
        <v>5</v>
      </c>
      <c r="G34" s="128"/>
      <c r="H34" s="128"/>
      <c r="I34" s="128"/>
      <c r="J34" s="128"/>
      <c r="K34" s="128"/>
      <c r="L34" s="128"/>
      <c r="M34" s="128"/>
    </row>
    <row r="35" spans="1:13" ht="20" x14ac:dyDescent="0.4">
      <c r="A35" s="50" t="s">
        <v>90</v>
      </c>
      <c r="B35" s="41" t="s">
        <v>35</v>
      </c>
      <c r="C35" s="42" t="s">
        <v>36</v>
      </c>
      <c r="D35" s="43" t="s">
        <v>37</v>
      </c>
      <c r="E35" s="44" t="s">
        <v>38</v>
      </c>
      <c r="F35" s="45" t="s">
        <v>39</v>
      </c>
      <c r="G35" s="128"/>
      <c r="H35" s="128"/>
      <c r="I35" s="128"/>
      <c r="J35" s="128"/>
      <c r="K35" s="128"/>
      <c r="L35" s="128"/>
      <c r="M35" s="128"/>
    </row>
    <row r="36" spans="1:13" ht="81" customHeight="1" x14ac:dyDescent="0.4">
      <c r="A36" s="51" t="s">
        <v>91</v>
      </c>
      <c r="B36" s="47" t="s">
        <v>92</v>
      </c>
      <c r="C36" s="47" t="s">
        <v>93</v>
      </c>
      <c r="D36" s="47" t="s">
        <v>94</v>
      </c>
      <c r="E36" s="47" t="s">
        <v>95</v>
      </c>
      <c r="F36" s="47" t="s">
        <v>96</v>
      </c>
      <c r="G36" s="128"/>
      <c r="H36" s="128"/>
      <c r="I36" s="128"/>
      <c r="J36" s="128"/>
      <c r="K36" s="128"/>
      <c r="L36" s="128"/>
      <c r="M36" s="128"/>
    </row>
    <row r="37" spans="1:13" x14ac:dyDescent="0.3">
      <c r="A37" s="128"/>
      <c r="B37" s="128"/>
      <c r="C37" s="128"/>
      <c r="D37" s="128"/>
      <c r="E37" s="128"/>
      <c r="F37" s="128"/>
      <c r="G37" s="128"/>
      <c r="H37" s="128"/>
      <c r="I37" s="128"/>
      <c r="J37" s="128"/>
      <c r="K37" s="128"/>
      <c r="L37" s="128"/>
      <c r="M37" s="128"/>
    </row>
    <row r="38" spans="1:13" x14ac:dyDescent="0.3">
      <c r="A38" s="128"/>
      <c r="B38" s="128"/>
      <c r="C38" s="128"/>
      <c r="D38" s="128"/>
      <c r="E38" s="128"/>
      <c r="F38" s="128"/>
      <c r="G38" s="128"/>
      <c r="H38" s="128"/>
      <c r="I38" s="128"/>
      <c r="J38" s="128"/>
      <c r="K38" s="128"/>
      <c r="L38" s="128"/>
      <c r="M38" s="128"/>
    </row>
    <row r="39" spans="1:13" x14ac:dyDescent="0.3">
      <c r="A39" s="128"/>
      <c r="B39" s="128"/>
      <c r="C39" s="128"/>
      <c r="D39" s="128"/>
      <c r="E39" s="128"/>
      <c r="F39" s="128"/>
      <c r="G39" s="128"/>
      <c r="H39" s="128"/>
      <c r="I39" s="128"/>
      <c r="J39" s="128"/>
      <c r="K39" s="128"/>
      <c r="L39" s="128"/>
      <c r="M39" s="128"/>
    </row>
    <row r="40" spans="1:13" x14ac:dyDescent="0.3">
      <c r="A40" s="128"/>
      <c r="B40" s="128"/>
      <c r="C40" s="128"/>
      <c r="D40" s="128"/>
      <c r="E40" s="128"/>
      <c r="F40" s="128"/>
      <c r="G40" s="128"/>
      <c r="H40" s="128"/>
      <c r="I40" s="128"/>
      <c r="J40" s="128"/>
      <c r="K40" s="128"/>
      <c r="L40" s="128"/>
      <c r="M40" s="128"/>
    </row>
    <row r="41" spans="1:13" ht="65" x14ac:dyDescent="0.65">
      <c r="A41" s="127" t="s">
        <v>97</v>
      </c>
      <c r="B41" s="128"/>
      <c r="C41" s="128"/>
      <c r="D41" s="128"/>
      <c r="E41" s="128"/>
      <c r="F41" s="52" t="s">
        <v>32</v>
      </c>
      <c r="G41" s="128"/>
      <c r="H41" s="128"/>
      <c r="I41" s="128"/>
      <c r="J41" s="128"/>
      <c r="K41" s="128"/>
      <c r="L41" s="128"/>
      <c r="M41" s="128"/>
    </row>
    <row r="42" spans="1:13" x14ac:dyDescent="0.3">
      <c r="A42" s="128"/>
      <c r="B42" s="128"/>
      <c r="C42" s="128"/>
      <c r="D42" s="128"/>
      <c r="E42" s="128"/>
      <c r="F42" s="128"/>
      <c r="G42" s="128"/>
      <c r="H42" s="128"/>
      <c r="I42" s="128"/>
      <c r="J42" s="128"/>
      <c r="K42" s="128"/>
      <c r="L42" s="128"/>
      <c r="M42" s="128"/>
    </row>
    <row r="43" spans="1:13" ht="14.5" x14ac:dyDescent="0.35">
      <c r="A43" s="128"/>
      <c r="B43" s="230"/>
      <c r="C43" s="128"/>
      <c r="D43" s="53"/>
      <c r="E43" s="230"/>
      <c r="F43" s="230"/>
      <c r="G43" s="230"/>
      <c r="H43" s="230"/>
      <c r="I43" s="230"/>
      <c r="J43" s="128"/>
      <c r="K43" s="128"/>
      <c r="L43" s="128"/>
      <c r="M43" s="128"/>
    </row>
    <row r="44" spans="1:13" ht="14.5" x14ac:dyDescent="0.35">
      <c r="A44" s="53"/>
      <c r="B44" s="230"/>
      <c r="C44" s="53"/>
      <c r="D44" s="128"/>
      <c r="E44" s="230"/>
      <c r="F44" s="230"/>
      <c r="G44" s="230"/>
      <c r="H44" s="230"/>
      <c r="I44" s="230"/>
      <c r="J44" s="128"/>
      <c r="K44" s="128"/>
      <c r="L44" s="128"/>
      <c r="M44" s="128"/>
    </row>
    <row r="45" spans="1:13" x14ac:dyDescent="0.3">
      <c r="A45" s="128"/>
      <c r="B45" s="230"/>
      <c r="C45" s="128"/>
      <c r="D45" s="128"/>
      <c r="E45" s="230"/>
      <c r="F45" s="230"/>
      <c r="G45" s="230"/>
      <c r="H45" s="230"/>
      <c r="I45" s="230"/>
      <c r="J45" s="128"/>
      <c r="K45" s="128"/>
      <c r="L45" s="128"/>
      <c r="M45" s="128"/>
    </row>
    <row r="46" spans="1:13" x14ac:dyDescent="0.3">
      <c r="A46" s="128"/>
      <c r="B46" s="230"/>
      <c r="C46" s="128"/>
      <c r="D46" s="128"/>
      <c r="E46" s="230"/>
      <c r="F46" s="230"/>
      <c r="G46" s="230"/>
      <c r="H46" s="230"/>
      <c r="I46" s="230"/>
      <c r="J46" s="128"/>
      <c r="K46" s="128"/>
      <c r="L46" s="128"/>
      <c r="M46" s="128"/>
    </row>
    <row r="47" spans="1:13" x14ac:dyDescent="0.3">
      <c r="A47" s="128"/>
      <c r="B47" s="230"/>
      <c r="C47" s="128"/>
      <c r="D47" s="128"/>
      <c r="E47" s="230"/>
      <c r="F47" s="230"/>
      <c r="G47" s="230"/>
      <c r="H47" s="230"/>
      <c r="I47" s="230"/>
      <c r="J47" s="128"/>
      <c r="K47" s="128"/>
      <c r="L47" s="128"/>
      <c r="M47" s="128"/>
    </row>
    <row r="48" spans="1:13" x14ac:dyDescent="0.3">
      <c r="A48" s="128"/>
      <c r="B48" s="230"/>
      <c r="C48" s="128"/>
      <c r="D48" s="128"/>
      <c r="E48" s="230"/>
      <c r="F48" s="230"/>
      <c r="G48" s="230"/>
      <c r="H48" s="230"/>
      <c r="I48" s="230"/>
      <c r="J48" s="128"/>
      <c r="K48" s="128"/>
      <c r="L48" s="128"/>
      <c r="M48" s="128"/>
    </row>
    <row r="49" spans="1:13" x14ac:dyDescent="0.3">
      <c r="A49" s="128"/>
      <c r="B49" s="230"/>
      <c r="C49" s="128"/>
      <c r="D49" s="128"/>
      <c r="E49" s="230"/>
      <c r="F49" s="230"/>
      <c r="G49" s="230"/>
      <c r="H49" s="230"/>
      <c r="I49" s="230"/>
      <c r="J49" s="128"/>
      <c r="K49" s="128"/>
      <c r="L49" s="128"/>
      <c r="M49" s="128"/>
    </row>
    <row r="50" spans="1:13" x14ac:dyDescent="0.3">
      <c r="A50" s="128"/>
      <c r="B50" s="230"/>
      <c r="C50" s="128"/>
      <c r="D50" s="128"/>
      <c r="E50" s="230"/>
      <c r="F50" s="230"/>
      <c r="G50" s="230"/>
      <c r="H50" s="230"/>
      <c r="I50" s="230"/>
      <c r="J50" s="128"/>
      <c r="K50" s="128"/>
      <c r="L50" s="128"/>
      <c r="M50" s="128"/>
    </row>
    <row r="51" spans="1:13" x14ac:dyDescent="0.3">
      <c r="A51" s="128"/>
      <c r="B51" s="230"/>
      <c r="C51" s="128"/>
      <c r="D51" s="128"/>
      <c r="E51" s="230"/>
      <c r="F51" s="230"/>
      <c r="G51" s="230"/>
      <c r="H51" s="230"/>
      <c r="I51" s="230"/>
      <c r="J51" s="128"/>
      <c r="K51" s="128"/>
      <c r="L51" s="128"/>
      <c r="M51" s="128"/>
    </row>
    <row r="52" spans="1:13" x14ac:dyDescent="0.3">
      <c r="A52" s="128"/>
      <c r="B52" s="230"/>
      <c r="C52" s="128"/>
      <c r="D52" s="128"/>
      <c r="E52" s="230"/>
      <c r="F52" s="230"/>
      <c r="G52" s="230"/>
      <c r="H52" s="230"/>
      <c r="I52" s="230"/>
      <c r="J52" s="128"/>
      <c r="K52" s="128"/>
      <c r="L52" s="128"/>
      <c r="M52" s="128"/>
    </row>
    <row r="53" spans="1:13" x14ac:dyDescent="0.3">
      <c r="A53" s="128"/>
      <c r="B53" s="230"/>
      <c r="C53" s="128"/>
      <c r="D53" s="128"/>
      <c r="E53" s="128"/>
      <c r="F53" s="128"/>
      <c r="G53" s="128"/>
      <c r="H53" s="128"/>
      <c r="I53" s="128"/>
      <c r="J53" s="128"/>
      <c r="K53" s="128"/>
      <c r="L53" s="128"/>
      <c r="M53" s="128"/>
    </row>
    <row r="54" spans="1:13" x14ac:dyDescent="0.3">
      <c r="A54" s="128"/>
      <c r="B54" s="230"/>
      <c r="C54" s="128"/>
      <c r="D54" s="128"/>
      <c r="E54" s="128"/>
      <c r="F54" s="128"/>
      <c r="G54" s="128"/>
      <c r="H54" s="128"/>
      <c r="I54" s="128"/>
      <c r="J54" s="128"/>
      <c r="K54" s="128"/>
      <c r="L54" s="128"/>
      <c r="M54" s="128"/>
    </row>
    <row r="55" spans="1:13" x14ac:dyDescent="0.3">
      <c r="A55" s="128"/>
      <c r="B55" s="230"/>
      <c r="C55" s="128"/>
      <c r="D55" s="128"/>
      <c r="E55" s="128"/>
      <c r="F55" s="128"/>
      <c r="G55" s="128"/>
      <c r="H55" s="128"/>
      <c r="I55" s="128"/>
      <c r="J55" s="128"/>
      <c r="K55" s="128"/>
      <c r="L55" s="128"/>
      <c r="M55" s="128"/>
    </row>
    <row r="56" spans="1:13" x14ac:dyDescent="0.3">
      <c r="A56" s="128"/>
      <c r="B56" s="230"/>
      <c r="C56" s="128"/>
      <c r="D56" s="128"/>
      <c r="E56" s="128"/>
      <c r="F56" s="128"/>
      <c r="G56" s="128"/>
      <c r="H56" s="128"/>
      <c r="I56" s="128"/>
      <c r="J56" s="128"/>
      <c r="K56" s="128"/>
      <c r="L56" s="128"/>
      <c r="M56" s="128"/>
    </row>
    <row r="57" spans="1:13" ht="90" x14ac:dyDescent="0.4">
      <c r="A57" s="54" t="s">
        <v>98</v>
      </c>
      <c r="B57" s="54" t="s">
        <v>99</v>
      </c>
      <c r="C57" s="54" t="s">
        <v>100</v>
      </c>
      <c r="D57" s="54" t="s">
        <v>101</v>
      </c>
      <c r="E57" s="128"/>
      <c r="F57" s="128"/>
      <c r="G57" s="128"/>
      <c r="H57" s="128"/>
      <c r="I57" s="128"/>
      <c r="J57" s="128"/>
      <c r="K57" s="128"/>
      <c r="L57" s="128"/>
      <c r="M57" s="128"/>
    </row>
    <row r="58" spans="1:13" x14ac:dyDescent="0.3">
      <c r="A58" s="128"/>
      <c r="B58" s="128"/>
      <c r="C58" s="128"/>
      <c r="D58" s="128"/>
      <c r="E58" s="128"/>
      <c r="F58" s="128"/>
      <c r="G58" s="128"/>
      <c r="H58" s="128"/>
      <c r="I58" s="128"/>
      <c r="J58" s="128"/>
      <c r="K58" s="128"/>
      <c r="L58" s="128"/>
      <c r="M58" s="128"/>
    </row>
    <row r="59" spans="1:13" x14ac:dyDescent="0.3">
      <c r="A59" s="128"/>
      <c r="B59" s="128"/>
      <c r="C59" s="128"/>
      <c r="D59" s="128"/>
      <c r="E59" s="128"/>
      <c r="F59" s="128"/>
      <c r="G59" s="128"/>
      <c r="H59" s="128"/>
      <c r="I59" s="128"/>
      <c r="J59" s="128"/>
      <c r="K59" s="128"/>
      <c r="L59" s="128"/>
      <c r="M59" s="128"/>
    </row>
    <row r="60" spans="1:13" x14ac:dyDescent="0.3">
      <c r="A60" s="128"/>
      <c r="B60" s="128"/>
      <c r="C60" s="128"/>
      <c r="D60" s="128"/>
      <c r="E60" s="128"/>
      <c r="F60" s="128"/>
      <c r="G60" s="128"/>
      <c r="H60" s="128"/>
      <c r="I60" s="128"/>
      <c r="J60" s="128"/>
      <c r="K60" s="128"/>
      <c r="L60" s="128"/>
      <c r="M60" s="128"/>
    </row>
    <row r="61" spans="1:13" x14ac:dyDescent="0.3">
      <c r="A61" s="55" t="s">
        <v>102</v>
      </c>
      <c r="B61" s="128"/>
      <c r="C61" s="128"/>
      <c r="D61" s="128"/>
      <c r="E61" s="128"/>
      <c r="F61" s="128"/>
      <c r="G61" s="128"/>
      <c r="H61" s="128"/>
      <c r="I61" s="128"/>
      <c r="J61" s="128"/>
      <c r="K61" s="128"/>
      <c r="L61" s="128"/>
      <c r="M61" s="128"/>
    </row>
    <row r="62" spans="1:13" ht="15.5" x14ac:dyDescent="0.35">
      <c r="A62" s="56" t="s">
        <v>103</v>
      </c>
      <c r="B62" s="57" t="s">
        <v>104</v>
      </c>
      <c r="C62" s="128"/>
      <c r="D62" s="128"/>
      <c r="E62" s="128"/>
      <c r="F62" s="128"/>
      <c r="G62" s="128"/>
      <c r="H62" s="128"/>
      <c r="I62" s="128"/>
      <c r="J62" s="128"/>
      <c r="K62" s="128"/>
      <c r="L62" s="128"/>
      <c r="M62" s="128"/>
    </row>
    <row r="63" spans="1:13" ht="15.5" x14ac:dyDescent="0.35">
      <c r="A63" s="58" t="s">
        <v>105</v>
      </c>
      <c r="B63" s="59" t="s">
        <v>106</v>
      </c>
      <c r="C63" s="128"/>
      <c r="D63" s="128"/>
      <c r="E63" s="128"/>
      <c r="F63" s="128"/>
      <c r="G63" s="128"/>
      <c r="H63" s="128"/>
      <c r="I63" s="128"/>
      <c r="J63" s="128"/>
      <c r="K63" s="128"/>
      <c r="L63" s="128"/>
      <c r="M63" s="128"/>
    </row>
    <row r="64" spans="1:13" ht="15.5" x14ac:dyDescent="0.35">
      <c r="A64" s="60" t="s">
        <v>107</v>
      </c>
      <c r="B64" s="59" t="s">
        <v>108</v>
      </c>
      <c r="C64" s="128"/>
      <c r="D64" s="128"/>
      <c r="E64" s="128"/>
      <c r="F64" s="128"/>
      <c r="G64" s="128"/>
      <c r="H64" s="128"/>
      <c r="I64" s="128"/>
      <c r="J64" s="128"/>
      <c r="K64" s="128"/>
      <c r="L64" s="128"/>
      <c r="M64" s="128"/>
    </row>
    <row r="65" spans="1:13" ht="155" x14ac:dyDescent="0.35">
      <c r="A65" s="58" t="s">
        <v>109</v>
      </c>
      <c r="B65" s="61" t="s">
        <v>110</v>
      </c>
      <c r="C65" s="128"/>
      <c r="D65" s="128"/>
      <c r="E65" s="128"/>
      <c r="F65" s="128"/>
      <c r="G65" s="128"/>
      <c r="H65" s="128"/>
      <c r="I65" s="128"/>
      <c r="J65" s="128"/>
      <c r="K65" s="128"/>
      <c r="L65" s="128"/>
      <c r="M65" s="128"/>
    </row>
    <row r="66" spans="1:13" ht="62" x14ac:dyDescent="0.35">
      <c r="A66" s="58" t="s">
        <v>111</v>
      </c>
      <c r="B66" s="61" t="s">
        <v>112</v>
      </c>
      <c r="C66" s="128"/>
      <c r="D66" s="128"/>
      <c r="E66" s="128"/>
      <c r="F66" s="128"/>
      <c r="G66" s="128"/>
      <c r="H66" s="128"/>
      <c r="I66" s="128"/>
      <c r="J66" s="128"/>
      <c r="K66" s="128"/>
      <c r="L66" s="128"/>
      <c r="M66" s="128"/>
    </row>
    <row r="67" spans="1:13" ht="124" x14ac:dyDescent="0.35">
      <c r="A67" s="58" t="s">
        <v>113</v>
      </c>
      <c r="B67" s="61" t="s">
        <v>114</v>
      </c>
      <c r="C67" s="128"/>
      <c r="D67" s="128"/>
      <c r="E67" s="128"/>
      <c r="F67" s="128"/>
      <c r="G67" s="128"/>
      <c r="H67" s="128"/>
      <c r="I67" s="128"/>
      <c r="J67" s="128"/>
      <c r="K67" s="128"/>
      <c r="L67" s="128"/>
      <c r="M67" s="128"/>
    </row>
    <row r="68" spans="1:13" ht="15.5" x14ac:dyDescent="0.35">
      <c r="A68" s="62" t="s">
        <v>115</v>
      </c>
      <c r="B68" s="59" t="s">
        <v>116</v>
      </c>
      <c r="C68" s="128"/>
      <c r="D68" s="128"/>
      <c r="E68" s="128"/>
      <c r="F68" s="128"/>
      <c r="G68" s="128"/>
      <c r="H68" s="128"/>
      <c r="I68" s="128"/>
      <c r="J68" s="128"/>
      <c r="K68" s="128"/>
      <c r="L68" s="128"/>
      <c r="M68" s="128"/>
    </row>
    <row r="69" spans="1:13" ht="15.5" x14ac:dyDescent="0.35">
      <c r="A69" s="62" t="s">
        <v>117</v>
      </c>
      <c r="B69" s="59" t="s">
        <v>118</v>
      </c>
      <c r="C69" s="128"/>
      <c r="D69" s="128"/>
      <c r="E69" s="128"/>
      <c r="F69" s="128"/>
      <c r="G69" s="128"/>
      <c r="H69" s="128"/>
      <c r="I69" s="128"/>
      <c r="J69" s="128"/>
      <c r="K69" s="128"/>
      <c r="L69" s="128"/>
      <c r="M69" s="128"/>
    </row>
    <row r="70" spans="1:13" ht="15.5" x14ac:dyDescent="0.35">
      <c r="A70" s="58" t="s">
        <v>119</v>
      </c>
      <c r="B70" s="59" t="s">
        <v>120</v>
      </c>
      <c r="C70" s="128"/>
      <c r="D70" s="128"/>
      <c r="E70" s="128"/>
      <c r="F70" s="128"/>
      <c r="G70" s="128"/>
      <c r="H70" s="128"/>
      <c r="I70" s="128"/>
      <c r="J70" s="128"/>
      <c r="K70" s="128"/>
      <c r="L70" s="128"/>
      <c r="M70" s="128"/>
    </row>
  </sheetData>
  <mergeCells count="28">
    <mergeCell ref="A32:D32"/>
    <mergeCell ref="A33:A34"/>
    <mergeCell ref="B33:F33"/>
    <mergeCell ref="B43:B56"/>
    <mergeCell ref="E43:I52"/>
    <mergeCell ref="A20:A22"/>
    <mergeCell ref="B20:F20"/>
    <mergeCell ref="H20:H21"/>
    <mergeCell ref="I20:M20"/>
    <mergeCell ref="J4:J5"/>
    <mergeCell ref="K4:K5"/>
    <mergeCell ref="L4:L5"/>
    <mergeCell ref="M4:M5"/>
    <mergeCell ref="A1:D1"/>
    <mergeCell ref="B3:F3"/>
    <mergeCell ref="I3:M3"/>
    <mergeCell ref="P3:T3"/>
    <mergeCell ref="B4:B5"/>
    <mergeCell ref="C4:C5"/>
    <mergeCell ref="D4:D5"/>
    <mergeCell ref="E4:E5"/>
    <mergeCell ref="F4:F5"/>
    <mergeCell ref="I4:I5"/>
    <mergeCell ref="R4:R5"/>
    <mergeCell ref="S4:S5"/>
    <mergeCell ref="T4:T5"/>
    <mergeCell ref="P4:P5"/>
    <mergeCell ref="Q4:Q5"/>
  </mergeCells>
  <pageMargins left="0.7" right="0.7" top="0.75" bottom="0.75" header="0.3" footer="0.3"/>
  <pageSetup paperSize="8" scale="21"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54112-ADE9-462B-82A6-F14A41A354EE}">
  <dimension ref="A1:F32"/>
  <sheetViews>
    <sheetView topLeftCell="A18" zoomScale="70" zoomScaleNormal="70" workbookViewId="0">
      <selection activeCell="G28" sqref="G28"/>
    </sheetView>
  </sheetViews>
  <sheetFormatPr defaultRowHeight="14.5" x14ac:dyDescent="0.35"/>
  <cols>
    <col min="1" max="1" width="40.81640625" customWidth="1"/>
    <col min="2" max="6" width="30.453125" customWidth="1"/>
    <col min="7" max="7" width="14.81640625" customWidth="1"/>
  </cols>
  <sheetData>
    <row r="1" spans="1:6" ht="15.5" x14ac:dyDescent="0.35">
      <c r="A1" s="63" t="s">
        <v>245</v>
      </c>
      <c r="B1" s="63"/>
      <c r="C1" s="63"/>
      <c r="D1" s="63"/>
      <c r="E1" s="63"/>
      <c r="F1" s="63"/>
    </row>
    <row r="2" spans="1:6" ht="16" thickBot="1" x14ac:dyDescent="0.4">
      <c r="A2" s="63"/>
      <c r="B2" s="63"/>
      <c r="C2" s="63"/>
      <c r="D2" s="63"/>
      <c r="E2" s="63"/>
      <c r="F2" s="63"/>
    </row>
    <row r="3" spans="1:6" ht="18.5" thickBot="1" x14ac:dyDescent="0.4">
      <c r="A3" s="64" t="s">
        <v>121</v>
      </c>
      <c r="B3" s="231" t="s">
        <v>7</v>
      </c>
      <c r="C3" s="231"/>
      <c r="D3" s="231"/>
      <c r="E3" s="231"/>
      <c r="F3" s="231"/>
    </row>
    <row r="4" spans="1:6" ht="16" customHeight="1" thickBot="1" x14ac:dyDescent="0.4">
      <c r="A4" s="63"/>
      <c r="B4" s="232" t="s">
        <v>8</v>
      </c>
      <c r="C4" s="232" t="s">
        <v>9</v>
      </c>
      <c r="D4" s="234" t="s">
        <v>10</v>
      </c>
      <c r="E4" s="234" t="s">
        <v>11</v>
      </c>
      <c r="F4" s="234" t="s">
        <v>12</v>
      </c>
    </row>
    <row r="5" spans="1:6" ht="16" thickBot="1" x14ac:dyDescent="0.4">
      <c r="A5" s="130" t="s">
        <v>13</v>
      </c>
      <c r="B5" s="233"/>
      <c r="C5" s="233"/>
      <c r="D5" s="235"/>
      <c r="E5" s="235"/>
      <c r="F5" s="235"/>
    </row>
    <row r="6" spans="1:6" ht="31.5" thickBot="1" x14ac:dyDescent="0.4">
      <c r="A6" s="65" t="s">
        <v>14</v>
      </c>
      <c r="B6" s="152"/>
      <c r="C6" s="66"/>
      <c r="D6" s="66"/>
      <c r="E6" s="67"/>
      <c r="F6" s="67"/>
    </row>
    <row r="7" spans="1:6" ht="31.5" thickBot="1" x14ac:dyDescent="0.4">
      <c r="A7" s="68" t="s">
        <v>15</v>
      </c>
      <c r="B7" s="66" t="s">
        <v>250</v>
      </c>
      <c r="C7" s="67" t="s">
        <v>251</v>
      </c>
      <c r="D7" s="67" t="s">
        <v>252</v>
      </c>
      <c r="E7" s="69" t="s">
        <v>253</v>
      </c>
      <c r="F7" s="69"/>
    </row>
    <row r="8" spans="1:6" ht="31.5" thickBot="1" x14ac:dyDescent="0.4">
      <c r="A8" s="68" t="s">
        <v>16</v>
      </c>
      <c r="B8" s="153">
        <v>3.1</v>
      </c>
      <c r="C8" s="67" t="s">
        <v>254</v>
      </c>
      <c r="D8" s="69" t="s">
        <v>255</v>
      </c>
      <c r="E8" s="69">
        <v>2.13</v>
      </c>
      <c r="F8" s="70" t="s">
        <v>256</v>
      </c>
    </row>
    <row r="9" spans="1:6" ht="31.5" thickBot="1" x14ac:dyDescent="0.4">
      <c r="A9" s="68" t="s">
        <v>17</v>
      </c>
      <c r="B9" s="67"/>
      <c r="C9" s="69"/>
      <c r="D9" s="69">
        <v>3.9</v>
      </c>
      <c r="E9" s="70"/>
      <c r="F9" s="70" t="s">
        <v>257</v>
      </c>
    </row>
    <row r="10" spans="1:6" ht="31.5" thickBot="1" x14ac:dyDescent="0.4">
      <c r="A10" s="68" t="s">
        <v>18</v>
      </c>
      <c r="B10" s="67"/>
      <c r="C10" s="69"/>
      <c r="D10" s="70"/>
      <c r="E10" s="70"/>
      <c r="F10" s="126">
        <v>0.2</v>
      </c>
    </row>
    <row r="12" spans="1:6" ht="15" thickBot="1" x14ac:dyDescent="0.4"/>
    <row r="13" spans="1:6" ht="18.5" thickBot="1" x14ac:dyDescent="0.45">
      <c r="A13" s="71" t="s">
        <v>122</v>
      </c>
      <c r="B13" s="130" t="s">
        <v>7</v>
      </c>
      <c r="C13" s="130"/>
      <c r="D13" s="130"/>
      <c r="E13" s="130"/>
      <c r="F13" s="130"/>
    </row>
    <row r="14" spans="1:6" ht="16" customHeight="1" thickBot="1" x14ac:dyDescent="0.4">
      <c r="A14" s="63"/>
      <c r="B14" s="131" t="s">
        <v>8</v>
      </c>
      <c r="C14" s="131" t="s">
        <v>9</v>
      </c>
      <c r="D14" s="133" t="s">
        <v>10</v>
      </c>
      <c r="E14" s="133" t="s">
        <v>11</v>
      </c>
      <c r="F14" s="133" t="s">
        <v>12</v>
      </c>
    </row>
    <row r="15" spans="1:6" ht="16" thickBot="1" x14ac:dyDescent="0.4">
      <c r="A15" s="130" t="s">
        <v>13</v>
      </c>
      <c r="B15" s="132"/>
      <c r="C15" s="132"/>
      <c r="D15" s="134"/>
      <c r="E15" s="134"/>
      <c r="F15" s="134"/>
    </row>
    <row r="16" spans="1:6" ht="45" customHeight="1" thickBot="1" x14ac:dyDescent="0.4">
      <c r="A16" s="65" t="s">
        <v>14</v>
      </c>
      <c r="B16" s="152"/>
      <c r="C16" s="152"/>
      <c r="D16" s="66"/>
      <c r="E16" s="67"/>
      <c r="F16" s="154"/>
    </row>
    <row r="17" spans="1:6" ht="45" customHeight="1" thickBot="1" x14ac:dyDescent="0.4">
      <c r="A17" s="65" t="s">
        <v>15</v>
      </c>
      <c r="B17" s="152"/>
      <c r="C17" s="67" t="s">
        <v>258</v>
      </c>
      <c r="D17" s="67" t="s">
        <v>259</v>
      </c>
      <c r="E17" s="69"/>
      <c r="F17" s="155"/>
    </row>
    <row r="18" spans="1:6" ht="45" customHeight="1" thickBot="1" x14ac:dyDescent="0.4">
      <c r="A18" s="65" t="s">
        <v>16</v>
      </c>
      <c r="B18" s="152" t="s">
        <v>260</v>
      </c>
      <c r="C18" s="67" t="s">
        <v>261</v>
      </c>
      <c r="D18" s="69" t="s">
        <v>262</v>
      </c>
      <c r="E18" s="69" t="s">
        <v>263</v>
      </c>
      <c r="F18" s="156" t="s">
        <v>264</v>
      </c>
    </row>
    <row r="19" spans="1:6" ht="45" customHeight="1" thickBot="1" x14ac:dyDescent="0.4">
      <c r="A19" s="65" t="s">
        <v>17</v>
      </c>
      <c r="B19" s="154" t="s">
        <v>265</v>
      </c>
      <c r="C19" s="69"/>
      <c r="D19" s="69" t="s">
        <v>266</v>
      </c>
      <c r="E19" s="70" t="s">
        <v>267</v>
      </c>
      <c r="F19" s="156" t="s">
        <v>268</v>
      </c>
    </row>
    <row r="20" spans="1:6" ht="45" customHeight="1" thickBot="1" x14ac:dyDescent="0.4">
      <c r="A20" s="72" t="s">
        <v>18</v>
      </c>
      <c r="B20" s="154"/>
      <c r="C20" s="155"/>
      <c r="D20" s="156"/>
      <c r="E20" s="70"/>
      <c r="F20" s="157"/>
    </row>
    <row r="21" spans="1:6" ht="15.5" x14ac:dyDescent="0.35">
      <c r="A21" s="63"/>
      <c r="B21" s="63"/>
      <c r="C21" s="63"/>
      <c r="D21" s="63"/>
      <c r="E21" s="63"/>
      <c r="F21" s="63"/>
    </row>
    <row r="22" spans="1:6" ht="16" thickBot="1" x14ac:dyDescent="0.4">
      <c r="A22" s="63"/>
      <c r="B22" s="63"/>
      <c r="C22" s="63"/>
      <c r="D22" s="63"/>
      <c r="E22" s="63"/>
      <c r="F22" s="63"/>
    </row>
    <row r="23" spans="1:6" ht="18.649999999999999" customHeight="1" thickBot="1" x14ac:dyDescent="0.45">
      <c r="A23" s="71" t="s">
        <v>123</v>
      </c>
      <c r="B23" s="231" t="s">
        <v>7</v>
      </c>
      <c r="C23" s="231"/>
      <c r="D23" s="231"/>
      <c r="E23" s="231"/>
      <c r="F23" s="231"/>
    </row>
    <row r="24" spans="1:6" ht="16" thickBot="1" x14ac:dyDescent="0.4">
      <c r="A24" s="63"/>
      <c r="B24" s="232" t="s">
        <v>8</v>
      </c>
      <c r="C24" s="232" t="s">
        <v>9</v>
      </c>
      <c r="D24" s="234" t="s">
        <v>10</v>
      </c>
      <c r="E24" s="234" t="s">
        <v>11</v>
      </c>
      <c r="F24" s="234" t="s">
        <v>12</v>
      </c>
    </row>
    <row r="25" spans="1:6" ht="16" thickBot="1" x14ac:dyDescent="0.4">
      <c r="A25" s="130" t="s">
        <v>13</v>
      </c>
      <c r="B25" s="233"/>
      <c r="C25" s="233"/>
      <c r="D25" s="235"/>
      <c r="E25" s="235"/>
      <c r="F25" s="235"/>
    </row>
    <row r="26" spans="1:6" ht="40" customHeight="1" thickBot="1" x14ac:dyDescent="0.4">
      <c r="A26" s="65" t="s">
        <v>14</v>
      </c>
      <c r="B26" s="152"/>
      <c r="C26" s="66"/>
      <c r="D26" s="66"/>
      <c r="E26" s="67"/>
      <c r="F26" s="67"/>
    </row>
    <row r="27" spans="1:6" ht="40" customHeight="1" thickBot="1" x14ac:dyDescent="0.4">
      <c r="A27" s="68" t="s">
        <v>15</v>
      </c>
      <c r="B27" s="66"/>
      <c r="C27" s="67"/>
      <c r="D27" s="67"/>
      <c r="E27" s="69"/>
      <c r="F27" s="69"/>
    </row>
    <row r="28" spans="1:6" ht="40" customHeight="1" thickBot="1" x14ac:dyDescent="0.4">
      <c r="A28" s="68" t="s">
        <v>16</v>
      </c>
      <c r="B28" s="158"/>
      <c r="C28" s="67"/>
      <c r="D28" s="69"/>
      <c r="E28" s="69"/>
      <c r="F28" s="70" t="s">
        <v>269</v>
      </c>
    </row>
    <row r="29" spans="1:6" ht="40" customHeight="1" thickBot="1" x14ac:dyDescent="0.4">
      <c r="A29" s="68" t="s">
        <v>17</v>
      </c>
      <c r="B29" s="67"/>
      <c r="C29" s="69"/>
      <c r="D29" s="69" t="s">
        <v>270</v>
      </c>
      <c r="E29" s="70" t="s">
        <v>271</v>
      </c>
      <c r="F29" s="70"/>
    </row>
    <row r="30" spans="1:6" ht="40" customHeight="1" thickBot="1" x14ac:dyDescent="0.4">
      <c r="A30" s="68" t="s">
        <v>18</v>
      </c>
      <c r="B30" s="67"/>
      <c r="C30" s="69"/>
      <c r="D30" s="70"/>
      <c r="E30" s="70" t="s">
        <v>272</v>
      </c>
      <c r="F30" s="126" t="s">
        <v>273</v>
      </c>
    </row>
    <row r="31" spans="1:6" ht="15.5" x14ac:dyDescent="0.35">
      <c r="A31" s="63"/>
      <c r="B31" s="63"/>
      <c r="C31" s="63"/>
      <c r="D31" s="63"/>
      <c r="E31" s="63"/>
      <c r="F31" s="63"/>
    </row>
    <row r="32" spans="1:6" ht="15.5" x14ac:dyDescent="0.35">
      <c r="A32" s="63"/>
      <c r="B32" s="63"/>
      <c r="C32" s="63"/>
      <c r="D32" s="63"/>
      <c r="E32" s="63"/>
      <c r="F32" s="63"/>
    </row>
  </sheetData>
  <mergeCells count="12">
    <mergeCell ref="B23:F23"/>
    <mergeCell ref="B24:B25"/>
    <mergeCell ref="C24:C25"/>
    <mergeCell ref="D24:D25"/>
    <mergeCell ref="E24:E25"/>
    <mergeCell ref="F24:F25"/>
    <mergeCell ref="B3:F3"/>
    <mergeCell ref="B4:B5"/>
    <mergeCell ref="C4:C5"/>
    <mergeCell ref="D4:D5"/>
    <mergeCell ref="E4:E5"/>
    <mergeCell ref="F4:F5"/>
  </mergeCells>
  <pageMargins left="0.7" right="0.7" top="0.75" bottom="0.75" header="0.3" footer="0.3"/>
  <pageSetup paperSize="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B885-962C-43C8-B6EC-26BBB53FC482}">
  <dimension ref="A1:CC43"/>
  <sheetViews>
    <sheetView zoomScale="50" zoomScaleNormal="50" workbookViewId="0">
      <pane xSplit="2" ySplit="3" topLeftCell="C4" activePane="bottomRight" state="frozen"/>
      <selection pane="topRight" activeCell="V2" sqref="V2:W12"/>
      <selection pane="bottomLeft" activeCell="V2" sqref="V2:W12"/>
      <selection pane="bottomRight" sqref="A1:XFD1048576"/>
    </sheetView>
  </sheetViews>
  <sheetFormatPr defaultColWidth="9.1796875" defaultRowHeight="21" x14ac:dyDescent="0.5"/>
  <cols>
    <col min="1" max="1" width="58.81640625" style="24" customWidth="1"/>
    <col min="2" max="2" width="114.81640625" style="23" customWidth="1"/>
    <col min="3" max="4" width="96.1796875" style="23" customWidth="1"/>
    <col min="5" max="5" width="39.453125" style="24" customWidth="1"/>
    <col min="6" max="6" width="24.1796875" style="24" customWidth="1"/>
    <col min="7" max="7" width="24.453125" style="24" bestFit="1" customWidth="1"/>
    <col min="8" max="8" width="24.453125" style="25" bestFit="1" customWidth="1"/>
    <col min="9" max="9" width="71.453125" style="26" bestFit="1" customWidth="1"/>
    <col min="10" max="10" width="55.81640625" style="26" bestFit="1" customWidth="1"/>
    <col min="11" max="11" width="55.81640625" style="26" customWidth="1"/>
    <col min="12" max="12" width="30.54296875" style="26" customWidth="1"/>
    <col min="13" max="13" width="59.81640625" style="26" bestFit="1" customWidth="1"/>
    <col min="14" max="14" width="49.1796875" style="26" customWidth="1"/>
    <col min="15" max="15" width="15.54296875" style="26" bestFit="1" customWidth="1"/>
    <col min="16" max="16" width="19.81640625" style="26" customWidth="1"/>
    <col min="17" max="17" width="20.54296875" style="26" customWidth="1"/>
    <col min="18" max="18" width="73.81640625" style="26" bestFit="1" customWidth="1"/>
    <col min="19" max="19" width="26.1796875" style="113" bestFit="1" customWidth="1"/>
    <col min="20" max="20" width="25.81640625" style="114" customWidth="1"/>
    <col min="21" max="22" width="9.7265625" style="114" bestFit="1" customWidth="1"/>
    <col min="23" max="81" width="9.1796875" style="114"/>
    <col min="82" max="16384" width="9.1796875" style="26"/>
  </cols>
  <sheetData>
    <row r="1" spans="1:81" s="27" customFormat="1" ht="22" customHeight="1" x14ac:dyDescent="0.4">
      <c r="A1" s="102"/>
      <c r="B1" s="11"/>
      <c r="C1" s="237" t="s">
        <v>124</v>
      </c>
      <c r="D1" s="187"/>
      <c r="E1" s="187"/>
      <c r="F1" s="187"/>
      <c r="G1" s="187"/>
      <c r="H1" s="12"/>
      <c r="I1" s="187" t="s">
        <v>125</v>
      </c>
      <c r="J1" s="187" t="s">
        <v>126</v>
      </c>
      <c r="K1" s="187" t="s">
        <v>127</v>
      </c>
      <c r="L1" s="187"/>
      <c r="M1" s="187" t="s">
        <v>128</v>
      </c>
      <c r="N1" s="13"/>
      <c r="O1" s="13"/>
      <c r="P1" s="187"/>
      <c r="Q1" s="187"/>
      <c r="R1" s="187"/>
      <c r="S1" s="187"/>
      <c r="T1" s="187"/>
      <c r="U1" s="187"/>
      <c r="V1" s="187"/>
      <c r="W1" s="187"/>
      <c r="X1" s="187"/>
      <c r="Y1" s="187"/>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row>
    <row r="2" spans="1:81" s="18" customFormat="1" ht="140" hidden="1" x14ac:dyDescent="0.4">
      <c r="A2" s="14" t="s">
        <v>129</v>
      </c>
      <c r="B2" s="15" t="s">
        <v>130</v>
      </c>
      <c r="C2" s="237"/>
      <c r="D2" s="187" t="s">
        <v>131</v>
      </c>
      <c r="E2" s="15" t="s">
        <v>132</v>
      </c>
      <c r="F2" s="15" t="s">
        <v>133</v>
      </c>
      <c r="G2" s="15" t="s">
        <v>134</v>
      </c>
      <c r="H2" s="15" t="s">
        <v>135</v>
      </c>
      <c r="I2" s="15" t="s">
        <v>136</v>
      </c>
      <c r="J2" s="15" t="s">
        <v>137</v>
      </c>
      <c r="K2" s="15" t="s">
        <v>138</v>
      </c>
      <c r="L2" s="15" t="s">
        <v>139</v>
      </c>
      <c r="M2" s="238" t="s">
        <v>140</v>
      </c>
      <c r="N2" s="16" t="s">
        <v>141</v>
      </c>
      <c r="O2" s="15" t="s">
        <v>142</v>
      </c>
      <c r="P2" s="15" t="s">
        <v>109</v>
      </c>
      <c r="Q2" s="15" t="s">
        <v>143</v>
      </c>
      <c r="R2" s="15" t="s">
        <v>144</v>
      </c>
      <c r="S2" s="193" t="s">
        <v>305</v>
      </c>
      <c r="T2" s="193" t="s">
        <v>145</v>
      </c>
      <c r="U2" s="193" t="s">
        <v>306</v>
      </c>
      <c r="V2" s="193" t="s">
        <v>307</v>
      </c>
      <c r="W2" s="193" t="s">
        <v>25</v>
      </c>
      <c r="X2" s="193" t="s">
        <v>173</v>
      </c>
      <c r="Y2" s="194" t="s">
        <v>308</v>
      </c>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row>
    <row r="3" spans="1:81" s="27" customFormat="1" ht="40" hidden="1" x14ac:dyDescent="0.4">
      <c r="A3" s="102"/>
      <c r="B3" s="11"/>
      <c r="C3" s="237"/>
      <c r="D3" s="187"/>
      <c r="E3" s="187"/>
      <c r="F3" s="187"/>
      <c r="G3" s="187"/>
      <c r="H3" s="12"/>
      <c r="I3" s="187" t="s">
        <v>146</v>
      </c>
      <c r="J3" s="187" t="s">
        <v>147</v>
      </c>
      <c r="K3" s="187" t="s">
        <v>148</v>
      </c>
      <c r="L3" s="104" t="s">
        <v>149</v>
      </c>
      <c r="M3" s="238"/>
      <c r="N3" s="187"/>
      <c r="O3" s="187"/>
      <c r="P3" s="187"/>
      <c r="Q3" s="187"/>
      <c r="R3" s="187" t="s">
        <v>150</v>
      </c>
      <c r="S3" s="187"/>
      <c r="T3" s="187"/>
      <c r="U3" s="187"/>
      <c r="V3" s="187"/>
      <c r="W3" s="187"/>
      <c r="X3" s="187"/>
      <c r="Y3" s="187"/>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row>
    <row r="4" spans="1:81" s="106" customFormat="1" ht="60" x14ac:dyDescent="0.35">
      <c r="A4" s="239" t="s">
        <v>151</v>
      </c>
      <c r="B4" s="239"/>
      <c r="C4" s="195"/>
      <c r="D4" s="195"/>
      <c r="E4" s="195"/>
      <c r="F4" s="195"/>
      <c r="G4" s="195"/>
      <c r="H4" s="195"/>
      <c r="I4" s="195"/>
      <c r="J4" s="195"/>
      <c r="K4" s="196"/>
      <c r="L4" s="197" t="s">
        <v>152</v>
      </c>
      <c r="M4" s="198"/>
      <c r="N4" s="198"/>
      <c r="O4" s="197" t="s">
        <v>152</v>
      </c>
      <c r="P4" s="198"/>
      <c r="Q4" s="198"/>
      <c r="R4" s="198"/>
      <c r="S4" s="198"/>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c r="CB4" s="105"/>
      <c r="CC4" s="105"/>
    </row>
    <row r="5" spans="1:81" s="27" customFormat="1" ht="409.5" x14ac:dyDescent="0.4">
      <c r="A5" s="125" t="str">
        <f>VLOOKUP("*1.1.1 - R*",'[1]5 BAF'!$A$4:$AAD$4895,1,FALSE)</f>
        <v>1.1.1 - R</v>
      </c>
      <c r="B5" s="125" t="str">
        <f>VLOOKUP("*1.1.1 - R*",'[1]5 BAF'!$A$4:$AAD$4895,2,FALSE)</f>
        <v xml:space="preserve">
the ICB is maintaining quality, services and outcomes through Improvement and transformation</v>
      </c>
      <c r="C5" s="125" t="str">
        <f>VLOOKUP("*1.1.1 - R*",'[1]5 BAF'!$A$4:$AAD$4895,3,FALSE)</f>
        <v xml:space="preserve">Chris Edwards  
Rotherham Place Director
</v>
      </c>
      <c r="D5" s="125" t="str">
        <f>VLOOKUP("*1.1.1 - R*",'[1]5 BAF'!$A$4:$AAD$4895,4,FALSE)</f>
        <v xml:space="preserve">Claire Smith
</v>
      </c>
      <c r="E5" s="125" t="str">
        <f>VLOOKUP("*1.1.1 - R*",'[1]5 BAF'!$A$4:$AAD$4895,5,FALSE)</f>
        <v>Quality Performance Patient Involvement Experience (QPPIE) Supported by SY ICB Place Committees</v>
      </c>
      <c r="F5" s="125" t="str">
        <f>VLOOKUP("*1.1.1 - R*",'[1]5 BAF'!$A$4:$AAD$4895,6,FALSE)</f>
        <v>Accountable</v>
      </c>
      <c r="G5" s="125" t="str">
        <f>VLOOKUP("*1.1.1 - R*",'[1]5 BAF'!$A$4:$AAD$4895,7,FALSE)</f>
        <v>South Yorkshire Joint Forward Plan</v>
      </c>
      <c r="H5" s="125" t="str">
        <f>VLOOKUP("*1.1.1 - R*",'[1]5 BAF'!$A$4:$AAD$4895,8,FALSE)</f>
        <v>SY115, SY116, SY117, SY124, SY028, SY082, SY107, SY040, SY066, SY127, SY128, IL12, IL13, IL07, IL08, IL19, IL20</v>
      </c>
      <c r="I5" s="125" t="str">
        <f>VLOOKUP("*1.1.1 - R*",'[1]5 BAF'!$A$4:$AAD$4895,9,FALSE)</f>
        <v xml:space="preserve">1)Rotherham Health and Care Place Plan details plans and is overseen by the Rotherham place board and the Health and Wellbeing board - Plan is also signed off by all statutory partners, VAR and Connect Healthcare. 
2) Discussion are taking place sept/Oct 25 regarding new arrangements post ICB model changes and a review of the Plan to reflect new priorities and changing role of ICB. </v>
      </c>
      <c r="J5" s="125" t="str">
        <f>VLOOKUP("*1.1.1 - R*",'[1]5 BAF'!$A$4:$AAD$4895,10,FALSE)</f>
        <v>1) Rotherham Place Board receives monthly performance and quality reports. 
2) Rotherham place leadership team meets weekly. 
3) Place plan is being revised to align with revision of Health and Wellbeing board by May 25, engagement underway - will align to new planning guidance.</v>
      </c>
      <c r="K5" s="125" t="str">
        <f>VLOOKUP("*1.1.1 - R*",'[1]5 BAF'!$A$4:$AAD$4895,11,FALSE)</f>
        <v>1) Quarterly performance meetings between Rotherham place and SYICB. 
2) RMBC health Select committee engage on issues as appropriate</v>
      </c>
      <c r="L5" s="125" t="str">
        <f>VLOOKUP("*1.1.1 - R*",'[1]5 BAF'!$A$4:$AAD$4895,12,FALSE)</f>
        <v>3 x 3 = 9</v>
      </c>
      <c r="M5" s="125" t="str">
        <f>VLOOKUP("*1.1.1 - R*",'[1]5 BAF'!$A$4:$AAD$4895,13,FALSE)</f>
        <v xml:space="preserve">none identified </v>
      </c>
      <c r="N5" s="125" t="str">
        <f>VLOOKUP("*1.1.1 - R*",'[1]5 BAF'!$A$4:$AAD$4895,14,FALSE)</f>
        <v>The Rotherham Place Plan focuses on prevention and health inequalities so it needs to implemented over the next 2 years - what is the gap, has the plan not been implemented?</v>
      </c>
      <c r="O5" s="125" t="str">
        <f>VLOOKUP("*1.1.1 - R*",'[1]5 BAF'!$A$4:$AAD$4895,15,FALSE)</f>
        <v xml:space="preserve">Robust governance is in place. 
Resource (workforce across partnership) to deliver all actions within our Place Plan and Population Health and Inequalities strategy is needed to deliver </v>
      </c>
      <c r="P5" s="125" t="str">
        <f>VLOOKUP("*1.1.1 - R*",'[1]5 BAF'!$A$4:$AAD$4895,16,FALSE)</f>
        <v>2 x 3 = 6</v>
      </c>
      <c r="Q5" s="125" t="str">
        <f>VLOOKUP("*1.1.1 - R*",'[1]5 BAF'!$A$4:$AAD$4895,17,FALSE)</f>
        <v>Medium</v>
      </c>
      <c r="R5" s="125" t="str">
        <f>VLOOKUP("*1.1.1 - R*",'[1]5 BAF'!$A$4:$AAD$4895,18,FALSE)</f>
        <v xml:space="preserve">Alongside the Place Plan there is a strategy and action plan formalised through the population health and inequalities steering group chaired by the Director of Public Health and Deputy Place Director ICB. Assurance on the action plan is via the steering group, Health and Wellbeing Board and Place Board. The plan is being revised alongside strategy (Place Plan). </v>
      </c>
      <c r="S5" s="125" t="str">
        <f>VLOOKUP("*1.1.1 - R*",'[1]5 BAF'!$A$4:$AAD$4895,19,FALSE)</f>
        <v xml:space="preserve">1) Implement Rotherham Health and Care plan. ensure that EQIAs are completed for all decisions -  those relating to how we achieve efficiencies required.  These will be done in year to March 26 
2) Work with SY and Place partners on Deloitte's work to ensure that at Place we are have a robust transformation programme that supports demand management/quality provision by end of 2026. 
3) Work with partners to understand how Place arrangements could be maintained in a new landscape given changes to ICBs by January 2026
</v>
      </c>
      <c r="T5" s="125">
        <f>VLOOKUP("*1.1.1 - R*",'[1]5 BAF'!$A$4:$AAD$4895,20,FALSE)</f>
        <v>0</v>
      </c>
      <c r="U5" s="125" t="str">
        <f>VLOOKUP("*1.1.1 - R*",'[1]5 BAF'!$A$4:$AAD$4895,21,FALSE)</f>
        <v>Delegated direct commissioning</v>
      </c>
      <c r="V5" s="125" t="str">
        <f>VLOOKUP("*1.1.1 - R*",'[1]5 BAF'!$A$4:$AAD$4895,22,FALSE)</f>
        <v>07/10/2024
11/11/2024
16/12/2024
06/01/2025
03/03/2025
04/04/2025
06/05/2025
10/06/2025
14/07/2025
18/08/2025
21/08/2025
22/09/2025</v>
      </c>
      <c r="W5" s="125">
        <f>VLOOKUP("*1.1.1 - R*",'[1]5 BAF'!$A$4:$AAD$4895,23,FALSE)</f>
        <v>46103</v>
      </c>
      <c r="X5" s="125" t="str">
        <f>VLOOKUP("*1.1.1 - R*",'[1]5 BAF'!$A$4:$AAD$4895,24,FALSE)</f>
        <v>Six-Monthly</v>
      </c>
      <c r="Y5" s="125" t="str">
        <f>VLOOKUP("*1.1.1 - R*",'[1]5 BAF'!$A$4:$AAD$4895,25,FALSE)</f>
        <v>Not overdue</v>
      </c>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row>
    <row r="6" spans="1:81" s="27" customFormat="1" ht="409.5" x14ac:dyDescent="0.4">
      <c r="A6" s="125" t="str">
        <f>VLOOKUP("*1.3 - R*",'[1]5 BAF'!$A$4:$AAD$4895,1,FALSE)</f>
        <v>1.3 - R</v>
      </c>
      <c r="B6" s="125" t="str">
        <f>VLOOKUP("*1.3 - R*",'[1]5 BAF'!$A$4:$AAD$4895,2,FALSE)</f>
        <v xml:space="preserve">The local healthcare system is sustainable, accessible and reactive to change, through the development and implementation of effective Local Place Partnerships and Plans.
</v>
      </c>
      <c r="C6" s="125" t="str">
        <f>VLOOKUP("*1.3 - R*",'[1]5 BAF'!$A$4:$AAD$4895,3,FALSE)</f>
        <v xml:space="preserve">Chris Edwards  
Rotherham Place Director
</v>
      </c>
      <c r="D6" s="125" t="str">
        <f>VLOOKUP("*1.3 - R*",'[1]5 BAF'!$A$4:$AAD$4895,4,FALSE)</f>
        <v xml:space="preserve">Claire Smith
</v>
      </c>
      <c r="E6" s="125" t="str">
        <f>VLOOKUP("*1.3 - R*",'[1]5 BAF'!$A$4:$AAD$4895,5,FALSE)</f>
        <v>Place Committee
System Leaders Executive</v>
      </c>
      <c r="F6" s="125" t="str">
        <f>VLOOKUP("*1.3 - R*",'[1]5 BAF'!$A$4:$AAD$4895,6,FALSE)</f>
        <v>Accountable</v>
      </c>
      <c r="G6" s="125" t="str">
        <f>VLOOKUP("*1.3 - R*",'[1]5 BAF'!$A$4:$AAD$4895,7,FALSE)</f>
        <v>South Yorkshire Joint Forward Plan / BAF 2023</v>
      </c>
      <c r="H6" s="125" t="str">
        <f>VLOOKUP("*1.3 - R*",'[1]5 BAF'!$A$4:$AAD$4895,8,FALSE)</f>
        <v>SY082, SY028,  SY069, SY040</v>
      </c>
      <c r="I6" s="125" t="str">
        <f>VLOOKUP("*1.3 - R*",'[1]5 BAF'!$A$4:$AAD$4895,9,FALSE)</f>
        <v>1) Development and implementation of effective system-wide and Place Operational Plans
2) Effective delivery management processes at place including internal ICB escalation
3) Effective and responsive complaints and enquiries processes
4) Patient experience and engagement process
5) Integrated Care Strategy
6) 5 year ICB Plan
7) EPRR
8) NHS England/SY ICB Assurance MOU</v>
      </c>
      <c r="J6" s="125" t="str">
        <f>VLOOKUP("*1.3 - R*",'[1]5 BAF'!$A$4:$AAD$4895,10,FALSE)</f>
        <v>1) ICB Place Committees
2) Operational Executive
3) Board Sub Committee review</v>
      </c>
      <c r="K6" s="125" t="str">
        <f>VLOOKUP("*1.3 - R*",'[1]5 BAF'!$A$4:$AAD$4895,11,FALSE)</f>
        <v>1) Local Health and Welbeing Boards
2)  NHSE Single Oversight Framework
3) NHSE Assurance process</v>
      </c>
      <c r="L6" s="125" t="str">
        <f>VLOOKUP("*1.3 - R*",'[1]5 BAF'!$A$4:$AAD$4895,12,FALSE)</f>
        <v xml:space="preserve">3 x 4 = 12
</v>
      </c>
      <c r="M6" s="125" t="str">
        <f>VLOOKUP("*1.3 - R*",'[1]5 BAF'!$A$4:$AAD$4895,13,FALSE)</f>
        <v xml:space="preserve">none identified </v>
      </c>
      <c r="N6" s="125" t="str">
        <f>VLOOKUP("*1.3 - R*",'[1]5 BAF'!$A$4:$AAD$4895,14,FALSE)</f>
        <v>None identified</v>
      </c>
      <c r="O6" s="125" t="str">
        <f>VLOOKUP("*1.3 - R*",'[1]5 BAF'!$A$4:$AAD$4895,15,FALSE)</f>
        <v>1)Greater certainty of finances and resources to provide planned services, 25 26 planning completed and there is clarity in terms of the additional financial gap in year that requires closing. 
2)There are plans in place to manage demand on acute services and we are looking at all provision in terms of whether it is statutory, VFM etc to seek further efficiencies. Planning will commence shortly for 26 27.</v>
      </c>
      <c r="P6" s="125" t="str">
        <f>VLOOKUP("*1.3 - R*",'[1]5 BAF'!$A$4:$AAD$4895,16,FALSE)</f>
        <v>3 x 3 = 9</v>
      </c>
      <c r="Q6" s="125" t="str">
        <f>VLOOKUP("*1.3 - R*",'[1]5 BAF'!$A$4:$AAD$4895,17,FALSE)</f>
        <v>Medium</v>
      </c>
      <c r="R6" s="125" t="str">
        <f>VLOOKUP("*1.3 - R*",'[1]5 BAF'!$A$4:$AAD$4895,18,FALSE)</f>
        <v>agreement on uplifts to ensure ending of collective action *relating to new resident drs potential strikes in July 25</v>
      </c>
      <c r="S6" s="125" t="str">
        <f>VLOOKUP("*1.3 - R*",'[1]5 BAF'!$A$4:$AAD$4895,19,FALSE)</f>
        <v>No gaps identified, no action required</v>
      </c>
      <c r="T6" s="125" t="str">
        <f>VLOOKUP("*1.3 - R*",'[1]5 BAF'!$A$4:$AAD$4895,20,FALSE)</f>
        <v xml:space="preserve">August 2025 - budgets shared with understanding of financial gap that requires closing in year, turnaround budget meeting held and non recurrent/recurrent savings identified to support position. Demand management plans are in place and  being monitored though there are risks as we are seeing increases in attendances to A&amp;E and others services in primary and secondary care. Further work is being completed with trust and partners to look at what would be need to close beds and release ££s </v>
      </c>
      <c r="U6" s="125" t="str">
        <f>VLOOKUP("*1.3 - R*",'[1]5 BAF'!$A$4:$AAD$4895,21,FALSE)</f>
        <v xml:space="preserve">Place Delegation Arrangements and Effectiveness - Audit of Place governance commenced (as of 30/01/2025)
</v>
      </c>
      <c r="V6" s="125" t="str">
        <f>VLOOKUP("*1.3 - R*",'[1]5 BAF'!$A$4:$AAD$4895,22,FALSE)</f>
        <v>07/10/2024
06/01/2025
20/01/2025
30/01/2025
03/03/2025
04/04/2025
06/05/2025
10/06/2025
14/07/2025
18/08/2025
21/08/2025
22/09/2025</v>
      </c>
      <c r="W6" s="125">
        <f>VLOOKUP("*1.3 - R*",'[1]5 BAF'!$A$4:$AAD$4895,23,FALSE)</f>
        <v>46013</v>
      </c>
      <c r="X6" s="125" t="str">
        <f>VLOOKUP("*1.3 - R*",'[1]5 BAF'!$A$4:$AAD$4895,24,FALSE)</f>
        <v>Quarterly</v>
      </c>
      <c r="Y6" s="125" t="str">
        <f>VLOOKUP("*1.3 - R*",'[1]5 BAF'!$A$4:$AAD$4895,25,FALSE)</f>
        <v>Not overdue</v>
      </c>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row>
    <row r="7" spans="1:81" s="27" customFormat="1" ht="409.5" x14ac:dyDescent="0.4">
      <c r="A7" s="125" t="str">
        <f>VLOOKUP("*1.6.1*",'[1]5 BAF'!$A$4:$AAD$4895,1,FALSE)</f>
        <v>1.6.1 - CYP Alliance</v>
      </c>
      <c r="B7" s="125" t="str">
        <f>VLOOKUP("*1.6.1*",'[1]5 BAF'!$A$4:$AAD$4895,2,FALSE)</f>
        <v xml:space="preserve">Children and Young People (0-25) services are effective and of high quality standards (General Services), The services meet the needs of the children, young people and families living in each Place and the services.  Failure to meet this may result in health inequalities </v>
      </c>
      <c r="C7" s="125" t="str">
        <f>VLOOKUP("*1.6.1*",'[1]5 BAF'!$A$4:$AAD$4895,3,FALSE)</f>
        <v>Cathy Winfield  
Chief Nursing Officer</v>
      </c>
      <c r="D7" s="125" t="str">
        <f>VLOOKUP("*1.6.1*",'[1]5 BAF'!$A$4:$AAD$4895,4,FALSE)</f>
        <v>Nicola Ennis</v>
      </c>
      <c r="E7" s="125" t="str">
        <f>VLOOKUP("*1.6.1*",'[1]5 BAF'!$A$4:$AAD$4895,5,FALSE)</f>
        <v>SY ICB Place Committees</v>
      </c>
      <c r="F7" s="125" t="str">
        <f>VLOOKUP("*1.6.1*",'[1]5 BAF'!$A$4:$AAD$4895,6,FALSE)</f>
        <v>Accountable</v>
      </c>
      <c r="G7" s="125" t="str">
        <f>VLOOKUP("*1.6.1*",'[1]5 BAF'!$A$4:$AAD$4895,7,FALSE)</f>
        <v>South Yorkshire Joint Forward Plan</v>
      </c>
      <c r="H7" s="125" t="str">
        <f>VLOOKUP("*1.6.1*",'[1]5 BAF'!$A$4:$AAD$4895,8,FALSE)</f>
        <v>SY040, SY107, SY127, SY128, IL08</v>
      </c>
      <c r="I7" s="125" t="str">
        <f>VLOOKUP("*1.6.1*",'[1]5 BAF'!$A$4:$AAD$4895,9,FALSE)</f>
        <v xml:space="preserve">1) Ensuring effectiveness of  children and young people (CYP) services align with the Joint Forward Plan (JFP), Getting in Right First Time (GIRFT) and the bold ambition  best start in life which included waiting lists for community services, elective surgery, mental health services and neurodevelopment assessments. 
2) Each Place has specific workplans connected to the recovery of long waits and the key leads from Place are working with provider collaboratives and alliance to support system change in services where appropriate. </v>
      </c>
      <c r="J7" s="125" t="str">
        <f>VLOOKUP("*1.6.1*",'[1]5 BAF'!$A$4:$AAD$4895,10,FALSE)</f>
        <v>1) Place Boards
2) Provider Collaberatives and Alliance Boards
3) ICB System Leaders Groups</v>
      </c>
      <c r="K7" s="125" t="str">
        <f>VLOOKUP("*1.6.1*",'[1]5 BAF'!$A$4:$AAD$4895,11,FALSE)</f>
        <v xml:space="preserve">NHSE regional and national reporting </v>
      </c>
      <c r="L7" s="125" t="str">
        <f>VLOOKUP("*1.6.1*",'[1]5 BAF'!$A$4:$AAD$4895,12,FALSE)</f>
        <v>3 x 3 = 9</v>
      </c>
      <c r="M7" s="125" t="str">
        <f>VLOOKUP("*1.6.1*",'[1]5 BAF'!$A$4:$AAD$4895,13,FALSE)</f>
        <v xml:space="preserve">Uncertainty in strategic direction due to pending national guidance.
Resource constraints driven by mandated cost reductions to take effect by December 2025.
Engagement from key stakeholders.
</v>
      </c>
      <c r="N7" s="125" t="str">
        <f>VLOOKUP("*1.6.1*",'[1]5 BAF'!$A$4:$AAD$4895,14,FALSE)</f>
        <v xml:space="preserve">Unclear prioritisation across stakeholders.
</v>
      </c>
      <c r="O7" s="125" t="str">
        <f>VLOOKUP("*1.6.1*",'[1]5 BAF'!$A$4:$AAD$4895,15,FALSE)</f>
        <v xml:space="preserve">1) Involve CYP, Families and Carers
2) involve the CYP workforce
3) Involve ICB CYP Place leads and providers 
4) involve finance colleagues
</v>
      </c>
      <c r="P7" s="125" t="str">
        <f>VLOOKUP("*1.6.1*",'[1]5 BAF'!$A$4:$AAD$4895,16,FALSE)</f>
        <v>2 x 3 = 6</v>
      </c>
      <c r="Q7" s="125" t="str">
        <f>VLOOKUP("*1.6.1*",'[1]5 BAF'!$A$4:$AAD$4895,17,FALSE)</f>
        <v>Medium</v>
      </c>
      <c r="R7" s="125" t="str">
        <f>VLOOKUP("*1.6.1*",'[1]5 BAF'!$A$4:$AAD$4895,18,FALSE)</f>
        <v xml:space="preserve">We are working alongside ICB CYP leads to understand Place priorities and the service provision already commissioned. We are reviewing what needs to change to ensure effective services in line with insights shared by CYP  e.g. access to services 
</v>
      </c>
      <c r="S7" s="125" t="str">
        <f>VLOOKUP("*1.6.1*",'[1]5 BAF'!$A$4:$AAD$4895,19,FALSE)</f>
        <v xml:space="preserve">1)Await approval of final report following the community mapping exercise, next step to take forward recommendations by end of Q4 25/26.
2)Results of the mapping exercise to be mapped against known quality standards and the financial investment in each service by end of Q4 25/26
</v>
      </c>
      <c r="T7" s="125" t="str">
        <f>VLOOKUP("*1.6.1*",'[1]5 BAF'!$A$4:$AAD$4895,20,FALSE)</f>
        <v>September 2025 - The Acute Federation have completed the community mapping exercise, they have a report and recommendations in draft waiting for final approval and then into the next step to take forward the recommendations. It has been difficult to gain the full financial picture due to a variation in commissioning arrangements however as much as could be understood at this time has been and this aspect of the work has been completed.</v>
      </c>
      <c r="U7" s="125" t="str">
        <f>VLOOKUP("*1.6.1*",'[1]5 BAF'!$A$4:$AAD$4895,21,FALSE)</f>
        <v>No</v>
      </c>
      <c r="V7" s="125" t="str">
        <f>VLOOKUP("*1.6.1*",'[1]5 BAF'!$A$4:$AAD$4895,22,FALSE)</f>
        <v>22/10/2024
07/01/2025
31/03/2025
18/08/2025
30/09/2025</v>
      </c>
      <c r="W7" s="125">
        <f>VLOOKUP("*1.6.1*",'[1]5 BAF'!$A$4:$AAD$4895,23,FALSE)</f>
        <v>46111</v>
      </c>
      <c r="X7" s="125" t="str">
        <f>VLOOKUP("*1.6.1*",'[1]5 BAF'!$A$4:$AAD$4895,24,FALSE)</f>
        <v>Six-Monthly</v>
      </c>
      <c r="Y7" s="125" t="str">
        <f>VLOOKUP("*1.6.1*",'[1]5 BAF'!$A$4:$AAD$4895,25,FALSE)</f>
        <v>Not overdue</v>
      </c>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row>
    <row r="8" spans="1:81" s="27" customFormat="1" ht="409.5" x14ac:dyDescent="0.4">
      <c r="A8" s="125" t="str">
        <f>VLOOKUP("*1.6.2.1*",'[1]5 BAF'!$A$4:$AAD$4895,1,FALSE)</f>
        <v>1.6.2.1.</v>
      </c>
      <c r="B8" s="125" t="str">
        <f>VLOOKUP("*1.6.2.1.*",'[1]5 BAF'!$A$4:$AAD$4895,2,FALSE)</f>
        <v>The ICB is meeting its statutory safeguarding responsibilities</v>
      </c>
      <c r="C8" s="125" t="str">
        <f>VLOOKUP("*1.6.2.1.*",'[1]5 BAF'!$A$4:$AAD$4895,3,FALSE)</f>
        <v>Cathy Winfield  
Chief Nursing Officer</v>
      </c>
      <c r="D8" s="125" t="str">
        <f>VLOOKUP("*1.6.2.1.*",'[1]5 BAF'!$A$4:$AAD$4895,4,FALSE)</f>
        <v>Andrew Russell</v>
      </c>
      <c r="E8" s="125" t="str">
        <f>VLOOKUP("*1.6.2.1.*",'[1]5 BAF'!$A$4:$AAD$4895,5,FALSE)</f>
        <v>Place Committee</v>
      </c>
      <c r="F8" s="125" t="str">
        <f>VLOOKUP("*1.6.2.1.*",'[1]5 BAF'!$A$4:$AAD$4895,6,FALSE)</f>
        <v>Accountable</v>
      </c>
      <c r="G8" s="125" t="str">
        <f>VLOOKUP("*1.6.2.1.*",'[1]5 BAF'!$A$4:$AAD$4895,7,FALSE)</f>
        <v>South Yorkshire Joint Forward Plan</v>
      </c>
      <c r="H8" s="125" t="str">
        <f>VLOOKUP("*1.6.2.1.*",'[1]5 BAF'!$A$4:$AAD$4895,8,FALSE)</f>
        <v>SY040, SY107, SY127, SY128</v>
      </c>
      <c r="I8" s="125" t="str">
        <f>VLOOKUP("*1.6.2.1.*",'[1]5 BAF'!$A$4:$AAD$4895,9,FALSE)</f>
        <v>SY Children and Young People Alliance</v>
      </c>
      <c r="J8" s="125" t="str">
        <f>VLOOKUP("*1.6.2.1.*",'[1]5 BAF'!$A$4:$AAD$4895,10,FALSE)</f>
        <v xml:space="preserve">1) Safeguarding - Place Based Local Safeguarding Partnerships. 
2) ICB System - Safeguarding Oversight and Assurance Meeting (SOAM), QPIE.
</v>
      </c>
      <c r="K8" s="125" t="str">
        <f>VLOOKUP("*1.6.2.1.*",'[1]5 BAF'!$A$4:$AAD$4895,11,FALSE)</f>
        <v xml:space="preserve">1) Local Safeguarding Partnerships
2) NHS E Regional and National Teams 
3) CQC </v>
      </c>
      <c r="L8" s="125" t="str">
        <f>VLOOKUP("*1.6.2.1.*",'[1]5 BAF'!$A$4:$AAD$4895,12,FALSE)</f>
        <v>3 x 3 = 9</v>
      </c>
      <c r="M8" s="125" t="str">
        <f>VLOOKUP("*1.6.2.1.*",'[1]5 BAF'!$A$4:$AAD$4895,13,FALSE)</f>
        <v>A South Yorkshire four Place differing approach to safeguarding
Implementation of the co-design and Insights work undertaken over the previous 12 months.
Single system safegaurding dashboard</v>
      </c>
      <c r="N8" s="125" t="str">
        <f>VLOOKUP("*1.6.2.1.*",'[1]5 BAF'!$A$4:$AAD$4895,14,FALSE)</f>
        <v>A single system approach to data monitoring, risk oversight and escalation.</v>
      </c>
      <c r="O8" s="125" t="str">
        <f>VLOOKUP("*1.6.2.1.*",'[1]5 BAF'!$A$4:$AAD$4895,15,FALSE)</f>
        <v xml:space="preserve">1) Involve CYP
2) Health Equity Collaborative
3) Long term conditions
4) New service models &amp; pilots eg core connect
5) Children and young people mental health
</v>
      </c>
      <c r="P8" s="125" t="str">
        <f>VLOOKUP("*1.6.2.1.*",'[1]5 BAF'!$A$4:$AAD$4895,16,FALSE)</f>
        <v>3 x 2 = 6</v>
      </c>
      <c r="Q8" s="125" t="str">
        <f>VLOOKUP("*1.6.2.1.*",'[1]5 BAF'!$A$4:$AAD$4895,17,FALSE)</f>
        <v>Medium</v>
      </c>
      <c r="R8" s="125" t="str">
        <f>VLOOKUP("*1.6.2.1.*",'[1]5 BAF'!$A$4:$AAD$4895,18,FALSE)</f>
        <v>Safeguarding teams are well established and safeguarding approach at ICB is well established. Mechanisms of assurance is in place at Place, further work being undertaken to bring it together as an ICB system</v>
      </c>
      <c r="S8" s="125" t="str">
        <f>VLOOKUP("*1.6.2.1.*",'[1]5 BAF'!$A$4:$AAD$4895,19,FALSE)</f>
        <v>1) Populate and submit the NHS Digital Safeguarding dashboard requirements aligned to NHS E Quarterly Audits, and bi-monthly to Safeguarding Oversight and Assurance Meeting (SOAM) throughout 25/26, with aim to achieve by Q4 25/26
2) Further develop the oversight and assurance framework for safeguarding across all 4 areas and report into QIPPE at a system level by end of Q3 25/26</v>
      </c>
      <c r="T8" s="125">
        <f>VLOOKUP("*1.6.2.1.*",'[1]5 BAF'!$A$4:$AAD$4895,20,FALSE)</f>
        <v>0</v>
      </c>
      <c r="U8" s="125" t="str">
        <f>VLOOKUP("*1.6.2.1.*",'[1]5 BAF'!$A$4:$AAD$4895,21,FALSE)</f>
        <v>No</v>
      </c>
      <c r="V8" s="125" t="str">
        <f>VLOOKUP("*1.6.2.1.*",'[1]5 BAF'!$A$4:$AAD$4895,22,FALSE)</f>
        <v>30/10/2024
07/01/2025
27/03/2025
21/07/2025</v>
      </c>
      <c r="W8" s="125">
        <f>VLOOKUP("*1.6.2.1.*",'[1]5 BAF'!$A$4:$AAD$4895,23,FALSE)</f>
        <v>46043</v>
      </c>
      <c r="X8" s="125" t="str">
        <f>VLOOKUP("*1.6.2.1.*",'[1]5 BAF'!$A$4:$AAD$4895,24,FALSE)</f>
        <v>Six-Monthly</v>
      </c>
      <c r="Y8" s="125" t="str">
        <f>VLOOKUP("*1.6.2.1.*",'[1]5 BAF'!$A$4:$AAD$4895,25,FALSE)</f>
        <v>Not overdue</v>
      </c>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row>
    <row r="9" spans="1:81" s="27" customFormat="1" ht="409.5" x14ac:dyDescent="0.4">
      <c r="A9" s="125" t="str">
        <f>VLOOKUP("*1.6.2.2*",'[1]5 BAF'!$A$4:$AAD$4895,1,FALSE)</f>
        <v>1.6.2.2</v>
      </c>
      <c r="B9" s="125" t="str">
        <f>VLOOKUP("*1.6.2.2*",'[1]5 BAF'!$A$4:$AAD$4895,2,FALSE)</f>
        <v>Children and Young People (0-25) services are effective (SEND)</v>
      </c>
      <c r="C9" s="125" t="str">
        <f>VLOOKUP("*1.6.2.2*",'[1]5 BAF'!$A$4:$AAD$4895,3,FALSE)</f>
        <v>Cathy Winfield  
Chief Nursing Officer</v>
      </c>
      <c r="D9" s="125" t="str">
        <f>VLOOKUP("*1.6.2.2*",'[1]5 BAF'!$A$4:$AAD$4895,4,FALSE)</f>
        <v>Andrea Ibbeson</v>
      </c>
      <c r="E9" s="125" t="str">
        <f>VLOOKUP("*1.6.2.2*",'[1]5 BAF'!$A$4:$AAD$4895,5,FALSE)</f>
        <v xml:space="preserve">Place Committees and 
SY ICB SEND Board
</v>
      </c>
      <c r="F9" s="125" t="str">
        <f>VLOOKUP("*1.6.2.2*",'[1]5 BAF'!$A$4:$AAD$4895,6,FALSE)</f>
        <v>Accountable</v>
      </c>
      <c r="G9" s="125" t="str">
        <f>VLOOKUP("*1.6.2.2*",'[1]5 BAF'!$A$4:$AAD$4895,7,FALSE)</f>
        <v>South Yorkshire Joint Forward Plan</v>
      </c>
      <c r="H9" s="125" t="str">
        <f>VLOOKUP("*1.6.2.2*",'[1]5 BAF'!$A$4:$AAD$4895,8,FALSE)</f>
        <v>SY040, SY107, SY127, SY128</v>
      </c>
      <c r="I9" s="125" t="str">
        <f>VLOOKUP("*1.6.2.2*",'[1]5 BAF'!$A$4:$AAD$4895,9,FALSE)</f>
        <v>SY Children and Young People Alliance</v>
      </c>
      <c r="J9" s="125" t="str">
        <f>VLOOKUP("*1.6.2.2*",'[1]5 BAF'!$A$4:$AAD$4895,10,FALSE)</f>
        <v>1) SEND - SEND place based multi-agency boards
2) ICB System - ICB SEND Board (chaired by Chief Nurse Officer), QPIE</v>
      </c>
      <c r="K9" s="125" t="str">
        <f>VLOOKUP("*1.6.2.2*",'[1]5 BAF'!$A$4:$AAD$4895,11,FALSE)</f>
        <v>1) Place Based MA SEND Board 
2) NHS E Regional and National Teams 
3) CQC</v>
      </c>
      <c r="L9" s="125" t="str">
        <f>VLOOKUP("*1.6.2.2*",'[1]5 BAF'!$A$4:$AAD$4895,12,FALSE)</f>
        <v>3 x 3 = 9</v>
      </c>
      <c r="M9" s="125" t="str">
        <f>VLOOKUP("*1.6.2.2*",'[1]5 BAF'!$A$4:$AAD$4895,13,FALSE)</f>
        <v>Staffing - identified that there is a need for a Head of SEND to support the ICB to carry out statutory obligations of the SEND agenda 
Rotherham - Designated Clinical Officer (DCO) WTE as currently at 0.8</v>
      </c>
      <c r="N9" s="125" t="str">
        <f>VLOOKUP("*1.6.2.2*",'[1]5 BAF'!$A$4:$AAD$4895,14,FALSE)</f>
        <v xml:space="preserve">Dashboard that will offer full understanding of performance and quality matrix for the system. 
</v>
      </c>
      <c r="O9" s="125" t="str">
        <f>VLOOKUP("*1.6.2.2*",'[1]5 BAF'!$A$4:$AAD$4895,15,FALSE)</f>
        <v xml:space="preserve">1) Involve CYP
2) Health Equity Collaborative
3) Long term conditions
4) New service models &amp; pilots eg core connect
5) Children and young people mental health
</v>
      </c>
      <c r="P9" s="125" t="str">
        <f>VLOOKUP("*1.6.2.2*",'[1]5 BAF'!$A$4:$AAD$4895,16,FALSE)</f>
        <v>3 x 2 = 6</v>
      </c>
      <c r="Q9" s="125" t="str">
        <f>VLOOKUP("*1.6.2.2*",'[1]5 BAF'!$A$4:$AAD$4895,17,FALSE)</f>
        <v>Medium</v>
      </c>
      <c r="R9" s="125" t="str">
        <f>VLOOKUP("*1.6.2.2*",'[1]5 BAF'!$A$4:$AAD$4895,18,FALSE)</f>
        <v>Designated clinical officers and transformation leads at Place are well established alongside the required partnership working at Place. Further work to be undertaken to bring together as an ICB system</v>
      </c>
      <c r="S9" s="125" t="str">
        <f>VLOOKUP("*1.6.2.2*",'[1]5 BAF'!$A$4:$AAD$4895,19,FALSE)</f>
        <v>1) Plan to recruit a Head of SEND is currently on hold whilst organisational change is being worked through during 2025/6. This may extend to beyond this financial year, pending further announcements.
2)Roles and responsibilities are being reviewed as part of a wider piece of work to support the organisational change process during 2025/6. This may extend to beyond this financial year, pending further announcements.
3) Continue to develop a SEND dashboard throughout 2025/26, which may face delay in light of the current organisational change process.</v>
      </c>
      <c r="T9" s="125" t="str">
        <f>VLOOKUP("*1.6.2.2*",'[1]5 BAF'!$A$4:$AAD$4895,20,FALSE)</f>
        <v>24/03/25 - ICB SEND Board is established, first meeting held in October in 2024. Clear reporting structures have been formed and are now established. This provides assurances to QPPIE and ICB Executive Leads. We continue to meet with service users and families at each place to ensure their voices are heard and acted upon.</v>
      </c>
      <c r="U9" s="125" t="str">
        <f>VLOOKUP("*1.6.2.2*",'[1]5 BAF'!$A$4:$AAD$4895,21,FALSE)</f>
        <v>No</v>
      </c>
      <c r="V9" s="125" t="str">
        <f>VLOOKUP("*1.6.2.2*",'[1]5 BAF'!$A$4:$AAD$4895,22,FALSE)</f>
        <v>30/10/2024
11/11/2024
07/01/2025
27/03/2025
17/07/2025
30/09/2025</v>
      </c>
      <c r="W9" s="125">
        <f>VLOOKUP("*1.6.2.2*",'[1]5 BAF'!$A$4:$AAD$4895,23,FALSE)</f>
        <v>46111</v>
      </c>
      <c r="X9" s="125" t="str">
        <f>VLOOKUP("*1.6.2.2*",'[1]5 BAF'!$A$4:$AAD$4895,24,FALSE)</f>
        <v>Six-Monthly</v>
      </c>
      <c r="Y9" s="125" t="str">
        <f>VLOOKUP("*1.6.2.2*",'[1]5 BAF'!$A$4:$AAD$4895,25,FALSE)</f>
        <v>Not overdue</v>
      </c>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row>
    <row r="10" spans="1:81" s="27" customFormat="1" ht="409.5" x14ac:dyDescent="0.4">
      <c r="A10" s="125" t="str">
        <f>VLOOKUP("*1.6.3*",'[1]5 BAF'!$A$4:$AAD$4895,1,FALSE)</f>
        <v>1.6.3.</v>
      </c>
      <c r="B10" s="125" t="str">
        <f>VLOOKUP("*1.6.3.*",'[1]5 BAF'!$A$4:$AAD$4895,2,FALSE)</f>
        <v>Children and Young People (0-25) services are effective (Mental Health, LD and Autism)
Specifically for mental health this includes:
• Implementation of Mental Health Support Teams in Schools
• A comprehensive offer for 0-25 year olds that reaches across mental health services for CYP and adults.
• The 95% CYP Eating Disorder referral to treatment time standards and the proportion of CYP waiting 4 weeks or less to start receiving help achieved
• 100% coverage of 24/7 mental health crisis care provision for children and young people which combines crisis assessment, brief response and intensive home treatment functions
• Delivery of the CYP inpatient transformation plan (led by specialised collaborative)
• CYP mental health plans will align with those for children and young people with learning disability, autism, special educational needs and disability (SEND), children and young people’s services, and health and justice</v>
      </c>
      <c r="C10" s="125" t="str">
        <f>VLOOKUP("*1.6.3.*",'[1]5 BAF'!$A$4:$AAD$4895,3,FALSE)</f>
        <v xml:space="preserve">Chris Edwards  
Rotherham Place Director
</v>
      </c>
      <c r="D10" s="125" t="str">
        <f>VLOOKUP("*1.6.3.*",'[1]5 BAF'!$A$4:$AAD$4895,4,FALSE)</f>
        <v>Kelly Glover</v>
      </c>
      <c r="E10" s="125" t="str">
        <f>VLOOKUP("*1.6.3.*",'[1]5 BAF'!$A$4:$AAD$4895,5,FALSE)</f>
        <v>Place Committee</v>
      </c>
      <c r="F10" s="125" t="str">
        <f>VLOOKUP("*1.6.3.*",'[1]5 BAF'!$A$4:$AAD$4895,6,FALSE)</f>
        <v>Accountable</v>
      </c>
      <c r="G10" s="125" t="str">
        <f>VLOOKUP("*1.6.3.*",'[1]5 BAF'!$A$4:$AAD$4895,7,FALSE)</f>
        <v>South Yorkshire Joint Forward Plan</v>
      </c>
      <c r="H10" s="125" t="str">
        <f>VLOOKUP("*1.6.3.*",'[1]5 BAF'!$A$4:$AAD$4895,8,FALSE)</f>
        <v>SY040, SY107, SY127, SY128</v>
      </c>
      <c r="I10" s="125" t="str">
        <f>VLOOKUP("*1.6.3.*",'[1]5 BAF'!$A$4:$AAD$4895,9,FALSE)</f>
        <v>1) Development and implementation of effective system-wide and Place Operational Plans to deliver LTP B35 planning objectives
2) Effective delivery management processes at place including internal ICB escalation and system level oversight
3) Effective patient experience and engagement process to support delivery undertaken by VCSE partner
4) Focus on delivering the ambitions of the Integrated Care Strategy and 5 year ICB Plan with a focus on early intervention and prevention</v>
      </c>
      <c r="J10" s="125" t="str">
        <f>VLOOKUP("*1.6.3.*",'[1]5 BAF'!$A$4:$AAD$4895,10,FALSE)</f>
        <v xml:space="preserve">1) ICB Place Committees
2) MHLDDA SDG
3) Senior Leadership Executive
4) Operational Executive
5) Board </v>
      </c>
      <c r="K10" s="125" t="str">
        <f>VLOOKUP("*1.6.3.*",'[1]5 BAF'!$A$4:$AAD$4895,11,FALSE)</f>
        <v xml:space="preserve"> NHSE Assurance process</v>
      </c>
      <c r="L10" s="125" t="str">
        <f>VLOOKUP("*1.6.3.*",'[1]5 BAF'!$A$4:$AAD$4895,12,FALSE)</f>
        <v>3 x 3 = 9</v>
      </c>
      <c r="M10" s="125" t="str">
        <f>VLOOKUP("*1.6.3.*",'[1]5 BAF'!$A$4:$AAD$4895,13,FALSE)</f>
        <v>Sufficient Funding and Workforce</v>
      </c>
      <c r="N10" s="125" t="str">
        <f>VLOOKUP("*1.6.3.*",'[1]5 BAF'!$A$4:$AAD$4895,14,FALSE)</f>
        <v xml:space="preserve">
ICB Level assurance of neurodiversity pathways that we are effectively tackling issues around neurodiversity in each Place and at system</v>
      </c>
      <c r="O10" s="125" t="str">
        <f>VLOOKUP("*1.6.3.*",'[1]5 BAF'!$A$4:$AAD$4895,15,FALSE)</f>
        <v>1) Involve CYP
2) Health Equity Collaborative
3) Long term conditions
4) New service models &amp; pilots eg core connect
5) Children and young people mental health
6)Family hubs
7)Full usage of targeted SDF</v>
      </c>
      <c r="P10" s="125" t="str">
        <f>VLOOKUP("*1.6.3.*",'[1]5 BAF'!$A$4:$AAD$4895,16,FALSE)</f>
        <v>3 x 2 = 6</v>
      </c>
      <c r="Q10" s="125" t="str">
        <f>VLOOKUP("*1.6.3.*",'[1]5 BAF'!$A$4:$AAD$4895,17,FALSE)</f>
        <v>Medium</v>
      </c>
      <c r="R10" s="125" t="str">
        <f>VLOOKUP("*1.6.3.*",'[1]5 BAF'!$A$4:$AAD$4895,18,FALSE)</f>
        <v xml:space="preserve">The collaboratives, ICB programmes and places are working to clarify who is leading what to ensure clarity around what the priorities are across the system and who is leading and contributing to which elements. Data to support a number of the metrics is flowing again giving assurances that access to services is improving, 2 new NHSTs will be coming onboard and all places have 24/7 crisis provision. </v>
      </c>
      <c r="S10" s="125" t="str">
        <f>VLOOKUP("*1.6.3.*",'[1]5 BAF'!$A$4:$AAD$4895,19,FALSE)</f>
        <v>1) ICB level and Place level oversight of deliverables and adherence to access and waiting times standards, ongoing quarterly throughout 25/26.
2) Places to focus on local pathways and developments – including phase 2 of the Partnership for inclusion in schools (PINS) project, by Q4 25/26 with the evaluation continuing through 26/27
3) LDA Programme to focus on SY-Wide approaches – including expansion of the All Age LDA Key-working service which will conclude phase 2 by Q4 25/26 with the Adult Proof of concept running through to 26/27 following the completion of the evaluation in 27/28, PINS project oversight and set up of SY community of practice and the sharing and learning of the CYP Projects to conclude by Q4 25/26 with evaluation for PINS continuing into 26/27
4) MH and LDA portfolio directors to continue collaborative work towards the CYP Inpatient transformation programme, led by the Specialised Provider Collaborative
5) Delivery and implementation of agreed recommendations following the review around ASD/ADHD priorities. This will be ICB-led (Sheffield Place Deputy Director team) who will oversee the recommendations working closely with Provider Collaborative and other partners with some elements of the work to be completed by Q4 25/26 with implementation commencing 26/27 and remaining recommendations to be worked through in 26/27. 
6) Implement individual place programme plans by Q4 25/26</v>
      </c>
      <c r="T10" s="125" t="str">
        <f>VLOOKUP("*1.6.3.*",'[1]5 BAF'!$A$4:$AAD$4895,20,FALSE)</f>
        <v>September 2025 - The Review of CYP LDA programme to ensure alignment with provider collaborative led programmes has now concluded, with the outcome that Places will focus on local pathways and developments including phase 2 of the PINS project.
Significant work has been undertaken by the Provider Collaborative relating to the delivery of all-age ASD/ADHD workstream following review. it was agreed that there needed to be a more achievable and timely approach to addressing the challenges.  A proposed approach and recommendations has been agreed via a paper submitted to SLE in September.  This will be led by the ICB (Ian Atkinson’s team from Sheffield Place) who will oversee the recommendations agreed working closely with the Provider Collaborative and other partners.
The MHST teams from 2024/25 are now live in Doncaster and Barnsley. In addition, in 2025/26 financial year a further 4 MHSTs have been awarded as follows: 1x Doncaster, 1x Rotherham and 2x Sheffield – it is anticipated that these will help to further access to CYP mental health services over the coming years. On CYP mental health access targets during the 2025/26 planning round there was agreement on what items should be reported via the MHSDS and this is now in place across all places/providers. Best practice is shared via the SY ICB CYP Mental Health Steering Group and risks/mitigations are raised at the steering group as required.</v>
      </c>
      <c r="U10" s="125" t="str">
        <f>VLOOKUP("*1.6.3.*",'[1]5 BAF'!$A$4:$AAD$4895,21,FALSE)</f>
        <v>No</v>
      </c>
      <c r="V10" s="125" t="str">
        <f>VLOOKUP("*1.6.3.*",'[1]5 BAF'!$A$4:$AAD$4895,22,FALSE)</f>
        <v>03/10/2024
06/01/2025
20/01/2025
27/01/2025
03/03/2025
10/03/2025
27/03/2025
06/05/2025
10/06/2025
14/07/2025
22/09/2025</v>
      </c>
      <c r="W10" s="125">
        <f>VLOOKUP("*1.6.3.*",'[1]5 BAF'!$A$4:$AAD$4895,23,FALSE)</f>
        <v>46103</v>
      </c>
      <c r="X10" s="125" t="str">
        <f>VLOOKUP("*1.6.3.*",'[1]5 BAF'!$A$4:$AAD$4895,24,FALSE)</f>
        <v>Six-Monthly</v>
      </c>
      <c r="Y10" s="125" t="str">
        <f>VLOOKUP("*1.6.3.*",'[1]5 BAF'!$A$4:$AAD$4895,25,FALSE)</f>
        <v>Not overdue</v>
      </c>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row>
    <row r="11" spans="1:81" s="27" customFormat="1" ht="409.5" x14ac:dyDescent="0.4">
      <c r="A11" s="125" t="str">
        <f>VLOOKUP("*1.7*",'[1]5 BAF'!$A$4:$AAD$4895,1,FALSE)</f>
        <v>1.7.</v>
      </c>
      <c r="B11" s="125" t="str">
        <f>VLOOKUP("*1.7.*",'[1]5 BAF'!$A$4:$AAD$4895,2,FALSE)</f>
        <v>The ICB has a programme of work in place to strengthen and accelerate our focus on prevention and early identification that has a focus on where it can have the most impact in improving outcomes; 
i) on the four main modifiable risk factors of smoking, healthy weight (diet and physical activity), alcohol and hypertension, 
ii) improved management of long term conditions which are the main causes of premature mortality in South Yorkshire (cardiovascular and respiratory) in order to delay and prevent co-morbidity from occurring.</v>
      </c>
      <c r="C11" s="125" t="str">
        <f>VLOOKUP("*1.7.*",'[1]5 BAF'!$A$4:$AAD$4895,3,FALSE)</f>
        <v>Dr David Crichton 
Chief Medical Officer</v>
      </c>
      <c r="D11" s="125" t="str">
        <f>VLOOKUP("*1.7.*",'[1]5 BAF'!$A$4:$AAD$4895,4,FALSE)</f>
        <v>Lisa Wilkins
David Lautman</v>
      </c>
      <c r="E11" s="125" t="str">
        <f>VLOOKUP("*1.7.*",'[1]5 BAF'!$A$4:$AAD$4895,5,FALSE)</f>
        <v>Pop Health and Health Inequalities SDG, 
Place Committee</v>
      </c>
      <c r="F11" s="125" t="str">
        <f>VLOOKUP("*1.7.*",'[1]5 BAF'!$A$4:$AAD$4895,6,FALSE)</f>
        <v>Accountable</v>
      </c>
      <c r="G11" s="125" t="str">
        <f>VLOOKUP("*1.7.*",'[1]5 BAF'!$A$4:$AAD$4895,7,FALSE)</f>
        <v>South Yorkshire Joint Forward Plan</v>
      </c>
      <c r="H11" s="125" t="str">
        <f>VLOOKUP("*1.7.*",'[1]5 BAF'!$A$4:$AAD$4895,8,FALSE)</f>
        <v>SY044</v>
      </c>
      <c r="I11" s="125" t="str">
        <f>VLOOKUP("*1.7.*",'[1]5 BAF'!$A$4:$AAD$4895,9,FALSE)</f>
        <v xml:space="preserve">1) To give clear oversight Prevention and LTC papers detailing progress against JFP priorities will be  tabled at Pop Health and HI SDG and Board.
2) South Yorkshire wide work on prevention and LTC is led by the Prevention and Public Health Team (Medical Directorate) together with the Population Health Team (also in the Medical Directorate). The Prevention/Pop Health teams coordinate input to strategy development (linking with Place Transformation and Delivery Managers), directly lead on some programme delivery on behalf of the ICB across SY and support or coordinate other programmes which are primarily delivered via Places.  
3) The majority of the delivery of prevention/LTC transformation and delivery occurs at Place by the transformation teams and through Place partnerships. 
4) The South Yorkshire wide and Place priorities are informed by the Joint Forward Plan, NHS planning Guidance, Integrated Care Partnership's strategy and Place partnership strategies. In 25/26 we are expecting the publication of a 10 year Health Plan which will further guide this work. 
5) Physical Health and Prevention Programmes are further supported by the Clinical Programmes team at NHSE NEY Regional Team. 
</v>
      </c>
      <c r="J11" s="125" t="str">
        <f>VLOOKUP("*1.7.*",'[1]5 BAF'!$A$4:$AAD$4895,10,FALSE)</f>
        <v>1) x4 Place Partnership Committees
2) SY SDG Population Health and HI's
3) SY SDG Prevention &amp; LTC Subgroup</v>
      </c>
      <c r="K11" s="125" t="str">
        <f>VLOOKUP("*1.7.*",'[1]5 BAF'!$A$4:$AAD$4895,11,FALSE)</f>
        <v>NEY NHSE Regional meetings (NEY Prevention Board and NEY Physical Health Board)</v>
      </c>
      <c r="L11" s="125" t="str">
        <f>VLOOKUP("*1.7.*",'[1]5 BAF'!$A$4:$AAD$4895,12,FALSE)</f>
        <v>3 x 3 = 9</v>
      </c>
      <c r="M11" s="125" t="str">
        <f>VLOOKUP("*1.7.*",'[1]5 BAF'!$A$4:$AAD$4895,13,FALSE)</f>
        <v xml:space="preserve">1) Limited ICB budget for prevention, with system wide prevention initiatives predominately funded non recurrently leading to non sustainable services and difficulty with recruitment and retention of staff
2) SDF funding no longer ring fenced plus overall  financial position limiting funding for prevention and LTC transformation 
3) Limited ICB capacity to accelerate progress combined with (in some cases) non alignment of priorities across the Places +/- SY wide working resulting in slower progress than would otherwise be possible
4) System level prevention posts funded from non recurrent 'SDF' funding that is no longer ring fenced. Two fixed term extended to March 26. 3 people on secondment/GP contractor currently til end Dec but asking Exec next week to consider extended to end March 26
5) Lack of a SY clinical pathway for people with obesity resulting in unmet need and inability to comply with the existing and new NICE TAs for weight management related drugs. Huge risk to primary care capacity and to funding of costs of implementation of NICE TAs for weight management drugs, including Tirzepatide
6) Lack of an alcohol care team at DBTH. Risk to funding to the STH Alcohol team - awaiting confirmation that Trust funding.
7) Cardiac and pulmonary rehabilitation uptake/provision not meeting national targets and reduction in SDF funding limiting potential to address this
8) Unwarranted variation in care in primary care for primary and secondary prevention and lack of a SY wide approach and capacity to support practices to reduce the variation
</v>
      </c>
      <c r="N11" s="125" t="str">
        <f>VLOOKUP("*1.7.*",'[1]5 BAF'!$A$4:$AAD$4895,14,FALSE)</f>
        <v>1) Lack of clarity of accountability due to the combination of Place and SY wide working 
2) Organisational change resulting in likely loss of staff/capacity, loss organisational memory and possible change in governance structures</v>
      </c>
      <c r="O11" s="125" t="str">
        <f>VLOOKUP("*1.7.*",'[1]5 BAF'!$A$4:$AAD$4895,15,FALSE)</f>
        <v>1)Shift in mindset and resources to invest and support prevention and LTC management with recurrent funding and sufficient capacity to enable a step change on a sustainable basis at sufficient scale to have a population health impact.
2)Implementation of a SY approach to supporting practices that have the greatest unwarranted variation, which not only looks at clinical/holistic management but also the underlying structure and organisation of the practices. 
3)Awaiting national delivery plan / operating planning guidance. But ongoing work does all align with 10 year plan.</v>
      </c>
      <c r="P11" s="125" t="str">
        <f>VLOOKUP("*1.7.*",'[1]5 BAF'!$A$4:$AAD$4895,16,FALSE)</f>
        <v>3 x 3 = 9</v>
      </c>
      <c r="Q11" s="125" t="str">
        <f>VLOOKUP("*1.7.*",'[1]5 BAF'!$A$4:$AAD$4895,17,FALSE)</f>
        <v>Medium</v>
      </c>
      <c r="R11" s="125" t="str">
        <f>VLOOKUP("*1.7.*",'[1]5 BAF'!$A$4:$AAD$4895,18,FALSE)</f>
        <v>UCL Institute of Health Equity, England’s Widening Health Gap: Local Places Falling Behind and life expectancy falling.</v>
      </c>
      <c r="S11" s="125" t="str">
        <f>VLOOKUP("*1.7.*",'[1]5 BAF'!$A$4:$AAD$4895,19,FALSE)</f>
        <v>1) Codesign of a SY wide obesity clinical care pathway and implementation of the Tirzepatide and other NICE TAs for weight management drugs and development of supporting business case. Optional appraisal/business case to be presented to Executive by June 26.
2) Doncaster Place transformation colleagues to continue to work with RDASH and DBTH to remodel inpatient alcohol care services to an ACT model throughout 2025/6
3) Continue to liaise with STH regarding Trust internal funding for ACT and raise via contracting routethroughout 2025/6
4) Continue to work with Cardiac and Pulmonary rehabilitation teams to enhance pathways, raise awareness of CR/PR eligibility criteria in primary care, invest 'SDF' funding to increase skill mix of teams to avoid scarce specialist clinical team being spent on non clinical duties and increase the use of digital rehab. By end of March 26
5) Alignment of place / system priorities via the I&amp;V process - Q1 and Q2  25/26
6) Confirm extension of contracts for fixed term prevention / LTC posts, which may be delayed due to the recent announcement re: running cost reductions expected to be finalised by Q3 25/6
7) Ensure key focus of SY 10 year plan is on enhancing prevention and LTC management and includes the development of a SY approach that is sufficiently resources to support practices who have the greatest unwarranted variation. This may also require a review on whether practices in the most deprived areas require additional funding, throughout 2025/6
8) Confirm prevention/LTC SDF budget and move to recurrent rather than non recurrent funding, which may be delayed due to the recent announcement re: ICB cost reductions expected to be finalised by Q3 25/6</v>
      </c>
      <c r="T11" s="125" t="str">
        <f>VLOOKUP("*1.7.*",'[1]5 BAF'!$A$4:$AAD$4895,20,FALSE)</f>
        <v xml:space="preserve">June 2025 -  Financial challenges: SDF funding is no longer ringfenced for programmes of work which will potentially limited progress.
Limited SY wide and Place Transformation Capacity. 
Obesity transformation task group established in April 2025, project planning and HNA commenced; Information given to STH to support their internal ACT B'ness case; Awaiting confirmation of SDF funding; clinical lead and other prevention fixed term contracts extended to June 25; Consultant in PHM attending I&amp;V meetings to enhance connectivity with Place Deputy Directors; prevention/LTC 'stock check' underway.
Organisation change process being undertaken in line with the Strategic Commissioning direction within the ICB blueprint document. </v>
      </c>
      <c r="U11" s="125" t="str">
        <f>VLOOKUP("*1.7.*",'[1]5 BAF'!$A$4:$AAD$4895,21,FALSE)</f>
        <v>Repeat 360 internal Audit</v>
      </c>
      <c r="V11" s="125" t="str">
        <f>VLOOKUP("*1.7.*",'[1]5 BAF'!$A$4:$AAD$4895,22,FALSE)</f>
        <v>23/08/2024
22/11/2024
24/02/2025
10/04/2025
18/08/2025</v>
      </c>
      <c r="W11" s="125">
        <f>VLOOKUP("*1.7.*",'[1]5 BAF'!$A$4:$AAD$4895,23,FALSE)</f>
        <v>45979</v>
      </c>
      <c r="X11" s="125" t="str">
        <f>VLOOKUP("*1.7.*",'[1]5 BAF'!$A$4:$AAD$4895,24,FALSE)</f>
        <v>Quarterly</v>
      </c>
      <c r="Y11" s="125" t="str">
        <f>VLOOKUP("*1.7.*",'[1]5 BAF'!$A$4:$AAD$4895,25,FALSE)</f>
        <v>Not overdue</v>
      </c>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c r="BV11" s="103"/>
      <c r="BW11" s="103"/>
      <c r="BX11" s="103"/>
      <c r="BY11" s="103"/>
      <c r="BZ11" s="103"/>
      <c r="CA11" s="103"/>
      <c r="CB11" s="103"/>
      <c r="CC11" s="103"/>
    </row>
    <row r="12" spans="1:81" s="27" customFormat="1" ht="409.5" x14ac:dyDescent="0.4">
      <c r="A12" s="125" t="str">
        <f>VLOOKUP("*1.8 - R*",'[1]5 BAF'!$A$4:$AAD$4895,1,FALSE)</f>
        <v>1.8 - R</v>
      </c>
      <c r="B12" s="125" t="str">
        <f>VLOOKUP("*1.8 - R*",'[1]5 BAF'!$A$4:$AAD$4895,2,FALSE)</f>
        <v>Primary care services are effective in Place.</v>
      </c>
      <c r="C12" s="125" t="str">
        <f>VLOOKUP("*1.8 - R*",'[1]5 BAF'!$A$4:$AAD$4895,3,FALSE)</f>
        <v xml:space="preserve">Chris Edwards  
Rotherham Place Director
</v>
      </c>
      <c r="D12" s="125" t="str">
        <f>VLOOKUP("*1.8 - R*",'[1]5 BAF'!$A$4:$AAD$4895,4,FALSE)</f>
        <v xml:space="preserve">Claire Smith
</v>
      </c>
      <c r="E12" s="125" t="str">
        <f>VLOOKUP("*1.8 - R*",'[1]5 BAF'!$A$4:$AAD$4895,5,FALSE)</f>
        <v xml:space="preserve">System Leadership Executive Group supported by:
Place Committee  </v>
      </c>
      <c r="F12" s="125" t="str">
        <f>VLOOKUP("*1.8 - R*",'[1]5 BAF'!$A$4:$AAD$4895,6,FALSE)</f>
        <v>Accountable</v>
      </c>
      <c r="G12" s="125" t="str">
        <f>VLOOKUP("*1.8 - R*",'[1]5 BAF'!$A$4:$AAD$4895,7,FALSE)</f>
        <v>South Yorkshire Joint Forward Plan</v>
      </c>
      <c r="H12" s="125" t="str">
        <f>VLOOKUP("*1.8 - R*",'[1]5 BAF'!$A$4:$AAD$4895,8,FALSE)</f>
        <v>SY079, SY069, SY061, SY132, IL03</v>
      </c>
      <c r="I12" s="125" t="str">
        <f>VLOOKUP("*1.8 - R*",'[1]5 BAF'!$A$4:$AAD$4895,9,FALSE)</f>
        <v xml:space="preserve">1)Place Primary Care meetings; 
2)Primary Care Delivery Group chaired by Deputy Place Director, decisions record and may go through Place Executive Team (meets weekly) where appropriate. 
3)Oversight by Rotherham PLACE board
4) LMC officers meeting monthly supporting relationships and agreeing approaches collectively
5) Rotherham is now a pilot site for Neighbourhood working and have developed further membership of the Place board to include CD rep and there is an identified Place team to support the national pilot including several representatives from PC who have been voted in by PC colleagues democratically </v>
      </c>
      <c r="J12" s="125" t="str">
        <f>VLOOKUP("*1.8 - R*",'[1]5 BAF'!$A$4:$AAD$4895,10,FALSE)</f>
        <v>Operational Executive</v>
      </c>
      <c r="K12" s="125" t="str">
        <f>VLOOKUP("*1.8 - R*",'[1]5 BAF'!$A$4:$AAD$4895,11,FALSE)</f>
        <v>Annual update to Health Select committee</v>
      </c>
      <c r="L12" s="125" t="str">
        <f>VLOOKUP("*1.8 - R*",'[1]5 BAF'!$A$4:$AAD$4895,12,FALSE)</f>
        <v>3 x 3 = 9</v>
      </c>
      <c r="M12" s="125" t="str">
        <f>VLOOKUP("*1.8 - R*",'[1]5 BAF'!$A$4:$AAD$4895,13,FALSE)</f>
        <v xml:space="preserve">none identified </v>
      </c>
      <c r="N12" s="125" t="str">
        <f>VLOOKUP("*1.8 - R*",'[1]5 BAF'!$A$4:$AAD$4895,14,FALSE)</f>
        <v xml:space="preserve">none identified </v>
      </c>
      <c r="O12" s="125" t="str">
        <f>VLOOKUP("*1.8 - R*",'[1]5 BAF'!$A$4:$AAD$4895,15,FALSE)</f>
        <v xml:space="preserve">agreement on uplifts to ensure ending of collective action *relating to new resident drs potential strikes in future </v>
      </c>
      <c r="P12" s="125" t="str">
        <f>VLOOKUP("*1.8 - R*",'[1]5 BAF'!$A$4:$AAD$4895,16,FALSE)</f>
        <v>2 x 3 = 6</v>
      </c>
      <c r="Q12" s="125" t="str">
        <f>VLOOKUP("*1.8 - R*",'[1]5 BAF'!$A$4:$AAD$4895,17,FALSE)</f>
        <v>High</v>
      </c>
      <c r="R12" s="125" t="str">
        <f>VLOOKUP("*1.8 - R*",'[1]5 BAF'!$A$4:$AAD$4895,18,FALSE)</f>
        <v xml:space="preserve">Place Primary Care meetings; Primary Care Delivery Group chaired by Deputy Place Director, decisions record and may go through Place Executive Team (meets weekly) where appropriate. Oversight by Rotherham PLACE board. LMC officers meeting and attendance at CDs. Primary Care Place team fully recruited to supporting primary care.
Place Primary Care meetings; Primary Care Delivery Group chaired by Deputy Place Director, decisions record and may go through Place Executive Team (meets weekly) where appropriate. Oversight by Rotherham PLACE board. LMC officers meeting and attendance at CDs. Primary Care Place team fully recruited to supporting primary care. See above re addition in terms of engagement with PC on Neighbourhood national pilot. 
</v>
      </c>
      <c r="S12" s="125" t="str">
        <f>VLOOKUP("*1.8 - R*",'[1]5 BAF'!$A$4:$AAD$4895,19,FALSE)</f>
        <v>No gaps identified, no action required</v>
      </c>
      <c r="T12" s="125">
        <f>VLOOKUP("*1.8 - R*",'[1]5 BAF'!$A$4:$AAD$4895,20,FALSE)</f>
        <v>0</v>
      </c>
      <c r="U12" s="125" t="str">
        <f>VLOOKUP("*1.8 - R*",'[1]5 BAF'!$A$4:$AAD$4895,21,FALSE)</f>
        <v xml:space="preserve">Audit improvements in population health outcomes in 25/26 </v>
      </c>
      <c r="V12" s="125" t="str">
        <f>VLOOKUP("*1.8 - R*",'[1]5 BAF'!$A$4:$AAD$4895,22,FALSE)</f>
        <v>07/10/2024
11/11/2024
16/12/2024
06/01/2025
30/01/2025
03/03/2025
04/04/2025
06/05/2025
10/06/2025
14/07/2025
18/08/2025
21/08/2025
22/09/2025
01/10/2025</v>
      </c>
      <c r="W12" s="125">
        <f>VLOOKUP("*1.8 - R*",'[1]5 BAF'!$A$4:$AAD$4895,23,FALSE)</f>
        <v>46113</v>
      </c>
      <c r="X12" s="125" t="str">
        <f>VLOOKUP("*1.8 - R*",'[1]5 BAF'!$A$4:$AAD$4895,24,FALSE)</f>
        <v>Six-Monthly</v>
      </c>
      <c r="Y12" s="125" t="str">
        <f>VLOOKUP("*1.8 - R*",'[1]5 BAF'!$A$4:$AAD$4895,25,FALSE)</f>
        <v>Not overdue</v>
      </c>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c r="BV12" s="103"/>
      <c r="BW12" s="103"/>
      <c r="BX12" s="103"/>
      <c r="BY12" s="103"/>
      <c r="BZ12" s="103"/>
      <c r="CA12" s="103"/>
      <c r="CB12" s="103"/>
      <c r="CC12" s="103"/>
    </row>
    <row r="13" spans="1:81" s="109" customFormat="1" ht="60" x14ac:dyDescent="0.35">
      <c r="A13" s="240" t="s">
        <v>153</v>
      </c>
      <c r="B13" s="240"/>
      <c r="C13" s="22"/>
      <c r="D13" s="22"/>
      <c r="E13" s="22"/>
      <c r="F13" s="22"/>
      <c r="G13" s="22"/>
      <c r="H13" s="22"/>
      <c r="I13" s="22"/>
      <c r="J13" s="22"/>
      <c r="K13" s="22"/>
      <c r="L13" s="21" t="s">
        <v>152</v>
      </c>
      <c r="M13" s="107"/>
      <c r="N13" s="107"/>
      <c r="O13" s="21" t="s">
        <v>152</v>
      </c>
      <c r="P13" s="107"/>
      <c r="Q13" s="107"/>
      <c r="R13" s="107"/>
      <c r="S13" s="107"/>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row>
    <row r="14" spans="1:81" s="27" customFormat="1" ht="409.5" x14ac:dyDescent="0.4">
      <c r="A14" s="125" t="str">
        <f>VLOOKUP("*2.1..*",'[1]5 BAF'!$A$4:$AAD$4895,1,FALSE)</f>
        <v>2.1..</v>
      </c>
      <c r="B14" s="125" t="str">
        <f>VLOOKUP("*2.1..*",'[1]5 BAF'!$A$4:$AAD$4895,2,FALSE)</f>
        <v xml:space="preserve">Through effective Place Partnership Plans, the ICB is tackling inequalities and moving towards greater self-care prevention and patient empowerment.   
</v>
      </c>
      <c r="C14" s="125" t="str">
        <f>VLOOKUP("*2.1..*",'[1]5 BAF'!$A$4:$AAD$4895,3,FALSE)</f>
        <v>Dr David Crichton 
Chief Medical Officer</v>
      </c>
      <c r="D14" s="125" t="str">
        <f>VLOOKUP("*2.1..*",'[1]5 BAF'!$A$4:$AAD$4895,4,FALSE)</f>
        <v>Lisa Kell</v>
      </c>
      <c r="E14" s="125" t="str">
        <f>VLOOKUP("*2.1..*",'[1]5 BAF'!$A$4:$AAD$4895,5,FALSE)</f>
        <v xml:space="preserve">Place Committees
</v>
      </c>
      <c r="F14" s="125" t="str">
        <f>VLOOKUP("*2.1..*",'[1]5 BAF'!$A$4:$AAD$4895,6,FALSE)</f>
        <v>Accountable</v>
      </c>
      <c r="G14" s="125" t="str">
        <f>VLOOKUP("*2.1..*",'[1]5 BAF'!$A$4:$AAD$4895,7,FALSE)</f>
        <v>South Yorkshire Joint Forward Plan / BAF 2023</v>
      </c>
      <c r="H14" s="125" t="str">
        <f>VLOOKUP("*2.1..*",'[1]5 BAF'!$A$4:$AAD$4895,8,FALSE)</f>
        <v xml:space="preserve">SY021, SY042, SY061, SY044 </v>
      </c>
      <c r="I14" s="125" t="str">
        <f>VLOOKUP("*2.1..*",'[1]5 BAF'!$A$4:$AAD$4895,9,FALSE)</f>
        <v>1) PHM SDG   -  In full please
2) Digital Research Innovation (DRI) SDG 
3) ICS Constitution sets out statutory duties
4) ICS Engagement and Involvement Strategy and policies 
5) Place Communication &amp; Engagement Plan
6) Strong relationship with Healthwatch 
7) Health &amp; Wellbeing Board - local collaborative work to improve health outcomes and address health inequalities.   
8) Place Strategy and Place Delivery Plans
9) Integrated Care Partnership Strategy
10) Population Health Needs Assessment  
11) Joint Forward Plan - ICP strategy and comprehensive public engagement on population needs.  
12) SY Digital strategy to develop PHM infrastructure, i.e. shared data platform PHM digital tech and implementation across SY (both for direct patient care and service planning purposes).</v>
      </c>
      <c r="J14" s="125" t="str">
        <f>VLOOKUP("*2.1..*",'[1]5 BAF'!$A$4:$AAD$4895,10,FALSE)</f>
        <v>1) SY Population health SDG and 360 HI audit action plan Digital Research and innovation SDG.   
2) Outcomes framework and Dashboard
3) Integrated Care Strategy
4) x 4 Place Partnership Committees</v>
      </c>
      <c r="K14" s="125" t="str">
        <f>VLOOKUP("*2.1..*",'[1]5 BAF'!$A$4:$AAD$4895,11,FALSE)</f>
        <v>1) 360 Internal Audit on HIs completed with  considerations , action plan developed and owned by Pop h SDG was  presented at QPPIE 8/8, Action plan progress to be presented to QPIE going forward  
2) NHSE Assurance Framework 
 3) CQC</v>
      </c>
      <c r="L14" s="125" t="str">
        <f>VLOOKUP("*2.1..*",'[1]5 BAF'!$A$4:$AAD$4895,12,FALSE)</f>
        <v xml:space="preserve">4 x 3 = 12
</v>
      </c>
      <c r="M14" s="125" t="str">
        <f>VLOOKUP("*2.1..*",'[1]5 BAF'!$A$4:$AAD$4895,13,FALSE)</f>
        <v xml:space="preserve">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v>
      </c>
      <c r="N14" s="125" t="str">
        <f>VLOOKUP("*2.1..*",'[1]5 BAF'!$A$4:$AAD$4895,14,FALSE)</f>
        <v xml:space="preserve">Recent announcements regarding NHSE and ICBs highlights uncertainty of the roles and functions going forward.  
Sufficient resources required to undertake the work required to facilitate work that reduces health inequalities and inequity of access ( investment £ and capacity / resources) </v>
      </c>
      <c r="O14" s="125" t="str">
        <f>VLOOKUP("*2.1..*",'[1]5 BAF'!$A$4:$AAD$4895,15,FALSE)</f>
        <v>1) Health Care related Inequalities are clearly reported  in equivalence with other ICB Duties Through pop health outcomes framework and dashboard (within the Integrated Performance Report (IPR) 
2) Implementation of the 360 internal audit HIs action plan and annual HI internal audit, has taken longer than originally intended</v>
      </c>
      <c r="P14" s="125" t="str">
        <f>VLOOKUP("*2.1..*",'[1]5 BAF'!$A$4:$AAD$4895,16,FALSE)</f>
        <v>4 x 2 =  8</v>
      </c>
      <c r="Q14" s="125" t="str">
        <f>VLOOKUP("*2.1..*",'[1]5 BAF'!$A$4:$AAD$4895,17,FALSE)</f>
        <v>Medium</v>
      </c>
      <c r="R14" s="125" t="str">
        <f>VLOOKUP("*2.1..*",'[1]5 BAF'!$A$4:$AAD$4895,18,FALSE)</f>
        <v>This is one of the main ICB core aims and is embedded into all strategy and delivery plans across the ICS. Regularly discussed through the delivery group, place partnership meetings and the ICB Board</v>
      </c>
      <c r="S14" s="125" t="str">
        <f>VLOOKUP("*2.1..*",'[1]5 BAF'!$A$4:$AAD$4895,19,FALSE)</f>
        <v xml:space="preserve">1)Clear line-of-sight for Health Inequalities investment in the 2025/26  
2)Operating and Financial Plan - Final sign-off in April 2025  ICB Board
3)Refresh of ICB 5-year Joint Forward plan and we await the publication of the NHS 10 year plan expected May 2025
4)Input into the Change.NHS engagement in the 10 year health plan, implement the Plan from May 2025
5) Effective Reporting of progress being made and mainstreaming in the updated Integrated Performance Report which will continued to be reviewed 6-monthly throughout 2025/6
6) 360 Internal Audit HI completed previously, progress report to be presented to QPIE by August 2025 </v>
      </c>
      <c r="T14" s="125" t="str">
        <f>VLOOKUP("*2.1..*",'[1]5 BAF'!$A$4:$AAD$4895,20,FALSE)</f>
        <v>September 2025 - Opportunity for the ICB to express an interest in becoming a prevention accelerator.</v>
      </c>
      <c r="U14" s="125" t="str">
        <f>VLOOKUP("*2.1..*",'[1]5 BAF'!$A$4:$AAD$4895,21,FALSE)</f>
        <v>RE-audit of the 360 work previously undertaken</v>
      </c>
      <c r="V14" s="125" t="str">
        <f>VLOOKUP("*2.1..*",'[1]5 BAF'!$A$4:$AAD$4895,22,FALSE)</f>
        <v>07/08/2024
11/11/2024
10/02/2025
31/03/2025
30/06/2025
29/09/2025</v>
      </c>
      <c r="W14" s="125">
        <f>VLOOKUP("*2.1..*",'[1]5 BAF'!$A$4:$AAD$4895,23,FALSE)</f>
        <v>45745</v>
      </c>
      <c r="X14" s="125" t="str">
        <f>VLOOKUP("*2.1..*",'[1]5 BAF'!$A$4:$AAD$4895,24,FALSE)</f>
        <v>Quarterly</v>
      </c>
      <c r="Y14" s="125" t="str">
        <f>VLOOKUP("*2.1..*",'[1]5 BAF'!$A$4:$AAD$4895,25,FALSE)</f>
        <v>Not overdue</v>
      </c>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c r="BV14" s="103"/>
      <c r="BW14" s="103"/>
      <c r="BX14" s="103"/>
      <c r="BY14" s="103"/>
      <c r="BZ14" s="103"/>
      <c r="CA14" s="103"/>
      <c r="CB14" s="103"/>
      <c r="CC14" s="103"/>
    </row>
    <row r="15" spans="1:81" s="27" customFormat="1" ht="409.5" x14ac:dyDescent="0.4">
      <c r="A15" s="125" t="str">
        <f>VLOOKUP("*2.7.1 - R*",'[1]5 BAF'!$A$4:$AAD$4895,1,FALSE)</f>
        <v>2.7.1 - R</v>
      </c>
      <c r="B15" s="125" t="str">
        <f>VLOOKUP("*2.7.1 - R*",'[1]5 BAF'!$A$4:$AAD$4895,2,FALSE)</f>
        <v>The ICB works collaboratively with partners to improve health, care and reduce inequalities</v>
      </c>
      <c r="C15" s="125" t="str">
        <f>VLOOKUP("*2.7.1 - R*",'[1]5 BAF'!$A$4:$AAD$4895,3,FALSE)</f>
        <v xml:space="preserve">Chris Edwards  
Rotherham Place Director
</v>
      </c>
      <c r="D15" s="125" t="str">
        <f>VLOOKUP("*2.7.1 - R*",'[1]5 BAF'!$A$4:$AAD$4895,4,FALSE)</f>
        <v xml:space="preserve">Claire Smith
</v>
      </c>
      <c r="E15" s="125" t="str">
        <f>VLOOKUP("*2.7.1 - R*",'[1]5 BAF'!$A$4:$AAD$4895,5,FALSE)</f>
        <v>Place Committee</v>
      </c>
      <c r="F15" s="125" t="str">
        <f>VLOOKUP("*2.7.1 - R*",'[1]5 BAF'!$A$4:$AAD$4895,6,FALSE)</f>
        <v>Accountable</v>
      </c>
      <c r="G15" s="125" t="str">
        <f>VLOOKUP("*2.7.1 - R*",'[1]5 BAF'!$A$4:$AAD$4895,7,FALSE)</f>
        <v>South Yorkshire Joint Forward Plan</v>
      </c>
      <c r="H15" s="125" t="str">
        <f>VLOOKUP("*2.7.1 - R*",'[1]5 BAF'!$A$4:$AAD$4895,8,FALSE)</f>
        <v>SY028, SY115, SY116, SY117, SY124,  SY079, SY113, SY021, SY040, SY082, SY044, SY066</v>
      </c>
      <c r="I15" s="125" t="str">
        <f>VLOOKUP("*2.7.1 - R*",'[1]5 BAF'!$A$4:$AAD$4895,9,FALSE)</f>
        <v>1) Rotherham Health and Care Place Plan details plans and is overseen by the Rotherham place board and the Health and Wellbeing board. 
2) Plan is also signed off by all statutory partners, VAR and Connect Healthcare.</v>
      </c>
      <c r="J15" s="125" t="str">
        <f>VLOOKUP("*2.7.1 - R*",'[1]5 BAF'!$A$4:$AAD$4895,10,FALSE)</f>
        <v xml:space="preserve">1) Rotherham Place ICB board sub committee. alongside the Place Plan there is a Population Health and Inequalities strategy developed through a steering group chaired by the public health Director and Deputy Place Director ICB - an action plan is monitored through this group and the Place Board / H&amp;WB. </v>
      </c>
      <c r="K15" s="125" t="str">
        <f>VLOOKUP("*2.7.1 - R*",'[1]5 BAF'!$A$4:$AAD$4895,11,FALSE)</f>
        <v>Rotherham Health and Welbeing Board</v>
      </c>
      <c r="L15" s="125" t="str">
        <f>VLOOKUP("*2.7.1 - R*",'[1]5 BAF'!$A$4:$AAD$4895,12,FALSE)</f>
        <v>3 x 4 = 12</v>
      </c>
      <c r="M15" s="125" t="str">
        <f>VLOOKUP("*2.7.1 - R*",'[1]5 BAF'!$A$4:$AAD$4895,13,FALSE)</f>
        <v>None identified</v>
      </c>
      <c r="N15" s="125" t="str">
        <f>VLOOKUP("*2.7.1 - R*",'[1]5 BAF'!$A$4:$AAD$4895,14,FALSE)</f>
        <v>None identified</v>
      </c>
      <c r="O15" s="125" t="str">
        <f>VLOOKUP("*2.7.1 - R*",'[1]5 BAF'!$A$4:$AAD$4895,15,FALSE)</f>
        <v xml:space="preserve">1)Delivery of Place Plan priorities and our Health Inequalities Strategy - action plan. Agreement on what Place Board looks like once changes have been implemented to meet the new ICB model
2)Delivery of key priorities with the H&amp;WB strategy
3)Continually holding partners to account for decisions made that impact our population 
4)Working in continued collaboration taking appropriate business through Place </v>
      </c>
      <c r="P15" s="125" t="str">
        <f>VLOOKUP("*2.7.1 - R*",'[1]5 BAF'!$A$4:$AAD$4895,16,FALSE)</f>
        <v>2 x 3 = 6</v>
      </c>
      <c r="Q15" s="125" t="str">
        <f>VLOOKUP("*2.7.1 - R*",'[1]5 BAF'!$A$4:$AAD$4895,17,FALSE)</f>
        <v>Medium</v>
      </c>
      <c r="R15" s="125" t="str">
        <f>VLOOKUP("*2.7.1 - R*",'[1]5 BAF'!$A$4:$AAD$4895,18,FALSE)</f>
        <v>Partnership approach and collaboration is well established and embedded in our Place governance however, the financial positions of organisations pose a risk to ensuring we work in collaboration to ensure health inequalities are addressed</v>
      </c>
      <c r="S15" s="125" t="str">
        <f>VLOOKUP("*2.7.1 - R*",'[1]5 BAF'!$A$4:$AAD$4895,19,FALSE)</f>
        <v>No gaps identified, no action required</v>
      </c>
      <c r="T15" s="125" t="str">
        <f>VLOOKUP("*2.7.1 - R*",'[1]5 BAF'!$A$4:$AAD$4895,20,FALSE)</f>
        <v>January 2025 - recommendation for this risk to be SY Wide
April 2025 -  Revision of health and care place plan, currently ongoing, to be completed by May 2025</v>
      </c>
      <c r="U15" s="125" t="str">
        <f>VLOOKUP("*2.7.1 - R*",'[1]5 BAF'!$A$4:$AAD$4895,21,FALSE)</f>
        <v>Audit outcomes, experience and access</v>
      </c>
      <c r="V15" s="125" t="str">
        <f>VLOOKUP("*2.7.1 - R*",'[1]5 BAF'!$A$4:$AAD$4895,22,FALSE)</f>
        <v>07/10/2024
11/11/2024
16/12/2024
06/01/2025
30/01/2025
03/03/2025
04/04/2025
06/05/2025
10/06/2025
14/07/2025
18/08/2025
21/08/2025
22/09/2025</v>
      </c>
      <c r="W15" s="125">
        <f>VLOOKUP("*2.7.1 - R*",'[1]5 BAF'!$A$4:$AAD$4895,23,FALSE)</f>
        <v>46103</v>
      </c>
      <c r="X15" s="125" t="str">
        <f>VLOOKUP("*2.7.1 - R*",'[1]5 BAF'!$A$4:$AAD$4895,24,FALSE)</f>
        <v>Six-Monthly</v>
      </c>
      <c r="Y15" s="125" t="str">
        <f>VLOOKUP("*2.7.1 - R*",'[1]5 BAF'!$A$4:$AAD$4895,25,FALSE)</f>
        <v>Not overdue</v>
      </c>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c r="BV15" s="103"/>
      <c r="BW15" s="103"/>
      <c r="BX15" s="103"/>
      <c r="BY15" s="103"/>
      <c r="BZ15" s="103"/>
      <c r="CA15" s="103"/>
      <c r="CB15" s="103"/>
      <c r="CC15" s="103"/>
    </row>
    <row r="16" spans="1:81" s="27" customFormat="1" ht="409.5" x14ac:dyDescent="0.4">
      <c r="A16" s="125" t="str">
        <f>VLOOKUP("*2.12*",'[1]5 BAF'!$A$4:$AAD$4895,1,FALSE)</f>
        <v>2.12 - B</v>
      </c>
      <c r="B16" s="125" t="str">
        <f>VLOOKUP("*2.12*",'[1]5 BAF'!$A$4:$AAD$4895,2,FALSE)</f>
        <v>Integrated services supporting people in the community are working well failure to meet this may result in more people requiring hospital care as a result of their needs not being met in the Community</v>
      </c>
      <c r="C16" s="125" t="str">
        <f>VLOOKUP("*2.12*",'[1]5 BAF'!$A$4:$AAD$4895,3,FALSE)</f>
        <v>Katie Calvin-Thomas
Barnsley Place Director</v>
      </c>
      <c r="D16" s="125" t="str">
        <f>VLOOKUP("*2.12*",'[1]5 BAF'!$A$4:$AAD$4895,4,FALSE)</f>
        <v>Jamie Wike</v>
      </c>
      <c r="E16" s="125" t="str">
        <f>VLOOKUP("*2.12*",'[1]5 BAF'!$A$4:$AAD$4895,5,FALSE)</f>
        <v>ICB Place Committees</v>
      </c>
      <c r="F16" s="125" t="str">
        <f>VLOOKUP("*2.12*",'[1]5 BAF'!$A$4:$AAD$4895,6,FALSE)</f>
        <v>Accountable</v>
      </c>
      <c r="G16" s="125" t="str">
        <f>VLOOKUP("*2.12*",'[1]5 BAF'!$A$4:$AAD$4895,7,FALSE)</f>
        <v>South Yorkshire Joint Forward Plan</v>
      </c>
      <c r="H16" s="125" t="str">
        <f>VLOOKUP("*2.12*",'[1]5 BAF'!$A$4:$AAD$4895,8,FALSE)</f>
        <v xml:space="preserve">SY069, SY107, IL17 </v>
      </c>
      <c r="I16" s="125" t="str">
        <f>VLOOKUP("*2.12*",'[1]5 BAF'!$A$4:$AAD$4895,9,FALSE)</f>
        <v xml:space="preserve">1)Place Partnership Delivery Group
2)Performance and Quality Reports
3) Contract Management Arrangements
4) Place Plan - 5 Goals and clear deliverables
5) Transformation Priorities for Place Partnership
6) Transformation and Delivery Work Programme
</v>
      </c>
      <c r="J16" s="125" t="str">
        <f>VLOOKUP("*2.12*",'[1]5 BAF'!$A$4:$AAD$4895,10,FALSE)</f>
        <v>Place Partnership Board and Place Committee</v>
      </c>
      <c r="K16" s="125" t="str">
        <f>VLOOKUP("*2.12*",'[1]5 BAF'!$A$4:$AAD$4895,11,FALSE)</f>
        <v>CQC Inspection and oversight of regulated services</v>
      </c>
      <c r="L16" s="125" t="str">
        <f>VLOOKUP("*2.12*",'[1]5 BAF'!$A$4:$AAD$4895,12,FALSE)</f>
        <v>3 x 3 = 9</v>
      </c>
      <c r="M16" s="125" t="str">
        <f>VLOOKUP("*2.12*",'[1]5 BAF'!$A$4:$AAD$4895,13,FALSE)</f>
        <v xml:space="preserve">Intermediate care - Long term sustainable model for bed and community based IC service
</v>
      </c>
      <c r="N16" s="125" t="str">
        <f>VLOOKUP("*2.12*",'[1]5 BAF'!$A$4:$AAD$4895,14,FALSE)</f>
        <v>No gaps identified</v>
      </c>
      <c r="O16" s="125" t="str">
        <f>VLOOKUP("*2.12*",'[1]5 BAF'!$A$4:$AAD$4895,15,FALSE)</f>
        <v>1)Integrated neighbourhood team  - further development and expansion into broader Neighbourhood Health offer
2)Palliative and end of life care
3)Business case for IC approved</v>
      </c>
      <c r="P16" s="125" t="str">
        <f>VLOOKUP("*2.12*",'[1]5 BAF'!$A$4:$AAD$4895,16,FALSE)</f>
        <v>2 x 3 = 6</v>
      </c>
      <c r="Q16" s="125" t="str">
        <f>VLOOKUP("*2.12*",'[1]5 BAF'!$A$4:$AAD$4895,17,FALSE)</f>
        <v>High</v>
      </c>
      <c r="R16" s="125" t="str">
        <f>VLOOKUP("*2.12*",'[1]5 BAF'!$A$4:$AAD$4895,18,FALSE)</f>
        <v>Integrated Community Neighbourhood Teams model in place for community healthcare and strong partnership arrangements with adult social care and primary care.</v>
      </c>
      <c r="S16" s="125" t="str">
        <f>VLOOKUP("*2.12*",'[1]5 BAF'!$A$4:$AAD$4895,19,FALSE)</f>
        <v>No gaps identified, therefore no action required at this time</v>
      </c>
      <c r="T16" s="125" t="str">
        <f>VLOOKUP("*2.12*",'[1]5 BAF'!$A$4:$AAD$4895,20,FALSE)</f>
        <v>Sept 2025 - Proposals to move to new IC model being finalised with some amends to bed base model as it has not been feasible to create a single site 50 bed unit.
Partnership discussions are ongoing around the Barnsley approach to Neighbourhood Health and taking forward to proposals that were included in the Barnsley application to be part of the NNHIP which whilst unsuccessful, partners still want to progress.
Positive results being seen around work across health and social care including out of hours response, frailty clinics in Neighbourhoods, support in Care Homes etc.</v>
      </c>
      <c r="U16" s="125" t="str">
        <f>VLOOKUP("*2.12*",'[1]5 BAF'!$A$4:$AAD$4895,21,FALSE)</f>
        <v>No</v>
      </c>
      <c r="V16" s="125" t="str">
        <f>VLOOKUP("*2.12*",'[1]5 BAF'!$A$4:$AAD$4895,22,FALSE)</f>
        <v>25/09/2024
11/11/2025
10/02/2025
27/03/2025
30/05/2025
04/07/2025
14/08/2025
18/09/2025</v>
      </c>
      <c r="W16" s="125">
        <f>VLOOKUP("*2.12*",'[1]5 BAF'!$A$4:$AAD$4895,23,FALSE)</f>
        <v>46099</v>
      </c>
      <c r="X16" s="125" t="str">
        <f>VLOOKUP("*2.12*",'[1]5 BAF'!$A$4:$AAD$4895,24,FALSE)</f>
        <v>Six-monthly</v>
      </c>
      <c r="Y16" s="125" t="str">
        <f>VLOOKUP("*2.12*",'[1]5 BAF'!$A$4:$AAD$4895,25,FALSE)</f>
        <v>Not overdue</v>
      </c>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c r="BV16" s="103"/>
      <c r="BW16" s="103"/>
      <c r="BX16" s="103"/>
      <c r="BY16" s="103"/>
      <c r="BZ16" s="103"/>
      <c r="CA16" s="103"/>
      <c r="CB16" s="103"/>
      <c r="CC16" s="103"/>
    </row>
    <row r="17" spans="1:81" s="112" customFormat="1" ht="60" x14ac:dyDescent="0.4">
      <c r="A17" s="236" t="s">
        <v>154</v>
      </c>
      <c r="B17" s="236"/>
      <c r="C17" s="19"/>
      <c r="D17" s="19"/>
      <c r="E17" s="19"/>
      <c r="F17" s="19"/>
      <c r="G17" s="19"/>
      <c r="H17" s="19"/>
      <c r="I17" s="19"/>
      <c r="J17" s="19"/>
      <c r="K17" s="20"/>
      <c r="L17" s="21" t="s">
        <v>152</v>
      </c>
      <c r="M17" s="110"/>
      <c r="N17" s="110"/>
      <c r="O17" s="21" t="s">
        <v>152</v>
      </c>
      <c r="P17" s="110"/>
      <c r="Q17" s="110"/>
      <c r="R17" s="110"/>
      <c r="S17" s="110"/>
      <c r="T17" s="111"/>
      <c r="U17" s="111"/>
      <c r="V17" s="111"/>
      <c r="W17" s="111"/>
      <c r="X17" s="111"/>
      <c r="Y17" s="111"/>
      <c r="Z17" s="111"/>
      <c r="AA17" s="111"/>
      <c r="AB17" s="111"/>
      <c r="AC17" s="111"/>
      <c r="AD17" s="111"/>
      <c r="AE17" s="111"/>
      <c r="AF17" s="111"/>
      <c r="AG17" s="111"/>
      <c r="AH17" s="111"/>
      <c r="AI17" s="111"/>
      <c r="AJ17" s="111"/>
      <c r="AK17" s="111"/>
      <c r="AL17" s="111"/>
      <c r="AM17" s="111"/>
      <c r="AN17" s="111"/>
      <c r="AO17" s="111"/>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row>
    <row r="18" spans="1:81" s="27" customFormat="1" ht="409.5" x14ac:dyDescent="0.4">
      <c r="A18" s="125" t="str">
        <f>VLOOKUP("*3.9*",'[1]5 BAF'!$A$4:$AAD$4895,1,FALSE)</f>
        <v>3.9.</v>
      </c>
      <c r="B18" s="125" t="str">
        <f>VLOOKUP("*3.9*",'[1]5 BAF'!$A$4:$AAD$4895,2,FALSE)</f>
        <v>The ICB effectively uses of digital and data to better understand and enable transformation of productivity and VfM in health and care delivery</v>
      </c>
      <c r="C18" s="125" t="str">
        <f>VLOOKUP("*3.9*",'[1]5 BAF'!$A$4:$AAD$4895,3,FALSE)</f>
        <v>Dr David Crichton 
Chief Medical Officer</v>
      </c>
      <c r="D18" s="125" t="str">
        <f>VLOOKUP("*3.9*",'[1]5 BAF'!$A$4:$AAD$4895,4,FALSE)</f>
        <v>Kieran Baker</v>
      </c>
      <c r="E18" s="125" t="str">
        <f>VLOOKUP("*3.9*",'[1]5 BAF'!$A$4:$AAD$4895,5,FALSE)</f>
        <v>ICB Board
IG Group (Covering Cyber, Digital and Data Security, Clinical Safety)
Place Committees
Quality Performance Patient Involvement Experience (QPPIE)</v>
      </c>
      <c r="F18" s="125" t="str">
        <f>VLOOKUP("*3.9*",'[1]5 BAF'!$A$4:$AAD$4895,6,FALSE)</f>
        <v>Accountable</v>
      </c>
      <c r="G18" s="125" t="str">
        <f>VLOOKUP("*3.9*",'[1]5 BAF'!$A$4:$AAD$4895,7,FALSE)</f>
        <v>South Yorkshire Joint Forward Plan</v>
      </c>
      <c r="H18" s="125" t="str">
        <f>VLOOKUP("*3.9*",'[1]5 BAF'!$A$4:$AAD$4895,8,FALSE)</f>
        <v>SY044; SY061</v>
      </c>
      <c r="I18" s="125" t="str">
        <f>VLOOKUP("*3.9*",'[1]5 BAF'!$A$4:$AAD$4895,9,FALSE)</f>
        <v xml:space="preserve">1) ICS Data and Insight Strategy
2) ICS Digital Strategy
3) Digital, Research and Innovation SDG
4) ICS Cyber Strategy
</v>
      </c>
      <c r="J18" s="125" t="str">
        <f>VLOOKUP("*3.9*",'[1]5 BAF'!$A$4:$AAD$4895,10,FALSE)</f>
        <v>1) Digital, Data and Technology Delivery Oversight Group
2) South Yorkshire Cyber Forum</v>
      </c>
      <c r="K18" s="125" t="str">
        <f>VLOOKUP("*3.9*",'[1]5 BAF'!$A$4:$AAD$4895,11,FALSE)</f>
        <v>1) 360 Audit - Data Strategy
2) 360 Audit - Data Quality and Performance Management
3) NHSE NEY Digital Transformation Programme</v>
      </c>
      <c r="L18" s="125" t="str">
        <f>VLOOKUP("*3.9*",'[1]5 BAF'!$A$4:$AAD$4895,12,FALSE)</f>
        <v>2 x 2 = 4</v>
      </c>
      <c r="M18" s="125" t="str">
        <f>VLOOKUP("*3.9*",'[1]5 BAF'!$A$4:$AAD$4895,13,FALSE)</f>
        <v>SY ICS Digital, Data and Technology Workforce Plan 
Implementation of Eclipse Vista aross all South Yorkshire Places</v>
      </c>
      <c r="N18" s="125" t="str">
        <f>VLOOKUP("*3.9*",'[1]5 BAF'!$A$4:$AAD$4895,14,FALSE)</f>
        <v>No gaps identified</v>
      </c>
      <c r="O18" s="125" t="str">
        <f>VLOOKUP("*3.9*",'[1]5 BAF'!$A$4:$AAD$4895,15,FALSE)</f>
        <v>1) Development of analytical approach to population health management (Initiative 5 of the ICS Data and Insight Strategy)
2) Improvement in scope and standardisation of Shared Care Records in South Yorkshire.
3) Roll-out Eclipse Risk Stratification across South Yorkshire
4) Ingestion of Primary Care (GP) data into the South Yorkshire Data Platform to support data linkage and better understanding of patient health and care requirements to support improved decision-making.</v>
      </c>
      <c r="P18" s="125" t="str">
        <f>VLOOKUP("*3.9*",'[1]5 BAF'!$A$4:$AAD$4895,16,FALSE)</f>
        <v>2 x 1 = 2</v>
      </c>
      <c r="Q18" s="125" t="str">
        <f>VLOOKUP("*3.9*",'[1]5 BAF'!$A$4:$AAD$4895,17,FALSE)</f>
        <v>Medium</v>
      </c>
      <c r="R18" s="125" t="str">
        <f>VLOOKUP("*3.9*",'[1]5 BAF'!$A$4:$AAD$4895,18,FALSE)</f>
        <v>Work continuing through the Improvement and Value Group, led by Lee Outhwaite to ensure that we are utilising our data effectively to enable insight-driven decision-making. New analytical products are being built alongside place colleagues so that opportunities for improvement can be identified. Also, work is taking place PMO to improve reporting of benefits alongside transformation activities.</v>
      </c>
      <c r="S18" s="125" t="str">
        <f>VLOOKUP("*3.9*",'[1]5 BAF'!$A$4:$AAD$4895,19,FALSE)</f>
        <v xml:space="preserve">1) To finalise and begin implementation of  the DDAT workforce strategy by Q1 25/26 (this is inclusive of viable SCR product, 'Connected South Yorkshire rollout, inclusion of qualitative public insight into the SY Data platform. pathways costing model) 
2) To implement Eclipse across all GPs in South Yorkshire - currently at 93% adoption across GP practices to be completed by end of Q2 25/26
</v>
      </c>
      <c r="T18" s="125" t="str">
        <f>VLOOKUP("*3.9*",'[1]5 BAF'!$A$4:$AAD$4895,20,FALSE)</f>
        <v>June 2025 - Currently rolling out Co-Pilot licenses to improve productivity as well as working with system partners to implement an AI adoption framework for the safe adoption of AI in clinical and administrative processes.</v>
      </c>
      <c r="U18" s="125" t="str">
        <f>VLOOKUP("*3.9*",'[1]5 BAF'!$A$4:$AAD$4895,21,FALSE)</f>
        <v xml:space="preserve">
No</v>
      </c>
      <c r="V18" s="125" t="str">
        <f>VLOOKUP("*3.9*",'[1]5 BAF'!$A$4:$AAD$4895,22,FALSE)</f>
        <v>21/10/2024
13/03/2025
27/03/2025
30/06/2025</v>
      </c>
      <c r="W18" s="125">
        <f>VLOOKUP("*3.9*",'[1]5 BAF'!$A$4:$AAD$4895,23,FALSE)</f>
        <v>46203</v>
      </c>
      <c r="X18" s="125" t="str">
        <f>VLOOKUP("*3.9*",'[1]5 BAF'!$A$4:$AAD$4895,24,FALSE)</f>
        <v>Annually</v>
      </c>
      <c r="Y18" s="125" t="str">
        <f>VLOOKUP("*3.9*",'[1]5 BAF'!$A$4:$AAD$4895,25,FALSE)</f>
        <v>Not overdue</v>
      </c>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c r="BV18" s="103"/>
      <c r="BW18" s="103"/>
      <c r="BX18" s="103"/>
      <c r="BY18" s="103"/>
      <c r="BZ18" s="103"/>
      <c r="CA18" s="103"/>
      <c r="CB18" s="103"/>
      <c r="CC18" s="103"/>
    </row>
    <row r="19" spans="1:81" s="27" customFormat="1" ht="409.5" x14ac:dyDescent="0.4">
      <c r="A19" s="125" t="str">
        <f>VLOOKUP("*3.10*",'[1]5 BAF'!$A$4:$AAD$4895,1,FALSE)</f>
        <v xml:space="preserve">3.10. </v>
      </c>
      <c r="B19" s="125" t="str">
        <f>VLOOKUP("*3.10*",'[1]5 BAF'!$A$4:$AAD$4895,2,FALSE)</f>
        <v xml:space="preserve">The ICB is improving digital inclusion to ensure optimal use of digital and data solutions for our citizens and wider population
</v>
      </c>
      <c r="C19" s="125" t="str">
        <f>VLOOKUP("*3.10*",'[1]5 BAF'!$A$4:$AAD$4895,3,FALSE)</f>
        <v>Dr David Crichton 
Chief Medical Officer</v>
      </c>
      <c r="D19" s="125" t="str">
        <f>VLOOKUP("*3.10*",'[1]5 BAF'!$A$4:$AAD$4895,4,FALSE)</f>
        <v>Kieran Baker</v>
      </c>
      <c r="E19" s="125" t="str">
        <f>VLOOKUP("*3.10*",'[1]5 BAF'!$A$4:$AAD$4895,5,FALSE)</f>
        <v>ICB Board
IG Group (Covering Cyber, Digital and Data Security, Clinical Safety)
Place Committees
Quality Performance Patient Involvement Experience (QPPIE)</v>
      </c>
      <c r="F19" s="125" t="str">
        <f>VLOOKUP("*3.10*",'[1]5 BAF'!$A$4:$AAD$4895,6,FALSE)</f>
        <v>Accountable</v>
      </c>
      <c r="G19" s="125" t="str">
        <f>VLOOKUP("*3.10*",'[1]5 BAF'!$A$4:$AAD$4895,7,FALSE)</f>
        <v>South Yorkshire Joint Forward Plan</v>
      </c>
      <c r="H19" s="125" t="str">
        <f>VLOOKUP("*3.10*",'[1]5 BAF'!$A$4:$AAD$4895,8,FALSE)</f>
        <v>SY044; SY061</v>
      </c>
      <c r="I19" s="125" t="str">
        <f>VLOOKUP("*3.10*",'[1]5 BAF'!$A$4:$AAD$4895,9,FALSE)</f>
        <v xml:space="preserve">1) ICS Data and Insight Strategy
2) ICS Digital Strategy
3) ICS Cyber Strategy
4) Digital, Research and Innovation SDG
</v>
      </c>
      <c r="J19" s="125" t="str">
        <f>VLOOKUP("*3.10*",'[1]5 BAF'!$A$4:$AAD$4895,10,FALSE)</f>
        <v>Digital, Data and Technology Delivery Oversight Group</v>
      </c>
      <c r="K19" s="125" t="str">
        <f>VLOOKUP("*3.10*",'[1]5 BAF'!$A$4:$AAD$4895,11,FALSE)</f>
        <v xml:space="preserve">1) NHSE NEY Digital Transformation Programme
2) Primary Care Alliance
3) SY Digital Inclusion Audit
</v>
      </c>
      <c r="L19" s="125" t="str">
        <f>VLOOKUP("*3.10*",'[1]5 BAF'!$A$4:$AAD$4895,12,FALSE)</f>
        <v>2 x 2 = 4</v>
      </c>
      <c r="M19" s="125" t="str">
        <f>VLOOKUP("*3.10*",'[1]5 BAF'!$A$4:$AAD$4895,13,FALSE)</f>
        <v xml:space="preserve">ICS Digital Strategy refresh - new strategy approved by ICB Executive and will be shared with System Leaders Executive.
Digital Services for Our Public Programme (DSOP) - this work is underway and has been folded into the Growth Accelerator programme.
</v>
      </c>
      <c r="N19" s="125" t="str">
        <f>VLOOKUP("*3.10*",'[1]5 BAF'!$A$4:$AAD$4895,14,FALSE)</f>
        <v>No gaps in assurance</v>
      </c>
      <c r="O19" s="125" t="str">
        <f>VLOOKUP("*3.10*",'[1]5 BAF'!$A$4:$AAD$4895,15,FALSE)</f>
        <v>Creating a standardised approach across all four places for supporting our South Yorkshire population navigate an increasingly digital society between 2024 and 2026</v>
      </c>
      <c r="P19" s="125" t="str">
        <f>VLOOKUP("*3.10*",'[1]5 BAF'!$A$4:$AAD$4895,16,FALSE)</f>
        <v>2 x 1 = 2</v>
      </c>
      <c r="Q19" s="125" t="str">
        <f>VLOOKUP("*3.10*",'[1]5 BAF'!$A$4:$AAD$4895,17,FALSE)</f>
        <v>High</v>
      </c>
      <c r="R19" s="125" t="str">
        <f>VLOOKUP("*3.10*",'[1]5 BAF'!$A$4:$AAD$4895,18,FALSE)</f>
        <v xml:space="preserve">Dedicated programmes of work supporting development of this agenda are being reviewed and shared with Board. Working closely with VCSE alliance on a new digital offer for our public. Improvements to adoption of tools such as GP Online Registration and NHSApp.
</v>
      </c>
      <c r="S19" s="125" t="str">
        <f>VLOOKUP("*3.10*",'[1]5 BAF'!$A$4:$AAD$4895,19,FALSE)</f>
        <v xml:space="preserve">1) ICS digital strategy is being finalised following system wide discovery sessions. Implementation to begin during Q1 25/26
2) DSOP - Work currently underway with VCSE Alliance and pathways to work programme to review options and opportunities to implement system wide digital 'front door' to enable our public to access commissioners and non-commissioned services by the end of Q2 25/26
</v>
      </c>
      <c r="T19" s="125" t="str">
        <f>VLOOKUP("*3.10*",'[1]5 BAF'!$A$4:$AAD$4895,20,FALSE)</f>
        <v>18/08/2025: The new ICS Digital Strategy has been approved by ICB Executive and will be shared with System Leaders Executive before publication on the ICS website and transition into the delivery phase with system partners.</v>
      </c>
      <c r="U19" s="125" t="str">
        <f>VLOOKUP("*3.10*",'[1]5 BAF'!$A$4:$AAD$4895,21,FALSE)</f>
        <v xml:space="preserve">
No</v>
      </c>
      <c r="V19" s="125" t="str">
        <f>VLOOKUP("*3.10*",'[1]5 BAF'!$A$4:$AAD$4895,22,FALSE)</f>
        <v>20/01/2025
13/03/2025
19/03/2025
30/06/2025
18/08/2025</v>
      </c>
      <c r="W19" s="125">
        <f>VLOOKUP("*3.10*",'[1]5 BAF'!$A$4:$AAD$4895,23,FALSE)</f>
        <v>46252</v>
      </c>
      <c r="X19" s="125" t="str">
        <f>VLOOKUP("*3.10*",'[1]5 BAF'!$A$4:$AAD$4895,24,FALSE)</f>
        <v>Annually</v>
      </c>
      <c r="Y19" s="125" t="str">
        <f>VLOOKUP("*3.10*",'[1]5 BAF'!$A$4:$AAD$4895,25,FALSE)</f>
        <v>Not overdue</v>
      </c>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c r="BV19" s="103"/>
      <c r="BW19" s="103"/>
      <c r="BX19" s="103"/>
      <c r="BY19" s="103"/>
      <c r="BZ19" s="103"/>
      <c r="CA19" s="103"/>
      <c r="CB19" s="103"/>
      <c r="CC19" s="103"/>
    </row>
    <row r="20" spans="1:81" s="112" customFormat="1" ht="60" x14ac:dyDescent="0.4">
      <c r="A20" s="236" t="s">
        <v>155</v>
      </c>
      <c r="B20" s="236"/>
      <c r="C20" s="19"/>
      <c r="D20" s="19"/>
      <c r="E20" s="19"/>
      <c r="F20" s="19"/>
      <c r="G20" s="19"/>
      <c r="H20" s="19"/>
      <c r="I20" s="19"/>
      <c r="J20" s="19"/>
      <c r="K20" s="20"/>
      <c r="L20" s="21" t="s">
        <v>152</v>
      </c>
      <c r="M20" s="110"/>
      <c r="N20" s="110"/>
      <c r="O20" s="21" t="s">
        <v>152</v>
      </c>
      <c r="P20" s="110"/>
      <c r="Q20" s="110"/>
      <c r="R20" s="110"/>
      <c r="S20" s="110"/>
      <c r="T20" s="111"/>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row>
    <row r="21" spans="1:81" s="27" customFormat="1" ht="409.5" x14ac:dyDescent="0.4">
      <c r="A21" s="125" t="str">
        <f>VLOOKUP("*4.9 - R*",'[1]5 BAF'!$A$4:$AAD$4895,1,FALSE)</f>
        <v>4.9 - R</v>
      </c>
      <c r="B21" s="125" t="str">
        <f>VLOOKUP("*4.9 - R*",'[1]5 BAF'!$A$4:$AAD$4895,2,FALSE)</f>
        <v>Our work with people and communities is effective</v>
      </c>
      <c r="C21" s="125" t="str">
        <f>VLOOKUP("*4.9 - R*",'[1]5 BAF'!$A$4:$AAD$4895,3,FALSE)</f>
        <v xml:space="preserve">Chris Edwards  
Rotherham Place Director
</v>
      </c>
      <c r="D21" s="125" t="str">
        <f>VLOOKUP("*4.9 - R*",'[1]5 BAF'!$A$4:$AAD$4895,4,FALSE)</f>
        <v xml:space="preserve">Claire Smith
</v>
      </c>
      <c r="E21" s="125" t="str">
        <f>VLOOKUP("*4.9 - R*",'[1]5 BAF'!$A$4:$AAD$4895,5,FALSE)</f>
        <v xml:space="preserve">Place Committees
</v>
      </c>
      <c r="F21" s="125" t="str">
        <f>VLOOKUP("*4.9 - R*",'[1]5 BAF'!$A$4:$AAD$4895,6,FALSE)</f>
        <v>Accountable</v>
      </c>
      <c r="G21" s="125" t="str">
        <f>VLOOKUP("*4.9 - R*",'[1]5 BAF'!$A$4:$AAD$4895,7,FALSE)</f>
        <v>South Yorkshire Joint Forward Plan</v>
      </c>
      <c r="H21" s="125" t="str">
        <f>VLOOKUP("*4.9 - R*",'[1]5 BAF'!$A$4:$AAD$4895,8,FALSE)</f>
        <v>No link</v>
      </c>
      <c r="I21" s="125" t="str">
        <f>VLOOKUP("*4.9 - R*",'[1]5 BAF'!$A$4:$AAD$4895,9,FALSE)</f>
        <v>1) ICB Involvement Team &amp; wider network
2) Places, Provider Collaboratives and Alliances
3) Rotherham Chief Execs meeting</v>
      </c>
      <c r="J21" s="125" t="str">
        <f>VLOOKUP("*4.9 - R*",'[1]5 BAF'!$A$4:$AAD$4895,10,FALSE)</f>
        <v>Rotherham Place ICB board sub committee</v>
      </c>
      <c r="K21" s="125" t="str">
        <f>VLOOKUP("*4.9 - R*",'[1]5 BAF'!$A$4:$AAD$4895,11,FALSE)</f>
        <v>Health and Wellbeing Board.</v>
      </c>
      <c r="L21" s="125" t="str">
        <f>VLOOKUP("*4.9 - R*",'[1]5 BAF'!$A$4:$AAD$4895,12,FALSE)</f>
        <v>3 x 4 = 12</v>
      </c>
      <c r="M21" s="125" t="str">
        <f>VLOOKUP("*4.9 - R*",'[1]5 BAF'!$A$4:$AAD$4895,13,FALSE)</f>
        <v>A robust plan for all transformation/commissioning activity is needed which incorporates engagement with communities</v>
      </c>
      <c r="N21" s="125" t="str">
        <f>VLOOKUP("*4.9 - R*",'[1]5 BAF'!$A$4:$AAD$4895,14,FALSE)</f>
        <v>EQIA completion for all activity that requires one</v>
      </c>
      <c r="O21" s="125" t="str">
        <f>VLOOKUP("*4.9 - R*",'[1]5 BAF'!$A$4:$AAD$4895,15,FALSE)</f>
        <v>1)Put the voices of people and communities into decision making
2)Embed mechanisms to enable citizen involvement to play a key role in the system focus on tackling health inequalities
3)Work with people and communities on the priorities identified in JFP</v>
      </c>
      <c r="P21" s="125" t="str">
        <f>VLOOKUP("*4.9 - R*",'[1]5 BAF'!$A$4:$AAD$4895,16,FALSE)</f>
        <v>2 x 3 = 6</v>
      </c>
      <c r="Q21" s="125" t="str">
        <f>VLOOKUP("*4.9 - R*",'[1]5 BAF'!$A$4:$AAD$4895,17,FALSE)</f>
        <v>Medium</v>
      </c>
      <c r="R21" s="125" t="str">
        <f>VLOOKUP("*4.9 - R*",'[1]5 BAF'!$A$4:$AAD$4895,18,FALSE)</f>
        <v>Rotherham place plan and Rotherham together partnership plan focusses on social value and the role of anchor organisations.
ICB place team part of Rowntree review on anchors and signed up to social value charter and staff trained
RTP leading on social value and training for key staff in contracting and procurement as well as senior officers</v>
      </c>
      <c r="S21" s="125" t="str">
        <f>VLOOKUP("*4.9 - R*",'[1]5 BAF'!$A$4:$AAD$4895,19,FALSE)</f>
        <v>EQIAs to be completed for all commissioning activity and taken to Place Executive for assurance and sign off, this is to be completed as required. Ongoing as required through 2025/6</v>
      </c>
      <c r="T21" s="125" t="str">
        <f>VLOOKUP("*4.9 - R*",'[1]5 BAF'!$A$4:$AAD$4895,20,FALSE)</f>
        <v xml:space="preserve">January 2025 - recommendation for this risk to be SY Wide </v>
      </c>
      <c r="U21" s="125" t="str">
        <f>VLOOKUP("*4.9 - R*",'[1]5 BAF'!$A$4:$AAD$4895,21,FALSE)</f>
        <v>Audit ICB contribution to social value</v>
      </c>
      <c r="V21" s="125" t="str">
        <f>VLOOKUP("*4.9 - R*",'[1]5 BAF'!$A$4:$AAD$4895,22,FALSE)</f>
        <v>07/10/2024
11/11/2024
16/12/2024
06/01/2025
20/01/2025
30/01/2025
03/03/2025
04/04/2025
06/05/2025
10/06/2025
14/07/2025
18/08/2025
21/08/2025
22/09/2025</v>
      </c>
      <c r="W21" s="125">
        <f>VLOOKUP("*4.9 - R*",'[1]5 BAF'!$A$4:$AAD$4895,23,FALSE)</f>
        <v>46103</v>
      </c>
      <c r="X21" s="125" t="str">
        <f>VLOOKUP("*4.9 - R*",'[1]5 BAF'!$A$4:$AAD$4895,24,FALSE)</f>
        <v>Six-Monthly</v>
      </c>
      <c r="Y21" s="125" t="str">
        <f>VLOOKUP("*4.9 - R*",'[1]5 BAF'!$A$4:$AAD$4895,25,FALSE)</f>
        <v>Not overdue</v>
      </c>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c r="BV21" s="103"/>
      <c r="BW21" s="103"/>
      <c r="BX21" s="103"/>
      <c r="BY21" s="103"/>
      <c r="BZ21" s="103"/>
      <c r="CA21" s="103"/>
      <c r="CB21" s="103"/>
      <c r="CC21" s="103"/>
    </row>
    <row r="22" spans="1:81" s="27" customFormat="1" ht="409.5" x14ac:dyDescent="0.4">
      <c r="A22" s="125" t="str">
        <f>VLOOKUP("*4.11 - R*",'[1]5 BAF'!$A$4:$AAD$4895,1,FALSE)</f>
        <v>4.11 - R</v>
      </c>
      <c r="B22" s="125" t="str">
        <f>VLOOKUP("*4.11 - R*",'[1]5 BAF'!$A$4:$AAD$4895,2,FALSE)</f>
        <v>Our work with local authority is effective</v>
      </c>
      <c r="C22" s="125" t="str">
        <f>VLOOKUP("*4.11 - R*",'[1]5 BAF'!$A$4:$AAD$4895,3,FALSE)</f>
        <v xml:space="preserve">Chris Edwards  
Rotherham Place Director
</v>
      </c>
      <c r="D22" s="125" t="str">
        <f>VLOOKUP("*4.11 - R*",'[1]5 BAF'!$A$4:$AAD$4895,4,FALSE)</f>
        <v xml:space="preserve">Claire Smith
</v>
      </c>
      <c r="E22" s="125" t="str">
        <f>VLOOKUP("*4.11 - R*",'[1]5 BAF'!$A$4:$AAD$4895,5,FALSE)</f>
        <v>ICB Place Committees</v>
      </c>
      <c r="F22" s="125" t="str">
        <f>VLOOKUP("*4.11 - R*",'[1]5 BAF'!$A$4:$AAD$4895,6,FALSE)</f>
        <v>Accountable</v>
      </c>
      <c r="G22" s="125" t="str">
        <f>VLOOKUP("*4.11 - R*",'[1]5 BAF'!$A$4:$AAD$4895,7,FALSE)</f>
        <v>South Yorkshire Joint Forward Plan</v>
      </c>
      <c r="H22" s="125" t="str">
        <f>VLOOKUP("*4.11 - R*",'[1]5 BAF'!$A$4:$AAD$4895,8,FALSE)</f>
        <v>SY107, SY124, SY021</v>
      </c>
      <c r="I22" s="125" t="str">
        <f>VLOOKUP("*4.11 - R*",'[1]5 BAF'!$A$4:$AAD$4895,9,FALSE)</f>
        <v>1) Rotherham PLACE partnership is co- chaired by ICB RMBC. 
2) Plans are signed off by both organisations. HWBB  strategy signed off by both organisations. 
3) Senior joint posts across key work areas. Health attend Rotherham Partnership Board chaired by RMBC Chief Exec and attend Health Scrutiny routinely. 
4) ICB key member of Rotherham Together Partnership which is leading the way on maximising social vlaue</v>
      </c>
      <c r="J22" s="125" t="str">
        <f>VLOOKUP("*4.11 - R*",'[1]5 BAF'!$A$4:$AAD$4895,10,FALSE)</f>
        <v>Rotherham Place ICB board sub committee</v>
      </c>
      <c r="K22" s="125" t="str">
        <f>VLOOKUP("*4.11 - R*",'[1]5 BAF'!$A$4:$AAD$4895,11,FALSE)</f>
        <v>Health and Well Being Board</v>
      </c>
      <c r="L22" s="125" t="str">
        <f>VLOOKUP("*4.11 - R*",'[1]5 BAF'!$A$4:$AAD$4895,12,FALSE)</f>
        <v>2 x 3 = 6</v>
      </c>
      <c r="M22" s="125" t="str">
        <f>VLOOKUP("*4.11 - R*",'[1]5 BAF'!$A$4:$AAD$4895,13,FALSE)</f>
        <v>No gap identifed</v>
      </c>
      <c r="N22" s="125" t="str">
        <f>VLOOKUP("*4.11 - R*",'[1]5 BAF'!$A$4:$AAD$4895,14,FALSE)</f>
        <v>No gap identifed</v>
      </c>
      <c r="O22" s="125" t="str">
        <f>VLOOKUP("*4.11 - R*",'[1]5 BAF'!$A$4:$AAD$4895,15,FALSE)</f>
        <v>Support and strengthen our partnership arrangements in our places and our SY Integrated Care Partnership</v>
      </c>
      <c r="P22" s="125" t="str">
        <f>VLOOKUP("*4.11 - R*",'[1]5 BAF'!$A$4:$AAD$4895,16,FALSE)</f>
        <v>2 x 2 = 4</v>
      </c>
      <c r="Q22" s="125" t="str">
        <f>VLOOKUP("*4.11 - R*",'[1]5 BAF'!$A$4:$AAD$4895,17,FALSE)</f>
        <v>High</v>
      </c>
      <c r="R22" s="125" t="str">
        <f>VLOOKUP("*4.11 - R*",'[1]5 BAF'!$A$4:$AAD$4895,18,FALSE)</f>
        <v xml:space="preserve">Rotherham partnership works closely on social value. All partners signed up to the social value charter and key staff have had social value training. there are social value champions identified in our team and RMBC are leading on task and finish group to implement best practice </v>
      </c>
      <c r="S22" s="125" t="str">
        <f>VLOOKUP("*4.11 - R*",'[1]5 BAF'!$A$4:$AAD$4895,19,FALSE)</f>
        <v>No gaps identified, no action required</v>
      </c>
      <c r="T22" s="125" t="str">
        <f>VLOOKUP("*4.11 - R*",'[1]5 BAF'!$A$4:$AAD$4895,20,FALSE)</f>
        <v>April 2025 - Continue frequent meetings as a joint senior management group with Council colleagues regarding commissioning decisions
Review how they work and review attendance - aim to support transparency over workstreams and key priorities/risks within our organisations to manage and mitigate impact across H&amp;SC on decisions.  Meetings working well and continue to use as a platform to discuss partnership working particularly in difficult decision across organisations to prevent unintended impact. Review to be completed by end of Q2 25/26</v>
      </c>
      <c r="U22" s="125" t="str">
        <f>VLOOKUP("*4.11 - R*",'[1]5 BAF'!$A$4:$AAD$4895,21,FALSE)</f>
        <v xml:space="preserve">Audit BCF arrangements - internal audit completed as part of preparation for 25/26. understanding of budget lines and services within s75, agreement of prioirty of spend in IBCF </v>
      </c>
      <c r="V22" s="125" t="str">
        <f>VLOOKUP("*4.11 - R*",'[1]5 BAF'!$A$4:$AAD$4895,22,FALSE)</f>
        <v>07/10/2024
11/11/2024
16/12/2024
06/01/2025
20/01/2025
30/01/2025
03/03/2025
04/04/2025
06/05/2025
10/06/2025
14/07/2025
18/08/2025
21/08/2025
22/09/2025</v>
      </c>
      <c r="W22" s="125">
        <f>VLOOKUP("*4.11 - R*",'[1]5 BAF'!$A$4:$AAD$4895,23,FALSE)</f>
        <v>46103</v>
      </c>
      <c r="X22" s="125" t="str">
        <f>VLOOKUP("*4.11 - R*",'[1]5 BAF'!$A$4:$AAD$4895,24,FALSE)</f>
        <v>Six-Monthly</v>
      </c>
      <c r="Y22" s="125" t="str">
        <f>VLOOKUP("*4.11 - R*",'[1]5 BAF'!$A$4:$AAD$4895,25,FALSE)</f>
        <v>Not overdue</v>
      </c>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c r="BV22" s="103"/>
      <c r="BW22" s="103"/>
      <c r="BX22" s="103"/>
      <c r="BY22" s="103"/>
      <c r="BZ22" s="103"/>
      <c r="CA22" s="103"/>
      <c r="CB22" s="103"/>
      <c r="CC22" s="103"/>
    </row>
    <row r="43" spans="2:2" x14ac:dyDescent="0.5">
      <c r="B43" s="23" t="s">
        <v>323</v>
      </c>
    </row>
  </sheetData>
  <mergeCells count="6">
    <mergeCell ref="A20:B20"/>
    <mergeCell ref="C1:C3"/>
    <mergeCell ref="M2:M3"/>
    <mergeCell ref="A4:B4"/>
    <mergeCell ref="A13:B13"/>
    <mergeCell ref="A17:B17"/>
  </mergeCells>
  <conditionalFormatting sqref="F1:H3 F23:H1048576">
    <cfRule type="containsText" dxfId="63" priority="5" operator="containsText" text="Responsible, Accountable, Consulted, Informed">
      <formula>NOT(ISERROR(SEARCH("Responsible, Accountable, Consulted, Informed",F1)))</formula>
    </cfRule>
  </conditionalFormatting>
  <conditionalFormatting sqref="X2">
    <cfRule type="containsText" dxfId="61" priority="3" operator="containsText" text="not overdue">
      <formula>NOT(ISERROR(SEARCH("not overdue",X2)))</formula>
    </cfRule>
  </conditionalFormatting>
  <conditionalFormatting sqref="Y2">
    <cfRule type="containsText" dxfId="60" priority="1" operator="containsText" text="Y">
      <formula>NOT(ISERROR(SEARCH("Y",Y2)))</formula>
    </cfRule>
  </conditionalFormatting>
  <dataValidations count="1">
    <dataValidation type="list" allowBlank="1" showInputMessage="1" showErrorMessage="1" sqref="F1:F3 F23:F1048576" xr:uid="{1224804B-6E5B-499D-AC1B-E2B726B2B27F}">
      <formula1>"Responsible, Accountable, Consulted, Informed"</formula1>
    </dataValidation>
  </dataValidations>
  <pageMargins left="0.70866141732283472" right="0.70866141732283472" top="0.74803149606299213" bottom="0.74803149606299213" header="0.31496062992125984" footer="0.31496062992125984"/>
  <pageSetup paperSize="8" scale="40" fitToHeight="0" orientation="landscape" r:id="rId1"/>
  <extLst>
    <ext xmlns:x14="http://schemas.microsoft.com/office/spreadsheetml/2009/9/main" uri="{78C0D931-6437-407d-A8EE-F0AAD7539E65}">
      <x14:conditionalFormattings>
        <x14:conditionalFormatting xmlns:xm="http://schemas.microsoft.com/office/excel/2006/main">
          <x14:cfRule type="containsText" priority="2" operator="containsText" id="{68CEAA20-7C9F-4BC3-A077-F75BF3041803}">
            <xm:f>NOT(ISERROR(SEARCH("-",X2)))</xm:f>
            <xm:f>"-"</xm:f>
            <x14:dxf>
              <font>
                <b/>
                <i val="0"/>
                <color theme="0"/>
              </font>
              <fill>
                <patternFill>
                  <bgColor rgb="FFFF0000"/>
                </patternFill>
              </fill>
            </x14:dxf>
          </x14:cfRule>
          <xm:sqref>X2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3CE7-1B8C-4ADD-9D17-7999B98539B7}">
  <dimension ref="A1:DA78"/>
  <sheetViews>
    <sheetView zoomScale="80" zoomScaleNormal="80" workbookViewId="0">
      <selection activeCell="I17" sqref="I17"/>
    </sheetView>
  </sheetViews>
  <sheetFormatPr defaultColWidth="8.7265625" defaultRowHeight="14.5" x14ac:dyDescent="0.35"/>
  <cols>
    <col min="1" max="24" width="8.7265625" style="144"/>
    <col min="25" max="16384" width="8.7265625" style="116"/>
  </cols>
  <sheetData>
    <row r="1" spans="1:105" customFormat="1" x14ac:dyDescent="0.35">
      <c r="A1" s="9" t="s">
        <v>274</v>
      </c>
      <c r="B1" s="10"/>
      <c r="C1" s="10"/>
      <c r="D1" s="10"/>
      <c r="E1" s="10"/>
      <c r="F1" s="10"/>
      <c r="G1" s="10"/>
      <c r="H1" s="10"/>
      <c r="I1" s="10"/>
      <c r="J1" s="10"/>
      <c r="K1" s="10"/>
      <c r="L1" s="10"/>
      <c r="M1" s="10"/>
      <c r="N1" s="10"/>
      <c r="O1" s="10"/>
      <c r="P1" s="10"/>
      <c r="Q1" s="10"/>
      <c r="R1" s="10"/>
      <c r="S1" s="10"/>
      <c r="T1" s="10"/>
      <c r="U1" s="10"/>
      <c r="V1" s="10"/>
      <c r="W1" s="10"/>
      <c r="X1" s="10"/>
    </row>
    <row r="2" spans="1:105" customFormat="1" ht="20" x14ac:dyDescent="0.4">
      <c r="A2" s="241" t="s">
        <v>156</v>
      </c>
      <c r="B2" s="241"/>
      <c r="C2" s="241"/>
      <c r="D2" s="241"/>
      <c r="E2" s="241"/>
      <c r="F2" s="241"/>
      <c r="G2" s="241"/>
      <c r="H2" s="241"/>
      <c r="I2" s="241"/>
      <c r="J2" s="241"/>
      <c r="K2" s="241"/>
      <c r="L2" s="241"/>
      <c r="M2" s="241"/>
      <c r="N2" s="241"/>
      <c r="O2" s="241"/>
      <c r="P2" s="241"/>
      <c r="Q2" s="241"/>
      <c r="R2" s="241"/>
      <c r="S2" s="241"/>
      <c r="T2" s="241"/>
      <c r="U2" s="241"/>
      <c r="V2" s="241"/>
      <c r="W2" s="241"/>
      <c r="X2" s="241"/>
      <c r="Y2" s="241"/>
      <c r="AA2" s="241" t="s">
        <v>157</v>
      </c>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row>
    <row r="4" spans="1:105" s="160" customFormat="1" ht="33.5" customHeight="1" x14ac:dyDescent="0.35">
      <c r="A4" s="242" t="s">
        <v>275</v>
      </c>
      <c r="B4" s="242"/>
      <c r="C4" s="242"/>
      <c r="D4" s="242"/>
      <c r="E4" s="159"/>
      <c r="F4" s="242" t="s">
        <v>276</v>
      </c>
      <c r="G4" s="242"/>
      <c r="H4" s="242"/>
      <c r="I4" s="242"/>
      <c r="J4" s="159"/>
      <c r="K4" s="242" t="s">
        <v>277</v>
      </c>
      <c r="L4" s="242"/>
      <c r="M4" s="242"/>
      <c r="N4" s="242"/>
      <c r="O4" s="159"/>
      <c r="P4" s="242" t="s">
        <v>278</v>
      </c>
      <c r="Q4" s="242"/>
      <c r="R4" s="242"/>
      <c r="S4" s="242"/>
      <c r="T4" s="159"/>
      <c r="U4" s="242" t="s">
        <v>279</v>
      </c>
      <c r="V4" s="242"/>
      <c r="W4" s="242"/>
      <c r="X4" s="242"/>
      <c r="AA4" s="242" t="s">
        <v>280</v>
      </c>
      <c r="AB4" s="242"/>
      <c r="AC4" s="242"/>
      <c r="AD4" s="242"/>
      <c r="AE4" s="159"/>
      <c r="AF4" s="242" t="s">
        <v>281</v>
      </c>
      <c r="AG4" s="242"/>
      <c r="AH4" s="242"/>
      <c r="AI4" s="242"/>
      <c r="AJ4" s="159"/>
      <c r="AK4" s="242" t="s">
        <v>282</v>
      </c>
      <c r="AL4" s="242"/>
      <c r="AM4" s="242"/>
      <c r="AN4" s="242"/>
      <c r="AO4" s="159"/>
      <c r="AP4" s="242" t="s">
        <v>283</v>
      </c>
      <c r="AQ4" s="242"/>
      <c r="AR4" s="242"/>
      <c r="AS4" s="242"/>
      <c r="AT4" s="159"/>
      <c r="AU4" s="242" t="s">
        <v>284</v>
      </c>
      <c r="AV4" s="242"/>
      <c r="AW4" s="242"/>
      <c r="AX4" s="242"/>
      <c r="AZ4" s="242" t="s">
        <v>285</v>
      </c>
      <c r="BA4" s="242"/>
      <c r="BB4" s="242"/>
      <c r="BC4" s="242"/>
      <c r="BD4" s="161"/>
      <c r="BE4" s="242" t="s">
        <v>286</v>
      </c>
      <c r="BF4" s="242"/>
      <c r="BG4" s="242"/>
      <c r="BH4" s="242"/>
      <c r="BI4" s="161"/>
      <c r="BJ4" s="242" t="s">
        <v>287</v>
      </c>
      <c r="BK4" s="242"/>
      <c r="BL4" s="242"/>
      <c r="BM4" s="242"/>
      <c r="BN4" s="159"/>
      <c r="BO4" s="242" t="s">
        <v>288</v>
      </c>
      <c r="BP4" s="242"/>
      <c r="BQ4" s="242"/>
      <c r="BR4" s="242"/>
      <c r="BS4" s="159"/>
      <c r="BT4" s="246" t="s">
        <v>289</v>
      </c>
      <c r="BU4" s="246"/>
      <c r="BV4" s="246"/>
      <c r="BW4" s="246"/>
      <c r="BY4" s="242" t="s">
        <v>290</v>
      </c>
      <c r="BZ4" s="242"/>
      <c r="CA4" s="242"/>
      <c r="CB4" s="242"/>
      <c r="CD4" s="242" t="s">
        <v>291</v>
      </c>
      <c r="CE4" s="242"/>
      <c r="CF4" s="242"/>
      <c r="CG4" s="242"/>
      <c r="CH4" s="159"/>
      <c r="CI4" s="242" t="s">
        <v>292</v>
      </c>
      <c r="CJ4" s="242"/>
      <c r="CK4" s="242"/>
      <c r="CL4" s="242"/>
      <c r="CM4" s="161"/>
      <c r="CN4" s="242" t="s">
        <v>194</v>
      </c>
      <c r="CO4" s="242"/>
      <c r="CP4" s="242"/>
      <c r="CQ4" s="242"/>
      <c r="CR4" s="159"/>
      <c r="CS4" s="242" t="s">
        <v>279</v>
      </c>
      <c r="CT4" s="242"/>
      <c r="CU4" s="242"/>
      <c r="CV4" s="242"/>
      <c r="CW4" s="159"/>
      <c r="CX4" s="242" t="s">
        <v>293</v>
      </c>
      <c r="CY4" s="242"/>
      <c r="CZ4" s="242"/>
      <c r="DA4" s="242"/>
    </row>
    <row r="6" spans="1:105" x14ac:dyDescent="0.35">
      <c r="A6" s="162"/>
      <c r="B6" s="162"/>
      <c r="C6" s="162"/>
      <c r="D6" s="162"/>
      <c r="AU6" s="245" t="s">
        <v>294</v>
      </c>
      <c r="AV6" s="245"/>
      <c r="AW6" s="245"/>
      <c r="AX6" s="245"/>
      <c r="AZ6" s="245" t="s">
        <v>294</v>
      </c>
      <c r="BA6" s="245"/>
      <c r="BB6" s="245"/>
      <c r="BC6" s="245"/>
      <c r="BJ6" s="245" t="s">
        <v>294</v>
      </c>
      <c r="BK6" s="245"/>
      <c r="BL6" s="245"/>
      <c r="BM6" s="245"/>
      <c r="BT6" s="245" t="s">
        <v>294</v>
      </c>
      <c r="BU6" s="245"/>
      <c r="BV6" s="245"/>
      <c r="BW6" s="245"/>
      <c r="CN6" s="245" t="s">
        <v>294</v>
      </c>
      <c r="CO6" s="245"/>
      <c r="CP6" s="245"/>
      <c r="CQ6" s="245"/>
    </row>
    <row r="7" spans="1:105" ht="14.5" customHeight="1" x14ac:dyDescent="0.35">
      <c r="A7" s="162"/>
      <c r="B7" s="162"/>
      <c r="C7" s="162"/>
      <c r="D7" s="162"/>
      <c r="P7" s="244"/>
      <c r="Q7" s="244"/>
      <c r="R7" s="244"/>
      <c r="S7" s="244"/>
    </row>
    <row r="18" spans="82:85" x14ac:dyDescent="0.35">
      <c r="CD18" s="245" t="s">
        <v>294</v>
      </c>
      <c r="CE18" s="245"/>
      <c r="CF18" s="245"/>
      <c r="CG18" s="245"/>
    </row>
    <row r="52" spans="1:4" x14ac:dyDescent="0.35">
      <c r="A52" s="247" t="s">
        <v>294</v>
      </c>
      <c r="B52" s="247"/>
      <c r="C52" s="247"/>
      <c r="D52" s="247"/>
    </row>
    <row r="73" spans="21:45" x14ac:dyDescent="0.35">
      <c r="AA73" s="248" t="s">
        <v>294</v>
      </c>
      <c r="AB73" s="248"/>
      <c r="AC73" s="248"/>
      <c r="AD73" s="248"/>
      <c r="AF73" s="248" t="s">
        <v>294</v>
      </c>
      <c r="AG73" s="248"/>
      <c r="AH73" s="248"/>
      <c r="AI73" s="248"/>
      <c r="AK73" s="248" t="s">
        <v>294</v>
      </c>
      <c r="AL73" s="248"/>
      <c r="AM73" s="248"/>
      <c r="AN73" s="248"/>
      <c r="AP73" s="248" t="s">
        <v>294</v>
      </c>
      <c r="AQ73" s="248"/>
      <c r="AR73" s="248"/>
      <c r="AS73" s="248"/>
    </row>
    <row r="78" spans="21:45" x14ac:dyDescent="0.35">
      <c r="U78" s="243" t="s">
        <v>294</v>
      </c>
      <c r="V78" s="243"/>
      <c r="W78" s="243"/>
      <c r="X78" s="243"/>
    </row>
  </sheetData>
  <mergeCells count="36">
    <mergeCell ref="A52:D52"/>
    <mergeCell ref="AA73:AD73"/>
    <mergeCell ref="AF73:AI73"/>
    <mergeCell ref="AK73:AN73"/>
    <mergeCell ref="AP73:AS73"/>
    <mergeCell ref="CS4:CV4"/>
    <mergeCell ref="BO4:BR4"/>
    <mergeCell ref="U78:X78"/>
    <mergeCell ref="P7:S7"/>
    <mergeCell ref="CD18:CG18"/>
    <mergeCell ref="BT4:BW4"/>
    <mergeCell ref="BY4:CB4"/>
    <mergeCell ref="CD4:CG4"/>
    <mergeCell ref="CI4:CL4"/>
    <mergeCell ref="CN4:CQ4"/>
    <mergeCell ref="AU6:AX6"/>
    <mergeCell ref="AZ6:BC6"/>
    <mergeCell ref="BJ6:BM6"/>
    <mergeCell ref="BT6:BW6"/>
    <mergeCell ref="CN6:CQ6"/>
    <mergeCell ref="A2:Y2"/>
    <mergeCell ref="AA2:DA2"/>
    <mergeCell ref="A4:D4"/>
    <mergeCell ref="F4:I4"/>
    <mergeCell ref="K4:N4"/>
    <mergeCell ref="P4:S4"/>
    <mergeCell ref="U4:X4"/>
    <mergeCell ref="AA4:AD4"/>
    <mergeCell ref="AF4:AI4"/>
    <mergeCell ref="AK4:AN4"/>
    <mergeCell ref="AP4:AS4"/>
    <mergeCell ref="AU4:AX4"/>
    <mergeCell ref="AZ4:BC4"/>
    <mergeCell ref="BE4:BH4"/>
    <mergeCell ref="BJ4:BM4"/>
    <mergeCell ref="CX4:DA4"/>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C2873-313C-450B-9F13-CC52CC44AD51}">
  <dimension ref="A1:AB3969"/>
  <sheetViews>
    <sheetView topLeftCell="A13" zoomScale="60" zoomScaleNormal="60" workbookViewId="0">
      <selection activeCell="A13" sqref="A1:XFD1048576"/>
    </sheetView>
  </sheetViews>
  <sheetFormatPr defaultColWidth="8.81640625" defaultRowHeight="14.5" x14ac:dyDescent="0.35"/>
  <cols>
    <col min="1" max="1" width="28.54296875" customWidth="1"/>
    <col min="2" max="2" width="25.1796875" customWidth="1"/>
    <col min="3" max="3" width="24.81640625" customWidth="1"/>
    <col min="4" max="4" width="15.54296875" customWidth="1"/>
    <col min="5" max="5" width="36" customWidth="1"/>
    <col min="6" max="6" width="66.81640625" customWidth="1"/>
    <col min="7" max="7" width="19.81640625" customWidth="1"/>
    <col min="8" max="9" width="15.54296875" customWidth="1"/>
    <col min="10" max="10" width="20.54296875" customWidth="1"/>
    <col min="11" max="11" width="61.54296875" customWidth="1"/>
    <col min="12" max="12" width="33.1796875" customWidth="1"/>
    <col min="13" max="13" width="23.453125" customWidth="1"/>
    <col min="14" max="15" width="15.54296875" customWidth="1"/>
    <col min="16" max="16" width="17.453125" customWidth="1"/>
    <col min="17" max="17" width="20.1796875" customWidth="1"/>
    <col min="18" max="18" width="22.54296875" customWidth="1"/>
    <col min="19" max="19" width="25.81640625" customWidth="1"/>
    <col min="20" max="20" width="44.1796875" customWidth="1"/>
    <col min="21" max="21" width="143.54296875" customWidth="1"/>
    <col min="22" max="22" width="23.54296875" customWidth="1"/>
    <col min="23" max="23" width="15.81640625" customWidth="1"/>
    <col min="24" max="24" width="16.81640625" customWidth="1"/>
    <col min="25" max="25" width="19.1796875" hidden="1" customWidth="1"/>
    <col min="26" max="26" width="20.54296875" hidden="1" customWidth="1"/>
    <col min="27" max="27" width="22.453125" hidden="1" customWidth="1"/>
    <col min="28" max="28" width="80.81640625" customWidth="1"/>
  </cols>
  <sheetData>
    <row r="1" spans="1:28" x14ac:dyDescent="0.35">
      <c r="G1" s="249" t="s">
        <v>149</v>
      </c>
      <c r="H1" s="249"/>
      <c r="I1" s="249"/>
      <c r="N1" s="2" t="s">
        <v>158</v>
      </c>
      <c r="O1" s="2"/>
      <c r="P1" s="2"/>
    </row>
    <row r="2" spans="1:28" s="1" customFormat="1" ht="93.65" customHeight="1" x14ac:dyDescent="0.35">
      <c r="A2" s="117" t="s">
        <v>129</v>
      </c>
      <c r="B2" s="117" t="s">
        <v>159</v>
      </c>
      <c r="C2" s="117" t="s">
        <v>160</v>
      </c>
      <c r="D2" s="117" t="s">
        <v>161</v>
      </c>
      <c r="E2" s="117" t="s">
        <v>162</v>
      </c>
      <c r="F2" s="117" t="s">
        <v>163</v>
      </c>
      <c r="G2" s="117" t="s">
        <v>13</v>
      </c>
      <c r="H2" s="117" t="s">
        <v>164</v>
      </c>
      <c r="I2" s="117" t="s">
        <v>165</v>
      </c>
      <c r="J2" s="117" t="s">
        <v>133</v>
      </c>
      <c r="K2" s="117" t="s">
        <v>166</v>
      </c>
      <c r="L2" s="117" t="s">
        <v>167</v>
      </c>
      <c r="M2" s="117" t="s">
        <v>134</v>
      </c>
      <c r="N2" s="117" t="s">
        <v>168</v>
      </c>
      <c r="O2" s="117" t="s">
        <v>169</v>
      </c>
      <c r="P2" s="117" t="s">
        <v>170</v>
      </c>
      <c r="Q2" s="117" t="s">
        <v>171</v>
      </c>
      <c r="R2" s="117" t="s">
        <v>172</v>
      </c>
      <c r="S2" s="117" t="s">
        <v>173</v>
      </c>
      <c r="T2" s="117" t="s">
        <v>174</v>
      </c>
      <c r="U2" s="117" t="s">
        <v>175</v>
      </c>
      <c r="V2" s="117" t="s">
        <v>176</v>
      </c>
      <c r="W2" s="188" t="s">
        <v>177</v>
      </c>
      <c r="X2" s="188" t="s">
        <v>178</v>
      </c>
      <c r="Y2" s="189" t="s">
        <v>179</v>
      </c>
      <c r="Z2" s="189" t="s">
        <v>180</v>
      </c>
      <c r="AA2" s="189" t="s">
        <v>181</v>
      </c>
      <c r="AB2" s="189" t="s">
        <v>182</v>
      </c>
    </row>
    <row r="3" spans="1:28" ht="261" x14ac:dyDescent="0.35">
      <c r="A3" s="3" t="str">
        <f>VLOOKUP("*SY124*",'[1]10. Open Risks'!$A$3:$ZY$4998,1,FALSE)</f>
        <v>SY124</v>
      </c>
      <c r="B3" s="4" t="str">
        <f>VLOOKUP("*SY124*",'[1]10. Open Risks'!$A$3:$ZY$4998,2,FALSE)</f>
        <v>ICB</v>
      </c>
      <c r="C3" s="4" t="str">
        <f>VLOOKUP("*SY124*",'[1]10. Open Risks'!$A$3:$ZY$4998,3,FALSE)</f>
        <v>Mental Health Services inc. LD/Autism/CAMHS</v>
      </c>
      <c r="D3" s="4" t="str">
        <f>VLOOKUP("*SY124*",'[1]10. Open Risks'!$A$3:$ZY$4998,4,FALSE)</f>
        <v>1,3,5,6</v>
      </c>
      <c r="E3" s="4" t="str">
        <f>VLOOKUP("*SY124*",'[1]10. Open Risks'!$A$3:$ZY$4998,5,FALSE)</f>
        <v>BAF 1.1.1D, BAF 1.1.1B, BAF 1.1.1R, BAF 1.1.1S, BAF 1.4.1, BAF 1.4.2, BAF 1.4.3.1V, BAF 1.4.3.1CYP, BAF  1.4.3.1B. BAF, 1.4.3.1D, BAF 1.4.3.1R, BAF 1.4.3.1S, BAF 2.10, BAF 3.11, BAF 4.4</v>
      </c>
      <c r="F3" s="4" t="str">
        <f>VLOOKUP("*SY124*",'[1]10. Open Risks'!$A$3:$ZY$4998,6,FALSE)</f>
        <v>National Trajectory for Learning Disability and Autism (LDA) Inpatients - There is a risk that the ICB will not meet the national trajectory for 24/25 based on no more than 30 inpatients per 1 million population, this is due to an increased number of admissions across all 4 places and a number of inpatients who are stuck in hospital with no clear discharge plans, this is also resulting in increased out of area placements being required which is having a significant impact on budgets due to the high cost packages involved with the spot purchased placements</v>
      </c>
      <c r="G3" s="4">
        <f>VLOOKUP("*SY124*",'[1]10. Open Risks'!$A$3:$ZY$4998,7,FALSE)</f>
        <v>4</v>
      </c>
      <c r="H3" s="4">
        <f>VLOOKUP("*SY124*",'[1]10. Open Risks'!$A$3:$ZY$4998,8,FALSE)</f>
        <v>4</v>
      </c>
      <c r="I3" s="99">
        <f>VLOOKUP("*SY124*",'[1]10. Open Risks'!$A$3:$ZY$4998,9,FALSE)</f>
        <v>16</v>
      </c>
      <c r="J3" s="190" t="str">
        <f>VLOOKUP("*SY124*",'[1]10. Open Risks'!$A$3:$ZY$4998,10,FALSE)</f>
        <v>Accountable</v>
      </c>
      <c r="K3" s="4" t="str">
        <f>VLOOKUP("*SY124*",'[1]10. Open Risks'!$A$3:$ZY$4998,11,FALSE)</f>
        <v>1)Regular Case Reviews with place and Programme Director to identify and unblock barriers to discharge
2)Expansion of Children and Young People Keyworker Programme – Prevent risk of admission, facilitate discharge promptly
3)Development of Safe Place/Crisis beds as part of the crisis response pathway to prevent admission and placement breakdown
4)Development of a Specialist Autism Team working alongside existing teams on complex cases
5)Links with both MHLDA Provider Collaboratives who are leading on some of the identified priorities which sit under the overarching national LDA programme
6)Expansion of Forensic Outreach Liaison Services
7)Delivery of SY LDA Housing Needs Assessment
8)Implementation of the Care Education Treatment Review and Dynamic Support Register Policy to ensure that regular independent reviews are taking place to enable discharge planning and implement ICB assurance and escalation processes to provide overall assurance that we are meeting the policy requirements</v>
      </c>
      <c r="L3" s="4" t="str">
        <f>VLOOKUP("*SY124*",'[1]10. Open Risks'!$A$3:$ZY$4998,12,FALSE)</f>
        <v>Chris Edwards 
Rotherham Place Director</v>
      </c>
      <c r="M3" s="4" t="str">
        <f>VLOOKUP("*SY124*",'[1]10. Open Risks'!$A$3:$ZY$4998,13,FALSE)</f>
        <v>LDA Programme Risk</v>
      </c>
      <c r="N3" s="4">
        <f>VLOOKUP("*SY124*",'[1]10. Open Risks'!$A$3:$ZY$4998,14,FALSE)</f>
        <v>3</v>
      </c>
      <c r="O3" s="4">
        <f>VLOOKUP("*SY124*",'[1]10. Open Risks'!$A$3:$ZY$4998,15,FALSE)</f>
        <v>4</v>
      </c>
      <c r="P3" s="99">
        <f>VLOOKUP("*SY124*",'[1]10. Open Risks'!$A$3:$ZY$4998,16,FALSE)</f>
        <v>9</v>
      </c>
      <c r="Q3" s="186" t="str">
        <f>VLOOKUP("*SY124*",'[1]10. Open Risks'!$A$3:$ZY$4998,17,FALSE)</f>
        <v>12/12/2023
25/04/2024
15/07/2024
02/08/2024
28/10/2024
23/12/2024
07/02/2025
20/02/2025
07/04/2025
07/07/2025
17/07/2025
06/10/2025</v>
      </c>
      <c r="R3" s="186">
        <f>VLOOKUP("*SY124*",'[1]10. Open Risks'!$A$3:$ZY$4998,18,FALSE)</f>
        <v>46028</v>
      </c>
      <c r="S3" s="191" t="str">
        <f>VLOOKUP("*SY124*",'[1]10. Open Risks'!$A$3:$ZY$4998,19,FALSE)</f>
        <v>Not overdue</v>
      </c>
      <c r="T3" s="4" t="str">
        <f>VLOOKUP("*SY124*",'[1]10. Open Risks'!$A$3:$ZY$4998,20,FALSE)</f>
        <v>Kelly Glover</v>
      </c>
      <c r="U3" s="4" t="str">
        <f>VLOOKUP("*SY124*",'[1]10. Open Risks'!$A$3:$ZY$4998,21,FALSE)</f>
        <v>July 25 - Safe Space site has been identified and offer is awaiting acceptance.  Mobilised all age keyworking service and working with several adult inpatients to facilitate discharge as well as embedding a more preventative approach in the community.</v>
      </c>
      <c r="V3" s="4" t="str">
        <f>VLOOKUP("*SY124*",'[1]10. Open Risks'!$A$3:$ZY$4998,22,FALSE)</f>
        <v>Quarterly</v>
      </c>
      <c r="W3" s="4" t="str">
        <f>VLOOKUP("*SY124*",'[1]10. Open Risks'!$A$3:$ZY$4998,23,FALSE)</f>
        <v>ICB Place Committee</v>
      </c>
      <c r="X3" s="4" t="str">
        <f>VLOOKUP("*SY124*",'[1]10. Open Risks'!$A$3:$ZY$4998,24,FALSE)</f>
        <v>Quality Performance Patient Involvement Experience (QPPIE)</v>
      </c>
      <c r="Y3" s="4">
        <f>VLOOKUP("*SY124*",'[1]10. Open Risks'!$A$3:$ZY$4998,25,FALSE)</f>
        <v>45215</v>
      </c>
      <c r="Z3" s="4">
        <f>VLOOKUP("*SY124*",'[1]10. Open Risks'!$A$3:$ZY$4998,26,FALSE)</f>
        <v>45200</v>
      </c>
      <c r="AA3" s="4">
        <f>VLOOKUP("*SY124*",'[1]10. Open Risks'!$A$3:$ZY$4998,27,FALSE)</f>
        <v>524</v>
      </c>
      <c r="AB3" s="5" t="str">
        <f>VLOOKUP("*SY124*",'[1]10. Open Risks'!$A$3:$ZY$4998,28,FALSE)</f>
        <v>Update 17/7/25 - Not changed the risk ratings as whilst there has been progress with the mitigations, we will not see the benefit until later in the year and next year due to the mobilisation timeframe and the timeframes for discharge pathways being longer.
Update 3/2/25 - Reduced the residual risk likelihood to 3 as there has been an updated trajectory to achieve of 10% less than baseline in April 24, this will be a challenge but is more achievable.  All the same mitigations are in place with additional check ins for planned discharges in Q4 with all four places to ensure any issues/barriers are addressed promptly.</v>
      </c>
    </row>
    <row r="4" spans="1:28" ht="261" x14ac:dyDescent="0.35">
      <c r="A4" s="3" t="str">
        <f>VLOOKUP("*SY113*",'[1]10. Open Risks'!$A$3:$ZY$4998,1,FALSE)</f>
        <v xml:space="preserve">SY113  </v>
      </c>
      <c r="B4" s="4" t="str">
        <f>VLOOKUP("*SY113*",'[1]10. Open Risks'!$A$3:$ZY$4998,2,FALSE)</f>
        <v>ICB</v>
      </c>
      <c r="C4" s="4" t="str">
        <f>VLOOKUP("*SY113*",'[1]10. Open Risks'!$A$3:$ZY$4998,3,FALSE)</f>
        <v>Elective Care</v>
      </c>
      <c r="D4" s="4" t="str">
        <f>VLOOKUP("*SY113*",'[1]10. Open Risks'!$A$3:$ZY$4998,4,FALSE)</f>
        <v>1 4 5 8</v>
      </c>
      <c r="E4" s="4" t="str">
        <f>VLOOKUP("*SY113*",'[1]10. Open Risks'!$A$3:$ZY$4998,5,FALSE)</f>
        <v>BAF 1.6.1, BAF 1.6.3, BAF 2.9, BAF 2.10, BAF 2.12, BAF 2.13, BAF 2.14</v>
      </c>
      <c r="F4" s="4" t="str">
        <f>VLOOKUP("*SY113*",'[1]10. Open Risks'!$A$3:$ZY$4998,6,FALSE)</f>
        <v>Waiting Times - There is a risk of failing to deliver the elective reform targets (referral to treatment (RTT) waiting time targets, and reducing the proportion of the RTT waiting list over 52 weeks to less than 1% of the total) due to high demand for services, workforce shortages, pandemic and industrial action backlogs, which may affect patient access, patient safety and experience, and SY ICB reputation.</v>
      </c>
      <c r="G4" s="4">
        <f>VLOOKUP("*SY113*",'[1]10. Open Risks'!$A$3:$ZY$4998,7,FALSE)</f>
        <v>4</v>
      </c>
      <c r="H4" s="4">
        <f>VLOOKUP("*SY113*",'[1]10. Open Risks'!$A$3:$ZY$4998,8,FALSE)</f>
        <v>5</v>
      </c>
      <c r="I4" s="99">
        <f>VLOOKUP("*SY113*",'[1]10. Open Risks'!$A$3:$ZY$4998,9,FALSE)</f>
        <v>20</v>
      </c>
      <c r="J4" s="190" t="str">
        <f>VLOOKUP("*SY113*",'[1]10. Open Risks'!$A$3:$ZY$4998,10,FALSE)</f>
        <v>Accountable</v>
      </c>
      <c r="K4" s="4" t="str">
        <f>VLOOKUP("*SY113*",'[1]10. Open Risks'!$A$3:$ZY$4998,11,FALSE)</f>
        <v xml:space="preserve">1)Implement South Yorkshire and Bassetlaw Acute Federation (SYBAF) Diagnostic &amp; Elective Recovery Plan 
2)Getting It Right First Time (GIRFT) improvement programme
3)NHSE Quality Improvement support                              
4)Implement the 'choice' agenda for patients at the point of referral
5)Clinical improvement programmes in 6 fragile specialties 
6)Paediatric innovator programme for children's specialties
7)Pathway reform, including referral criteria and Advice and Guidance with Primary &amp; Secondary Care Interface Group 
</v>
      </c>
      <c r="L4" s="4" t="str">
        <f>VLOOKUP("*SY113*",'[1]10. Open Risks'!$A$3:$ZY$4998,12,FALSE)</f>
        <v>Sarah Perkins
Director of Transformation and Delivery</v>
      </c>
      <c r="M4" s="4" t="str">
        <f>VLOOKUP("*SY113*",'[1]10. Open Risks'!$A$3:$ZY$4998,13,FALSE)</f>
        <v>Sarah Bayliss</v>
      </c>
      <c r="N4" s="4">
        <f>VLOOKUP("*SY113*",'[1]10. Open Risks'!$A$3:$ZY$4998,14,FALSE)</f>
        <v>4</v>
      </c>
      <c r="O4" s="4">
        <f>VLOOKUP("*SY113*",'[1]10. Open Risks'!$A$3:$ZY$4998,15,FALSE)</f>
        <v>3</v>
      </c>
      <c r="P4" s="99">
        <f>VLOOKUP("*SY113*",'[1]10. Open Risks'!$A$3:$ZY$4998,16,FALSE)</f>
        <v>12</v>
      </c>
      <c r="Q4" s="4" t="str">
        <f>VLOOKUP("*SY113*",'[1]10. Open Risks'!$A$3:$ZY$4998,17,FALSE)</f>
        <v>18/08/2023    11/09/2023           02/10/2023                            11/10/2023     10/11/2023 
15/12/2023
05/02/2024
18/03/2024
19/04/2024
24/07/2024
28/10/2024
04/11/2024
16/12/2024
20/12/2024
06/03/2025
09/06/2025
19/06/2025
22/09/2025</v>
      </c>
      <c r="R4" s="186">
        <f>VLOOKUP("*SY113*",'[1]10. Open Risks'!$A$3:$ZY$4998,18,FALSE)</f>
        <v>46013</v>
      </c>
      <c r="S4" s="191" t="str">
        <f>VLOOKUP("*SY113*",'[1]10. Open Risks'!$A$3:$ZY$4998,19,FALSE)</f>
        <v>Not overdue</v>
      </c>
      <c r="T4" s="4" t="str">
        <f>VLOOKUP("*SY113*",'[1]10. Open Risks'!$A$3:$ZY$4998,20,FALSE)</f>
        <v xml:space="preserve">Cathy Hassell  (Managing Director
South Yorkshire &amp; Bassetlaw Acute Federation) / Sarah Bayliss </v>
      </c>
      <c r="U4" s="4" t="str">
        <f>VLOOKUP("*SY113*",'[1]10. Open Risks'!$A$3:$ZY$4998,21,FALSE)</f>
        <v>June 2025 - As providers and systems have successfully reduced the volume of patients waiting over 65 weeks, the national focus has shifted to the constitutional standard of referral to treatment within 18 weeks.   All providers are expected to deliver a 5% improvement on the Nov. 2024 baseline by the end of March 2026; this requires 4 of the 5 SYB Trusts to perform above the national target of 65%.  The system is still struggling to recover waiting lists since COVID and industrial action. 
SYBAF Diagnostic and Elective Recovery Plans are in place.  SYB providers are each working to implement OP and theatre improvement plans to increase productivity, supported by SYB collaborative working groups, GIRFT and NHSE Quality Improvement.  SYB mutual aid principles and SOP agreed. 
Elective Oversight Group (EOG) members actively engaged to collaboratively improve RTT performance and reduce the proportion waiting over 52 weeks.  Clinical improvement groups and the Primary &amp; Secondary Care Interface Group are working on pathway reform including referral criteria and Advice and Guidance.  Independent sector including insourcing and outsourcing utilised to supplement NHS capacity.</v>
      </c>
      <c r="V4" s="4" t="str">
        <f>VLOOKUP("*SY113*",'[1]10. Open Risks'!$A$3:$ZY$4998,22,FALSE)</f>
        <v>Quarterly</v>
      </c>
      <c r="W4" s="4" t="str">
        <f>VLOOKUP("*SY113*",'[1]10. Open Risks'!$A$3:$ZY$4998,23,FALSE)</f>
        <v>ICB Place Committee</v>
      </c>
      <c r="X4" s="4" t="str">
        <f>VLOOKUP("*SY113*",'[1]10. Open Risks'!$A$3:$ZY$4998,24,FALSE)</f>
        <v>Quality Performance Patient Involvement Experience (QPPIE)</v>
      </c>
      <c r="Y4" s="4">
        <f>VLOOKUP("*SY113*",'[1]10. Open Risks'!$A$3:$ZY$4998,25,FALSE)</f>
        <v>45156</v>
      </c>
      <c r="Z4" s="4">
        <f>VLOOKUP("*SY113*",'[1]10. Open Risks'!$A$3:$ZY$4998,26,FALSE)</f>
        <v>45139</v>
      </c>
      <c r="AA4" s="4">
        <f>VLOOKUP("*SY113*",'[1]10. Open Risks'!$A$3:$ZY$4998,27,FALSE)</f>
        <v>565</v>
      </c>
      <c r="AB4" s="5" t="str">
        <f>VLOOKUP("*SY113*",'[1]10. Open Risks'!$A$3:$ZY$4998,28,FALSE)</f>
        <v xml:space="preserve">Risk was discussed at the Acute Federation Board meeting which agreed that, given the current context, the post-mitigation score for the elective recovery risk can be raised to 16 (likelihood – 4 x impact x 4).  They were reassured that the mitigation plan was robust but that industrial action had taken its toll, workforce challenges, UEC pressures and cases of high clinical urgency continue to threaten our ability to eliminate 65 week waits.  
</v>
      </c>
    </row>
    <row r="5" spans="1:28" ht="116" x14ac:dyDescent="0.35">
      <c r="A5" s="3" t="str">
        <f>VLOOKUP("*SY042 - R*",'[1]10. Open Risks'!$A$3:$ZY$4998,1,FALSE)</f>
        <v>SY042 - R</v>
      </c>
      <c r="B5" s="4" t="str">
        <f>VLOOKUP("*SY042 - R*",'[1]10. Open Risks'!$A$3:$ZY$4998,2,FALSE)</f>
        <v>All Places</v>
      </c>
      <c r="C5" s="4" t="str">
        <f>VLOOKUP("*SY042 - R*",'[1]10. Open Risks'!$A$3:$ZY$4998,3,FALSE)</f>
        <v>Finance inc Fraud</v>
      </c>
      <c r="D5" s="4" t="str">
        <f>VLOOKUP("*SY042 - R*",'[1]10. Open Risks'!$A$3:$ZY$4998,4,FALSE)</f>
        <v>6, 7</v>
      </c>
      <c r="E5" s="4" t="str">
        <f>VLOOKUP("*SY042 - R*",'[1]10. Open Risks'!$A$3:$ZY$4998,5,FALSE)</f>
        <v>BAF 1.1.1 BAF 1.3, BAF 4.3</v>
      </c>
      <c r="F5" s="4" t="str">
        <f>VLOOKUP("*SY042 - R*",'[1]10. Open Risks'!$A$3:$ZY$4998,6,FALSE)</f>
        <v>Service Delivery - There is a risk that the number of transformation workstreams within Places are not delivered which will cause a non delivery of our plans of services population health improvement and potential funding gap.</v>
      </c>
      <c r="G5" s="4">
        <f>VLOOKUP("*SY042 - R*",'[1]10. Open Risks'!$A$3:$ZY$4998,7,FALSE)</f>
        <v>4</v>
      </c>
      <c r="H5" s="4">
        <f>VLOOKUP("*SY042 - R*",'[1]10. Open Risks'!$A$3:$ZY$4998,8,FALSE)</f>
        <v>3</v>
      </c>
      <c r="I5" s="100">
        <f>VLOOKUP("*SY042 - R*",'[1]10. Open Risks'!$A$3:$ZY$4998,9,FALSE)</f>
        <v>12</v>
      </c>
      <c r="J5" s="190" t="str">
        <f>VLOOKUP("*SY042 - R*",'[1]10. Open Risks'!$A$3:$ZY$4998,10,FALSE)</f>
        <v>Accountable</v>
      </c>
      <c r="K5" s="4" t="str">
        <f>VLOOKUP("*SY042 - R*",'[1]10. Open Risks'!$A$3:$ZY$4998,11,FALSE)</f>
        <v>1. Rotherham Place Committee  receives updates at regular intervals- papers and verbal updates. 
2. Rotherham Place  Leadership Team meets weekly and can be a  forum for any operational escalations .   
3. The ICB via it's Improvement and Value Meetings (and in conjunction with central PMO) currently undertaking review of 500+ list ed transformation projects with a view to traiging and prioritising. This is a major mitigation .</v>
      </c>
      <c r="L5" s="4" t="str">
        <f>VLOOKUP("*SY042 - R*",'[1]10. Open Risks'!$A$3:$ZY$4998,12,FALSE)</f>
        <v>Lee Outhwaite 
Chief Finance Officer</v>
      </c>
      <c r="M5" s="4" t="str">
        <f>VLOOKUP("*SY042 - R*",'[1]10. Open Risks'!$A$3:$ZY$4998,13,FALSE)</f>
        <v>Previous CCG Risk Management Processes</v>
      </c>
      <c r="N5" s="4">
        <f>VLOOKUP("*SY042 - R*",'[1]10. Open Risks'!$A$3:$ZY$4998,14,FALSE)</f>
        <v>3</v>
      </c>
      <c r="O5" s="4">
        <f>VLOOKUP("*SY042 - R*",'[1]10. Open Risks'!$A$3:$ZY$4998,15,FALSE)</f>
        <v>4</v>
      </c>
      <c r="P5" s="119">
        <f>VLOOKUP("*SY042 - R*",'[1]10. Open Risks'!$A$3:$ZY$4998,16,FALSE)</f>
        <v>12</v>
      </c>
      <c r="Q5" s="4" t="str">
        <f>VLOOKUP("*SY042 - R*",'[1]10. Open Risks'!$A$3:$ZY$4998,17,FALSE)</f>
        <v>30/09/2024
04/11/2024
05/12/2024
30/01/2025
07/02/2025
05/06/2025
22/06/2025
30/07/2025
06/10/2025</v>
      </c>
      <c r="R5" s="186">
        <f>VLOOKUP("*SY042 - R*",'[1]10. Open Risks'!$A$3:$ZY$4998,18,FALSE)</f>
        <v>46028</v>
      </c>
      <c r="S5" s="191" t="str">
        <f>VLOOKUP("*SY042 - R*",'[1]10. Open Risks'!$A$3:$ZY$4998,19,FALSE)</f>
        <v>not overdue</v>
      </c>
      <c r="T5" s="4" t="str">
        <f>VLOOKUP("*SY042 - R*",'[1]10. Open Risks'!$A$3:$ZY$4998,20,FALSE)</f>
        <v>Wendy Allott
Claire Smith</v>
      </c>
      <c r="U5" s="4" t="str">
        <f>VLOOKUP("*SY042 - R*",'[1]10. Open Risks'!$A$3:$ZY$4998,21,FALSE)</f>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
      <c r="V5" s="4" t="str">
        <f>VLOOKUP("*SY042 - R*",'[1]10. Open Risks'!$A$3:$ZY$4998,22,FALSE)</f>
        <v>Monthly</v>
      </c>
      <c r="W5" s="4" t="str">
        <f>VLOOKUP("*SY042 - R*",'[1]10. Open Risks'!$A$3:$ZY$4998,23,FALSE)</f>
        <v>ICB Place Committee</v>
      </c>
      <c r="X5" s="4" t="str">
        <f>VLOOKUP("*SY042 - R*",'[1]10. Open Risks'!$A$3:$ZY$4998,24,FALSE)</f>
        <v>Finance &amp; Investment Committee</v>
      </c>
      <c r="Y5" s="4">
        <f>VLOOKUP("*SY042 - R*",'[1]10. Open Risks'!$A$3:$ZY$4998,25,FALSE)</f>
        <v>44900</v>
      </c>
      <c r="Z5" s="4">
        <f>VLOOKUP("*SY042 - R*",'[1]10. Open Risks'!$A$3:$ZY$4998,26,FALSE)</f>
        <v>44896</v>
      </c>
      <c r="AA5" s="4">
        <f>VLOOKUP("*SY042 - R*",'[1]10. Open Risks'!$A$3:$ZY$4998,27,FALSE)</f>
        <v>749</v>
      </c>
      <c r="AB5" s="5" t="str">
        <f>VLOOKUP("*SY042 - R*",'[1]10. Open Risks'!$A$3:$ZY$4998,28,FALSE)</f>
        <v>Discussed at Finance and Investment Committee - identified matching BAF objective (4.3). Residual risk score increased to 5 x 4 = 20
14/10/24 - Split risks now applied on spreadsheet</v>
      </c>
    </row>
    <row r="6" spans="1:28" ht="130.5" x14ac:dyDescent="0.35">
      <c r="A6" s="3" t="str">
        <f>VLOOKUP("*SY040 - R*",'[1]10. Open Risks'!$A$3:$ZY$4998,1,FALSE)</f>
        <v>SY040 - R</v>
      </c>
      <c r="B6" s="4" t="str">
        <f>VLOOKUP("*SY040 - R*",'[1]10. Open Risks'!$A$3:$ZY$4998,2,FALSE)</f>
        <v>All Places</v>
      </c>
      <c r="C6" s="4" t="str">
        <f>VLOOKUP("*SY040 - R*",'[1]10. Open Risks'!$A$3:$ZY$4998,3,FALSE)</f>
        <v>Children and Young People</v>
      </c>
      <c r="D6" s="4" t="str">
        <f>VLOOKUP("*SY040 - R*",'[1]10. Open Risks'!$A$3:$ZY$4998,4,FALSE)</f>
        <v>5, 6</v>
      </c>
      <c r="E6" s="4" t="str">
        <f>VLOOKUP("*SY040 - R*",'[1]10. Open Risks'!$A$3:$ZY$4998,5,FALSE)</f>
        <v>BAF 1.4.1, BAF 1.4.2, BAF 1.4.3.1, BAF 1.4.3, BAF 1.6.1, BAF 1.6.2, BAF 1.6.3</v>
      </c>
      <c r="F6" s="4" t="str">
        <f>VLOOKUP("*SY040 - R*",'[1]10. Open Risks'!$A$3:$ZY$4998,6,FALSE)</f>
        <v>Sustainability of Improvement in CAMHS Service Delivery (Neurodevelopmental Pathway)
There is a risk of reduced sustainability of improvements in the quality of Child and Adolescent Mental Health Services (CAMHS), specifically within the neurodevelopmental pathway, due to long waits across the Integrated Care Board (ICB), with some areas having waits to access neurodevelopmental pathways up to 8 years. This may result in continued dissatisfaction with the service from GPs, families, and children and young people, as well as unmet needs leading to increased acuity in patient presentations</v>
      </c>
      <c r="G6" s="4">
        <f>VLOOKUP("*SY040 - R*",'[1]10. Open Risks'!$A$3:$ZY$4998,7,FALSE)</f>
        <v>3</v>
      </c>
      <c r="H6" s="4">
        <f>VLOOKUP("*SY040 - R*",'[1]10. Open Risks'!$A$3:$ZY$4998,8,FALSE)</f>
        <v>4</v>
      </c>
      <c r="I6" s="100">
        <f>VLOOKUP("*SY040 - R*",'[1]10. Open Risks'!$A$3:$ZY$4998,9,FALSE)</f>
        <v>12</v>
      </c>
      <c r="J6" s="190" t="str">
        <f>VLOOKUP("*SY040 - R*",'[1]10. Open Risks'!$A$3:$ZY$4998,10,FALSE)</f>
        <v>Accountable</v>
      </c>
      <c r="K6" s="4" t="str">
        <f>VLOOKUP("*SY040 - R*",'[1]10. Open Risks'!$A$3:$ZY$4998,11,FALSE)</f>
        <v>Weekly meeting between RICB and RDaSH, CAMHS and TRFT.  
Monthly CAMHS contract performance meeting.  "</v>
      </c>
      <c r="L6" s="4" t="str">
        <f>VLOOKUP("*SY040 - R*",'[1]10. Open Risks'!$A$3:$ZY$4998,12,FALSE)</f>
        <v>Chris Edwards 
Rotherham Place Director</v>
      </c>
      <c r="M6" s="4" t="str">
        <f>VLOOKUP("*SY040 - R*",'[1]10. Open Risks'!$A$3:$ZY$4998,13,FALSE)</f>
        <v>Previous CCG Risk Management Processes</v>
      </c>
      <c r="N6" s="4">
        <f>VLOOKUP("*SY040 - R*",'[1]10. Open Risks'!$A$3:$ZY$4998,14,FALSE)</f>
        <v>3</v>
      </c>
      <c r="O6" s="4">
        <f>VLOOKUP("*SY040 - R*",'[1]10. Open Risks'!$A$3:$ZY$4998,15,FALSE)</f>
        <v>4</v>
      </c>
      <c r="P6" s="100">
        <f>VLOOKUP("*SY040 - R*",'[1]10. Open Risks'!$A$3:$ZY$4998,16,FALSE)</f>
        <v>12</v>
      </c>
      <c r="Q6" s="4" t="str">
        <f>VLOOKUP("*SY040 - R*",'[1]10. Open Risks'!$A$3:$ZY$4998,17,FALSE)</f>
        <v>23/09/2024
23/12/2024
30/12/2024
01/04/2025
07/04/2025
30/06/2025
07/07/2025
06/10/2025</v>
      </c>
      <c r="R6" s="186">
        <f>VLOOKUP("*SY040 - R*",'[1]10. Open Risks'!$A$3:$ZY$4998,18,FALSE)</f>
        <v>46028</v>
      </c>
      <c r="S6" s="191" t="str">
        <f>VLOOKUP("*SY040 - R*",'[1]10. Open Risks'!$A$3:$ZY$4998,19,FALSE)</f>
        <v>not overdue</v>
      </c>
      <c r="T6" s="4" t="str">
        <f>VLOOKUP("*SY040 - R*",'[1]10. Open Risks'!$A$3:$ZY$4998,20,FALSE)</f>
        <v>Claire Smith</v>
      </c>
      <c r="U6" s="4" t="str">
        <f>VLOOKUP("*SY040 - R*",'[1]10. Open Risks'!$A$3:$ZY$4998,21,FALSE)</f>
        <v>January 2025 - The peer review was superseded as we had an unannounced (CQC/OFSTED) inspection which went well and our outcome is now published. The positive outcome means we wont be inspected for at least 5 years. We have also agreed some non recurrent money for our CDC neurodevelopment assessment service to reduce waiting times (0-5 yrs) a trajectory is being developed with TRFT.  funding transferred to trft and resource increasing to provide support to reduce waits - monitoring in place 
Oct 2025 - progressing well with additional resource in place</v>
      </c>
      <c r="V6" s="4" t="str">
        <f>VLOOKUP("*SY040 - R*",'[1]10. Open Risks'!$A$3:$ZY$4998,22,FALSE)</f>
        <v>Quarterly</v>
      </c>
      <c r="W6" s="4" t="str">
        <f>VLOOKUP("*SY040 - R*",'[1]10. Open Risks'!$A$3:$ZY$4998,23,FALSE)</f>
        <v>ICB Place Committee</v>
      </c>
      <c r="X6" s="4" t="str">
        <f>VLOOKUP("*SY040 - R*",'[1]10. Open Risks'!$A$3:$ZY$4998,24,FALSE)</f>
        <v>Quality Performance Patient Involvement Experience (QPPIE)</v>
      </c>
      <c r="Y6" s="4">
        <f>VLOOKUP("*SY040 - R*",'[1]10. Open Risks'!$A$3:$ZY$4998,25,FALSE)</f>
        <v>44900</v>
      </c>
      <c r="Z6" s="4">
        <f>VLOOKUP("*SY040 - R*",'[1]10. Open Risks'!$A$3:$ZY$4998,26,FALSE)</f>
        <v>44896</v>
      </c>
      <c r="AA6" s="4">
        <f>VLOOKUP("*SY040 - R*",'[1]10. Open Risks'!$A$3:$ZY$4998,27,FALSE)</f>
        <v>749</v>
      </c>
      <c r="AB6" s="5" t="str">
        <f>VLOOKUP("*SY040 - R*",'[1]10. Open Risks'!$A$3:$ZY$4998,28,FALSE)</f>
        <v>14/10/24 - Split risks now applied on spreadsheet</v>
      </c>
    </row>
    <row r="7" spans="1:28" ht="188.5" x14ac:dyDescent="0.35">
      <c r="A7" s="3" t="str">
        <f>VLOOKUP("*SY107 - R*",'[1]10. Open Risks'!$A$3:$ZY$4998,1,FALSE)</f>
        <v>SY107 - R</v>
      </c>
      <c r="B7" s="4" t="str">
        <f>VLOOKUP("*SY107 - R*",'[1]10. Open Risks'!$A$3:$ZY$4998,2,FALSE)</f>
        <v>All Places</v>
      </c>
      <c r="C7" s="4" t="str">
        <f>VLOOKUP("*SY107 - R*",'[1]10. Open Risks'!$A$3:$ZY$4998,3,FALSE)</f>
        <v>Children and Young People</v>
      </c>
      <c r="D7" s="4" t="str">
        <f>VLOOKUP("*SY107 - R*",'[1]10. Open Risks'!$A$3:$ZY$4998,4,FALSE)</f>
        <v>1,2,3,4,5,6,7,8</v>
      </c>
      <c r="E7" s="4" t="str">
        <f>VLOOKUP("*SY107 - R*",'[1]10. Open Risks'!$A$3:$ZY$4998,5,FALSE)</f>
        <v>BAF 1.1, BAF 1.4.3.1, BAF 1.4.3, BAF 1.6.1, BAF 1.6.3</v>
      </c>
      <c r="F7" s="4" t="str">
        <f>VLOOKUP("*SY107 - R*",'[1]10. Open Risks'!$A$3:$ZY$4998,6,FALSE)</f>
        <v>Community Paediatrics/Childrens Pathways - There is a risk that current commissioned services, pathways and capacity of the services in place to support people are not aligned to meet the increasing needs of the Children and Young People (CYP) population (Including Autim Spectrum Disorder (ASD) Assessments, Sleep Pathways, Enuresis/Continence Support Speech and Language Therapy (SALT) and other related services is insufficient to meet the increasing demand resulting in people not receiving the timely care and support they require by the most appropriate service in the most appropriate setting. This could result in poor patient experience and impact upon quality of care and support. This also increases the risk that the ICB and Local Authority are unable to meet their statutory duties in relation to Education Health Care Plan (EHCP)/Special Eduacational Needs and Disaibilities (SEND) and means that children and young people are not having their needs met appropriately</v>
      </c>
      <c r="G7" s="4">
        <f>VLOOKUP("*SY107 - R*",'[1]10. Open Risks'!$A$3:$ZY$4998,7,FALSE)</f>
        <v>4</v>
      </c>
      <c r="H7" s="4">
        <f>VLOOKUP("*SY107 - R*",'[1]10. Open Risks'!$A$3:$ZY$4998,8,FALSE)</f>
        <v>4</v>
      </c>
      <c r="I7" s="99">
        <f>VLOOKUP("*SY107 - R*",'[1]10. Open Risks'!$A$3:$ZY$4998,9,FALSE)</f>
        <v>16</v>
      </c>
      <c r="J7" s="192" t="str">
        <f>VLOOKUP("*SY107 - R*",'[1]10. Open Risks'!$A$3:$ZY$4998,10,FALSE)</f>
        <v>Responsible</v>
      </c>
      <c r="K7" s="4" t="str">
        <f>VLOOKUP("*SY107 - R*",'[1]10. Open Risks'!$A$3:$ZY$4998,11,FALSE)</f>
        <v>1)ICB Place Committees/Leadership - oversight of risk and actions required to mitigate. 
2)QPIE meetings 
3)ICB operational executive
4)Place Governance in place for SEND, jointly with LA
5) CYP community services review agreed with TRFT July 25</v>
      </c>
      <c r="L7" s="4" t="str">
        <f>VLOOKUP("*SY107 - R*",'[1]10. Open Risks'!$A$3:$ZY$4998,12,FALSE)</f>
        <v xml:space="preserve">Katy Calvin-Thomas
Barnsley Place Director
</v>
      </c>
      <c r="M7" s="4" t="str">
        <f>VLOOKUP("*SY107 - R*",'[1]10. Open Risks'!$A$3:$ZY$4998,13,FALSE)</f>
        <v>OE</v>
      </c>
      <c r="N7" s="4">
        <f>VLOOKUP("*SY107 - R*",'[1]10. Open Risks'!$A$3:$ZY$4998,14,FALSE)</f>
        <v>3</v>
      </c>
      <c r="O7" s="4">
        <f>VLOOKUP("*SY107 - R*",'[1]10. Open Risks'!$A$3:$ZY$4998,15,FALSE)</f>
        <v>4</v>
      </c>
      <c r="P7" s="100">
        <f>VLOOKUP("*SY107 - R*",'[1]10. Open Risks'!$A$3:$ZY$4998,16,FALSE)</f>
        <v>12</v>
      </c>
      <c r="Q7" s="4" t="str">
        <f>VLOOKUP("*SY107 - R*",'[1]10. Open Risks'!$A$3:$ZY$4998,17,FALSE)</f>
        <v>23/09/2024
23/12/2024
02/01/2025
01/04/2025
30/06/2025
06/10/2025</v>
      </c>
      <c r="R7" s="186">
        <f>VLOOKUP("*SY107 - R*",'[1]10. Open Risks'!$A$3:$ZY$4998,18,FALSE)</f>
        <v>46028</v>
      </c>
      <c r="S7" s="191" t="str">
        <f>VLOOKUP("*SY107 - R*",'[1]10. Open Risks'!$A$3:$ZY$4998,19,FALSE)</f>
        <v>not overdue</v>
      </c>
      <c r="T7" s="4" t="str">
        <f>VLOOKUP("*SY107 - R*",'[1]10. Open Risks'!$A$3:$ZY$4998,20,FALSE)</f>
        <v>Claire Smith</v>
      </c>
      <c r="U7" s="4" t="str">
        <f>VLOOKUP("*SY107 - R*",'[1]10. Open Risks'!$A$3:$ZY$4998,21,FALSE)</f>
        <v xml:space="preserve">July 25 - high impact work is progressing with some successful outcomes in areas such as reducing respiratory admissions, although this is not improving the overall demand on attendances in UEC. Exec meetings with partners are in place with another scheduled for this month. updates through I&amp;V. 
October 2025 - ICB has met with TRFT colleagues twice now to progress work to look at how we reduce the bed base in acute through management of demand. A3 completed for this workstream </v>
      </c>
      <c r="V7" s="4" t="str">
        <f>VLOOKUP("*SY107 - R*",'[1]10. Open Risks'!$A$3:$ZY$4998,22,FALSE)</f>
        <v>Quarterly</v>
      </c>
      <c r="W7" s="4" t="str">
        <f>VLOOKUP("*SY107 - R*",'[1]10. Open Risks'!$A$3:$ZY$4998,23,FALSE)</f>
        <v>ICB Place Committee</v>
      </c>
      <c r="X7" s="4" t="str">
        <f>VLOOKUP("*SY107 - R*",'[1]10. Open Risks'!$A$3:$ZY$4998,24,FALSE)</f>
        <v>Quality Performance Patient Involvement Experience (QPPIE)</v>
      </c>
      <c r="Y7" s="4">
        <f>VLOOKUP("*SY107 - R*",'[1]10. Open Risks'!$A$3:$ZY$4998,25,FALSE)</f>
        <v>45124</v>
      </c>
      <c r="Z7" s="4">
        <f>VLOOKUP("*SY107 - R*",'[1]10. Open Risks'!$A$3:$ZY$4998,26,FALSE)</f>
        <v>45108</v>
      </c>
      <c r="AA7" s="4">
        <f>VLOOKUP("*SY107 - R*",'[1]10. Open Risks'!$A$3:$ZY$4998,27,FALSE)</f>
        <v>589</v>
      </c>
      <c r="AB7" s="5" t="str">
        <f>VLOOKUP("*SY107 - R*",'[1]10. Open Risks'!$A$3:$ZY$4998,28,FALSE)</f>
        <v xml:space="preserve">CQC and OFSTEAD inspection unannounced took place in October we have now had in public the outcome which is extremely positive. Inspectors expected in person week commencing 30th Sept. officers prepared well for this and have complied with all current requests for information, with a level of confidence in our ability to show the good work across our Place. We have also agreed through the SEND exec and Place Exec non recurrent funding  for the CDC neurodevelopment assessments of 0-5 yr olds provided by the Trust. funding agreed March and transferred - increase in resource to support waiting list reduction commenced and being monitored </v>
      </c>
    </row>
    <row r="8" spans="1:28" ht="275.5" x14ac:dyDescent="0.35">
      <c r="A8" s="3" t="str">
        <f>VLOOKUP("*SY021*",'[1]10. Open Risks'!$A$3:$ZY$4998,1,FALSE)</f>
        <v xml:space="preserve">SY021
</v>
      </c>
      <c r="B8" s="4" t="str">
        <f>VLOOKUP("*SY021*",'[1]10. Open Risks'!$A$3:$ZY$4998,2,FALSE)</f>
        <v>ICB</v>
      </c>
      <c r="C8" s="4" t="str">
        <f>VLOOKUP("*SY021*",'[1]10. Open Risks'!$A$3:$ZY$4998,3,FALSE)</f>
        <v>Quality</v>
      </c>
      <c r="D8" s="4" t="str">
        <f>VLOOKUP("*SY021*",'[1]10. Open Risks'!$A$3:$ZY$4998,4,FALSE)</f>
        <v>1,2,5,6,8</v>
      </c>
      <c r="E8" s="4" t="str">
        <f>VLOOKUP("*SY021*",'[1]10. Open Risks'!$A$3:$ZY$4998,5,FALSE)</f>
        <v>BAF 1.1, BAF 1.6.1</v>
      </c>
      <c r="F8" s="4" t="str">
        <f>VLOOKUP("*SY021*",'[1]10. Open Risks'!$A$3:$ZY$4998,6,FALSE)</f>
        <v>Learning Disability Mortality Review (LeDeR) - There is a risk that the ICB will not meet national policy requirements for LeDeR, this is due to delays in agreeing workforce and accountability framework, which may result in learning not being identified and embedded across the system to prevent avoidable deaths and reduce health inequalities.  The ICB will also be in breach of Nationally set KPI's resulting in further action by NHSE</v>
      </c>
      <c r="G8" s="4">
        <f>VLOOKUP("*SY021*",'[1]10. Open Risks'!$A$3:$ZY$4998,7,FALSE)</f>
        <v>4</v>
      </c>
      <c r="H8" s="4">
        <f>VLOOKUP("*SY021*",'[1]10. Open Risks'!$A$3:$ZY$4998,8,FALSE)</f>
        <v>3</v>
      </c>
      <c r="I8" s="100">
        <f>VLOOKUP("*SY021*",'[1]10. Open Risks'!$A$3:$ZY$4998,9,FALSE)</f>
        <v>12</v>
      </c>
      <c r="J8" s="192" t="str">
        <f>VLOOKUP("*SY021*",'[1]10. Open Risks'!$A$3:$ZY$4998,10,FALSE)</f>
        <v>Responsible</v>
      </c>
      <c r="K8" s="4" t="str">
        <f>VLOOKUP("*SY021*",'[1]10. Open Risks'!$A$3:$ZY$4998,11,FALSE)</f>
        <v>1) Development of a South Yorkshire Approach in line with the national policy Additional resource to address the backlog 
2) Automation and streamlining processes Additional project management resource been allocated from central LDA team</v>
      </c>
      <c r="L8" s="4" t="str">
        <f>VLOOKUP("*SY021*",'[1]10. Open Risks'!$A$3:$ZY$4998,12,FALSE)</f>
        <v>Chris Edwards 
Rotherham Place Director</v>
      </c>
      <c r="M8" s="4" t="str">
        <f>VLOOKUP("*SY021*",'[1]10. Open Risks'!$A$3:$ZY$4998,13,FALSE)</f>
        <v>Previous CCG Risk Management Processes</v>
      </c>
      <c r="N8" s="4">
        <f>VLOOKUP("*SY021*",'[1]10. Open Risks'!$A$3:$ZY$4998,14,FALSE)</f>
        <v>4</v>
      </c>
      <c r="O8" s="4">
        <f>VLOOKUP("*SY021*",'[1]10. Open Risks'!$A$3:$ZY$4998,15,FALSE)</f>
        <v>3</v>
      </c>
      <c r="P8" s="100">
        <f>VLOOKUP("*SY021*",'[1]10. Open Risks'!$A$3:$ZY$4998,16,FALSE)</f>
        <v>12</v>
      </c>
      <c r="Q8" s="4" t="str">
        <f>VLOOKUP("*SY021*",'[1]10. Open Risks'!$A$3:$ZY$4998,17,FALSE)</f>
        <v>01/06/2022
07/12/2022
24/03/2023
30/03/2023                           16/05/2023
06/06/2023                              16/06/2023                    06/07/2023                                     05/09/2023     16/10/2023
01/12/2023
10/01/2024
18/04/2024
29/07/2024
31/10/2024
03/02/2025
20/02/2025
07/04/2025
05/07/2025
06/10/2025</v>
      </c>
      <c r="R8" s="186">
        <f>VLOOKUP("*SY021*",'[1]10. Open Risks'!$A$3:$ZY$4998,18,FALSE)</f>
        <v>46028</v>
      </c>
      <c r="S8" s="191" t="str">
        <f>VLOOKUP("*SY021*",'[1]10. Open Risks'!$A$3:$ZY$4998,19,FALSE)</f>
        <v>Not overdue</v>
      </c>
      <c r="T8" s="4" t="str">
        <f>VLOOKUP("*SY021*",'[1]10. Open Risks'!$A$3:$ZY$4998,20,FALSE)</f>
        <v xml:space="preserve">Kelly Glover / Anita Winter                      </v>
      </c>
      <c r="U8" s="4" t="str">
        <f>VLOOKUP("*SY021*",'[1]10. Open Risks'!$A$3:$ZY$4998,21,FALSE)</f>
        <v>07/07/25 FTC LeDeR Reviewer extended to September 2025, the same concerns will apply regarding capacity when this post ends.   In light of the planned new ICB model and given that there is uncertainty around the future of the LeDeR team contact with bereaved families for all Doncaster notifications has been placed on hold.  A decision on how these will be progressed will be made once the outcome of the new model is clear.  A new 'Rapid Review' process has been implemented for reviews aged 70+  The 'Rapid Review' which is a streamlined approach to ensure timely completion, efficient use of resources, and continued learning from deaths while maintaining the integrity of the LeDeR process.  Progressing well with completing Rotherham backlog.
06/10/25 Rapid Review Process is offering some improvement.  Reviewers have been set targets for completion of reviews per month based on their WTE to try to increase throughput.  The number of notifications being received is increasing now to a daily basis.  The FTC postholder has been extended to 31 March 2026 but a longer term capacity solution is still required.</v>
      </c>
      <c r="V8" s="4" t="str">
        <f>VLOOKUP("*SY021*",'[1]10. Open Risks'!$A$3:$ZY$4998,22,FALSE)</f>
        <v>Quarterly</v>
      </c>
      <c r="W8" s="4" t="str">
        <f>VLOOKUP("*SY021*",'[1]10. Open Risks'!$A$3:$ZY$4998,23,FALSE)</f>
        <v>ICB Place Committee</v>
      </c>
      <c r="X8" s="4" t="str">
        <f>VLOOKUP("*SY021*",'[1]10. Open Risks'!$A$3:$ZY$4998,24,FALSE)</f>
        <v>Quality Performance Patient Involvement Experience (QPPIE)</v>
      </c>
      <c r="Y8" s="4">
        <f>VLOOKUP("*SY021*",'[1]10. Open Risks'!$A$3:$ZY$4998,25,FALSE)</f>
        <v>44713</v>
      </c>
      <c r="Z8" s="4">
        <f>VLOOKUP("*SY021*",'[1]10. Open Risks'!$A$3:$ZY$4998,26,FALSE)</f>
        <v>44713</v>
      </c>
      <c r="AA8" s="4">
        <f>VLOOKUP("*SY021*",'[1]10. Open Risks'!$A$3:$ZY$4998,27,FALSE)</f>
        <v>882</v>
      </c>
      <c r="AB8" s="5" t="str">
        <f>VLOOKUP("*SY021*",'[1]10. Open Risks'!$A$3:$ZY$4998,28,FALSE)</f>
        <v>Residual likelihood reduced to 3 from 4 due to the ongoing development work and mitigations particularly due to making the fixed term post a permanent post which was due to finish in March 25.</v>
      </c>
    </row>
    <row r="9" spans="1:28" ht="409.5" x14ac:dyDescent="0.35">
      <c r="A9" s="3" t="str">
        <f>VLOOKUP("*SY082*",'[1]10. Open Risks'!$A$3:$ZY$4998,1,FALSE)</f>
        <v>SY082 - System</v>
      </c>
      <c r="B9" s="4" t="str">
        <f>VLOOKUP("*SY082*",'[1]10. Open Risks'!$A$3:$ZY$4998,2,FALSE)</f>
        <v>All Places</v>
      </c>
      <c r="C9" s="4" t="str">
        <f>VLOOKUP("*SY082*",'[1]10. Open Risks'!$A$3:$ZY$4998,3,FALSE)</f>
        <v>Mental Health Services inc. LD/Autism/CAMHS</v>
      </c>
      <c r="D9" s="4" t="str">
        <f>VLOOKUP("*SY082*",'[1]10. Open Risks'!$A$3:$ZY$4998,4,FALSE)</f>
        <v>1,2,3,5,6</v>
      </c>
      <c r="E9" s="4" t="str">
        <f>VLOOKUP("*SY082*",'[1]10. Open Risks'!$A$3:$ZY$4998,5,FALSE)</f>
        <v>BAF 1.4.1, BAF 1.6.3, BAF 2.9</v>
      </c>
      <c r="F9" s="4" t="str">
        <f>VLOOKUP("*SY082*",'[1]10. Open Risks'!$A$3:$ZY$4998,6,FALSE)</f>
        <v xml:space="preserve">Adult Mental Health (MEED) - There is a risk of increased presentation of eating disorders in adults, across the ICB. . This is due to unmet need and lack of provision in this pathway across the system. Secondly there are issues around the current available services and the capacity of these to meet the needs of patients already known to services (all-age). Lastly, there is an increased need in the adult eating disorder pathway following Covid-19 and an exponential growth in the number of children and young people with eating disorders who are now transitioning to adult services. This is leading to increased acuity in presentations, increased demand on primary care, impact in acute hospital trusts (Medical Emergency in Eating Disorders [MEED] pathways) and increased demand on crisis provision and inpatient beds. </v>
      </c>
      <c r="G9" s="4">
        <f>VLOOKUP("*SY082*",'[1]10. Open Risks'!$A$3:$ZY$4998,7,FALSE)</f>
        <v>3</v>
      </c>
      <c r="H9" s="4">
        <f>VLOOKUP("*SY082*",'[1]10. Open Risks'!$A$3:$ZY$4998,8,FALSE)</f>
        <v>4</v>
      </c>
      <c r="I9" s="100">
        <f>VLOOKUP("*SY082*",'[1]10. Open Risks'!$A$3:$ZY$4998,9,FALSE)</f>
        <v>12</v>
      </c>
      <c r="J9" s="190" t="str">
        <f>VLOOKUP("*SY082*",'[1]10. Open Risks'!$A$3:$ZY$4998,10,FALSE)</f>
        <v>Accountable</v>
      </c>
      <c r="K9" s="4" t="str">
        <f>VLOOKUP("*SY082*",'[1]10. Open Risks'!$A$3:$ZY$4998,11,FALSE)</f>
        <v>1)A partnership SY Eating Disorders programme, managed by the Provider Collaborative, is in place bringing together good practice, raising the profile of the need for improvements of services and collectively reviewing risks/priorities. 
2)There is some commissioned provision with Sheffield Eating Disorders Service (SEDS) provided by SHSC for Sheffield, Barnsley and Rotherham. This is also accessed by some Doncaster patients via patient choice mechanisms.
3)There is a service for low to moderate support commissioned across South Yorkshire with SYEDA.   
4)Support is provided to Acute Trusts from Mental Health Liaison Teams when patients are admitted with an eating disorder. MEED baseline work has been completed including current pathways and self-assessment of compliance.
5)  investment identified to expand services in Barnsley, Doncaster and Rotherham has been confirmed. SHSC will be the lead provider for the service via their SEDs team and recruitment to the expansion posts is currently underway, with staff expected to start in the Autumn 2025. 
6) MEED pathway work being jointly developed by Acute Federation and SY MHLDA Provider Collaborative. Plan to introduce a funded, co-ordinated service and oversight utilising 2025/26 funding. – New update: A paper was tabled at the Joint Committee for Eating Disorders on 11 August 2025 proposing to decommission a service called Stepping Stones that has been a pilot under specialised commissioning and reinvest the funds to implement a part year support proposal of: 
• 2 MEED workers
• 2 PAs of a Consultant
The cost would be £160,870 FYE or £67,055 for 25/26 PYE from November onwards, which is when recruitment could potentially be underway. 
7) An EQIA on decommissioning the Stepping Stones service has been requested and an update is expected at the next meeting of the committee on 8 September 2025
7) Safe decomissioning of adult stepping stones service, with funding reallocated to support the recruitment of an adult MEED worker.</v>
      </c>
      <c r="L9" s="4" t="str">
        <f>VLOOKUP("*SY082*",'[1]10. Open Risks'!$A$3:$ZY$4998,12,FALSE)</f>
        <v>Chris Edwards 
Rotherham Place Director</v>
      </c>
      <c r="M9" s="4" t="str">
        <f>VLOOKUP("*SY082*",'[1]10. Open Risks'!$A$3:$ZY$4998,13,FALSE)</f>
        <v>Claire Smith following public complaints</v>
      </c>
      <c r="N9" s="4">
        <f>VLOOKUP("*SY082*",'[1]10. Open Risks'!$A$3:$ZY$4998,14,FALSE)</f>
        <v>3</v>
      </c>
      <c r="O9" s="4">
        <f>VLOOKUP("*SY082*",'[1]10. Open Risks'!$A$3:$ZY$4998,15,FALSE)</f>
        <v>4</v>
      </c>
      <c r="P9" s="100">
        <f>VLOOKUP("*SY082*",'[1]10. Open Risks'!$A$3:$ZY$4998,16,FALSE)</f>
        <v>12</v>
      </c>
      <c r="Q9" s="4" t="str">
        <f>VLOOKUP("*SY082*",'[1]10. Open Risks'!$A$3:$ZY$4998,17,FALSE)</f>
        <v>05/12/2022 
24/03/2023            
30/03/2023                                               19/04/2023                                         02/05/23                  04/05/2023                16/05/2023                     01/06/2023                    03/07/2023                    06/07/2023               01/08/2023
14/08/2023                 04/09/2023                                     16/10/2023                  01/11/2023
03/01/2024
08/01/2024
17/01/2024
01/02/2024
06/02/2024
01/03/2024
14/03/2024
15/04/2024
22/04/2024
29/07/2024
05/08/2024
16/09/2024
23/09/2024
26/09/2024
30/09/2024
01/11/2024
30/12/2024
03/02/2025
11/03/2025
07/04/2025
15/07/2025
18/08/2025</v>
      </c>
      <c r="R9" s="186">
        <f>VLOOKUP("*SY082*",'[1]10. Open Risks'!$A$3:$ZY$4998,18,FALSE)</f>
        <v>45979</v>
      </c>
      <c r="S9" s="191" t="str">
        <f>VLOOKUP("*SY082*",'[1]10. Open Risks'!$A$3:$ZY$4998,19,FALSE)</f>
        <v>Not overdue</v>
      </c>
      <c r="T9" s="4" t="str">
        <f>VLOOKUP("*SY082*",'[1]10. Open Risks'!$A$3:$ZY$4998,20,FALSE)</f>
        <v>Sarah Boul</v>
      </c>
      <c r="U9" s="4" t="str">
        <f>VLOOKUP("*SY082*",'[1]10. Open Risks'!$A$3:$ZY$4998,21,FALSE)</f>
        <v xml:space="preserve">July 2025
The ICB and all NHS Provider Trusts have agreed to the establishment of the South Yorkshire Eating Disorders Joint Committee (SYEDJC), which has been running in shadow form since April, and has now been approved through all membership Boards. The SYEDJC agreed in July to progress with recruitment to the Barnsley, Doncaster and Rotherham eating disorders service expansion via SEDS (part of SHSC), but acknowledge that this service expansion will not fully address issues with ARFID, MEED or blood test capacity in primary care. These issues remain as a risk. In particular for MEED the proposal updated on in February 2025 to address issues has been paused due to there being no finance to support the proposals. Discussions are ongoing regarding this position. The SYEDJC also holds a risk register on these matters and this is updated monthly at committee meetings. 
September 2025 - An EQIA on decommissioning the Stepping Stones service was presented at the joint committee for eating disorders on 8 September 2025. It was agreed that the adult stepping stones service could be safely decommissioned, and the funding reallocated to support the recruitment of an adult MEED worker. It was not deemed safe to decommission the CYP Stepping Stones service and this will remain in place. </v>
      </c>
      <c r="V9" s="4" t="str">
        <f>VLOOKUP("*SY082*",'[1]10. Open Risks'!$A$3:$ZY$4998,22,FALSE)</f>
        <v>Quarterly</v>
      </c>
      <c r="W9" s="4" t="str">
        <f>VLOOKUP("*SY082*",'[1]10. Open Risks'!$A$3:$ZY$4998,23,FALSE)</f>
        <v>ICB Place Committee</v>
      </c>
      <c r="X9" s="4" t="str">
        <f>VLOOKUP("*SY082*",'[1]10. Open Risks'!$A$3:$ZY$4998,24,FALSE)</f>
        <v>Quality Performance Patient Involvement Experience (QPPIE)</v>
      </c>
      <c r="Y9" s="4">
        <f>VLOOKUP("*SY082*",'[1]10. Open Risks'!$A$3:$ZY$4998,25,FALSE)</f>
        <v>44900</v>
      </c>
      <c r="Z9" s="4">
        <f>VLOOKUP("*SY082*",'[1]10. Open Risks'!$A$3:$ZY$4998,26,FALSE)</f>
        <v>44896</v>
      </c>
      <c r="AA9" s="4">
        <f>VLOOKUP("*SY082*",'[1]10. Open Risks'!$A$3:$ZY$4998,27,FALSE)</f>
        <v>749</v>
      </c>
      <c r="AB9" s="5" t="str">
        <f>VLOOKUP("*SY082*",'[1]10. Open Risks'!$A$3:$ZY$4998,28,FALSE)</f>
        <v>Assessment of the balance of risk to be completed post outcome of discussions with MH Provider Collaborative. 
Sheffield: 07/08/24 - Corporate Risk Team met with WL. Action for IA to review score and provide update in conjunction with Sarah Boul</v>
      </c>
    </row>
    <row r="10" spans="1:28" ht="304.5" x14ac:dyDescent="0.35">
      <c r="A10" s="3" t="str">
        <f>VLOOKUP("*SY016*",'[1]10. Open Risks'!$A$3:$ZY$4998,1,FALSE)</f>
        <v xml:space="preserve">SY016
</v>
      </c>
      <c r="B10" s="4" t="str">
        <f>VLOOKUP("*SY016*",'[1]10. Open Risks'!$A$3:$ZY$4998,2,FALSE)</f>
        <v>ICB</v>
      </c>
      <c r="C10" s="4" t="str">
        <f>VLOOKUP("*SY016*",'[1]10. Open Risks'!$A$3:$ZY$4998,3,FALSE)</f>
        <v>Finance inc Fraud</v>
      </c>
      <c r="D10" s="4" t="str">
        <f>VLOOKUP("*SY016*",'[1]10. Open Risks'!$A$3:$ZY$4998,4,FALSE)</f>
        <v>1,3,5,6</v>
      </c>
      <c r="E10" s="4" t="str">
        <f>VLOOKUP("*SY016*",'[1]10. Open Risks'!$A$3:$ZY$4998,5,FALSE)</f>
        <v>BAF 1.3</v>
      </c>
      <c r="F10" s="4" t="str">
        <f>VLOOKUP("*SY016*",'[1]10. Open Risks'!$A$3:$ZY$4998,6,FALSE)</f>
        <v>Fraud - There is a risk that Continuing Healthcare (CHC) / Personal Health Budget (PHB) funds provided for patient care are intentionally diverted by patients or their carers for other means not care related due to fraudulent activity resulting in loss of revenue for the ICB and lack of care for patients.</v>
      </c>
      <c r="G10" s="4">
        <f>VLOOKUP("*SY016*",'[1]10. Open Risks'!$A$3:$ZY$4998,7,FALSE)</f>
        <v>3</v>
      </c>
      <c r="H10" s="4">
        <f>VLOOKUP("*SY016*",'[1]10. Open Risks'!$A$3:$ZY$4998,8,FALSE)</f>
        <v>4</v>
      </c>
      <c r="I10" s="100">
        <f>VLOOKUP("*SY016*",'[1]10. Open Risks'!$A$3:$ZY$4998,9,FALSE)</f>
        <v>12</v>
      </c>
      <c r="J10" s="192" t="str">
        <f>VLOOKUP("*SY016*",'[1]10. Open Risks'!$A$3:$ZY$4998,10,FALSE)</f>
        <v>Responsible</v>
      </c>
      <c r="K10" s="4" t="str">
        <f>VLOOKUP("*SY016*",'[1]10. Open Risks'!$A$3:$ZY$4998,11,FALSE)</f>
        <v>1)Robust policies for CHC and PHB.
2)Broadcare used where there are checks against costs.
3)PHBs are regularly audited
4)Where a risk may be evidence, advice would be requested from the Local Counter Fraud Officer.
5)All PHBs are signed and authorised 
6) PHB are audited</v>
      </c>
      <c r="L10" s="4" t="str">
        <f>VLOOKUP("*SY016*",'[1]10. Open Risks'!$A$3:$ZY$4998,12,FALSE)</f>
        <v>Lee Outhwaite 
Chief Finance Officer</v>
      </c>
      <c r="M10" s="4" t="str">
        <f>VLOOKUP("*SY016*",'[1]10. Open Risks'!$A$3:$ZY$4998,13,FALSE)</f>
        <v>Previous CCG Risk Management Processes</v>
      </c>
      <c r="N10" s="4">
        <f>VLOOKUP("*SY016*",'[1]10. Open Risks'!$A$3:$ZY$4998,14,FALSE)</f>
        <v>3</v>
      </c>
      <c r="O10" s="4">
        <f>VLOOKUP("*SY016*",'[1]10. Open Risks'!$A$3:$ZY$4998,15,FALSE)</f>
        <v>3</v>
      </c>
      <c r="P10" s="100">
        <f>VLOOKUP("*SY016*",'[1]10. Open Risks'!$A$3:$ZY$4998,16,FALSE)</f>
        <v>9</v>
      </c>
      <c r="Q10" s="4" t="str">
        <f>VLOOKUP("*SY016*",'[1]10. Open Risks'!$A$3:$ZY$4998,17,FALSE)</f>
        <v>18/11/2022
02/03/2023
23/03/2023                                                           19/04/2023                         02/05/2023               16/05/2023                        15/06/2023                    06/07/2023     13/10/2023   01/11/2023  01/12/2023   03/01/2024
01/03/2024
22/07/2024
01/08/2024
09/09/2024
06/01/2025
06/02/2025
22/06/2025
30/07/2025
10/09/2025</v>
      </c>
      <c r="R10" s="186">
        <f>VLOOKUP("*SY016*",'[1]10. Open Risks'!$A$3:$ZY$4998,18,FALSE)</f>
        <v>46001</v>
      </c>
      <c r="S10" s="191" t="str">
        <f>VLOOKUP("*SY016*",'[1]10. Open Risks'!$A$3:$ZY$4998,19,FALSE)</f>
        <v>Not overdue</v>
      </c>
      <c r="T10" s="4" t="str">
        <f>VLOOKUP("*SY016*",'[1]10. Open Risks'!$A$3:$ZY$4998,20,FALSE)</f>
        <v xml:space="preserve">Hayley Tingle (Leading on CHC Budget)
</v>
      </c>
      <c r="U10" s="4" t="str">
        <f>VLOOKUP("*SY016*",'[1]10. Open Risks'!$A$3:$ZY$4998,21,FALSE)</f>
        <v xml:space="preserve">July 2025 - All four places:  Audits undertaken identified specific risks in relation to PHB.  Developing action plan in conjunction with Local Authority (LA) to ensure robust system and processes are in place to mitigate. This is part of our regular meetings with LA . 
Looking to bring this in house within the ICB as the finance function develops its roles.
September 2025  , This continues to be on the CHC PID workplan for 25/26 although a refresh / review of the PID is currently taking place following the Model Blue Print for the ICB and where this function may sit in future , for assurance we continue to have regular audits for both in house and LA commissioned services to ensure no significant balances are built up by patients </v>
      </c>
      <c r="V10" s="4" t="str">
        <f>VLOOKUP("*SY016*",'[1]10. Open Risks'!$A$3:$ZY$4998,22,FALSE)</f>
        <v>Quarterly</v>
      </c>
      <c r="W10" s="4" t="str">
        <f>VLOOKUP("*SY016*",'[1]10. Open Risks'!$A$3:$ZY$4998,23,FALSE)</f>
        <v>ICB Place Committee</v>
      </c>
      <c r="X10" s="4" t="str">
        <f>VLOOKUP("*SY016*",'[1]10. Open Risks'!$A$3:$ZY$4998,24,FALSE)</f>
        <v>Audit and Risk Committee</v>
      </c>
      <c r="Y10" s="4">
        <f>VLOOKUP("*SY016*",'[1]10. Open Risks'!$A$3:$ZY$4998,25,FALSE)</f>
        <v>44883</v>
      </c>
      <c r="Z10" s="4">
        <f>VLOOKUP("*SY016*",'[1]10. Open Risks'!$A$3:$ZY$4998,26,FALSE)</f>
        <v>44866</v>
      </c>
      <c r="AA10" s="4">
        <f>VLOOKUP("*SY016*",'[1]10. Open Risks'!$A$3:$ZY$4998,27,FALSE)</f>
        <v>760</v>
      </c>
      <c r="AB10" s="5" t="str">
        <f>VLOOKUP("*SY016*",'[1]10. Open Risks'!$A$3:$ZY$4998,28,FALSE)</f>
        <v>no further updates , continue to explore in house option which takes the audit function away from LA . This is part of the CHC / Individual Placement PID which aims to ensure consistency of approach across the 4 places . The move away from LA will be part of this work . Meanwhile assurances and monitoring are obtained from LA to mitigate any risk of balances being accrued and action taken .
6/02/25 No further updates , this forms part of the PID work plan in 25/26</v>
      </c>
    </row>
    <row r="11" spans="1:28" ht="129.5" customHeight="1" x14ac:dyDescent="0.35">
      <c r="A11" s="3" t="str">
        <f>VLOOKUP("*SY044 - R*",'[1]10. Open Risks'!$A$3:$ZY$4998,1,FALSE)</f>
        <v>SY044 - R</v>
      </c>
      <c r="B11" s="4" t="str">
        <f>VLOOKUP("*SY044 - R*",'[1]10. Open Risks'!$A$3:$ZY$4998,2,FALSE)</f>
        <v>All Places</v>
      </c>
      <c r="C11" s="4" t="str">
        <f>VLOOKUP("*SY044 - R*",'[1]10. Open Risks'!$A$3:$ZY$4998,3,FALSE)</f>
        <v>Data</v>
      </c>
      <c r="D11" s="4" t="str">
        <f>VLOOKUP("*SY044 - R*",'[1]10. Open Risks'!$A$3:$ZY$4998,4,FALSE)</f>
        <v>1,5,6,8</v>
      </c>
      <c r="E11" s="4" t="str">
        <f>VLOOKUP("*SY044 - R*",'[1]10. Open Risks'!$A$3:$ZY$4998,5,FALSE)</f>
        <v xml:space="preserve">BAF 1.1.1, BAF 1.7, BAF 2.1, BAF 2,7,1, BAF 2.10, BAF 2.12, BAF 4.3 </v>
      </c>
      <c r="F11" s="4" t="str">
        <f>VLOOKUP("*SY044 - R*",'[1]10. Open Risks'!$A$3:$ZY$4998,6,FALSE)</f>
        <v xml:space="preserve">Tackling Health Inequalities – the impact of the Covid-19 pandemic has been far reaching, and the social, economic and health impacts on each of our Place populations has created a challenge on health inequality and improving outcomes. Our system must be focussed on tackling health inequalities and ensuring we are informed by high quality data that is owned across partners for us to focus our priorities on areas of greatest need and impact for the population. </v>
      </c>
      <c r="G11" s="4">
        <f>VLOOKUP("*SY044 - R*",'[1]10. Open Risks'!$A$3:$ZY$4998,7,FALSE)</f>
        <v>5</v>
      </c>
      <c r="H11" s="4">
        <f>VLOOKUP("*SY044 - R*",'[1]10. Open Risks'!$A$3:$ZY$4998,8,FALSE)</f>
        <v>5</v>
      </c>
      <c r="I11" s="118">
        <f>VLOOKUP("*SY044 - R*",'[1]10. Open Risks'!$A$3:$ZY$4998,9,FALSE)</f>
        <v>25</v>
      </c>
      <c r="J11" s="190" t="str">
        <f>VLOOKUP("*SY044 - R*",'[1]10. Open Risks'!$A$3:$ZY$4998,10,FALSE)</f>
        <v>Accountable</v>
      </c>
      <c r="K11" s="4" t="str">
        <f>VLOOKUP("*SY044 - R*",'[1]10. Open Risks'!$A$3:$ZY$4998,11,FALSE)</f>
        <v xml:space="preserve">1) Established Integrated Care Partnership and agreed strategy - this is how we will work together as a system to reduce health inequalities.  
2)Developing a joint NHS forward plan will have focus on how we work with others to reduce health inequalities in NHS. 
3) 4 health and care place partnership plans developing in places have a focus on health inequalities working with Local Authorities, voluntary sector and others.
4) Integrated Care Board developed  purpose and ambition one of the ambition is  to tackle health inequalities. </v>
      </c>
      <c r="L11" s="4" t="str">
        <f>VLOOKUP("*SY044 - R*",'[1]10. Open Risks'!$A$3:$ZY$4998,12,FALSE)</f>
        <v>Chris Edwards 
Rotherham Place Director</v>
      </c>
      <c r="M11" s="4" t="str">
        <f>VLOOKUP("*SY044 - R*",'[1]10. Open Risks'!$A$3:$ZY$4998,13,FALSE)</f>
        <v xml:space="preserve">CCG Due Diligence Assurance Letters </v>
      </c>
      <c r="N11" s="4">
        <f>VLOOKUP("*SY044 - R*",'[1]10. Open Risks'!$A$3:$ZY$4998,14,FALSE)</f>
        <v>3</v>
      </c>
      <c r="O11" s="4">
        <f>VLOOKUP("*SY044 - R*",'[1]10. Open Risks'!$A$3:$ZY$4998,15,FALSE)</f>
        <v>3</v>
      </c>
      <c r="P11" s="100">
        <f>VLOOKUP("*SY044 - R*",'[1]10. Open Risks'!$A$3:$ZY$4998,16,FALSE)</f>
        <v>9</v>
      </c>
      <c r="Q11" s="4" t="str">
        <f>VLOOKUP("*SY044 - R*",'[1]10. Open Risks'!$A$3:$ZY$4998,17,FALSE)</f>
        <v>23/09/2024
30/12/2024
30/01/2025
01/04/2025
07/04/2025
30/06/2025
07/07/2025</v>
      </c>
      <c r="R11" s="186">
        <f>VLOOKUP("*SY044 - R*",'[1]10. Open Risks'!$A$3:$ZY$4998,18,FALSE)</f>
        <v>45937</v>
      </c>
      <c r="S11" s="191" t="str">
        <f>VLOOKUP("*SY044 - R*",'[1]10. Open Risks'!$A$3:$ZY$4998,19,FALSE)</f>
        <v xml:space="preserve">8 </v>
      </c>
      <c r="T11" s="4" t="str">
        <f>VLOOKUP("*SY044 - R*",'[1]10. Open Risks'!$A$3:$ZY$4998,20,FALSE)</f>
        <v>Claire Smith</v>
      </c>
      <c r="U11" s="4" t="str">
        <f>VLOOKUP("*SY044 - R*",'[1]10. Open Risks'!$A$3:$ZY$4998,21,FALSE)</f>
        <v xml:space="preserve">Through the recommissioning, there was a strong focus on making the service more holistic, sustainable, and considering wider outcomes, including mental health as part of the approach to measuring success. In January 2025 the h&amp;WB chair facilitated a development session to support the refresh of the strategy, this included analysis of our health inequalities data and key areas for improvement across health outcomes. The strategy is expected to be refreshed in the first Q of 2025/26. Our Place Plan will also be refreshed in this timeline. Both will incorporate key priorities around health inequalities. We have also now launched (November 2024) the proactive care model - neighbourhood MDT working to support the prevention agenda. Refresh of Pop Health action plan at Place is underway with an event in May 25 to agree priorities, we have also had a Placed based neighbourhood working workshop in late June and are now moving forward with the maturity matrix to understand where we are against the national model and key next steps. discussion are also underway to understand how Place will continue to manage our Place Plan and board moving forward as the ICB changes in its model. </v>
      </c>
      <c r="V11" s="4" t="str">
        <f>VLOOKUP("*SY044 - R*",'[1]10. Open Risks'!$A$3:$ZY$4998,22,FALSE)</f>
        <v>Quarterly</v>
      </c>
      <c r="W11" s="4" t="str">
        <f>VLOOKUP("*SY044 - R*",'[1]10. Open Risks'!$A$3:$ZY$4998,23,FALSE)</f>
        <v>ICB Place Committee</v>
      </c>
      <c r="X11" s="4" t="str">
        <f>VLOOKUP("*SY044 - R*",'[1]10. Open Risks'!$A$3:$ZY$4998,24,FALSE)</f>
        <v>Quality Performance Patient Involvement Experience (QPPIE)</v>
      </c>
      <c r="Y11" s="4">
        <f>VLOOKUP("*SY044 - R*",'[1]10. Open Risks'!$A$3:$ZY$4998,25,FALSE)</f>
        <v>44900</v>
      </c>
      <c r="Z11" s="4">
        <f>VLOOKUP("*SY044 - R*",'[1]10. Open Risks'!$A$3:$ZY$4998,26,FALSE)</f>
        <v>44896</v>
      </c>
      <c r="AA11" s="4">
        <f>VLOOKUP("*SY044 - R*",'[1]10. Open Risks'!$A$3:$ZY$4998,27,FALSE)</f>
        <v>749</v>
      </c>
      <c r="AB11" s="5" t="str">
        <f>VLOOKUP("*SY044 - R*",'[1]10. Open Risks'!$A$3:$ZY$4998,28,FALSE)</f>
        <v xml:space="preserve">Rotherham -  Needs to be made more specific risk and linked to other health inequalities risks.  Need to outline what outcomes we are not achieving.
5/12/24 - Confirmation from David Crichton that Place Directors accepted the ownership of the risk
23/12/2024 - Continue to strategically commission services ensuring that our populations needs including where we know we have health inequalities are considered. any decision to reduce, decommission or change services is accompanied by an equality impact assessment to ensure we understand the impact across a multitude of factors </v>
      </c>
    </row>
    <row r="12" spans="1:28" ht="232" x14ac:dyDescent="0.35">
      <c r="A12" s="3" t="str">
        <f>VLOOKUP("*SY061*",'[1]10. Open Risks'!$A$3:$ZY$4998,1,FALSE)</f>
        <v xml:space="preserve">SY061 </v>
      </c>
      <c r="B12" s="4" t="str">
        <f>VLOOKUP("*SY061*",'[1]10. Open Risks'!$A$3:$ZY$4998,2,FALSE)</f>
        <v>ICB</v>
      </c>
      <c r="C12" s="4" t="str">
        <f>VLOOKUP("*SY061*",'[1]10. Open Risks'!$A$3:$ZY$4998,3,FALSE)</f>
        <v>Primary Care</v>
      </c>
      <c r="D12" s="4" t="str">
        <f>VLOOKUP("*SY061*",'[1]10. Open Risks'!$A$3:$ZY$4998,4,FALSE)</f>
        <v>2,5,6</v>
      </c>
      <c r="E12" s="4" t="str">
        <f>VLOOKUP("*SY061*",'[1]10. Open Risks'!$A$3:$ZY$4998,5,FALSE)</f>
        <v>BAF 1.8, BAF 2.2, BAF 3.10</v>
      </c>
      <c r="F12" s="4" t="str">
        <f>VLOOKUP("*SY061*",'[1]10. Open Risks'!$A$3:$ZY$4998,6,FALSE)</f>
        <v>Access to Primary Care Data - There is a risk that primary care related commissioning decisions are not evidence-based due to lack of knowledge/access to primary care data resulting in an inability to progress population health management and a risk of poorer outcomes for patients.</v>
      </c>
      <c r="G12" s="4">
        <f>VLOOKUP("*SY061*",'[1]10. Open Risks'!$A$3:$ZY$4998,7,FALSE)</f>
        <v>3</v>
      </c>
      <c r="H12" s="4">
        <f>VLOOKUP("*SY061*",'[1]10. Open Risks'!$A$3:$ZY$4998,8,FALSE)</f>
        <v>3</v>
      </c>
      <c r="I12" s="100">
        <f>VLOOKUP("*SY061*",'[1]10. Open Risks'!$A$3:$ZY$4998,9,FALSE)</f>
        <v>9</v>
      </c>
      <c r="J12" s="192" t="str">
        <f>VLOOKUP("*SY061*",'[1]10. Open Risks'!$A$3:$ZY$4998,10,FALSE)</f>
        <v>Accountable</v>
      </c>
      <c r="K12" s="4" t="str">
        <f>VLOOKUP("*SY061*",'[1]10. Open Risks'!$A$3:$ZY$4998,11,FALSE)</f>
        <v>1)Population Health Management (PHM) and Risk stratification using Eclipse solution (Now in 93% of GPs across the ICB)
2)Communication and engagement with all Practices across the ICB is underway to get all practices to sign up to the ICB data sharing agreement. This will allow us to directly access primary care data.</v>
      </c>
      <c r="L12" s="4" t="str">
        <f>VLOOKUP("*SY061*",'[1]10. Open Risks'!$A$3:$ZY$4998,12,FALSE)</f>
        <v>Kieran Baker  
Chief Digital and Information Officer</v>
      </c>
      <c r="M12" s="4" t="str">
        <f>VLOOKUP("*SY061*",'[1]10. Open Risks'!$A$3:$ZY$4998,13,FALSE)</f>
        <v>Previous CCG Risk Management Processes</v>
      </c>
      <c r="N12" s="4">
        <f>VLOOKUP("*SY061*",'[1]10. Open Risks'!$A$3:$ZY$4998,14,FALSE)</f>
        <v>2</v>
      </c>
      <c r="O12" s="4">
        <f>VLOOKUP("*SY061*",'[1]10. Open Risks'!$A$3:$ZY$4998,15,FALSE)</f>
        <v>2</v>
      </c>
      <c r="P12" s="100">
        <f>VLOOKUP("*SY061*",'[1]10. Open Risks'!$A$3:$ZY$4998,16,FALSE)</f>
        <v>4</v>
      </c>
      <c r="Q12" s="4" t="str">
        <f>VLOOKUP("*SY061*",'[1]10. Open Risks'!$A$3:$ZY$4998,17,FALSE)</f>
        <v>05/12/2022
02/03/2023                                 19/04/2023                     16/05/2023                    06/07/2023                   04/09/2023              16/10/2023
15/01/2024
15/04/2024
24/07/2024
28/10/2024
27/01/2025
05/02/2025
13/03/2025
01/08/2025
15/09/2025</v>
      </c>
      <c r="R12" s="186">
        <f>VLOOKUP("*SY061*",'[1]10. Open Risks'!$A$3:$ZY$4998,18,FALSE)</f>
        <v>46096</v>
      </c>
      <c r="S12" s="191" t="str">
        <f>VLOOKUP("*SY061*",'[1]10. Open Risks'!$A$3:$ZY$4998,19,FALSE)</f>
        <v>Not overdue</v>
      </c>
      <c r="T12" s="4" t="str">
        <f>VLOOKUP("*SY061*",'[1]10. Open Risks'!$A$3:$ZY$4998,20,FALSE)</f>
        <v xml:space="preserve">Helen Stone / Barbara Coyle
</v>
      </c>
      <c r="U12" s="4" t="str">
        <f>VLOOKUP("*SY061*",'[1]10. Open Risks'!$A$3:$ZY$4998,21,FALSE)</f>
        <v>September 2025 - Executive approval has also been granted to purchase a GP data feed from North East Commissioning Services Unit (NECS).  Data Sharing Agreement (DSA) has been developed for practices to sign and commercials are being worked through with NECS. DPIAs have been drafted and communications to LMCs and practices has begun to get sign up to the use cases. 
40 practices are signed up to share their data directly with the ICB and a new governance structure has been implemented to support decision-making regarding data sharing and linkage. 93% of all practices signed up to Eclipse.</v>
      </c>
      <c r="V12" s="4" t="str">
        <f>VLOOKUP("*SY061*",'[1]10. Open Risks'!$A$3:$ZY$4998,22,FALSE)</f>
        <v>Six Monthly</v>
      </c>
      <c r="W12" s="4" t="str">
        <f>VLOOKUP("*SY061*",'[1]10. Open Risks'!$A$3:$ZY$4998,23,FALSE)</f>
        <v>ICB Place Committee</v>
      </c>
      <c r="X12" s="4" t="str">
        <f>VLOOKUP("*SY061*",'[1]10. Open Risks'!$A$3:$ZY$4998,24,FALSE)</f>
        <v>Audit and Risk Committee</v>
      </c>
      <c r="Y12" s="4">
        <f>VLOOKUP("*SY061*",'[1]10. Open Risks'!$A$3:$ZY$4998,25,FALSE)</f>
        <v>44900</v>
      </c>
      <c r="Z12" s="4">
        <f>VLOOKUP("*SY061*",'[1]10. Open Risks'!$A$3:$ZY$4998,26,FALSE)</f>
        <v>44896</v>
      </c>
      <c r="AA12" s="4">
        <f>VLOOKUP("*SY061*",'[1]10. Open Risks'!$A$3:$ZY$4998,27,FALSE)</f>
        <v>749</v>
      </c>
      <c r="AB12" s="5" t="str">
        <f>VLOOKUP("*SY061*",'[1]10. Open Risks'!$A$3:$ZY$4998,28,FALSE)</f>
        <v>Barnsley suggested rewording to: There is a risk that data can not be captured across all sectors of health and care to support improved services delivery and transformation.  This risk appears to be focussed upon GP's but actually there is probably an equal risk relating to all Primary Care Groups                                                                                                                                                                                                                                                                           Rotherham Primary Care data is improving.  Suggest close risk.      
6/11/23 - Currently with V Lindon for review
13/12/23 - V Lindon unable to provide further update, feels would be better to be reviewed by Kieran and those noted as responsible for review</v>
      </c>
    </row>
    <row r="13" spans="1:28" ht="246.5" x14ac:dyDescent="0.35">
      <c r="A13" s="3" t="str">
        <f>VLOOKUP("*SY066*",'[1]10. Open Risks'!$A$3:$ZY$4998,1,FALSE)</f>
        <v>SY066</v>
      </c>
      <c r="B13" s="4" t="str">
        <f>VLOOKUP("*SY066*",'[1]10. Open Risks'!$A$3:$ZY$4998,2,FALSE)</f>
        <v>ICB</v>
      </c>
      <c r="C13" s="4" t="str">
        <f>VLOOKUP("*SY066*",'[1]10. Open Risks'!$A$3:$ZY$4998,3,FALSE)</f>
        <v>Adult Services</v>
      </c>
      <c r="D13" s="4" t="str">
        <f>VLOOKUP("*SY066*",'[1]10. Open Risks'!$A$3:$ZY$4998,4,FALSE)</f>
        <v>1,5,6</v>
      </c>
      <c r="E13" s="4" t="str">
        <f>VLOOKUP("*SY066*",'[1]10. Open Risks'!$A$3:$ZY$4998,5,FALSE)</f>
        <v>BAF 2.13</v>
      </c>
      <c r="F13" s="4" t="str">
        <f>VLOOKUP("*SY066*",'[1]10. Open Risks'!$A$3:$ZY$4998,6,FALSE)</f>
        <v>Delayed Discharge from Hospital both Acute and Mental Health - Impacting on Ambulance Handover delays, pressure in system compounded by Industrial Action (IA), capacity, workforce gaps both within and outside of acute care leading to the potential for deconditioning, further delays, avoidable harm and poor experience.  Wrong place of care for optimum therapeutic treatment for people with mental health, Learning Disabilities and Autism (LDA) diagnosis.</v>
      </c>
      <c r="G13" s="4">
        <f>VLOOKUP("*SY066*",'[1]10. Open Risks'!$A$3:$ZY$4998,7,FALSE)</f>
        <v>4</v>
      </c>
      <c r="H13" s="4">
        <f>VLOOKUP("*SY066*",'[1]10. Open Risks'!$A$3:$ZY$4998,8,FALSE)</f>
        <v>3</v>
      </c>
      <c r="I13" s="100">
        <f>VLOOKUP("*SY066*",'[1]10. Open Risks'!$A$3:$ZY$4998,9,FALSE)</f>
        <v>12</v>
      </c>
      <c r="J13" s="192" t="str">
        <f>VLOOKUP("*SY066*",'[1]10. Open Risks'!$A$3:$ZY$4998,10,FALSE)</f>
        <v>Accountable</v>
      </c>
      <c r="K13" s="4" t="str">
        <f>VLOOKUP("*SY066*",'[1]10. Open Risks'!$A$3:$ZY$4998,11,FALSE)</f>
        <v>1.Ongoing priority work as part of Urgent Emergency Care (UEC) alliance and priorities within each Place.  
2. Creative workforce solutions being explored.  Areas of good practice being shared via system executive leaders group.
3.Mental health Learning Disability and Autism (MHLDA) Programme
4. Monitoring of SI’s through quality forums
5. Ongoing Quality Improvement (QI) work with Emergency Care Improvement Support Team (ECIST)
6.Review of oversight across multiple mental commissioners planned.
7.System Efficiency Board convened across the ICS with focus on: Unfunded bed base / UEC demand to provide greater focus and visibility of ongoing UEC work at a place and/or system level and the likely impact on current provider unscheduled care / activity related cost pressures
8.Discharge pathways 
9.Trusted Assessor models
10. Virtual Wards, and 
11. escalation through ROC and TCG structures.</v>
      </c>
      <c r="L13" s="4" t="str">
        <f>VLOOKUP("*SY066*",'[1]10. Open Risks'!$A$3:$ZY$4998,12,FALSE)</f>
        <v>Dr David Crichton (Chief Medical Officer)</v>
      </c>
      <c r="M13" s="4" t="str">
        <f>VLOOKUP("*SY066*",'[1]10. Open Risks'!$A$3:$ZY$4998,13,FALSE)</f>
        <v>SQG - Regional Quality Group</v>
      </c>
      <c r="N13" s="4">
        <f>VLOOKUP("*SY066*",'[1]10. Open Risks'!$A$3:$ZY$4998,14,FALSE)</f>
        <v>3</v>
      </c>
      <c r="O13" s="4">
        <f>VLOOKUP("*SY066*",'[1]10. Open Risks'!$A$3:$ZY$4998,15,FALSE)</f>
        <v>2</v>
      </c>
      <c r="P13" s="100">
        <f>VLOOKUP("*SY066*",'[1]10. Open Risks'!$A$3:$ZY$4998,16,FALSE)</f>
        <v>6</v>
      </c>
      <c r="Q13" s="4" t="str">
        <f>VLOOKUP("*SY066*",'[1]10. Open Risks'!$A$3:$ZY$4998,17,FALSE)</f>
        <v>18/12/2022
02/03/2023
16/03/2023                 16/05/2023                               02/06/2023                    06/07/2023                               21/09/2023             16/10/2023           10/11/2023
09/01/2024
21/02/2024
27/05/2024
01/07/2024
01/10/2024
30/12/2024
14/04/2025
28/04/2025</v>
      </c>
      <c r="R13" s="186">
        <f>VLOOKUP("*SY066*",'[1]10. Open Risks'!$A$3:$ZY$4998,18,FALSE)</f>
        <v>45958</v>
      </c>
      <c r="S13" s="191" t="str">
        <f>VLOOKUP("*SY066*",'[1]10. Open Risks'!$A$3:$ZY$4998,19,FALSE)</f>
        <v>Not overdue</v>
      </c>
      <c r="T13" s="4" t="str">
        <f>VLOOKUP("*SY066*",'[1]10. Open Risks'!$A$3:$ZY$4998,20,FALSE)</f>
        <v>Katie Roebuck-Marfleet</v>
      </c>
      <c r="U13" s="4" t="str">
        <f>VLOOKUP("*SY066*",'[1]10. Open Risks'!$A$3:$ZY$4998,21,FALSE)</f>
        <v xml:space="preserve">April 2025 - Risk of delayed discharge from acute and mental health hospitals, continuing to impact ambulance handover times and increase pressure across the system. Although industrial action has reduced, ongoing workforce gaps across acute, community, mental health, and social care sectors continue to affect flow. Patients are at ongoing risk of deconditioning, avoidable harm, and poor experience due to discharge delays. There remains a risk of patients with mental health needs, learning disabilities (LD) or autism (LDA) being placed in sub-optimal care settings, impacting recovery outcomes. </v>
      </c>
      <c r="V13" s="4" t="str">
        <f>VLOOKUP("*SY066*",'[1]10. Open Risks'!$A$3:$ZY$4998,22,FALSE)</f>
        <v>Six Monthly</v>
      </c>
      <c r="W13" s="4" t="str">
        <f>VLOOKUP("*SY066*",'[1]10. Open Risks'!$A$3:$ZY$4998,23,FALSE)</f>
        <v>ICB Place Committee</v>
      </c>
      <c r="X13" s="4" t="str">
        <f>VLOOKUP("*SY066*",'[1]10. Open Risks'!$A$3:$ZY$4998,24,FALSE)</f>
        <v>Quality Performance Patient Involvement Experience (QPPIE)</v>
      </c>
      <c r="Y13" s="4">
        <f>VLOOKUP("*SY066*",'[1]10. Open Risks'!$A$3:$ZY$4998,25,FALSE)</f>
        <v>44913</v>
      </c>
      <c r="Z13" s="4">
        <f>VLOOKUP("*SY066*",'[1]10. Open Risks'!$A$3:$ZY$4998,26,FALSE)</f>
        <v>44896</v>
      </c>
      <c r="AA13" s="4">
        <f>VLOOKUP("*SY066*",'[1]10. Open Risks'!$A$3:$ZY$4998,27,FALSE)</f>
        <v>739</v>
      </c>
      <c r="AB13" s="5" t="str">
        <f>VLOOKUP("*SY066*",'[1]10. Open Risks'!$A$3:$ZY$4998,28,FALSE)</f>
        <v>Work still ongoing</v>
      </c>
    </row>
    <row r="14" spans="1:28" x14ac:dyDescent="0.35">
      <c r="A14" s="3"/>
      <c r="B14" s="4"/>
      <c r="C14" s="4"/>
      <c r="D14" s="4"/>
      <c r="E14" s="4"/>
      <c r="F14" s="4"/>
      <c r="G14" s="4"/>
      <c r="H14" s="4"/>
      <c r="I14" s="4"/>
      <c r="J14" s="192"/>
      <c r="K14" s="4"/>
      <c r="L14" s="4"/>
      <c r="M14" s="4"/>
      <c r="N14" s="4"/>
      <c r="O14" s="4"/>
      <c r="P14" s="4"/>
      <c r="Q14" s="4"/>
      <c r="R14" s="186"/>
      <c r="S14" s="4"/>
      <c r="T14" s="4"/>
      <c r="U14" s="4"/>
      <c r="V14" s="4"/>
      <c r="W14" s="4"/>
      <c r="X14" s="4"/>
      <c r="Y14" s="4"/>
      <c r="Z14" s="4"/>
      <c r="AA14" s="4"/>
      <c r="AB14" s="5"/>
    </row>
    <row r="15" spans="1:28" x14ac:dyDescent="0.35">
      <c r="A15" s="3"/>
      <c r="B15" s="4"/>
      <c r="C15" s="4"/>
      <c r="D15" s="4"/>
      <c r="E15" s="4"/>
      <c r="F15" s="4"/>
      <c r="G15" s="4"/>
      <c r="H15" s="4"/>
      <c r="I15" s="4"/>
      <c r="J15" s="192"/>
      <c r="K15" s="4"/>
      <c r="L15" s="4"/>
      <c r="M15" s="4"/>
      <c r="N15" s="4"/>
      <c r="O15" s="4"/>
      <c r="P15" s="4"/>
      <c r="Q15" s="4"/>
      <c r="R15" s="186"/>
      <c r="S15" s="4"/>
      <c r="T15" s="4"/>
      <c r="U15" s="4"/>
      <c r="V15" s="4"/>
      <c r="W15" s="4"/>
      <c r="X15" s="4"/>
      <c r="Y15" s="4"/>
      <c r="Z15" s="4"/>
      <c r="AA15" s="4"/>
      <c r="AB15" s="5"/>
    </row>
    <row r="16" spans="1:28" x14ac:dyDescent="0.35">
      <c r="A16" s="3"/>
      <c r="B16" s="4"/>
      <c r="C16" s="4"/>
      <c r="D16" s="4"/>
      <c r="E16" s="4"/>
      <c r="F16" s="4"/>
      <c r="G16" s="4"/>
      <c r="H16" s="4"/>
      <c r="I16" s="4"/>
      <c r="J16" s="192"/>
      <c r="K16" s="4"/>
      <c r="L16" s="4"/>
      <c r="M16" s="4"/>
      <c r="N16" s="4"/>
      <c r="O16" s="4"/>
      <c r="P16" s="4"/>
      <c r="Q16" s="4"/>
      <c r="R16" s="186"/>
      <c r="S16" s="4"/>
      <c r="T16" s="4"/>
      <c r="U16" s="4"/>
      <c r="V16" s="4"/>
      <c r="W16" s="4"/>
      <c r="X16" s="4"/>
      <c r="Y16" s="4"/>
      <c r="Z16" s="4"/>
      <c r="AA16" s="4"/>
      <c r="AB16" s="5"/>
    </row>
    <row r="17" spans="1:28" x14ac:dyDescent="0.35">
      <c r="A17" s="3"/>
      <c r="B17" s="4"/>
      <c r="C17" s="4"/>
      <c r="D17" s="4"/>
      <c r="E17" s="4"/>
      <c r="F17" s="4"/>
      <c r="G17" s="4"/>
      <c r="H17" s="4"/>
      <c r="I17" s="4"/>
      <c r="J17" s="192"/>
      <c r="K17" s="4"/>
      <c r="L17" s="4"/>
      <c r="M17" s="4"/>
      <c r="N17" s="4"/>
      <c r="O17" s="4"/>
      <c r="P17" s="4"/>
      <c r="Q17" s="4"/>
      <c r="R17" s="186"/>
      <c r="S17" s="4"/>
      <c r="T17" s="4"/>
      <c r="U17" s="4"/>
      <c r="V17" s="4"/>
      <c r="W17" s="4"/>
      <c r="X17" s="4"/>
      <c r="Y17" s="4"/>
      <c r="Z17" s="4"/>
      <c r="AA17" s="4"/>
      <c r="AB17" s="5"/>
    </row>
    <row r="18" spans="1:28" x14ac:dyDescent="0.35">
      <c r="A18" s="3"/>
      <c r="B18" s="4"/>
      <c r="C18" s="4"/>
      <c r="D18" s="4"/>
      <c r="E18" s="4"/>
      <c r="F18" s="4"/>
      <c r="G18" s="4"/>
      <c r="H18" s="4"/>
      <c r="I18" s="4"/>
      <c r="J18" s="192"/>
      <c r="K18" s="4"/>
      <c r="L18" s="4"/>
      <c r="M18" s="4"/>
      <c r="N18" s="4"/>
      <c r="O18" s="4"/>
      <c r="P18" s="4"/>
      <c r="Q18" s="4"/>
      <c r="R18" s="186"/>
      <c r="S18" s="4"/>
      <c r="T18" s="4"/>
      <c r="U18" s="4"/>
      <c r="V18" s="4"/>
      <c r="W18" s="4"/>
      <c r="X18" s="4"/>
      <c r="Y18" s="4"/>
      <c r="Z18" s="4"/>
      <c r="AA18" s="4"/>
      <c r="AB18" s="5"/>
    </row>
    <row r="19" spans="1:28" x14ac:dyDescent="0.35">
      <c r="A19" s="3"/>
      <c r="B19" s="4"/>
      <c r="C19" s="4"/>
      <c r="D19" s="4"/>
      <c r="E19" s="4"/>
      <c r="F19" s="4"/>
      <c r="G19" s="4"/>
      <c r="H19" s="4"/>
      <c r="I19" s="4"/>
      <c r="J19" s="192"/>
      <c r="K19" s="4"/>
      <c r="L19" s="4"/>
      <c r="M19" s="4"/>
      <c r="N19" s="4"/>
      <c r="O19" s="4"/>
      <c r="P19" s="4"/>
      <c r="Q19" s="4"/>
      <c r="R19" s="186"/>
      <c r="S19" s="4"/>
      <c r="T19" s="4"/>
      <c r="U19" s="4"/>
      <c r="V19" s="4"/>
      <c r="W19" s="4"/>
      <c r="X19" s="4"/>
      <c r="Y19" s="4"/>
      <c r="Z19" s="4"/>
      <c r="AA19" s="4"/>
      <c r="AB19" s="5"/>
    </row>
    <row r="20" spans="1:28" x14ac:dyDescent="0.35">
      <c r="A20" s="3"/>
      <c r="B20" s="4"/>
      <c r="C20" s="4"/>
      <c r="D20" s="4"/>
      <c r="E20" s="4"/>
      <c r="F20" s="4"/>
      <c r="G20" s="4"/>
      <c r="H20" s="4"/>
      <c r="I20" s="4"/>
      <c r="J20" s="192"/>
      <c r="K20" s="4"/>
      <c r="L20" s="4"/>
      <c r="M20" s="4"/>
      <c r="N20" s="4"/>
      <c r="O20" s="4"/>
      <c r="P20" s="4"/>
      <c r="Q20" s="4"/>
      <c r="R20" s="186"/>
      <c r="S20" s="4"/>
      <c r="T20" s="4"/>
      <c r="U20" s="4"/>
      <c r="V20" s="4"/>
      <c r="W20" s="4"/>
      <c r="X20" s="4"/>
      <c r="Y20" s="4"/>
      <c r="Z20" s="4"/>
      <c r="AA20" s="4"/>
      <c r="AB20" s="5"/>
    </row>
    <row r="21" spans="1:28" x14ac:dyDescent="0.35">
      <c r="A21" s="3"/>
      <c r="B21" s="4"/>
      <c r="C21" s="4"/>
      <c r="D21" s="4"/>
      <c r="E21" s="4"/>
      <c r="F21" s="4"/>
      <c r="G21" s="4"/>
      <c r="H21" s="4"/>
      <c r="I21" s="4"/>
      <c r="J21" s="192"/>
      <c r="K21" s="4"/>
      <c r="L21" s="4"/>
      <c r="M21" s="4"/>
      <c r="N21" s="4"/>
      <c r="O21" s="4"/>
      <c r="P21" s="4"/>
      <c r="Q21" s="4"/>
      <c r="R21" s="186"/>
      <c r="S21" s="4"/>
      <c r="T21" s="4"/>
      <c r="U21" s="4"/>
      <c r="V21" s="4"/>
      <c r="W21" s="4"/>
      <c r="X21" s="4"/>
      <c r="Y21" s="4"/>
      <c r="Z21" s="4"/>
      <c r="AA21" s="4"/>
      <c r="AB21" s="5"/>
    </row>
    <row r="22" spans="1:28" x14ac:dyDescent="0.35">
      <c r="A22" s="3"/>
      <c r="B22" s="4"/>
      <c r="C22" s="4"/>
      <c r="D22" s="4"/>
      <c r="E22" s="4"/>
      <c r="F22" s="4"/>
      <c r="G22" s="4"/>
      <c r="H22" s="4"/>
      <c r="I22" s="4"/>
      <c r="J22" s="192"/>
      <c r="K22" s="4"/>
      <c r="L22" s="4"/>
      <c r="M22" s="4"/>
      <c r="N22" s="4"/>
      <c r="O22" s="4"/>
      <c r="P22" s="4"/>
      <c r="Q22" s="4"/>
      <c r="R22" s="186"/>
      <c r="S22" s="4"/>
      <c r="T22" s="4"/>
      <c r="U22" s="4"/>
      <c r="V22" s="4"/>
      <c r="W22" s="4"/>
      <c r="X22" s="4"/>
      <c r="Y22" s="4"/>
      <c r="Z22" s="4"/>
      <c r="AA22" s="4"/>
      <c r="AB22" s="5"/>
    </row>
    <row r="23" spans="1:28" x14ac:dyDescent="0.35">
      <c r="A23" s="3"/>
      <c r="B23" s="4"/>
      <c r="C23" s="4"/>
      <c r="D23" s="4"/>
      <c r="E23" s="4"/>
      <c r="F23" s="4"/>
      <c r="G23" s="4"/>
      <c r="H23" s="4"/>
      <c r="I23" s="4"/>
      <c r="J23" s="192"/>
      <c r="K23" s="4"/>
      <c r="L23" s="4"/>
      <c r="M23" s="4"/>
      <c r="N23" s="4"/>
      <c r="O23" s="4"/>
      <c r="P23" s="4"/>
      <c r="Q23" s="4"/>
      <c r="R23" s="186"/>
      <c r="S23" s="4"/>
      <c r="T23" s="4"/>
      <c r="U23" s="4"/>
      <c r="V23" s="4"/>
      <c r="W23" s="4"/>
      <c r="X23" s="4"/>
      <c r="Y23" s="4"/>
      <c r="Z23" s="4"/>
      <c r="AA23" s="4"/>
      <c r="AB23" s="5"/>
    </row>
    <row r="24" spans="1:28" x14ac:dyDescent="0.35">
      <c r="A24" s="3"/>
      <c r="B24" s="4"/>
      <c r="C24" s="4"/>
      <c r="D24" s="4"/>
      <c r="E24" s="4"/>
      <c r="F24" s="4"/>
      <c r="G24" s="4"/>
      <c r="H24" s="4"/>
      <c r="I24" s="4"/>
      <c r="J24" s="192"/>
      <c r="K24" s="4"/>
      <c r="L24" s="4"/>
      <c r="M24" s="4"/>
      <c r="N24" s="4"/>
      <c r="O24" s="4"/>
      <c r="P24" s="4"/>
      <c r="Q24" s="4"/>
      <c r="R24" s="186"/>
      <c r="S24" s="4"/>
      <c r="T24" s="4"/>
      <c r="U24" s="4"/>
      <c r="V24" s="4"/>
      <c r="W24" s="4"/>
      <c r="X24" s="4"/>
      <c r="Y24" s="4"/>
      <c r="Z24" s="4"/>
      <c r="AA24" s="4"/>
      <c r="AB24" s="5"/>
    </row>
    <row r="25" spans="1:28" x14ac:dyDescent="0.35">
      <c r="A25" s="3"/>
      <c r="B25" s="4"/>
      <c r="C25" s="4"/>
      <c r="D25" s="4"/>
      <c r="E25" s="4"/>
      <c r="F25" s="4"/>
      <c r="G25" s="4"/>
      <c r="H25" s="4"/>
      <c r="I25" s="4"/>
      <c r="J25" s="192"/>
      <c r="K25" s="4"/>
      <c r="L25" s="4"/>
      <c r="M25" s="4"/>
      <c r="N25" s="4"/>
      <c r="O25" s="4"/>
      <c r="P25" s="4"/>
      <c r="Q25" s="4"/>
      <c r="R25" s="186"/>
      <c r="S25" s="4"/>
      <c r="T25" s="4"/>
      <c r="U25" s="4"/>
      <c r="V25" s="4"/>
      <c r="W25" s="4"/>
      <c r="X25" s="4"/>
      <c r="Y25" s="4"/>
      <c r="Z25" s="4"/>
      <c r="AA25" s="4"/>
      <c r="AB25" s="5"/>
    </row>
    <row r="26" spans="1:28" x14ac:dyDescent="0.35">
      <c r="A26" s="3"/>
      <c r="B26" s="4"/>
      <c r="C26" s="4"/>
      <c r="D26" s="4"/>
      <c r="E26" s="4"/>
      <c r="F26" s="4"/>
      <c r="G26" s="4"/>
      <c r="H26" s="4"/>
      <c r="I26" s="4"/>
      <c r="J26" s="192"/>
      <c r="K26" s="4"/>
      <c r="L26" s="4"/>
      <c r="M26" s="4"/>
      <c r="N26" s="4"/>
      <c r="O26" s="4"/>
      <c r="P26" s="4"/>
      <c r="Q26" s="4"/>
      <c r="R26" s="186"/>
      <c r="S26" s="4"/>
      <c r="T26" s="4"/>
      <c r="U26" s="4"/>
      <c r="V26" s="4"/>
      <c r="W26" s="4"/>
      <c r="X26" s="4"/>
      <c r="Y26" s="4"/>
      <c r="Z26" s="4"/>
      <c r="AA26" s="4"/>
      <c r="AB26" s="5"/>
    </row>
    <row r="27" spans="1:28" x14ac:dyDescent="0.35">
      <c r="A27" s="3"/>
      <c r="B27" s="4"/>
      <c r="C27" s="4"/>
      <c r="D27" s="4"/>
      <c r="E27" s="4"/>
      <c r="F27" s="4"/>
      <c r="G27" s="4"/>
      <c r="H27" s="4"/>
      <c r="I27" s="4"/>
      <c r="J27" s="192"/>
      <c r="K27" s="4"/>
      <c r="L27" s="4"/>
      <c r="M27" s="4"/>
      <c r="N27" s="4"/>
      <c r="O27" s="4"/>
      <c r="P27" s="4"/>
      <c r="Q27" s="4"/>
      <c r="R27" s="186"/>
      <c r="S27" s="4"/>
      <c r="T27" s="4"/>
      <c r="U27" s="4"/>
      <c r="V27" s="4"/>
      <c r="W27" s="4"/>
      <c r="X27" s="4"/>
      <c r="Y27" s="4"/>
      <c r="Z27" s="4"/>
      <c r="AA27" s="4"/>
      <c r="AB27" s="5"/>
    </row>
    <row r="28" spans="1:28" x14ac:dyDescent="0.35">
      <c r="A28" s="3"/>
      <c r="B28" s="4"/>
      <c r="C28" s="4"/>
      <c r="D28" s="4"/>
      <c r="E28" s="4"/>
      <c r="F28" s="4"/>
      <c r="G28" s="4"/>
      <c r="H28" s="4"/>
      <c r="I28" s="4"/>
      <c r="J28" s="192"/>
      <c r="K28" s="4"/>
      <c r="L28" s="4"/>
      <c r="M28" s="4"/>
      <c r="N28" s="4"/>
      <c r="O28" s="4"/>
      <c r="P28" s="4"/>
      <c r="Q28" s="4"/>
      <c r="R28" s="186"/>
      <c r="S28" s="4"/>
      <c r="T28" s="4"/>
      <c r="U28" s="4"/>
      <c r="V28" s="4"/>
      <c r="W28" s="4"/>
      <c r="X28" s="4"/>
      <c r="Y28" s="4"/>
      <c r="Z28" s="4"/>
      <c r="AA28" s="4"/>
      <c r="AB28" s="5"/>
    </row>
    <row r="29" spans="1:28" x14ac:dyDescent="0.35">
      <c r="A29" s="3"/>
      <c r="B29" s="4"/>
      <c r="C29" s="4"/>
      <c r="D29" s="4"/>
      <c r="E29" s="4"/>
      <c r="F29" s="4"/>
      <c r="G29" s="4"/>
      <c r="H29" s="4"/>
      <c r="I29" s="4"/>
      <c r="J29" s="192"/>
      <c r="K29" s="4"/>
      <c r="L29" s="4"/>
      <c r="M29" s="4"/>
      <c r="N29" s="4"/>
      <c r="O29" s="4"/>
      <c r="P29" s="4"/>
      <c r="Q29" s="4"/>
      <c r="R29" s="186"/>
      <c r="S29" s="4"/>
      <c r="T29" s="4"/>
      <c r="U29" s="4"/>
      <c r="V29" s="4"/>
      <c r="W29" s="4"/>
      <c r="X29" s="4"/>
      <c r="Y29" s="4"/>
      <c r="Z29" s="4"/>
      <c r="AA29" s="4"/>
      <c r="AB29" s="5"/>
    </row>
    <row r="30" spans="1:28" x14ac:dyDescent="0.35">
      <c r="A30" s="3"/>
      <c r="B30" s="4"/>
      <c r="C30" s="4"/>
      <c r="D30" s="4"/>
      <c r="E30" s="4"/>
      <c r="F30" s="4"/>
      <c r="G30" s="4"/>
      <c r="H30" s="4"/>
      <c r="I30" s="4"/>
      <c r="J30" s="192"/>
      <c r="K30" s="4"/>
      <c r="L30" s="4"/>
      <c r="M30" s="4"/>
      <c r="N30" s="4"/>
      <c r="O30" s="4"/>
      <c r="P30" s="4"/>
      <c r="Q30" s="4"/>
      <c r="R30" s="186"/>
      <c r="S30" s="4"/>
      <c r="T30" s="4"/>
      <c r="U30" s="4"/>
      <c r="V30" s="4"/>
      <c r="W30" s="4"/>
      <c r="X30" s="4"/>
      <c r="Y30" s="4"/>
      <c r="Z30" s="4"/>
      <c r="AA30" s="4"/>
      <c r="AB30" s="5"/>
    </row>
    <row r="31" spans="1:28" x14ac:dyDescent="0.35">
      <c r="A31" s="3"/>
      <c r="B31" s="4"/>
      <c r="C31" s="4"/>
      <c r="D31" s="4"/>
      <c r="E31" s="4"/>
      <c r="F31" s="4"/>
      <c r="G31" s="4"/>
      <c r="H31" s="4"/>
      <c r="I31" s="4"/>
      <c r="J31" s="192"/>
      <c r="K31" s="4"/>
      <c r="L31" s="4"/>
      <c r="M31" s="4"/>
      <c r="N31" s="4"/>
      <c r="O31" s="4"/>
      <c r="P31" s="4"/>
      <c r="Q31" s="4"/>
      <c r="R31" s="186"/>
      <c r="S31" s="4"/>
      <c r="T31" s="4"/>
      <c r="U31" s="4"/>
      <c r="V31" s="4"/>
      <c r="W31" s="4"/>
      <c r="X31" s="4"/>
      <c r="Y31" s="4"/>
      <c r="Z31" s="4"/>
      <c r="AA31" s="4"/>
      <c r="AB31" s="5"/>
    </row>
    <row r="32" spans="1:28" x14ac:dyDescent="0.35">
      <c r="A32" s="3"/>
      <c r="B32" s="4"/>
      <c r="C32" s="4"/>
      <c r="D32" s="4"/>
      <c r="E32" s="4"/>
      <c r="F32" s="4"/>
      <c r="G32" s="4"/>
      <c r="H32" s="4"/>
      <c r="I32" s="4"/>
      <c r="J32" s="192"/>
      <c r="K32" s="4"/>
      <c r="L32" s="4"/>
      <c r="M32" s="4"/>
      <c r="N32" s="4"/>
      <c r="O32" s="4"/>
      <c r="P32" s="4"/>
      <c r="Q32" s="4"/>
      <c r="R32" s="186"/>
      <c r="S32" s="4"/>
      <c r="T32" s="4"/>
      <c r="U32" s="4"/>
      <c r="V32" s="4"/>
      <c r="W32" s="4"/>
      <c r="X32" s="4"/>
      <c r="Y32" s="4"/>
      <c r="Z32" s="4"/>
      <c r="AA32" s="4"/>
      <c r="AB32" s="5"/>
    </row>
    <row r="33" spans="1:28" x14ac:dyDescent="0.35">
      <c r="A33" s="3"/>
      <c r="B33" s="4"/>
      <c r="C33" s="4"/>
      <c r="D33" s="4"/>
      <c r="E33" s="4"/>
      <c r="F33" s="4"/>
      <c r="G33" s="4"/>
      <c r="H33" s="4"/>
      <c r="I33" s="4"/>
      <c r="J33" s="192"/>
      <c r="K33" s="4"/>
      <c r="L33" s="4"/>
      <c r="M33" s="4"/>
      <c r="N33" s="4"/>
      <c r="O33" s="4"/>
      <c r="P33" s="4"/>
      <c r="Q33" s="4"/>
      <c r="R33" s="186"/>
      <c r="S33" s="4"/>
      <c r="T33" s="4"/>
      <c r="U33" s="4"/>
      <c r="V33" s="4"/>
      <c r="W33" s="4"/>
      <c r="X33" s="4"/>
      <c r="Y33" s="4"/>
      <c r="Z33" s="4"/>
      <c r="AA33" s="4"/>
      <c r="AB33" s="5"/>
    </row>
    <row r="34" spans="1:28" x14ac:dyDescent="0.35">
      <c r="A34" s="3"/>
      <c r="B34" s="4"/>
      <c r="C34" s="4"/>
      <c r="D34" s="4"/>
      <c r="E34" s="4"/>
      <c r="F34" s="4"/>
      <c r="G34" s="4"/>
      <c r="H34" s="4"/>
      <c r="I34" s="4"/>
      <c r="J34" s="192"/>
      <c r="K34" s="4"/>
      <c r="L34" s="4"/>
      <c r="M34" s="4"/>
      <c r="N34" s="4"/>
      <c r="O34" s="4"/>
      <c r="P34" s="4"/>
      <c r="Q34" s="4"/>
      <c r="R34" s="186"/>
      <c r="S34" s="4"/>
      <c r="T34" s="4"/>
      <c r="U34" s="4"/>
      <c r="V34" s="4"/>
      <c r="W34" s="4"/>
      <c r="X34" s="4"/>
      <c r="Y34" s="4"/>
      <c r="Z34" s="4"/>
      <c r="AA34" s="4"/>
      <c r="AB34" s="5"/>
    </row>
    <row r="35" spans="1:28" x14ac:dyDescent="0.35">
      <c r="A35" s="3"/>
      <c r="B35" s="4"/>
      <c r="C35" s="4"/>
      <c r="D35" s="4"/>
      <c r="E35" s="4"/>
      <c r="F35" s="4"/>
      <c r="G35" s="4"/>
      <c r="H35" s="4"/>
      <c r="I35" s="4"/>
      <c r="J35" s="192"/>
      <c r="K35" s="4"/>
      <c r="L35" s="4"/>
      <c r="M35" s="4"/>
      <c r="N35" s="4"/>
      <c r="O35" s="4"/>
      <c r="P35" s="4"/>
      <c r="Q35" s="4"/>
      <c r="R35" s="186"/>
      <c r="S35" s="4"/>
      <c r="T35" s="4"/>
      <c r="U35" s="4"/>
      <c r="V35" s="4"/>
      <c r="W35" s="4"/>
      <c r="X35" s="4"/>
      <c r="Y35" s="4"/>
      <c r="Z35" s="4"/>
      <c r="AA35" s="4"/>
      <c r="AB35" s="5"/>
    </row>
    <row r="36" spans="1:28" x14ac:dyDescent="0.35">
      <c r="A36" s="3"/>
      <c r="B36" s="4"/>
      <c r="C36" s="4"/>
      <c r="D36" s="4"/>
      <c r="E36" s="4"/>
      <c r="F36" s="4"/>
      <c r="G36" s="4"/>
      <c r="H36" s="4"/>
      <c r="I36" s="4"/>
      <c r="J36" s="192"/>
      <c r="K36" s="4"/>
      <c r="L36" s="4"/>
      <c r="M36" s="4"/>
      <c r="N36" s="4"/>
      <c r="O36" s="4"/>
      <c r="P36" s="4"/>
      <c r="Q36" s="4"/>
      <c r="R36" s="186"/>
      <c r="S36" s="4"/>
      <c r="T36" s="4"/>
      <c r="U36" s="4"/>
      <c r="V36" s="4"/>
      <c r="W36" s="4"/>
      <c r="X36" s="4"/>
      <c r="Y36" s="4"/>
      <c r="Z36" s="4"/>
      <c r="AA36" s="4"/>
      <c r="AB36" s="5"/>
    </row>
    <row r="37" spans="1:28" x14ac:dyDescent="0.35">
      <c r="A37" s="3"/>
      <c r="B37" s="4"/>
      <c r="C37" s="4"/>
      <c r="D37" s="4"/>
      <c r="E37" s="4"/>
      <c r="F37" s="4"/>
      <c r="G37" s="4"/>
      <c r="H37" s="4"/>
      <c r="I37" s="4"/>
      <c r="J37" s="192"/>
      <c r="K37" s="4"/>
      <c r="L37" s="4"/>
      <c r="M37" s="4"/>
      <c r="N37" s="4"/>
      <c r="O37" s="4"/>
      <c r="P37" s="4"/>
      <c r="Q37" s="4"/>
      <c r="R37" s="186"/>
      <c r="S37" s="4"/>
      <c r="T37" s="4"/>
      <c r="U37" s="4"/>
      <c r="V37" s="4"/>
      <c r="W37" s="4"/>
      <c r="X37" s="4"/>
      <c r="Y37" s="4"/>
      <c r="Z37" s="4"/>
      <c r="AA37" s="4"/>
      <c r="AB37" s="5"/>
    </row>
    <row r="38" spans="1:28" x14ac:dyDescent="0.35">
      <c r="A38" s="3"/>
      <c r="B38" s="4"/>
      <c r="C38" s="4"/>
      <c r="D38" s="4"/>
      <c r="E38" s="4"/>
      <c r="F38" s="4"/>
      <c r="G38" s="4"/>
      <c r="H38" s="4"/>
      <c r="I38" s="4"/>
      <c r="J38" s="192"/>
      <c r="K38" s="4"/>
      <c r="L38" s="4"/>
      <c r="M38" s="4"/>
      <c r="N38" s="4"/>
      <c r="O38" s="4"/>
      <c r="P38" s="4"/>
      <c r="Q38" s="4"/>
      <c r="R38" s="186"/>
      <c r="S38" s="4"/>
      <c r="T38" s="4"/>
      <c r="U38" s="4"/>
      <c r="V38" s="4"/>
      <c r="W38" s="4"/>
      <c r="X38" s="4"/>
      <c r="Y38" s="4"/>
      <c r="Z38" s="4"/>
      <c r="AA38" s="4"/>
      <c r="AB38" s="5"/>
    </row>
    <row r="39" spans="1:28" x14ac:dyDescent="0.35">
      <c r="A39" s="3"/>
      <c r="B39" s="4"/>
      <c r="C39" s="4"/>
      <c r="D39" s="4"/>
      <c r="E39" s="4"/>
      <c r="F39" s="4"/>
      <c r="G39" s="4"/>
      <c r="H39" s="4"/>
      <c r="I39" s="4"/>
      <c r="J39" s="192"/>
      <c r="K39" s="4"/>
      <c r="L39" s="4"/>
      <c r="M39" s="4"/>
      <c r="N39" s="4"/>
      <c r="O39" s="4"/>
      <c r="P39" s="4"/>
      <c r="Q39" s="4"/>
      <c r="R39" s="186"/>
      <c r="S39" s="4"/>
      <c r="T39" s="4"/>
      <c r="U39" s="4"/>
      <c r="V39" s="4"/>
      <c r="W39" s="4"/>
      <c r="X39" s="4"/>
      <c r="Y39" s="4"/>
      <c r="Z39" s="4"/>
      <c r="AA39" s="4"/>
      <c r="AB39" s="5"/>
    </row>
    <row r="40" spans="1:28" x14ac:dyDescent="0.35">
      <c r="A40" s="3"/>
      <c r="B40" s="4"/>
      <c r="C40" s="4"/>
      <c r="D40" s="4"/>
      <c r="E40" s="4"/>
      <c r="F40" s="4"/>
      <c r="G40" s="4"/>
      <c r="H40" s="4"/>
      <c r="I40" s="4"/>
      <c r="J40" s="192"/>
      <c r="K40" s="4"/>
      <c r="L40" s="4"/>
      <c r="M40" s="4"/>
      <c r="N40" s="4"/>
      <c r="O40" s="4"/>
      <c r="P40" s="4"/>
      <c r="Q40" s="4"/>
      <c r="R40" s="186"/>
      <c r="S40" s="4"/>
      <c r="T40" s="4"/>
      <c r="U40" s="4"/>
      <c r="V40" s="4"/>
      <c r="W40" s="4"/>
      <c r="X40" s="4"/>
      <c r="Y40" s="4"/>
      <c r="Z40" s="4"/>
      <c r="AA40" s="4"/>
      <c r="AB40" s="5"/>
    </row>
    <row r="41" spans="1:28" x14ac:dyDescent="0.35">
      <c r="A41" s="3"/>
      <c r="B41" s="4"/>
      <c r="C41" s="4"/>
      <c r="D41" s="4"/>
      <c r="E41" s="4"/>
      <c r="F41" s="4"/>
      <c r="G41" s="4"/>
      <c r="H41" s="4"/>
      <c r="I41" s="4"/>
      <c r="J41" s="192"/>
      <c r="K41" s="4"/>
      <c r="L41" s="4"/>
      <c r="M41" s="4"/>
      <c r="N41" s="4"/>
      <c r="O41" s="4"/>
      <c r="P41" s="4"/>
      <c r="Q41" s="4"/>
      <c r="R41" s="186"/>
      <c r="S41" s="4"/>
      <c r="T41" s="4"/>
      <c r="U41" s="4"/>
      <c r="V41" s="4"/>
      <c r="W41" s="4"/>
      <c r="X41" s="4"/>
      <c r="Y41" s="4"/>
      <c r="Z41" s="4"/>
      <c r="AA41" s="4"/>
      <c r="AB41" s="5"/>
    </row>
    <row r="42" spans="1:28" x14ac:dyDescent="0.35">
      <c r="A42" s="3"/>
      <c r="B42" s="4"/>
      <c r="C42" s="4"/>
      <c r="D42" s="4"/>
      <c r="E42" s="4"/>
      <c r="F42" s="4"/>
      <c r="G42" s="4"/>
      <c r="H42" s="4"/>
      <c r="I42" s="4"/>
      <c r="J42" s="192"/>
      <c r="K42" s="4"/>
      <c r="L42" s="4"/>
      <c r="M42" s="4"/>
      <c r="N42" s="4"/>
      <c r="O42" s="4"/>
      <c r="P42" s="4"/>
      <c r="Q42" s="4"/>
      <c r="R42" s="186"/>
      <c r="S42" s="4"/>
      <c r="T42" s="4"/>
      <c r="U42" s="4"/>
      <c r="V42" s="4"/>
      <c r="W42" s="4"/>
      <c r="X42" s="4"/>
      <c r="Y42" s="4"/>
      <c r="Z42" s="4"/>
      <c r="AA42" s="4"/>
      <c r="AB42" s="5"/>
    </row>
    <row r="43" spans="1:28" x14ac:dyDescent="0.35">
      <c r="A43" s="3"/>
      <c r="B43" s="4"/>
      <c r="C43" s="4"/>
      <c r="D43" s="4"/>
      <c r="E43" s="4"/>
      <c r="F43" s="4"/>
      <c r="G43" s="4"/>
      <c r="H43" s="4"/>
      <c r="I43" s="4"/>
      <c r="J43" s="192"/>
      <c r="K43" s="4"/>
      <c r="L43" s="4"/>
      <c r="M43" s="4"/>
      <c r="N43" s="4"/>
      <c r="O43" s="4"/>
      <c r="P43" s="4"/>
      <c r="Q43" s="4"/>
      <c r="R43" s="186"/>
      <c r="S43" s="4"/>
      <c r="T43" s="4"/>
      <c r="U43" s="4"/>
      <c r="V43" s="4"/>
      <c r="W43" s="4"/>
      <c r="X43" s="4"/>
      <c r="Y43" s="4"/>
      <c r="Z43" s="4"/>
      <c r="AA43" s="4"/>
      <c r="AB43" s="5"/>
    </row>
    <row r="44" spans="1:28" x14ac:dyDescent="0.35">
      <c r="A44" s="3"/>
      <c r="B44" s="4"/>
      <c r="C44" s="4"/>
      <c r="D44" s="4"/>
      <c r="E44" s="4"/>
      <c r="F44" s="4"/>
      <c r="G44" s="4"/>
      <c r="H44" s="4"/>
      <c r="I44" s="4"/>
      <c r="J44" s="192"/>
      <c r="K44" s="4"/>
      <c r="L44" s="4"/>
      <c r="M44" s="4"/>
      <c r="N44" s="4"/>
      <c r="O44" s="4"/>
      <c r="P44" s="4"/>
      <c r="Q44" s="4"/>
      <c r="R44" s="186"/>
      <c r="S44" s="4"/>
      <c r="T44" s="4"/>
      <c r="U44" s="4"/>
      <c r="V44" s="4"/>
      <c r="W44" s="4"/>
      <c r="X44" s="4"/>
      <c r="Y44" s="4"/>
      <c r="Z44" s="4"/>
      <c r="AA44" s="4"/>
      <c r="AB44" s="5"/>
    </row>
    <row r="45" spans="1:28" x14ac:dyDescent="0.35">
      <c r="A45" s="3"/>
      <c r="B45" s="4"/>
      <c r="C45" s="4"/>
      <c r="D45" s="4"/>
      <c r="E45" s="4"/>
      <c r="F45" s="4"/>
      <c r="G45" s="4"/>
      <c r="H45" s="4"/>
      <c r="I45" s="4"/>
      <c r="J45" s="192"/>
      <c r="K45" s="4"/>
      <c r="L45" s="4"/>
      <c r="M45" s="4"/>
      <c r="N45" s="4"/>
      <c r="O45" s="4"/>
      <c r="P45" s="4"/>
      <c r="Q45" s="4"/>
      <c r="R45" s="186"/>
      <c r="S45" s="4"/>
      <c r="T45" s="4"/>
      <c r="U45" s="4"/>
      <c r="V45" s="4"/>
      <c r="W45" s="4"/>
      <c r="X45" s="4"/>
      <c r="Y45" s="4"/>
      <c r="Z45" s="4"/>
      <c r="AA45" s="4"/>
      <c r="AB45" s="5"/>
    </row>
    <row r="46" spans="1:28" x14ac:dyDescent="0.35">
      <c r="A46" s="3"/>
      <c r="B46" s="4"/>
      <c r="C46" s="4"/>
      <c r="D46" s="4"/>
      <c r="E46" s="4"/>
      <c r="F46" s="4"/>
      <c r="G46" s="4"/>
      <c r="H46" s="4"/>
      <c r="I46" s="4"/>
      <c r="J46" s="192"/>
      <c r="K46" s="4"/>
      <c r="L46" s="4"/>
      <c r="M46" s="4"/>
      <c r="N46" s="4"/>
      <c r="O46" s="4"/>
      <c r="P46" s="4"/>
      <c r="Q46" s="4"/>
      <c r="R46" s="186"/>
      <c r="S46" s="4"/>
      <c r="T46" s="4"/>
      <c r="U46" s="4"/>
      <c r="V46" s="4"/>
      <c r="W46" s="4"/>
      <c r="X46" s="4"/>
      <c r="Y46" s="4"/>
      <c r="Z46" s="4"/>
      <c r="AA46" s="4"/>
      <c r="AB46" s="5"/>
    </row>
    <row r="47" spans="1:28" x14ac:dyDescent="0.35">
      <c r="A47" s="3"/>
      <c r="B47" s="4"/>
      <c r="C47" s="4"/>
      <c r="D47" s="4"/>
      <c r="E47" s="4"/>
      <c r="F47" s="4"/>
      <c r="G47" s="4"/>
      <c r="H47" s="4"/>
      <c r="I47" s="4"/>
      <c r="J47" s="192"/>
      <c r="K47" s="4"/>
      <c r="L47" s="4"/>
      <c r="M47" s="4"/>
      <c r="N47" s="4"/>
      <c r="O47" s="4"/>
      <c r="P47" s="4"/>
      <c r="Q47" s="4"/>
      <c r="R47" s="186"/>
      <c r="S47" s="4"/>
      <c r="T47" s="4"/>
      <c r="U47" s="4"/>
      <c r="V47" s="4"/>
      <c r="W47" s="4"/>
      <c r="X47" s="4"/>
      <c r="Y47" s="4"/>
      <c r="Z47" s="4"/>
      <c r="AA47" s="4"/>
      <c r="AB47" s="5"/>
    </row>
    <row r="48" spans="1:28" x14ac:dyDescent="0.35">
      <c r="A48" s="3"/>
      <c r="B48" s="4"/>
      <c r="C48" s="4"/>
      <c r="D48" s="4"/>
      <c r="E48" s="4"/>
      <c r="F48" s="4"/>
      <c r="G48" s="4"/>
      <c r="H48" s="4"/>
      <c r="I48" s="4"/>
      <c r="J48" s="192"/>
      <c r="K48" s="4"/>
      <c r="L48" s="4"/>
      <c r="M48" s="4"/>
      <c r="N48" s="4"/>
      <c r="O48" s="4"/>
      <c r="P48" s="4"/>
      <c r="Q48" s="4"/>
      <c r="R48" s="186"/>
      <c r="S48" s="4"/>
      <c r="T48" s="4"/>
      <c r="U48" s="4"/>
      <c r="V48" s="4"/>
      <c r="W48" s="4"/>
      <c r="X48" s="4"/>
      <c r="Y48" s="4"/>
      <c r="Z48" s="4"/>
      <c r="AA48" s="4"/>
      <c r="AB48" s="5"/>
    </row>
    <row r="49" spans="1:28" x14ac:dyDescent="0.35">
      <c r="A49" s="3"/>
      <c r="B49" s="4"/>
      <c r="C49" s="4"/>
      <c r="D49" s="4"/>
      <c r="E49" s="4"/>
      <c r="F49" s="4"/>
      <c r="G49" s="4"/>
      <c r="H49" s="4"/>
      <c r="I49" s="4"/>
      <c r="J49" s="192"/>
      <c r="K49" s="4"/>
      <c r="L49" s="4"/>
      <c r="M49" s="4"/>
      <c r="N49" s="4"/>
      <c r="O49" s="4"/>
      <c r="P49" s="4"/>
      <c r="Q49" s="4"/>
      <c r="R49" s="186"/>
      <c r="S49" s="4"/>
      <c r="T49" s="4"/>
      <c r="U49" s="4"/>
      <c r="V49" s="4"/>
      <c r="W49" s="4"/>
      <c r="X49" s="4"/>
      <c r="Y49" s="4"/>
      <c r="Z49" s="4"/>
      <c r="AA49" s="4"/>
      <c r="AB49" s="5"/>
    </row>
    <row r="50" spans="1:28" x14ac:dyDescent="0.35">
      <c r="A50" s="3"/>
      <c r="B50" s="4"/>
      <c r="C50" s="4"/>
      <c r="D50" s="4"/>
      <c r="E50" s="4"/>
      <c r="F50" s="4"/>
      <c r="G50" s="4"/>
      <c r="H50" s="4"/>
      <c r="I50" s="4"/>
      <c r="J50" s="192"/>
      <c r="K50" s="4"/>
      <c r="L50" s="4"/>
      <c r="M50" s="4"/>
      <c r="N50" s="4"/>
      <c r="O50" s="4"/>
      <c r="P50" s="4"/>
      <c r="Q50" s="4"/>
      <c r="R50" s="186"/>
      <c r="S50" s="4"/>
      <c r="T50" s="4"/>
      <c r="U50" s="4"/>
      <c r="V50" s="4"/>
      <c r="W50" s="4"/>
      <c r="X50" s="4"/>
      <c r="Y50" s="4"/>
      <c r="Z50" s="4"/>
      <c r="AA50" s="4"/>
      <c r="AB50" s="5"/>
    </row>
    <row r="51" spans="1:28" x14ac:dyDescent="0.35">
      <c r="A51" s="3"/>
      <c r="B51" s="4"/>
      <c r="C51" s="4"/>
      <c r="D51" s="4"/>
      <c r="E51" s="4"/>
      <c r="F51" s="4"/>
      <c r="G51" s="4"/>
      <c r="H51" s="4"/>
      <c r="I51" s="4"/>
      <c r="J51" s="192"/>
      <c r="K51" s="4"/>
      <c r="L51" s="4"/>
      <c r="M51" s="4"/>
      <c r="N51" s="4"/>
      <c r="O51" s="4"/>
      <c r="P51" s="4"/>
      <c r="Q51" s="4"/>
      <c r="R51" s="186"/>
      <c r="S51" s="4"/>
      <c r="T51" s="4"/>
      <c r="U51" s="4"/>
      <c r="V51" s="4"/>
      <c r="W51" s="4"/>
      <c r="X51" s="4"/>
      <c r="Y51" s="4"/>
      <c r="Z51" s="4"/>
      <c r="AA51" s="4"/>
      <c r="AB51" s="5"/>
    </row>
    <row r="52" spans="1:28" x14ac:dyDescent="0.35">
      <c r="A52" s="3"/>
      <c r="B52" s="4"/>
      <c r="C52" s="4"/>
      <c r="D52" s="4"/>
      <c r="E52" s="4"/>
      <c r="F52" s="4"/>
      <c r="G52" s="4"/>
      <c r="H52" s="4"/>
      <c r="I52" s="4"/>
      <c r="J52" s="192"/>
      <c r="K52" s="4"/>
      <c r="L52" s="4"/>
      <c r="M52" s="4"/>
      <c r="N52" s="4"/>
      <c r="O52" s="4"/>
      <c r="P52" s="4"/>
      <c r="Q52" s="4"/>
      <c r="R52" s="186"/>
      <c r="S52" s="4"/>
      <c r="T52" s="4"/>
      <c r="U52" s="4"/>
      <c r="V52" s="4"/>
      <c r="W52" s="4"/>
      <c r="X52" s="4"/>
      <c r="Y52" s="4"/>
      <c r="Z52" s="4"/>
      <c r="AA52" s="4"/>
      <c r="AB52" s="5"/>
    </row>
    <row r="53" spans="1:28" x14ac:dyDescent="0.35">
      <c r="A53" s="3"/>
      <c r="B53" s="4"/>
      <c r="C53" s="4"/>
      <c r="D53" s="4"/>
      <c r="E53" s="4"/>
      <c r="F53" s="4"/>
      <c r="G53" s="4"/>
      <c r="H53" s="4"/>
      <c r="I53" s="4"/>
      <c r="J53" s="192"/>
      <c r="K53" s="4"/>
      <c r="L53" s="4"/>
      <c r="M53" s="4"/>
      <c r="N53" s="4"/>
      <c r="O53" s="4"/>
      <c r="P53" s="4"/>
      <c r="Q53" s="4"/>
      <c r="R53" s="186"/>
      <c r="S53" s="4"/>
      <c r="T53" s="4"/>
      <c r="U53" s="4"/>
      <c r="V53" s="4"/>
      <c r="W53" s="4"/>
      <c r="X53" s="4"/>
      <c r="Y53" s="4"/>
      <c r="Z53" s="4"/>
      <c r="AA53" s="4"/>
      <c r="AB53" s="5"/>
    </row>
    <row r="54" spans="1:28" x14ac:dyDescent="0.35">
      <c r="A54" s="3"/>
      <c r="B54" s="4"/>
      <c r="C54" s="4"/>
      <c r="D54" s="4"/>
      <c r="E54" s="4"/>
      <c r="F54" s="4"/>
      <c r="G54" s="4"/>
      <c r="H54" s="4"/>
      <c r="I54" s="4"/>
      <c r="J54" s="4"/>
      <c r="K54" s="4"/>
      <c r="L54" s="4"/>
      <c r="M54" s="4"/>
      <c r="N54" s="4"/>
      <c r="O54" s="4"/>
      <c r="P54" s="4"/>
      <c r="Q54" s="4"/>
      <c r="R54" s="186"/>
      <c r="S54" s="4"/>
      <c r="T54" s="4"/>
      <c r="U54" s="4"/>
      <c r="V54" s="4"/>
      <c r="W54" s="4"/>
      <c r="X54" s="4"/>
      <c r="Y54" s="4"/>
      <c r="Z54" s="4"/>
      <c r="AA54" s="4"/>
      <c r="AB54" s="5"/>
    </row>
    <row r="55" spans="1:28" x14ac:dyDescent="0.35">
      <c r="A55" s="3"/>
      <c r="B55" s="4"/>
      <c r="C55" s="4"/>
      <c r="D55" s="4"/>
      <c r="E55" s="4"/>
      <c r="F55" s="4"/>
      <c r="G55" s="4"/>
      <c r="H55" s="4"/>
      <c r="I55" s="4"/>
      <c r="J55" s="4"/>
      <c r="K55" s="4"/>
      <c r="L55" s="4"/>
      <c r="M55" s="4"/>
      <c r="N55" s="4"/>
      <c r="O55" s="4"/>
      <c r="P55" s="4"/>
      <c r="Q55" s="4"/>
      <c r="R55" s="186"/>
      <c r="S55" s="4"/>
      <c r="T55" s="4"/>
      <c r="U55" s="4"/>
      <c r="V55" s="4"/>
      <c r="W55" s="4"/>
      <c r="X55" s="4"/>
      <c r="Y55" s="4"/>
      <c r="Z55" s="4"/>
      <c r="AA55" s="4"/>
      <c r="AB55" s="5"/>
    </row>
    <row r="56" spans="1:28" x14ac:dyDescent="0.35">
      <c r="A56" s="3"/>
      <c r="B56" s="4"/>
      <c r="C56" s="4"/>
      <c r="D56" s="4"/>
      <c r="E56" s="4"/>
      <c r="F56" s="4"/>
      <c r="G56" s="4"/>
      <c r="H56" s="4"/>
      <c r="I56" s="4"/>
      <c r="J56" s="4"/>
      <c r="K56" s="4"/>
      <c r="L56" s="4"/>
      <c r="M56" s="4"/>
      <c r="N56" s="4"/>
      <c r="O56" s="4"/>
      <c r="P56" s="4"/>
      <c r="Q56" s="4"/>
      <c r="R56" s="186"/>
      <c r="S56" s="4"/>
      <c r="T56" s="4"/>
      <c r="U56" s="4"/>
      <c r="V56" s="4"/>
      <c r="W56" s="4"/>
      <c r="X56" s="4"/>
      <c r="Y56" s="4"/>
      <c r="Z56" s="4"/>
      <c r="AA56" s="4"/>
      <c r="AB56" s="5"/>
    </row>
    <row r="57" spans="1:28" x14ac:dyDescent="0.35">
      <c r="A57" s="3"/>
      <c r="B57" s="4"/>
      <c r="C57" s="4"/>
      <c r="D57" s="4"/>
      <c r="E57" s="4"/>
      <c r="F57" s="4"/>
      <c r="G57" s="4"/>
      <c r="H57" s="4"/>
      <c r="I57" s="4"/>
      <c r="J57" s="4"/>
      <c r="K57" s="4"/>
      <c r="L57" s="4"/>
      <c r="M57" s="4"/>
      <c r="N57" s="4"/>
      <c r="O57" s="4"/>
      <c r="P57" s="4"/>
      <c r="Q57" s="4"/>
      <c r="R57" s="186"/>
      <c r="S57" s="4"/>
      <c r="T57" s="4"/>
      <c r="U57" s="4"/>
      <c r="V57" s="4"/>
      <c r="W57" s="4"/>
      <c r="X57" s="4"/>
      <c r="Y57" s="4"/>
      <c r="Z57" s="4"/>
      <c r="AA57" s="4"/>
      <c r="AB57" s="5"/>
    </row>
    <row r="58" spans="1:28" x14ac:dyDescent="0.35">
      <c r="A58" s="3"/>
      <c r="B58" s="4"/>
      <c r="C58" s="4"/>
      <c r="D58" s="4"/>
      <c r="E58" s="4"/>
      <c r="F58" s="4"/>
      <c r="G58" s="4"/>
      <c r="H58" s="4"/>
      <c r="I58" s="4"/>
      <c r="J58" s="4"/>
      <c r="K58" s="4"/>
      <c r="L58" s="4"/>
      <c r="M58" s="4"/>
      <c r="N58" s="4"/>
      <c r="O58" s="4"/>
      <c r="P58" s="4"/>
      <c r="Q58" s="4"/>
      <c r="R58" s="186"/>
      <c r="S58" s="4"/>
      <c r="T58" s="4"/>
      <c r="U58" s="4"/>
      <c r="V58" s="4"/>
      <c r="W58" s="4"/>
      <c r="X58" s="4"/>
      <c r="Y58" s="4"/>
      <c r="Z58" s="4"/>
      <c r="AA58" s="4"/>
      <c r="AB58" s="5"/>
    </row>
    <row r="59" spans="1:28" x14ac:dyDescent="0.35">
      <c r="A59" s="3"/>
      <c r="B59" s="4"/>
      <c r="C59" s="4"/>
      <c r="D59" s="4"/>
      <c r="E59" s="4"/>
      <c r="F59" s="4"/>
      <c r="G59" s="4"/>
      <c r="H59" s="4"/>
      <c r="I59" s="4"/>
      <c r="J59" s="4"/>
      <c r="K59" s="4"/>
      <c r="L59" s="4"/>
      <c r="M59" s="4"/>
      <c r="N59" s="4"/>
      <c r="O59" s="4"/>
      <c r="P59" s="4"/>
      <c r="Q59" s="4"/>
      <c r="R59" s="186"/>
      <c r="S59" s="4"/>
      <c r="T59" s="4"/>
      <c r="U59" s="4"/>
      <c r="V59" s="4"/>
      <c r="W59" s="4"/>
      <c r="X59" s="4"/>
      <c r="Y59" s="4"/>
      <c r="Z59" s="4"/>
      <c r="AA59" s="4"/>
      <c r="AB59" s="5"/>
    </row>
    <row r="60" spans="1:28" x14ac:dyDescent="0.35">
      <c r="A60" s="3"/>
      <c r="B60" s="4"/>
      <c r="C60" s="4"/>
      <c r="D60" s="4"/>
      <c r="E60" s="4"/>
      <c r="F60" s="4"/>
      <c r="G60" s="4"/>
      <c r="H60" s="4"/>
      <c r="I60" s="4"/>
      <c r="J60" s="4"/>
      <c r="K60" s="4"/>
      <c r="L60" s="4"/>
      <c r="M60" s="4"/>
      <c r="N60" s="4"/>
      <c r="O60" s="4"/>
      <c r="P60" s="4"/>
      <c r="Q60" s="4"/>
      <c r="R60" s="186"/>
      <c r="S60" s="4"/>
      <c r="T60" s="4"/>
      <c r="U60" s="4"/>
      <c r="V60" s="4"/>
      <c r="W60" s="4"/>
      <c r="X60" s="4"/>
      <c r="Y60" s="4"/>
      <c r="Z60" s="4"/>
      <c r="AA60" s="4"/>
      <c r="AB60" s="5"/>
    </row>
    <row r="61" spans="1:28" x14ac:dyDescent="0.35">
      <c r="A61" s="3"/>
      <c r="B61" s="4"/>
      <c r="C61" s="4"/>
      <c r="D61" s="4"/>
      <c r="E61" s="4"/>
      <c r="F61" s="4"/>
      <c r="G61" s="4"/>
      <c r="H61" s="4"/>
      <c r="I61" s="4"/>
      <c r="J61" s="4"/>
      <c r="K61" s="4"/>
      <c r="L61" s="4"/>
      <c r="M61" s="4"/>
      <c r="N61" s="4"/>
      <c r="O61" s="4"/>
      <c r="P61" s="4"/>
      <c r="Q61" s="4"/>
      <c r="R61" s="186"/>
      <c r="S61" s="4"/>
      <c r="T61" s="4"/>
      <c r="U61" s="4"/>
      <c r="V61" s="4"/>
      <c r="W61" s="4"/>
      <c r="X61" s="4"/>
      <c r="Y61" s="4"/>
      <c r="Z61" s="4"/>
      <c r="AA61" s="4"/>
      <c r="AB61" s="5"/>
    </row>
    <row r="62" spans="1:28" x14ac:dyDescent="0.35">
      <c r="A62" s="3"/>
      <c r="B62" s="4"/>
      <c r="C62" s="4"/>
      <c r="D62" s="4"/>
      <c r="E62" s="4"/>
      <c r="F62" s="4"/>
      <c r="G62" s="4"/>
      <c r="H62" s="4"/>
      <c r="I62" s="4"/>
      <c r="J62" s="4"/>
      <c r="K62" s="4"/>
      <c r="L62" s="4"/>
      <c r="M62" s="4"/>
      <c r="N62" s="4"/>
      <c r="O62" s="4"/>
      <c r="P62" s="4"/>
      <c r="Q62" s="4"/>
      <c r="R62" s="186"/>
      <c r="S62" s="4"/>
      <c r="T62" s="4"/>
      <c r="U62" s="4"/>
      <c r="V62" s="4"/>
      <c r="W62" s="4"/>
      <c r="X62" s="4"/>
      <c r="Y62" s="4"/>
      <c r="Z62" s="4"/>
      <c r="AA62" s="4"/>
      <c r="AB62" s="5"/>
    </row>
    <row r="63" spans="1:28" x14ac:dyDescent="0.35">
      <c r="A63" s="3"/>
      <c r="B63" s="4"/>
      <c r="C63" s="4"/>
      <c r="D63" s="4"/>
      <c r="E63" s="4"/>
      <c r="F63" s="4"/>
      <c r="G63" s="4"/>
      <c r="H63" s="4"/>
      <c r="I63" s="4"/>
      <c r="J63" s="4"/>
      <c r="K63" s="4"/>
      <c r="L63" s="4"/>
      <c r="M63" s="4"/>
      <c r="N63" s="4"/>
      <c r="O63" s="4"/>
      <c r="P63" s="4"/>
      <c r="Q63" s="4"/>
      <c r="R63" s="186"/>
      <c r="S63" s="4"/>
      <c r="T63" s="4"/>
      <c r="U63" s="4"/>
      <c r="V63" s="4"/>
      <c r="W63" s="4"/>
      <c r="X63" s="4"/>
      <c r="Y63" s="4"/>
      <c r="Z63" s="4"/>
      <c r="AA63" s="4"/>
      <c r="AB63" s="5"/>
    </row>
    <row r="64" spans="1:28" x14ac:dyDescent="0.35">
      <c r="A64" s="3"/>
      <c r="B64" s="4"/>
      <c r="C64" s="4"/>
      <c r="D64" s="4"/>
      <c r="E64" s="4"/>
      <c r="F64" s="4"/>
      <c r="G64" s="4"/>
      <c r="H64" s="4"/>
      <c r="I64" s="4"/>
      <c r="J64" s="4"/>
      <c r="K64" s="4"/>
      <c r="L64" s="4"/>
      <c r="M64" s="4"/>
      <c r="N64" s="4"/>
      <c r="O64" s="4"/>
      <c r="P64" s="4"/>
      <c r="Q64" s="4"/>
      <c r="R64" s="186"/>
      <c r="S64" s="4"/>
      <c r="T64" s="4"/>
      <c r="U64" s="4"/>
      <c r="V64" s="4"/>
      <c r="W64" s="4"/>
      <c r="X64" s="4"/>
      <c r="Y64" s="4"/>
      <c r="Z64" s="4"/>
      <c r="AA64" s="4"/>
      <c r="AB64" s="5"/>
    </row>
    <row r="65" spans="1:28" x14ac:dyDescent="0.35">
      <c r="A65" s="3"/>
      <c r="B65" s="4"/>
      <c r="C65" s="4"/>
      <c r="D65" s="4"/>
      <c r="E65" s="4"/>
      <c r="F65" s="4"/>
      <c r="G65" s="4"/>
      <c r="H65" s="4"/>
      <c r="I65" s="4"/>
      <c r="J65" s="4"/>
      <c r="K65" s="4"/>
      <c r="L65" s="4"/>
      <c r="M65" s="4"/>
      <c r="N65" s="4"/>
      <c r="O65" s="4"/>
      <c r="P65" s="4"/>
      <c r="Q65" s="4"/>
      <c r="R65" s="186"/>
      <c r="S65" s="4"/>
      <c r="T65" s="4"/>
      <c r="U65" s="4"/>
      <c r="V65" s="4"/>
      <c r="W65" s="4"/>
      <c r="X65" s="4"/>
      <c r="Y65" s="4"/>
      <c r="Z65" s="4"/>
      <c r="AA65" s="4"/>
      <c r="AB65" s="5"/>
    </row>
    <row r="66" spans="1:28" x14ac:dyDescent="0.35">
      <c r="A66" s="3"/>
      <c r="B66" s="4"/>
      <c r="C66" s="4"/>
      <c r="D66" s="4"/>
      <c r="E66" s="4"/>
      <c r="F66" s="4"/>
      <c r="G66" s="4"/>
      <c r="H66" s="4"/>
      <c r="I66" s="4"/>
      <c r="J66" s="4"/>
      <c r="K66" s="4"/>
      <c r="L66" s="4"/>
      <c r="M66" s="4"/>
      <c r="N66" s="4"/>
      <c r="O66" s="4"/>
      <c r="P66" s="4"/>
      <c r="Q66" s="4"/>
      <c r="R66" s="186"/>
      <c r="S66" s="4"/>
      <c r="T66" s="4"/>
      <c r="U66" s="4"/>
      <c r="V66" s="4"/>
      <c r="W66" s="4"/>
      <c r="X66" s="4"/>
      <c r="Y66" s="4"/>
      <c r="Z66" s="4"/>
      <c r="AA66" s="4"/>
      <c r="AB66" s="5"/>
    </row>
    <row r="67" spans="1:28" x14ac:dyDescent="0.35">
      <c r="A67" s="3"/>
      <c r="B67" s="4"/>
      <c r="C67" s="4"/>
      <c r="D67" s="4"/>
      <c r="E67" s="4"/>
      <c r="F67" s="4"/>
      <c r="G67" s="4"/>
      <c r="H67" s="4"/>
      <c r="I67" s="4"/>
      <c r="J67" s="4"/>
      <c r="K67" s="4"/>
      <c r="L67" s="4"/>
      <c r="M67" s="4"/>
      <c r="N67" s="4"/>
      <c r="O67" s="4"/>
      <c r="P67" s="4"/>
      <c r="Q67" s="4"/>
      <c r="R67" s="186"/>
      <c r="S67" s="4"/>
      <c r="T67" s="4"/>
      <c r="U67" s="4"/>
      <c r="V67" s="4"/>
      <c r="W67" s="4"/>
      <c r="X67" s="4"/>
      <c r="Y67" s="4"/>
      <c r="Z67" s="4"/>
      <c r="AA67" s="4"/>
      <c r="AB67" s="5"/>
    </row>
    <row r="68" spans="1:28" x14ac:dyDescent="0.35">
      <c r="A68" s="3"/>
      <c r="B68" s="4"/>
      <c r="C68" s="4"/>
      <c r="D68" s="4"/>
      <c r="E68" s="4"/>
      <c r="F68" s="4"/>
      <c r="G68" s="4"/>
      <c r="H68" s="4"/>
      <c r="I68" s="4"/>
      <c r="J68" s="4"/>
      <c r="K68" s="4"/>
      <c r="L68" s="4"/>
      <c r="M68" s="4"/>
      <c r="N68" s="4"/>
      <c r="O68" s="4"/>
      <c r="P68" s="4"/>
      <c r="Q68" s="4"/>
      <c r="R68" s="186"/>
      <c r="S68" s="4"/>
      <c r="T68" s="4"/>
      <c r="U68" s="4"/>
      <c r="V68" s="4"/>
      <c r="W68" s="4"/>
      <c r="X68" s="4"/>
      <c r="Y68" s="4"/>
      <c r="Z68" s="4"/>
      <c r="AA68" s="4"/>
      <c r="AB68" s="5"/>
    </row>
    <row r="69" spans="1:28" x14ac:dyDescent="0.35">
      <c r="A69" s="3"/>
      <c r="B69" s="4"/>
      <c r="C69" s="4"/>
      <c r="D69" s="4"/>
      <c r="E69" s="4"/>
      <c r="F69" s="4"/>
      <c r="G69" s="4"/>
      <c r="H69" s="4"/>
      <c r="I69" s="4"/>
      <c r="J69" s="4"/>
      <c r="K69" s="4"/>
      <c r="L69" s="4"/>
      <c r="M69" s="4"/>
      <c r="N69" s="4"/>
      <c r="O69" s="4"/>
      <c r="P69" s="4"/>
      <c r="Q69" s="4"/>
      <c r="R69" s="186"/>
      <c r="S69" s="4"/>
      <c r="T69" s="4"/>
      <c r="U69" s="4"/>
      <c r="V69" s="4"/>
      <c r="W69" s="4"/>
      <c r="X69" s="4"/>
      <c r="Y69" s="4"/>
      <c r="Z69" s="4"/>
      <c r="AA69" s="4"/>
      <c r="AB69" s="5"/>
    </row>
    <row r="70" spans="1:28" x14ac:dyDescent="0.35">
      <c r="A70" s="3"/>
      <c r="B70" s="4"/>
      <c r="C70" s="4"/>
      <c r="D70" s="4"/>
      <c r="E70" s="4"/>
      <c r="F70" s="4"/>
      <c r="G70" s="4"/>
      <c r="H70" s="4"/>
      <c r="I70" s="4"/>
      <c r="J70" s="4"/>
      <c r="K70" s="4"/>
      <c r="L70" s="4"/>
      <c r="M70" s="4"/>
      <c r="N70" s="4"/>
      <c r="O70" s="4"/>
      <c r="P70" s="4"/>
      <c r="Q70" s="4"/>
      <c r="R70" s="186"/>
      <c r="S70" s="4"/>
      <c r="T70" s="4"/>
      <c r="U70" s="4"/>
      <c r="V70" s="4"/>
      <c r="W70" s="4"/>
      <c r="X70" s="4"/>
      <c r="Y70" s="4"/>
      <c r="Z70" s="4"/>
      <c r="AA70" s="4"/>
      <c r="AB70" s="5"/>
    </row>
    <row r="71" spans="1:28" x14ac:dyDescent="0.35">
      <c r="A71" s="3"/>
      <c r="B71" s="4"/>
      <c r="C71" s="4"/>
      <c r="D71" s="4"/>
      <c r="E71" s="4"/>
      <c r="F71" s="4"/>
      <c r="G71" s="4"/>
      <c r="H71" s="4"/>
      <c r="I71" s="4"/>
      <c r="J71" s="4"/>
      <c r="K71" s="4"/>
      <c r="L71" s="4"/>
      <c r="M71" s="4"/>
      <c r="N71" s="4"/>
      <c r="O71" s="4"/>
      <c r="P71" s="4"/>
      <c r="Q71" s="4"/>
      <c r="R71" s="186"/>
      <c r="S71" s="4"/>
      <c r="T71" s="4"/>
      <c r="U71" s="4"/>
      <c r="V71" s="4"/>
      <c r="W71" s="4"/>
      <c r="X71" s="4"/>
      <c r="Y71" s="4"/>
      <c r="Z71" s="4"/>
      <c r="AA71" s="4"/>
      <c r="AB71" s="5"/>
    </row>
    <row r="72" spans="1:28" x14ac:dyDescent="0.35">
      <c r="A72" s="3"/>
      <c r="B72" s="4"/>
      <c r="C72" s="4"/>
      <c r="D72" s="4"/>
      <c r="E72" s="4"/>
      <c r="F72" s="4"/>
      <c r="G72" s="4"/>
      <c r="H72" s="4"/>
      <c r="I72" s="4"/>
      <c r="J72" s="4"/>
      <c r="K72" s="4"/>
      <c r="L72" s="4"/>
      <c r="M72" s="4"/>
      <c r="N72" s="4"/>
      <c r="O72" s="4"/>
      <c r="P72" s="4"/>
      <c r="Q72" s="4"/>
      <c r="R72" s="186"/>
      <c r="S72" s="4"/>
      <c r="T72" s="4"/>
      <c r="U72" s="4"/>
      <c r="V72" s="4"/>
      <c r="W72" s="4"/>
      <c r="X72" s="4"/>
      <c r="Y72" s="4"/>
      <c r="Z72" s="4"/>
      <c r="AA72" s="4"/>
      <c r="AB72" s="5"/>
    </row>
    <row r="73" spans="1:28" x14ac:dyDescent="0.35">
      <c r="A73" s="3"/>
      <c r="B73" s="4"/>
      <c r="C73" s="4"/>
      <c r="D73" s="4"/>
      <c r="E73" s="4"/>
      <c r="F73" s="4"/>
      <c r="G73" s="4"/>
      <c r="H73" s="4"/>
      <c r="I73" s="4"/>
      <c r="J73" s="4"/>
      <c r="K73" s="4"/>
      <c r="L73" s="4"/>
      <c r="M73" s="4"/>
      <c r="N73" s="4"/>
      <c r="O73" s="4"/>
      <c r="P73" s="4"/>
      <c r="Q73" s="4"/>
      <c r="R73" s="186"/>
      <c r="S73" s="4"/>
      <c r="T73" s="4"/>
      <c r="U73" s="4"/>
      <c r="V73" s="4"/>
      <c r="W73" s="4"/>
      <c r="X73" s="4"/>
      <c r="Y73" s="4"/>
      <c r="Z73" s="4"/>
      <c r="AA73" s="4"/>
      <c r="AB73" s="5"/>
    </row>
    <row r="74" spans="1:28" x14ac:dyDescent="0.35">
      <c r="A74" s="3"/>
      <c r="B74" s="4"/>
      <c r="C74" s="4"/>
      <c r="D74" s="4"/>
      <c r="E74" s="4"/>
      <c r="F74" s="4"/>
      <c r="G74" s="4"/>
      <c r="H74" s="4"/>
      <c r="I74" s="4"/>
      <c r="J74" s="4"/>
      <c r="K74" s="4"/>
      <c r="L74" s="4"/>
      <c r="M74" s="4"/>
      <c r="N74" s="4"/>
      <c r="O74" s="4"/>
      <c r="P74" s="4"/>
      <c r="Q74" s="4"/>
      <c r="R74" s="186"/>
      <c r="S74" s="4"/>
      <c r="T74" s="4"/>
      <c r="U74" s="4"/>
      <c r="V74" s="4"/>
      <c r="W74" s="4"/>
      <c r="X74" s="4"/>
      <c r="Y74" s="4"/>
      <c r="Z74" s="4"/>
      <c r="AA74" s="4"/>
      <c r="AB74" s="5"/>
    </row>
    <row r="75" spans="1:28" x14ac:dyDescent="0.35">
      <c r="A75" s="3"/>
      <c r="B75" s="4"/>
      <c r="C75" s="4"/>
      <c r="D75" s="4"/>
      <c r="E75" s="4"/>
      <c r="F75" s="4"/>
      <c r="G75" s="4"/>
      <c r="H75" s="4"/>
      <c r="I75" s="4"/>
      <c r="J75" s="4"/>
      <c r="K75" s="4"/>
      <c r="L75" s="4"/>
      <c r="M75" s="4"/>
      <c r="N75" s="4"/>
      <c r="O75" s="4"/>
      <c r="P75" s="4"/>
      <c r="Q75" s="4"/>
      <c r="R75" s="186"/>
      <c r="S75" s="4"/>
      <c r="T75" s="4"/>
      <c r="U75" s="4"/>
      <c r="V75" s="4"/>
      <c r="W75" s="4"/>
      <c r="X75" s="4"/>
      <c r="Y75" s="4"/>
      <c r="Z75" s="4"/>
      <c r="AA75" s="4"/>
      <c r="AB75" s="5"/>
    </row>
    <row r="76" spans="1:28" x14ac:dyDescent="0.35">
      <c r="A76" s="3"/>
      <c r="B76" s="4"/>
      <c r="C76" s="4"/>
      <c r="D76" s="4"/>
      <c r="E76" s="4"/>
      <c r="F76" s="4"/>
      <c r="G76" s="4"/>
      <c r="H76" s="4"/>
      <c r="I76" s="4"/>
      <c r="J76" s="4"/>
      <c r="K76" s="4"/>
      <c r="L76" s="4"/>
      <c r="M76" s="4"/>
      <c r="N76" s="4"/>
      <c r="O76" s="4"/>
      <c r="P76" s="4"/>
      <c r="Q76" s="4"/>
      <c r="R76" s="186"/>
      <c r="S76" s="4"/>
      <c r="T76" s="4"/>
      <c r="U76" s="4"/>
      <c r="V76" s="4"/>
      <c r="W76" s="4"/>
      <c r="X76" s="4"/>
      <c r="Y76" s="4"/>
      <c r="Z76" s="4"/>
      <c r="AA76" s="4"/>
      <c r="AB76" s="5"/>
    </row>
    <row r="77" spans="1:28" x14ac:dyDescent="0.35">
      <c r="A77" s="3"/>
      <c r="B77" s="4"/>
      <c r="C77" s="4"/>
      <c r="D77" s="4"/>
      <c r="E77" s="4"/>
      <c r="F77" s="4"/>
      <c r="G77" s="4"/>
      <c r="H77" s="4"/>
      <c r="I77" s="4"/>
      <c r="J77" s="4"/>
      <c r="K77" s="4"/>
      <c r="L77" s="4"/>
      <c r="M77" s="4"/>
      <c r="N77" s="4"/>
      <c r="O77" s="4"/>
      <c r="P77" s="4"/>
      <c r="Q77" s="4"/>
      <c r="R77" s="186"/>
      <c r="S77" s="4"/>
      <c r="T77" s="4"/>
      <c r="U77" s="4"/>
      <c r="V77" s="4"/>
      <c r="W77" s="4"/>
      <c r="X77" s="4"/>
      <c r="Y77" s="4"/>
      <c r="Z77" s="4"/>
      <c r="AA77" s="4"/>
      <c r="AB77" s="5"/>
    </row>
    <row r="78" spans="1:28" x14ac:dyDescent="0.35">
      <c r="A78" s="3"/>
      <c r="B78" s="4"/>
      <c r="C78" s="4"/>
      <c r="D78" s="4"/>
      <c r="E78" s="4"/>
      <c r="F78" s="4"/>
      <c r="G78" s="4"/>
      <c r="H78" s="4"/>
      <c r="I78" s="4"/>
      <c r="J78" s="4"/>
      <c r="K78" s="4"/>
      <c r="L78" s="4"/>
      <c r="M78" s="4"/>
      <c r="N78" s="4"/>
      <c r="O78" s="4"/>
      <c r="P78" s="4"/>
      <c r="Q78" s="4"/>
      <c r="R78" s="186"/>
      <c r="S78" s="4"/>
      <c r="T78" s="4"/>
      <c r="U78" s="4"/>
      <c r="V78" s="4"/>
      <c r="W78" s="4"/>
      <c r="X78" s="4"/>
      <c r="Y78" s="4"/>
      <c r="Z78" s="4"/>
      <c r="AA78" s="4"/>
      <c r="AB78" s="5"/>
    </row>
    <row r="79" spans="1:28" x14ac:dyDescent="0.35">
      <c r="A79" s="3"/>
      <c r="B79" s="4"/>
      <c r="C79" s="4"/>
      <c r="D79" s="4"/>
      <c r="E79" s="4"/>
      <c r="F79" s="4"/>
      <c r="G79" s="4"/>
      <c r="H79" s="4"/>
      <c r="I79" s="4"/>
      <c r="J79" s="4"/>
      <c r="K79" s="4"/>
      <c r="L79" s="4"/>
      <c r="M79" s="4"/>
      <c r="N79" s="4"/>
      <c r="O79" s="4"/>
      <c r="P79" s="4"/>
      <c r="Q79" s="4"/>
      <c r="R79" s="186"/>
      <c r="S79" s="4"/>
      <c r="T79" s="4"/>
      <c r="U79" s="4"/>
      <c r="V79" s="4"/>
      <c r="W79" s="4"/>
      <c r="X79" s="4"/>
      <c r="Y79" s="4"/>
      <c r="Z79" s="4"/>
      <c r="AA79" s="4"/>
      <c r="AB79" s="5"/>
    </row>
    <row r="80" spans="1:28" x14ac:dyDescent="0.35">
      <c r="A80" s="3"/>
      <c r="B80" s="4"/>
      <c r="C80" s="4"/>
      <c r="D80" s="4"/>
      <c r="E80" s="4"/>
      <c r="F80" s="4"/>
      <c r="G80" s="4"/>
      <c r="H80" s="4"/>
      <c r="I80" s="4"/>
      <c r="J80" s="4"/>
      <c r="K80" s="4"/>
      <c r="L80" s="4"/>
      <c r="M80" s="4"/>
      <c r="N80" s="4"/>
      <c r="O80" s="4"/>
      <c r="P80" s="4"/>
      <c r="Q80" s="4"/>
      <c r="R80" s="186"/>
      <c r="S80" s="4"/>
      <c r="T80" s="4"/>
      <c r="U80" s="4"/>
      <c r="V80" s="4"/>
      <c r="W80" s="4"/>
      <c r="X80" s="4"/>
      <c r="Y80" s="4"/>
      <c r="Z80" s="4"/>
      <c r="AA80" s="4"/>
      <c r="AB80" s="5"/>
    </row>
    <row r="81" spans="1:28" x14ac:dyDescent="0.35">
      <c r="A81" s="3"/>
      <c r="B81" s="4"/>
      <c r="C81" s="4"/>
      <c r="D81" s="4"/>
      <c r="E81" s="4"/>
      <c r="F81" s="4"/>
      <c r="G81" s="4"/>
      <c r="H81" s="4"/>
      <c r="I81" s="4"/>
      <c r="J81" s="4"/>
      <c r="K81" s="4"/>
      <c r="L81" s="4"/>
      <c r="M81" s="4"/>
      <c r="N81" s="4"/>
      <c r="O81" s="4"/>
      <c r="P81" s="4"/>
      <c r="Q81" s="4"/>
      <c r="R81" s="186"/>
      <c r="S81" s="4"/>
      <c r="T81" s="4"/>
      <c r="U81" s="4"/>
      <c r="V81" s="4"/>
      <c r="W81" s="4"/>
      <c r="X81" s="4"/>
      <c r="Y81" s="4"/>
      <c r="Z81" s="4"/>
      <c r="AA81" s="4"/>
      <c r="AB81" s="5"/>
    </row>
    <row r="82" spans="1:28" x14ac:dyDescent="0.35">
      <c r="A82" s="3"/>
      <c r="B82" s="4"/>
      <c r="C82" s="4"/>
      <c r="D82" s="4"/>
      <c r="E82" s="4"/>
      <c r="F82" s="4"/>
      <c r="G82" s="4"/>
      <c r="H82" s="4"/>
      <c r="I82" s="4"/>
      <c r="J82" s="4"/>
      <c r="K82" s="4"/>
      <c r="L82" s="4"/>
      <c r="M82" s="4"/>
      <c r="N82" s="4"/>
      <c r="O82" s="4"/>
      <c r="P82" s="4"/>
      <c r="Q82" s="4"/>
      <c r="R82" s="186"/>
      <c r="S82" s="4"/>
      <c r="T82" s="4"/>
      <c r="U82" s="4"/>
      <c r="V82" s="4"/>
      <c r="W82" s="4"/>
      <c r="X82" s="4"/>
      <c r="Y82" s="4"/>
      <c r="Z82" s="4"/>
      <c r="AA82" s="4"/>
      <c r="AB82" s="5"/>
    </row>
    <row r="83" spans="1:28" x14ac:dyDescent="0.35">
      <c r="A83" s="3"/>
      <c r="B83" s="4"/>
      <c r="C83" s="4"/>
      <c r="D83" s="4"/>
      <c r="E83" s="4"/>
      <c r="F83" s="4"/>
      <c r="G83" s="4"/>
      <c r="H83" s="4"/>
      <c r="I83" s="4"/>
      <c r="J83" s="4"/>
      <c r="K83" s="4"/>
      <c r="L83" s="4"/>
      <c r="M83" s="4"/>
      <c r="N83" s="4"/>
      <c r="O83" s="4"/>
      <c r="P83" s="4"/>
      <c r="Q83" s="4"/>
      <c r="R83" s="186"/>
      <c r="S83" s="4"/>
      <c r="T83" s="4"/>
      <c r="U83" s="4"/>
      <c r="V83" s="4"/>
      <c r="W83" s="4"/>
      <c r="X83" s="4"/>
      <c r="Y83" s="4"/>
      <c r="Z83" s="4"/>
      <c r="AA83" s="4"/>
      <c r="AB83" s="5"/>
    </row>
    <row r="84" spans="1:28" x14ac:dyDescent="0.35">
      <c r="A84" s="3"/>
      <c r="B84" s="4"/>
      <c r="C84" s="4"/>
      <c r="D84" s="4"/>
      <c r="E84" s="4"/>
      <c r="F84" s="4"/>
      <c r="G84" s="4"/>
      <c r="H84" s="4"/>
      <c r="I84" s="4"/>
      <c r="J84" s="4"/>
      <c r="K84" s="4"/>
      <c r="L84" s="4"/>
      <c r="M84" s="4"/>
      <c r="N84" s="4"/>
      <c r="O84" s="4"/>
      <c r="P84" s="4"/>
      <c r="Q84" s="4"/>
      <c r="R84" s="186"/>
      <c r="S84" s="4"/>
      <c r="T84" s="4"/>
      <c r="U84" s="4"/>
      <c r="V84" s="4"/>
      <c r="W84" s="4"/>
      <c r="X84" s="4"/>
      <c r="Y84" s="4"/>
      <c r="Z84" s="4"/>
      <c r="AA84" s="4"/>
      <c r="AB84" s="5"/>
    </row>
    <row r="85" spans="1:28" x14ac:dyDescent="0.35">
      <c r="A85" s="3"/>
      <c r="B85" s="4"/>
      <c r="C85" s="4"/>
      <c r="D85" s="4"/>
      <c r="E85" s="4"/>
      <c r="F85" s="4"/>
      <c r="G85" s="4"/>
      <c r="H85" s="4"/>
      <c r="I85" s="4"/>
      <c r="J85" s="4"/>
      <c r="K85" s="4"/>
      <c r="L85" s="4"/>
      <c r="M85" s="4"/>
      <c r="N85" s="4"/>
      <c r="O85" s="4"/>
      <c r="P85" s="4"/>
      <c r="Q85" s="4"/>
      <c r="R85" s="186"/>
      <c r="S85" s="4"/>
      <c r="T85" s="4"/>
      <c r="U85" s="4"/>
      <c r="V85" s="4"/>
      <c r="W85" s="4"/>
      <c r="X85" s="4"/>
      <c r="Y85" s="4"/>
      <c r="Z85" s="4"/>
      <c r="AA85" s="4"/>
      <c r="AB85" s="5"/>
    </row>
    <row r="86" spans="1:28" x14ac:dyDescent="0.35">
      <c r="A86" s="3"/>
      <c r="B86" s="4"/>
      <c r="C86" s="4"/>
      <c r="D86" s="4"/>
      <c r="E86" s="4"/>
      <c r="F86" s="4"/>
      <c r="G86" s="4"/>
      <c r="H86" s="4"/>
      <c r="I86" s="4"/>
      <c r="J86" s="4"/>
      <c r="K86" s="4"/>
      <c r="L86" s="4"/>
      <c r="M86" s="4"/>
      <c r="N86" s="4"/>
      <c r="O86" s="4"/>
      <c r="P86" s="4"/>
      <c r="Q86" s="4"/>
      <c r="R86" s="186"/>
      <c r="S86" s="4"/>
      <c r="T86" s="4"/>
      <c r="U86" s="4"/>
      <c r="V86" s="4"/>
      <c r="W86" s="4"/>
      <c r="X86" s="4"/>
      <c r="Y86" s="4"/>
      <c r="Z86" s="4"/>
      <c r="AA86" s="4"/>
      <c r="AB86" s="5"/>
    </row>
    <row r="87" spans="1:28" x14ac:dyDescent="0.35">
      <c r="A87" s="3"/>
      <c r="B87" s="4"/>
      <c r="C87" s="4"/>
      <c r="D87" s="4"/>
      <c r="E87" s="4"/>
      <c r="F87" s="4"/>
      <c r="G87" s="4"/>
      <c r="H87" s="4"/>
      <c r="I87" s="4"/>
      <c r="J87" s="4"/>
      <c r="K87" s="4"/>
      <c r="L87" s="4"/>
      <c r="M87" s="4"/>
      <c r="N87" s="4"/>
      <c r="O87" s="4"/>
      <c r="P87" s="4"/>
      <c r="Q87" s="4"/>
      <c r="R87" s="186"/>
      <c r="S87" s="4"/>
      <c r="T87" s="4"/>
      <c r="U87" s="4"/>
      <c r="V87" s="4"/>
      <c r="W87" s="4"/>
      <c r="X87" s="4"/>
      <c r="Y87" s="4"/>
      <c r="Z87" s="4"/>
      <c r="AA87" s="4"/>
      <c r="AB87" s="5"/>
    </row>
    <row r="88" spans="1:28" x14ac:dyDescent="0.35">
      <c r="A88" s="3"/>
      <c r="B88" s="4"/>
      <c r="C88" s="4"/>
      <c r="D88" s="4"/>
      <c r="E88" s="4"/>
      <c r="F88" s="4"/>
      <c r="G88" s="4"/>
      <c r="H88" s="4"/>
      <c r="I88" s="4"/>
      <c r="J88" s="4"/>
      <c r="K88" s="4"/>
      <c r="L88" s="4"/>
      <c r="M88" s="4"/>
      <c r="N88" s="4"/>
      <c r="O88" s="4"/>
      <c r="P88" s="4"/>
      <c r="Q88" s="4"/>
      <c r="R88" s="186"/>
      <c r="S88" s="4"/>
      <c r="T88" s="4"/>
      <c r="U88" s="4"/>
      <c r="V88" s="4"/>
      <c r="W88" s="4"/>
      <c r="X88" s="4"/>
      <c r="Y88" s="4"/>
      <c r="Z88" s="4"/>
      <c r="AA88" s="4"/>
      <c r="AB88" s="5"/>
    </row>
    <row r="89" spans="1:28" x14ac:dyDescent="0.35">
      <c r="A89" s="3"/>
      <c r="B89" s="4"/>
      <c r="C89" s="4"/>
      <c r="D89" s="4"/>
      <c r="E89" s="4"/>
      <c r="F89" s="4"/>
      <c r="G89" s="4"/>
      <c r="H89" s="4"/>
      <c r="I89" s="4"/>
      <c r="J89" s="4"/>
      <c r="K89" s="4"/>
      <c r="L89" s="4"/>
      <c r="M89" s="4"/>
      <c r="N89" s="4"/>
      <c r="O89" s="4"/>
      <c r="P89" s="4"/>
      <c r="Q89" s="4"/>
      <c r="R89" s="186"/>
      <c r="S89" s="4"/>
      <c r="T89" s="4"/>
      <c r="U89" s="4"/>
      <c r="V89" s="4"/>
      <c r="W89" s="4"/>
      <c r="X89" s="4"/>
      <c r="Y89" s="4"/>
      <c r="Z89" s="4"/>
      <c r="AA89" s="4"/>
      <c r="AB89" s="5"/>
    </row>
    <row r="90" spans="1:28" x14ac:dyDescent="0.35">
      <c r="A90" s="3"/>
      <c r="B90" s="4"/>
      <c r="C90" s="4"/>
      <c r="D90" s="4"/>
      <c r="E90" s="4"/>
      <c r="F90" s="4"/>
      <c r="G90" s="4"/>
      <c r="H90" s="4"/>
      <c r="I90" s="4"/>
      <c r="J90" s="4"/>
      <c r="K90" s="4"/>
      <c r="L90" s="4"/>
      <c r="M90" s="4"/>
      <c r="N90" s="4"/>
      <c r="O90" s="4"/>
      <c r="P90" s="4"/>
      <c r="Q90" s="4"/>
      <c r="R90" s="186"/>
      <c r="S90" s="4"/>
      <c r="T90" s="4"/>
      <c r="U90" s="4"/>
      <c r="V90" s="4"/>
      <c r="W90" s="4"/>
      <c r="X90" s="4"/>
      <c r="Y90" s="4"/>
      <c r="Z90" s="4"/>
      <c r="AA90" s="4"/>
      <c r="AB90" s="5"/>
    </row>
    <row r="91" spans="1:28" x14ac:dyDescent="0.35">
      <c r="A91" s="3"/>
      <c r="B91" s="4"/>
      <c r="C91" s="4"/>
      <c r="D91" s="4"/>
      <c r="E91" s="4"/>
      <c r="F91" s="4"/>
      <c r="G91" s="4"/>
      <c r="H91" s="4"/>
      <c r="I91" s="4"/>
      <c r="J91" s="4"/>
      <c r="K91" s="4"/>
      <c r="L91" s="4"/>
      <c r="M91" s="4"/>
      <c r="N91" s="4"/>
      <c r="O91" s="4"/>
      <c r="P91" s="4"/>
      <c r="Q91" s="4"/>
      <c r="R91" s="186"/>
      <c r="S91" s="4"/>
      <c r="T91" s="4"/>
      <c r="U91" s="4"/>
      <c r="V91" s="4"/>
      <c r="W91" s="4"/>
      <c r="X91" s="4"/>
      <c r="Y91" s="4"/>
      <c r="Z91" s="4"/>
      <c r="AA91" s="4"/>
      <c r="AB91" s="5"/>
    </row>
    <row r="92" spans="1:28" x14ac:dyDescent="0.35">
      <c r="A92" s="3"/>
      <c r="B92" s="4"/>
      <c r="C92" s="4"/>
      <c r="D92" s="4"/>
      <c r="E92" s="4"/>
      <c r="F92" s="4"/>
      <c r="G92" s="4"/>
      <c r="H92" s="4"/>
      <c r="I92" s="4"/>
      <c r="J92" s="4"/>
      <c r="K92" s="4"/>
      <c r="L92" s="4"/>
      <c r="M92" s="4"/>
      <c r="N92" s="4"/>
      <c r="O92" s="4"/>
      <c r="P92" s="4"/>
      <c r="Q92" s="4"/>
      <c r="R92" s="186"/>
      <c r="S92" s="4"/>
      <c r="T92" s="4"/>
      <c r="U92" s="4"/>
      <c r="V92" s="4"/>
      <c r="W92" s="4"/>
      <c r="X92" s="4"/>
      <c r="Y92" s="4"/>
      <c r="Z92" s="4"/>
      <c r="AA92" s="4"/>
      <c r="AB92" s="5"/>
    </row>
    <row r="93" spans="1:28" x14ac:dyDescent="0.35">
      <c r="A93" s="3"/>
      <c r="B93" s="4"/>
      <c r="C93" s="4"/>
      <c r="D93" s="4"/>
      <c r="E93" s="4"/>
      <c r="F93" s="4"/>
      <c r="G93" s="4"/>
      <c r="H93" s="4"/>
      <c r="I93" s="4"/>
      <c r="J93" s="4"/>
      <c r="K93" s="4"/>
      <c r="L93" s="4"/>
      <c r="M93" s="4"/>
      <c r="N93" s="4"/>
      <c r="O93" s="4"/>
      <c r="P93" s="4"/>
      <c r="Q93" s="4"/>
      <c r="R93" s="186"/>
      <c r="S93" s="4"/>
      <c r="T93" s="4"/>
      <c r="U93" s="4"/>
      <c r="V93" s="4"/>
      <c r="W93" s="4"/>
      <c r="X93" s="4"/>
      <c r="Y93" s="4"/>
      <c r="Z93" s="4"/>
      <c r="AA93" s="4"/>
      <c r="AB93" s="5"/>
    </row>
    <row r="94" spans="1:28" x14ac:dyDescent="0.35">
      <c r="A94" s="3"/>
      <c r="B94" s="4"/>
      <c r="C94" s="4"/>
      <c r="D94" s="4"/>
      <c r="E94" s="4"/>
      <c r="F94" s="4"/>
      <c r="G94" s="4"/>
      <c r="H94" s="4"/>
      <c r="I94" s="4"/>
      <c r="J94" s="4"/>
      <c r="K94" s="4"/>
      <c r="L94" s="4"/>
      <c r="M94" s="4"/>
      <c r="N94" s="4"/>
      <c r="O94" s="4"/>
      <c r="P94" s="4"/>
      <c r="Q94" s="4"/>
      <c r="R94" s="186"/>
      <c r="S94" s="4"/>
      <c r="T94" s="4"/>
      <c r="U94" s="4"/>
      <c r="V94" s="4"/>
      <c r="W94" s="4"/>
      <c r="X94" s="4"/>
      <c r="Y94" s="4"/>
      <c r="Z94" s="4"/>
      <c r="AA94" s="4"/>
      <c r="AB94" s="5"/>
    </row>
    <row r="95" spans="1:28" x14ac:dyDescent="0.35">
      <c r="A95" s="3"/>
      <c r="B95" s="4"/>
      <c r="C95" s="4"/>
      <c r="D95" s="4"/>
      <c r="E95" s="4"/>
      <c r="F95" s="4"/>
      <c r="G95" s="4"/>
      <c r="H95" s="4"/>
      <c r="I95" s="4"/>
      <c r="J95" s="4"/>
      <c r="K95" s="4"/>
      <c r="L95" s="4"/>
      <c r="M95" s="4"/>
      <c r="N95" s="4"/>
      <c r="O95" s="4"/>
      <c r="P95" s="4"/>
      <c r="Q95" s="4"/>
      <c r="R95" s="186"/>
      <c r="S95" s="4"/>
      <c r="T95" s="4"/>
      <c r="U95" s="4"/>
      <c r="V95" s="4"/>
      <c r="W95" s="4"/>
      <c r="X95" s="4"/>
      <c r="Y95" s="4"/>
      <c r="Z95" s="4"/>
      <c r="AA95" s="4"/>
      <c r="AB95" s="5"/>
    </row>
    <row r="96" spans="1:28" x14ac:dyDescent="0.35">
      <c r="A96" s="3"/>
      <c r="B96" s="4"/>
      <c r="C96" s="4"/>
      <c r="D96" s="4"/>
      <c r="E96" s="4"/>
      <c r="F96" s="4"/>
      <c r="G96" s="4"/>
      <c r="H96" s="4"/>
      <c r="I96" s="4"/>
      <c r="J96" s="4"/>
      <c r="K96" s="4"/>
      <c r="L96" s="4"/>
      <c r="M96" s="4"/>
      <c r="N96" s="4"/>
      <c r="O96" s="4"/>
      <c r="P96" s="4"/>
      <c r="Q96" s="4"/>
      <c r="R96" s="186"/>
      <c r="S96" s="4"/>
      <c r="T96" s="4"/>
      <c r="U96" s="4"/>
      <c r="V96" s="4"/>
      <c r="W96" s="4"/>
      <c r="X96" s="4"/>
      <c r="Y96" s="4"/>
      <c r="Z96" s="4"/>
      <c r="AA96" s="4"/>
      <c r="AB96" s="5"/>
    </row>
    <row r="97" spans="1:28" x14ac:dyDescent="0.35">
      <c r="A97" s="3"/>
      <c r="B97" s="4"/>
      <c r="C97" s="4"/>
      <c r="D97" s="4"/>
      <c r="E97" s="4"/>
      <c r="F97" s="4"/>
      <c r="G97" s="4"/>
      <c r="H97" s="4"/>
      <c r="I97" s="4"/>
      <c r="J97" s="4"/>
      <c r="K97" s="4"/>
      <c r="L97" s="4"/>
      <c r="M97" s="4"/>
      <c r="N97" s="4"/>
      <c r="O97" s="4"/>
      <c r="P97" s="4"/>
      <c r="Q97" s="4"/>
      <c r="R97" s="186"/>
      <c r="S97" s="4"/>
      <c r="T97" s="4"/>
      <c r="U97" s="4"/>
      <c r="V97" s="4"/>
      <c r="W97" s="4"/>
      <c r="X97" s="4"/>
      <c r="Y97" s="4"/>
      <c r="Z97" s="4"/>
      <c r="AA97" s="4"/>
      <c r="AB97" s="5"/>
    </row>
    <row r="98" spans="1:28" x14ac:dyDescent="0.35">
      <c r="A98" s="3"/>
      <c r="B98" s="4"/>
      <c r="C98" s="4"/>
      <c r="D98" s="4"/>
      <c r="E98" s="4"/>
      <c r="F98" s="4"/>
      <c r="G98" s="4"/>
      <c r="H98" s="4"/>
      <c r="I98" s="4"/>
      <c r="J98" s="4"/>
      <c r="K98" s="4"/>
      <c r="L98" s="4"/>
      <c r="M98" s="4"/>
      <c r="N98" s="4"/>
      <c r="O98" s="4"/>
      <c r="P98" s="4"/>
      <c r="Q98" s="4"/>
      <c r="R98" s="186"/>
      <c r="S98" s="4"/>
      <c r="T98" s="4"/>
      <c r="U98" s="4"/>
      <c r="V98" s="4"/>
      <c r="W98" s="4"/>
      <c r="X98" s="4"/>
      <c r="Y98" s="4"/>
      <c r="Z98" s="4"/>
      <c r="AA98" s="4"/>
      <c r="AB98" s="5"/>
    </row>
    <row r="99" spans="1:28" x14ac:dyDescent="0.35">
      <c r="A99" s="3"/>
      <c r="B99" s="4"/>
      <c r="C99" s="4"/>
      <c r="D99" s="4"/>
      <c r="E99" s="4"/>
      <c r="F99" s="4"/>
      <c r="G99" s="4"/>
      <c r="H99" s="4"/>
      <c r="I99" s="4"/>
      <c r="J99" s="4"/>
      <c r="K99" s="4"/>
      <c r="L99" s="4"/>
      <c r="M99" s="4"/>
      <c r="N99" s="4"/>
      <c r="O99" s="4"/>
      <c r="P99" s="4"/>
      <c r="Q99" s="4"/>
      <c r="R99" s="186"/>
      <c r="S99" s="4"/>
      <c r="T99" s="4"/>
      <c r="U99" s="4"/>
      <c r="V99" s="4"/>
      <c r="W99" s="4"/>
      <c r="X99" s="4"/>
      <c r="Y99" s="4"/>
      <c r="Z99" s="4"/>
      <c r="AA99" s="4"/>
      <c r="AB99" s="5"/>
    </row>
    <row r="100" spans="1:28" x14ac:dyDescent="0.35">
      <c r="A100" s="3"/>
      <c r="B100" s="4"/>
      <c r="C100" s="4"/>
      <c r="D100" s="4"/>
      <c r="E100" s="4"/>
      <c r="F100" s="4"/>
      <c r="G100" s="4"/>
      <c r="H100" s="4"/>
      <c r="I100" s="4"/>
      <c r="J100" s="4"/>
      <c r="K100" s="4"/>
      <c r="L100" s="4"/>
      <c r="M100" s="4"/>
      <c r="N100" s="4"/>
      <c r="O100" s="4"/>
      <c r="P100" s="4"/>
      <c r="Q100" s="4"/>
      <c r="R100" s="186"/>
      <c r="S100" s="4"/>
      <c r="T100" s="4"/>
      <c r="U100" s="4"/>
      <c r="V100" s="4"/>
      <c r="W100" s="4"/>
      <c r="X100" s="4"/>
      <c r="Y100" s="4"/>
      <c r="Z100" s="4"/>
      <c r="AA100" s="4"/>
      <c r="AB100" s="5"/>
    </row>
    <row r="101" spans="1:28" x14ac:dyDescent="0.35">
      <c r="A101" s="3"/>
      <c r="B101" s="4"/>
      <c r="C101" s="4"/>
      <c r="D101" s="4"/>
      <c r="E101" s="4"/>
      <c r="F101" s="4"/>
      <c r="G101" s="4"/>
      <c r="H101" s="4"/>
      <c r="I101" s="4"/>
      <c r="J101" s="4"/>
      <c r="K101" s="4"/>
      <c r="L101" s="4"/>
      <c r="M101" s="4"/>
      <c r="N101" s="4"/>
      <c r="O101" s="4"/>
      <c r="P101" s="4"/>
      <c r="Q101" s="4"/>
      <c r="R101" s="186"/>
      <c r="S101" s="4"/>
      <c r="T101" s="4"/>
      <c r="U101" s="4"/>
      <c r="V101" s="4"/>
      <c r="W101" s="4"/>
      <c r="X101" s="4"/>
      <c r="Y101" s="4"/>
      <c r="Z101" s="4"/>
      <c r="AA101" s="4"/>
      <c r="AB101" s="5"/>
    </row>
    <row r="102" spans="1:28" x14ac:dyDescent="0.35">
      <c r="A102" s="3"/>
      <c r="B102" s="4"/>
      <c r="C102" s="4"/>
      <c r="D102" s="4"/>
      <c r="E102" s="4"/>
      <c r="F102" s="4"/>
      <c r="G102" s="4"/>
      <c r="H102" s="4"/>
      <c r="I102" s="4"/>
      <c r="J102" s="4"/>
      <c r="K102" s="4"/>
      <c r="L102" s="4"/>
      <c r="M102" s="4"/>
      <c r="N102" s="4"/>
      <c r="O102" s="4"/>
      <c r="P102" s="4"/>
      <c r="Q102" s="4"/>
      <c r="R102" s="186"/>
      <c r="S102" s="4"/>
      <c r="T102" s="4"/>
      <c r="U102" s="4"/>
      <c r="V102" s="4"/>
      <c r="W102" s="4"/>
      <c r="X102" s="4"/>
      <c r="Y102" s="4"/>
      <c r="Z102" s="4"/>
      <c r="AA102" s="4"/>
      <c r="AB102" s="5"/>
    </row>
    <row r="103" spans="1:28" x14ac:dyDescent="0.35">
      <c r="A103" s="3"/>
      <c r="B103" s="4"/>
      <c r="C103" s="4"/>
      <c r="D103" s="4"/>
      <c r="E103" s="4"/>
      <c r="F103" s="4"/>
      <c r="G103" s="4"/>
      <c r="H103" s="4"/>
      <c r="I103" s="4"/>
      <c r="J103" s="4"/>
      <c r="K103" s="4"/>
      <c r="L103" s="4"/>
      <c r="M103" s="4"/>
      <c r="N103" s="4"/>
      <c r="O103" s="4"/>
      <c r="P103" s="4"/>
      <c r="Q103" s="4"/>
      <c r="R103" s="186"/>
      <c r="S103" s="4"/>
      <c r="T103" s="4"/>
      <c r="U103" s="4"/>
      <c r="V103" s="4"/>
      <c r="W103" s="4"/>
      <c r="X103" s="4"/>
      <c r="Y103" s="4"/>
      <c r="Z103" s="4"/>
      <c r="AA103" s="4"/>
      <c r="AB103" s="5"/>
    </row>
    <row r="104" spans="1:28" x14ac:dyDescent="0.35">
      <c r="A104" s="3"/>
      <c r="B104" s="4"/>
      <c r="C104" s="4"/>
      <c r="D104" s="4"/>
      <c r="E104" s="4"/>
      <c r="F104" s="4"/>
      <c r="G104" s="4"/>
      <c r="H104" s="4"/>
      <c r="I104" s="4"/>
      <c r="J104" s="4"/>
      <c r="K104" s="4"/>
      <c r="L104" s="4"/>
      <c r="M104" s="4"/>
      <c r="N104" s="4"/>
      <c r="O104" s="4"/>
      <c r="P104" s="4"/>
      <c r="Q104" s="4"/>
      <c r="R104" s="186"/>
      <c r="S104" s="4"/>
      <c r="T104" s="4"/>
      <c r="U104" s="4"/>
      <c r="V104" s="4"/>
      <c r="W104" s="4"/>
      <c r="X104" s="4"/>
      <c r="Y104" s="4"/>
      <c r="Z104" s="4"/>
      <c r="AA104" s="4"/>
      <c r="AB104" s="5"/>
    </row>
    <row r="105" spans="1:28" x14ac:dyDescent="0.35">
      <c r="A105" s="3"/>
      <c r="B105" s="4"/>
      <c r="C105" s="4"/>
      <c r="D105" s="4"/>
      <c r="E105" s="4"/>
      <c r="F105" s="4"/>
      <c r="G105" s="4"/>
      <c r="H105" s="4"/>
      <c r="I105" s="4"/>
      <c r="J105" s="4"/>
      <c r="K105" s="4"/>
      <c r="L105" s="4"/>
      <c r="M105" s="4"/>
      <c r="N105" s="4"/>
      <c r="O105" s="4"/>
      <c r="P105" s="4"/>
      <c r="Q105" s="4"/>
      <c r="R105" s="186"/>
      <c r="S105" s="4"/>
      <c r="T105" s="4"/>
      <c r="U105" s="4"/>
      <c r="V105" s="4"/>
      <c r="W105" s="4"/>
      <c r="X105" s="4"/>
      <c r="Y105" s="4"/>
      <c r="Z105" s="4"/>
      <c r="AA105" s="4"/>
      <c r="AB105" s="5"/>
    </row>
    <row r="106" spans="1:28" x14ac:dyDescent="0.35">
      <c r="A106" s="3"/>
      <c r="B106" s="4"/>
      <c r="C106" s="4"/>
      <c r="D106" s="4"/>
      <c r="E106" s="4"/>
      <c r="F106" s="4"/>
      <c r="G106" s="4"/>
      <c r="H106" s="4"/>
      <c r="I106" s="4"/>
      <c r="J106" s="4"/>
      <c r="K106" s="4"/>
      <c r="L106" s="4"/>
      <c r="M106" s="4"/>
      <c r="N106" s="4"/>
      <c r="O106" s="4"/>
      <c r="P106" s="4"/>
      <c r="Q106" s="4"/>
      <c r="R106" s="186"/>
      <c r="S106" s="4"/>
      <c r="T106" s="4"/>
      <c r="U106" s="4"/>
      <c r="V106" s="4"/>
      <c r="W106" s="4"/>
      <c r="X106" s="4"/>
      <c r="Y106" s="4"/>
      <c r="Z106" s="4"/>
      <c r="AA106" s="4"/>
      <c r="AB106" s="5"/>
    </row>
    <row r="107" spans="1:28" x14ac:dyDescent="0.35">
      <c r="A107" s="3"/>
      <c r="B107" s="4"/>
      <c r="C107" s="4"/>
      <c r="D107" s="4"/>
      <c r="E107" s="4"/>
      <c r="F107" s="4"/>
      <c r="G107" s="4"/>
      <c r="H107" s="4"/>
      <c r="I107" s="4"/>
      <c r="J107" s="4"/>
      <c r="K107" s="4"/>
      <c r="L107" s="4"/>
      <c r="M107" s="4"/>
      <c r="N107" s="4"/>
      <c r="O107" s="4"/>
      <c r="P107" s="4"/>
      <c r="Q107" s="4"/>
      <c r="R107" s="186"/>
      <c r="S107" s="4"/>
      <c r="T107" s="4"/>
      <c r="U107" s="4"/>
      <c r="V107" s="4"/>
      <c r="W107" s="4"/>
      <c r="X107" s="4"/>
      <c r="Y107" s="4"/>
      <c r="Z107" s="4"/>
      <c r="AA107" s="4"/>
      <c r="AB107" s="5"/>
    </row>
    <row r="108" spans="1:28" x14ac:dyDescent="0.35">
      <c r="A108" s="3"/>
      <c r="B108" s="4"/>
      <c r="C108" s="4"/>
      <c r="D108" s="4"/>
      <c r="E108" s="4"/>
      <c r="F108" s="4"/>
      <c r="G108" s="4"/>
      <c r="H108" s="4"/>
      <c r="I108" s="4"/>
      <c r="J108" s="4"/>
      <c r="K108" s="4"/>
      <c r="L108" s="4"/>
      <c r="M108" s="4"/>
      <c r="N108" s="4"/>
      <c r="O108" s="4"/>
      <c r="P108" s="4"/>
      <c r="Q108" s="4"/>
      <c r="R108" s="186"/>
      <c r="S108" s="4"/>
      <c r="T108" s="4"/>
      <c r="U108" s="4"/>
      <c r="V108" s="4"/>
      <c r="W108" s="4"/>
      <c r="X108" s="4"/>
      <c r="Y108" s="4"/>
      <c r="Z108" s="4"/>
      <c r="AA108" s="4"/>
      <c r="AB108" s="5"/>
    </row>
    <row r="109" spans="1:28" x14ac:dyDescent="0.35">
      <c r="A109" s="3"/>
      <c r="B109" s="4"/>
      <c r="C109" s="4"/>
      <c r="D109" s="4"/>
      <c r="E109" s="4"/>
      <c r="F109" s="4"/>
      <c r="G109" s="4"/>
      <c r="H109" s="4"/>
      <c r="I109" s="4"/>
      <c r="J109" s="4"/>
      <c r="K109" s="4"/>
      <c r="L109" s="4"/>
      <c r="M109" s="4"/>
      <c r="N109" s="4"/>
      <c r="O109" s="4"/>
      <c r="P109" s="4"/>
      <c r="Q109" s="4"/>
      <c r="R109" s="186"/>
      <c r="S109" s="4"/>
      <c r="T109" s="4"/>
      <c r="U109" s="4"/>
      <c r="V109" s="4"/>
      <c r="W109" s="4"/>
      <c r="X109" s="4"/>
      <c r="Y109" s="4"/>
      <c r="Z109" s="4"/>
      <c r="AA109" s="4"/>
      <c r="AB109" s="5"/>
    </row>
    <row r="110" spans="1:28" x14ac:dyDescent="0.35">
      <c r="A110" s="3"/>
      <c r="B110" s="4"/>
      <c r="C110" s="4"/>
      <c r="D110" s="4"/>
      <c r="E110" s="4"/>
      <c r="F110" s="4"/>
      <c r="G110" s="4"/>
      <c r="H110" s="4"/>
      <c r="I110" s="4"/>
      <c r="J110" s="4"/>
      <c r="K110" s="4"/>
      <c r="L110" s="4"/>
      <c r="M110" s="4"/>
      <c r="N110" s="4"/>
      <c r="O110" s="4"/>
      <c r="P110" s="4"/>
      <c r="Q110" s="4"/>
      <c r="R110" s="186"/>
      <c r="S110" s="4"/>
      <c r="T110" s="4"/>
      <c r="U110" s="4"/>
      <c r="V110" s="4"/>
      <c r="W110" s="4"/>
      <c r="X110" s="4"/>
      <c r="Y110" s="4"/>
      <c r="Z110" s="4"/>
      <c r="AA110" s="4"/>
      <c r="AB110" s="5"/>
    </row>
    <row r="111" spans="1:28" x14ac:dyDescent="0.35">
      <c r="A111" s="3"/>
      <c r="B111" s="4"/>
      <c r="C111" s="4"/>
      <c r="D111" s="4"/>
      <c r="E111" s="4"/>
      <c r="F111" s="4"/>
      <c r="G111" s="4"/>
      <c r="H111" s="4"/>
      <c r="I111" s="4"/>
      <c r="J111" s="4"/>
      <c r="K111" s="4"/>
      <c r="L111" s="4"/>
      <c r="M111" s="4"/>
      <c r="N111" s="4"/>
      <c r="O111" s="4"/>
      <c r="P111" s="4"/>
      <c r="Q111" s="4"/>
      <c r="R111" s="186"/>
      <c r="S111" s="4"/>
      <c r="T111" s="4"/>
      <c r="U111" s="4"/>
      <c r="V111" s="4"/>
      <c r="W111" s="4"/>
      <c r="X111" s="4"/>
      <c r="Y111" s="4"/>
      <c r="Z111" s="4"/>
      <c r="AA111" s="4"/>
      <c r="AB111" s="5"/>
    </row>
    <row r="112" spans="1:28" x14ac:dyDescent="0.35">
      <c r="A112" s="3"/>
      <c r="B112" s="4"/>
      <c r="C112" s="4"/>
      <c r="D112" s="4"/>
      <c r="E112" s="4"/>
      <c r="F112" s="4"/>
      <c r="G112" s="4"/>
      <c r="H112" s="4"/>
      <c r="I112" s="4"/>
      <c r="J112" s="4"/>
      <c r="K112" s="4"/>
      <c r="L112" s="4"/>
      <c r="M112" s="4"/>
      <c r="N112" s="4"/>
      <c r="O112" s="4"/>
      <c r="P112" s="4"/>
      <c r="Q112" s="4"/>
      <c r="R112" s="186"/>
      <c r="S112" s="4"/>
      <c r="T112" s="4"/>
      <c r="U112" s="4"/>
      <c r="V112" s="4"/>
      <c r="W112" s="4"/>
      <c r="X112" s="4"/>
      <c r="Y112" s="4"/>
      <c r="Z112" s="4"/>
      <c r="AA112" s="4"/>
      <c r="AB112" s="5"/>
    </row>
    <row r="113" spans="1:28" x14ac:dyDescent="0.35">
      <c r="A113" s="3"/>
      <c r="B113" s="4"/>
      <c r="C113" s="4"/>
      <c r="D113" s="4"/>
      <c r="E113" s="4"/>
      <c r="F113" s="4"/>
      <c r="G113" s="4"/>
      <c r="H113" s="4"/>
      <c r="I113" s="4"/>
      <c r="J113" s="4"/>
      <c r="K113" s="4"/>
      <c r="L113" s="4"/>
      <c r="M113" s="4"/>
      <c r="N113" s="4"/>
      <c r="O113" s="4"/>
      <c r="P113" s="4"/>
      <c r="Q113" s="4"/>
      <c r="R113" s="186"/>
      <c r="S113" s="4"/>
      <c r="T113" s="4"/>
      <c r="U113" s="4"/>
      <c r="V113" s="4"/>
      <c r="W113" s="4"/>
      <c r="X113" s="4"/>
      <c r="Y113" s="4"/>
      <c r="Z113" s="4"/>
      <c r="AA113" s="4"/>
      <c r="AB113" s="5"/>
    </row>
    <row r="114" spans="1:28" x14ac:dyDescent="0.35">
      <c r="A114" s="3"/>
      <c r="B114" s="4"/>
      <c r="C114" s="4"/>
      <c r="D114" s="4"/>
      <c r="E114" s="4"/>
      <c r="F114" s="4"/>
      <c r="G114" s="4"/>
      <c r="H114" s="4"/>
      <c r="I114" s="4"/>
      <c r="J114" s="4"/>
      <c r="K114" s="4"/>
      <c r="L114" s="4"/>
      <c r="M114" s="4"/>
      <c r="N114" s="4"/>
      <c r="O114" s="4"/>
      <c r="P114" s="4"/>
      <c r="Q114" s="4"/>
      <c r="R114" s="186"/>
      <c r="S114" s="4"/>
      <c r="T114" s="4"/>
      <c r="U114" s="4"/>
      <c r="V114" s="4"/>
      <c r="W114" s="4"/>
      <c r="X114" s="4"/>
      <c r="Y114" s="4"/>
      <c r="Z114" s="4"/>
      <c r="AA114" s="4"/>
      <c r="AB114" s="5"/>
    </row>
    <row r="115" spans="1:28" x14ac:dyDescent="0.35">
      <c r="A115" s="3"/>
      <c r="B115" s="4"/>
      <c r="C115" s="4"/>
      <c r="D115" s="4"/>
      <c r="E115" s="4"/>
      <c r="F115" s="4"/>
      <c r="G115" s="4"/>
      <c r="H115" s="4"/>
      <c r="I115" s="4"/>
      <c r="J115" s="4"/>
      <c r="K115" s="4"/>
      <c r="L115" s="4"/>
      <c r="M115" s="4"/>
      <c r="N115" s="4"/>
      <c r="O115" s="4"/>
      <c r="P115" s="4"/>
      <c r="Q115" s="4"/>
      <c r="R115" s="186"/>
      <c r="S115" s="4"/>
      <c r="T115" s="4"/>
      <c r="U115" s="4"/>
      <c r="V115" s="4"/>
      <c r="W115" s="4"/>
      <c r="X115" s="4"/>
      <c r="Y115" s="4"/>
      <c r="Z115" s="4"/>
      <c r="AA115" s="4"/>
      <c r="AB115" s="5"/>
    </row>
    <row r="116" spans="1:28" x14ac:dyDescent="0.35">
      <c r="A116" s="3"/>
      <c r="B116" s="4"/>
      <c r="C116" s="4"/>
      <c r="D116" s="4"/>
      <c r="E116" s="4"/>
      <c r="F116" s="4"/>
      <c r="G116" s="4"/>
      <c r="H116" s="4"/>
      <c r="I116" s="4"/>
      <c r="J116" s="4"/>
      <c r="K116" s="4"/>
      <c r="L116" s="4"/>
      <c r="M116" s="4"/>
      <c r="N116" s="4"/>
      <c r="O116" s="4"/>
      <c r="P116" s="4"/>
      <c r="Q116" s="4"/>
      <c r="R116" s="186"/>
      <c r="S116" s="4"/>
      <c r="T116" s="4"/>
      <c r="U116" s="4"/>
      <c r="V116" s="4"/>
      <c r="W116" s="4"/>
      <c r="X116" s="4"/>
      <c r="Y116" s="4"/>
      <c r="Z116" s="4"/>
      <c r="AA116" s="4"/>
      <c r="AB116" s="5"/>
    </row>
    <row r="117" spans="1:28" x14ac:dyDescent="0.35">
      <c r="A117" s="3"/>
      <c r="B117" s="4"/>
      <c r="C117" s="4"/>
      <c r="D117" s="4"/>
      <c r="E117" s="4"/>
      <c r="F117" s="4"/>
      <c r="G117" s="4"/>
      <c r="H117" s="4"/>
      <c r="I117" s="4"/>
      <c r="J117" s="4"/>
      <c r="K117" s="4"/>
      <c r="L117" s="4"/>
      <c r="M117" s="4"/>
      <c r="N117" s="4"/>
      <c r="O117" s="4"/>
      <c r="P117" s="4"/>
      <c r="Q117" s="4"/>
      <c r="R117" s="186"/>
      <c r="S117" s="4"/>
      <c r="T117" s="4"/>
      <c r="U117" s="4"/>
      <c r="V117" s="4"/>
      <c r="W117" s="4"/>
      <c r="X117" s="4"/>
      <c r="Y117" s="4"/>
      <c r="Z117" s="4"/>
      <c r="AA117" s="4"/>
      <c r="AB117" s="5"/>
    </row>
    <row r="118" spans="1:28" x14ac:dyDescent="0.35">
      <c r="A118" s="3"/>
      <c r="B118" s="4"/>
      <c r="C118" s="4"/>
      <c r="D118" s="4"/>
      <c r="E118" s="4"/>
      <c r="F118" s="4"/>
      <c r="G118" s="4"/>
      <c r="H118" s="4"/>
      <c r="I118" s="4"/>
      <c r="J118" s="4"/>
      <c r="K118" s="4"/>
      <c r="L118" s="4"/>
      <c r="M118" s="4"/>
      <c r="N118" s="4"/>
      <c r="O118" s="4"/>
      <c r="P118" s="4"/>
      <c r="Q118" s="4"/>
      <c r="R118" s="186"/>
      <c r="S118" s="4"/>
      <c r="T118" s="4"/>
      <c r="U118" s="4"/>
      <c r="V118" s="4"/>
      <c r="W118" s="4"/>
      <c r="X118" s="4"/>
      <c r="Y118" s="4"/>
      <c r="Z118" s="4"/>
      <c r="AA118" s="4"/>
      <c r="AB118" s="5"/>
    </row>
    <row r="119" spans="1:28" x14ac:dyDescent="0.35">
      <c r="A119" s="3"/>
      <c r="B119" s="4"/>
      <c r="C119" s="4"/>
      <c r="D119" s="4"/>
      <c r="E119" s="4"/>
      <c r="F119" s="4"/>
      <c r="G119" s="4"/>
      <c r="H119" s="4"/>
      <c r="I119" s="4"/>
      <c r="J119" s="4"/>
      <c r="K119" s="4"/>
      <c r="L119" s="4"/>
      <c r="M119" s="4"/>
      <c r="N119" s="4"/>
      <c r="O119" s="4"/>
      <c r="P119" s="4"/>
      <c r="Q119" s="4"/>
      <c r="R119" s="186"/>
      <c r="S119" s="4"/>
      <c r="T119" s="4"/>
      <c r="U119" s="4"/>
      <c r="V119" s="4"/>
      <c r="W119" s="4"/>
      <c r="X119" s="4"/>
      <c r="Y119" s="4"/>
      <c r="Z119" s="4"/>
      <c r="AA119" s="4"/>
      <c r="AB119" s="5"/>
    </row>
    <row r="120" spans="1:28" x14ac:dyDescent="0.35">
      <c r="A120" s="3"/>
      <c r="B120" s="4"/>
      <c r="C120" s="4"/>
      <c r="D120" s="4"/>
      <c r="E120" s="4"/>
      <c r="F120" s="4"/>
      <c r="G120" s="4"/>
      <c r="H120" s="4"/>
      <c r="I120" s="4"/>
      <c r="J120" s="4"/>
      <c r="K120" s="4"/>
      <c r="L120" s="4"/>
      <c r="M120" s="4"/>
      <c r="N120" s="4"/>
      <c r="O120" s="4"/>
      <c r="P120" s="4"/>
      <c r="Q120" s="4"/>
      <c r="R120" s="186"/>
      <c r="S120" s="4"/>
      <c r="T120" s="4"/>
      <c r="U120" s="4"/>
      <c r="V120" s="4"/>
      <c r="W120" s="4"/>
      <c r="X120" s="4"/>
      <c r="Y120" s="4"/>
      <c r="Z120" s="4"/>
      <c r="AA120" s="4"/>
      <c r="AB120" s="5"/>
    </row>
    <row r="121" spans="1:28" x14ac:dyDescent="0.35">
      <c r="A121" s="3"/>
      <c r="B121" s="4"/>
      <c r="C121" s="4"/>
      <c r="D121" s="4"/>
      <c r="E121" s="4"/>
      <c r="F121" s="4"/>
      <c r="G121" s="4"/>
      <c r="H121" s="4"/>
      <c r="I121" s="4"/>
      <c r="J121" s="4"/>
      <c r="K121" s="4"/>
      <c r="L121" s="4"/>
      <c r="M121" s="4"/>
      <c r="N121" s="4"/>
      <c r="O121" s="4"/>
      <c r="P121" s="4"/>
      <c r="Q121" s="4"/>
      <c r="R121" s="186"/>
      <c r="S121" s="4"/>
      <c r="T121" s="4"/>
      <c r="U121" s="4"/>
      <c r="V121" s="4"/>
      <c r="W121" s="4"/>
      <c r="X121" s="4"/>
      <c r="Y121" s="4"/>
      <c r="Z121" s="4"/>
      <c r="AA121" s="4"/>
      <c r="AB121" s="5"/>
    </row>
    <row r="122" spans="1:28" x14ac:dyDescent="0.35">
      <c r="A122" s="3"/>
      <c r="B122" s="4"/>
      <c r="C122" s="4"/>
      <c r="D122" s="4"/>
      <c r="E122" s="4"/>
      <c r="F122" s="4"/>
      <c r="G122" s="4"/>
      <c r="H122" s="4"/>
      <c r="I122" s="4"/>
      <c r="J122" s="4"/>
      <c r="K122" s="4"/>
      <c r="L122" s="4"/>
      <c r="M122" s="4"/>
      <c r="N122" s="4"/>
      <c r="O122" s="4"/>
      <c r="P122" s="4"/>
      <c r="Q122" s="4"/>
      <c r="R122" s="186"/>
      <c r="S122" s="4"/>
      <c r="T122" s="4"/>
      <c r="U122" s="4"/>
      <c r="V122" s="4"/>
      <c r="W122" s="4"/>
      <c r="X122" s="4"/>
      <c r="Y122" s="4"/>
      <c r="Z122" s="4"/>
      <c r="AA122" s="4"/>
      <c r="AB122" s="5"/>
    </row>
    <row r="123" spans="1:28" x14ac:dyDescent="0.35">
      <c r="A123" s="3"/>
      <c r="B123" s="4"/>
      <c r="C123" s="4"/>
      <c r="D123" s="4"/>
      <c r="E123" s="4"/>
      <c r="F123" s="4"/>
      <c r="G123" s="4"/>
      <c r="H123" s="4"/>
      <c r="I123" s="4"/>
      <c r="J123" s="4"/>
      <c r="K123" s="4"/>
      <c r="L123" s="4"/>
      <c r="M123" s="4"/>
      <c r="N123" s="4"/>
      <c r="O123" s="4"/>
      <c r="P123" s="4"/>
      <c r="Q123" s="4"/>
      <c r="R123" s="186"/>
      <c r="S123" s="4"/>
      <c r="T123" s="4"/>
      <c r="U123" s="4"/>
      <c r="V123" s="4"/>
      <c r="W123" s="4"/>
      <c r="X123" s="4"/>
      <c r="Y123" s="4"/>
      <c r="Z123" s="4"/>
      <c r="AA123" s="4"/>
      <c r="AB123" s="5"/>
    </row>
    <row r="124" spans="1:28" x14ac:dyDescent="0.35">
      <c r="A124" s="3"/>
      <c r="B124" s="4"/>
      <c r="C124" s="4"/>
      <c r="D124" s="4"/>
      <c r="E124" s="4"/>
      <c r="F124" s="4"/>
      <c r="G124" s="4"/>
      <c r="H124" s="4"/>
      <c r="I124" s="4"/>
      <c r="J124" s="4"/>
      <c r="K124" s="4"/>
      <c r="L124" s="4"/>
      <c r="M124" s="4"/>
      <c r="N124" s="4"/>
      <c r="O124" s="4"/>
      <c r="P124" s="4"/>
      <c r="Q124" s="4"/>
      <c r="R124" s="186"/>
      <c r="S124" s="4"/>
      <c r="T124" s="4"/>
      <c r="U124" s="4"/>
      <c r="V124" s="4"/>
      <c r="W124" s="4"/>
      <c r="X124" s="4"/>
      <c r="Y124" s="4"/>
      <c r="Z124" s="4"/>
      <c r="AA124" s="4"/>
      <c r="AB124" s="5"/>
    </row>
    <row r="125" spans="1:28" x14ac:dyDescent="0.35">
      <c r="A125" s="3"/>
      <c r="B125" s="4"/>
      <c r="C125" s="4"/>
      <c r="D125" s="4"/>
      <c r="E125" s="4"/>
      <c r="F125" s="4"/>
      <c r="G125" s="4"/>
      <c r="H125" s="4"/>
      <c r="I125" s="4"/>
      <c r="J125" s="4"/>
      <c r="K125" s="4"/>
      <c r="L125" s="4"/>
      <c r="M125" s="4"/>
      <c r="N125" s="4"/>
      <c r="O125" s="4"/>
      <c r="P125" s="4"/>
      <c r="Q125" s="4"/>
      <c r="R125" s="186"/>
      <c r="S125" s="4"/>
      <c r="T125" s="4"/>
      <c r="U125" s="4"/>
      <c r="V125" s="4"/>
      <c r="W125" s="4"/>
      <c r="X125" s="4"/>
      <c r="Y125" s="4"/>
      <c r="Z125" s="4"/>
      <c r="AA125" s="4"/>
      <c r="AB125" s="5"/>
    </row>
    <row r="126" spans="1:28" x14ac:dyDescent="0.35">
      <c r="A126" s="3"/>
      <c r="B126" s="4"/>
      <c r="C126" s="4"/>
      <c r="D126" s="4"/>
      <c r="E126" s="4"/>
      <c r="F126" s="4"/>
      <c r="G126" s="4"/>
      <c r="H126" s="4"/>
      <c r="I126" s="4"/>
      <c r="J126" s="4"/>
      <c r="K126" s="4"/>
      <c r="L126" s="4"/>
      <c r="M126" s="4"/>
      <c r="N126" s="4"/>
      <c r="O126" s="4"/>
      <c r="P126" s="4"/>
      <c r="Q126" s="4"/>
      <c r="R126" s="186"/>
      <c r="S126" s="4"/>
      <c r="T126" s="4"/>
      <c r="U126" s="4"/>
      <c r="V126" s="4"/>
      <c r="W126" s="4"/>
      <c r="X126" s="4"/>
      <c r="Y126" s="4"/>
      <c r="Z126" s="4"/>
      <c r="AA126" s="4"/>
      <c r="AB126" s="5"/>
    </row>
    <row r="127" spans="1:28" x14ac:dyDescent="0.35">
      <c r="A127" s="3"/>
      <c r="B127" s="4"/>
      <c r="C127" s="4"/>
      <c r="D127" s="4"/>
      <c r="E127" s="4"/>
      <c r="F127" s="4"/>
      <c r="G127" s="4"/>
      <c r="H127" s="4"/>
      <c r="I127" s="4"/>
      <c r="J127" s="4"/>
      <c r="K127" s="4"/>
      <c r="L127" s="4"/>
      <c r="M127" s="4"/>
      <c r="N127" s="4"/>
      <c r="O127" s="4"/>
      <c r="P127" s="4"/>
      <c r="Q127" s="4"/>
      <c r="R127" s="186"/>
      <c r="S127" s="4"/>
      <c r="T127" s="4"/>
      <c r="U127" s="4"/>
      <c r="V127" s="4"/>
      <c r="W127" s="4"/>
      <c r="X127" s="4"/>
      <c r="Y127" s="4"/>
      <c r="Z127" s="4"/>
      <c r="AA127" s="4"/>
      <c r="AB127" s="5"/>
    </row>
    <row r="128" spans="1:28" x14ac:dyDescent="0.35">
      <c r="A128" s="3"/>
      <c r="B128" s="4"/>
      <c r="C128" s="4"/>
      <c r="D128" s="4"/>
      <c r="E128" s="4"/>
      <c r="F128" s="4"/>
      <c r="G128" s="4"/>
      <c r="H128" s="4"/>
      <c r="I128" s="4"/>
      <c r="J128" s="4"/>
      <c r="K128" s="4"/>
      <c r="L128" s="4"/>
      <c r="M128" s="4"/>
      <c r="N128" s="4"/>
      <c r="O128" s="4"/>
      <c r="P128" s="4"/>
      <c r="Q128" s="4"/>
      <c r="R128" s="186"/>
      <c r="S128" s="4"/>
      <c r="T128" s="4"/>
      <c r="U128" s="4"/>
      <c r="V128" s="4"/>
      <c r="W128" s="4"/>
      <c r="X128" s="4"/>
      <c r="Y128" s="4"/>
      <c r="Z128" s="4"/>
      <c r="AA128" s="4"/>
      <c r="AB128" s="5"/>
    </row>
    <row r="129" spans="1:28" x14ac:dyDescent="0.35">
      <c r="A129" s="3"/>
      <c r="B129" s="4"/>
      <c r="C129" s="4"/>
      <c r="D129" s="4"/>
      <c r="E129" s="4"/>
      <c r="F129" s="4"/>
      <c r="G129" s="4"/>
      <c r="H129" s="4"/>
      <c r="I129" s="4"/>
      <c r="J129" s="4"/>
      <c r="K129" s="4"/>
      <c r="L129" s="4"/>
      <c r="M129" s="4"/>
      <c r="N129" s="4"/>
      <c r="O129" s="4"/>
      <c r="P129" s="4"/>
      <c r="Q129" s="4"/>
      <c r="R129" s="186"/>
      <c r="S129" s="4"/>
      <c r="T129" s="4"/>
      <c r="U129" s="4"/>
      <c r="V129" s="4"/>
      <c r="W129" s="4"/>
      <c r="X129" s="4"/>
      <c r="Y129" s="4"/>
      <c r="Z129" s="4"/>
      <c r="AA129" s="4"/>
      <c r="AB129" s="5"/>
    </row>
    <row r="130" spans="1:28" x14ac:dyDescent="0.35">
      <c r="A130" s="3"/>
      <c r="B130" s="4"/>
      <c r="C130" s="4"/>
      <c r="D130" s="4"/>
      <c r="E130" s="4"/>
      <c r="F130" s="4"/>
      <c r="G130" s="4"/>
      <c r="H130" s="4"/>
      <c r="I130" s="4"/>
      <c r="J130" s="4"/>
      <c r="K130" s="4"/>
      <c r="L130" s="4"/>
      <c r="M130" s="4"/>
      <c r="N130" s="4"/>
      <c r="O130" s="4"/>
      <c r="P130" s="4"/>
      <c r="Q130" s="4"/>
      <c r="R130" s="186"/>
      <c r="S130" s="4"/>
      <c r="T130" s="4"/>
      <c r="U130" s="4"/>
      <c r="V130" s="4"/>
      <c r="W130" s="4"/>
      <c r="X130" s="4"/>
      <c r="Y130" s="4"/>
      <c r="Z130" s="4"/>
      <c r="AA130" s="4"/>
      <c r="AB130" s="5"/>
    </row>
    <row r="131" spans="1:28" x14ac:dyDescent="0.35">
      <c r="A131" s="3"/>
      <c r="B131" s="4"/>
      <c r="C131" s="4"/>
      <c r="D131" s="4"/>
      <c r="E131" s="4"/>
      <c r="F131" s="4"/>
      <c r="G131" s="4"/>
      <c r="H131" s="4"/>
      <c r="I131" s="4"/>
      <c r="J131" s="4"/>
      <c r="K131" s="4"/>
      <c r="L131" s="4"/>
      <c r="M131" s="4"/>
      <c r="N131" s="4"/>
      <c r="O131" s="4"/>
      <c r="P131" s="4"/>
      <c r="Q131" s="4"/>
      <c r="R131" s="186"/>
      <c r="S131" s="4"/>
      <c r="T131" s="4"/>
      <c r="U131" s="4"/>
      <c r="V131" s="4"/>
      <c r="W131" s="4"/>
      <c r="X131" s="4"/>
      <c r="Y131" s="4"/>
      <c r="Z131" s="4"/>
      <c r="AA131" s="4"/>
      <c r="AB131" s="5"/>
    </row>
    <row r="132" spans="1:28" x14ac:dyDescent="0.35">
      <c r="A132" s="3"/>
      <c r="B132" s="4"/>
      <c r="C132" s="4"/>
      <c r="D132" s="4"/>
      <c r="E132" s="4"/>
      <c r="F132" s="4"/>
      <c r="G132" s="4"/>
      <c r="H132" s="4"/>
      <c r="I132" s="4"/>
      <c r="J132" s="4"/>
      <c r="K132" s="4"/>
      <c r="L132" s="4"/>
      <c r="M132" s="4"/>
      <c r="N132" s="4"/>
      <c r="O132" s="4"/>
      <c r="P132" s="4"/>
      <c r="Q132" s="4"/>
      <c r="R132" s="186"/>
      <c r="S132" s="4"/>
      <c r="T132" s="4"/>
      <c r="U132" s="4"/>
      <c r="V132" s="4"/>
      <c r="W132" s="4"/>
      <c r="X132" s="4"/>
      <c r="Y132" s="4"/>
      <c r="Z132" s="4"/>
      <c r="AA132" s="4"/>
      <c r="AB132" s="5"/>
    </row>
    <row r="133" spans="1:28" x14ac:dyDescent="0.35">
      <c r="A133" s="3"/>
      <c r="B133" s="4"/>
      <c r="C133" s="4"/>
      <c r="D133" s="4"/>
      <c r="E133" s="4"/>
      <c r="F133" s="4"/>
      <c r="G133" s="4"/>
      <c r="H133" s="4"/>
      <c r="I133" s="4"/>
      <c r="J133" s="4"/>
      <c r="K133" s="4"/>
      <c r="L133" s="4"/>
      <c r="M133" s="4"/>
      <c r="N133" s="4"/>
      <c r="O133" s="4"/>
      <c r="P133" s="4"/>
      <c r="Q133" s="4"/>
      <c r="R133" s="186"/>
      <c r="S133" s="4"/>
      <c r="T133" s="4"/>
      <c r="U133" s="4"/>
      <c r="V133" s="4"/>
      <c r="W133" s="4"/>
      <c r="X133" s="4"/>
      <c r="Y133" s="4"/>
      <c r="Z133" s="4"/>
      <c r="AA133" s="4"/>
      <c r="AB133" s="5"/>
    </row>
    <row r="134" spans="1:28" x14ac:dyDescent="0.35">
      <c r="A134" s="3"/>
      <c r="B134" s="4"/>
      <c r="C134" s="4"/>
      <c r="D134" s="4"/>
      <c r="E134" s="4"/>
      <c r="F134" s="4"/>
      <c r="G134" s="4"/>
      <c r="H134" s="4"/>
      <c r="I134" s="4"/>
      <c r="J134" s="4"/>
      <c r="K134" s="4"/>
      <c r="L134" s="4"/>
      <c r="M134" s="4"/>
      <c r="N134" s="4"/>
      <c r="O134" s="4"/>
      <c r="P134" s="4"/>
      <c r="Q134" s="4"/>
      <c r="R134" s="186"/>
      <c r="S134" s="4"/>
      <c r="T134" s="4"/>
      <c r="U134" s="4"/>
      <c r="V134" s="4"/>
      <c r="W134" s="4"/>
      <c r="X134" s="4"/>
      <c r="Y134" s="4"/>
      <c r="Z134" s="4"/>
      <c r="AA134" s="4"/>
      <c r="AB134" s="5"/>
    </row>
    <row r="135" spans="1:28" x14ac:dyDescent="0.35">
      <c r="A135" s="3"/>
      <c r="B135" s="4"/>
      <c r="C135" s="4"/>
      <c r="D135" s="4"/>
      <c r="E135" s="4"/>
      <c r="F135" s="4"/>
      <c r="G135" s="4"/>
      <c r="H135" s="4"/>
      <c r="I135" s="4"/>
      <c r="J135" s="4"/>
      <c r="K135" s="4"/>
      <c r="L135" s="4"/>
      <c r="M135" s="4"/>
      <c r="N135" s="4"/>
      <c r="O135" s="4"/>
      <c r="P135" s="4"/>
      <c r="Q135" s="4"/>
      <c r="R135" s="186"/>
      <c r="S135" s="4"/>
      <c r="T135" s="4"/>
      <c r="U135" s="4"/>
      <c r="V135" s="4"/>
      <c r="W135" s="4"/>
      <c r="X135" s="4"/>
      <c r="Y135" s="4"/>
      <c r="Z135" s="4"/>
      <c r="AA135" s="4"/>
      <c r="AB135" s="5"/>
    </row>
    <row r="136" spans="1:28" x14ac:dyDescent="0.35">
      <c r="A136" s="3"/>
      <c r="B136" s="4"/>
      <c r="C136" s="4"/>
      <c r="D136" s="4"/>
      <c r="E136" s="4"/>
      <c r="F136" s="4"/>
      <c r="G136" s="4"/>
      <c r="H136" s="4"/>
      <c r="I136" s="4"/>
      <c r="J136" s="4"/>
      <c r="K136" s="4"/>
      <c r="L136" s="4"/>
      <c r="M136" s="4"/>
      <c r="N136" s="4"/>
      <c r="O136" s="4"/>
      <c r="P136" s="4"/>
      <c r="Q136" s="4"/>
      <c r="R136" s="186"/>
      <c r="S136" s="4"/>
      <c r="T136" s="4"/>
      <c r="U136" s="4"/>
      <c r="V136" s="4"/>
      <c r="W136" s="4"/>
      <c r="X136" s="4"/>
      <c r="Y136" s="4"/>
      <c r="Z136" s="4"/>
      <c r="AA136" s="4"/>
      <c r="AB136" s="5"/>
    </row>
    <row r="137" spans="1:28" x14ac:dyDescent="0.35">
      <c r="A137" s="3"/>
      <c r="B137" s="4"/>
      <c r="C137" s="4"/>
      <c r="D137" s="4"/>
      <c r="E137" s="4"/>
      <c r="F137" s="4"/>
      <c r="G137" s="4"/>
      <c r="H137" s="4"/>
      <c r="I137" s="4"/>
      <c r="J137" s="4"/>
      <c r="K137" s="4"/>
      <c r="L137" s="4"/>
      <c r="M137" s="4"/>
      <c r="N137" s="4"/>
      <c r="O137" s="4"/>
      <c r="P137" s="4"/>
      <c r="Q137" s="4"/>
      <c r="R137" s="186"/>
      <c r="S137" s="4"/>
      <c r="T137" s="4"/>
      <c r="U137" s="4"/>
      <c r="V137" s="4"/>
      <c r="W137" s="4"/>
      <c r="X137" s="4"/>
      <c r="Y137" s="4"/>
      <c r="Z137" s="4"/>
      <c r="AA137" s="4"/>
      <c r="AB137" s="5"/>
    </row>
    <row r="138" spans="1:28" x14ac:dyDescent="0.35">
      <c r="A138" s="3"/>
      <c r="B138" s="4"/>
      <c r="C138" s="4"/>
      <c r="D138" s="4"/>
      <c r="E138" s="4"/>
      <c r="F138" s="4"/>
      <c r="G138" s="4"/>
      <c r="H138" s="4"/>
      <c r="I138" s="4"/>
      <c r="J138" s="4"/>
      <c r="K138" s="4"/>
      <c r="L138" s="4"/>
      <c r="M138" s="4"/>
      <c r="N138" s="4"/>
      <c r="O138" s="4"/>
      <c r="P138" s="4"/>
      <c r="Q138" s="4"/>
      <c r="R138" s="186"/>
      <c r="S138" s="4"/>
      <c r="T138" s="4"/>
      <c r="U138" s="4"/>
      <c r="V138" s="4"/>
      <c r="W138" s="4"/>
      <c r="X138" s="4"/>
      <c r="Y138" s="4"/>
      <c r="Z138" s="4"/>
      <c r="AA138" s="4"/>
      <c r="AB138" s="5"/>
    </row>
    <row r="139" spans="1:28" x14ac:dyDescent="0.35">
      <c r="A139" s="3"/>
      <c r="B139" s="4"/>
      <c r="C139" s="4"/>
      <c r="D139" s="4"/>
      <c r="E139" s="4"/>
      <c r="F139" s="4"/>
      <c r="G139" s="4"/>
      <c r="H139" s="4"/>
      <c r="I139" s="4"/>
      <c r="J139" s="4"/>
      <c r="K139" s="4"/>
      <c r="L139" s="4"/>
      <c r="M139" s="4"/>
      <c r="N139" s="4"/>
      <c r="O139" s="4"/>
      <c r="P139" s="4"/>
      <c r="Q139" s="4"/>
      <c r="R139" s="186"/>
      <c r="S139" s="4"/>
      <c r="T139" s="4"/>
      <c r="U139" s="4"/>
      <c r="V139" s="4"/>
      <c r="W139" s="4"/>
      <c r="X139" s="4"/>
      <c r="Y139" s="4"/>
      <c r="Z139" s="4"/>
      <c r="AA139" s="4"/>
      <c r="AB139" s="5"/>
    </row>
    <row r="140" spans="1:28" x14ac:dyDescent="0.35">
      <c r="A140" s="3"/>
      <c r="B140" s="4"/>
      <c r="C140" s="4"/>
      <c r="D140" s="4"/>
      <c r="E140" s="4"/>
      <c r="F140" s="4"/>
      <c r="G140" s="4"/>
      <c r="H140" s="4"/>
      <c r="I140" s="4"/>
      <c r="J140" s="4"/>
      <c r="K140" s="4"/>
      <c r="L140" s="4"/>
      <c r="M140" s="4"/>
      <c r="N140" s="4"/>
      <c r="O140" s="4"/>
      <c r="P140" s="4"/>
      <c r="Q140" s="4"/>
      <c r="R140" s="186"/>
      <c r="S140" s="4"/>
      <c r="T140" s="4"/>
      <c r="U140" s="4"/>
      <c r="V140" s="4"/>
      <c r="W140" s="4"/>
      <c r="X140" s="4"/>
      <c r="Y140" s="4"/>
      <c r="Z140" s="4"/>
      <c r="AA140" s="4"/>
      <c r="AB140" s="5"/>
    </row>
    <row r="141" spans="1:28" x14ac:dyDescent="0.35">
      <c r="A141" s="3"/>
      <c r="B141" s="4"/>
      <c r="C141" s="4"/>
      <c r="D141" s="4"/>
      <c r="E141" s="4"/>
      <c r="F141" s="4"/>
      <c r="G141" s="4"/>
      <c r="H141" s="4"/>
      <c r="I141" s="4"/>
      <c r="J141" s="4"/>
      <c r="K141" s="4"/>
      <c r="L141" s="4"/>
      <c r="M141" s="4"/>
      <c r="N141" s="4"/>
      <c r="O141" s="4"/>
      <c r="P141" s="4"/>
      <c r="Q141" s="4"/>
      <c r="R141" s="186"/>
      <c r="S141" s="4"/>
      <c r="T141" s="4"/>
      <c r="U141" s="4"/>
      <c r="V141" s="4"/>
      <c r="W141" s="4"/>
      <c r="X141" s="4"/>
      <c r="Y141" s="4"/>
      <c r="Z141" s="4"/>
      <c r="AA141" s="4"/>
      <c r="AB141" s="5"/>
    </row>
    <row r="142" spans="1:28" x14ac:dyDescent="0.35">
      <c r="A142" s="3"/>
      <c r="B142" s="4"/>
      <c r="C142" s="4"/>
      <c r="D142" s="4"/>
      <c r="E142" s="4"/>
      <c r="F142" s="4"/>
      <c r="G142" s="4"/>
      <c r="H142" s="4"/>
      <c r="I142" s="4"/>
      <c r="J142" s="4"/>
      <c r="K142" s="4"/>
      <c r="L142" s="4"/>
      <c r="M142" s="4"/>
      <c r="N142" s="4"/>
      <c r="O142" s="4"/>
      <c r="P142" s="4"/>
      <c r="Q142" s="4"/>
      <c r="R142" s="186"/>
      <c r="S142" s="4"/>
      <c r="T142" s="4"/>
      <c r="U142" s="4"/>
      <c r="V142" s="4"/>
      <c r="W142" s="4"/>
      <c r="X142" s="4"/>
      <c r="Y142" s="4"/>
      <c r="Z142" s="4"/>
      <c r="AA142" s="4"/>
      <c r="AB142" s="5"/>
    </row>
    <row r="143" spans="1:28" x14ac:dyDescent="0.35">
      <c r="A143" s="3"/>
      <c r="B143" s="4"/>
      <c r="C143" s="4"/>
      <c r="D143" s="4"/>
      <c r="E143" s="4"/>
      <c r="F143" s="4"/>
      <c r="G143" s="4"/>
      <c r="H143" s="4"/>
      <c r="I143" s="4"/>
      <c r="J143" s="4"/>
      <c r="K143" s="4"/>
      <c r="L143" s="4"/>
      <c r="M143" s="4"/>
      <c r="N143" s="4"/>
      <c r="O143" s="4"/>
      <c r="P143" s="4"/>
      <c r="Q143" s="4"/>
      <c r="R143" s="186"/>
      <c r="S143" s="4"/>
      <c r="T143" s="4"/>
      <c r="U143" s="4"/>
      <c r="V143" s="4"/>
      <c r="W143" s="4"/>
      <c r="X143" s="4"/>
      <c r="Y143" s="4"/>
      <c r="Z143" s="4"/>
      <c r="AA143" s="4"/>
      <c r="AB143" s="5"/>
    </row>
    <row r="144" spans="1:28" x14ac:dyDescent="0.35">
      <c r="A144" s="3"/>
      <c r="B144" s="4"/>
      <c r="C144" s="4"/>
      <c r="D144" s="4"/>
      <c r="E144" s="4"/>
      <c r="F144" s="4"/>
      <c r="G144" s="4"/>
      <c r="H144" s="4"/>
      <c r="I144" s="4"/>
      <c r="J144" s="4"/>
      <c r="K144" s="4"/>
      <c r="L144" s="4"/>
      <c r="M144" s="4"/>
      <c r="N144" s="4"/>
      <c r="O144" s="4"/>
      <c r="P144" s="4"/>
      <c r="Q144" s="4"/>
      <c r="R144" s="186"/>
      <c r="S144" s="4"/>
      <c r="T144" s="4"/>
      <c r="U144" s="4"/>
      <c r="V144" s="4"/>
      <c r="W144" s="4"/>
      <c r="X144" s="4"/>
      <c r="Y144" s="4"/>
      <c r="Z144" s="4"/>
      <c r="AA144" s="4"/>
      <c r="AB144" s="5"/>
    </row>
    <row r="145" spans="1:28" x14ac:dyDescent="0.35">
      <c r="A145" s="3"/>
      <c r="B145" s="4"/>
      <c r="C145" s="4"/>
      <c r="D145" s="4"/>
      <c r="E145" s="4"/>
      <c r="F145" s="4"/>
      <c r="G145" s="4"/>
      <c r="H145" s="4"/>
      <c r="I145" s="4"/>
      <c r="J145" s="4"/>
      <c r="K145" s="4"/>
      <c r="L145" s="4"/>
      <c r="M145" s="4"/>
      <c r="N145" s="4"/>
      <c r="O145" s="4"/>
      <c r="P145" s="4"/>
      <c r="Q145" s="4"/>
      <c r="R145" s="186"/>
      <c r="S145" s="4"/>
      <c r="T145" s="4"/>
      <c r="U145" s="4"/>
      <c r="V145" s="4"/>
      <c r="W145" s="4"/>
      <c r="X145" s="4"/>
      <c r="Y145" s="4"/>
      <c r="Z145" s="4"/>
      <c r="AA145" s="4"/>
      <c r="AB145" s="5"/>
    </row>
    <row r="146" spans="1:28" x14ac:dyDescent="0.35">
      <c r="A146" s="3"/>
      <c r="B146" s="4"/>
      <c r="C146" s="4"/>
      <c r="D146" s="4"/>
      <c r="E146" s="4"/>
      <c r="F146" s="4"/>
      <c r="G146" s="4"/>
      <c r="H146" s="4"/>
      <c r="I146" s="4"/>
      <c r="J146" s="4"/>
      <c r="K146" s="4"/>
      <c r="L146" s="4"/>
      <c r="M146" s="4"/>
      <c r="N146" s="4"/>
      <c r="O146" s="4"/>
      <c r="P146" s="4"/>
      <c r="Q146" s="4"/>
      <c r="R146" s="186"/>
      <c r="S146" s="4"/>
      <c r="T146" s="4"/>
      <c r="U146" s="4"/>
      <c r="V146" s="4"/>
      <c r="W146" s="4"/>
      <c r="X146" s="4"/>
      <c r="Y146" s="4"/>
      <c r="Z146" s="4"/>
      <c r="AA146" s="4"/>
      <c r="AB146" s="5"/>
    </row>
    <row r="147" spans="1:28" x14ac:dyDescent="0.35">
      <c r="A147" s="3"/>
      <c r="B147" s="4"/>
      <c r="C147" s="4"/>
      <c r="D147" s="4"/>
      <c r="E147" s="4"/>
      <c r="F147" s="4"/>
      <c r="G147" s="4"/>
      <c r="H147" s="4"/>
      <c r="I147" s="4"/>
      <c r="J147" s="4"/>
      <c r="K147" s="4"/>
      <c r="L147" s="4"/>
      <c r="M147" s="4"/>
      <c r="N147" s="4"/>
      <c r="O147" s="4"/>
      <c r="P147" s="4"/>
      <c r="Q147" s="4"/>
      <c r="R147" s="186"/>
      <c r="S147" s="4"/>
      <c r="T147" s="4"/>
      <c r="U147" s="4"/>
      <c r="V147" s="4"/>
      <c r="W147" s="4"/>
      <c r="X147" s="4"/>
      <c r="Y147" s="4"/>
      <c r="Z147" s="4"/>
      <c r="AA147" s="4"/>
      <c r="AB147" s="5"/>
    </row>
    <row r="148" spans="1:28" x14ac:dyDescent="0.35">
      <c r="A148" s="3"/>
      <c r="B148" s="4"/>
      <c r="C148" s="4"/>
      <c r="D148" s="4"/>
      <c r="E148" s="4"/>
      <c r="F148" s="4"/>
      <c r="G148" s="4"/>
      <c r="H148" s="4"/>
      <c r="I148" s="4"/>
      <c r="J148" s="4"/>
      <c r="K148" s="4"/>
      <c r="L148" s="4"/>
      <c r="M148" s="4"/>
      <c r="N148" s="4"/>
      <c r="O148" s="4"/>
      <c r="P148" s="4"/>
      <c r="Q148" s="4"/>
      <c r="R148" s="186"/>
      <c r="S148" s="4"/>
      <c r="T148" s="4"/>
      <c r="U148" s="4"/>
      <c r="V148" s="4"/>
      <c r="W148" s="4"/>
      <c r="X148" s="4"/>
      <c r="Y148" s="4"/>
      <c r="Z148" s="4"/>
      <c r="AA148" s="4"/>
      <c r="AB148" s="5"/>
    </row>
    <row r="149" spans="1:28" x14ac:dyDescent="0.35">
      <c r="A149" s="3"/>
      <c r="B149" s="4"/>
      <c r="C149" s="4"/>
      <c r="D149" s="4"/>
      <c r="E149" s="4"/>
      <c r="F149" s="4"/>
      <c r="G149" s="4"/>
      <c r="H149" s="4"/>
      <c r="I149" s="4"/>
      <c r="J149" s="4"/>
      <c r="K149" s="4"/>
      <c r="L149" s="4"/>
      <c r="M149" s="4"/>
      <c r="N149" s="4"/>
      <c r="O149" s="4"/>
      <c r="P149" s="4"/>
      <c r="Q149" s="4"/>
      <c r="R149" s="186"/>
      <c r="S149" s="4"/>
      <c r="T149" s="4"/>
      <c r="U149" s="4"/>
      <c r="V149" s="4"/>
      <c r="W149" s="4"/>
      <c r="X149" s="4"/>
      <c r="Y149" s="4"/>
      <c r="Z149" s="4"/>
      <c r="AA149" s="4"/>
      <c r="AB149" s="5"/>
    </row>
    <row r="150" spans="1:28" x14ac:dyDescent="0.35">
      <c r="A150" s="3"/>
      <c r="B150" s="4"/>
      <c r="C150" s="4"/>
      <c r="D150" s="4"/>
      <c r="E150" s="4"/>
      <c r="F150" s="4"/>
      <c r="G150" s="4"/>
      <c r="H150" s="4"/>
      <c r="I150" s="4"/>
      <c r="J150" s="4"/>
      <c r="K150" s="4"/>
      <c r="L150" s="4"/>
      <c r="M150" s="4"/>
      <c r="N150" s="4"/>
      <c r="O150" s="4"/>
      <c r="P150" s="4"/>
      <c r="Q150" s="4"/>
      <c r="R150" s="186"/>
      <c r="S150" s="4"/>
      <c r="T150" s="4"/>
      <c r="U150" s="4"/>
      <c r="V150" s="4"/>
      <c r="W150" s="4"/>
      <c r="X150" s="4"/>
      <c r="Y150" s="4"/>
      <c r="Z150" s="4"/>
      <c r="AA150" s="4"/>
      <c r="AB150" s="5"/>
    </row>
    <row r="151" spans="1:28" x14ac:dyDescent="0.35">
      <c r="A151" s="3"/>
      <c r="B151" s="4"/>
      <c r="C151" s="4"/>
      <c r="D151" s="4"/>
      <c r="E151" s="4"/>
      <c r="F151" s="4"/>
      <c r="G151" s="4"/>
      <c r="H151" s="4"/>
      <c r="I151" s="4"/>
      <c r="J151" s="4"/>
      <c r="K151" s="4"/>
      <c r="L151" s="4"/>
      <c r="M151" s="4"/>
      <c r="N151" s="4"/>
      <c r="O151" s="4"/>
      <c r="P151" s="4"/>
      <c r="Q151" s="4"/>
      <c r="R151" s="186"/>
      <c r="S151" s="4"/>
      <c r="T151" s="4"/>
      <c r="U151" s="4"/>
      <c r="V151" s="4"/>
      <c r="W151" s="4"/>
      <c r="X151" s="4"/>
      <c r="Y151" s="4"/>
      <c r="Z151" s="4"/>
      <c r="AA151" s="4"/>
      <c r="AB151" s="5"/>
    </row>
    <row r="152" spans="1:28" x14ac:dyDescent="0.35">
      <c r="A152" s="3"/>
      <c r="B152" s="4"/>
      <c r="C152" s="4"/>
      <c r="D152" s="4"/>
      <c r="E152" s="4"/>
      <c r="F152" s="4"/>
      <c r="G152" s="4"/>
      <c r="H152" s="4"/>
      <c r="I152" s="4"/>
      <c r="J152" s="4"/>
      <c r="K152" s="4"/>
      <c r="L152" s="4"/>
      <c r="M152" s="4"/>
      <c r="N152" s="4"/>
      <c r="O152" s="4"/>
      <c r="P152" s="4"/>
      <c r="Q152" s="4"/>
      <c r="R152" s="186"/>
      <c r="S152" s="4"/>
      <c r="T152" s="4"/>
      <c r="U152" s="4"/>
      <c r="V152" s="4"/>
      <c r="W152" s="4"/>
      <c r="X152" s="4"/>
      <c r="Y152" s="4"/>
      <c r="Z152" s="4"/>
      <c r="AA152" s="4"/>
      <c r="AB152" s="5"/>
    </row>
    <row r="153" spans="1:28" x14ac:dyDescent="0.35">
      <c r="A153" s="3"/>
      <c r="B153" s="4"/>
      <c r="C153" s="4"/>
      <c r="D153" s="4"/>
      <c r="E153" s="4"/>
      <c r="F153" s="4"/>
      <c r="G153" s="4"/>
      <c r="H153" s="4"/>
      <c r="I153" s="4"/>
      <c r="J153" s="4"/>
      <c r="K153" s="4"/>
      <c r="L153" s="4"/>
      <c r="M153" s="4"/>
      <c r="N153" s="4"/>
      <c r="O153" s="4"/>
      <c r="P153" s="4"/>
      <c r="Q153" s="4"/>
      <c r="R153" s="186"/>
      <c r="S153" s="4"/>
      <c r="T153" s="4"/>
      <c r="U153" s="4"/>
      <c r="V153" s="4"/>
      <c r="W153" s="4"/>
      <c r="X153" s="4"/>
      <c r="Y153" s="4"/>
      <c r="Z153" s="4"/>
      <c r="AA153" s="4"/>
      <c r="AB153" s="5"/>
    </row>
    <row r="154" spans="1:28" x14ac:dyDescent="0.35">
      <c r="A154" s="3"/>
      <c r="B154" s="4"/>
      <c r="C154" s="4"/>
      <c r="D154" s="4"/>
      <c r="E154" s="4"/>
      <c r="F154" s="4"/>
      <c r="G154" s="4"/>
      <c r="H154" s="4"/>
      <c r="I154" s="4"/>
      <c r="J154" s="4"/>
      <c r="K154" s="4"/>
      <c r="L154" s="4"/>
      <c r="M154" s="4"/>
      <c r="N154" s="4"/>
      <c r="O154" s="4"/>
      <c r="P154" s="4"/>
      <c r="Q154" s="4"/>
      <c r="R154" s="186"/>
      <c r="S154" s="4"/>
      <c r="T154" s="4"/>
      <c r="U154" s="4"/>
      <c r="V154" s="4"/>
      <c r="W154" s="4"/>
      <c r="X154" s="4"/>
      <c r="Y154" s="4"/>
      <c r="Z154" s="4"/>
      <c r="AA154" s="4"/>
      <c r="AB154" s="5"/>
    </row>
    <row r="155" spans="1:28" x14ac:dyDescent="0.35">
      <c r="A155" s="3"/>
      <c r="B155" s="4"/>
      <c r="C155" s="4"/>
      <c r="D155" s="4"/>
      <c r="E155" s="4"/>
      <c r="F155" s="4"/>
      <c r="G155" s="4"/>
      <c r="H155" s="4"/>
      <c r="I155" s="4"/>
      <c r="J155" s="4"/>
      <c r="K155" s="4"/>
      <c r="L155" s="4"/>
      <c r="M155" s="4"/>
      <c r="N155" s="4"/>
      <c r="O155" s="4"/>
      <c r="P155" s="4"/>
      <c r="Q155" s="4"/>
      <c r="R155" s="186"/>
      <c r="S155" s="4"/>
      <c r="T155" s="4"/>
      <c r="U155" s="4"/>
      <c r="V155" s="4"/>
      <c r="W155" s="4"/>
      <c r="X155" s="4"/>
      <c r="Y155" s="4"/>
      <c r="Z155" s="4"/>
      <c r="AA155" s="4"/>
      <c r="AB155" s="5"/>
    </row>
    <row r="156" spans="1:28" x14ac:dyDescent="0.35">
      <c r="A156" s="3"/>
      <c r="B156" s="4"/>
      <c r="C156" s="4"/>
      <c r="D156" s="4"/>
      <c r="E156" s="4"/>
      <c r="F156" s="4"/>
      <c r="G156" s="4"/>
      <c r="H156" s="4"/>
      <c r="I156" s="4"/>
      <c r="J156" s="4"/>
      <c r="K156" s="4"/>
      <c r="L156" s="4"/>
      <c r="M156" s="4"/>
      <c r="N156" s="4"/>
      <c r="O156" s="4"/>
      <c r="P156" s="4"/>
      <c r="Q156" s="4"/>
      <c r="R156" s="186"/>
      <c r="S156" s="4"/>
      <c r="T156" s="4"/>
      <c r="U156" s="4"/>
      <c r="V156" s="4"/>
      <c r="W156" s="4"/>
      <c r="X156" s="4"/>
      <c r="Y156" s="4"/>
      <c r="Z156" s="4"/>
      <c r="AA156" s="4"/>
      <c r="AB156" s="5"/>
    </row>
    <row r="157" spans="1:28" x14ac:dyDescent="0.35">
      <c r="A157" s="3"/>
      <c r="B157" s="4"/>
      <c r="C157" s="4"/>
      <c r="D157" s="4"/>
      <c r="E157" s="4"/>
      <c r="F157" s="4"/>
      <c r="G157" s="4"/>
      <c r="H157" s="4"/>
      <c r="I157" s="4"/>
      <c r="J157" s="4"/>
      <c r="K157" s="4"/>
      <c r="L157" s="4"/>
      <c r="M157" s="4"/>
      <c r="N157" s="4"/>
      <c r="O157" s="4"/>
      <c r="P157" s="4"/>
      <c r="Q157" s="4"/>
      <c r="R157" s="186"/>
      <c r="S157" s="4"/>
      <c r="T157" s="4"/>
      <c r="U157" s="4"/>
      <c r="V157" s="4"/>
      <c r="W157" s="4"/>
      <c r="X157" s="4"/>
      <c r="Y157" s="4"/>
      <c r="Z157" s="4"/>
      <c r="AA157" s="4"/>
      <c r="AB157" s="5"/>
    </row>
    <row r="158" spans="1:28" x14ac:dyDescent="0.35">
      <c r="A158" s="3"/>
      <c r="B158" s="4"/>
      <c r="C158" s="4"/>
      <c r="D158" s="4"/>
      <c r="E158" s="4"/>
      <c r="F158" s="4"/>
      <c r="G158" s="4"/>
      <c r="H158" s="4"/>
      <c r="I158" s="4"/>
      <c r="J158" s="4"/>
      <c r="K158" s="4"/>
      <c r="L158" s="4"/>
      <c r="M158" s="4"/>
      <c r="N158" s="4"/>
      <c r="O158" s="4"/>
      <c r="P158" s="4"/>
      <c r="Q158" s="4"/>
      <c r="R158" s="186"/>
      <c r="S158" s="4"/>
      <c r="T158" s="4"/>
      <c r="U158" s="4"/>
      <c r="V158" s="4"/>
      <c r="W158" s="4"/>
      <c r="X158" s="4"/>
      <c r="Y158" s="4"/>
      <c r="Z158" s="4"/>
      <c r="AA158" s="4"/>
      <c r="AB158" s="5"/>
    </row>
    <row r="159" spans="1:28" x14ac:dyDescent="0.35">
      <c r="A159" s="3"/>
      <c r="B159" s="4"/>
      <c r="C159" s="4"/>
      <c r="D159" s="4"/>
      <c r="E159" s="4"/>
      <c r="F159" s="4"/>
      <c r="G159" s="4"/>
      <c r="H159" s="4"/>
      <c r="I159" s="4"/>
      <c r="J159" s="4"/>
      <c r="K159" s="4"/>
      <c r="L159" s="4"/>
      <c r="M159" s="4"/>
      <c r="N159" s="4"/>
      <c r="O159" s="4"/>
      <c r="P159" s="4"/>
      <c r="Q159" s="4"/>
      <c r="R159" s="186"/>
      <c r="S159" s="4"/>
      <c r="T159" s="4"/>
      <c r="U159" s="4"/>
      <c r="V159" s="4"/>
      <c r="W159" s="4"/>
      <c r="X159" s="4"/>
      <c r="Y159" s="4"/>
      <c r="Z159" s="4"/>
      <c r="AA159" s="4"/>
      <c r="AB159" s="5"/>
    </row>
    <row r="160" spans="1:28" x14ac:dyDescent="0.35">
      <c r="A160" s="3"/>
      <c r="B160" s="4"/>
      <c r="C160" s="4"/>
      <c r="D160" s="4"/>
      <c r="E160" s="4"/>
      <c r="F160" s="4"/>
      <c r="G160" s="4"/>
      <c r="H160" s="4"/>
      <c r="I160" s="4"/>
      <c r="J160" s="4"/>
      <c r="K160" s="4"/>
      <c r="L160" s="4"/>
      <c r="M160" s="4"/>
      <c r="N160" s="4"/>
      <c r="O160" s="4"/>
      <c r="P160" s="4"/>
      <c r="Q160" s="4"/>
      <c r="R160" s="186"/>
      <c r="S160" s="4"/>
      <c r="T160" s="4"/>
      <c r="U160" s="4"/>
      <c r="V160" s="4"/>
      <c r="W160" s="4"/>
      <c r="X160" s="4"/>
      <c r="Y160" s="4"/>
      <c r="Z160" s="4"/>
      <c r="AA160" s="4"/>
      <c r="AB160" s="5"/>
    </row>
    <row r="161" spans="1:28" x14ac:dyDescent="0.35">
      <c r="A161" s="3"/>
      <c r="B161" s="4"/>
      <c r="C161" s="4"/>
      <c r="D161" s="4"/>
      <c r="E161" s="4"/>
      <c r="F161" s="4"/>
      <c r="G161" s="4"/>
      <c r="H161" s="4"/>
      <c r="I161" s="4"/>
      <c r="J161" s="4"/>
      <c r="K161" s="4"/>
      <c r="L161" s="4"/>
      <c r="M161" s="4"/>
      <c r="N161" s="4"/>
      <c r="O161" s="4"/>
      <c r="P161" s="4"/>
      <c r="Q161" s="4"/>
      <c r="R161" s="186"/>
      <c r="S161" s="4"/>
      <c r="T161" s="4"/>
      <c r="U161" s="4"/>
      <c r="V161" s="4"/>
      <c r="W161" s="4"/>
      <c r="X161" s="4"/>
      <c r="Y161" s="4"/>
      <c r="Z161" s="4"/>
      <c r="AA161" s="4"/>
      <c r="AB161" s="5"/>
    </row>
    <row r="162" spans="1:28" x14ac:dyDescent="0.35">
      <c r="A162" s="3"/>
      <c r="B162" s="4"/>
      <c r="C162" s="4"/>
      <c r="D162" s="4"/>
      <c r="E162" s="4"/>
      <c r="F162" s="4"/>
      <c r="G162" s="4"/>
      <c r="H162" s="4"/>
      <c r="I162" s="4"/>
      <c r="J162" s="4"/>
      <c r="K162" s="4"/>
      <c r="L162" s="4"/>
      <c r="M162" s="4"/>
      <c r="N162" s="4"/>
      <c r="O162" s="4"/>
      <c r="P162" s="4"/>
      <c r="Q162" s="4"/>
      <c r="R162" s="186"/>
      <c r="S162" s="4"/>
      <c r="T162" s="4"/>
      <c r="U162" s="4"/>
      <c r="V162" s="4"/>
      <c r="W162" s="4"/>
      <c r="X162" s="4"/>
      <c r="Y162" s="4"/>
      <c r="Z162" s="4"/>
      <c r="AA162" s="4"/>
      <c r="AB162" s="5"/>
    </row>
    <row r="163" spans="1:28" x14ac:dyDescent="0.35">
      <c r="A163" s="3"/>
      <c r="B163" s="4"/>
      <c r="C163" s="4"/>
      <c r="D163" s="4"/>
      <c r="E163" s="4"/>
      <c r="F163" s="4"/>
      <c r="G163" s="4"/>
      <c r="H163" s="4"/>
      <c r="I163" s="4"/>
      <c r="J163" s="4"/>
      <c r="K163" s="4"/>
      <c r="L163" s="4"/>
      <c r="M163" s="4"/>
      <c r="N163" s="4"/>
      <c r="O163" s="4"/>
      <c r="P163" s="4"/>
      <c r="Q163" s="4"/>
      <c r="R163" s="186"/>
      <c r="S163" s="4"/>
      <c r="T163" s="4"/>
      <c r="U163" s="4"/>
      <c r="V163" s="4"/>
      <c r="W163" s="4"/>
      <c r="X163" s="4"/>
      <c r="Y163" s="4"/>
      <c r="Z163" s="4"/>
      <c r="AA163" s="4"/>
      <c r="AB163" s="5"/>
    </row>
    <row r="164" spans="1:28" x14ac:dyDescent="0.35">
      <c r="A164" s="3"/>
      <c r="B164" s="4"/>
      <c r="C164" s="4"/>
      <c r="D164" s="4"/>
      <c r="E164" s="4"/>
      <c r="F164" s="4"/>
      <c r="G164" s="4"/>
      <c r="H164" s="4"/>
      <c r="I164" s="4"/>
      <c r="J164" s="4"/>
      <c r="K164" s="4"/>
      <c r="L164" s="4"/>
      <c r="M164" s="4"/>
      <c r="N164" s="4"/>
      <c r="O164" s="4"/>
      <c r="P164" s="4"/>
      <c r="Q164" s="4"/>
      <c r="R164" s="186"/>
      <c r="S164" s="4"/>
      <c r="T164" s="4"/>
      <c r="U164" s="4"/>
      <c r="V164" s="4"/>
      <c r="W164" s="4"/>
      <c r="X164" s="4"/>
      <c r="Y164" s="4"/>
      <c r="Z164" s="4"/>
      <c r="AA164" s="4"/>
      <c r="AB164" s="5"/>
    </row>
    <row r="165" spans="1:28" x14ac:dyDescent="0.35">
      <c r="A165" s="3"/>
      <c r="B165" s="4"/>
      <c r="C165" s="4"/>
      <c r="D165" s="4"/>
      <c r="E165" s="4"/>
      <c r="F165" s="4"/>
      <c r="G165" s="4"/>
      <c r="H165" s="4"/>
      <c r="I165" s="4"/>
      <c r="J165" s="4"/>
      <c r="K165" s="4"/>
      <c r="L165" s="4"/>
      <c r="M165" s="4"/>
      <c r="N165" s="4"/>
      <c r="O165" s="4"/>
      <c r="P165" s="4"/>
      <c r="Q165" s="4"/>
      <c r="R165" s="186"/>
      <c r="S165" s="4"/>
      <c r="T165" s="4"/>
      <c r="U165" s="4"/>
      <c r="V165" s="4"/>
      <c r="W165" s="4"/>
      <c r="X165" s="4"/>
      <c r="Y165" s="4"/>
      <c r="Z165" s="4"/>
      <c r="AA165" s="4"/>
      <c r="AB165" s="5"/>
    </row>
    <row r="166" spans="1:28" x14ac:dyDescent="0.35">
      <c r="A166" s="3"/>
      <c r="B166" s="4"/>
      <c r="C166" s="4"/>
      <c r="D166" s="4"/>
      <c r="E166" s="4"/>
      <c r="F166" s="4"/>
      <c r="G166" s="4"/>
      <c r="H166" s="4"/>
      <c r="I166" s="4"/>
      <c r="J166" s="4"/>
      <c r="K166" s="4"/>
      <c r="L166" s="4"/>
      <c r="M166" s="4"/>
      <c r="N166" s="4"/>
      <c r="O166" s="4"/>
      <c r="P166" s="4"/>
      <c r="Q166" s="4"/>
      <c r="R166" s="186"/>
      <c r="S166" s="4"/>
      <c r="T166" s="4"/>
      <c r="U166" s="4"/>
      <c r="V166" s="4"/>
      <c r="W166" s="4"/>
      <c r="X166" s="4"/>
      <c r="Y166" s="4"/>
      <c r="Z166" s="4"/>
      <c r="AA166" s="4"/>
      <c r="AB166" s="5"/>
    </row>
    <row r="167" spans="1:28" x14ac:dyDescent="0.35">
      <c r="A167" s="3"/>
      <c r="B167" s="4"/>
      <c r="C167" s="4"/>
      <c r="D167" s="4"/>
      <c r="E167" s="4"/>
      <c r="F167" s="4"/>
      <c r="G167" s="4"/>
      <c r="H167" s="4"/>
      <c r="I167" s="4"/>
      <c r="J167" s="4"/>
      <c r="K167" s="4"/>
      <c r="L167" s="4"/>
      <c r="M167" s="4"/>
      <c r="N167" s="4"/>
      <c r="O167" s="4"/>
      <c r="P167" s="4"/>
      <c r="Q167" s="4"/>
      <c r="R167" s="186"/>
      <c r="S167" s="4"/>
      <c r="T167" s="4"/>
      <c r="U167" s="4"/>
      <c r="V167" s="4"/>
      <c r="W167" s="4"/>
      <c r="X167" s="4"/>
      <c r="Y167" s="4"/>
      <c r="Z167" s="4"/>
      <c r="AA167" s="4"/>
      <c r="AB167" s="5"/>
    </row>
    <row r="168" spans="1:28" x14ac:dyDescent="0.35">
      <c r="A168" s="3"/>
      <c r="B168" s="4"/>
      <c r="C168" s="4"/>
      <c r="D168" s="4"/>
      <c r="E168" s="4"/>
      <c r="F168" s="4"/>
      <c r="G168" s="4"/>
      <c r="H168" s="4"/>
      <c r="I168" s="4"/>
      <c r="J168" s="4"/>
      <c r="K168" s="4"/>
      <c r="L168" s="4"/>
      <c r="M168" s="4"/>
      <c r="N168" s="4"/>
      <c r="O168" s="4"/>
      <c r="P168" s="4"/>
      <c r="Q168" s="4"/>
      <c r="R168" s="186"/>
      <c r="S168" s="4"/>
      <c r="T168" s="4"/>
      <c r="U168" s="4"/>
      <c r="V168" s="4"/>
      <c r="W168" s="4"/>
      <c r="X168" s="4"/>
      <c r="Y168" s="4"/>
      <c r="Z168" s="4"/>
      <c r="AA168" s="4"/>
      <c r="AB168" s="5"/>
    </row>
    <row r="169" spans="1:28" x14ac:dyDescent="0.35">
      <c r="A169" s="3"/>
      <c r="B169" s="4"/>
      <c r="C169" s="4"/>
      <c r="D169" s="4"/>
      <c r="E169" s="4"/>
      <c r="F169" s="4"/>
      <c r="G169" s="4"/>
      <c r="H169" s="4"/>
      <c r="I169" s="4"/>
      <c r="J169" s="4"/>
      <c r="K169" s="4"/>
      <c r="L169" s="4"/>
      <c r="M169" s="4"/>
      <c r="N169" s="4"/>
      <c r="O169" s="4"/>
      <c r="P169" s="4"/>
      <c r="Q169" s="4"/>
      <c r="R169" s="186"/>
      <c r="S169" s="4"/>
      <c r="T169" s="4"/>
      <c r="U169" s="4"/>
      <c r="V169" s="4"/>
      <c r="W169" s="4"/>
      <c r="X169" s="4"/>
      <c r="Y169" s="4"/>
      <c r="Z169" s="4"/>
      <c r="AA169" s="4"/>
      <c r="AB169" s="5"/>
    </row>
    <row r="170" spans="1:28" x14ac:dyDescent="0.35">
      <c r="A170" s="3"/>
      <c r="B170" s="4"/>
      <c r="C170" s="4"/>
      <c r="D170" s="4"/>
      <c r="E170" s="4"/>
      <c r="F170" s="4"/>
      <c r="G170" s="4"/>
      <c r="H170" s="4"/>
      <c r="I170" s="4"/>
      <c r="J170" s="4"/>
      <c r="K170" s="4"/>
      <c r="L170" s="4"/>
      <c r="M170" s="4"/>
      <c r="N170" s="4"/>
      <c r="O170" s="4"/>
      <c r="P170" s="4"/>
      <c r="Q170" s="4"/>
      <c r="R170" s="186"/>
      <c r="S170" s="4"/>
      <c r="T170" s="4"/>
      <c r="U170" s="4"/>
      <c r="V170" s="4"/>
      <c r="W170" s="4"/>
      <c r="X170" s="4"/>
      <c r="Y170" s="4"/>
      <c r="Z170" s="4"/>
      <c r="AA170" s="4"/>
      <c r="AB170" s="5"/>
    </row>
    <row r="171" spans="1:28" x14ac:dyDescent="0.35">
      <c r="A171" s="3"/>
      <c r="B171" s="4"/>
      <c r="C171" s="4"/>
      <c r="D171" s="4"/>
      <c r="E171" s="4"/>
      <c r="F171" s="4"/>
      <c r="G171" s="4"/>
      <c r="H171" s="4"/>
      <c r="I171" s="4"/>
      <c r="J171" s="4"/>
      <c r="K171" s="4"/>
      <c r="L171" s="4"/>
      <c r="M171" s="4"/>
      <c r="N171" s="4"/>
      <c r="O171" s="4"/>
      <c r="P171" s="4"/>
      <c r="Q171" s="4"/>
      <c r="R171" s="186"/>
      <c r="S171" s="4"/>
      <c r="T171" s="4"/>
      <c r="U171" s="4"/>
      <c r="V171" s="4"/>
      <c r="W171" s="4"/>
      <c r="X171" s="4"/>
      <c r="Y171" s="4"/>
      <c r="Z171" s="4"/>
      <c r="AA171" s="4"/>
      <c r="AB171" s="5"/>
    </row>
    <row r="172" spans="1:28" x14ac:dyDescent="0.35">
      <c r="A172" s="3"/>
      <c r="B172" s="4"/>
      <c r="C172" s="4"/>
      <c r="D172" s="4"/>
      <c r="E172" s="4"/>
      <c r="F172" s="4"/>
      <c r="G172" s="4"/>
      <c r="H172" s="4"/>
      <c r="I172" s="4"/>
      <c r="J172" s="4"/>
      <c r="K172" s="4"/>
      <c r="L172" s="4"/>
      <c r="M172" s="4"/>
      <c r="N172" s="4"/>
      <c r="O172" s="4"/>
      <c r="P172" s="4"/>
      <c r="Q172" s="4"/>
      <c r="R172" s="186"/>
      <c r="S172" s="4"/>
      <c r="T172" s="4"/>
      <c r="U172" s="4"/>
      <c r="V172" s="4"/>
      <c r="W172" s="4"/>
      <c r="X172" s="4"/>
      <c r="Y172" s="4"/>
      <c r="Z172" s="4"/>
      <c r="AA172" s="4"/>
      <c r="AB172" s="5"/>
    </row>
    <row r="173" spans="1:28" x14ac:dyDescent="0.35">
      <c r="A173" s="3"/>
      <c r="B173" s="4"/>
      <c r="C173" s="4"/>
      <c r="D173" s="4"/>
      <c r="E173" s="4"/>
      <c r="F173" s="4"/>
      <c r="G173" s="4"/>
      <c r="H173" s="4"/>
      <c r="I173" s="4"/>
      <c r="J173" s="4"/>
      <c r="K173" s="4"/>
      <c r="L173" s="4"/>
      <c r="M173" s="4"/>
      <c r="N173" s="4"/>
      <c r="O173" s="4"/>
      <c r="P173" s="4"/>
      <c r="Q173" s="4"/>
      <c r="R173" s="186"/>
      <c r="S173" s="4"/>
      <c r="T173" s="4"/>
      <c r="U173" s="4"/>
      <c r="V173" s="4"/>
      <c r="W173" s="4"/>
      <c r="X173" s="4"/>
      <c r="Y173" s="4"/>
      <c r="Z173" s="4"/>
      <c r="AA173" s="4"/>
      <c r="AB173" s="5"/>
    </row>
    <row r="174" spans="1:28" x14ac:dyDescent="0.35">
      <c r="A174" s="3"/>
      <c r="B174" s="4"/>
      <c r="C174" s="4"/>
      <c r="D174" s="4"/>
      <c r="E174" s="4"/>
      <c r="F174" s="4"/>
      <c r="G174" s="4"/>
      <c r="H174" s="4"/>
      <c r="I174" s="4"/>
      <c r="J174" s="4"/>
      <c r="K174" s="4"/>
      <c r="L174" s="4"/>
      <c r="M174" s="4"/>
      <c r="N174" s="4"/>
      <c r="O174" s="4"/>
      <c r="P174" s="4"/>
      <c r="Q174" s="4"/>
      <c r="R174" s="186"/>
      <c r="S174" s="4"/>
      <c r="T174" s="4"/>
      <c r="U174" s="4"/>
      <c r="V174" s="4"/>
      <c r="W174" s="4"/>
      <c r="X174" s="4"/>
      <c r="Y174" s="4"/>
      <c r="Z174" s="4"/>
      <c r="AA174" s="4"/>
      <c r="AB174" s="5"/>
    </row>
    <row r="175" spans="1:28" x14ac:dyDescent="0.35">
      <c r="A175" s="3"/>
      <c r="B175" s="4"/>
      <c r="C175" s="4"/>
      <c r="D175" s="4"/>
      <c r="E175" s="4"/>
      <c r="F175" s="4"/>
      <c r="G175" s="4"/>
      <c r="H175" s="4"/>
      <c r="I175" s="4"/>
      <c r="J175" s="4"/>
      <c r="K175" s="4"/>
      <c r="L175" s="4"/>
      <c r="M175" s="4"/>
      <c r="N175" s="4"/>
      <c r="O175" s="4"/>
      <c r="P175" s="4"/>
      <c r="Q175" s="4"/>
      <c r="R175" s="186"/>
      <c r="S175" s="4"/>
      <c r="T175" s="4"/>
      <c r="U175" s="4"/>
      <c r="V175" s="4"/>
      <c r="W175" s="4"/>
      <c r="X175" s="4"/>
      <c r="Y175" s="4"/>
      <c r="Z175" s="4"/>
      <c r="AA175" s="4"/>
      <c r="AB175" s="5"/>
    </row>
    <row r="176" spans="1:28" x14ac:dyDescent="0.35">
      <c r="A176" s="3"/>
      <c r="B176" s="4"/>
      <c r="C176" s="4"/>
      <c r="D176" s="4"/>
      <c r="E176" s="4"/>
      <c r="F176" s="4"/>
      <c r="G176" s="4"/>
      <c r="H176" s="4"/>
      <c r="I176" s="4"/>
      <c r="J176" s="4"/>
      <c r="K176" s="4"/>
      <c r="L176" s="4"/>
      <c r="M176" s="4"/>
      <c r="N176" s="4"/>
      <c r="O176" s="4"/>
      <c r="P176" s="4"/>
      <c r="Q176" s="4"/>
      <c r="R176" s="186"/>
      <c r="S176" s="4"/>
      <c r="T176" s="4"/>
      <c r="U176" s="4"/>
      <c r="V176" s="4"/>
      <c r="W176" s="4"/>
      <c r="X176" s="4"/>
      <c r="Y176" s="4"/>
      <c r="Z176" s="4"/>
      <c r="AA176" s="4"/>
      <c r="AB176" s="5"/>
    </row>
    <row r="177" spans="1:28" x14ac:dyDescent="0.35">
      <c r="A177" s="3"/>
      <c r="B177" s="4"/>
      <c r="C177" s="4"/>
      <c r="D177" s="4"/>
      <c r="E177" s="4"/>
      <c r="F177" s="4"/>
      <c r="G177" s="4"/>
      <c r="H177" s="4"/>
      <c r="I177" s="4"/>
      <c r="J177" s="4"/>
      <c r="K177" s="4"/>
      <c r="L177" s="4"/>
      <c r="M177" s="4"/>
      <c r="N177" s="4"/>
      <c r="O177" s="4"/>
      <c r="P177" s="4"/>
      <c r="Q177" s="4"/>
      <c r="R177" s="186"/>
      <c r="S177" s="4"/>
      <c r="T177" s="4"/>
      <c r="U177" s="4"/>
      <c r="V177" s="4"/>
      <c r="W177" s="4"/>
      <c r="X177" s="4"/>
      <c r="Y177" s="4"/>
      <c r="Z177" s="4"/>
      <c r="AA177" s="4"/>
      <c r="AB177" s="5"/>
    </row>
    <row r="178" spans="1:28" x14ac:dyDescent="0.35">
      <c r="A178" s="3"/>
      <c r="B178" s="4"/>
      <c r="C178" s="4"/>
      <c r="D178" s="4"/>
      <c r="E178" s="4"/>
      <c r="F178" s="4"/>
      <c r="G178" s="4"/>
      <c r="H178" s="4"/>
      <c r="I178" s="4"/>
      <c r="J178" s="4"/>
      <c r="K178" s="4"/>
      <c r="L178" s="4"/>
      <c r="M178" s="4"/>
      <c r="N178" s="4"/>
      <c r="O178" s="4"/>
      <c r="P178" s="4"/>
      <c r="Q178" s="4"/>
      <c r="R178" s="186"/>
      <c r="S178" s="4"/>
      <c r="T178" s="4"/>
      <c r="U178" s="4"/>
      <c r="V178" s="4"/>
      <c r="W178" s="4"/>
      <c r="X178" s="4"/>
      <c r="Y178" s="4"/>
      <c r="Z178" s="4"/>
      <c r="AA178" s="4"/>
      <c r="AB178" s="5"/>
    </row>
    <row r="179" spans="1:28" x14ac:dyDescent="0.35">
      <c r="A179" s="3"/>
      <c r="B179" s="4"/>
      <c r="C179" s="4"/>
      <c r="D179" s="4"/>
      <c r="E179" s="4"/>
      <c r="F179" s="4"/>
      <c r="G179" s="4"/>
      <c r="H179" s="4"/>
      <c r="I179" s="4"/>
      <c r="J179" s="4"/>
      <c r="K179" s="4"/>
      <c r="L179" s="4"/>
      <c r="M179" s="4"/>
      <c r="N179" s="4"/>
      <c r="O179" s="4"/>
      <c r="P179" s="4"/>
      <c r="Q179" s="4"/>
      <c r="R179" s="186"/>
      <c r="S179" s="4"/>
      <c r="T179" s="4"/>
      <c r="U179" s="4"/>
      <c r="V179" s="4"/>
      <c r="W179" s="4"/>
      <c r="X179" s="4"/>
      <c r="Y179" s="4"/>
      <c r="Z179" s="4"/>
      <c r="AA179" s="4"/>
      <c r="AB179" s="5"/>
    </row>
    <row r="180" spans="1:28" x14ac:dyDescent="0.35">
      <c r="A180" s="3"/>
      <c r="B180" s="4"/>
      <c r="C180" s="4"/>
      <c r="D180" s="4"/>
      <c r="E180" s="4"/>
      <c r="F180" s="4"/>
      <c r="G180" s="4"/>
      <c r="H180" s="4"/>
      <c r="I180" s="4"/>
      <c r="J180" s="4"/>
      <c r="K180" s="4"/>
      <c r="L180" s="4"/>
      <c r="M180" s="4"/>
      <c r="N180" s="4"/>
      <c r="O180" s="4"/>
      <c r="P180" s="4"/>
      <c r="Q180" s="4"/>
      <c r="R180" s="186"/>
      <c r="S180" s="4"/>
      <c r="T180" s="4"/>
      <c r="U180" s="4"/>
      <c r="V180" s="4"/>
      <c r="W180" s="4"/>
      <c r="X180" s="4"/>
      <c r="Y180" s="4"/>
      <c r="Z180" s="4"/>
      <c r="AA180" s="4"/>
      <c r="AB180" s="5"/>
    </row>
    <row r="181" spans="1:28" x14ac:dyDescent="0.35">
      <c r="A181" s="3"/>
      <c r="B181" s="4"/>
      <c r="C181" s="4"/>
      <c r="D181" s="4"/>
      <c r="E181" s="4"/>
      <c r="F181" s="4"/>
      <c r="G181" s="4"/>
      <c r="H181" s="4"/>
      <c r="I181" s="4"/>
      <c r="J181" s="4"/>
      <c r="K181" s="4"/>
      <c r="L181" s="4"/>
      <c r="M181" s="4"/>
      <c r="N181" s="4"/>
      <c r="O181" s="4"/>
      <c r="P181" s="4"/>
      <c r="Q181" s="4"/>
      <c r="R181" s="186"/>
      <c r="S181" s="4"/>
      <c r="T181" s="4"/>
      <c r="U181" s="4"/>
      <c r="V181" s="4"/>
      <c r="W181" s="4"/>
      <c r="X181" s="4"/>
      <c r="Y181" s="4"/>
      <c r="Z181" s="4"/>
      <c r="AA181" s="4"/>
      <c r="AB181" s="5"/>
    </row>
    <row r="182" spans="1:28" x14ac:dyDescent="0.35">
      <c r="A182" s="3"/>
      <c r="B182" s="4"/>
      <c r="C182" s="4"/>
      <c r="D182" s="4"/>
      <c r="E182" s="4"/>
      <c r="F182" s="4"/>
      <c r="G182" s="4"/>
      <c r="H182" s="4"/>
      <c r="I182" s="4"/>
      <c r="J182" s="4"/>
      <c r="K182" s="4"/>
      <c r="L182" s="4"/>
      <c r="M182" s="4"/>
      <c r="N182" s="4"/>
      <c r="O182" s="4"/>
      <c r="P182" s="4"/>
      <c r="Q182" s="4"/>
      <c r="R182" s="186"/>
      <c r="S182" s="4"/>
      <c r="T182" s="4"/>
      <c r="U182" s="4"/>
      <c r="V182" s="4"/>
      <c r="W182" s="4"/>
      <c r="X182" s="4"/>
      <c r="Y182" s="4"/>
      <c r="Z182" s="4"/>
      <c r="AA182" s="4"/>
      <c r="AB182" s="5"/>
    </row>
    <row r="183" spans="1:28" x14ac:dyDescent="0.35">
      <c r="A183" s="3"/>
      <c r="B183" s="4"/>
      <c r="C183" s="4"/>
      <c r="D183" s="4"/>
      <c r="E183" s="4"/>
      <c r="F183" s="4"/>
      <c r="G183" s="4"/>
      <c r="H183" s="4"/>
      <c r="I183" s="4"/>
      <c r="J183" s="4"/>
      <c r="K183" s="4"/>
      <c r="L183" s="4"/>
      <c r="M183" s="4"/>
      <c r="N183" s="4"/>
      <c r="O183" s="4"/>
      <c r="P183" s="4"/>
      <c r="Q183" s="4"/>
      <c r="R183" s="186"/>
      <c r="S183" s="4"/>
      <c r="T183" s="4"/>
      <c r="U183" s="4"/>
      <c r="V183" s="4"/>
      <c r="W183" s="4"/>
      <c r="X183" s="4"/>
      <c r="Y183" s="4"/>
      <c r="Z183" s="4"/>
      <c r="AA183" s="4"/>
      <c r="AB183" s="5"/>
    </row>
    <row r="184" spans="1:28" x14ac:dyDescent="0.35">
      <c r="A184" s="3"/>
      <c r="B184" s="4"/>
      <c r="C184" s="4"/>
      <c r="D184" s="4"/>
      <c r="E184" s="4"/>
      <c r="F184" s="4"/>
      <c r="G184" s="4"/>
      <c r="H184" s="4"/>
      <c r="I184" s="4"/>
      <c r="J184" s="4"/>
      <c r="K184" s="4"/>
      <c r="L184" s="4"/>
      <c r="M184" s="4"/>
      <c r="N184" s="4"/>
      <c r="O184" s="4"/>
      <c r="P184" s="4"/>
      <c r="Q184" s="4"/>
      <c r="R184" s="186"/>
      <c r="S184" s="4"/>
      <c r="T184" s="4"/>
      <c r="U184" s="4"/>
      <c r="V184" s="4"/>
      <c r="W184" s="4"/>
      <c r="X184" s="4"/>
      <c r="Y184" s="4"/>
      <c r="Z184" s="4"/>
      <c r="AA184" s="4"/>
      <c r="AB184" s="5"/>
    </row>
    <row r="185" spans="1:28" x14ac:dyDescent="0.35">
      <c r="A185" s="3"/>
      <c r="B185" s="4"/>
      <c r="C185" s="4"/>
      <c r="D185" s="4"/>
      <c r="E185" s="4"/>
      <c r="F185" s="4"/>
      <c r="G185" s="4"/>
      <c r="H185" s="4"/>
      <c r="I185" s="4"/>
      <c r="J185" s="4"/>
      <c r="K185" s="4"/>
      <c r="L185" s="4"/>
      <c r="M185" s="4"/>
      <c r="N185" s="4"/>
      <c r="O185" s="4"/>
      <c r="P185" s="4"/>
      <c r="Q185" s="4"/>
      <c r="R185" s="186"/>
      <c r="S185" s="4"/>
      <c r="T185" s="4"/>
      <c r="U185" s="4"/>
      <c r="V185" s="4"/>
      <c r="W185" s="4"/>
      <c r="X185" s="4"/>
      <c r="Y185" s="4"/>
      <c r="Z185" s="4"/>
      <c r="AA185" s="4"/>
      <c r="AB185" s="5"/>
    </row>
    <row r="186" spans="1:28" x14ac:dyDescent="0.35">
      <c r="A186" s="3"/>
      <c r="B186" s="4"/>
      <c r="C186" s="4"/>
      <c r="D186" s="4"/>
      <c r="E186" s="4"/>
      <c r="F186" s="4"/>
      <c r="G186" s="4"/>
      <c r="H186" s="4"/>
      <c r="I186" s="4"/>
      <c r="J186" s="4"/>
      <c r="K186" s="4"/>
      <c r="L186" s="4"/>
      <c r="M186" s="4"/>
      <c r="N186" s="4"/>
      <c r="O186" s="4"/>
      <c r="P186" s="4"/>
      <c r="Q186" s="4"/>
      <c r="R186" s="186"/>
      <c r="S186" s="4"/>
      <c r="T186" s="4"/>
      <c r="U186" s="4"/>
      <c r="V186" s="4"/>
      <c r="W186" s="4"/>
      <c r="X186" s="4"/>
      <c r="Y186" s="4"/>
      <c r="Z186" s="4"/>
      <c r="AA186" s="4"/>
      <c r="AB186" s="5"/>
    </row>
    <row r="187" spans="1:28" x14ac:dyDescent="0.35">
      <c r="A187" s="3"/>
      <c r="B187" s="4"/>
      <c r="C187" s="4"/>
      <c r="D187" s="4"/>
      <c r="E187" s="4"/>
      <c r="F187" s="4"/>
      <c r="G187" s="4"/>
      <c r="H187" s="4"/>
      <c r="I187" s="4"/>
      <c r="J187" s="4"/>
      <c r="K187" s="4"/>
      <c r="L187" s="4"/>
      <c r="M187" s="4"/>
      <c r="N187" s="4"/>
      <c r="O187" s="4"/>
      <c r="P187" s="4"/>
      <c r="Q187" s="4"/>
      <c r="R187" s="186"/>
      <c r="S187" s="4"/>
      <c r="T187" s="4"/>
      <c r="U187" s="4"/>
      <c r="V187" s="4"/>
      <c r="W187" s="4"/>
      <c r="X187" s="4"/>
      <c r="Y187" s="4"/>
      <c r="Z187" s="4"/>
      <c r="AA187" s="4"/>
      <c r="AB187" s="5"/>
    </row>
    <row r="188" spans="1:28" x14ac:dyDescent="0.35">
      <c r="A188" s="3"/>
      <c r="B188" s="4"/>
      <c r="C188" s="4"/>
      <c r="D188" s="4"/>
      <c r="E188" s="4"/>
      <c r="F188" s="4"/>
      <c r="G188" s="4"/>
      <c r="H188" s="4"/>
      <c r="I188" s="4"/>
      <c r="J188" s="4"/>
      <c r="K188" s="4"/>
      <c r="L188" s="4"/>
      <c r="M188" s="4"/>
      <c r="N188" s="4"/>
      <c r="O188" s="4"/>
      <c r="P188" s="4"/>
      <c r="Q188" s="4"/>
      <c r="R188" s="186"/>
      <c r="S188" s="4"/>
      <c r="T188" s="4"/>
      <c r="U188" s="4"/>
      <c r="V188" s="4"/>
      <c r="W188" s="4"/>
      <c r="X188" s="4"/>
      <c r="Y188" s="4"/>
      <c r="Z188" s="4"/>
      <c r="AA188" s="4"/>
      <c r="AB188" s="5"/>
    </row>
    <row r="189" spans="1:28" x14ac:dyDescent="0.35">
      <c r="A189" s="3"/>
      <c r="B189" s="4"/>
      <c r="C189" s="4"/>
      <c r="D189" s="4"/>
      <c r="E189" s="4"/>
      <c r="F189" s="4"/>
      <c r="G189" s="4"/>
      <c r="H189" s="4"/>
      <c r="I189" s="4"/>
      <c r="J189" s="4"/>
      <c r="K189" s="4"/>
      <c r="L189" s="4"/>
      <c r="M189" s="4"/>
      <c r="N189" s="4"/>
      <c r="O189" s="4"/>
      <c r="P189" s="4"/>
      <c r="Q189" s="4"/>
      <c r="R189" s="186"/>
      <c r="S189" s="4"/>
      <c r="T189" s="4"/>
      <c r="U189" s="4"/>
      <c r="V189" s="4"/>
      <c r="W189" s="4"/>
      <c r="X189" s="4"/>
      <c r="Y189" s="4"/>
      <c r="Z189" s="4"/>
      <c r="AA189" s="4"/>
      <c r="AB189" s="5"/>
    </row>
    <row r="190" spans="1:28" x14ac:dyDescent="0.35">
      <c r="A190" s="3"/>
      <c r="B190" s="4"/>
      <c r="C190" s="4"/>
      <c r="D190" s="4"/>
      <c r="E190" s="4"/>
      <c r="F190" s="4"/>
      <c r="G190" s="4"/>
      <c r="H190" s="4"/>
      <c r="I190" s="4"/>
      <c r="J190" s="4"/>
      <c r="K190" s="4"/>
      <c r="L190" s="4"/>
      <c r="M190" s="4"/>
      <c r="N190" s="4"/>
      <c r="O190" s="4"/>
      <c r="P190" s="4"/>
      <c r="Q190" s="4"/>
      <c r="R190" s="186"/>
      <c r="S190" s="4"/>
      <c r="T190" s="4"/>
      <c r="U190" s="4"/>
      <c r="V190" s="4"/>
      <c r="W190" s="4"/>
      <c r="X190" s="4"/>
      <c r="Y190" s="4"/>
      <c r="Z190" s="4"/>
      <c r="AA190" s="4"/>
      <c r="AB190" s="5"/>
    </row>
    <row r="191" spans="1:28" x14ac:dyDescent="0.35">
      <c r="A191" s="3"/>
      <c r="B191" s="4"/>
      <c r="C191" s="4"/>
      <c r="D191" s="4"/>
      <c r="E191" s="4"/>
      <c r="F191" s="4"/>
      <c r="G191" s="4"/>
      <c r="H191" s="4"/>
      <c r="I191" s="4"/>
      <c r="J191" s="4"/>
      <c r="K191" s="4"/>
      <c r="L191" s="4"/>
      <c r="M191" s="4"/>
      <c r="N191" s="4"/>
      <c r="O191" s="4"/>
      <c r="P191" s="4"/>
      <c r="Q191" s="4"/>
      <c r="R191" s="186"/>
      <c r="S191" s="4"/>
      <c r="T191" s="4"/>
      <c r="U191" s="4"/>
      <c r="V191" s="4"/>
      <c r="W191" s="4"/>
      <c r="X191" s="4"/>
      <c r="Y191" s="4"/>
      <c r="Z191" s="4"/>
      <c r="AA191" s="4"/>
      <c r="AB191" s="5"/>
    </row>
    <row r="192" spans="1:28" x14ac:dyDescent="0.35">
      <c r="A192" s="3"/>
      <c r="B192" s="4"/>
      <c r="C192" s="4"/>
      <c r="D192" s="4"/>
      <c r="E192" s="4"/>
      <c r="F192" s="4"/>
      <c r="G192" s="4"/>
      <c r="H192" s="4"/>
      <c r="I192" s="4"/>
      <c r="J192" s="4"/>
      <c r="K192" s="4"/>
      <c r="L192" s="4"/>
      <c r="M192" s="4"/>
      <c r="N192" s="4"/>
      <c r="O192" s="4"/>
      <c r="P192" s="4"/>
      <c r="Q192" s="4"/>
      <c r="R192" s="186"/>
      <c r="S192" s="4"/>
      <c r="T192" s="4"/>
      <c r="U192" s="4"/>
      <c r="V192" s="4"/>
      <c r="W192" s="4"/>
      <c r="X192" s="4"/>
      <c r="Y192" s="4"/>
      <c r="Z192" s="4"/>
      <c r="AA192" s="4"/>
      <c r="AB192" s="5"/>
    </row>
    <row r="193" spans="1:28" x14ac:dyDescent="0.35">
      <c r="A193" s="3"/>
      <c r="B193" s="4"/>
      <c r="C193" s="4"/>
      <c r="D193" s="4"/>
      <c r="E193" s="4"/>
      <c r="F193" s="4"/>
      <c r="G193" s="4"/>
      <c r="H193" s="4"/>
      <c r="I193" s="4"/>
      <c r="J193" s="4"/>
      <c r="K193" s="4"/>
      <c r="L193" s="4"/>
      <c r="M193" s="4"/>
      <c r="N193" s="4"/>
      <c r="O193" s="4"/>
      <c r="P193" s="4"/>
      <c r="Q193" s="4"/>
      <c r="R193" s="186"/>
      <c r="S193" s="4"/>
      <c r="T193" s="4"/>
      <c r="U193" s="4"/>
      <c r="V193" s="4"/>
      <c r="W193" s="4"/>
      <c r="X193" s="4"/>
      <c r="Y193" s="4"/>
      <c r="Z193" s="4"/>
      <c r="AA193" s="4"/>
      <c r="AB193" s="5"/>
    </row>
    <row r="194" spans="1:28" x14ac:dyDescent="0.35">
      <c r="A194" s="3"/>
      <c r="B194" s="4"/>
      <c r="C194" s="4"/>
      <c r="D194" s="4"/>
      <c r="E194" s="4"/>
      <c r="F194" s="4"/>
      <c r="G194" s="4"/>
      <c r="H194" s="4"/>
      <c r="I194" s="4"/>
      <c r="J194" s="4"/>
      <c r="K194" s="4"/>
      <c r="L194" s="4"/>
      <c r="M194" s="4"/>
      <c r="N194" s="4"/>
      <c r="O194" s="4"/>
      <c r="P194" s="4"/>
      <c r="Q194" s="4"/>
      <c r="R194" s="186"/>
      <c r="S194" s="4"/>
      <c r="T194" s="4"/>
      <c r="U194" s="4"/>
      <c r="V194" s="4"/>
      <c r="W194" s="4"/>
      <c r="X194" s="4"/>
      <c r="Y194" s="4"/>
      <c r="Z194" s="4"/>
      <c r="AA194" s="4"/>
      <c r="AB194" s="5"/>
    </row>
    <row r="195" spans="1:28" x14ac:dyDescent="0.35">
      <c r="A195" s="3"/>
      <c r="B195" s="4"/>
      <c r="C195" s="4"/>
      <c r="D195" s="4"/>
      <c r="E195" s="4"/>
      <c r="F195" s="4"/>
      <c r="G195" s="4"/>
      <c r="H195" s="4"/>
      <c r="I195" s="4"/>
      <c r="J195" s="4"/>
      <c r="K195" s="4"/>
      <c r="L195" s="4"/>
      <c r="M195" s="4"/>
      <c r="N195" s="4"/>
      <c r="O195" s="4"/>
      <c r="P195" s="4"/>
      <c r="Q195" s="4"/>
      <c r="R195" s="186"/>
      <c r="S195" s="4"/>
      <c r="T195" s="4"/>
      <c r="U195" s="4"/>
      <c r="V195" s="4"/>
      <c r="W195" s="4"/>
      <c r="X195" s="4"/>
      <c r="Y195" s="4"/>
      <c r="Z195" s="4"/>
      <c r="AA195" s="4"/>
      <c r="AB195" s="5"/>
    </row>
    <row r="196" spans="1:28" x14ac:dyDescent="0.35">
      <c r="A196" s="3"/>
      <c r="B196" s="4"/>
      <c r="C196" s="4"/>
      <c r="D196" s="4"/>
      <c r="E196" s="4"/>
      <c r="F196" s="4"/>
      <c r="G196" s="4"/>
      <c r="H196" s="4"/>
      <c r="I196" s="4"/>
      <c r="J196" s="4"/>
      <c r="K196" s="4"/>
      <c r="L196" s="4"/>
      <c r="M196" s="4"/>
      <c r="N196" s="4"/>
      <c r="O196" s="4"/>
      <c r="P196" s="4"/>
      <c r="Q196" s="4"/>
      <c r="R196" s="186"/>
      <c r="S196" s="4"/>
      <c r="T196" s="4"/>
      <c r="U196" s="4"/>
      <c r="V196" s="4"/>
      <c r="W196" s="4"/>
      <c r="X196" s="4"/>
      <c r="Y196" s="4"/>
      <c r="Z196" s="4"/>
      <c r="AA196" s="4"/>
      <c r="AB196" s="5"/>
    </row>
    <row r="197" spans="1:28" x14ac:dyDescent="0.35">
      <c r="A197" s="3"/>
      <c r="B197" s="4"/>
      <c r="C197" s="4"/>
      <c r="D197" s="4"/>
      <c r="E197" s="4"/>
      <c r="F197" s="4"/>
      <c r="G197" s="4"/>
      <c r="H197" s="4"/>
      <c r="I197" s="4"/>
      <c r="J197" s="4"/>
      <c r="K197" s="4"/>
      <c r="L197" s="4"/>
      <c r="M197" s="4"/>
      <c r="N197" s="4"/>
      <c r="O197" s="4"/>
      <c r="P197" s="4"/>
      <c r="Q197" s="4"/>
      <c r="R197" s="186"/>
      <c r="S197" s="4"/>
      <c r="T197" s="4"/>
      <c r="U197" s="4"/>
      <c r="V197" s="4"/>
      <c r="W197" s="4"/>
      <c r="X197" s="4"/>
      <c r="Y197" s="4"/>
      <c r="Z197" s="4"/>
      <c r="AA197" s="4"/>
      <c r="AB197" s="5"/>
    </row>
    <row r="198" spans="1:28" x14ac:dyDescent="0.35">
      <c r="A198" s="3"/>
      <c r="B198" s="4"/>
      <c r="C198" s="4"/>
      <c r="D198" s="4"/>
      <c r="E198" s="4"/>
      <c r="F198" s="4"/>
      <c r="G198" s="4"/>
      <c r="H198" s="4"/>
      <c r="I198" s="4"/>
      <c r="J198" s="4"/>
      <c r="K198" s="4"/>
      <c r="L198" s="4"/>
      <c r="M198" s="4"/>
      <c r="N198" s="4"/>
      <c r="O198" s="4"/>
      <c r="P198" s="4"/>
      <c r="Q198" s="4"/>
      <c r="R198" s="186"/>
      <c r="S198" s="4"/>
      <c r="T198" s="4"/>
      <c r="U198" s="4"/>
      <c r="V198" s="4"/>
      <c r="W198" s="4"/>
      <c r="X198" s="4"/>
      <c r="Y198" s="4"/>
      <c r="Z198" s="4"/>
      <c r="AA198" s="4"/>
      <c r="AB198" s="5"/>
    </row>
    <row r="199" spans="1:28" x14ac:dyDescent="0.35">
      <c r="A199" s="3"/>
      <c r="B199" s="4"/>
      <c r="C199" s="4"/>
      <c r="D199" s="4"/>
      <c r="E199" s="4"/>
      <c r="F199" s="4"/>
      <c r="G199" s="4"/>
      <c r="H199" s="4"/>
      <c r="I199" s="4"/>
      <c r="J199" s="4"/>
      <c r="K199" s="4"/>
      <c r="L199" s="4"/>
      <c r="M199" s="4"/>
      <c r="N199" s="4"/>
      <c r="O199" s="4"/>
      <c r="P199" s="4"/>
      <c r="Q199" s="4"/>
      <c r="R199" s="186"/>
      <c r="S199" s="4"/>
      <c r="T199" s="4"/>
      <c r="U199" s="4"/>
      <c r="V199" s="4"/>
      <c r="W199" s="4"/>
      <c r="X199" s="4"/>
      <c r="Y199" s="4"/>
      <c r="Z199" s="4"/>
      <c r="AA199" s="4"/>
      <c r="AB199" s="5"/>
    </row>
    <row r="200" spans="1:28" x14ac:dyDescent="0.35">
      <c r="A200" s="3"/>
      <c r="B200" s="4"/>
      <c r="C200" s="4"/>
      <c r="D200" s="4"/>
      <c r="E200" s="4"/>
      <c r="F200" s="4"/>
      <c r="G200" s="4"/>
      <c r="H200" s="4"/>
      <c r="I200" s="4"/>
      <c r="J200" s="4"/>
      <c r="K200" s="4"/>
      <c r="L200" s="4"/>
      <c r="M200" s="4"/>
      <c r="N200" s="4"/>
      <c r="O200" s="4"/>
      <c r="P200" s="4"/>
      <c r="Q200" s="4"/>
      <c r="R200" s="186"/>
      <c r="S200" s="4"/>
      <c r="T200" s="4"/>
      <c r="U200" s="4"/>
      <c r="V200" s="4"/>
      <c r="W200" s="4"/>
      <c r="X200" s="4"/>
      <c r="Y200" s="4"/>
      <c r="Z200" s="4"/>
      <c r="AA200" s="4"/>
      <c r="AB200" s="5"/>
    </row>
    <row r="201" spans="1:28" x14ac:dyDescent="0.35">
      <c r="A201" s="3"/>
      <c r="B201" s="4"/>
      <c r="C201" s="4"/>
      <c r="D201" s="4"/>
      <c r="E201" s="4"/>
      <c r="F201" s="4"/>
      <c r="G201" s="4"/>
      <c r="H201" s="4"/>
      <c r="I201" s="4"/>
      <c r="J201" s="4"/>
      <c r="K201" s="4"/>
      <c r="L201" s="4"/>
      <c r="M201" s="4"/>
      <c r="N201" s="4"/>
      <c r="O201" s="4"/>
      <c r="P201" s="4"/>
      <c r="Q201" s="4"/>
      <c r="R201" s="186"/>
      <c r="S201" s="4"/>
      <c r="T201" s="4"/>
      <c r="U201" s="4"/>
      <c r="V201" s="4"/>
      <c r="W201" s="4"/>
      <c r="X201" s="4"/>
      <c r="Y201" s="4"/>
      <c r="Z201" s="4"/>
      <c r="AA201" s="4"/>
      <c r="AB201" s="5"/>
    </row>
    <row r="202" spans="1:28" x14ac:dyDescent="0.35">
      <c r="A202" s="3"/>
      <c r="B202" s="4"/>
      <c r="C202" s="4"/>
      <c r="D202" s="4"/>
      <c r="E202" s="4"/>
      <c r="F202" s="4"/>
      <c r="G202" s="4"/>
      <c r="H202" s="4"/>
      <c r="I202" s="4"/>
      <c r="J202" s="4"/>
      <c r="K202" s="4"/>
      <c r="L202" s="4"/>
      <c r="M202" s="4"/>
      <c r="N202" s="4"/>
      <c r="O202" s="4"/>
      <c r="P202" s="4"/>
      <c r="Q202" s="4"/>
      <c r="R202" s="186"/>
      <c r="S202" s="4"/>
      <c r="T202" s="4"/>
      <c r="U202" s="4"/>
      <c r="V202" s="4"/>
      <c r="W202" s="4"/>
      <c r="X202" s="4"/>
      <c r="Y202" s="4"/>
      <c r="Z202" s="4"/>
      <c r="AA202" s="4"/>
      <c r="AB202" s="5"/>
    </row>
    <row r="203" spans="1:28" x14ac:dyDescent="0.35">
      <c r="A203" s="3"/>
      <c r="B203" s="4"/>
      <c r="C203" s="4"/>
      <c r="D203" s="4"/>
      <c r="E203" s="4"/>
      <c r="F203" s="4"/>
      <c r="G203" s="4"/>
      <c r="H203" s="4"/>
      <c r="I203" s="4"/>
      <c r="J203" s="4"/>
      <c r="K203" s="4"/>
      <c r="L203" s="4"/>
      <c r="M203" s="4"/>
      <c r="N203" s="4"/>
      <c r="O203" s="4"/>
      <c r="P203" s="4"/>
      <c r="Q203" s="4"/>
      <c r="R203" s="186"/>
      <c r="S203" s="4"/>
      <c r="T203" s="4"/>
      <c r="U203" s="4"/>
      <c r="V203" s="4"/>
      <c r="W203" s="4"/>
      <c r="X203" s="4"/>
      <c r="Y203" s="4"/>
      <c r="Z203" s="4"/>
      <c r="AA203" s="4"/>
      <c r="AB203" s="5"/>
    </row>
    <row r="204" spans="1:28" x14ac:dyDescent="0.35">
      <c r="A204" s="3"/>
      <c r="B204" s="4"/>
      <c r="C204" s="4"/>
      <c r="D204" s="4"/>
      <c r="E204" s="4"/>
      <c r="F204" s="4"/>
      <c r="G204" s="4"/>
      <c r="H204" s="4"/>
      <c r="I204" s="4"/>
      <c r="J204" s="4"/>
      <c r="K204" s="4"/>
      <c r="L204" s="4"/>
      <c r="M204" s="4"/>
      <c r="N204" s="4"/>
      <c r="O204" s="4"/>
      <c r="P204" s="4"/>
      <c r="Q204" s="4"/>
      <c r="R204" s="186"/>
      <c r="S204" s="4"/>
      <c r="T204" s="4"/>
      <c r="U204" s="4"/>
      <c r="V204" s="4"/>
      <c r="W204" s="4"/>
      <c r="X204" s="4"/>
      <c r="Y204" s="4"/>
      <c r="Z204" s="4"/>
      <c r="AA204" s="4"/>
      <c r="AB204" s="5"/>
    </row>
    <row r="205" spans="1:28" x14ac:dyDescent="0.35">
      <c r="A205" s="3"/>
      <c r="B205" s="4"/>
      <c r="C205" s="4"/>
      <c r="D205" s="4"/>
      <c r="E205" s="4"/>
      <c r="F205" s="4"/>
      <c r="G205" s="4"/>
      <c r="H205" s="4"/>
      <c r="I205" s="4"/>
      <c r="J205" s="4"/>
      <c r="K205" s="4"/>
      <c r="L205" s="4"/>
      <c r="M205" s="4"/>
      <c r="N205" s="4"/>
      <c r="O205" s="4"/>
      <c r="P205" s="4"/>
      <c r="Q205" s="4"/>
      <c r="R205" s="186"/>
      <c r="S205" s="4"/>
      <c r="T205" s="4"/>
      <c r="U205" s="4"/>
      <c r="V205" s="4"/>
      <c r="W205" s="4"/>
      <c r="X205" s="4"/>
      <c r="Y205" s="4"/>
      <c r="Z205" s="4"/>
      <c r="AA205" s="4"/>
      <c r="AB205" s="5"/>
    </row>
    <row r="206" spans="1:28" x14ac:dyDescent="0.35">
      <c r="A206" s="3"/>
      <c r="B206" s="4"/>
      <c r="C206" s="4"/>
      <c r="D206" s="4"/>
      <c r="E206" s="4"/>
      <c r="F206" s="4"/>
      <c r="G206" s="4"/>
      <c r="H206" s="4"/>
      <c r="I206" s="4"/>
      <c r="J206" s="4"/>
      <c r="K206" s="4"/>
      <c r="L206" s="4"/>
      <c r="M206" s="4"/>
      <c r="N206" s="4"/>
      <c r="O206" s="4"/>
      <c r="P206" s="4"/>
      <c r="Q206" s="4"/>
      <c r="R206" s="186"/>
      <c r="S206" s="4"/>
      <c r="T206" s="4"/>
      <c r="U206" s="4"/>
      <c r="V206" s="4"/>
      <c r="W206" s="4"/>
      <c r="X206" s="4"/>
      <c r="Y206" s="4"/>
      <c r="Z206" s="4"/>
      <c r="AA206" s="4"/>
      <c r="AB206" s="5"/>
    </row>
    <row r="207" spans="1:28" x14ac:dyDescent="0.35">
      <c r="A207" s="3"/>
      <c r="B207" s="4"/>
      <c r="C207" s="4"/>
      <c r="D207" s="4"/>
      <c r="E207" s="4"/>
      <c r="F207" s="4"/>
      <c r="G207" s="4"/>
      <c r="H207" s="4"/>
      <c r="I207" s="4"/>
      <c r="J207" s="4"/>
      <c r="K207" s="4"/>
      <c r="L207" s="4"/>
      <c r="M207" s="4"/>
      <c r="N207" s="4"/>
      <c r="O207" s="4"/>
      <c r="P207" s="4"/>
      <c r="Q207" s="4"/>
      <c r="R207" s="186"/>
      <c r="S207" s="4"/>
      <c r="T207" s="4"/>
      <c r="U207" s="4"/>
      <c r="V207" s="4"/>
      <c r="W207" s="4"/>
      <c r="X207" s="4"/>
      <c r="Y207" s="4"/>
      <c r="Z207" s="4"/>
      <c r="AA207" s="4"/>
      <c r="AB207" s="5"/>
    </row>
    <row r="208" spans="1:28" x14ac:dyDescent="0.35">
      <c r="A208" s="3"/>
      <c r="B208" s="4"/>
      <c r="C208" s="4"/>
      <c r="D208" s="4"/>
      <c r="E208" s="4"/>
      <c r="F208" s="4"/>
      <c r="G208" s="4"/>
      <c r="H208" s="4"/>
      <c r="I208" s="4"/>
      <c r="J208" s="4"/>
      <c r="K208" s="4"/>
      <c r="L208" s="4"/>
      <c r="M208" s="4"/>
      <c r="N208" s="4"/>
      <c r="O208" s="4"/>
      <c r="P208" s="4"/>
      <c r="Q208" s="4"/>
      <c r="R208" s="186"/>
      <c r="S208" s="4"/>
      <c r="T208" s="4"/>
      <c r="U208" s="4"/>
      <c r="V208" s="4"/>
      <c r="W208" s="4"/>
      <c r="X208" s="4"/>
      <c r="Y208" s="4"/>
      <c r="Z208" s="4"/>
      <c r="AA208" s="4"/>
      <c r="AB208" s="5"/>
    </row>
    <row r="209" spans="1:28" x14ac:dyDescent="0.35">
      <c r="A209" s="3"/>
      <c r="B209" s="4"/>
      <c r="C209" s="4"/>
      <c r="D209" s="4"/>
      <c r="E209" s="4"/>
      <c r="F209" s="4"/>
      <c r="G209" s="4"/>
      <c r="H209" s="4"/>
      <c r="I209" s="4"/>
      <c r="J209" s="4"/>
      <c r="K209" s="4"/>
      <c r="L209" s="4"/>
      <c r="M209" s="4"/>
      <c r="N209" s="4"/>
      <c r="O209" s="4"/>
      <c r="P209" s="4"/>
      <c r="Q209" s="4"/>
      <c r="R209" s="186"/>
      <c r="S209" s="4"/>
      <c r="T209" s="4"/>
      <c r="U209" s="4"/>
      <c r="V209" s="4"/>
      <c r="W209" s="4"/>
      <c r="X209" s="4"/>
      <c r="Y209" s="4"/>
      <c r="Z209" s="4"/>
      <c r="AA209" s="4"/>
      <c r="AB209" s="5"/>
    </row>
    <row r="210" spans="1:28" x14ac:dyDescent="0.35">
      <c r="A210" s="3"/>
      <c r="B210" s="4"/>
      <c r="C210" s="4"/>
      <c r="D210" s="4"/>
      <c r="E210" s="4"/>
      <c r="F210" s="4"/>
      <c r="G210" s="4"/>
      <c r="H210" s="4"/>
      <c r="I210" s="4"/>
      <c r="J210" s="4"/>
      <c r="K210" s="4"/>
      <c r="L210" s="4"/>
      <c r="M210" s="4"/>
      <c r="N210" s="4"/>
      <c r="O210" s="4"/>
      <c r="P210" s="4"/>
      <c r="Q210" s="4"/>
      <c r="R210" s="186"/>
      <c r="S210" s="4"/>
      <c r="T210" s="4"/>
      <c r="U210" s="4"/>
      <c r="V210" s="4"/>
      <c r="W210" s="4"/>
      <c r="X210" s="4"/>
      <c r="Y210" s="4"/>
      <c r="Z210" s="4"/>
      <c r="AA210" s="4"/>
      <c r="AB210" s="5"/>
    </row>
    <row r="211" spans="1:28" x14ac:dyDescent="0.35">
      <c r="A211" s="3"/>
      <c r="B211" s="4"/>
      <c r="C211" s="4"/>
      <c r="D211" s="4"/>
      <c r="E211" s="4"/>
      <c r="F211" s="4"/>
      <c r="G211" s="4"/>
      <c r="H211" s="4"/>
      <c r="I211" s="4"/>
      <c r="J211" s="4"/>
      <c r="K211" s="4"/>
      <c r="L211" s="4"/>
      <c r="M211" s="4"/>
      <c r="N211" s="4"/>
      <c r="O211" s="4"/>
      <c r="P211" s="4"/>
      <c r="Q211" s="4"/>
      <c r="R211" s="186"/>
      <c r="S211" s="4"/>
      <c r="T211" s="4"/>
      <c r="U211" s="4"/>
      <c r="V211" s="4"/>
      <c r="W211" s="4"/>
      <c r="X211" s="4"/>
      <c r="Y211" s="4"/>
      <c r="Z211" s="4"/>
      <c r="AA211" s="4"/>
      <c r="AB211" s="5"/>
    </row>
    <row r="212" spans="1:28" x14ac:dyDescent="0.35">
      <c r="A212" s="3"/>
      <c r="B212" s="4"/>
      <c r="C212" s="4"/>
      <c r="D212" s="4"/>
      <c r="E212" s="4"/>
      <c r="F212" s="4"/>
      <c r="G212" s="4"/>
      <c r="H212" s="4"/>
      <c r="I212" s="4"/>
      <c r="J212" s="4"/>
      <c r="K212" s="4"/>
      <c r="L212" s="4"/>
      <c r="M212" s="4"/>
      <c r="N212" s="4"/>
      <c r="O212" s="4"/>
      <c r="P212" s="4"/>
      <c r="Q212" s="4"/>
      <c r="R212" s="186"/>
      <c r="S212" s="4"/>
      <c r="T212" s="4"/>
      <c r="U212" s="4"/>
      <c r="V212" s="4"/>
      <c r="W212" s="4"/>
      <c r="X212" s="4"/>
      <c r="Y212" s="4"/>
      <c r="Z212" s="4"/>
      <c r="AA212" s="4"/>
      <c r="AB212" s="5"/>
    </row>
    <row r="213" spans="1:28" x14ac:dyDescent="0.35">
      <c r="A213" s="3"/>
      <c r="B213" s="4"/>
      <c r="C213" s="4"/>
      <c r="D213" s="4"/>
      <c r="E213" s="4"/>
      <c r="F213" s="4"/>
      <c r="G213" s="4"/>
      <c r="H213" s="4"/>
      <c r="I213" s="4"/>
      <c r="J213" s="4"/>
      <c r="K213" s="4"/>
      <c r="L213" s="4"/>
      <c r="M213" s="4"/>
      <c r="N213" s="4"/>
      <c r="O213" s="4"/>
      <c r="P213" s="4"/>
      <c r="Q213" s="4"/>
      <c r="R213" s="186"/>
      <c r="S213" s="4"/>
      <c r="T213" s="4"/>
      <c r="U213" s="4"/>
      <c r="V213" s="4"/>
      <c r="W213" s="4"/>
      <c r="X213" s="4"/>
      <c r="Y213" s="4"/>
      <c r="Z213" s="4"/>
      <c r="AA213" s="4"/>
      <c r="AB213" s="5"/>
    </row>
    <row r="214" spans="1:28" x14ac:dyDescent="0.35">
      <c r="A214" s="3"/>
      <c r="B214" s="4"/>
      <c r="C214" s="4"/>
      <c r="D214" s="4"/>
      <c r="E214" s="4"/>
      <c r="F214" s="4"/>
      <c r="G214" s="4"/>
      <c r="H214" s="4"/>
      <c r="I214" s="4"/>
      <c r="J214" s="4"/>
      <c r="K214" s="4"/>
      <c r="L214" s="4"/>
      <c r="M214" s="4"/>
      <c r="N214" s="4"/>
      <c r="O214" s="4"/>
      <c r="P214" s="4"/>
      <c r="Q214" s="4"/>
      <c r="R214" s="186"/>
      <c r="S214" s="4"/>
      <c r="T214" s="4"/>
      <c r="U214" s="4"/>
      <c r="V214" s="4"/>
      <c r="W214" s="4"/>
      <c r="X214" s="4"/>
      <c r="Y214" s="4"/>
      <c r="Z214" s="4"/>
      <c r="AA214" s="4"/>
      <c r="AB214" s="5"/>
    </row>
    <row r="215" spans="1:28" x14ac:dyDescent="0.35">
      <c r="A215" s="3"/>
      <c r="B215" s="4"/>
      <c r="C215" s="4"/>
      <c r="D215" s="4"/>
      <c r="E215" s="4"/>
      <c r="F215" s="4"/>
      <c r="G215" s="4"/>
      <c r="H215" s="4"/>
      <c r="I215" s="4"/>
      <c r="J215" s="4"/>
      <c r="K215" s="4"/>
      <c r="L215" s="4"/>
      <c r="M215" s="4"/>
      <c r="N215" s="4"/>
      <c r="O215" s="4"/>
      <c r="P215" s="4"/>
      <c r="Q215" s="4"/>
      <c r="R215" s="186"/>
      <c r="S215" s="4"/>
      <c r="T215" s="4"/>
      <c r="U215" s="4"/>
      <c r="V215" s="4"/>
      <c r="W215" s="4"/>
      <c r="X215" s="4"/>
      <c r="Y215" s="4"/>
      <c r="Z215" s="4"/>
      <c r="AA215" s="4"/>
      <c r="AB215" s="5"/>
    </row>
    <row r="216" spans="1:28" x14ac:dyDescent="0.35">
      <c r="A216" s="3"/>
      <c r="B216" s="4"/>
      <c r="C216" s="4"/>
      <c r="D216" s="4"/>
      <c r="E216" s="4"/>
      <c r="F216" s="4"/>
      <c r="G216" s="4"/>
      <c r="H216" s="4"/>
      <c r="I216" s="4"/>
      <c r="J216" s="4"/>
      <c r="K216" s="4"/>
      <c r="L216" s="4"/>
      <c r="M216" s="4"/>
      <c r="N216" s="4"/>
      <c r="O216" s="4"/>
      <c r="P216" s="4"/>
      <c r="Q216" s="4"/>
      <c r="R216" s="186"/>
      <c r="S216" s="4"/>
      <c r="T216" s="4"/>
      <c r="U216" s="4"/>
      <c r="V216" s="4"/>
      <c r="W216" s="4"/>
      <c r="X216" s="4"/>
      <c r="Y216" s="4"/>
      <c r="Z216" s="4"/>
      <c r="AA216" s="4"/>
      <c r="AB216" s="5"/>
    </row>
    <row r="217" spans="1:28" x14ac:dyDescent="0.35">
      <c r="A217" s="3"/>
      <c r="B217" s="4"/>
      <c r="C217" s="4"/>
      <c r="D217" s="4"/>
      <c r="E217" s="4"/>
      <c r="F217" s="4"/>
      <c r="G217" s="4"/>
      <c r="H217" s="4"/>
      <c r="I217" s="4"/>
      <c r="J217" s="4"/>
      <c r="K217" s="4"/>
      <c r="L217" s="4"/>
      <c r="M217" s="4"/>
      <c r="N217" s="4"/>
      <c r="O217" s="4"/>
      <c r="P217" s="4"/>
      <c r="Q217" s="4"/>
      <c r="R217" s="186"/>
      <c r="S217" s="4"/>
      <c r="T217" s="4"/>
      <c r="U217" s="4"/>
      <c r="V217" s="4"/>
      <c r="W217" s="4"/>
      <c r="X217" s="4"/>
      <c r="Y217" s="4"/>
      <c r="Z217" s="4"/>
      <c r="AA217" s="4"/>
      <c r="AB217" s="5"/>
    </row>
    <row r="218" spans="1:28" x14ac:dyDescent="0.35">
      <c r="A218" s="3"/>
      <c r="B218" s="4"/>
      <c r="C218" s="4"/>
      <c r="D218" s="4"/>
      <c r="E218" s="4"/>
      <c r="F218" s="4"/>
      <c r="G218" s="4"/>
      <c r="H218" s="4"/>
      <c r="I218" s="4"/>
      <c r="J218" s="4"/>
      <c r="K218" s="4"/>
      <c r="L218" s="4"/>
      <c r="M218" s="4"/>
      <c r="N218" s="4"/>
      <c r="O218" s="4"/>
      <c r="P218" s="4"/>
      <c r="Q218" s="4"/>
      <c r="R218" s="186"/>
      <c r="S218" s="4"/>
      <c r="T218" s="4"/>
      <c r="U218" s="4"/>
      <c r="V218" s="4"/>
      <c r="W218" s="4"/>
      <c r="X218" s="4"/>
      <c r="Y218" s="4"/>
      <c r="Z218" s="4"/>
      <c r="AA218" s="4"/>
      <c r="AB218" s="5"/>
    </row>
    <row r="219" spans="1:28" x14ac:dyDescent="0.35">
      <c r="A219" s="3"/>
      <c r="B219" s="4"/>
      <c r="C219" s="4"/>
      <c r="D219" s="4"/>
      <c r="E219" s="4"/>
      <c r="F219" s="4"/>
      <c r="G219" s="4"/>
      <c r="H219" s="4"/>
      <c r="I219" s="4"/>
      <c r="J219" s="4"/>
      <c r="K219" s="4"/>
      <c r="L219" s="4"/>
      <c r="M219" s="4"/>
      <c r="N219" s="4"/>
      <c r="O219" s="4"/>
      <c r="P219" s="4"/>
      <c r="Q219" s="4"/>
      <c r="R219" s="186"/>
      <c r="S219" s="4"/>
      <c r="T219" s="4"/>
      <c r="U219" s="4"/>
      <c r="V219" s="4"/>
      <c r="W219" s="4"/>
      <c r="X219" s="4"/>
      <c r="Y219" s="4"/>
      <c r="Z219" s="4"/>
      <c r="AA219" s="4"/>
      <c r="AB219" s="5"/>
    </row>
    <row r="220" spans="1:28" x14ac:dyDescent="0.35">
      <c r="A220" s="3"/>
      <c r="B220" s="4"/>
      <c r="C220" s="4"/>
      <c r="D220" s="4"/>
      <c r="E220" s="4"/>
      <c r="F220" s="4"/>
      <c r="G220" s="4"/>
      <c r="H220" s="4"/>
      <c r="I220" s="4"/>
      <c r="J220" s="4"/>
      <c r="K220" s="4"/>
      <c r="L220" s="4"/>
      <c r="M220" s="4"/>
      <c r="N220" s="4"/>
      <c r="O220" s="4"/>
      <c r="P220" s="4"/>
      <c r="Q220" s="4"/>
      <c r="R220" s="186"/>
      <c r="S220" s="4"/>
      <c r="T220" s="4"/>
      <c r="U220" s="4"/>
      <c r="V220" s="4"/>
      <c r="W220" s="4"/>
      <c r="X220" s="4"/>
      <c r="Y220" s="4"/>
      <c r="Z220" s="4"/>
      <c r="AA220" s="4"/>
      <c r="AB220" s="5"/>
    </row>
    <row r="221" spans="1:28" x14ac:dyDescent="0.35">
      <c r="A221" s="3"/>
      <c r="B221" s="4"/>
      <c r="C221" s="4"/>
      <c r="D221" s="4"/>
      <c r="E221" s="4"/>
      <c r="F221" s="4"/>
      <c r="G221" s="4"/>
      <c r="H221" s="4"/>
      <c r="I221" s="4"/>
      <c r="J221" s="4"/>
      <c r="K221" s="4"/>
      <c r="L221" s="4"/>
      <c r="M221" s="4"/>
      <c r="N221" s="4"/>
      <c r="O221" s="4"/>
      <c r="P221" s="4"/>
      <c r="Q221" s="4"/>
      <c r="R221" s="186"/>
      <c r="S221" s="4"/>
      <c r="T221" s="4"/>
      <c r="U221" s="4"/>
      <c r="V221" s="4"/>
      <c r="W221" s="4"/>
      <c r="X221" s="4"/>
      <c r="Y221" s="4"/>
      <c r="Z221" s="4"/>
      <c r="AA221" s="4"/>
      <c r="AB221" s="5"/>
    </row>
    <row r="222" spans="1:28" x14ac:dyDescent="0.35">
      <c r="A222" s="3"/>
      <c r="B222" s="4"/>
      <c r="C222" s="4"/>
      <c r="D222" s="4"/>
      <c r="E222" s="4"/>
      <c r="F222" s="4"/>
      <c r="G222" s="4"/>
      <c r="H222" s="4"/>
      <c r="I222" s="4"/>
      <c r="J222" s="4"/>
      <c r="K222" s="4"/>
      <c r="L222" s="4"/>
      <c r="M222" s="4"/>
      <c r="N222" s="4"/>
      <c r="O222" s="4"/>
      <c r="P222" s="4"/>
      <c r="Q222" s="4"/>
      <c r="R222" s="186"/>
      <c r="S222" s="4"/>
      <c r="T222" s="4"/>
      <c r="U222" s="4"/>
      <c r="V222" s="4"/>
      <c r="W222" s="4"/>
      <c r="X222" s="4"/>
      <c r="Y222" s="4"/>
      <c r="Z222" s="4"/>
      <c r="AA222" s="4"/>
      <c r="AB222" s="5"/>
    </row>
    <row r="223" spans="1:28" x14ac:dyDescent="0.35">
      <c r="A223" s="3"/>
      <c r="B223" s="4"/>
      <c r="C223" s="4"/>
      <c r="D223" s="4"/>
      <c r="E223" s="4"/>
      <c r="F223" s="4"/>
      <c r="G223" s="4"/>
      <c r="H223" s="4"/>
      <c r="I223" s="4"/>
      <c r="J223" s="4"/>
      <c r="K223" s="4"/>
      <c r="L223" s="4"/>
      <c r="M223" s="4"/>
      <c r="N223" s="4"/>
      <c r="O223" s="4"/>
      <c r="P223" s="4"/>
      <c r="Q223" s="4"/>
      <c r="R223" s="186"/>
      <c r="S223" s="4"/>
      <c r="T223" s="4"/>
      <c r="U223" s="4"/>
      <c r="V223" s="4"/>
      <c r="W223" s="4"/>
      <c r="X223" s="4"/>
      <c r="Y223" s="4"/>
      <c r="Z223" s="4"/>
      <c r="AA223" s="4"/>
      <c r="AB223" s="5"/>
    </row>
    <row r="224" spans="1:28" x14ac:dyDescent="0.35">
      <c r="A224" s="3"/>
      <c r="B224" s="4"/>
      <c r="C224" s="4"/>
      <c r="D224" s="4"/>
      <c r="E224" s="4"/>
      <c r="F224" s="4"/>
      <c r="G224" s="4"/>
      <c r="H224" s="4"/>
      <c r="I224" s="4"/>
      <c r="J224" s="4"/>
      <c r="K224" s="4"/>
      <c r="L224" s="4"/>
      <c r="M224" s="4"/>
      <c r="N224" s="4"/>
      <c r="O224" s="4"/>
      <c r="P224" s="4"/>
      <c r="Q224" s="4"/>
      <c r="R224" s="186"/>
      <c r="S224" s="4"/>
      <c r="T224" s="4"/>
      <c r="U224" s="4"/>
      <c r="V224" s="4"/>
      <c r="W224" s="4"/>
      <c r="X224" s="4"/>
      <c r="Y224" s="4"/>
      <c r="Z224" s="4"/>
      <c r="AA224" s="4"/>
      <c r="AB224" s="5"/>
    </row>
    <row r="225" spans="1:28" x14ac:dyDescent="0.35">
      <c r="A225" s="3"/>
      <c r="B225" s="4"/>
      <c r="C225" s="4"/>
      <c r="D225" s="4"/>
      <c r="E225" s="4"/>
      <c r="F225" s="4"/>
      <c r="G225" s="4"/>
      <c r="H225" s="4"/>
      <c r="I225" s="4"/>
      <c r="J225" s="4"/>
      <c r="K225" s="4"/>
      <c r="L225" s="4"/>
      <c r="M225" s="4"/>
      <c r="N225" s="4"/>
      <c r="O225" s="4"/>
      <c r="P225" s="4"/>
      <c r="Q225" s="4"/>
      <c r="R225" s="186"/>
      <c r="S225" s="4"/>
      <c r="T225" s="4"/>
      <c r="U225" s="4"/>
      <c r="V225" s="4"/>
      <c r="W225" s="4"/>
      <c r="X225" s="4"/>
      <c r="Y225" s="4"/>
      <c r="Z225" s="4"/>
      <c r="AA225" s="4"/>
      <c r="AB225" s="5"/>
    </row>
    <row r="226" spans="1:28" x14ac:dyDescent="0.35">
      <c r="A226" s="3"/>
      <c r="B226" s="4"/>
      <c r="C226" s="4"/>
      <c r="D226" s="4"/>
      <c r="E226" s="4"/>
      <c r="F226" s="4"/>
      <c r="G226" s="4"/>
      <c r="H226" s="4"/>
      <c r="I226" s="4"/>
      <c r="J226" s="4"/>
      <c r="K226" s="4"/>
      <c r="L226" s="4"/>
      <c r="M226" s="4"/>
      <c r="N226" s="4"/>
      <c r="O226" s="4"/>
      <c r="P226" s="4"/>
      <c r="Q226" s="4"/>
      <c r="R226" s="186"/>
      <c r="S226" s="4"/>
      <c r="T226" s="4"/>
      <c r="U226" s="4"/>
      <c r="V226" s="4"/>
      <c r="W226" s="4"/>
      <c r="X226" s="4"/>
      <c r="Y226" s="4"/>
      <c r="Z226" s="4"/>
      <c r="AA226" s="4"/>
      <c r="AB226" s="5"/>
    </row>
    <row r="227" spans="1:28" x14ac:dyDescent="0.35">
      <c r="A227" s="3"/>
      <c r="B227" s="4"/>
      <c r="C227" s="4"/>
      <c r="D227" s="4"/>
      <c r="E227" s="4"/>
      <c r="F227" s="4"/>
      <c r="G227" s="4"/>
      <c r="H227" s="4"/>
      <c r="I227" s="4"/>
      <c r="J227" s="4"/>
      <c r="K227" s="4"/>
      <c r="L227" s="4"/>
      <c r="M227" s="4"/>
      <c r="N227" s="4"/>
      <c r="O227" s="4"/>
      <c r="P227" s="4"/>
      <c r="Q227" s="4"/>
      <c r="R227" s="186"/>
      <c r="S227" s="4"/>
      <c r="T227" s="4"/>
      <c r="U227" s="4"/>
      <c r="V227" s="4"/>
      <c r="W227" s="4"/>
      <c r="X227" s="4"/>
      <c r="Y227" s="4"/>
      <c r="Z227" s="4"/>
      <c r="AA227" s="4"/>
      <c r="AB227" s="5"/>
    </row>
    <row r="228" spans="1:28" x14ac:dyDescent="0.35">
      <c r="A228" s="3"/>
      <c r="B228" s="4"/>
      <c r="C228" s="4"/>
      <c r="D228" s="4"/>
      <c r="E228" s="4"/>
      <c r="F228" s="4"/>
      <c r="G228" s="4"/>
      <c r="H228" s="4"/>
      <c r="I228" s="4"/>
      <c r="J228" s="4"/>
      <c r="K228" s="4"/>
      <c r="L228" s="4"/>
      <c r="M228" s="4"/>
      <c r="N228" s="4"/>
      <c r="O228" s="4"/>
      <c r="P228" s="4"/>
      <c r="Q228" s="4"/>
      <c r="R228" s="186"/>
      <c r="S228" s="4"/>
      <c r="T228" s="4"/>
      <c r="U228" s="4"/>
      <c r="V228" s="4"/>
      <c r="W228" s="4"/>
      <c r="X228" s="4"/>
      <c r="Y228" s="4"/>
      <c r="Z228" s="4"/>
      <c r="AA228" s="4"/>
      <c r="AB228" s="5"/>
    </row>
    <row r="229" spans="1:28" x14ac:dyDescent="0.35">
      <c r="A229" s="3"/>
      <c r="B229" s="4"/>
      <c r="C229" s="4"/>
      <c r="D229" s="4"/>
      <c r="E229" s="4"/>
      <c r="F229" s="4"/>
      <c r="G229" s="4"/>
      <c r="H229" s="4"/>
      <c r="I229" s="4"/>
      <c r="J229" s="4"/>
      <c r="K229" s="4"/>
      <c r="L229" s="4"/>
      <c r="M229" s="4"/>
      <c r="N229" s="4"/>
      <c r="O229" s="4"/>
      <c r="P229" s="4"/>
      <c r="Q229" s="4"/>
      <c r="R229" s="186"/>
      <c r="S229" s="4"/>
      <c r="T229" s="4"/>
      <c r="U229" s="4"/>
      <c r="V229" s="4"/>
      <c r="W229" s="4"/>
      <c r="X229" s="4"/>
      <c r="Y229" s="4"/>
      <c r="Z229" s="4"/>
      <c r="AA229" s="4"/>
      <c r="AB229" s="5"/>
    </row>
    <row r="230" spans="1:28" x14ac:dyDescent="0.35">
      <c r="A230" s="3"/>
      <c r="B230" s="4"/>
      <c r="C230" s="4"/>
      <c r="D230" s="4"/>
      <c r="E230" s="4"/>
      <c r="F230" s="4"/>
      <c r="G230" s="4"/>
      <c r="H230" s="4"/>
      <c r="I230" s="4"/>
      <c r="J230" s="4"/>
      <c r="K230" s="4"/>
      <c r="L230" s="4"/>
      <c r="M230" s="4"/>
      <c r="N230" s="4"/>
      <c r="O230" s="4"/>
      <c r="P230" s="4"/>
      <c r="Q230" s="4"/>
      <c r="R230" s="186"/>
      <c r="S230" s="4"/>
      <c r="T230" s="4"/>
      <c r="U230" s="4"/>
      <c r="V230" s="4"/>
      <c r="W230" s="4"/>
      <c r="X230" s="4"/>
      <c r="Y230" s="4"/>
      <c r="Z230" s="4"/>
      <c r="AA230" s="4"/>
      <c r="AB230" s="5"/>
    </row>
    <row r="231" spans="1:28" x14ac:dyDescent="0.35">
      <c r="A231" s="3"/>
      <c r="B231" s="4"/>
      <c r="C231" s="4"/>
      <c r="D231" s="4"/>
      <c r="E231" s="4"/>
      <c r="F231" s="4"/>
      <c r="G231" s="4"/>
      <c r="H231" s="4"/>
      <c r="I231" s="4"/>
      <c r="J231" s="4"/>
      <c r="K231" s="4"/>
      <c r="L231" s="4"/>
      <c r="M231" s="4"/>
      <c r="N231" s="4"/>
      <c r="O231" s="4"/>
      <c r="P231" s="4"/>
      <c r="Q231" s="4"/>
      <c r="R231" s="186"/>
      <c r="S231" s="4"/>
      <c r="T231" s="4"/>
      <c r="U231" s="4"/>
      <c r="V231" s="4"/>
      <c r="W231" s="4"/>
      <c r="X231" s="4"/>
      <c r="Y231" s="4"/>
      <c r="Z231" s="4"/>
      <c r="AA231" s="4"/>
      <c r="AB231" s="5"/>
    </row>
    <row r="232" spans="1:28" x14ac:dyDescent="0.35">
      <c r="A232" s="3"/>
      <c r="B232" s="4"/>
      <c r="C232" s="4"/>
      <c r="D232" s="4"/>
      <c r="E232" s="4"/>
      <c r="F232" s="4"/>
      <c r="G232" s="4"/>
      <c r="H232" s="4"/>
      <c r="I232" s="4"/>
      <c r="J232" s="4"/>
      <c r="K232" s="4"/>
      <c r="L232" s="4"/>
      <c r="M232" s="4"/>
      <c r="N232" s="4"/>
      <c r="O232" s="4"/>
      <c r="P232" s="4"/>
      <c r="Q232" s="4"/>
      <c r="R232" s="186"/>
      <c r="S232" s="4"/>
      <c r="T232" s="4"/>
      <c r="U232" s="4"/>
      <c r="V232" s="4"/>
      <c r="W232" s="4"/>
      <c r="X232" s="4"/>
      <c r="Y232" s="4"/>
      <c r="Z232" s="4"/>
      <c r="AA232" s="4"/>
      <c r="AB232" s="5"/>
    </row>
    <row r="233" spans="1:28" x14ac:dyDescent="0.35">
      <c r="A233" s="3"/>
      <c r="B233" s="4"/>
      <c r="C233" s="4"/>
      <c r="D233" s="4"/>
      <c r="E233" s="4"/>
      <c r="F233" s="4"/>
      <c r="G233" s="4"/>
      <c r="H233" s="4"/>
      <c r="I233" s="4"/>
      <c r="J233" s="4"/>
      <c r="K233" s="4"/>
      <c r="L233" s="4"/>
      <c r="M233" s="4"/>
      <c r="N233" s="4"/>
      <c r="O233" s="4"/>
      <c r="P233" s="4"/>
      <c r="Q233" s="4"/>
      <c r="R233" s="186"/>
      <c r="S233" s="4"/>
      <c r="T233" s="4"/>
      <c r="U233" s="4"/>
      <c r="V233" s="4"/>
      <c r="W233" s="4"/>
      <c r="X233" s="4"/>
      <c r="Y233" s="4"/>
      <c r="Z233" s="4"/>
      <c r="AA233" s="4"/>
      <c r="AB233" s="5"/>
    </row>
    <row r="234" spans="1:28" x14ac:dyDescent="0.35">
      <c r="A234" s="3"/>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5"/>
    </row>
    <row r="235" spans="1:28" x14ac:dyDescent="0.35">
      <c r="A235" s="3"/>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5"/>
    </row>
    <row r="236" spans="1:28" x14ac:dyDescent="0.35">
      <c r="A236" s="3"/>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5"/>
    </row>
    <row r="237" spans="1:28" x14ac:dyDescent="0.35">
      <c r="A237" s="3"/>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5"/>
    </row>
    <row r="238" spans="1:28" x14ac:dyDescent="0.35">
      <c r="A238" s="3"/>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5"/>
    </row>
    <row r="239" spans="1:28" x14ac:dyDescent="0.35">
      <c r="A239" s="3"/>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5"/>
    </row>
    <row r="240" spans="1:28" x14ac:dyDescent="0.35">
      <c r="A240" s="3"/>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5"/>
    </row>
    <row r="241" spans="1:28" x14ac:dyDescent="0.35">
      <c r="A241" s="3"/>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5"/>
    </row>
    <row r="242" spans="1:28" x14ac:dyDescent="0.35">
      <c r="A242" s="3"/>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5"/>
    </row>
    <row r="243" spans="1:28" x14ac:dyDescent="0.35">
      <c r="A243" s="3"/>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5"/>
    </row>
    <row r="244" spans="1:28" x14ac:dyDescent="0.35">
      <c r="A244" s="3"/>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5"/>
    </row>
    <row r="245" spans="1:28" x14ac:dyDescent="0.35">
      <c r="A245" s="3"/>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5"/>
    </row>
    <row r="246" spans="1:28" x14ac:dyDescent="0.35">
      <c r="A246" s="3"/>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5"/>
    </row>
    <row r="247" spans="1:28" x14ac:dyDescent="0.35">
      <c r="A247" s="3"/>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5"/>
    </row>
    <row r="248" spans="1:28" x14ac:dyDescent="0.35">
      <c r="A248" s="3"/>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5"/>
    </row>
    <row r="249" spans="1:28" x14ac:dyDescent="0.35">
      <c r="A249" s="3"/>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5"/>
    </row>
    <row r="250" spans="1:28" x14ac:dyDescent="0.35">
      <c r="A250" s="3"/>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5"/>
    </row>
    <row r="251" spans="1:28" x14ac:dyDescent="0.35">
      <c r="A251" s="3"/>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5"/>
    </row>
    <row r="252" spans="1:28" x14ac:dyDescent="0.35">
      <c r="A252" s="3"/>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5"/>
    </row>
    <row r="253" spans="1:28" x14ac:dyDescent="0.35">
      <c r="A253" s="3"/>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5"/>
    </row>
    <row r="254" spans="1:28" x14ac:dyDescent="0.35">
      <c r="A254" s="3"/>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5"/>
    </row>
    <row r="255" spans="1:28" x14ac:dyDescent="0.35">
      <c r="A255" s="3"/>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5"/>
    </row>
    <row r="256" spans="1:28" x14ac:dyDescent="0.35">
      <c r="A256" s="3"/>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5"/>
    </row>
    <row r="257" spans="1:28" x14ac:dyDescent="0.35">
      <c r="A257" s="3"/>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5"/>
    </row>
    <row r="258" spans="1:28" x14ac:dyDescent="0.35">
      <c r="A258" s="3"/>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5"/>
    </row>
    <row r="259" spans="1:28" x14ac:dyDescent="0.35">
      <c r="A259" s="3"/>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5"/>
    </row>
    <row r="260" spans="1:28" x14ac:dyDescent="0.35">
      <c r="A260" s="3"/>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5"/>
    </row>
    <row r="261" spans="1:28" x14ac:dyDescent="0.35">
      <c r="A261" s="3"/>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5"/>
    </row>
    <row r="262" spans="1:28" x14ac:dyDescent="0.35">
      <c r="A262" s="3"/>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5"/>
    </row>
    <row r="263" spans="1:28" x14ac:dyDescent="0.35">
      <c r="A263" s="3"/>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5"/>
    </row>
    <row r="264" spans="1:28" x14ac:dyDescent="0.35">
      <c r="A264" s="3"/>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5"/>
    </row>
    <row r="265" spans="1:28" x14ac:dyDescent="0.35">
      <c r="A265" s="3"/>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5"/>
    </row>
    <row r="266" spans="1:28" x14ac:dyDescent="0.35">
      <c r="A266" s="3"/>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5"/>
    </row>
    <row r="267" spans="1:28" x14ac:dyDescent="0.35">
      <c r="A267" s="3"/>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5"/>
    </row>
    <row r="268" spans="1:28" x14ac:dyDescent="0.35">
      <c r="A268" s="3"/>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5"/>
    </row>
    <row r="269" spans="1:28" x14ac:dyDescent="0.35">
      <c r="A269" s="3"/>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5"/>
    </row>
    <row r="270" spans="1:28" x14ac:dyDescent="0.35">
      <c r="A270" s="3"/>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5"/>
    </row>
    <row r="271" spans="1:28" x14ac:dyDescent="0.35">
      <c r="A271" s="3"/>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5"/>
    </row>
    <row r="272" spans="1:28" x14ac:dyDescent="0.35">
      <c r="A272" s="3"/>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5"/>
    </row>
    <row r="273" spans="1:28" x14ac:dyDescent="0.35">
      <c r="A273" s="3"/>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5"/>
    </row>
    <row r="274" spans="1:28" x14ac:dyDescent="0.35">
      <c r="A274" s="3"/>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5"/>
    </row>
    <row r="275" spans="1:28" x14ac:dyDescent="0.35">
      <c r="A275" s="3"/>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5"/>
    </row>
    <row r="276" spans="1:28" x14ac:dyDescent="0.35">
      <c r="A276" s="3"/>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5"/>
    </row>
    <row r="277" spans="1:28" x14ac:dyDescent="0.35">
      <c r="A277" s="3"/>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5"/>
    </row>
    <row r="278" spans="1:28" x14ac:dyDescent="0.35">
      <c r="A278" s="3"/>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5"/>
    </row>
    <row r="279" spans="1:28" x14ac:dyDescent="0.35">
      <c r="A279" s="3"/>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5"/>
    </row>
    <row r="280" spans="1:28" x14ac:dyDescent="0.35">
      <c r="A280" s="3"/>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5"/>
    </row>
    <row r="281" spans="1:28" x14ac:dyDescent="0.35">
      <c r="A281" s="3"/>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5"/>
    </row>
    <row r="282" spans="1:28" x14ac:dyDescent="0.35">
      <c r="A282" s="3"/>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5"/>
    </row>
    <row r="283" spans="1:28" x14ac:dyDescent="0.35">
      <c r="A283" s="3"/>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5"/>
    </row>
    <row r="284" spans="1:28" x14ac:dyDescent="0.35">
      <c r="A284" s="3"/>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5"/>
    </row>
    <row r="285" spans="1:28" x14ac:dyDescent="0.35">
      <c r="A285" s="3"/>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5"/>
    </row>
    <row r="286" spans="1:28" x14ac:dyDescent="0.35">
      <c r="A286" s="3"/>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5"/>
    </row>
    <row r="287" spans="1:28" x14ac:dyDescent="0.35">
      <c r="A287" s="3"/>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5"/>
    </row>
    <row r="288" spans="1:28" x14ac:dyDescent="0.35">
      <c r="A288" s="3"/>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5"/>
    </row>
    <row r="289" spans="1:28" x14ac:dyDescent="0.35">
      <c r="A289" s="3"/>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5"/>
    </row>
    <row r="290" spans="1:28" x14ac:dyDescent="0.35">
      <c r="A290" s="3"/>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5"/>
    </row>
    <row r="291" spans="1:28" x14ac:dyDescent="0.35">
      <c r="A291" s="3"/>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5"/>
    </row>
    <row r="292" spans="1:28" x14ac:dyDescent="0.35">
      <c r="A292" s="3"/>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5"/>
    </row>
    <row r="293" spans="1:28" x14ac:dyDescent="0.35">
      <c r="A293" s="3"/>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5"/>
    </row>
    <row r="294" spans="1:28" x14ac:dyDescent="0.35">
      <c r="A294" s="3"/>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5"/>
    </row>
    <row r="295" spans="1:28" x14ac:dyDescent="0.35">
      <c r="A295" s="3"/>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5"/>
    </row>
    <row r="296" spans="1:28" x14ac:dyDescent="0.35">
      <c r="A296" s="3"/>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5"/>
    </row>
    <row r="297" spans="1:28" x14ac:dyDescent="0.35">
      <c r="A297" s="3"/>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5"/>
    </row>
    <row r="298" spans="1:28" x14ac:dyDescent="0.35">
      <c r="A298" s="3"/>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5"/>
    </row>
    <row r="299" spans="1:28" x14ac:dyDescent="0.35">
      <c r="A299" s="3"/>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5"/>
    </row>
    <row r="300" spans="1:28" x14ac:dyDescent="0.35">
      <c r="A300" s="3"/>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5"/>
    </row>
    <row r="301" spans="1:28" x14ac:dyDescent="0.35">
      <c r="A301" s="3"/>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5"/>
    </row>
    <row r="302" spans="1:28" x14ac:dyDescent="0.35">
      <c r="A302" s="3"/>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5"/>
    </row>
    <row r="303" spans="1:28" x14ac:dyDescent="0.35">
      <c r="A303" s="3"/>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5"/>
    </row>
    <row r="304" spans="1:28" x14ac:dyDescent="0.35">
      <c r="A304" s="3"/>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5"/>
    </row>
    <row r="305" spans="1:28" x14ac:dyDescent="0.35">
      <c r="A305" s="3"/>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5"/>
    </row>
    <row r="306" spans="1:28" x14ac:dyDescent="0.35">
      <c r="A306" s="3"/>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5"/>
    </row>
    <row r="307" spans="1:28" x14ac:dyDescent="0.35">
      <c r="A307" s="3"/>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5"/>
    </row>
    <row r="308" spans="1:28" x14ac:dyDescent="0.35">
      <c r="A308" s="3"/>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5"/>
    </row>
    <row r="309" spans="1:28" x14ac:dyDescent="0.35">
      <c r="A309" s="3"/>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5"/>
    </row>
    <row r="310" spans="1:28" x14ac:dyDescent="0.35">
      <c r="A310" s="3"/>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5"/>
    </row>
    <row r="311" spans="1:28" x14ac:dyDescent="0.35">
      <c r="A311" s="3"/>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5"/>
    </row>
    <row r="312" spans="1:28" x14ac:dyDescent="0.35">
      <c r="A312" s="3"/>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5"/>
    </row>
    <row r="313" spans="1:28" x14ac:dyDescent="0.35">
      <c r="A313" s="3"/>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5"/>
    </row>
    <row r="314" spans="1:28" x14ac:dyDescent="0.35">
      <c r="A314" s="3"/>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5"/>
    </row>
    <row r="315" spans="1:28" x14ac:dyDescent="0.35">
      <c r="A315" s="3"/>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5"/>
    </row>
    <row r="316" spans="1:28" x14ac:dyDescent="0.35">
      <c r="A316" s="3"/>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5"/>
    </row>
    <row r="317" spans="1:28" x14ac:dyDescent="0.35">
      <c r="A317" s="3"/>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5"/>
    </row>
    <row r="318" spans="1:28" x14ac:dyDescent="0.35">
      <c r="A318" s="3"/>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5"/>
    </row>
    <row r="319" spans="1:28" x14ac:dyDescent="0.35">
      <c r="A319" s="3"/>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5"/>
    </row>
    <row r="320" spans="1:28" x14ac:dyDescent="0.35">
      <c r="A320" s="3"/>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5"/>
    </row>
    <row r="321" spans="1:28" x14ac:dyDescent="0.35">
      <c r="A321" s="3"/>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5"/>
    </row>
    <row r="322" spans="1:28" x14ac:dyDescent="0.35">
      <c r="A322" s="3"/>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5"/>
    </row>
    <row r="323" spans="1:28" x14ac:dyDescent="0.35">
      <c r="A323" s="3"/>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5"/>
    </row>
    <row r="324" spans="1:28" x14ac:dyDescent="0.35">
      <c r="A324" s="3"/>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5"/>
    </row>
    <row r="325" spans="1:28" x14ac:dyDescent="0.35">
      <c r="A325" s="3"/>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5"/>
    </row>
    <row r="326" spans="1:28" x14ac:dyDescent="0.35">
      <c r="A326" s="3"/>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5"/>
    </row>
    <row r="327" spans="1:28" x14ac:dyDescent="0.35">
      <c r="A327" s="3"/>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5"/>
    </row>
    <row r="328" spans="1:28" x14ac:dyDescent="0.35">
      <c r="A328" s="3"/>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5"/>
    </row>
    <row r="329" spans="1:28" x14ac:dyDescent="0.35">
      <c r="A329" s="3"/>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5"/>
    </row>
    <row r="330" spans="1:28" x14ac:dyDescent="0.35">
      <c r="A330" s="3"/>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5"/>
    </row>
    <row r="331" spans="1:28" x14ac:dyDescent="0.35">
      <c r="A331" s="3"/>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5"/>
    </row>
    <row r="332" spans="1:28" x14ac:dyDescent="0.35">
      <c r="A332" s="3"/>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5"/>
    </row>
    <row r="333" spans="1:28" x14ac:dyDescent="0.35">
      <c r="A333" s="3"/>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5"/>
    </row>
    <row r="334" spans="1:28" x14ac:dyDescent="0.35">
      <c r="A334" s="3"/>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5"/>
    </row>
    <row r="335" spans="1:28" x14ac:dyDescent="0.35">
      <c r="A335" s="3"/>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5"/>
    </row>
    <row r="336" spans="1:28" x14ac:dyDescent="0.35">
      <c r="A336" s="3"/>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5"/>
    </row>
    <row r="337" spans="1:28" x14ac:dyDescent="0.35">
      <c r="A337" s="3"/>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5"/>
    </row>
    <row r="338" spans="1:28" x14ac:dyDescent="0.35">
      <c r="A338" s="3"/>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5"/>
    </row>
    <row r="339" spans="1:28" x14ac:dyDescent="0.35">
      <c r="A339" s="3"/>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5"/>
    </row>
    <row r="340" spans="1:28" x14ac:dyDescent="0.35">
      <c r="A340" s="3"/>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5"/>
    </row>
    <row r="341" spans="1:28" x14ac:dyDescent="0.35">
      <c r="A341" s="3"/>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5"/>
    </row>
    <row r="342" spans="1:28" x14ac:dyDescent="0.35">
      <c r="A342" s="3"/>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5"/>
    </row>
    <row r="343" spans="1:28" x14ac:dyDescent="0.35">
      <c r="A343" s="3"/>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5"/>
    </row>
    <row r="344" spans="1:28" x14ac:dyDescent="0.35">
      <c r="A344" s="3"/>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5"/>
    </row>
    <row r="345" spans="1:28" x14ac:dyDescent="0.35">
      <c r="A345" s="3"/>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5"/>
    </row>
    <row r="346" spans="1:28" x14ac:dyDescent="0.35">
      <c r="A346" s="3"/>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5"/>
    </row>
    <row r="347" spans="1:28" x14ac:dyDescent="0.35">
      <c r="A347" s="3"/>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5"/>
    </row>
    <row r="348" spans="1:28" x14ac:dyDescent="0.35">
      <c r="A348" s="3"/>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5"/>
    </row>
    <row r="349" spans="1:28" x14ac:dyDescent="0.35">
      <c r="A349" s="3"/>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5"/>
    </row>
    <row r="350" spans="1:28" x14ac:dyDescent="0.35">
      <c r="A350" s="3"/>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5"/>
    </row>
    <row r="351" spans="1:28" x14ac:dyDescent="0.35">
      <c r="A351" s="3"/>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5"/>
    </row>
    <row r="352" spans="1:28" x14ac:dyDescent="0.35">
      <c r="A352" s="3"/>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5"/>
    </row>
    <row r="353" spans="1:28" x14ac:dyDescent="0.35">
      <c r="A353" s="3"/>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5"/>
    </row>
    <row r="354" spans="1:28" x14ac:dyDescent="0.35">
      <c r="A354" s="3"/>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5"/>
    </row>
    <row r="355" spans="1:28" x14ac:dyDescent="0.35">
      <c r="A355" s="3"/>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5"/>
    </row>
    <row r="356" spans="1:28" x14ac:dyDescent="0.35">
      <c r="A356" s="3"/>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5"/>
    </row>
    <row r="357" spans="1:28" x14ac:dyDescent="0.35">
      <c r="A357" s="3"/>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5"/>
    </row>
    <row r="358" spans="1:28" x14ac:dyDescent="0.35">
      <c r="A358" s="3"/>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5"/>
    </row>
    <row r="359" spans="1:28" x14ac:dyDescent="0.35">
      <c r="A359" s="3"/>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5"/>
    </row>
    <row r="360" spans="1:28" x14ac:dyDescent="0.35">
      <c r="A360" s="3"/>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5"/>
    </row>
    <row r="361" spans="1:28" x14ac:dyDescent="0.35">
      <c r="A361" s="3"/>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5"/>
    </row>
    <row r="362" spans="1:28" x14ac:dyDescent="0.35">
      <c r="A362" s="3"/>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5"/>
    </row>
    <row r="363" spans="1:28" x14ac:dyDescent="0.35">
      <c r="A363" s="3"/>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5"/>
    </row>
    <row r="364" spans="1:28" x14ac:dyDescent="0.35">
      <c r="A364" s="3"/>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5"/>
    </row>
    <row r="365" spans="1:28" x14ac:dyDescent="0.35">
      <c r="A365" s="3"/>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5"/>
    </row>
    <row r="366" spans="1:28" x14ac:dyDescent="0.35">
      <c r="A366" s="3"/>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5"/>
    </row>
    <row r="367" spans="1:28" x14ac:dyDescent="0.35">
      <c r="A367" s="3"/>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5"/>
    </row>
    <row r="368" spans="1:28" x14ac:dyDescent="0.35">
      <c r="A368" s="3"/>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5"/>
    </row>
    <row r="369" spans="1:28" x14ac:dyDescent="0.35">
      <c r="A369" s="3"/>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5"/>
    </row>
    <row r="370" spans="1:28" x14ac:dyDescent="0.35">
      <c r="A370" s="3"/>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5"/>
    </row>
    <row r="371" spans="1:28" x14ac:dyDescent="0.35">
      <c r="A371" s="3"/>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5"/>
    </row>
    <row r="372" spans="1:28" x14ac:dyDescent="0.35">
      <c r="A372" s="3"/>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5"/>
    </row>
    <row r="373" spans="1:28" x14ac:dyDescent="0.35">
      <c r="A373" s="3"/>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5"/>
    </row>
    <row r="374" spans="1:28" x14ac:dyDescent="0.35">
      <c r="A374" s="3"/>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5"/>
    </row>
    <row r="375" spans="1:28" x14ac:dyDescent="0.35">
      <c r="A375" s="3"/>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5"/>
    </row>
    <row r="376" spans="1:28" x14ac:dyDescent="0.35">
      <c r="A376" s="3"/>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5"/>
    </row>
    <row r="377" spans="1:28" x14ac:dyDescent="0.35">
      <c r="A377" s="3"/>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5"/>
    </row>
    <row r="378" spans="1:28" x14ac:dyDescent="0.35">
      <c r="A378" s="3"/>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5"/>
    </row>
    <row r="379" spans="1:28" x14ac:dyDescent="0.35">
      <c r="A379" s="3"/>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5"/>
    </row>
    <row r="380" spans="1:28" x14ac:dyDescent="0.35">
      <c r="A380" s="3"/>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5"/>
    </row>
    <row r="381" spans="1:28" x14ac:dyDescent="0.35">
      <c r="A381" s="3"/>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5"/>
    </row>
    <row r="382" spans="1:28" x14ac:dyDescent="0.35">
      <c r="A382" s="3"/>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5"/>
    </row>
    <row r="383" spans="1:28" x14ac:dyDescent="0.35">
      <c r="A383" s="3"/>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5"/>
    </row>
    <row r="384" spans="1:28" x14ac:dyDescent="0.35">
      <c r="A384" s="3"/>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5"/>
    </row>
    <row r="385" spans="1:28" x14ac:dyDescent="0.35">
      <c r="A385" s="3"/>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5"/>
    </row>
    <row r="386" spans="1:28" x14ac:dyDescent="0.35">
      <c r="A386" s="3"/>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5"/>
    </row>
    <row r="387" spans="1:28" x14ac:dyDescent="0.35">
      <c r="A387" s="3"/>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5"/>
    </row>
    <row r="388" spans="1:28" x14ac:dyDescent="0.35">
      <c r="A388" s="3"/>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5"/>
    </row>
    <row r="389" spans="1:28" x14ac:dyDescent="0.35">
      <c r="A389" s="3"/>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5"/>
    </row>
    <row r="390" spans="1:28" x14ac:dyDescent="0.35">
      <c r="A390" s="3"/>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5"/>
    </row>
    <row r="391" spans="1:28" x14ac:dyDescent="0.35">
      <c r="A391" s="3"/>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5"/>
    </row>
    <row r="392" spans="1:28" x14ac:dyDescent="0.35">
      <c r="A392" s="3"/>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5"/>
    </row>
    <row r="393" spans="1:28" x14ac:dyDescent="0.35">
      <c r="A393" s="3"/>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5"/>
    </row>
    <row r="394" spans="1:28" x14ac:dyDescent="0.35">
      <c r="A394" s="3"/>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5"/>
    </row>
    <row r="395" spans="1:28" x14ac:dyDescent="0.35">
      <c r="A395" s="3"/>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5"/>
    </row>
    <row r="396" spans="1:28" x14ac:dyDescent="0.35">
      <c r="A396" s="3"/>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5"/>
    </row>
    <row r="397" spans="1:28" x14ac:dyDescent="0.35">
      <c r="A397" s="3"/>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5"/>
    </row>
    <row r="398" spans="1:28" x14ac:dyDescent="0.35">
      <c r="A398" s="3"/>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5"/>
    </row>
    <row r="399" spans="1:28" x14ac:dyDescent="0.35">
      <c r="A399" s="3"/>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5"/>
    </row>
    <row r="400" spans="1:28" x14ac:dyDescent="0.35">
      <c r="A400" s="3"/>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5"/>
    </row>
    <row r="401" spans="1:28" x14ac:dyDescent="0.35">
      <c r="A401" s="3"/>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5"/>
    </row>
    <row r="402" spans="1:28" x14ac:dyDescent="0.35">
      <c r="A402" s="3"/>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5"/>
    </row>
    <row r="403" spans="1:28" x14ac:dyDescent="0.35">
      <c r="A403" s="3"/>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5"/>
    </row>
    <row r="404" spans="1:28" x14ac:dyDescent="0.35">
      <c r="A404" s="3"/>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5"/>
    </row>
    <row r="405" spans="1:28" x14ac:dyDescent="0.35">
      <c r="A405" s="3"/>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5"/>
    </row>
    <row r="406" spans="1:28" x14ac:dyDescent="0.35">
      <c r="A406" s="3"/>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5"/>
    </row>
    <row r="407" spans="1:28" x14ac:dyDescent="0.35">
      <c r="A407" s="3"/>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5"/>
    </row>
    <row r="408" spans="1:28" x14ac:dyDescent="0.35">
      <c r="A408" s="3"/>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5"/>
    </row>
    <row r="409" spans="1:28" x14ac:dyDescent="0.35">
      <c r="A409" s="3"/>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5"/>
    </row>
    <row r="410" spans="1:28" x14ac:dyDescent="0.35">
      <c r="A410" s="3"/>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5"/>
    </row>
    <row r="411" spans="1:28" x14ac:dyDescent="0.35">
      <c r="A411" s="3"/>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5"/>
    </row>
    <row r="412" spans="1:28" x14ac:dyDescent="0.35">
      <c r="A412" s="3"/>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5"/>
    </row>
    <row r="413" spans="1:28" x14ac:dyDescent="0.35">
      <c r="A413" s="3"/>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5"/>
    </row>
    <row r="414" spans="1:28" x14ac:dyDescent="0.35">
      <c r="A414" s="3"/>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5"/>
    </row>
    <row r="415" spans="1:28" x14ac:dyDescent="0.35">
      <c r="A415" s="3"/>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5"/>
    </row>
    <row r="416" spans="1:28" x14ac:dyDescent="0.35">
      <c r="A416" s="3"/>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5"/>
    </row>
    <row r="417" spans="1:28" x14ac:dyDescent="0.35">
      <c r="A417" s="3"/>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5"/>
    </row>
    <row r="418" spans="1:28" x14ac:dyDescent="0.35">
      <c r="A418" s="3"/>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5"/>
    </row>
    <row r="419" spans="1:28" x14ac:dyDescent="0.35">
      <c r="A419" s="3"/>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5"/>
    </row>
    <row r="420" spans="1:28" x14ac:dyDescent="0.35">
      <c r="A420" s="3"/>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5"/>
    </row>
    <row r="421" spans="1:28" x14ac:dyDescent="0.35">
      <c r="A421" s="3"/>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5"/>
    </row>
    <row r="422" spans="1:28" x14ac:dyDescent="0.35">
      <c r="A422" s="3"/>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5"/>
    </row>
    <row r="423" spans="1:28" x14ac:dyDescent="0.35">
      <c r="A423" s="3"/>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5"/>
    </row>
    <row r="424" spans="1:28" x14ac:dyDescent="0.35">
      <c r="A424" s="3"/>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5"/>
    </row>
    <row r="425" spans="1:28" x14ac:dyDescent="0.35">
      <c r="A425" s="3"/>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5"/>
    </row>
    <row r="426" spans="1:28" x14ac:dyDescent="0.35">
      <c r="A426" s="3"/>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5"/>
    </row>
    <row r="427" spans="1:28" x14ac:dyDescent="0.35">
      <c r="A427" s="3"/>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5"/>
    </row>
    <row r="428" spans="1:28" x14ac:dyDescent="0.35">
      <c r="A428" s="3"/>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5"/>
    </row>
    <row r="429" spans="1:28" x14ac:dyDescent="0.35">
      <c r="A429" s="3"/>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5"/>
    </row>
    <row r="430" spans="1:28" x14ac:dyDescent="0.35">
      <c r="A430" s="3"/>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5"/>
    </row>
    <row r="431" spans="1:28" x14ac:dyDescent="0.35">
      <c r="A431" s="3"/>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5"/>
    </row>
    <row r="432" spans="1:28" x14ac:dyDescent="0.35">
      <c r="A432" s="3"/>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5"/>
    </row>
    <row r="433" spans="1:28" x14ac:dyDescent="0.35">
      <c r="A433" s="3"/>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5"/>
    </row>
    <row r="434" spans="1:28" x14ac:dyDescent="0.35">
      <c r="A434" s="3"/>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5"/>
    </row>
    <row r="435" spans="1:28" x14ac:dyDescent="0.35">
      <c r="A435" s="3"/>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5"/>
    </row>
    <row r="436" spans="1:28" x14ac:dyDescent="0.35">
      <c r="A436" s="3"/>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5"/>
    </row>
    <row r="437" spans="1:28" x14ac:dyDescent="0.35">
      <c r="A437" s="3"/>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5"/>
    </row>
    <row r="438" spans="1:28" x14ac:dyDescent="0.35">
      <c r="A438" s="3"/>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5"/>
    </row>
    <row r="439" spans="1:28" x14ac:dyDescent="0.35">
      <c r="A439" s="3"/>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5"/>
    </row>
    <row r="440" spans="1:28" x14ac:dyDescent="0.35">
      <c r="A440" s="3"/>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5"/>
    </row>
    <row r="441" spans="1:28" x14ac:dyDescent="0.35">
      <c r="A441" s="3"/>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5"/>
    </row>
    <row r="442" spans="1:28" x14ac:dyDescent="0.35">
      <c r="A442" s="3"/>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5"/>
    </row>
    <row r="443" spans="1:28" x14ac:dyDescent="0.35">
      <c r="A443" s="3"/>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5"/>
    </row>
    <row r="444" spans="1:28" x14ac:dyDescent="0.35">
      <c r="A444" s="3"/>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5"/>
    </row>
    <row r="445" spans="1:28" x14ac:dyDescent="0.35">
      <c r="A445" s="3"/>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5"/>
    </row>
    <row r="446" spans="1:28" x14ac:dyDescent="0.35">
      <c r="A446" s="3"/>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5"/>
    </row>
    <row r="447" spans="1:28" x14ac:dyDescent="0.35">
      <c r="A447" s="3"/>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5"/>
    </row>
    <row r="448" spans="1:28" x14ac:dyDescent="0.35">
      <c r="A448" s="3"/>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5"/>
    </row>
    <row r="449" spans="1:28" x14ac:dyDescent="0.35">
      <c r="A449" s="3"/>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5"/>
    </row>
    <row r="450" spans="1:28" x14ac:dyDescent="0.35">
      <c r="A450" s="3"/>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5"/>
    </row>
    <row r="451" spans="1:28" x14ac:dyDescent="0.35">
      <c r="A451" s="3"/>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5"/>
    </row>
    <row r="452" spans="1:28" x14ac:dyDescent="0.35">
      <c r="A452" s="3"/>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5"/>
    </row>
    <row r="453" spans="1:28" x14ac:dyDescent="0.35">
      <c r="A453" s="3"/>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5"/>
    </row>
    <row r="454" spans="1:28" x14ac:dyDescent="0.35">
      <c r="A454" s="3"/>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5"/>
    </row>
    <row r="455" spans="1:28" x14ac:dyDescent="0.35">
      <c r="A455" s="3"/>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5"/>
    </row>
    <row r="456" spans="1:28" x14ac:dyDescent="0.35">
      <c r="A456" s="3"/>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5"/>
    </row>
    <row r="457" spans="1:28" x14ac:dyDescent="0.35">
      <c r="A457" s="3"/>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5"/>
    </row>
    <row r="458" spans="1:28" x14ac:dyDescent="0.35">
      <c r="A458" s="3"/>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5"/>
    </row>
    <row r="459" spans="1:28" x14ac:dyDescent="0.35">
      <c r="A459" s="3"/>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5"/>
    </row>
    <row r="460" spans="1:28" x14ac:dyDescent="0.35">
      <c r="A460" s="3"/>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5"/>
    </row>
    <row r="461" spans="1:28" x14ac:dyDescent="0.35">
      <c r="A461" s="3"/>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5"/>
    </row>
    <row r="462" spans="1:28" x14ac:dyDescent="0.35">
      <c r="A462" s="3"/>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5"/>
    </row>
    <row r="463" spans="1:28" x14ac:dyDescent="0.35">
      <c r="A463" s="3"/>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5"/>
    </row>
    <row r="464" spans="1:28" x14ac:dyDescent="0.35">
      <c r="A464" s="3"/>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5"/>
    </row>
    <row r="465" spans="1:28" x14ac:dyDescent="0.35">
      <c r="A465" s="3"/>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5"/>
    </row>
    <row r="466" spans="1:28" x14ac:dyDescent="0.35">
      <c r="A466" s="3"/>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5"/>
    </row>
    <row r="467" spans="1:28" x14ac:dyDescent="0.35">
      <c r="A467" s="3"/>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5"/>
    </row>
    <row r="468" spans="1:28" x14ac:dyDescent="0.35">
      <c r="A468" s="3"/>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5"/>
    </row>
    <row r="469" spans="1:28" x14ac:dyDescent="0.35">
      <c r="A469" s="3"/>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5"/>
    </row>
    <row r="470" spans="1:28" x14ac:dyDescent="0.35">
      <c r="A470" s="3"/>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5"/>
    </row>
    <row r="471" spans="1:28" x14ac:dyDescent="0.35">
      <c r="A471" s="3"/>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5"/>
    </row>
    <row r="472" spans="1:28" x14ac:dyDescent="0.35">
      <c r="A472" s="3"/>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5"/>
    </row>
    <row r="473" spans="1:28" x14ac:dyDescent="0.35">
      <c r="A473" s="3"/>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5"/>
    </row>
    <row r="474" spans="1:28" x14ac:dyDescent="0.35">
      <c r="A474" s="3"/>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5"/>
    </row>
    <row r="475" spans="1:28" x14ac:dyDescent="0.35">
      <c r="A475" s="3"/>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5"/>
    </row>
    <row r="476" spans="1:28" x14ac:dyDescent="0.35">
      <c r="A476" s="3"/>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5"/>
    </row>
    <row r="477" spans="1:28" x14ac:dyDescent="0.35">
      <c r="A477" s="3"/>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5"/>
    </row>
    <row r="478" spans="1:28" x14ac:dyDescent="0.35">
      <c r="A478" s="3"/>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5"/>
    </row>
    <row r="479" spans="1:28" x14ac:dyDescent="0.35">
      <c r="A479" s="3"/>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5"/>
    </row>
    <row r="480" spans="1:28" x14ac:dyDescent="0.35">
      <c r="A480" s="3"/>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5"/>
    </row>
    <row r="481" spans="1:28" x14ac:dyDescent="0.35">
      <c r="A481" s="3"/>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5"/>
    </row>
    <row r="482" spans="1:28" x14ac:dyDescent="0.35">
      <c r="A482" s="3"/>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5"/>
    </row>
    <row r="483" spans="1:28" x14ac:dyDescent="0.35">
      <c r="A483" s="3"/>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5"/>
    </row>
    <row r="484" spans="1:28" x14ac:dyDescent="0.35">
      <c r="A484" s="3"/>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5"/>
    </row>
    <row r="485" spans="1:28" x14ac:dyDescent="0.35">
      <c r="A485" s="3"/>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5"/>
    </row>
    <row r="486" spans="1:28" x14ac:dyDescent="0.35">
      <c r="A486" s="3"/>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5"/>
    </row>
    <row r="487" spans="1:28" x14ac:dyDescent="0.35">
      <c r="A487" s="3"/>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5"/>
    </row>
    <row r="488" spans="1:28" x14ac:dyDescent="0.35">
      <c r="A488" s="3"/>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5"/>
    </row>
    <row r="489" spans="1:28" x14ac:dyDescent="0.35">
      <c r="A489" s="3"/>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5"/>
    </row>
    <row r="490" spans="1:28" x14ac:dyDescent="0.35">
      <c r="A490" s="3"/>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5"/>
    </row>
    <row r="491" spans="1:28" x14ac:dyDescent="0.35">
      <c r="A491" s="3"/>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5"/>
    </row>
    <row r="492" spans="1:28" x14ac:dyDescent="0.35">
      <c r="A492" s="3"/>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5"/>
    </row>
    <row r="493" spans="1:28" x14ac:dyDescent="0.35">
      <c r="A493" s="3"/>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5"/>
    </row>
    <row r="494" spans="1:28" x14ac:dyDescent="0.35">
      <c r="A494" s="3"/>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5"/>
    </row>
    <row r="495" spans="1:28" x14ac:dyDescent="0.35">
      <c r="A495" s="3"/>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5"/>
    </row>
    <row r="496" spans="1:28" x14ac:dyDescent="0.35">
      <c r="A496" s="3"/>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5"/>
    </row>
    <row r="497" spans="1:28" x14ac:dyDescent="0.35">
      <c r="A497" s="3"/>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5"/>
    </row>
    <row r="498" spans="1:28" x14ac:dyDescent="0.35">
      <c r="A498" s="3"/>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5"/>
    </row>
    <row r="499" spans="1:28" x14ac:dyDescent="0.35">
      <c r="A499" s="3"/>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5"/>
    </row>
    <row r="500" spans="1:28" x14ac:dyDescent="0.35">
      <c r="A500" s="3"/>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5"/>
    </row>
    <row r="501" spans="1:28" x14ac:dyDescent="0.35">
      <c r="A501" s="3"/>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5"/>
    </row>
    <row r="502" spans="1:28" x14ac:dyDescent="0.35">
      <c r="A502" s="3"/>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5"/>
    </row>
    <row r="503" spans="1:28" x14ac:dyDescent="0.35">
      <c r="A503" s="3"/>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5"/>
    </row>
    <row r="504" spans="1:28" x14ac:dyDescent="0.35">
      <c r="A504" s="3"/>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5"/>
    </row>
    <row r="505" spans="1:28" x14ac:dyDescent="0.35">
      <c r="A505" s="3"/>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5"/>
    </row>
    <row r="506" spans="1:28" x14ac:dyDescent="0.35">
      <c r="A506" s="3"/>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5"/>
    </row>
    <row r="507" spans="1:28" x14ac:dyDescent="0.35">
      <c r="A507" s="3"/>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5"/>
    </row>
    <row r="508" spans="1:28" x14ac:dyDescent="0.35">
      <c r="A508" s="3"/>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5"/>
    </row>
    <row r="509" spans="1:28" x14ac:dyDescent="0.35">
      <c r="A509" s="3"/>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5"/>
    </row>
    <row r="510" spans="1:28" x14ac:dyDescent="0.35">
      <c r="A510" s="3"/>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5"/>
    </row>
    <row r="511" spans="1:28" x14ac:dyDescent="0.35">
      <c r="A511" s="3"/>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5"/>
    </row>
    <row r="512" spans="1:28" x14ac:dyDescent="0.35">
      <c r="A512" s="3"/>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5"/>
    </row>
    <row r="513" spans="1:28" x14ac:dyDescent="0.35">
      <c r="A513" s="3"/>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5"/>
    </row>
    <row r="514" spans="1:28" x14ac:dyDescent="0.35">
      <c r="A514" s="3"/>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5"/>
    </row>
    <row r="515" spans="1:28" x14ac:dyDescent="0.35">
      <c r="A515" s="3"/>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5"/>
    </row>
    <row r="516" spans="1:28" x14ac:dyDescent="0.35">
      <c r="A516" s="3"/>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5"/>
    </row>
    <row r="517" spans="1:28" x14ac:dyDescent="0.35">
      <c r="A517" s="3"/>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5"/>
    </row>
    <row r="518" spans="1:28" x14ac:dyDescent="0.35">
      <c r="A518" s="3"/>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5"/>
    </row>
    <row r="519" spans="1:28" x14ac:dyDescent="0.35">
      <c r="A519" s="3"/>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5"/>
    </row>
    <row r="520" spans="1:28" x14ac:dyDescent="0.35">
      <c r="A520" s="3"/>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5"/>
    </row>
    <row r="521" spans="1:28" x14ac:dyDescent="0.35">
      <c r="A521" s="3"/>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5"/>
    </row>
    <row r="522" spans="1:28" x14ac:dyDescent="0.35">
      <c r="A522" s="3"/>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5"/>
    </row>
    <row r="523" spans="1:28" x14ac:dyDescent="0.35">
      <c r="A523" s="3"/>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5"/>
    </row>
    <row r="524" spans="1:28" x14ac:dyDescent="0.35">
      <c r="A524" s="3"/>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5"/>
    </row>
    <row r="525" spans="1:28" x14ac:dyDescent="0.35">
      <c r="A525" s="3"/>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5"/>
    </row>
    <row r="526" spans="1:28" x14ac:dyDescent="0.35">
      <c r="A526" s="3"/>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5"/>
    </row>
    <row r="527" spans="1:28" x14ac:dyDescent="0.35">
      <c r="A527" s="3"/>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5"/>
    </row>
    <row r="528" spans="1:28" x14ac:dyDescent="0.35">
      <c r="A528" s="3"/>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5"/>
    </row>
    <row r="529" spans="1:28" x14ac:dyDescent="0.35">
      <c r="A529" s="3"/>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5"/>
    </row>
    <row r="530" spans="1:28" x14ac:dyDescent="0.35">
      <c r="A530" s="3"/>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5"/>
    </row>
    <row r="531" spans="1:28" x14ac:dyDescent="0.35">
      <c r="A531" s="3"/>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5"/>
    </row>
    <row r="532" spans="1:28" x14ac:dyDescent="0.35">
      <c r="A532" s="3"/>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5"/>
    </row>
    <row r="533" spans="1:28" x14ac:dyDescent="0.35">
      <c r="A533" s="3"/>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5"/>
    </row>
    <row r="534" spans="1:28" x14ac:dyDescent="0.35">
      <c r="A534" s="3"/>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5"/>
    </row>
    <row r="535" spans="1:28" x14ac:dyDescent="0.35">
      <c r="A535" s="3"/>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5"/>
    </row>
    <row r="536" spans="1:28" x14ac:dyDescent="0.35">
      <c r="A536" s="3"/>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5"/>
    </row>
    <row r="537" spans="1:28" x14ac:dyDescent="0.35">
      <c r="A537" s="3"/>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5"/>
    </row>
    <row r="538" spans="1:28" x14ac:dyDescent="0.35">
      <c r="A538" s="3"/>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5"/>
    </row>
    <row r="539" spans="1:28" x14ac:dyDescent="0.35">
      <c r="A539" s="3"/>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5"/>
    </row>
    <row r="540" spans="1:28" x14ac:dyDescent="0.35">
      <c r="A540" s="3"/>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5"/>
    </row>
    <row r="541" spans="1:28" x14ac:dyDescent="0.35">
      <c r="A541" s="3"/>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5"/>
    </row>
    <row r="542" spans="1:28" x14ac:dyDescent="0.35">
      <c r="A542" s="3"/>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5"/>
    </row>
    <row r="543" spans="1:28" x14ac:dyDescent="0.35">
      <c r="A543" s="3"/>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5"/>
    </row>
    <row r="544" spans="1:28" x14ac:dyDescent="0.35">
      <c r="A544" s="3"/>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5"/>
    </row>
    <row r="545" spans="1:28" x14ac:dyDescent="0.35">
      <c r="A545" s="3"/>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5"/>
    </row>
    <row r="546" spans="1:28" x14ac:dyDescent="0.35">
      <c r="A546" s="3"/>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5"/>
    </row>
    <row r="547" spans="1:28" x14ac:dyDescent="0.35">
      <c r="A547" s="3"/>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5"/>
    </row>
    <row r="548" spans="1:28" x14ac:dyDescent="0.35">
      <c r="A548" s="3"/>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5"/>
    </row>
    <row r="549" spans="1:28" x14ac:dyDescent="0.35">
      <c r="A549" s="3"/>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5"/>
    </row>
    <row r="550" spans="1:28" x14ac:dyDescent="0.35">
      <c r="A550" s="3"/>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5"/>
    </row>
    <row r="551" spans="1:28" x14ac:dyDescent="0.35">
      <c r="A551" s="3"/>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5"/>
    </row>
    <row r="552" spans="1:28" x14ac:dyDescent="0.35">
      <c r="A552" s="3"/>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5"/>
    </row>
    <row r="553" spans="1:28" x14ac:dyDescent="0.35">
      <c r="A553" s="3"/>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5"/>
    </row>
    <row r="554" spans="1:28" x14ac:dyDescent="0.35">
      <c r="A554" s="3"/>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5"/>
    </row>
    <row r="555" spans="1:28" x14ac:dyDescent="0.35">
      <c r="A555" s="3"/>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5"/>
    </row>
    <row r="556" spans="1:28" x14ac:dyDescent="0.35">
      <c r="A556" s="3"/>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5"/>
    </row>
    <row r="557" spans="1:28" x14ac:dyDescent="0.35">
      <c r="A557" s="3"/>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5"/>
    </row>
    <row r="558" spans="1:28" x14ac:dyDescent="0.35">
      <c r="A558" s="3"/>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5"/>
    </row>
    <row r="559" spans="1:28" x14ac:dyDescent="0.35">
      <c r="A559" s="3"/>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5"/>
    </row>
    <row r="560" spans="1:28" x14ac:dyDescent="0.35">
      <c r="A560" s="3"/>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5"/>
    </row>
    <row r="561" spans="1:28" x14ac:dyDescent="0.35">
      <c r="A561" s="3"/>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5"/>
    </row>
    <row r="562" spans="1:28" x14ac:dyDescent="0.35">
      <c r="A562" s="3"/>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5"/>
    </row>
    <row r="563" spans="1:28" x14ac:dyDescent="0.35">
      <c r="A563" s="3"/>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5"/>
    </row>
    <row r="564" spans="1:28" x14ac:dyDescent="0.35">
      <c r="A564" s="3"/>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5"/>
    </row>
    <row r="565" spans="1:28" x14ac:dyDescent="0.35">
      <c r="A565" s="3"/>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5"/>
    </row>
    <row r="566" spans="1:28" x14ac:dyDescent="0.35">
      <c r="A566" s="3"/>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5"/>
    </row>
    <row r="567" spans="1:28" x14ac:dyDescent="0.35">
      <c r="A567" s="3"/>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5"/>
    </row>
    <row r="568" spans="1:28" x14ac:dyDescent="0.35">
      <c r="A568" s="3"/>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5"/>
    </row>
    <row r="569" spans="1:28" x14ac:dyDescent="0.35">
      <c r="A569" s="3"/>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5"/>
    </row>
    <row r="570" spans="1:28" x14ac:dyDescent="0.35">
      <c r="A570" s="3"/>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5"/>
    </row>
    <row r="571" spans="1:28" x14ac:dyDescent="0.35">
      <c r="A571" s="3"/>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5"/>
    </row>
    <row r="572" spans="1:28" x14ac:dyDescent="0.35">
      <c r="A572" s="3"/>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5"/>
    </row>
    <row r="573" spans="1:28" x14ac:dyDescent="0.35">
      <c r="A573" s="3"/>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5"/>
    </row>
    <row r="574" spans="1:28" x14ac:dyDescent="0.35">
      <c r="A574" s="3"/>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5"/>
    </row>
    <row r="575" spans="1:28" x14ac:dyDescent="0.35">
      <c r="A575" s="3"/>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5"/>
    </row>
    <row r="576" spans="1:28" x14ac:dyDescent="0.35">
      <c r="A576" s="3"/>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5"/>
    </row>
    <row r="577" spans="1:28" x14ac:dyDescent="0.35">
      <c r="A577" s="3"/>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5"/>
    </row>
    <row r="578" spans="1:28" x14ac:dyDescent="0.35">
      <c r="A578" s="3"/>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5"/>
    </row>
    <row r="579" spans="1:28" x14ac:dyDescent="0.35">
      <c r="A579" s="3"/>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5"/>
    </row>
    <row r="580" spans="1:28" x14ac:dyDescent="0.35">
      <c r="A580" s="3"/>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5"/>
    </row>
    <row r="581" spans="1:28" x14ac:dyDescent="0.35">
      <c r="A581" s="3"/>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5"/>
    </row>
    <row r="582" spans="1:28" x14ac:dyDescent="0.35">
      <c r="A582" s="3"/>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5"/>
    </row>
    <row r="583" spans="1:28" x14ac:dyDescent="0.35">
      <c r="A583" s="3"/>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5"/>
    </row>
    <row r="584" spans="1:28" x14ac:dyDescent="0.35">
      <c r="A584" s="3"/>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5"/>
    </row>
    <row r="585" spans="1:28" x14ac:dyDescent="0.35">
      <c r="A585" s="3"/>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5"/>
    </row>
    <row r="586" spans="1:28" x14ac:dyDescent="0.35">
      <c r="A586" s="3"/>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5"/>
    </row>
    <row r="587" spans="1:28" x14ac:dyDescent="0.35">
      <c r="A587" s="3"/>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5"/>
    </row>
    <row r="588" spans="1:28" x14ac:dyDescent="0.35">
      <c r="A588" s="3"/>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5"/>
    </row>
    <row r="589" spans="1:28" x14ac:dyDescent="0.35">
      <c r="A589" s="3"/>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5"/>
    </row>
    <row r="590" spans="1:28" x14ac:dyDescent="0.35">
      <c r="A590" s="3"/>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5"/>
    </row>
    <row r="591" spans="1:28" x14ac:dyDescent="0.35">
      <c r="A591" s="3"/>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5"/>
    </row>
    <row r="592" spans="1:28" x14ac:dyDescent="0.35">
      <c r="A592" s="3"/>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5"/>
    </row>
    <row r="593" spans="1:28" x14ac:dyDescent="0.35">
      <c r="A593" s="3"/>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5"/>
    </row>
    <row r="594" spans="1:28" x14ac:dyDescent="0.35">
      <c r="A594" s="3"/>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5"/>
    </row>
    <row r="595" spans="1:28" x14ac:dyDescent="0.35">
      <c r="A595" s="3"/>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5"/>
    </row>
    <row r="596" spans="1:28" x14ac:dyDescent="0.35">
      <c r="A596" s="3"/>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5"/>
    </row>
    <row r="597" spans="1:28" x14ac:dyDescent="0.35">
      <c r="A597" s="3"/>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5"/>
    </row>
    <row r="598" spans="1:28" x14ac:dyDescent="0.35">
      <c r="A598" s="3"/>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5"/>
    </row>
    <row r="599" spans="1:28" x14ac:dyDescent="0.35">
      <c r="A599" s="3"/>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5"/>
    </row>
    <row r="600" spans="1:28" x14ac:dyDescent="0.35">
      <c r="A600" s="3"/>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5"/>
    </row>
    <row r="601" spans="1:28" x14ac:dyDescent="0.35">
      <c r="A601" s="3"/>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5"/>
    </row>
    <row r="602" spans="1:28" x14ac:dyDescent="0.35">
      <c r="A602" s="3"/>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5"/>
    </row>
    <row r="603" spans="1:28" x14ac:dyDescent="0.35">
      <c r="A603" s="3"/>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5"/>
    </row>
    <row r="604" spans="1:28" x14ac:dyDescent="0.35">
      <c r="A604" s="3"/>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5"/>
    </row>
    <row r="605" spans="1:28" x14ac:dyDescent="0.35">
      <c r="A605" s="3"/>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5"/>
    </row>
    <row r="606" spans="1:28" x14ac:dyDescent="0.35">
      <c r="A606" s="3"/>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5"/>
    </row>
    <row r="607" spans="1:28" x14ac:dyDescent="0.35">
      <c r="A607" s="3"/>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5"/>
    </row>
    <row r="608" spans="1:28" x14ac:dyDescent="0.35">
      <c r="A608" s="3"/>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5"/>
    </row>
    <row r="609" spans="1:28" x14ac:dyDescent="0.35">
      <c r="A609" s="3"/>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5"/>
    </row>
    <row r="610" spans="1:28" x14ac:dyDescent="0.35">
      <c r="A610" s="3"/>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5"/>
    </row>
    <row r="611" spans="1:28" x14ac:dyDescent="0.35">
      <c r="A611" s="3"/>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5"/>
    </row>
    <row r="612" spans="1:28" x14ac:dyDescent="0.35">
      <c r="A612" s="3"/>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5"/>
    </row>
    <row r="613" spans="1:28" x14ac:dyDescent="0.35">
      <c r="A613" s="3"/>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5"/>
    </row>
    <row r="614" spans="1:28" x14ac:dyDescent="0.35">
      <c r="A614" s="3"/>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5"/>
    </row>
    <row r="615" spans="1:28" x14ac:dyDescent="0.35">
      <c r="A615" s="3"/>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5"/>
    </row>
    <row r="616" spans="1:28" x14ac:dyDescent="0.35">
      <c r="A616" s="3"/>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5"/>
    </row>
    <row r="617" spans="1:28" x14ac:dyDescent="0.35">
      <c r="A617" s="3"/>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5"/>
    </row>
    <row r="618" spans="1:28" x14ac:dyDescent="0.35">
      <c r="A618" s="3"/>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5"/>
    </row>
    <row r="619" spans="1:28" x14ac:dyDescent="0.35">
      <c r="A619" s="3"/>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5"/>
    </row>
    <row r="620" spans="1:28" x14ac:dyDescent="0.35">
      <c r="A620" s="3"/>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5"/>
    </row>
    <row r="621" spans="1:28" x14ac:dyDescent="0.35">
      <c r="A621" s="3"/>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5"/>
    </row>
    <row r="622" spans="1:28" x14ac:dyDescent="0.35">
      <c r="A622" s="3"/>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5"/>
    </row>
    <row r="623" spans="1:28" x14ac:dyDescent="0.35">
      <c r="A623" s="3"/>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5"/>
    </row>
    <row r="624" spans="1:28" x14ac:dyDescent="0.35">
      <c r="A624" s="3"/>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5"/>
    </row>
    <row r="625" spans="1:28" x14ac:dyDescent="0.35">
      <c r="A625" s="3"/>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5"/>
    </row>
    <row r="626" spans="1:28" x14ac:dyDescent="0.35">
      <c r="A626" s="3"/>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5"/>
    </row>
    <row r="627" spans="1:28" x14ac:dyDescent="0.35">
      <c r="A627" s="3"/>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5"/>
    </row>
    <row r="628" spans="1:28" x14ac:dyDescent="0.35">
      <c r="A628" s="3"/>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5"/>
    </row>
    <row r="629" spans="1:28" x14ac:dyDescent="0.35">
      <c r="A629" s="3"/>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5"/>
    </row>
    <row r="630" spans="1:28" x14ac:dyDescent="0.35">
      <c r="A630" s="3"/>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5"/>
    </row>
    <row r="631" spans="1:28" x14ac:dyDescent="0.35">
      <c r="A631" s="3"/>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5"/>
    </row>
    <row r="632" spans="1:28" x14ac:dyDescent="0.35">
      <c r="A632" s="3"/>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5"/>
    </row>
    <row r="633" spans="1:28" x14ac:dyDescent="0.35">
      <c r="A633" s="3"/>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5"/>
    </row>
    <row r="634" spans="1:28" x14ac:dyDescent="0.35">
      <c r="A634" s="3"/>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5"/>
    </row>
    <row r="635" spans="1:28" x14ac:dyDescent="0.35">
      <c r="A635" s="3"/>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5"/>
    </row>
    <row r="636" spans="1:28" x14ac:dyDescent="0.35">
      <c r="A636" s="3"/>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5"/>
    </row>
    <row r="637" spans="1:28" x14ac:dyDescent="0.35">
      <c r="A637" s="3"/>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5"/>
    </row>
    <row r="638" spans="1:28" x14ac:dyDescent="0.35">
      <c r="A638" s="3"/>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5"/>
    </row>
    <row r="639" spans="1:28" x14ac:dyDescent="0.35">
      <c r="A639" s="3"/>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5"/>
    </row>
    <row r="640" spans="1:28" x14ac:dyDescent="0.35">
      <c r="A640" s="3"/>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5"/>
    </row>
    <row r="641" spans="1:28" x14ac:dyDescent="0.35">
      <c r="A641" s="3"/>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5"/>
    </row>
    <row r="642" spans="1:28" x14ac:dyDescent="0.35">
      <c r="A642" s="3"/>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5"/>
    </row>
    <row r="643" spans="1:28" x14ac:dyDescent="0.35">
      <c r="A643" s="3"/>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5"/>
    </row>
    <row r="644" spans="1:28" x14ac:dyDescent="0.35">
      <c r="A644" s="3"/>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5"/>
    </row>
    <row r="645" spans="1:28" x14ac:dyDescent="0.35">
      <c r="A645" s="3"/>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5"/>
    </row>
    <row r="646" spans="1:28" x14ac:dyDescent="0.35">
      <c r="A646" s="3"/>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5"/>
    </row>
    <row r="647" spans="1:28" x14ac:dyDescent="0.35">
      <c r="A647" s="3"/>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5"/>
    </row>
    <row r="648" spans="1:28" x14ac:dyDescent="0.35">
      <c r="A648" s="3"/>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5"/>
    </row>
    <row r="649" spans="1:28" x14ac:dyDescent="0.35">
      <c r="A649" s="3"/>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5"/>
    </row>
    <row r="650" spans="1:28" x14ac:dyDescent="0.35">
      <c r="A650" s="3"/>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5"/>
    </row>
    <row r="651" spans="1:28" x14ac:dyDescent="0.35">
      <c r="A651" s="3"/>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5"/>
    </row>
    <row r="652" spans="1:28" x14ac:dyDescent="0.35">
      <c r="A652" s="3"/>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5"/>
    </row>
    <row r="653" spans="1:28" x14ac:dyDescent="0.35">
      <c r="A653" s="3"/>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5"/>
    </row>
    <row r="654" spans="1:28" x14ac:dyDescent="0.35">
      <c r="A654" s="3"/>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5"/>
    </row>
    <row r="655" spans="1:28" x14ac:dyDescent="0.35">
      <c r="A655" s="3"/>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5"/>
    </row>
    <row r="656" spans="1:28" x14ac:dyDescent="0.35">
      <c r="A656" s="3"/>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5"/>
    </row>
    <row r="657" spans="1:28" x14ac:dyDescent="0.35">
      <c r="A657" s="3"/>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5"/>
    </row>
    <row r="658" spans="1:28" x14ac:dyDescent="0.35">
      <c r="A658" s="3"/>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5"/>
    </row>
    <row r="659" spans="1:28" x14ac:dyDescent="0.35">
      <c r="A659" s="3"/>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5"/>
    </row>
    <row r="660" spans="1:28" x14ac:dyDescent="0.35">
      <c r="A660" s="3"/>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5"/>
    </row>
    <row r="661" spans="1:28" x14ac:dyDescent="0.35">
      <c r="A661" s="3"/>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5"/>
    </row>
    <row r="662" spans="1:28" x14ac:dyDescent="0.35">
      <c r="A662" s="3"/>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5"/>
    </row>
    <row r="663" spans="1:28" x14ac:dyDescent="0.35">
      <c r="A663" s="3"/>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5"/>
    </row>
    <row r="664" spans="1:28" x14ac:dyDescent="0.35">
      <c r="A664" s="3"/>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5"/>
    </row>
    <row r="665" spans="1:28" x14ac:dyDescent="0.35">
      <c r="A665" s="3"/>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5"/>
    </row>
    <row r="666" spans="1:28" x14ac:dyDescent="0.35">
      <c r="A666" s="3"/>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5"/>
    </row>
    <row r="667" spans="1:28" x14ac:dyDescent="0.35">
      <c r="A667" s="3"/>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5"/>
    </row>
    <row r="668" spans="1:28" x14ac:dyDescent="0.35">
      <c r="A668" s="3"/>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5"/>
    </row>
    <row r="669" spans="1:28" x14ac:dyDescent="0.35">
      <c r="A669" s="3"/>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5"/>
    </row>
    <row r="670" spans="1:28" x14ac:dyDescent="0.35">
      <c r="A670" s="3"/>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5"/>
    </row>
    <row r="671" spans="1:28" x14ac:dyDescent="0.35">
      <c r="A671" s="3"/>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5"/>
    </row>
    <row r="672" spans="1:28" x14ac:dyDescent="0.35">
      <c r="A672" s="3"/>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5"/>
    </row>
    <row r="673" spans="1:28" x14ac:dyDescent="0.35">
      <c r="A673" s="3"/>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5"/>
    </row>
    <row r="674" spans="1:28" x14ac:dyDescent="0.35">
      <c r="A674" s="3"/>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5"/>
    </row>
    <row r="675" spans="1:28" x14ac:dyDescent="0.35">
      <c r="A675" s="3"/>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5"/>
    </row>
    <row r="676" spans="1:28" x14ac:dyDescent="0.35">
      <c r="A676" s="3"/>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5"/>
    </row>
    <row r="677" spans="1:28" x14ac:dyDescent="0.35">
      <c r="A677" s="3"/>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5"/>
    </row>
    <row r="678" spans="1:28" x14ac:dyDescent="0.35">
      <c r="A678" s="3"/>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5"/>
    </row>
    <row r="679" spans="1:28" x14ac:dyDescent="0.35">
      <c r="A679" s="3"/>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5"/>
    </row>
    <row r="680" spans="1:28" x14ac:dyDescent="0.35">
      <c r="A680" s="3"/>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5"/>
    </row>
    <row r="681" spans="1:28" x14ac:dyDescent="0.35">
      <c r="A681" s="3"/>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5"/>
    </row>
    <row r="682" spans="1:28" x14ac:dyDescent="0.35">
      <c r="A682" s="3"/>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5"/>
    </row>
    <row r="683" spans="1:28" x14ac:dyDescent="0.35">
      <c r="A683" s="3"/>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5"/>
    </row>
    <row r="684" spans="1:28" x14ac:dyDescent="0.35">
      <c r="A684" s="3"/>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5"/>
    </row>
    <row r="685" spans="1:28" x14ac:dyDescent="0.35">
      <c r="A685" s="3"/>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5"/>
    </row>
    <row r="686" spans="1:28" x14ac:dyDescent="0.35">
      <c r="A686" s="3"/>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5"/>
    </row>
    <row r="687" spans="1:28" x14ac:dyDescent="0.35">
      <c r="A687" s="3"/>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5"/>
    </row>
    <row r="688" spans="1:28" x14ac:dyDescent="0.35">
      <c r="A688" s="3"/>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5"/>
    </row>
    <row r="689" spans="1:28" x14ac:dyDescent="0.35">
      <c r="A689" s="3"/>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5"/>
    </row>
    <row r="690" spans="1:28" x14ac:dyDescent="0.35">
      <c r="A690" s="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5"/>
    </row>
    <row r="691" spans="1:28" x14ac:dyDescent="0.35">
      <c r="A691" s="3"/>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5"/>
    </row>
    <row r="692" spans="1:28" x14ac:dyDescent="0.35">
      <c r="A692" s="3"/>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5"/>
    </row>
    <row r="693" spans="1:28" x14ac:dyDescent="0.35">
      <c r="A693" s="3"/>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5"/>
    </row>
    <row r="694" spans="1:28" x14ac:dyDescent="0.35">
      <c r="A694" s="3"/>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5"/>
    </row>
    <row r="695" spans="1:28" x14ac:dyDescent="0.35">
      <c r="A695" s="3"/>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5"/>
    </row>
    <row r="696" spans="1:28" x14ac:dyDescent="0.35">
      <c r="A696" s="3"/>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5"/>
    </row>
    <row r="697" spans="1:28" x14ac:dyDescent="0.35">
      <c r="A697" s="3"/>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5"/>
    </row>
    <row r="698" spans="1:28" x14ac:dyDescent="0.35">
      <c r="A698" s="3"/>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5"/>
    </row>
    <row r="699" spans="1:28" x14ac:dyDescent="0.35">
      <c r="A699" s="3"/>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5"/>
    </row>
    <row r="700" spans="1:28" x14ac:dyDescent="0.35">
      <c r="A700" s="3"/>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5"/>
    </row>
    <row r="701" spans="1:28" x14ac:dyDescent="0.35">
      <c r="A701" s="3"/>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5"/>
    </row>
    <row r="702" spans="1:28" x14ac:dyDescent="0.35">
      <c r="A702" s="3"/>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5"/>
    </row>
    <row r="703" spans="1:28" x14ac:dyDescent="0.35">
      <c r="A703" s="3"/>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5"/>
    </row>
    <row r="704" spans="1:28" x14ac:dyDescent="0.35">
      <c r="A704" s="3"/>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5"/>
    </row>
    <row r="705" spans="1:28" x14ac:dyDescent="0.35">
      <c r="A705" s="3"/>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5"/>
    </row>
    <row r="706" spans="1:28" x14ac:dyDescent="0.35">
      <c r="A706" s="3"/>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5"/>
    </row>
    <row r="707" spans="1:28" x14ac:dyDescent="0.35">
      <c r="A707" s="3"/>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5"/>
    </row>
    <row r="708" spans="1:28" x14ac:dyDescent="0.35">
      <c r="A708" s="3"/>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5"/>
    </row>
    <row r="709" spans="1:28" x14ac:dyDescent="0.35">
      <c r="A709" s="3"/>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5"/>
    </row>
    <row r="710" spans="1:28" x14ac:dyDescent="0.35">
      <c r="A710" s="3"/>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5"/>
    </row>
    <row r="711" spans="1:28" x14ac:dyDescent="0.35">
      <c r="A711" s="3"/>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5"/>
    </row>
    <row r="712" spans="1:28" x14ac:dyDescent="0.35">
      <c r="A712" s="3"/>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5"/>
    </row>
    <row r="713" spans="1:28" x14ac:dyDescent="0.35">
      <c r="A713" s="3"/>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5"/>
    </row>
    <row r="714" spans="1:28" x14ac:dyDescent="0.35">
      <c r="A714" s="3"/>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5"/>
    </row>
    <row r="715" spans="1:28" x14ac:dyDescent="0.35">
      <c r="A715" s="3"/>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5"/>
    </row>
    <row r="716" spans="1:28" x14ac:dyDescent="0.35">
      <c r="A716" s="3"/>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5"/>
    </row>
    <row r="717" spans="1:28" x14ac:dyDescent="0.35">
      <c r="A717" s="3"/>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5"/>
    </row>
    <row r="718" spans="1:28" x14ac:dyDescent="0.35">
      <c r="A718" s="3"/>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5"/>
    </row>
    <row r="719" spans="1:28" x14ac:dyDescent="0.35">
      <c r="A719" s="3"/>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5"/>
    </row>
    <row r="720" spans="1:28" x14ac:dyDescent="0.35">
      <c r="A720" s="3"/>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5"/>
    </row>
    <row r="721" spans="1:28" x14ac:dyDescent="0.35">
      <c r="A721" s="3"/>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5"/>
    </row>
    <row r="722" spans="1:28" x14ac:dyDescent="0.35">
      <c r="A722" s="3"/>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5"/>
    </row>
    <row r="723" spans="1:28" x14ac:dyDescent="0.35">
      <c r="A723" s="3"/>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5"/>
    </row>
    <row r="724" spans="1:28" x14ac:dyDescent="0.35">
      <c r="A724" s="3"/>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5"/>
    </row>
    <row r="725" spans="1:28" x14ac:dyDescent="0.35">
      <c r="A725" s="3"/>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5"/>
    </row>
    <row r="726" spans="1:28" x14ac:dyDescent="0.35">
      <c r="A726" s="3"/>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5"/>
    </row>
    <row r="727" spans="1:28" x14ac:dyDescent="0.35">
      <c r="A727" s="3"/>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5"/>
    </row>
    <row r="728" spans="1:28" x14ac:dyDescent="0.35">
      <c r="A728" s="3"/>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5"/>
    </row>
    <row r="729" spans="1:28" x14ac:dyDescent="0.35">
      <c r="A729" s="3"/>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5"/>
    </row>
    <row r="730" spans="1:28" x14ac:dyDescent="0.35">
      <c r="A730" s="3"/>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5"/>
    </row>
    <row r="731" spans="1:28" x14ac:dyDescent="0.35">
      <c r="A731" s="3"/>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5"/>
    </row>
    <row r="732" spans="1:28" x14ac:dyDescent="0.35">
      <c r="A732" s="3"/>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5"/>
    </row>
    <row r="733" spans="1:28" x14ac:dyDescent="0.35">
      <c r="A733" s="3"/>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5"/>
    </row>
    <row r="734" spans="1:28" x14ac:dyDescent="0.35">
      <c r="A734" s="3"/>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5"/>
    </row>
    <row r="735" spans="1:28" x14ac:dyDescent="0.35">
      <c r="A735" s="3"/>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5"/>
    </row>
    <row r="736" spans="1:28" x14ac:dyDescent="0.35">
      <c r="A736" s="3"/>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5"/>
    </row>
    <row r="737" spans="1:28" x14ac:dyDescent="0.35">
      <c r="A737" s="3"/>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5"/>
    </row>
    <row r="738" spans="1:28" x14ac:dyDescent="0.35">
      <c r="A738" s="3"/>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5"/>
    </row>
    <row r="739" spans="1:28" x14ac:dyDescent="0.35">
      <c r="A739" s="3"/>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5"/>
    </row>
    <row r="740" spans="1:28" x14ac:dyDescent="0.35">
      <c r="A740" s="3"/>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5"/>
    </row>
    <row r="741" spans="1:28" x14ac:dyDescent="0.35">
      <c r="A741" s="3"/>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5"/>
    </row>
    <row r="742" spans="1:28" x14ac:dyDescent="0.35">
      <c r="A742" s="3"/>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5"/>
    </row>
    <row r="743" spans="1:28" x14ac:dyDescent="0.35">
      <c r="A743" s="3"/>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5"/>
    </row>
    <row r="744" spans="1:28" x14ac:dyDescent="0.35">
      <c r="A744" s="3"/>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5"/>
    </row>
    <row r="745" spans="1:28" x14ac:dyDescent="0.35">
      <c r="A745" s="3"/>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5"/>
    </row>
    <row r="746" spans="1:28" x14ac:dyDescent="0.35">
      <c r="A746" s="3"/>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5"/>
    </row>
    <row r="747" spans="1:28" x14ac:dyDescent="0.35">
      <c r="A747" s="3"/>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5"/>
    </row>
    <row r="748" spans="1:28" x14ac:dyDescent="0.35">
      <c r="A748" s="3"/>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5"/>
    </row>
    <row r="749" spans="1:28" x14ac:dyDescent="0.35">
      <c r="A749" s="3"/>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5"/>
    </row>
    <row r="750" spans="1:28" x14ac:dyDescent="0.35">
      <c r="A750" s="3"/>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5"/>
    </row>
    <row r="751" spans="1:28" x14ac:dyDescent="0.35">
      <c r="A751" s="3"/>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5"/>
    </row>
    <row r="752" spans="1:28" x14ac:dyDescent="0.35">
      <c r="A752" s="3"/>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5"/>
    </row>
    <row r="753" spans="1:28" x14ac:dyDescent="0.35">
      <c r="A753" s="3"/>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5"/>
    </row>
    <row r="754" spans="1:28" x14ac:dyDescent="0.35">
      <c r="A754" s="3"/>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5"/>
    </row>
    <row r="755" spans="1:28" x14ac:dyDescent="0.35">
      <c r="A755" s="3"/>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5"/>
    </row>
    <row r="756" spans="1:28" x14ac:dyDescent="0.35">
      <c r="A756" s="3"/>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5"/>
    </row>
    <row r="757" spans="1:28" x14ac:dyDescent="0.35">
      <c r="A757" s="3"/>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5"/>
    </row>
    <row r="758" spans="1:28" x14ac:dyDescent="0.35">
      <c r="A758" s="3"/>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5"/>
    </row>
    <row r="759" spans="1:28" x14ac:dyDescent="0.35">
      <c r="A759" s="3"/>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5"/>
    </row>
    <row r="760" spans="1:28" x14ac:dyDescent="0.35">
      <c r="A760" s="3"/>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5"/>
    </row>
    <row r="761" spans="1:28" x14ac:dyDescent="0.35">
      <c r="A761" s="3"/>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5"/>
    </row>
    <row r="762" spans="1:28" x14ac:dyDescent="0.35">
      <c r="A762" s="3"/>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5"/>
    </row>
    <row r="763" spans="1:28" x14ac:dyDescent="0.35">
      <c r="A763" s="3"/>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5"/>
    </row>
    <row r="764" spans="1:28" x14ac:dyDescent="0.35">
      <c r="A764" s="3"/>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5"/>
    </row>
    <row r="765" spans="1:28" x14ac:dyDescent="0.35">
      <c r="A765" s="3"/>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5"/>
    </row>
    <row r="766" spans="1:28" x14ac:dyDescent="0.35">
      <c r="A766" s="3"/>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5"/>
    </row>
    <row r="767" spans="1:28" x14ac:dyDescent="0.35">
      <c r="A767" s="3"/>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5"/>
    </row>
    <row r="768" spans="1:28" x14ac:dyDescent="0.35">
      <c r="A768" s="3"/>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5"/>
    </row>
    <row r="769" spans="1:28" x14ac:dyDescent="0.35">
      <c r="A769" s="3"/>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5"/>
    </row>
    <row r="770" spans="1:28" x14ac:dyDescent="0.35">
      <c r="A770" s="3"/>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5"/>
    </row>
    <row r="771" spans="1:28" x14ac:dyDescent="0.35">
      <c r="A771" s="3"/>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5"/>
    </row>
    <row r="772" spans="1:28" x14ac:dyDescent="0.35">
      <c r="A772" s="3"/>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5"/>
    </row>
    <row r="773" spans="1:28" x14ac:dyDescent="0.35">
      <c r="A773" s="3"/>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5"/>
    </row>
    <row r="774" spans="1:28" x14ac:dyDescent="0.35">
      <c r="A774" s="3"/>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5"/>
    </row>
    <row r="775" spans="1:28" x14ac:dyDescent="0.35">
      <c r="A775" s="3"/>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5"/>
    </row>
    <row r="776" spans="1:28" x14ac:dyDescent="0.35">
      <c r="A776" s="3"/>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5"/>
    </row>
    <row r="777" spans="1:28" x14ac:dyDescent="0.35">
      <c r="A777" s="3"/>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5"/>
    </row>
    <row r="778" spans="1:28" x14ac:dyDescent="0.35">
      <c r="A778" s="3"/>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5"/>
    </row>
    <row r="779" spans="1:28" x14ac:dyDescent="0.35">
      <c r="A779" s="3"/>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5"/>
    </row>
    <row r="780" spans="1:28" x14ac:dyDescent="0.35">
      <c r="A780" s="3"/>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5"/>
    </row>
    <row r="781" spans="1:28" x14ac:dyDescent="0.35">
      <c r="A781" s="3"/>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5"/>
    </row>
    <row r="782" spans="1:28" x14ac:dyDescent="0.35">
      <c r="A782" s="3"/>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5"/>
    </row>
    <row r="783" spans="1:28" x14ac:dyDescent="0.35">
      <c r="A783" s="3"/>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5"/>
    </row>
    <row r="784" spans="1:28" x14ac:dyDescent="0.35">
      <c r="A784" s="3"/>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5"/>
    </row>
    <row r="785" spans="1:28" x14ac:dyDescent="0.35">
      <c r="A785" s="3"/>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5"/>
    </row>
    <row r="786" spans="1:28" x14ac:dyDescent="0.35">
      <c r="A786" s="3"/>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5"/>
    </row>
    <row r="787" spans="1:28" x14ac:dyDescent="0.35">
      <c r="A787" s="3"/>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5"/>
    </row>
    <row r="788" spans="1:28" x14ac:dyDescent="0.35">
      <c r="A788" s="3"/>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5"/>
    </row>
    <row r="789" spans="1:28" x14ac:dyDescent="0.35">
      <c r="A789" s="3"/>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5"/>
    </row>
    <row r="790" spans="1:28" x14ac:dyDescent="0.35">
      <c r="A790" s="3"/>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5"/>
    </row>
    <row r="791" spans="1:28" x14ac:dyDescent="0.35">
      <c r="A791" s="3"/>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5"/>
    </row>
    <row r="792" spans="1:28" x14ac:dyDescent="0.35">
      <c r="A792" s="3"/>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5"/>
    </row>
    <row r="793" spans="1:28" x14ac:dyDescent="0.35">
      <c r="A793" s="3"/>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5"/>
    </row>
    <row r="794" spans="1:28" x14ac:dyDescent="0.35">
      <c r="A794" s="3"/>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5"/>
    </row>
    <row r="795" spans="1:28" x14ac:dyDescent="0.35">
      <c r="A795" s="3"/>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5"/>
    </row>
    <row r="796" spans="1:28" x14ac:dyDescent="0.35">
      <c r="A796" s="3"/>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5"/>
    </row>
    <row r="797" spans="1:28" x14ac:dyDescent="0.35">
      <c r="A797" s="3"/>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5"/>
    </row>
    <row r="798" spans="1:28" x14ac:dyDescent="0.35">
      <c r="A798" s="3"/>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5"/>
    </row>
    <row r="799" spans="1:28" x14ac:dyDescent="0.35">
      <c r="A799" s="3"/>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5"/>
    </row>
    <row r="800" spans="1:28" x14ac:dyDescent="0.35">
      <c r="A800" s="3"/>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5"/>
    </row>
    <row r="801" spans="1:28" x14ac:dyDescent="0.35">
      <c r="A801" s="3"/>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5"/>
    </row>
    <row r="802" spans="1:28" x14ac:dyDescent="0.35">
      <c r="A802" s="3"/>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5"/>
    </row>
    <row r="803" spans="1:28" x14ac:dyDescent="0.35">
      <c r="A803" s="3"/>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5"/>
    </row>
    <row r="804" spans="1:28" x14ac:dyDescent="0.35">
      <c r="A804" s="3"/>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5"/>
    </row>
    <row r="805" spans="1:28" x14ac:dyDescent="0.35">
      <c r="A805" s="3"/>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5"/>
    </row>
    <row r="806" spans="1:28" x14ac:dyDescent="0.35">
      <c r="A806" s="3"/>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5"/>
    </row>
    <row r="807" spans="1:28" x14ac:dyDescent="0.35">
      <c r="A807" s="3"/>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5"/>
    </row>
    <row r="808" spans="1:28" x14ac:dyDescent="0.35">
      <c r="A808" s="3"/>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5"/>
    </row>
    <row r="809" spans="1:28" x14ac:dyDescent="0.35">
      <c r="A809" s="3"/>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5"/>
    </row>
    <row r="810" spans="1:28" x14ac:dyDescent="0.35">
      <c r="A810" s="3"/>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5"/>
    </row>
    <row r="811" spans="1:28" x14ac:dyDescent="0.35">
      <c r="A811" s="3"/>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5"/>
    </row>
    <row r="812" spans="1:28" x14ac:dyDescent="0.35">
      <c r="A812" s="3"/>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5"/>
    </row>
    <row r="813" spans="1:28" x14ac:dyDescent="0.35">
      <c r="A813" s="3"/>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5"/>
    </row>
    <row r="814" spans="1:28" x14ac:dyDescent="0.35">
      <c r="A814" s="3"/>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5"/>
    </row>
    <row r="815" spans="1:28" x14ac:dyDescent="0.35">
      <c r="A815" s="3"/>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5"/>
    </row>
    <row r="816" spans="1:28" x14ac:dyDescent="0.35">
      <c r="A816" s="3"/>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5"/>
    </row>
    <row r="817" spans="1:28" x14ac:dyDescent="0.35">
      <c r="A817" s="3"/>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5"/>
    </row>
    <row r="818" spans="1:28" x14ac:dyDescent="0.35">
      <c r="A818" s="3"/>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5"/>
    </row>
    <row r="819" spans="1:28" x14ac:dyDescent="0.35">
      <c r="A819" s="3"/>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5"/>
    </row>
    <row r="820" spans="1:28" x14ac:dyDescent="0.35">
      <c r="A820" s="3"/>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5"/>
    </row>
    <row r="821" spans="1:28" x14ac:dyDescent="0.35">
      <c r="A821" s="3"/>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5"/>
    </row>
    <row r="822" spans="1:28" x14ac:dyDescent="0.35">
      <c r="A822" s="3"/>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5"/>
    </row>
    <row r="823" spans="1:28" x14ac:dyDescent="0.35">
      <c r="A823" s="3"/>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5"/>
    </row>
    <row r="824" spans="1:28" x14ac:dyDescent="0.35">
      <c r="A824" s="3"/>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5"/>
    </row>
    <row r="825" spans="1:28" x14ac:dyDescent="0.35">
      <c r="A825" s="3"/>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5"/>
    </row>
    <row r="826" spans="1:28" x14ac:dyDescent="0.35">
      <c r="A826" s="3"/>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5"/>
    </row>
    <row r="827" spans="1:28" x14ac:dyDescent="0.35">
      <c r="A827" s="3"/>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5"/>
    </row>
    <row r="828" spans="1:28" x14ac:dyDescent="0.35">
      <c r="A828" s="3"/>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5"/>
    </row>
    <row r="829" spans="1:28" x14ac:dyDescent="0.35">
      <c r="A829" s="3"/>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5"/>
    </row>
    <row r="830" spans="1:28" x14ac:dyDescent="0.35">
      <c r="A830" s="3"/>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5"/>
    </row>
    <row r="831" spans="1:28" x14ac:dyDescent="0.35">
      <c r="A831" s="3"/>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5"/>
    </row>
    <row r="832" spans="1:28" x14ac:dyDescent="0.35">
      <c r="A832" s="3"/>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5"/>
    </row>
    <row r="833" spans="1:28" x14ac:dyDescent="0.35">
      <c r="A833" s="3"/>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5"/>
    </row>
    <row r="834" spans="1:28" x14ac:dyDescent="0.35">
      <c r="A834" s="3"/>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5"/>
    </row>
    <row r="835" spans="1:28" x14ac:dyDescent="0.35">
      <c r="A835" s="3"/>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5"/>
    </row>
    <row r="836" spans="1:28" x14ac:dyDescent="0.35">
      <c r="A836" s="3"/>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5"/>
    </row>
    <row r="837" spans="1:28" x14ac:dyDescent="0.35">
      <c r="A837" s="3"/>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5"/>
    </row>
    <row r="838" spans="1:28" x14ac:dyDescent="0.35">
      <c r="A838" s="3"/>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5"/>
    </row>
    <row r="839" spans="1:28" x14ac:dyDescent="0.35">
      <c r="A839" s="3"/>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5"/>
    </row>
    <row r="840" spans="1:28" x14ac:dyDescent="0.35">
      <c r="A840" s="3"/>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5"/>
    </row>
    <row r="841" spans="1:28" x14ac:dyDescent="0.35">
      <c r="A841" s="3"/>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5"/>
    </row>
    <row r="842" spans="1:28" x14ac:dyDescent="0.35">
      <c r="A842" s="3"/>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5"/>
    </row>
    <row r="843" spans="1:28" x14ac:dyDescent="0.35">
      <c r="A843" s="3"/>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5"/>
    </row>
    <row r="844" spans="1:28" x14ac:dyDescent="0.35">
      <c r="A844" s="3"/>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5"/>
    </row>
    <row r="845" spans="1:28" x14ac:dyDescent="0.35">
      <c r="A845" s="3"/>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5"/>
    </row>
    <row r="846" spans="1:28" x14ac:dyDescent="0.35">
      <c r="A846" s="3"/>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5"/>
    </row>
    <row r="847" spans="1:28" x14ac:dyDescent="0.35">
      <c r="A847" s="3"/>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5"/>
    </row>
    <row r="848" spans="1:28" x14ac:dyDescent="0.35">
      <c r="A848" s="3"/>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5"/>
    </row>
    <row r="849" spans="1:28" x14ac:dyDescent="0.35">
      <c r="A849" s="3"/>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5"/>
    </row>
    <row r="850" spans="1:28" x14ac:dyDescent="0.35">
      <c r="A850" s="3"/>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5"/>
    </row>
    <row r="851" spans="1:28" x14ac:dyDescent="0.35">
      <c r="A851" s="3"/>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5"/>
    </row>
    <row r="852" spans="1:28" x14ac:dyDescent="0.35">
      <c r="A852" s="3"/>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5"/>
    </row>
    <row r="853" spans="1:28" x14ac:dyDescent="0.35">
      <c r="A853" s="3"/>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5"/>
    </row>
    <row r="854" spans="1:28" x14ac:dyDescent="0.35">
      <c r="A854" s="3"/>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5"/>
    </row>
    <row r="855" spans="1:28" x14ac:dyDescent="0.35">
      <c r="A855" s="3"/>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5"/>
    </row>
    <row r="856" spans="1:28" x14ac:dyDescent="0.35">
      <c r="A856" s="3"/>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5"/>
    </row>
    <row r="857" spans="1:28" x14ac:dyDescent="0.35">
      <c r="A857" s="3"/>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5"/>
    </row>
    <row r="858" spans="1:28" x14ac:dyDescent="0.35">
      <c r="A858" s="3"/>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5"/>
    </row>
    <row r="859" spans="1:28" x14ac:dyDescent="0.35">
      <c r="A859" s="3"/>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5"/>
    </row>
    <row r="860" spans="1:28" x14ac:dyDescent="0.35">
      <c r="A860" s="3"/>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5"/>
    </row>
    <row r="861" spans="1:28" x14ac:dyDescent="0.35">
      <c r="A861" s="3"/>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5"/>
    </row>
    <row r="862" spans="1:28" x14ac:dyDescent="0.35">
      <c r="A862" s="3"/>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5"/>
    </row>
    <row r="863" spans="1:28" x14ac:dyDescent="0.35">
      <c r="A863" s="3"/>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5"/>
    </row>
    <row r="864" spans="1:28" x14ac:dyDescent="0.35">
      <c r="A864" s="3"/>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5"/>
    </row>
    <row r="865" spans="1:28" x14ac:dyDescent="0.35">
      <c r="A865" s="3"/>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5"/>
    </row>
    <row r="866" spans="1:28" x14ac:dyDescent="0.35">
      <c r="A866" s="3"/>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5"/>
    </row>
    <row r="867" spans="1:28" x14ac:dyDescent="0.35">
      <c r="A867" s="3"/>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5"/>
    </row>
    <row r="868" spans="1:28" x14ac:dyDescent="0.35">
      <c r="A868" s="3"/>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5"/>
    </row>
    <row r="869" spans="1:28" x14ac:dyDescent="0.35">
      <c r="A869" s="3"/>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5"/>
    </row>
    <row r="870" spans="1:28" x14ac:dyDescent="0.35">
      <c r="A870" s="3"/>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5"/>
    </row>
    <row r="871" spans="1:28" x14ac:dyDescent="0.35">
      <c r="A871" s="3"/>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5"/>
    </row>
    <row r="872" spans="1:28" x14ac:dyDescent="0.35">
      <c r="A872" s="3"/>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5"/>
    </row>
    <row r="873" spans="1:28" x14ac:dyDescent="0.35">
      <c r="A873" s="3"/>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5"/>
    </row>
    <row r="874" spans="1:28" x14ac:dyDescent="0.35">
      <c r="A874" s="3"/>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5"/>
    </row>
    <row r="875" spans="1:28" x14ac:dyDescent="0.35">
      <c r="A875" s="3"/>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5"/>
    </row>
    <row r="876" spans="1:28" x14ac:dyDescent="0.35">
      <c r="A876" s="3"/>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5"/>
    </row>
    <row r="877" spans="1:28" x14ac:dyDescent="0.35">
      <c r="A877" s="3"/>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5"/>
    </row>
    <row r="878" spans="1:28" x14ac:dyDescent="0.35">
      <c r="A878" s="3"/>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5"/>
    </row>
    <row r="879" spans="1:28" x14ac:dyDescent="0.35">
      <c r="A879" s="3"/>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5"/>
    </row>
    <row r="880" spans="1:28" x14ac:dyDescent="0.35">
      <c r="A880" s="3"/>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5"/>
    </row>
    <row r="881" spans="1:28" x14ac:dyDescent="0.35">
      <c r="A881" s="3"/>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5"/>
    </row>
    <row r="882" spans="1:28" x14ac:dyDescent="0.35">
      <c r="A882" s="3"/>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5"/>
    </row>
    <row r="883" spans="1:28" x14ac:dyDescent="0.35">
      <c r="A883" s="3"/>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5"/>
    </row>
    <row r="884" spans="1:28" x14ac:dyDescent="0.35">
      <c r="A884" s="3"/>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5"/>
    </row>
    <row r="885" spans="1:28" x14ac:dyDescent="0.35">
      <c r="A885" s="3"/>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5"/>
    </row>
    <row r="886" spans="1:28" x14ac:dyDescent="0.35">
      <c r="A886" s="3"/>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5"/>
    </row>
    <row r="887" spans="1:28" x14ac:dyDescent="0.35">
      <c r="A887" s="3"/>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5"/>
    </row>
    <row r="888" spans="1:28" x14ac:dyDescent="0.35">
      <c r="A888" s="3"/>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5"/>
    </row>
    <row r="889" spans="1:28" x14ac:dyDescent="0.35">
      <c r="A889" s="3"/>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5"/>
    </row>
    <row r="890" spans="1:28" x14ac:dyDescent="0.35">
      <c r="A890" s="3"/>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5"/>
    </row>
    <row r="891" spans="1:28" x14ac:dyDescent="0.35">
      <c r="A891" s="3"/>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5"/>
    </row>
    <row r="892" spans="1:28" x14ac:dyDescent="0.35">
      <c r="A892" s="3"/>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5"/>
    </row>
    <row r="893" spans="1:28" x14ac:dyDescent="0.35">
      <c r="A893" s="3"/>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5"/>
    </row>
    <row r="894" spans="1:28" x14ac:dyDescent="0.35">
      <c r="A894" s="3"/>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5"/>
    </row>
    <row r="895" spans="1:28" x14ac:dyDescent="0.35">
      <c r="A895" s="3"/>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5"/>
    </row>
    <row r="896" spans="1:28" x14ac:dyDescent="0.35">
      <c r="A896" s="3"/>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5"/>
    </row>
    <row r="897" spans="1:28" x14ac:dyDescent="0.35">
      <c r="A897" s="3"/>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5"/>
    </row>
    <row r="898" spans="1:28" x14ac:dyDescent="0.35">
      <c r="A898" s="3"/>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5"/>
    </row>
    <row r="899" spans="1:28" x14ac:dyDescent="0.35">
      <c r="A899" s="3"/>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5"/>
    </row>
    <row r="900" spans="1:28" x14ac:dyDescent="0.35">
      <c r="A900" s="3"/>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5"/>
    </row>
    <row r="901" spans="1:28" x14ac:dyDescent="0.35">
      <c r="A901" s="3"/>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5"/>
    </row>
    <row r="902" spans="1:28" x14ac:dyDescent="0.35">
      <c r="A902" s="3"/>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5"/>
    </row>
    <row r="903" spans="1:28" x14ac:dyDescent="0.35">
      <c r="A903" s="3"/>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5"/>
    </row>
    <row r="904" spans="1:28" x14ac:dyDescent="0.35">
      <c r="A904" s="3"/>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5"/>
    </row>
    <row r="905" spans="1:28" x14ac:dyDescent="0.35">
      <c r="A905" s="3"/>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5"/>
    </row>
    <row r="906" spans="1:28" x14ac:dyDescent="0.35">
      <c r="A906" s="3"/>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5"/>
    </row>
    <row r="907" spans="1:28" x14ac:dyDescent="0.35">
      <c r="A907" s="3"/>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5"/>
    </row>
    <row r="908" spans="1:28" x14ac:dyDescent="0.35">
      <c r="A908" s="3"/>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5"/>
    </row>
    <row r="909" spans="1:28" x14ac:dyDescent="0.35">
      <c r="A909" s="3"/>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5"/>
    </row>
    <row r="910" spans="1:28" x14ac:dyDescent="0.35">
      <c r="A910" s="3"/>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5"/>
    </row>
    <row r="911" spans="1:28" x14ac:dyDescent="0.35">
      <c r="A911" s="3"/>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5"/>
    </row>
    <row r="912" spans="1:28" x14ac:dyDescent="0.35">
      <c r="A912" s="3"/>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5"/>
    </row>
    <row r="913" spans="1:28" x14ac:dyDescent="0.35">
      <c r="A913" s="3"/>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5"/>
    </row>
    <row r="914" spans="1:28" x14ac:dyDescent="0.35">
      <c r="A914" s="3"/>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5"/>
    </row>
    <row r="915" spans="1:28" x14ac:dyDescent="0.35">
      <c r="A915" s="3"/>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5"/>
    </row>
    <row r="916" spans="1:28" x14ac:dyDescent="0.35">
      <c r="A916" s="3"/>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5"/>
    </row>
    <row r="917" spans="1:28" x14ac:dyDescent="0.35">
      <c r="A917" s="3"/>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5"/>
    </row>
    <row r="918" spans="1:28" x14ac:dyDescent="0.35">
      <c r="A918" s="3"/>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5"/>
    </row>
    <row r="919" spans="1:28" x14ac:dyDescent="0.35">
      <c r="A919" s="3"/>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5"/>
    </row>
    <row r="920" spans="1:28" x14ac:dyDescent="0.35">
      <c r="A920" s="3"/>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5"/>
    </row>
    <row r="921" spans="1:28" x14ac:dyDescent="0.35">
      <c r="A921" s="3"/>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5"/>
    </row>
    <row r="922" spans="1:28" x14ac:dyDescent="0.35">
      <c r="A922" s="3"/>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5"/>
    </row>
    <row r="923" spans="1:28" x14ac:dyDescent="0.35">
      <c r="A923" s="3"/>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5"/>
    </row>
    <row r="924" spans="1:28" x14ac:dyDescent="0.35">
      <c r="A924" s="3"/>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5"/>
    </row>
    <row r="925" spans="1:28" x14ac:dyDescent="0.35">
      <c r="A925" s="3"/>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5"/>
    </row>
    <row r="926" spans="1:28" x14ac:dyDescent="0.35">
      <c r="A926" s="3"/>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5"/>
    </row>
    <row r="927" spans="1:28" x14ac:dyDescent="0.35">
      <c r="A927" s="3"/>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5"/>
    </row>
    <row r="928" spans="1:28" x14ac:dyDescent="0.35">
      <c r="A928" s="3"/>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5"/>
    </row>
    <row r="929" spans="1:28" x14ac:dyDescent="0.35">
      <c r="A929" s="3"/>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5"/>
    </row>
    <row r="930" spans="1:28" x14ac:dyDescent="0.35">
      <c r="A930" s="3"/>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5"/>
    </row>
    <row r="931" spans="1:28" x14ac:dyDescent="0.35">
      <c r="A931" s="3"/>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5"/>
    </row>
    <row r="932" spans="1:28" x14ac:dyDescent="0.35">
      <c r="A932" s="3"/>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5"/>
    </row>
    <row r="933" spans="1:28" x14ac:dyDescent="0.35">
      <c r="A933" s="3"/>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5"/>
    </row>
    <row r="934" spans="1:28" x14ac:dyDescent="0.35">
      <c r="A934" s="3"/>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5"/>
    </row>
    <row r="935" spans="1:28" x14ac:dyDescent="0.35">
      <c r="A935" s="3"/>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5"/>
    </row>
    <row r="936" spans="1:28" x14ac:dyDescent="0.35">
      <c r="A936" s="3"/>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5"/>
    </row>
    <row r="937" spans="1:28" x14ac:dyDescent="0.35">
      <c r="A937" s="3"/>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5"/>
    </row>
    <row r="938" spans="1:28" x14ac:dyDescent="0.35">
      <c r="A938" s="3"/>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5"/>
    </row>
    <row r="939" spans="1:28" x14ac:dyDescent="0.35">
      <c r="A939" s="3"/>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5"/>
    </row>
    <row r="940" spans="1:28" x14ac:dyDescent="0.35">
      <c r="A940" s="3"/>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5"/>
    </row>
    <row r="941" spans="1:28" x14ac:dyDescent="0.35">
      <c r="A941" s="3"/>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5"/>
    </row>
    <row r="942" spans="1:28" x14ac:dyDescent="0.35">
      <c r="A942" s="3"/>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5"/>
    </row>
    <row r="943" spans="1:28" x14ac:dyDescent="0.35">
      <c r="A943" s="3"/>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5"/>
    </row>
    <row r="944" spans="1:28" x14ac:dyDescent="0.35">
      <c r="A944" s="3"/>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5"/>
    </row>
    <row r="945" spans="1:28" x14ac:dyDescent="0.35">
      <c r="A945" s="3"/>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5"/>
    </row>
    <row r="946" spans="1:28" x14ac:dyDescent="0.35">
      <c r="A946" s="3"/>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5"/>
    </row>
    <row r="947" spans="1:28" x14ac:dyDescent="0.35">
      <c r="A947" s="3"/>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5"/>
    </row>
    <row r="948" spans="1:28" x14ac:dyDescent="0.35">
      <c r="A948" s="3"/>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5"/>
    </row>
    <row r="949" spans="1:28" x14ac:dyDescent="0.35">
      <c r="A949" s="3"/>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5"/>
    </row>
    <row r="950" spans="1:28" x14ac:dyDescent="0.35">
      <c r="A950" s="3"/>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5"/>
    </row>
    <row r="951" spans="1:28" x14ac:dyDescent="0.35">
      <c r="A951" s="3"/>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5"/>
    </row>
    <row r="952" spans="1:28" x14ac:dyDescent="0.35">
      <c r="A952" s="3"/>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5"/>
    </row>
    <row r="953" spans="1:28" x14ac:dyDescent="0.35">
      <c r="A953" s="3"/>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5"/>
    </row>
    <row r="954" spans="1:28" x14ac:dyDescent="0.35">
      <c r="A954" s="3"/>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5"/>
    </row>
    <row r="955" spans="1:28" x14ac:dyDescent="0.35">
      <c r="A955" s="3"/>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5"/>
    </row>
    <row r="956" spans="1:28" x14ac:dyDescent="0.35">
      <c r="A956" s="3"/>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5"/>
    </row>
    <row r="957" spans="1:28" x14ac:dyDescent="0.35">
      <c r="A957" s="3"/>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5"/>
    </row>
    <row r="958" spans="1:28" x14ac:dyDescent="0.35">
      <c r="A958" s="3"/>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5"/>
    </row>
    <row r="959" spans="1:28" x14ac:dyDescent="0.35">
      <c r="A959" s="3"/>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5"/>
    </row>
    <row r="960" spans="1:28" x14ac:dyDescent="0.35">
      <c r="A960" s="3"/>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5"/>
    </row>
    <row r="961" spans="1:28" x14ac:dyDescent="0.35">
      <c r="A961" s="3"/>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5"/>
    </row>
    <row r="962" spans="1:28" x14ac:dyDescent="0.35">
      <c r="A962" s="3"/>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5"/>
    </row>
    <row r="963" spans="1:28" x14ac:dyDescent="0.35">
      <c r="A963" s="3"/>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5"/>
    </row>
    <row r="964" spans="1:28" x14ac:dyDescent="0.35">
      <c r="A964" s="3"/>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5"/>
    </row>
    <row r="965" spans="1:28" x14ac:dyDescent="0.35">
      <c r="A965" s="3"/>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5"/>
    </row>
    <row r="966" spans="1:28" x14ac:dyDescent="0.35">
      <c r="A966" s="3"/>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5"/>
    </row>
    <row r="967" spans="1:28" x14ac:dyDescent="0.35">
      <c r="A967" s="3"/>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5"/>
    </row>
    <row r="968" spans="1:28" x14ac:dyDescent="0.35">
      <c r="A968" s="3"/>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5"/>
    </row>
    <row r="969" spans="1:28" x14ac:dyDescent="0.35">
      <c r="A969" s="3"/>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5"/>
    </row>
    <row r="970" spans="1:28" x14ac:dyDescent="0.35">
      <c r="A970" s="3"/>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5"/>
    </row>
    <row r="971" spans="1:28" x14ac:dyDescent="0.35">
      <c r="A971" s="3"/>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5"/>
    </row>
    <row r="972" spans="1:28" x14ac:dyDescent="0.35">
      <c r="A972" s="3"/>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5"/>
    </row>
    <row r="973" spans="1:28" x14ac:dyDescent="0.35">
      <c r="A973" s="3"/>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5"/>
    </row>
    <row r="974" spans="1:28" x14ac:dyDescent="0.35">
      <c r="A974" s="3"/>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5"/>
    </row>
    <row r="975" spans="1:28" x14ac:dyDescent="0.35">
      <c r="A975" s="3"/>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5"/>
    </row>
    <row r="976" spans="1:28" x14ac:dyDescent="0.35">
      <c r="A976" s="3"/>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5"/>
    </row>
    <row r="977" spans="1:28" x14ac:dyDescent="0.35">
      <c r="A977" s="3"/>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5"/>
    </row>
    <row r="978" spans="1:28" x14ac:dyDescent="0.35">
      <c r="A978" s="3"/>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5"/>
    </row>
    <row r="979" spans="1:28" x14ac:dyDescent="0.35">
      <c r="A979" s="3"/>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5"/>
    </row>
    <row r="980" spans="1:28" x14ac:dyDescent="0.35">
      <c r="A980" s="3"/>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5"/>
    </row>
    <row r="981" spans="1:28" x14ac:dyDescent="0.35">
      <c r="A981" s="3"/>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5"/>
    </row>
    <row r="982" spans="1:28" x14ac:dyDescent="0.35">
      <c r="A982" s="3"/>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5"/>
    </row>
    <row r="983" spans="1:28" x14ac:dyDescent="0.35">
      <c r="A983" s="3"/>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5"/>
    </row>
    <row r="984" spans="1:28" x14ac:dyDescent="0.35">
      <c r="A984" s="3"/>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5"/>
    </row>
    <row r="985" spans="1:28" x14ac:dyDescent="0.35">
      <c r="A985" s="3"/>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5"/>
    </row>
    <row r="986" spans="1:28" x14ac:dyDescent="0.35">
      <c r="A986" s="3"/>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5"/>
    </row>
    <row r="987" spans="1:28" x14ac:dyDescent="0.35">
      <c r="A987" s="3"/>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5"/>
    </row>
    <row r="988" spans="1:28" x14ac:dyDescent="0.35">
      <c r="A988" s="3"/>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5"/>
    </row>
    <row r="989" spans="1:28" x14ac:dyDescent="0.35">
      <c r="A989" s="3"/>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5"/>
    </row>
    <row r="990" spans="1:28" x14ac:dyDescent="0.35">
      <c r="A990" s="3"/>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5"/>
    </row>
    <row r="991" spans="1:28" x14ac:dyDescent="0.35">
      <c r="A991" s="3"/>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5"/>
    </row>
    <row r="992" spans="1:28" x14ac:dyDescent="0.35">
      <c r="A992" s="3"/>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5"/>
    </row>
    <row r="993" spans="1:28" x14ac:dyDescent="0.35">
      <c r="A993" s="3"/>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5"/>
    </row>
    <row r="994" spans="1:28" x14ac:dyDescent="0.35">
      <c r="A994" s="3"/>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5"/>
    </row>
    <row r="995" spans="1:28" x14ac:dyDescent="0.35">
      <c r="A995" s="3"/>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5"/>
    </row>
    <row r="996" spans="1:28" x14ac:dyDescent="0.35">
      <c r="A996" s="3"/>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5"/>
    </row>
    <row r="997" spans="1:28" x14ac:dyDescent="0.35">
      <c r="A997" s="3"/>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5"/>
    </row>
    <row r="998" spans="1:28" x14ac:dyDescent="0.35">
      <c r="A998" s="3"/>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5"/>
    </row>
    <row r="999" spans="1:28" x14ac:dyDescent="0.35">
      <c r="A999" s="3"/>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5"/>
    </row>
    <row r="1000" spans="1:28" x14ac:dyDescent="0.35">
      <c r="A1000" s="3"/>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5"/>
    </row>
    <row r="1001" spans="1:28" x14ac:dyDescent="0.35">
      <c r="A1001" s="3"/>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c r="AA1001" s="4"/>
      <c r="AB1001" s="5"/>
    </row>
    <row r="1002" spans="1:28" x14ac:dyDescent="0.35">
      <c r="A1002" s="3"/>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c r="AA1002" s="4"/>
      <c r="AB1002" s="5"/>
    </row>
    <row r="1003" spans="1:28" x14ac:dyDescent="0.35">
      <c r="A1003" s="3"/>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c r="Z1003" s="4"/>
      <c r="AA1003" s="4"/>
      <c r="AB1003" s="5"/>
    </row>
    <row r="1004" spans="1:28" x14ac:dyDescent="0.35">
      <c r="A1004" s="3"/>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c r="Z1004" s="4"/>
      <c r="AA1004" s="4"/>
      <c r="AB1004" s="5"/>
    </row>
    <row r="1005" spans="1:28" x14ac:dyDescent="0.35">
      <c r="A1005" s="3"/>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c r="Z1005" s="4"/>
      <c r="AA1005" s="4"/>
      <c r="AB1005" s="5"/>
    </row>
    <row r="1006" spans="1:28" x14ac:dyDescent="0.35">
      <c r="A1006" s="3"/>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c r="Z1006" s="4"/>
      <c r="AA1006" s="4"/>
      <c r="AB1006" s="5"/>
    </row>
    <row r="1007" spans="1:28" x14ac:dyDescent="0.35">
      <c r="A1007" s="3"/>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c r="Z1007" s="4"/>
      <c r="AA1007" s="4"/>
      <c r="AB1007" s="5"/>
    </row>
    <row r="1008" spans="1:28" x14ac:dyDescent="0.35">
      <c r="A1008" s="3"/>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c r="Z1008" s="4"/>
      <c r="AA1008" s="4"/>
      <c r="AB1008" s="5"/>
    </row>
    <row r="1009" spans="1:28" x14ac:dyDescent="0.35">
      <c r="A1009" s="3"/>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c r="Z1009" s="4"/>
      <c r="AA1009" s="4"/>
      <c r="AB1009" s="5"/>
    </row>
    <row r="1010" spans="1:28" x14ac:dyDescent="0.35">
      <c r="A1010" s="3"/>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c r="Z1010" s="4"/>
      <c r="AA1010" s="4"/>
      <c r="AB1010" s="5"/>
    </row>
    <row r="1011" spans="1:28" x14ac:dyDescent="0.35">
      <c r="A1011" s="3"/>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c r="Z1011" s="4"/>
      <c r="AA1011" s="4"/>
      <c r="AB1011" s="5"/>
    </row>
    <row r="1012" spans="1:28" x14ac:dyDescent="0.35">
      <c r="A1012" s="3"/>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c r="Z1012" s="4"/>
      <c r="AA1012" s="4"/>
      <c r="AB1012" s="5"/>
    </row>
    <row r="1013" spans="1:28" x14ac:dyDescent="0.35">
      <c r="A1013" s="3"/>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c r="Z1013" s="4"/>
      <c r="AA1013" s="4"/>
      <c r="AB1013" s="5"/>
    </row>
    <row r="1014" spans="1:28" x14ac:dyDescent="0.35">
      <c r="A1014" s="3"/>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c r="Z1014" s="4"/>
      <c r="AA1014" s="4"/>
      <c r="AB1014" s="5"/>
    </row>
    <row r="1015" spans="1:28" x14ac:dyDescent="0.35">
      <c r="A1015" s="3"/>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5"/>
    </row>
    <row r="1016" spans="1:28" x14ac:dyDescent="0.35">
      <c r="A1016" s="3"/>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c r="Z1016" s="4"/>
      <c r="AA1016" s="4"/>
      <c r="AB1016" s="5"/>
    </row>
    <row r="1017" spans="1:28" x14ac:dyDescent="0.35">
      <c r="A1017" s="3"/>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c r="Z1017" s="4"/>
      <c r="AA1017" s="4"/>
      <c r="AB1017" s="5"/>
    </row>
    <row r="1018" spans="1:28" x14ac:dyDescent="0.35">
      <c r="A1018" s="3"/>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c r="Z1018" s="4"/>
      <c r="AA1018" s="4"/>
      <c r="AB1018" s="5"/>
    </row>
    <row r="1019" spans="1:28" x14ac:dyDescent="0.35">
      <c r="A1019" s="3"/>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c r="Z1019" s="4"/>
      <c r="AA1019" s="4"/>
      <c r="AB1019" s="5"/>
    </row>
    <row r="1020" spans="1:28" x14ac:dyDescent="0.35">
      <c r="A1020" s="3"/>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c r="Z1020" s="4"/>
      <c r="AA1020" s="4"/>
      <c r="AB1020" s="5"/>
    </row>
    <row r="1021" spans="1:28" x14ac:dyDescent="0.35">
      <c r="A1021" s="3"/>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c r="Z1021" s="4"/>
      <c r="AA1021" s="4"/>
      <c r="AB1021" s="5"/>
    </row>
    <row r="1022" spans="1:28" x14ac:dyDescent="0.35">
      <c r="A1022" s="3"/>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c r="Z1022" s="4"/>
      <c r="AA1022" s="4"/>
      <c r="AB1022" s="5"/>
    </row>
    <row r="1023" spans="1:28" x14ac:dyDescent="0.35">
      <c r="A1023" s="3"/>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c r="Z1023" s="4"/>
      <c r="AA1023" s="4"/>
      <c r="AB1023" s="5"/>
    </row>
    <row r="1024" spans="1:28" x14ac:dyDescent="0.35">
      <c r="A1024" s="3"/>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c r="Z1024" s="4"/>
      <c r="AA1024" s="4"/>
      <c r="AB1024" s="5"/>
    </row>
    <row r="1025" spans="1:28" x14ac:dyDescent="0.35">
      <c r="A1025" s="3"/>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c r="Z1025" s="4"/>
      <c r="AA1025" s="4"/>
      <c r="AB1025" s="5"/>
    </row>
    <row r="1026" spans="1:28" x14ac:dyDescent="0.35">
      <c r="A1026" s="3"/>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c r="Z1026" s="4"/>
      <c r="AA1026" s="4"/>
      <c r="AB1026" s="5"/>
    </row>
    <row r="1027" spans="1:28" x14ac:dyDescent="0.35">
      <c r="A1027" s="3"/>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c r="Z1027" s="4"/>
      <c r="AA1027" s="4"/>
      <c r="AB1027" s="5"/>
    </row>
    <row r="1028" spans="1:28" x14ac:dyDescent="0.35">
      <c r="A1028" s="3"/>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c r="Z1028" s="4"/>
      <c r="AA1028" s="4"/>
      <c r="AB1028" s="5"/>
    </row>
    <row r="1029" spans="1:28" x14ac:dyDescent="0.35">
      <c r="A1029" s="3"/>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c r="Z1029" s="4"/>
      <c r="AA1029" s="4"/>
      <c r="AB1029" s="5"/>
    </row>
    <row r="1030" spans="1:28" x14ac:dyDescent="0.35">
      <c r="A1030" s="3"/>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c r="Z1030" s="4"/>
      <c r="AA1030" s="4"/>
      <c r="AB1030" s="5"/>
    </row>
    <row r="1031" spans="1:28" x14ac:dyDescent="0.35">
      <c r="A1031" s="3"/>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c r="Z1031" s="4"/>
      <c r="AA1031" s="4"/>
      <c r="AB1031" s="5"/>
    </row>
    <row r="1032" spans="1:28" x14ac:dyDescent="0.35">
      <c r="A1032" s="3"/>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c r="Z1032" s="4"/>
      <c r="AA1032" s="4"/>
      <c r="AB1032" s="5"/>
    </row>
    <row r="1033" spans="1:28" x14ac:dyDescent="0.35">
      <c r="A1033" s="3"/>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c r="Z1033" s="4"/>
      <c r="AA1033" s="4"/>
      <c r="AB1033" s="5"/>
    </row>
    <row r="1034" spans="1:28" x14ac:dyDescent="0.35">
      <c r="A1034" s="3"/>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c r="Z1034" s="4"/>
      <c r="AA1034" s="4"/>
      <c r="AB1034" s="5"/>
    </row>
    <row r="1035" spans="1:28" x14ac:dyDescent="0.35">
      <c r="A1035" s="3"/>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c r="Z1035" s="4"/>
      <c r="AA1035" s="4"/>
      <c r="AB1035" s="5"/>
    </row>
    <row r="1036" spans="1:28" x14ac:dyDescent="0.35">
      <c r="A1036" s="3"/>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c r="Z1036" s="4"/>
      <c r="AA1036" s="4"/>
      <c r="AB1036" s="5"/>
    </row>
    <row r="1037" spans="1:28" x14ac:dyDescent="0.35">
      <c r="A1037" s="3"/>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c r="Z1037" s="4"/>
      <c r="AA1037" s="4"/>
      <c r="AB1037" s="5"/>
    </row>
    <row r="1038" spans="1:28" x14ac:dyDescent="0.35">
      <c r="A1038" s="3"/>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5"/>
    </row>
    <row r="1039" spans="1:28" x14ac:dyDescent="0.35">
      <c r="A1039" s="3"/>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c r="Z1039" s="4"/>
      <c r="AA1039" s="4"/>
      <c r="AB1039" s="5"/>
    </row>
    <row r="1040" spans="1:28" x14ac:dyDescent="0.35">
      <c r="A1040" s="3"/>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c r="Z1040" s="4"/>
      <c r="AA1040" s="4"/>
      <c r="AB1040" s="5"/>
    </row>
    <row r="1041" spans="1:28" x14ac:dyDescent="0.35">
      <c r="A1041" s="3"/>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c r="Z1041" s="4"/>
      <c r="AA1041" s="4"/>
      <c r="AB1041" s="5"/>
    </row>
    <row r="1042" spans="1:28" x14ac:dyDescent="0.35">
      <c r="A1042" s="3"/>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c r="Z1042" s="4"/>
      <c r="AA1042" s="4"/>
      <c r="AB1042" s="5"/>
    </row>
    <row r="1043" spans="1:28" x14ac:dyDescent="0.35">
      <c r="A1043" s="3"/>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c r="Z1043" s="4"/>
      <c r="AA1043" s="4"/>
      <c r="AB1043" s="5"/>
    </row>
    <row r="1044" spans="1:28" x14ac:dyDescent="0.35">
      <c r="A1044" s="3"/>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c r="Z1044" s="4"/>
      <c r="AA1044" s="4"/>
      <c r="AB1044" s="5"/>
    </row>
    <row r="1045" spans="1:28" x14ac:dyDescent="0.35">
      <c r="A1045" s="3"/>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c r="Z1045" s="4"/>
      <c r="AA1045" s="4"/>
      <c r="AB1045" s="5"/>
    </row>
    <row r="1046" spans="1:28" x14ac:dyDescent="0.35">
      <c r="A1046" s="3"/>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c r="Z1046" s="4"/>
      <c r="AA1046" s="4"/>
      <c r="AB1046" s="5"/>
    </row>
    <row r="1047" spans="1:28" x14ac:dyDescent="0.35">
      <c r="A1047" s="3"/>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c r="Z1047" s="4"/>
      <c r="AA1047" s="4"/>
      <c r="AB1047" s="5"/>
    </row>
    <row r="1048" spans="1:28" x14ac:dyDescent="0.35">
      <c r="A1048" s="3"/>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c r="Z1048" s="4"/>
      <c r="AA1048" s="4"/>
      <c r="AB1048" s="5"/>
    </row>
    <row r="1049" spans="1:28" x14ac:dyDescent="0.35">
      <c r="A1049" s="3"/>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c r="Z1049" s="4"/>
      <c r="AA1049" s="4"/>
      <c r="AB1049" s="5"/>
    </row>
    <row r="1050" spans="1:28" x14ac:dyDescent="0.35">
      <c r="A1050" s="3"/>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c r="Z1050" s="4"/>
      <c r="AA1050" s="4"/>
      <c r="AB1050" s="5"/>
    </row>
    <row r="1051" spans="1:28" x14ac:dyDescent="0.35">
      <c r="A1051" s="3"/>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c r="Z1051" s="4"/>
      <c r="AA1051" s="4"/>
      <c r="AB1051" s="5"/>
    </row>
    <row r="1052" spans="1:28" x14ac:dyDescent="0.35">
      <c r="A1052" s="3"/>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c r="Z1052" s="4"/>
      <c r="AA1052" s="4"/>
      <c r="AB1052" s="5"/>
    </row>
    <row r="1053" spans="1:28" x14ac:dyDescent="0.35">
      <c r="A1053" s="3"/>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c r="Z1053" s="4"/>
      <c r="AA1053" s="4"/>
      <c r="AB1053" s="5"/>
    </row>
    <row r="1054" spans="1:28" x14ac:dyDescent="0.35">
      <c r="A1054" s="3"/>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c r="Z1054" s="4"/>
      <c r="AA1054" s="4"/>
      <c r="AB1054" s="5"/>
    </row>
    <row r="1055" spans="1:28" x14ac:dyDescent="0.35">
      <c r="A1055" s="3"/>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c r="Z1055" s="4"/>
      <c r="AA1055" s="4"/>
      <c r="AB1055" s="5"/>
    </row>
    <row r="1056" spans="1:28" x14ac:dyDescent="0.35">
      <c r="A1056" s="3"/>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c r="Z1056" s="4"/>
      <c r="AA1056" s="4"/>
      <c r="AB1056" s="5"/>
    </row>
    <row r="1057" spans="1:28" x14ac:dyDescent="0.35">
      <c r="A1057" s="3"/>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c r="Z1057" s="4"/>
      <c r="AA1057" s="4"/>
      <c r="AB1057" s="5"/>
    </row>
    <row r="1058" spans="1:28" x14ac:dyDescent="0.35">
      <c r="A1058" s="3"/>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c r="Z1058" s="4"/>
      <c r="AA1058" s="4"/>
      <c r="AB1058" s="5"/>
    </row>
    <row r="1059" spans="1:28" x14ac:dyDescent="0.35">
      <c r="A1059" s="3"/>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c r="Z1059" s="4"/>
      <c r="AA1059" s="4"/>
      <c r="AB1059" s="5"/>
    </row>
    <row r="1060" spans="1:28" x14ac:dyDescent="0.35">
      <c r="A1060" s="3"/>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5"/>
    </row>
    <row r="1061" spans="1:28" x14ac:dyDescent="0.35">
      <c r="A1061" s="3"/>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5"/>
    </row>
    <row r="1062" spans="1:28" x14ac:dyDescent="0.35">
      <c r="A1062" s="3"/>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c r="Z1062" s="4"/>
      <c r="AA1062" s="4"/>
      <c r="AB1062" s="5"/>
    </row>
    <row r="1063" spans="1:28" x14ac:dyDescent="0.35">
      <c r="A1063" s="3"/>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c r="Z1063" s="4"/>
      <c r="AA1063" s="4"/>
      <c r="AB1063" s="5"/>
    </row>
    <row r="1064" spans="1:28" x14ac:dyDescent="0.35">
      <c r="A1064" s="3"/>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c r="Z1064" s="4"/>
      <c r="AA1064" s="4"/>
      <c r="AB1064" s="5"/>
    </row>
    <row r="1065" spans="1:28" x14ac:dyDescent="0.35">
      <c r="A1065" s="3"/>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c r="Z1065" s="4"/>
      <c r="AA1065" s="4"/>
      <c r="AB1065" s="5"/>
    </row>
    <row r="1066" spans="1:28" x14ac:dyDescent="0.35">
      <c r="A1066" s="3"/>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c r="Z1066" s="4"/>
      <c r="AA1066" s="4"/>
      <c r="AB1066" s="5"/>
    </row>
    <row r="1067" spans="1:28" x14ac:dyDescent="0.35">
      <c r="A1067" s="3"/>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c r="Z1067" s="4"/>
      <c r="AA1067" s="4"/>
      <c r="AB1067" s="5"/>
    </row>
    <row r="1068" spans="1:28" x14ac:dyDescent="0.35">
      <c r="A1068" s="3"/>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c r="Z1068" s="4"/>
      <c r="AA1068" s="4"/>
      <c r="AB1068" s="5"/>
    </row>
    <row r="1069" spans="1:28" x14ac:dyDescent="0.35">
      <c r="A1069" s="3"/>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c r="Z1069" s="4"/>
      <c r="AA1069" s="4"/>
      <c r="AB1069" s="5"/>
    </row>
    <row r="1070" spans="1:28" x14ac:dyDescent="0.35">
      <c r="A1070" s="3"/>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c r="Z1070" s="4"/>
      <c r="AA1070" s="4"/>
      <c r="AB1070" s="5"/>
    </row>
    <row r="1071" spans="1:28" x14ac:dyDescent="0.35">
      <c r="A1071" s="3"/>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c r="Z1071" s="4"/>
      <c r="AA1071" s="4"/>
      <c r="AB1071" s="5"/>
    </row>
    <row r="1072" spans="1:28" x14ac:dyDescent="0.35">
      <c r="A1072" s="3"/>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c r="Z1072" s="4"/>
      <c r="AA1072" s="4"/>
      <c r="AB1072" s="5"/>
    </row>
    <row r="1073" spans="1:28" x14ac:dyDescent="0.35">
      <c r="A1073" s="3"/>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c r="Z1073" s="4"/>
      <c r="AA1073" s="4"/>
      <c r="AB1073" s="5"/>
    </row>
    <row r="1074" spans="1:28" x14ac:dyDescent="0.35">
      <c r="A1074" s="3"/>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c r="Z1074" s="4"/>
      <c r="AA1074" s="4"/>
      <c r="AB1074" s="5"/>
    </row>
    <row r="1075" spans="1:28" x14ac:dyDescent="0.35">
      <c r="A1075" s="3"/>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c r="Z1075" s="4"/>
      <c r="AA1075" s="4"/>
      <c r="AB1075" s="5"/>
    </row>
    <row r="1076" spans="1:28" x14ac:dyDescent="0.35">
      <c r="A1076" s="3"/>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c r="Z1076" s="4"/>
      <c r="AA1076" s="4"/>
      <c r="AB1076" s="5"/>
    </row>
    <row r="1077" spans="1:28" x14ac:dyDescent="0.35">
      <c r="A1077" s="3"/>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c r="Z1077" s="4"/>
      <c r="AA1077" s="4"/>
      <c r="AB1077" s="5"/>
    </row>
    <row r="1078" spans="1:28" x14ac:dyDescent="0.35">
      <c r="A1078" s="3"/>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c r="Z1078" s="4"/>
      <c r="AA1078" s="4"/>
      <c r="AB1078" s="5"/>
    </row>
    <row r="1079" spans="1:28" x14ac:dyDescent="0.35">
      <c r="A1079" s="3"/>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c r="Z1079" s="4"/>
      <c r="AA1079" s="4"/>
      <c r="AB1079" s="5"/>
    </row>
    <row r="1080" spans="1:28" x14ac:dyDescent="0.35">
      <c r="A1080" s="3"/>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c r="Z1080" s="4"/>
      <c r="AA1080" s="4"/>
      <c r="AB1080" s="5"/>
    </row>
    <row r="1081" spans="1:28" x14ac:dyDescent="0.35">
      <c r="A1081" s="3"/>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c r="Z1081" s="4"/>
      <c r="AA1081" s="4"/>
      <c r="AB1081" s="5"/>
    </row>
    <row r="1082" spans="1:28" x14ac:dyDescent="0.35">
      <c r="A1082" s="3"/>
      <c r="B1082" s="4"/>
      <c r="C1082" s="4"/>
      <c r="D1082" s="4"/>
      <c r="E1082" s="4"/>
      <c r="F1082" s="4"/>
      <c r="G1082" s="4"/>
      <c r="H1082" s="4"/>
      <c r="I1082" s="4"/>
      <c r="J1082" s="4"/>
      <c r="K1082" s="4"/>
      <c r="L1082" s="4"/>
      <c r="M1082" s="4"/>
      <c r="N1082" s="4"/>
      <c r="O1082" s="4"/>
      <c r="P1082" s="4"/>
      <c r="Q1082" s="4"/>
      <c r="R1082" s="4"/>
      <c r="S1082" s="4"/>
      <c r="T1082" s="4"/>
      <c r="U1082" s="4"/>
      <c r="V1082" s="4"/>
      <c r="W1082" s="4"/>
      <c r="X1082" s="4"/>
      <c r="Y1082" s="4"/>
      <c r="Z1082" s="4"/>
      <c r="AA1082" s="4"/>
      <c r="AB1082" s="5"/>
    </row>
    <row r="1083" spans="1:28" x14ac:dyDescent="0.35">
      <c r="A1083" s="3"/>
      <c r="B1083" s="4"/>
      <c r="C1083" s="4"/>
      <c r="D1083" s="4"/>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5"/>
    </row>
    <row r="1084" spans="1:28" x14ac:dyDescent="0.35">
      <c r="A1084" s="3"/>
      <c r="B1084" s="4"/>
      <c r="C1084" s="4"/>
      <c r="D1084" s="4"/>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5"/>
    </row>
    <row r="1085" spans="1:28" x14ac:dyDescent="0.35">
      <c r="A1085" s="3"/>
      <c r="B1085" s="4"/>
      <c r="C1085" s="4"/>
      <c r="D1085" s="4"/>
      <c r="E1085" s="4"/>
      <c r="F1085" s="4"/>
      <c r="G1085" s="4"/>
      <c r="H1085" s="4"/>
      <c r="I1085" s="4"/>
      <c r="J1085" s="4"/>
      <c r="K1085" s="4"/>
      <c r="L1085" s="4"/>
      <c r="M1085" s="4"/>
      <c r="N1085" s="4"/>
      <c r="O1085" s="4"/>
      <c r="P1085" s="4"/>
      <c r="Q1085" s="4"/>
      <c r="R1085" s="4"/>
      <c r="S1085" s="4"/>
      <c r="T1085" s="4"/>
      <c r="U1085" s="4"/>
      <c r="V1085" s="4"/>
      <c r="W1085" s="4"/>
      <c r="X1085" s="4"/>
      <c r="Y1085" s="4"/>
      <c r="Z1085" s="4"/>
      <c r="AA1085" s="4"/>
      <c r="AB1085" s="5"/>
    </row>
    <row r="1086" spans="1:28" x14ac:dyDescent="0.35">
      <c r="A1086" s="3"/>
      <c r="B1086" s="4"/>
      <c r="C1086" s="4"/>
      <c r="D1086" s="4"/>
      <c r="E1086" s="4"/>
      <c r="F1086" s="4"/>
      <c r="G1086" s="4"/>
      <c r="H1086" s="4"/>
      <c r="I1086" s="4"/>
      <c r="J1086" s="4"/>
      <c r="K1086" s="4"/>
      <c r="L1086" s="4"/>
      <c r="M1086" s="4"/>
      <c r="N1086" s="4"/>
      <c r="O1086" s="4"/>
      <c r="P1086" s="4"/>
      <c r="Q1086" s="4"/>
      <c r="R1086" s="4"/>
      <c r="S1086" s="4"/>
      <c r="T1086" s="4"/>
      <c r="U1086" s="4"/>
      <c r="V1086" s="4"/>
      <c r="W1086" s="4"/>
      <c r="X1086" s="4"/>
      <c r="Y1086" s="4"/>
      <c r="Z1086" s="4"/>
      <c r="AA1086" s="4"/>
      <c r="AB1086" s="5"/>
    </row>
    <row r="1087" spans="1:28" x14ac:dyDescent="0.35">
      <c r="A1087" s="3"/>
      <c r="B1087" s="4"/>
      <c r="C1087" s="4"/>
      <c r="D1087" s="4"/>
      <c r="E1087" s="4"/>
      <c r="F1087" s="4"/>
      <c r="G1087" s="4"/>
      <c r="H1087" s="4"/>
      <c r="I1087" s="4"/>
      <c r="J1087" s="4"/>
      <c r="K1087" s="4"/>
      <c r="L1087" s="4"/>
      <c r="M1087" s="4"/>
      <c r="N1087" s="4"/>
      <c r="O1087" s="4"/>
      <c r="P1087" s="4"/>
      <c r="Q1087" s="4"/>
      <c r="R1087" s="4"/>
      <c r="S1087" s="4"/>
      <c r="T1087" s="4"/>
      <c r="U1087" s="4"/>
      <c r="V1087" s="4"/>
      <c r="W1087" s="4"/>
      <c r="X1087" s="4"/>
      <c r="Y1087" s="4"/>
      <c r="Z1087" s="4"/>
      <c r="AA1087" s="4"/>
      <c r="AB1087" s="5"/>
    </row>
    <row r="1088" spans="1:28" x14ac:dyDescent="0.35">
      <c r="A1088" s="3"/>
      <c r="B1088" s="4"/>
      <c r="C1088" s="4"/>
      <c r="D1088" s="4"/>
      <c r="E1088" s="4"/>
      <c r="F1088" s="4"/>
      <c r="G1088" s="4"/>
      <c r="H1088" s="4"/>
      <c r="I1088" s="4"/>
      <c r="J1088" s="4"/>
      <c r="K1088" s="4"/>
      <c r="L1088" s="4"/>
      <c r="M1088" s="4"/>
      <c r="N1088" s="4"/>
      <c r="O1088" s="4"/>
      <c r="P1088" s="4"/>
      <c r="Q1088" s="4"/>
      <c r="R1088" s="4"/>
      <c r="S1088" s="4"/>
      <c r="T1088" s="4"/>
      <c r="U1088" s="4"/>
      <c r="V1088" s="4"/>
      <c r="W1088" s="4"/>
      <c r="X1088" s="4"/>
      <c r="Y1088" s="4"/>
      <c r="Z1088" s="4"/>
      <c r="AA1088" s="4"/>
      <c r="AB1088" s="5"/>
    </row>
    <row r="1089" spans="1:28" x14ac:dyDescent="0.35">
      <c r="A1089" s="3"/>
      <c r="B1089" s="4"/>
      <c r="C1089" s="4"/>
      <c r="D1089" s="4"/>
      <c r="E1089" s="4"/>
      <c r="F1089" s="4"/>
      <c r="G1089" s="4"/>
      <c r="H1089" s="4"/>
      <c r="I1089" s="4"/>
      <c r="J1089" s="4"/>
      <c r="K1089" s="4"/>
      <c r="L1089" s="4"/>
      <c r="M1089" s="4"/>
      <c r="N1089" s="4"/>
      <c r="O1089" s="4"/>
      <c r="P1089" s="4"/>
      <c r="Q1089" s="4"/>
      <c r="R1089" s="4"/>
      <c r="S1089" s="4"/>
      <c r="T1089" s="4"/>
      <c r="U1089" s="4"/>
      <c r="V1089" s="4"/>
      <c r="W1089" s="4"/>
      <c r="X1089" s="4"/>
      <c r="Y1089" s="4"/>
      <c r="Z1089" s="4"/>
      <c r="AA1089" s="4"/>
      <c r="AB1089" s="5"/>
    </row>
    <row r="1090" spans="1:28" x14ac:dyDescent="0.35">
      <c r="A1090" s="3"/>
      <c r="B1090" s="4"/>
      <c r="C1090" s="4"/>
      <c r="D1090" s="4"/>
      <c r="E1090" s="4"/>
      <c r="F1090" s="4"/>
      <c r="G1090" s="4"/>
      <c r="H1090" s="4"/>
      <c r="I1090" s="4"/>
      <c r="J1090" s="4"/>
      <c r="K1090" s="4"/>
      <c r="L1090" s="4"/>
      <c r="M1090" s="4"/>
      <c r="N1090" s="4"/>
      <c r="O1090" s="4"/>
      <c r="P1090" s="4"/>
      <c r="Q1090" s="4"/>
      <c r="R1090" s="4"/>
      <c r="S1090" s="4"/>
      <c r="T1090" s="4"/>
      <c r="U1090" s="4"/>
      <c r="V1090" s="4"/>
      <c r="W1090" s="4"/>
      <c r="X1090" s="4"/>
      <c r="Y1090" s="4"/>
      <c r="Z1090" s="4"/>
      <c r="AA1090" s="4"/>
      <c r="AB1090" s="5"/>
    </row>
    <row r="1091" spans="1:28" x14ac:dyDescent="0.35">
      <c r="A1091" s="3"/>
      <c r="B1091" s="4"/>
      <c r="C1091" s="4"/>
      <c r="D1091" s="4"/>
      <c r="E1091" s="4"/>
      <c r="F1091" s="4"/>
      <c r="G1091" s="4"/>
      <c r="H1091" s="4"/>
      <c r="I1091" s="4"/>
      <c r="J1091" s="4"/>
      <c r="K1091" s="4"/>
      <c r="L1091" s="4"/>
      <c r="M1091" s="4"/>
      <c r="N1091" s="4"/>
      <c r="O1091" s="4"/>
      <c r="P1091" s="4"/>
      <c r="Q1091" s="4"/>
      <c r="R1091" s="4"/>
      <c r="S1091" s="4"/>
      <c r="T1091" s="4"/>
      <c r="U1091" s="4"/>
      <c r="V1091" s="4"/>
      <c r="W1091" s="4"/>
      <c r="X1091" s="4"/>
      <c r="Y1091" s="4"/>
      <c r="Z1091" s="4"/>
      <c r="AA1091" s="4"/>
      <c r="AB1091" s="5"/>
    </row>
    <row r="1092" spans="1:28" x14ac:dyDescent="0.35">
      <c r="A1092" s="3"/>
      <c r="B1092" s="4"/>
      <c r="C1092" s="4"/>
      <c r="D1092" s="4"/>
      <c r="E1092" s="4"/>
      <c r="F1092" s="4"/>
      <c r="G1092" s="4"/>
      <c r="H1092" s="4"/>
      <c r="I1092" s="4"/>
      <c r="J1092" s="4"/>
      <c r="K1092" s="4"/>
      <c r="L1092" s="4"/>
      <c r="M1092" s="4"/>
      <c r="N1092" s="4"/>
      <c r="O1092" s="4"/>
      <c r="P1092" s="4"/>
      <c r="Q1092" s="4"/>
      <c r="R1092" s="4"/>
      <c r="S1092" s="4"/>
      <c r="T1092" s="4"/>
      <c r="U1092" s="4"/>
      <c r="V1092" s="4"/>
      <c r="W1092" s="4"/>
      <c r="X1092" s="4"/>
      <c r="Y1092" s="4"/>
      <c r="Z1092" s="4"/>
      <c r="AA1092" s="4"/>
      <c r="AB1092" s="5"/>
    </row>
    <row r="1093" spans="1:28" x14ac:dyDescent="0.35">
      <c r="A1093" s="3"/>
      <c r="B1093" s="4"/>
      <c r="C1093" s="4"/>
      <c r="D1093" s="4"/>
      <c r="E1093" s="4"/>
      <c r="F1093" s="4"/>
      <c r="G1093" s="4"/>
      <c r="H1093" s="4"/>
      <c r="I1093" s="4"/>
      <c r="J1093" s="4"/>
      <c r="K1093" s="4"/>
      <c r="L1093" s="4"/>
      <c r="M1093" s="4"/>
      <c r="N1093" s="4"/>
      <c r="O1093" s="4"/>
      <c r="P1093" s="4"/>
      <c r="Q1093" s="4"/>
      <c r="R1093" s="4"/>
      <c r="S1093" s="4"/>
      <c r="T1093" s="4"/>
      <c r="U1093" s="4"/>
      <c r="V1093" s="4"/>
      <c r="W1093" s="4"/>
      <c r="X1093" s="4"/>
      <c r="Y1093" s="4"/>
      <c r="Z1093" s="4"/>
      <c r="AA1093" s="4"/>
      <c r="AB1093" s="5"/>
    </row>
    <row r="1094" spans="1:28" x14ac:dyDescent="0.35">
      <c r="A1094" s="3"/>
      <c r="B1094" s="4"/>
      <c r="C1094" s="4"/>
      <c r="D1094" s="4"/>
      <c r="E1094" s="4"/>
      <c r="F1094" s="4"/>
      <c r="G1094" s="4"/>
      <c r="H1094" s="4"/>
      <c r="I1094" s="4"/>
      <c r="J1094" s="4"/>
      <c r="K1094" s="4"/>
      <c r="L1094" s="4"/>
      <c r="M1094" s="4"/>
      <c r="N1094" s="4"/>
      <c r="O1094" s="4"/>
      <c r="P1094" s="4"/>
      <c r="Q1094" s="4"/>
      <c r="R1094" s="4"/>
      <c r="S1094" s="4"/>
      <c r="T1094" s="4"/>
      <c r="U1094" s="4"/>
      <c r="V1094" s="4"/>
      <c r="W1094" s="4"/>
      <c r="X1094" s="4"/>
      <c r="Y1094" s="4"/>
      <c r="Z1094" s="4"/>
      <c r="AA1094" s="4"/>
      <c r="AB1094" s="5"/>
    </row>
    <row r="1095" spans="1:28" x14ac:dyDescent="0.35">
      <c r="A1095" s="3"/>
      <c r="B1095" s="4"/>
      <c r="C1095" s="4"/>
      <c r="D1095" s="4"/>
      <c r="E1095" s="4"/>
      <c r="F1095" s="4"/>
      <c r="G1095" s="4"/>
      <c r="H1095" s="4"/>
      <c r="I1095" s="4"/>
      <c r="J1095" s="4"/>
      <c r="K1095" s="4"/>
      <c r="L1095" s="4"/>
      <c r="M1095" s="4"/>
      <c r="N1095" s="4"/>
      <c r="O1095" s="4"/>
      <c r="P1095" s="4"/>
      <c r="Q1095" s="4"/>
      <c r="R1095" s="4"/>
      <c r="S1095" s="4"/>
      <c r="T1095" s="4"/>
      <c r="U1095" s="4"/>
      <c r="V1095" s="4"/>
      <c r="W1095" s="4"/>
      <c r="X1095" s="4"/>
      <c r="Y1095" s="4"/>
      <c r="Z1095" s="4"/>
      <c r="AA1095" s="4"/>
      <c r="AB1095" s="5"/>
    </row>
    <row r="1096" spans="1:28" x14ac:dyDescent="0.35">
      <c r="A1096" s="3"/>
      <c r="B1096" s="4"/>
      <c r="C1096" s="4"/>
      <c r="D1096" s="4"/>
      <c r="E1096" s="4"/>
      <c r="F1096" s="4"/>
      <c r="G1096" s="4"/>
      <c r="H1096" s="4"/>
      <c r="I1096" s="4"/>
      <c r="J1096" s="4"/>
      <c r="K1096" s="4"/>
      <c r="L1096" s="4"/>
      <c r="M1096" s="4"/>
      <c r="N1096" s="4"/>
      <c r="O1096" s="4"/>
      <c r="P1096" s="4"/>
      <c r="Q1096" s="4"/>
      <c r="R1096" s="4"/>
      <c r="S1096" s="4"/>
      <c r="T1096" s="4"/>
      <c r="U1096" s="4"/>
      <c r="V1096" s="4"/>
      <c r="W1096" s="4"/>
      <c r="X1096" s="4"/>
      <c r="Y1096" s="4"/>
      <c r="Z1096" s="4"/>
      <c r="AA1096" s="4"/>
      <c r="AB1096" s="5"/>
    </row>
    <row r="1097" spans="1:28" x14ac:dyDescent="0.35">
      <c r="A1097" s="3"/>
      <c r="B1097" s="4"/>
      <c r="C1097" s="4"/>
      <c r="D1097" s="4"/>
      <c r="E1097" s="4"/>
      <c r="F1097" s="4"/>
      <c r="G1097" s="4"/>
      <c r="H1097" s="4"/>
      <c r="I1097" s="4"/>
      <c r="J1097" s="4"/>
      <c r="K1097" s="4"/>
      <c r="L1097" s="4"/>
      <c r="M1097" s="4"/>
      <c r="N1097" s="4"/>
      <c r="O1097" s="4"/>
      <c r="P1097" s="4"/>
      <c r="Q1097" s="4"/>
      <c r="R1097" s="4"/>
      <c r="S1097" s="4"/>
      <c r="T1097" s="4"/>
      <c r="U1097" s="4"/>
      <c r="V1097" s="4"/>
      <c r="W1097" s="4"/>
      <c r="X1097" s="4"/>
      <c r="Y1097" s="4"/>
      <c r="Z1097" s="4"/>
      <c r="AA1097" s="4"/>
      <c r="AB1097" s="5"/>
    </row>
    <row r="1098" spans="1:28" x14ac:dyDescent="0.35">
      <c r="A1098" s="3"/>
      <c r="B1098" s="4"/>
      <c r="C1098" s="4"/>
      <c r="D1098" s="4"/>
      <c r="E1098" s="4"/>
      <c r="F1098" s="4"/>
      <c r="G1098" s="4"/>
      <c r="H1098" s="4"/>
      <c r="I1098" s="4"/>
      <c r="J1098" s="4"/>
      <c r="K1098" s="4"/>
      <c r="L1098" s="4"/>
      <c r="M1098" s="4"/>
      <c r="N1098" s="4"/>
      <c r="O1098" s="4"/>
      <c r="P1098" s="4"/>
      <c r="Q1098" s="4"/>
      <c r="R1098" s="4"/>
      <c r="S1098" s="4"/>
      <c r="T1098" s="4"/>
      <c r="U1098" s="4"/>
      <c r="V1098" s="4"/>
      <c r="W1098" s="4"/>
      <c r="X1098" s="4"/>
      <c r="Y1098" s="4"/>
      <c r="Z1098" s="4"/>
      <c r="AA1098" s="4"/>
      <c r="AB1098" s="5"/>
    </row>
    <row r="1099" spans="1:28" x14ac:dyDescent="0.35">
      <c r="A1099" s="3"/>
      <c r="B1099" s="4"/>
      <c r="C1099" s="4"/>
      <c r="D1099" s="4"/>
      <c r="E1099" s="4"/>
      <c r="F1099" s="4"/>
      <c r="G1099" s="4"/>
      <c r="H1099" s="4"/>
      <c r="I1099" s="4"/>
      <c r="J1099" s="4"/>
      <c r="K1099" s="4"/>
      <c r="L1099" s="4"/>
      <c r="M1099" s="4"/>
      <c r="N1099" s="4"/>
      <c r="O1099" s="4"/>
      <c r="P1099" s="4"/>
      <c r="Q1099" s="4"/>
      <c r="R1099" s="4"/>
      <c r="S1099" s="4"/>
      <c r="T1099" s="4"/>
      <c r="U1099" s="4"/>
      <c r="V1099" s="4"/>
      <c r="W1099" s="4"/>
      <c r="X1099" s="4"/>
      <c r="Y1099" s="4"/>
      <c r="Z1099" s="4"/>
      <c r="AA1099" s="4"/>
      <c r="AB1099" s="5"/>
    </row>
    <row r="1100" spans="1:28" x14ac:dyDescent="0.35">
      <c r="A1100" s="3"/>
      <c r="B1100" s="4"/>
      <c r="C1100" s="4"/>
      <c r="D1100" s="4"/>
      <c r="E1100" s="4"/>
      <c r="F1100" s="4"/>
      <c r="G1100" s="4"/>
      <c r="H1100" s="4"/>
      <c r="I1100" s="4"/>
      <c r="J1100" s="4"/>
      <c r="K1100" s="4"/>
      <c r="L1100" s="4"/>
      <c r="M1100" s="4"/>
      <c r="N1100" s="4"/>
      <c r="O1100" s="4"/>
      <c r="P1100" s="4"/>
      <c r="Q1100" s="4"/>
      <c r="R1100" s="4"/>
      <c r="S1100" s="4"/>
      <c r="T1100" s="4"/>
      <c r="U1100" s="4"/>
      <c r="V1100" s="4"/>
      <c r="W1100" s="4"/>
      <c r="X1100" s="4"/>
      <c r="Y1100" s="4"/>
      <c r="Z1100" s="4"/>
      <c r="AA1100" s="4"/>
      <c r="AB1100" s="5"/>
    </row>
    <row r="1101" spans="1:28" x14ac:dyDescent="0.35">
      <c r="A1101" s="3"/>
      <c r="B1101" s="4"/>
      <c r="C1101" s="4"/>
      <c r="D1101" s="4"/>
      <c r="E1101" s="4"/>
      <c r="F1101" s="4"/>
      <c r="G1101" s="4"/>
      <c r="H1101" s="4"/>
      <c r="I1101" s="4"/>
      <c r="J1101" s="4"/>
      <c r="K1101" s="4"/>
      <c r="L1101" s="4"/>
      <c r="M1101" s="4"/>
      <c r="N1101" s="4"/>
      <c r="O1101" s="4"/>
      <c r="P1101" s="4"/>
      <c r="Q1101" s="4"/>
      <c r="R1101" s="4"/>
      <c r="S1101" s="4"/>
      <c r="T1101" s="4"/>
      <c r="U1101" s="4"/>
      <c r="V1101" s="4"/>
      <c r="W1101" s="4"/>
      <c r="X1101" s="4"/>
      <c r="Y1101" s="4"/>
      <c r="Z1101" s="4"/>
      <c r="AA1101" s="4"/>
      <c r="AB1101" s="5"/>
    </row>
    <row r="1102" spans="1:28" x14ac:dyDescent="0.35">
      <c r="A1102" s="3"/>
      <c r="B1102" s="4"/>
      <c r="C1102" s="4"/>
      <c r="D1102" s="4"/>
      <c r="E1102" s="4"/>
      <c r="F1102" s="4"/>
      <c r="G1102" s="4"/>
      <c r="H1102" s="4"/>
      <c r="I1102" s="4"/>
      <c r="J1102" s="4"/>
      <c r="K1102" s="4"/>
      <c r="L1102" s="4"/>
      <c r="M1102" s="4"/>
      <c r="N1102" s="4"/>
      <c r="O1102" s="4"/>
      <c r="P1102" s="4"/>
      <c r="Q1102" s="4"/>
      <c r="R1102" s="4"/>
      <c r="S1102" s="4"/>
      <c r="T1102" s="4"/>
      <c r="U1102" s="4"/>
      <c r="V1102" s="4"/>
      <c r="W1102" s="4"/>
      <c r="X1102" s="4"/>
      <c r="Y1102" s="4"/>
      <c r="Z1102" s="4"/>
      <c r="AA1102" s="4"/>
      <c r="AB1102" s="5"/>
    </row>
    <row r="1103" spans="1:28" x14ac:dyDescent="0.35">
      <c r="A1103" s="3"/>
      <c r="B1103" s="4"/>
      <c r="C1103" s="4"/>
      <c r="D1103" s="4"/>
      <c r="E1103" s="4"/>
      <c r="F1103" s="4"/>
      <c r="G1103" s="4"/>
      <c r="H1103" s="4"/>
      <c r="I1103" s="4"/>
      <c r="J1103" s="4"/>
      <c r="K1103" s="4"/>
      <c r="L1103" s="4"/>
      <c r="M1103" s="4"/>
      <c r="N1103" s="4"/>
      <c r="O1103" s="4"/>
      <c r="P1103" s="4"/>
      <c r="Q1103" s="4"/>
      <c r="R1103" s="4"/>
      <c r="S1103" s="4"/>
      <c r="T1103" s="4"/>
      <c r="U1103" s="4"/>
      <c r="V1103" s="4"/>
      <c r="W1103" s="4"/>
      <c r="X1103" s="4"/>
      <c r="Y1103" s="4"/>
      <c r="Z1103" s="4"/>
      <c r="AA1103" s="4"/>
      <c r="AB1103" s="5"/>
    </row>
    <row r="1104" spans="1:28" x14ac:dyDescent="0.35">
      <c r="A1104" s="3"/>
      <c r="B1104" s="4"/>
      <c r="C1104" s="4"/>
      <c r="D1104" s="4"/>
      <c r="E1104" s="4"/>
      <c r="F1104" s="4"/>
      <c r="G1104" s="4"/>
      <c r="H1104" s="4"/>
      <c r="I1104" s="4"/>
      <c r="J1104" s="4"/>
      <c r="K1104" s="4"/>
      <c r="L1104" s="4"/>
      <c r="M1104" s="4"/>
      <c r="N1104" s="4"/>
      <c r="O1104" s="4"/>
      <c r="P1104" s="4"/>
      <c r="Q1104" s="4"/>
      <c r="R1104" s="4"/>
      <c r="S1104" s="4"/>
      <c r="T1104" s="4"/>
      <c r="U1104" s="4"/>
      <c r="V1104" s="4"/>
      <c r="W1104" s="4"/>
      <c r="X1104" s="4"/>
      <c r="Y1104" s="4"/>
      <c r="Z1104" s="4"/>
      <c r="AA1104" s="4"/>
      <c r="AB1104" s="5"/>
    </row>
    <row r="1105" spans="1:28" x14ac:dyDescent="0.35">
      <c r="A1105" s="3"/>
      <c r="B1105" s="4"/>
      <c r="C1105" s="4"/>
      <c r="D1105" s="4"/>
      <c r="E1105" s="4"/>
      <c r="F1105" s="4"/>
      <c r="G1105" s="4"/>
      <c r="H1105" s="4"/>
      <c r="I1105" s="4"/>
      <c r="J1105" s="4"/>
      <c r="K1105" s="4"/>
      <c r="L1105" s="4"/>
      <c r="M1105" s="4"/>
      <c r="N1105" s="4"/>
      <c r="O1105" s="4"/>
      <c r="P1105" s="4"/>
      <c r="Q1105" s="4"/>
      <c r="R1105" s="4"/>
      <c r="S1105" s="4"/>
      <c r="T1105" s="4"/>
      <c r="U1105" s="4"/>
      <c r="V1105" s="4"/>
      <c r="W1105" s="4"/>
      <c r="X1105" s="4"/>
      <c r="Y1105" s="4"/>
      <c r="Z1105" s="4"/>
      <c r="AA1105" s="4"/>
      <c r="AB1105" s="5"/>
    </row>
    <row r="1106" spans="1:28" x14ac:dyDescent="0.35">
      <c r="A1106" s="3"/>
      <c r="B1106" s="4"/>
      <c r="C1106" s="4"/>
      <c r="D1106" s="4"/>
      <c r="E1106" s="4"/>
      <c r="F1106" s="4"/>
      <c r="G1106" s="4"/>
      <c r="H1106" s="4"/>
      <c r="I1106" s="4"/>
      <c r="J1106" s="4"/>
      <c r="K1106" s="4"/>
      <c r="L1106" s="4"/>
      <c r="M1106" s="4"/>
      <c r="N1106" s="4"/>
      <c r="O1106" s="4"/>
      <c r="P1106" s="4"/>
      <c r="Q1106" s="4"/>
      <c r="R1106" s="4"/>
      <c r="S1106" s="4"/>
      <c r="T1106" s="4"/>
      <c r="U1106" s="4"/>
      <c r="V1106" s="4"/>
      <c r="W1106" s="4"/>
      <c r="X1106" s="4"/>
      <c r="Y1106" s="4"/>
      <c r="Z1106" s="4"/>
      <c r="AA1106" s="4"/>
      <c r="AB1106" s="5"/>
    </row>
    <row r="1107" spans="1:28" x14ac:dyDescent="0.35">
      <c r="A1107" s="3"/>
      <c r="B1107" s="4"/>
      <c r="C1107" s="4"/>
      <c r="D1107" s="4"/>
      <c r="E1107" s="4"/>
      <c r="F1107" s="4"/>
      <c r="G1107" s="4"/>
      <c r="H1107" s="4"/>
      <c r="I1107" s="4"/>
      <c r="J1107" s="4"/>
      <c r="K1107" s="4"/>
      <c r="L1107" s="4"/>
      <c r="M1107" s="4"/>
      <c r="N1107" s="4"/>
      <c r="O1107" s="4"/>
      <c r="P1107" s="4"/>
      <c r="Q1107" s="4"/>
      <c r="R1107" s="4"/>
      <c r="S1107" s="4"/>
      <c r="T1107" s="4"/>
      <c r="U1107" s="4"/>
      <c r="V1107" s="4"/>
      <c r="W1107" s="4"/>
      <c r="X1107" s="4"/>
      <c r="Y1107" s="4"/>
      <c r="Z1107" s="4"/>
      <c r="AA1107" s="4"/>
      <c r="AB1107" s="5"/>
    </row>
    <row r="1108" spans="1:28" x14ac:dyDescent="0.35">
      <c r="A1108" s="3"/>
      <c r="B1108" s="4"/>
      <c r="C1108" s="4"/>
      <c r="D1108" s="4"/>
      <c r="E1108" s="4"/>
      <c r="F1108" s="4"/>
      <c r="G1108" s="4"/>
      <c r="H1108" s="4"/>
      <c r="I1108" s="4"/>
      <c r="J1108" s="4"/>
      <c r="K1108" s="4"/>
      <c r="L1108" s="4"/>
      <c r="M1108" s="4"/>
      <c r="N1108" s="4"/>
      <c r="O1108" s="4"/>
      <c r="P1108" s="4"/>
      <c r="Q1108" s="4"/>
      <c r="R1108" s="4"/>
      <c r="S1108" s="4"/>
      <c r="T1108" s="4"/>
      <c r="U1108" s="4"/>
      <c r="V1108" s="4"/>
      <c r="W1108" s="4"/>
      <c r="X1108" s="4"/>
      <c r="Y1108" s="4"/>
      <c r="Z1108" s="4"/>
      <c r="AA1108" s="4"/>
      <c r="AB1108" s="5"/>
    </row>
    <row r="1109" spans="1:28" x14ac:dyDescent="0.35">
      <c r="A1109" s="3"/>
      <c r="B1109" s="4"/>
      <c r="C1109" s="4"/>
      <c r="D1109" s="4"/>
      <c r="E1109" s="4"/>
      <c r="F1109" s="4"/>
      <c r="G1109" s="4"/>
      <c r="H1109" s="4"/>
      <c r="I1109" s="4"/>
      <c r="J1109" s="4"/>
      <c r="K1109" s="4"/>
      <c r="L1109" s="4"/>
      <c r="M1109" s="4"/>
      <c r="N1109" s="4"/>
      <c r="O1109" s="4"/>
      <c r="P1109" s="4"/>
      <c r="Q1109" s="4"/>
      <c r="R1109" s="4"/>
      <c r="S1109" s="4"/>
      <c r="T1109" s="4"/>
      <c r="U1109" s="4"/>
      <c r="V1109" s="4"/>
      <c r="W1109" s="4"/>
      <c r="X1109" s="4"/>
      <c r="Y1109" s="4"/>
      <c r="Z1109" s="4"/>
      <c r="AA1109" s="4"/>
      <c r="AB1109" s="5"/>
    </row>
    <row r="1110" spans="1:28" x14ac:dyDescent="0.35">
      <c r="A1110" s="3"/>
      <c r="B1110" s="4"/>
      <c r="C1110" s="4"/>
      <c r="D1110" s="4"/>
      <c r="E1110" s="4"/>
      <c r="F1110" s="4"/>
      <c r="G1110" s="4"/>
      <c r="H1110" s="4"/>
      <c r="I1110" s="4"/>
      <c r="J1110" s="4"/>
      <c r="K1110" s="4"/>
      <c r="L1110" s="4"/>
      <c r="M1110" s="4"/>
      <c r="N1110" s="4"/>
      <c r="O1110" s="4"/>
      <c r="P1110" s="4"/>
      <c r="Q1110" s="4"/>
      <c r="R1110" s="4"/>
      <c r="S1110" s="4"/>
      <c r="T1110" s="4"/>
      <c r="U1110" s="4"/>
      <c r="V1110" s="4"/>
      <c r="W1110" s="4"/>
      <c r="X1110" s="4"/>
      <c r="Y1110" s="4"/>
      <c r="Z1110" s="4"/>
      <c r="AA1110" s="4"/>
      <c r="AB1110" s="5"/>
    </row>
    <row r="1111" spans="1:28" x14ac:dyDescent="0.35">
      <c r="A1111" s="3"/>
      <c r="B1111" s="4"/>
      <c r="C1111" s="4"/>
      <c r="D1111" s="4"/>
      <c r="E1111" s="4"/>
      <c r="F1111" s="4"/>
      <c r="G1111" s="4"/>
      <c r="H1111" s="4"/>
      <c r="I1111" s="4"/>
      <c r="J1111" s="4"/>
      <c r="K1111" s="4"/>
      <c r="L1111" s="4"/>
      <c r="M1111" s="4"/>
      <c r="N1111" s="4"/>
      <c r="O1111" s="4"/>
      <c r="P1111" s="4"/>
      <c r="Q1111" s="4"/>
      <c r="R1111" s="4"/>
      <c r="S1111" s="4"/>
      <c r="T1111" s="4"/>
      <c r="U1111" s="4"/>
      <c r="V1111" s="4"/>
      <c r="W1111" s="4"/>
      <c r="X1111" s="4"/>
      <c r="Y1111" s="4"/>
      <c r="Z1111" s="4"/>
      <c r="AA1111" s="4"/>
      <c r="AB1111" s="5"/>
    </row>
    <row r="1112" spans="1:28" x14ac:dyDescent="0.35">
      <c r="A1112" s="3"/>
      <c r="B1112" s="4"/>
      <c r="C1112" s="4"/>
      <c r="D1112" s="4"/>
      <c r="E1112" s="4"/>
      <c r="F1112" s="4"/>
      <c r="G1112" s="4"/>
      <c r="H1112" s="4"/>
      <c r="I1112" s="4"/>
      <c r="J1112" s="4"/>
      <c r="K1112" s="4"/>
      <c r="L1112" s="4"/>
      <c r="M1112" s="4"/>
      <c r="N1112" s="4"/>
      <c r="O1112" s="4"/>
      <c r="P1112" s="4"/>
      <c r="Q1112" s="4"/>
      <c r="R1112" s="4"/>
      <c r="S1112" s="4"/>
      <c r="T1112" s="4"/>
      <c r="U1112" s="4"/>
      <c r="V1112" s="4"/>
      <c r="W1112" s="4"/>
      <c r="X1112" s="4"/>
      <c r="Y1112" s="4"/>
      <c r="Z1112" s="4"/>
      <c r="AA1112" s="4"/>
      <c r="AB1112" s="5"/>
    </row>
    <row r="1113" spans="1:28" x14ac:dyDescent="0.35">
      <c r="A1113" s="3"/>
      <c r="B1113" s="4"/>
      <c r="C1113" s="4"/>
      <c r="D1113" s="4"/>
      <c r="E1113" s="4"/>
      <c r="F1113" s="4"/>
      <c r="G1113" s="4"/>
      <c r="H1113" s="4"/>
      <c r="I1113" s="4"/>
      <c r="J1113" s="4"/>
      <c r="K1113" s="4"/>
      <c r="L1113" s="4"/>
      <c r="M1113" s="4"/>
      <c r="N1113" s="4"/>
      <c r="O1113" s="4"/>
      <c r="P1113" s="4"/>
      <c r="Q1113" s="4"/>
      <c r="R1113" s="4"/>
      <c r="S1113" s="4"/>
      <c r="T1113" s="4"/>
      <c r="U1113" s="4"/>
      <c r="V1113" s="4"/>
      <c r="W1113" s="4"/>
      <c r="X1113" s="4"/>
      <c r="Y1113" s="4"/>
      <c r="Z1113" s="4"/>
      <c r="AA1113" s="4"/>
      <c r="AB1113" s="5"/>
    </row>
    <row r="1114" spans="1:28" x14ac:dyDescent="0.35">
      <c r="A1114" s="3"/>
      <c r="B1114" s="4"/>
      <c r="C1114" s="4"/>
      <c r="D1114" s="4"/>
      <c r="E1114" s="4"/>
      <c r="F1114" s="4"/>
      <c r="G1114" s="4"/>
      <c r="H1114" s="4"/>
      <c r="I1114" s="4"/>
      <c r="J1114" s="4"/>
      <c r="K1114" s="4"/>
      <c r="L1114" s="4"/>
      <c r="M1114" s="4"/>
      <c r="N1114" s="4"/>
      <c r="O1114" s="4"/>
      <c r="P1114" s="4"/>
      <c r="Q1114" s="4"/>
      <c r="R1114" s="4"/>
      <c r="S1114" s="4"/>
      <c r="T1114" s="4"/>
      <c r="U1114" s="4"/>
      <c r="V1114" s="4"/>
      <c r="W1114" s="4"/>
      <c r="X1114" s="4"/>
      <c r="Y1114" s="4"/>
      <c r="Z1114" s="4"/>
      <c r="AA1114" s="4"/>
      <c r="AB1114" s="5"/>
    </row>
    <row r="1115" spans="1:28" x14ac:dyDescent="0.35">
      <c r="A1115" s="3"/>
      <c r="B1115" s="4"/>
      <c r="C1115" s="4"/>
      <c r="D1115" s="4"/>
      <c r="E1115" s="4"/>
      <c r="F1115" s="4"/>
      <c r="G1115" s="4"/>
      <c r="H1115" s="4"/>
      <c r="I1115" s="4"/>
      <c r="J1115" s="4"/>
      <c r="K1115" s="4"/>
      <c r="L1115" s="4"/>
      <c r="M1115" s="4"/>
      <c r="N1115" s="4"/>
      <c r="O1115" s="4"/>
      <c r="P1115" s="4"/>
      <c r="Q1115" s="4"/>
      <c r="R1115" s="4"/>
      <c r="S1115" s="4"/>
      <c r="T1115" s="4"/>
      <c r="U1115" s="4"/>
      <c r="V1115" s="4"/>
      <c r="W1115" s="4"/>
      <c r="X1115" s="4"/>
      <c r="Y1115" s="4"/>
      <c r="Z1115" s="4"/>
      <c r="AA1115" s="4"/>
      <c r="AB1115" s="5"/>
    </row>
    <row r="1116" spans="1:28" x14ac:dyDescent="0.35">
      <c r="A1116" s="3"/>
      <c r="B1116" s="4"/>
      <c r="C1116" s="4"/>
      <c r="D1116" s="4"/>
      <c r="E1116" s="4"/>
      <c r="F1116" s="4"/>
      <c r="G1116" s="4"/>
      <c r="H1116" s="4"/>
      <c r="I1116" s="4"/>
      <c r="J1116" s="4"/>
      <c r="K1116" s="4"/>
      <c r="L1116" s="4"/>
      <c r="M1116" s="4"/>
      <c r="N1116" s="4"/>
      <c r="O1116" s="4"/>
      <c r="P1116" s="4"/>
      <c r="Q1116" s="4"/>
      <c r="R1116" s="4"/>
      <c r="S1116" s="4"/>
      <c r="T1116" s="4"/>
      <c r="U1116" s="4"/>
      <c r="V1116" s="4"/>
      <c r="W1116" s="4"/>
      <c r="X1116" s="4"/>
      <c r="Y1116" s="4"/>
      <c r="Z1116" s="4"/>
      <c r="AA1116" s="4"/>
      <c r="AB1116" s="5"/>
    </row>
    <row r="1117" spans="1:28" x14ac:dyDescent="0.35">
      <c r="A1117" s="3"/>
      <c r="B1117" s="4"/>
      <c r="C1117" s="4"/>
      <c r="D1117" s="4"/>
      <c r="E1117" s="4"/>
      <c r="F1117" s="4"/>
      <c r="G1117" s="4"/>
      <c r="H1117" s="4"/>
      <c r="I1117" s="4"/>
      <c r="J1117" s="4"/>
      <c r="K1117" s="4"/>
      <c r="L1117" s="4"/>
      <c r="M1117" s="4"/>
      <c r="N1117" s="4"/>
      <c r="O1117" s="4"/>
      <c r="P1117" s="4"/>
      <c r="Q1117" s="4"/>
      <c r="R1117" s="4"/>
      <c r="S1117" s="4"/>
      <c r="T1117" s="4"/>
      <c r="U1117" s="4"/>
      <c r="V1117" s="4"/>
      <c r="W1117" s="4"/>
      <c r="X1117" s="4"/>
      <c r="Y1117" s="4"/>
      <c r="Z1117" s="4"/>
      <c r="AA1117" s="4"/>
      <c r="AB1117" s="5"/>
    </row>
    <row r="1118" spans="1:28" x14ac:dyDescent="0.35">
      <c r="A1118" s="3"/>
      <c r="B1118" s="4"/>
      <c r="C1118" s="4"/>
      <c r="D1118" s="4"/>
      <c r="E1118" s="4"/>
      <c r="F1118" s="4"/>
      <c r="G1118" s="4"/>
      <c r="H1118" s="4"/>
      <c r="I1118" s="4"/>
      <c r="J1118" s="4"/>
      <c r="K1118" s="4"/>
      <c r="L1118" s="4"/>
      <c r="M1118" s="4"/>
      <c r="N1118" s="4"/>
      <c r="O1118" s="4"/>
      <c r="P1118" s="4"/>
      <c r="Q1118" s="4"/>
      <c r="R1118" s="4"/>
      <c r="S1118" s="4"/>
      <c r="T1118" s="4"/>
      <c r="U1118" s="4"/>
      <c r="V1118" s="4"/>
      <c r="W1118" s="4"/>
      <c r="X1118" s="4"/>
      <c r="Y1118" s="4"/>
      <c r="Z1118" s="4"/>
      <c r="AA1118" s="4"/>
      <c r="AB1118" s="5"/>
    </row>
    <row r="1119" spans="1:28" x14ac:dyDescent="0.35">
      <c r="A1119" s="3"/>
      <c r="B1119" s="4"/>
      <c r="C1119" s="4"/>
      <c r="D1119" s="4"/>
      <c r="E1119" s="4"/>
      <c r="F1119" s="4"/>
      <c r="G1119" s="4"/>
      <c r="H1119" s="4"/>
      <c r="I1119" s="4"/>
      <c r="J1119" s="4"/>
      <c r="K1119" s="4"/>
      <c r="L1119" s="4"/>
      <c r="M1119" s="4"/>
      <c r="N1119" s="4"/>
      <c r="O1119" s="4"/>
      <c r="P1119" s="4"/>
      <c r="Q1119" s="4"/>
      <c r="R1119" s="4"/>
      <c r="S1119" s="4"/>
      <c r="T1119" s="4"/>
      <c r="U1119" s="4"/>
      <c r="V1119" s="4"/>
      <c r="W1119" s="4"/>
      <c r="X1119" s="4"/>
      <c r="Y1119" s="4"/>
      <c r="Z1119" s="4"/>
      <c r="AA1119" s="4"/>
      <c r="AB1119" s="5"/>
    </row>
    <row r="1120" spans="1:28" x14ac:dyDescent="0.35">
      <c r="A1120" s="3"/>
      <c r="B1120" s="4"/>
      <c r="C1120" s="4"/>
      <c r="D1120" s="4"/>
      <c r="E1120" s="4"/>
      <c r="F1120" s="4"/>
      <c r="G1120" s="4"/>
      <c r="H1120" s="4"/>
      <c r="I1120" s="4"/>
      <c r="J1120" s="4"/>
      <c r="K1120" s="4"/>
      <c r="L1120" s="4"/>
      <c r="M1120" s="4"/>
      <c r="N1120" s="4"/>
      <c r="O1120" s="4"/>
      <c r="P1120" s="4"/>
      <c r="Q1120" s="4"/>
      <c r="R1120" s="4"/>
      <c r="S1120" s="4"/>
      <c r="T1120" s="4"/>
      <c r="U1120" s="4"/>
      <c r="V1120" s="4"/>
      <c r="W1120" s="4"/>
      <c r="X1120" s="4"/>
      <c r="Y1120" s="4"/>
      <c r="Z1120" s="4"/>
      <c r="AA1120" s="4"/>
      <c r="AB1120" s="5"/>
    </row>
    <row r="1121" spans="1:28" x14ac:dyDescent="0.35">
      <c r="A1121" s="3"/>
      <c r="B1121" s="4"/>
      <c r="C1121" s="4"/>
      <c r="D1121" s="4"/>
      <c r="E1121" s="4"/>
      <c r="F1121" s="4"/>
      <c r="G1121" s="4"/>
      <c r="H1121" s="4"/>
      <c r="I1121" s="4"/>
      <c r="J1121" s="4"/>
      <c r="K1121" s="4"/>
      <c r="L1121" s="4"/>
      <c r="M1121" s="4"/>
      <c r="N1121" s="4"/>
      <c r="O1121" s="4"/>
      <c r="P1121" s="4"/>
      <c r="Q1121" s="4"/>
      <c r="R1121" s="4"/>
      <c r="S1121" s="4"/>
      <c r="T1121" s="4"/>
      <c r="U1121" s="4"/>
      <c r="V1121" s="4"/>
      <c r="W1121" s="4"/>
      <c r="X1121" s="4"/>
      <c r="Y1121" s="4"/>
      <c r="Z1121" s="4"/>
      <c r="AA1121" s="4"/>
      <c r="AB1121" s="5"/>
    </row>
    <row r="1122" spans="1:28" x14ac:dyDescent="0.35">
      <c r="A1122" s="3"/>
      <c r="B1122" s="4"/>
      <c r="C1122" s="4"/>
      <c r="D1122" s="4"/>
      <c r="E1122" s="4"/>
      <c r="F1122" s="4"/>
      <c r="G1122" s="4"/>
      <c r="H1122" s="4"/>
      <c r="I1122" s="4"/>
      <c r="J1122" s="4"/>
      <c r="K1122" s="4"/>
      <c r="L1122" s="4"/>
      <c r="M1122" s="4"/>
      <c r="N1122" s="4"/>
      <c r="O1122" s="4"/>
      <c r="P1122" s="4"/>
      <c r="Q1122" s="4"/>
      <c r="R1122" s="4"/>
      <c r="S1122" s="4"/>
      <c r="T1122" s="4"/>
      <c r="U1122" s="4"/>
      <c r="V1122" s="4"/>
      <c r="W1122" s="4"/>
      <c r="X1122" s="4"/>
      <c r="Y1122" s="4"/>
      <c r="Z1122" s="4"/>
      <c r="AA1122" s="4"/>
      <c r="AB1122" s="5"/>
    </row>
    <row r="1123" spans="1:28" x14ac:dyDescent="0.35">
      <c r="A1123" s="3"/>
      <c r="B1123" s="4"/>
      <c r="C1123" s="4"/>
      <c r="D1123" s="4"/>
      <c r="E1123" s="4"/>
      <c r="F1123" s="4"/>
      <c r="G1123" s="4"/>
      <c r="H1123" s="4"/>
      <c r="I1123" s="4"/>
      <c r="J1123" s="4"/>
      <c r="K1123" s="4"/>
      <c r="L1123" s="4"/>
      <c r="M1123" s="4"/>
      <c r="N1123" s="4"/>
      <c r="O1123" s="4"/>
      <c r="P1123" s="4"/>
      <c r="Q1123" s="4"/>
      <c r="R1123" s="4"/>
      <c r="S1123" s="4"/>
      <c r="T1123" s="4"/>
      <c r="U1123" s="4"/>
      <c r="V1123" s="4"/>
      <c r="W1123" s="4"/>
      <c r="X1123" s="4"/>
      <c r="Y1123" s="4"/>
      <c r="Z1123" s="4"/>
      <c r="AA1123" s="4"/>
      <c r="AB1123" s="5"/>
    </row>
    <row r="1124" spans="1:28" x14ac:dyDescent="0.35">
      <c r="A1124" s="3"/>
      <c r="B1124" s="4"/>
      <c r="C1124" s="4"/>
      <c r="D1124" s="4"/>
      <c r="E1124" s="4"/>
      <c r="F1124" s="4"/>
      <c r="G1124" s="4"/>
      <c r="H1124" s="4"/>
      <c r="I1124" s="4"/>
      <c r="J1124" s="4"/>
      <c r="K1124" s="4"/>
      <c r="L1124" s="4"/>
      <c r="M1124" s="4"/>
      <c r="N1124" s="4"/>
      <c r="O1124" s="4"/>
      <c r="P1124" s="4"/>
      <c r="Q1124" s="4"/>
      <c r="R1124" s="4"/>
      <c r="S1124" s="4"/>
      <c r="T1124" s="4"/>
      <c r="U1124" s="4"/>
      <c r="V1124" s="4"/>
      <c r="W1124" s="4"/>
      <c r="X1124" s="4"/>
      <c r="Y1124" s="4"/>
      <c r="Z1124" s="4"/>
      <c r="AA1124" s="4"/>
      <c r="AB1124" s="5"/>
    </row>
    <row r="1125" spans="1:28" x14ac:dyDescent="0.35">
      <c r="A1125" s="3"/>
      <c r="B1125" s="4"/>
      <c r="C1125" s="4"/>
      <c r="D1125" s="4"/>
      <c r="E1125" s="4"/>
      <c r="F1125" s="4"/>
      <c r="G1125" s="4"/>
      <c r="H1125" s="4"/>
      <c r="I1125" s="4"/>
      <c r="J1125" s="4"/>
      <c r="K1125" s="4"/>
      <c r="L1125" s="4"/>
      <c r="M1125" s="4"/>
      <c r="N1125" s="4"/>
      <c r="O1125" s="4"/>
      <c r="P1125" s="4"/>
      <c r="Q1125" s="4"/>
      <c r="R1125" s="4"/>
      <c r="S1125" s="4"/>
      <c r="T1125" s="4"/>
      <c r="U1125" s="4"/>
      <c r="V1125" s="4"/>
      <c r="W1125" s="4"/>
      <c r="X1125" s="4"/>
      <c r="Y1125" s="4"/>
      <c r="Z1125" s="4"/>
      <c r="AA1125" s="4"/>
      <c r="AB1125" s="5"/>
    </row>
    <row r="1126" spans="1:28" x14ac:dyDescent="0.35">
      <c r="A1126" s="3"/>
      <c r="B1126" s="4"/>
      <c r="C1126" s="4"/>
      <c r="D1126" s="4"/>
      <c r="E1126" s="4"/>
      <c r="F1126" s="4"/>
      <c r="G1126" s="4"/>
      <c r="H1126" s="4"/>
      <c r="I1126" s="4"/>
      <c r="J1126" s="4"/>
      <c r="K1126" s="4"/>
      <c r="L1126" s="4"/>
      <c r="M1126" s="4"/>
      <c r="N1126" s="4"/>
      <c r="O1126" s="4"/>
      <c r="P1126" s="4"/>
      <c r="Q1126" s="4"/>
      <c r="R1126" s="4"/>
      <c r="S1126" s="4"/>
      <c r="T1126" s="4"/>
      <c r="U1126" s="4"/>
      <c r="V1126" s="4"/>
      <c r="W1126" s="4"/>
      <c r="X1126" s="4"/>
      <c r="Y1126" s="4"/>
      <c r="Z1126" s="4"/>
      <c r="AA1126" s="4"/>
      <c r="AB1126" s="5"/>
    </row>
    <row r="1127" spans="1:28" x14ac:dyDescent="0.35">
      <c r="A1127" s="3"/>
      <c r="B1127" s="4"/>
      <c r="C1127" s="4"/>
      <c r="D1127" s="4"/>
      <c r="E1127" s="4"/>
      <c r="F1127" s="4"/>
      <c r="G1127" s="4"/>
      <c r="H1127" s="4"/>
      <c r="I1127" s="4"/>
      <c r="J1127" s="4"/>
      <c r="K1127" s="4"/>
      <c r="L1127" s="4"/>
      <c r="M1127" s="4"/>
      <c r="N1127" s="4"/>
      <c r="O1127" s="4"/>
      <c r="P1127" s="4"/>
      <c r="Q1127" s="4"/>
      <c r="R1127" s="4"/>
      <c r="S1127" s="4"/>
      <c r="T1127" s="4"/>
      <c r="U1127" s="4"/>
      <c r="V1127" s="4"/>
      <c r="W1127" s="4"/>
      <c r="X1127" s="4"/>
      <c r="Y1127" s="4"/>
      <c r="Z1127" s="4"/>
      <c r="AA1127" s="4"/>
      <c r="AB1127" s="5"/>
    </row>
    <row r="1128" spans="1:28" x14ac:dyDescent="0.35">
      <c r="A1128" s="3"/>
      <c r="B1128" s="4"/>
      <c r="C1128" s="4"/>
      <c r="D1128" s="4"/>
      <c r="E1128" s="4"/>
      <c r="F1128" s="4"/>
      <c r="G1128" s="4"/>
      <c r="H1128" s="4"/>
      <c r="I1128" s="4"/>
      <c r="J1128" s="4"/>
      <c r="K1128" s="4"/>
      <c r="L1128" s="4"/>
      <c r="M1128" s="4"/>
      <c r="N1128" s="4"/>
      <c r="O1128" s="4"/>
      <c r="P1128" s="4"/>
      <c r="Q1128" s="4"/>
      <c r="R1128" s="4"/>
      <c r="S1128" s="4"/>
      <c r="T1128" s="4"/>
      <c r="U1128" s="4"/>
      <c r="V1128" s="4"/>
      <c r="W1128" s="4"/>
      <c r="X1128" s="4"/>
      <c r="Y1128" s="4"/>
      <c r="Z1128" s="4"/>
      <c r="AA1128" s="4"/>
      <c r="AB1128" s="5"/>
    </row>
    <row r="1129" spans="1:28" x14ac:dyDescent="0.35">
      <c r="A1129" s="3"/>
      <c r="B1129" s="4"/>
      <c r="C1129" s="4"/>
      <c r="D1129" s="4"/>
      <c r="E1129" s="4"/>
      <c r="F1129" s="4"/>
      <c r="G1129" s="4"/>
      <c r="H1129" s="4"/>
      <c r="I1129" s="4"/>
      <c r="J1129" s="4"/>
      <c r="K1129" s="4"/>
      <c r="L1129" s="4"/>
      <c r="M1129" s="4"/>
      <c r="N1129" s="4"/>
      <c r="O1129" s="4"/>
      <c r="P1129" s="4"/>
      <c r="Q1129" s="4"/>
      <c r="R1129" s="4"/>
      <c r="S1129" s="4"/>
      <c r="T1129" s="4"/>
      <c r="U1129" s="4"/>
      <c r="V1129" s="4"/>
      <c r="W1129" s="4"/>
      <c r="X1129" s="4"/>
      <c r="Y1129" s="4"/>
      <c r="Z1129" s="4"/>
      <c r="AA1129" s="4"/>
      <c r="AB1129" s="5"/>
    </row>
    <row r="1130" spans="1:28" x14ac:dyDescent="0.35">
      <c r="A1130" s="3"/>
      <c r="B1130" s="4"/>
      <c r="C1130" s="4"/>
      <c r="D1130" s="4"/>
      <c r="E1130" s="4"/>
      <c r="F1130" s="4"/>
      <c r="G1130" s="4"/>
      <c r="H1130" s="4"/>
      <c r="I1130" s="4"/>
      <c r="J1130" s="4"/>
      <c r="K1130" s="4"/>
      <c r="L1130" s="4"/>
      <c r="M1130" s="4"/>
      <c r="N1130" s="4"/>
      <c r="O1130" s="4"/>
      <c r="P1130" s="4"/>
      <c r="Q1130" s="4"/>
      <c r="R1130" s="4"/>
      <c r="S1130" s="4"/>
      <c r="T1130" s="4"/>
      <c r="U1130" s="4"/>
      <c r="V1130" s="4"/>
      <c r="W1130" s="4"/>
      <c r="X1130" s="4"/>
      <c r="Y1130" s="4"/>
      <c r="Z1130" s="4"/>
      <c r="AA1130" s="4"/>
      <c r="AB1130" s="5"/>
    </row>
    <row r="1131" spans="1:28" x14ac:dyDescent="0.35">
      <c r="A1131" s="3"/>
      <c r="B1131" s="4"/>
      <c r="C1131" s="4"/>
      <c r="D1131" s="4"/>
      <c r="E1131" s="4"/>
      <c r="F1131" s="4"/>
      <c r="G1131" s="4"/>
      <c r="H1131" s="4"/>
      <c r="I1131" s="4"/>
      <c r="J1131" s="4"/>
      <c r="K1131" s="4"/>
      <c r="L1131" s="4"/>
      <c r="M1131" s="4"/>
      <c r="N1131" s="4"/>
      <c r="O1131" s="4"/>
      <c r="P1131" s="4"/>
      <c r="Q1131" s="4"/>
      <c r="R1131" s="4"/>
      <c r="S1131" s="4"/>
      <c r="T1131" s="4"/>
      <c r="U1131" s="4"/>
      <c r="V1131" s="4"/>
      <c r="W1131" s="4"/>
      <c r="X1131" s="4"/>
      <c r="Y1131" s="4"/>
      <c r="Z1131" s="4"/>
      <c r="AA1131" s="4"/>
      <c r="AB1131" s="5"/>
    </row>
    <row r="1132" spans="1:28" x14ac:dyDescent="0.35">
      <c r="A1132" s="3"/>
      <c r="B1132" s="4"/>
      <c r="C1132" s="4"/>
      <c r="D1132" s="4"/>
      <c r="E1132" s="4"/>
      <c r="F1132" s="4"/>
      <c r="G1132" s="4"/>
      <c r="H1132" s="4"/>
      <c r="I1132" s="4"/>
      <c r="J1132" s="4"/>
      <c r="K1132" s="4"/>
      <c r="L1132" s="4"/>
      <c r="M1132" s="4"/>
      <c r="N1132" s="4"/>
      <c r="O1132" s="4"/>
      <c r="P1132" s="4"/>
      <c r="Q1132" s="4"/>
      <c r="R1132" s="4"/>
      <c r="S1132" s="4"/>
      <c r="T1132" s="4"/>
      <c r="U1132" s="4"/>
      <c r="V1132" s="4"/>
      <c r="W1132" s="4"/>
      <c r="X1132" s="4"/>
      <c r="Y1132" s="4"/>
      <c r="Z1132" s="4"/>
      <c r="AA1132" s="4"/>
      <c r="AB1132" s="5"/>
    </row>
    <row r="1133" spans="1:28" x14ac:dyDescent="0.35">
      <c r="A1133" s="3"/>
      <c r="B1133" s="4"/>
      <c r="C1133" s="4"/>
      <c r="D1133" s="4"/>
      <c r="E1133" s="4"/>
      <c r="F1133" s="4"/>
      <c r="G1133" s="4"/>
      <c r="H1133" s="4"/>
      <c r="I1133" s="4"/>
      <c r="J1133" s="4"/>
      <c r="K1133" s="4"/>
      <c r="L1133" s="4"/>
      <c r="M1133" s="4"/>
      <c r="N1133" s="4"/>
      <c r="O1133" s="4"/>
      <c r="P1133" s="4"/>
      <c r="Q1133" s="4"/>
      <c r="R1133" s="4"/>
      <c r="S1133" s="4"/>
      <c r="T1133" s="4"/>
      <c r="U1133" s="4"/>
      <c r="V1133" s="4"/>
      <c r="W1133" s="4"/>
      <c r="X1133" s="4"/>
      <c r="Y1133" s="4"/>
      <c r="Z1133" s="4"/>
      <c r="AA1133" s="4"/>
      <c r="AB1133" s="5"/>
    </row>
    <row r="1134" spans="1:28" x14ac:dyDescent="0.35">
      <c r="A1134" s="3"/>
      <c r="B1134" s="4"/>
      <c r="C1134" s="4"/>
      <c r="D1134" s="4"/>
      <c r="E1134" s="4"/>
      <c r="F1134" s="4"/>
      <c r="G1134" s="4"/>
      <c r="H1134" s="4"/>
      <c r="I1134" s="4"/>
      <c r="J1134" s="4"/>
      <c r="K1134" s="4"/>
      <c r="L1134" s="4"/>
      <c r="M1134" s="4"/>
      <c r="N1134" s="4"/>
      <c r="O1134" s="4"/>
      <c r="P1134" s="4"/>
      <c r="Q1134" s="4"/>
      <c r="R1134" s="4"/>
      <c r="S1134" s="4"/>
      <c r="T1134" s="4"/>
      <c r="U1134" s="4"/>
      <c r="V1134" s="4"/>
      <c r="W1134" s="4"/>
      <c r="X1134" s="4"/>
      <c r="Y1134" s="4"/>
      <c r="Z1134" s="4"/>
      <c r="AA1134" s="4"/>
      <c r="AB1134" s="5"/>
    </row>
    <row r="1135" spans="1:28" x14ac:dyDescent="0.35">
      <c r="A1135" s="3"/>
      <c r="B1135" s="4"/>
      <c r="C1135" s="4"/>
      <c r="D1135" s="4"/>
      <c r="E1135" s="4"/>
      <c r="F1135" s="4"/>
      <c r="G1135" s="4"/>
      <c r="H1135" s="4"/>
      <c r="I1135" s="4"/>
      <c r="J1135" s="4"/>
      <c r="K1135" s="4"/>
      <c r="L1135" s="4"/>
      <c r="M1135" s="4"/>
      <c r="N1135" s="4"/>
      <c r="O1135" s="4"/>
      <c r="P1135" s="4"/>
      <c r="Q1135" s="4"/>
      <c r="R1135" s="4"/>
      <c r="S1135" s="4"/>
      <c r="T1135" s="4"/>
      <c r="U1135" s="4"/>
      <c r="V1135" s="4"/>
      <c r="W1135" s="4"/>
      <c r="X1135" s="4"/>
      <c r="Y1135" s="4"/>
      <c r="Z1135" s="4"/>
      <c r="AA1135" s="4"/>
      <c r="AB1135" s="5"/>
    </row>
    <row r="1136" spans="1:28" x14ac:dyDescent="0.35">
      <c r="A1136" s="3"/>
      <c r="B1136" s="4"/>
      <c r="C1136" s="4"/>
      <c r="D1136" s="4"/>
      <c r="E1136" s="4"/>
      <c r="F1136" s="4"/>
      <c r="G1136" s="4"/>
      <c r="H1136" s="4"/>
      <c r="I1136" s="4"/>
      <c r="J1136" s="4"/>
      <c r="K1136" s="4"/>
      <c r="L1136" s="4"/>
      <c r="M1136" s="4"/>
      <c r="N1136" s="4"/>
      <c r="O1136" s="4"/>
      <c r="P1136" s="4"/>
      <c r="Q1136" s="4"/>
      <c r="R1136" s="4"/>
      <c r="S1136" s="4"/>
      <c r="T1136" s="4"/>
      <c r="U1136" s="4"/>
      <c r="V1136" s="4"/>
      <c r="W1136" s="4"/>
      <c r="X1136" s="4"/>
      <c r="Y1136" s="4"/>
      <c r="Z1136" s="4"/>
      <c r="AA1136" s="4"/>
      <c r="AB1136" s="5"/>
    </row>
    <row r="1137" spans="1:28" x14ac:dyDescent="0.35">
      <c r="A1137" s="3"/>
      <c r="B1137" s="4"/>
      <c r="C1137" s="4"/>
      <c r="D1137" s="4"/>
      <c r="E1137" s="4"/>
      <c r="F1137" s="4"/>
      <c r="G1137" s="4"/>
      <c r="H1137" s="4"/>
      <c r="I1137" s="4"/>
      <c r="J1137" s="4"/>
      <c r="K1137" s="4"/>
      <c r="L1137" s="4"/>
      <c r="M1137" s="4"/>
      <c r="N1137" s="4"/>
      <c r="O1137" s="4"/>
      <c r="P1137" s="4"/>
      <c r="Q1137" s="4"/>
      <c r="R1137" s="4"/>
      <c r="S1137" s="4"/>
      <c r="T1137" s="4"/>
      <c r="U1137" s="4"/>
      <c r="V1137" s="4"/>
      <c r="W1137" s="4"/>
      <c r="X1137" s="4"/>
      <c r="Y1137" s="4"/>
      <c r="Z1137" s="4"/>
      <c r="AA1137" s="4"/>
      <c r="AB1137" s="5"/>
    </row>
    <row r="1138" spans="1:28" x14ac:dyDescent="0.35">
      <c r="A1138" s="3"/>
      <c r="B1138" s="4"/>
      <c r="C1138" s="4"/>
      <c r="D1138" s="4"/>
      <c r="E1138" s="4"/>
      <c r="F1138" s="4"/>
      <c r="G1138" s="4"/>
      <c r="H1138" s="4"/>
      <c r="I1138" s="4"/>
      <c r="J1138" s="4"/>
      <c r="K1138" s="4"/>
      <c r="L1138" s="4"/>
      <c r="M1138" s="4"/>
      <c r="N1138" s="4"/>
      <c r="O1138" s="4"/>
      <c r="P1138" s="4"/>
      <c r="Q1138" s="4"/>
      <c r="R1138" s="4"/>
      <c r="S1138" s="4"/>
      <c r="T1138" s="4"/>
      <c r="U1138" s="4"/>
      <c r="V1138" s="4"/>
      <c r="W1138" s="4"/>
      <c r="X1138" s="4"/>
      <c r="Y1138" s="4"/>
      <c r="Z1138" s="4"/>
      <c r="AA1138" s="4"/>
      <c r="AB1138" s="5"/>
    </row>
    <row r="1139" spans="1:28" x14ac:dyDescent="0.35">
      <c r="A1139" s="3"/>
      <c r="B1139" s="4"/>
      <c r="C1139" s="4"/>
      <c r="D1139" s="4"/>
      <c r="E1139" s="4"/>
      <c r="F1139" s="4"/>
      <c r="G1139" s="4"/>
      <c r="H1139" s="4"/>
      <c r="I1139" s="4"/>
      <c r="J1139" s="4"/>
      <c r="K1139" s="4"/>
      <c r="L1139" s="4"/>
      <c r="M1139" s="4"/>
      <c r="N1139" s="4"/>
      <c r="O1139" s="4"/>
      <c r="P1139" s="4"/>
      <c r="Q1139" s="4"/>
      <c r="R1139" s="4"/>
      <c r="S1139" s="4"/>
      <c r="T1139" s="4"/>
      <c r="U1139" s="4"/>
      <c r="V1139" s="4"/>
      <c r="W1139" s="4"/>
      <c r="X1139" s="4"/>
      <c r="Y1139" s="4"/>
      <c r="Z1139" s="4"/>
      <c r="AA1139" s="4"/>
      <c r="AB1139" s="5"/>
    </row>
    <row r="1140" spans="1:28" x14ac:dyDescent="0.35">
      <c r="A1140" s="3"/>
      <c r="B1140" s="4"/>
      <c r="C1140" s="4"/>
      <c r="D1140" s="4"/>
      <c r="E1140" s="4"/>
      <c r="F1140" s="4"/>
      <c r="G1140" s="4"/>
      <c r="H1140" s="4"/>
      <c r="I1140" s="4"/>
      <c r="J1140" s="4"/>
      <c r="K1140" s="4"/>
      <c r="L1140" s="4"/>
      <c r="M1140" s="4"/>
      <c r="N1140" s="4"/>
      <c r="O1140" s="4"/>
      <c r="P1140" s="4"/>
      <c r="Q1140" s="4"/>
      <c r="R1140" s="4"/>
      <c r="S1140" s="4"/>
      <c r="T1140" s="4"/>
      <c r="U1140" s="4"/>
      <c r="V1140" s="4"/>
      <c r="W1140" s="4"/>
      <c r="X1140" s="4"/>
      <c r="Y1140" s="4"/>
      <c r="Z1140" s="4"/>
      <c r="AA1140" s="4"/>
      <c r="AB1140" s="5"/>
    </row>
    <row r="1141" spans="1:28" x14ac:dyDescent="0.35">
      <c r="A1141" s="3"/>
      <c r="B1141" s="4"/>
      <c r="C1141" s="4"/>
      <c r="D1141" s="4"/>
      <c r="E1141" s="4"/>
      <c r="F1141" s="4"/>
      <c r="G1141" s="4"/>
      <c r="H1141" s="4"/>
      <c r="I1141" s="4"/>
      <c r="J1141" s="4"/>
      <c r="K1141" s="4"/>
      <c r="L1141" s="4"/>
      <c r="M1141" s="4"/>
      <c r="N1141" s="4"/>
      <c r="O1141" s="4"/>
      <c r="P1141" s="4"/>
      <c r="Q1141" s="4"/>
      <c r="R1141" s="4"/>
      <c r="S1141" s="4"/>
      <c r="T1141" s="4"/>
      <c r="U1141" s="4"/>
      <c r="V1141" s="4"/>
      <c r="W1141" s="4"/>
      <c r="X1141" s="4"/>
      <c r="Y1141" s="4"/>
      <c r="Z1141" s="4"/>
      <c r="AA1141" s="4"/>
      <c r="AB1141" s="5"/>
    </row>
    <row r="1142" spans="1:28" x14ac:dyDescent="0.35">
      <c r="A1142" s="3"/>
      <c r="B1142" s="4"/>
      <c r="C1142" s="4"/>
      <c r="D1142" s="4"/>
      <c r="E1142" s="4"/>
      <c r="F1142" s="4"/>
      <c r="G1142" s="4"/>
      <c r="H1142" s="4"/>
      <c r="I1142" s="4"/>
      <c r="J1142" s="4"/>
      <c r="K1142" s="4"/>
      <c r="L1142" s="4"/>
      <c r="M1142" s="4"/>
      <c r="N1142" s="4"/>
      <c r="O1142" s="4"/>
      <c r="P1142" s="4"/>
      <c r="Q1142" s="4"/>
      <c r="R1142" s="4"/>
      <c r="S1142" s="4"/>
      <c r="T1142" s="4"/>
      <c r="U1142" s="4"/>
      <c r="V1142" s="4"/>
      <c r="W1142" s="4"/>
      <c r="X1142" s="4"/>
      <c r="Y1142" s="4"/>
      <c r="Z1142" s="4"/>
      <c r="AA1142" s="4"/>
      <c r="AB1142" s="5"/>
    </row>
    <row r="1143" spans="1:28" x14ac:dyDescent="0.35">
      <c r="A1143" s="3"/>
      <c r="B1143" s="4"/>
      <c r="C1143" s="4"/>
      <c r="D1143" s="4"/>
      <c r="E1143" s="4"/>
      <c r="F1143" s="4"/>
      <c r="G1143" s="4"/>
      <c r="H1143" s="4"/>
      <c r="I1143" s="4"/>
      <c r="J1143" s="4"/>
      <c r="K1143" s="4"/>
      <c r="L1143" s="4"/>
      <c r="M1143" s="4"/>
      <c r="N1143" s="4"/>
      <c r="O1143" s="4"/>
      <c r="P1143" s="4"/>
      <c r="Q1143" s="4"/>
      <c r="R1143" s="4"/>
      <c r="S1143" s="4"/>
      <c r="T1143" s="4"/>
      <c r="U1143" s="4"/>
      <c r="V1143" s="4"/>
      <c r="W1143" s="4"/>
      <c r="X1143" s="4"/>
      <c r="Y1143" s="4"/>
      <c r="Z1143" s="4"/>
      <c r="AA1143" s="4"/>
      <c r="AB1143" s="5"/>
    </row>
    <row r="1144" spans="1:28" x14ac:dyDescent="0.35">
      <c r="A1144" s="3"/>
      <c r="B1144" s="4"/>
      <c r="C1144" s="4"/>
      <c r="D1144" s="4"/>
      <c r="E1144" s="4"/>
      <c r="F1144" s="4"/>
      <c r="G1144" s="4"/>
      <c r="H1144" s="4"/>
      <c r="I1144" s="4"/>
      <c r="J1144" s="4"/>
      <c r="K1144" s="4"/>
      <c r="L1144" s="4"/>
      <c r="M1144" s="4"/>
      <c r="N1144" s="4"/>
      <c r="O1144" s="4"/>
      <c r="P1144" s="4"/>
      <c r="Q1144" s="4"/>
      <c r="R1144" s="4"/>
      <c r="S1144" s="4"/>
      <c r="T1144" s="4"/>
      <c r="U1144" s="4"/>
      <c r="V1144" s="4"/>
      <c r="W1144" s="4"/>
      <c r="X1144" s="4"/>
      <c r="Y1144" s="4"/>
      <c r="Z1144" s="4"/>
      <c r="AA1144" s="4"/>
      <c r="AB1144" s="5"/>
    </row>
    <row r="1145" spans="1:28" x14ac:dyDescent="0.35">
      <c r="A1145" s="3"/>
      <c r="B1145" s="4"/>
      <c r="C1145" s="4"/>
      <c r="D1145" s="4"/>
      <c r="E1145" s="4"/>
      <c r="F1145" s="4"/>
      <c r="G1145" s="4"/>
      <c r="H1145" s="4"/>
      <c r="I1145" s="4"/>
      <c r="J1145" s="4"/>
      <c r="K1145" s="4"/>
      <c r="L1145" s="4"/>
      <c r="M1145" s="4"/>
      <c r="N1145" s="4"/>
      <c r="O1145" s="4"/>
      <c r="P1145" s="4"/>
      <c r="Q1145" s="4"/>
      <c r="R1145" s="4"/>
      <c r="S1145" s="4"/>
      <c r="T1145" s="4"/>
      <c r="U1145" s="4"/>
      <c r="V1145" s="4"/>
      <c r="W1145" s="4"/>
      <c r="X1145" s="4"/>
      <c r="Y1145" s="4"/>
      <c r="Z1145" s="4"/>
      <c r="AA1145" s="4"/>
      <c r="AB1145" s="5"/>
    </row>
    <row r="1146" spans="1:28" x14ac:dyDescent="0.35">
      <c r="A1146" s="3"/>
      <c r="B1146" s="4"/>
      <c r="C1146" s="4"/>
      <c r="D1146" s="4"/>
      <c r="E1146" s="4"/>
      <c r="F1146" s="4"/>
      <c r="G1146" s="4"/>
      <c r="H1146" s="4"/>
      <c r="I1146" s="4"/>
      <c r="J1146" s="4"/>
      <c r="K1146" s="4"/>
      <c r="L1146" s="4"/>
      <c r="M1146" s="4"/>
      <c r="N1146" s="4"/>
      <c r="O1146" s="4"/>
      <c r="P1146" s="4"/>
      <c r="Q1146" s="4"/>
      <c r="R1146" s="4"/>
      <c r="S1146" s="4"/>
      <c r="T1146" s="4"/>
      <c r="U1146" s="4"/>
      <c r="V1146" s="4"/>
      <c r="W1146" s="4"/>
      <c r="X1146" s="4"/>
      <c r="Y1146" s="4"/>
      <c r="Z1146" s="4"/>
      <c r="AA1146" s="4"/>
      <c r="AB1146" s="5"/>
    </row>
    <row r="1147" spans="1:28" x14ac:dyDescent="0.35">
      <c r="A1147" s="3"/>
      <c r="B1147" s="4"/>
      <c r="C1147" s="4"/>
      <c r="D1147" s="4"/>
      <c r="E1147" s="4"/>
      <c r="F1147" s="4"/>
      <c r="G1147" s="4"/>
      <c r="H1147" s="4"/>
      <c r="I1147" s="4"/>
      <c r="J1147" s="4"/>
      <c r="K1147" s="4"/>
      <c r="L1147" s="4"/>
      <c r="M1147" s="4"/>
      <c r="N1147" s="4"/>
      <c r="O1147" s="4"/>
      <c r="P1147" s="4"/>
      <c r="Q1147" s="4"/>
      <c r="R1147" s="4"/>
      <c r="S1147" s="4"/>
      <c r="T1147" s="4"/>
      <c r="U1147" s="4"/>
      <c r="V1147" s="4"/>
      <c r="W1147" s="4"/>
      <c r="X1147" s="4"/>
      <c r="Y1147" s="4"/>
      <c r="Z1147" s="4"/>
      <c r="AA1147" s="4"/>
      <c r="AB1147" s="5"/>
    </row>
    <row r="1148" spans="1:28" x14ac:dyDescent="0.35">
      <c r="A1148" s="3"/>
      <c r="B1148" s="4"/>
      <c r="C1148" s="4"/>
      <c r="D1148" s="4"/>
      <c r="E1148" s="4"/>
      <c r="F1148" s="4"/>
      <c r="G1148" s="4"/>
      <c r="H1148" s="4"/>
      <c r="I1148" s="4"/>
      <c r="J1148" s="4"/>
      <c r="K1148" s="4"/>
      <c r="L1148" s="4"/>
      <c r="M1148" s="4"/>
      <c r="N1148" s="4"/>
      <c r="O1148" s="4"/>
      <c r="P1148" s="4"/>
      <c r="Q1148" s="4"/>
      <c r="R1148" s="4"/>
      <c r="S1148" s="4"/>
      <c r="T1148" s="4"/>
      <c r="U1148" s="4"/>
      <c r="V1148" s="4"/>
      <c r="W1148" s="4"/>
      <c r="X1148" s="4"/>
      <c r="Y1148" s="4"/>
      <c r="Z1148" s="4"/>
      <c r="AA1148" s="4"/>
      <c r="AB1148" s="5"/>
    </row>
    <row r="1149" spans="1:28" x14ac:dyDescent="0.35">
      <c r="A1149" s="3"/>
      <c r="B1149" s="4"/>
      <c r="C1149" s="4"/>
      <c r="D1149" s="4"/>
      <c r="E1149" s="4"/>
      <c r="F1149" s="4"/>
      <c r="G1149" s="4"/>
      <c r="H1149" s="4"/>
      <c r="I1149" s="4"/>
      <c r="J1149" s="4"/>
      <c r="K1149" s="4"/>
      <c r="L1149" s="4"/>
      <c r="M1149" s="4"/>
      <c r="N1149" s="4"/>
      <c r="O1149" s="4"/>
      <c r="P1149" s="4"/>
      <c r="Q1149" s="4"/>
      <c r="R1149" s="4"/>
      <c r="S1149" s="4"/>
      <c r="T1149" s="4"/>
      <c r="U1149" s="4"/>
      <c r="V1149" s="4"/>
      <c r="W1149" s="4"/>
      <c r="X1149" s="4"/>
      <c r="Y1149" s="4"/>
      <c r="Z1149" s="4"/>
      <c r="AA1149" s="4"/>
      <c r="AB1149" s="5"/>
    </row>
    <row r="1150" spans="1:28" x14ac:dyDescent="0.35">
      <c r="A1150" s="3"/>
      <c r="B1150" s="4"/>
      <c r="C1150" s="4"/>
      <c r="D1150" s="4"/>
      <c r="E1150" s="4"/>
      <c r="F1150" s="4"/>
      <c r="G1150" s="4"/>
      <c r="H1150" s="4"/>
      <c r="I1150" s="4"/>
      <c r="J1150" s="4"/>
      <c r="K1150" s="4"/>
      <c r="L1150" s="4"/>
      <c r="M1150" s="4"/>
      <c r="N1150" s="4"/>
      <c r="O1150" s="4"/>
      <c r="P1150" s="4"/>
      <c r="Q1150" s="4"/>
      <c r="R1150" s="4"/>
      <c r="S1150" s="4"/>
      <c r="T1150" s="4"/>
      <c r="U1150" s="4"/>
      <c r="V1150" s="4"/>
      <c r="W1150" s="4"/>
      <c r="X1150" s="4"/>
      <c r="Y1150" s="4"/>
      <c r="Z1150" s="4"/>
      <c r="AA1150" s="4"/>
      <c r="AB1150" s="5"/>
    </row>
    <row r="1151" spans="1:28" x14ac:dyDescent="0.35">
      <c r="A1151" s="3"/>
      <c r="B1151" s="4"/>
      <c r="C1151" s="4"/>
      <c r="D1151" s="4"/>
      <c r="E1151" s="4"/>
      <c r="F1151" s="4"/>
      <c r="G1151" s="4"/>
      <c r="H1151" s="4"/>
      <c r="I1151" s="4"/>
      <c r="J1151" s="4"/>
      <c r="K1151" s="4"/>
      <c r="L1151" s="4"/>
      <c r="M1151" s="4"/>
      <c r="N1151" s="4"/>
      <c r="O1151" s="4"/>
      <c r="P1151" s="4"/>
      <c r="Q1151" s="4"/>
      <c r="R1151" s="4"/>
      <c r="S1151" s="4"/>
      <c r="T1151" s="4"/>
      <c r="U1151" s="4"/>
      <c r="V1151" s="4"/>
      <c r="W1151" s="4"/>
      <c r="X1151" s="4"/>
      <c r="Y1151" s="4"/>
      <c r="Z1151" s="4"/>
      <c r="AA1151" s="4"/>
      <c r="AB1151" s="5"/>
    </row>
    <row r="1152" spans="1:28" x14ac:dyDescent="0.35">
      <c r="A1152" s="3"/>
      <c r="B1152" s="4"/>
      <c r="C1152" s="4"/>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5"/>
    </row>
    <row r="1153" spans="1:28" x14ac:dyDescent="0.35">
      <c r="A1153" s="3"/>
      <c r="B1153" s="4"/>
      <c r="C1153" s="4"/>
      <c r="D1153" s="4"/>
      <c r="E1153" s="4"/>
      <c r="F1153" s="4"/>
      <c r="G1153" s="4"/>
      <c r="H1153" s="4"/>
      <c r="I1153" s="4"/>
      <c r="J1153" s="4"/>
      <c r="K1153" s="4"/>
      <c r="L1153" s="4"/>
      <c r="M1153" s="4"/>
      <c r="N1153" s="4"/>
      <c r="O1153" s="4"/>
      <c r="P1153" s="4"/>
      <c r="Q1153" s="4"/>
      <c r="R1153" s="4"/>
      <c r="S1153" s="4"/>
      <c r="T1153" s="4"/>
      <c r="U1153" s="4"/>
      <c r="V1153" s="4"/>
      <c r="W1153" s="4"/>
      <c r="X1153" s="4"/>
      <c r="Y1153" s="4"/>
      <c r="Z1153" s="4"/>
      <c r="AA1153" s="4"/>
      <c r="AB1153" s="5"/>
    </row>
    <row r="1154" spans="1:28" x14ac:dyDescent="0.35">
      <c r="A1154" s="3"/>
      <c r="B1154" s="4"/>
      <c r="C1154" s="4"/>
      <c r="D1154" s="4"/>
      <c r="E1154" s="4"/>
      <c r="F1154" s="4"/>
      <c r="G1154" s="4"/>
      <c r="H1154" s="4"/>
      <c r="I1154" s="4"/>
      <c r="J1154" s="4"/>
      <c r="K1154" s="4"/>
      <c r="L1154" s="4"/>
      <c r="M1154" s="4"/>
      <c r="N1154" s="4"/>
      <c r="O1154" s="4"/>
      <c r="P1154" s="4"/>
      <c r="Q1154" s="4"/>
      <c r="R1154" s="4"/>
      <c r="S1154" s="4"/>
      <c r="T1154" s="4"/>
      <c r="U1154" s="4"/>
      <c r="V1154" s="4"/>
      <c r="W1154" s="4"/>
      <c r="X1154" s="4"/>
      <c r="Y1154" s="4"/>
      <c r="Z1154" s="4"/>
      <c r="AA1154" s="4"/>
      <c r="AB1154" s="5"/>
    </row>
    <row r="1155" spans="1:28" x14ac:dyDescent="0.35">
      <c r="A1155" s="3"/>
      <c r="B1155" s="4"/>
      <c r="C1155" s="4"/>
      <c r="D1155" s="4"/>
      <c r="E1155" s="4"/>
      <c r="F1155" s="4"/>
      <c r="G1155" s="4"/>
      <c r="H1155" s="4"/>
      <c r="I1155" s="4"/>
      <c r="J1155" s="4"/>
      <c r="K1155" s="4"/>
      <c r="L1155" s="4"/>
      <c r="M1155" s="4"/>
      <c r="N1155" s="4"/>
      <c r="O1155" s="4"/>
      <c r="P1155" s="4"/>
      <c r="Q1155" s="4"/>
      <c r="R1155" s="4"/>
      <c r="S1155" s="4"/>
      <c r="T1155" s="4"/>
      <c r="U1155" s="4"/>
      <c r="V1155" s="4"/>
      <c r="W1155" s="4"/>
      <c r="X1155" s="4"/>
      <c r="Y1155" s="4"/>
      <c r="Z1155" s="4"/>
      <c r="AA1155" s="4"/>
      <c r="AB1155" s="5"/>
    </row>
    <row r="1156" spans="1:28" x14ac:dyDescent="0.35">
      <c r="A1156" s="3"/>
      <c r="B1156" s="4"/>
      <c r="C1156" s="4"/>
      <c r="D1156" s="4"/>
      <c r="E1156" s="4"/>
      <c r="F1156" s="4"/>
      <c r="G1156" s="4"/>
      <c r="H1156" s="4"/>
      <c r="I1156" s="4"/>
      <c r="J1156" s="4"/>
      <c r="K1156" s="4"/>
      <c r="L1156" s="4"/>
      <c r="M1156" s="4"/>
      <c r="N1156" s="4"/>
      <c r="O1156" s="4"/>
      <c r="P1156" s="4"/>
      <c r="Q1156" s="4"/>
      <c r="R1156" s="4"/>
      <c r="S1156" s="4"/>
      <c r="T1156" s="4"/>
      <c r="U1156" s="4"/>
      <c r="V1156" s="4"/>
      <c r="W1156" s="4"/>
      <c r="X1156" s="4"/>
      <c r="Y1156" s="4"/>
      <c r="Z1156" s="4"/>
      <c r="AA1156" s="4"/>
      <c r="AB1156" s="5"/>
    </row>
    <row r="1157" spans="1:28" x14ac:dyDescent="0.35">
      <c r="A1157" s="3"/>
      <c r="B1157" s="4"/>
      <c r="C1157" s="4"/>
      <c r="D1157" s="4"/>
      <c r="E1157" s="4"/>
      <c r="F1157" s="4"/>
      <c r="G1157" s="4"/>
      <c r="H1157" s="4"/>
      <c r="I1157" s="4"/>
      <c r="J1157" s="4"/>
      <c r="K1157" s="4"/>
      <c r="L1157" s="4"/>
      <c r="M1157" s="4"/>
      <c r="N1157" s="4"/>
      <c r="O1157" s="4"/>
      <c r="P1157" s="4"/>
      <c r="Q1157" s="4"/>
      <c r="R1157" s="4"/>
      <c r="S1157" s="4"/>
      <c r="T1157" s="4"/>
      <c r="U1157" s="4"/>
      <c r="V1157" s="4"/>
      <c r="W1157" s="4"/>
      <c r="X1157" s="4"/>
      <c r="Y1157" s="4"/>
      <c r="Z1157" s="4"/>
      <c r="AA1157" s="4"/>
      <c r="AB1157" s="5"/>
    </row>
    <row r="1158" spans="1:28" x14ac:dyDescent="0.35">
      <c r="A1158" s="3"/>
      <c r="B1158" s="4"/>
      <c r="C1158" s="4"/>
      <c r="D1158" s="4"/>
      <c r="E1158" s="4"/>
      <c r="F1158" s="4"/>
      <c r="G1158" s="4"/>
      <c r="H1158" s="4"/>
      <c r="I1158" s="4"/>
      <c r="J1158" s="4"/>
      <c r="K1158" s="4"/>
      <c r="L1158" s="4"/>
      <c r="M1158" s="4"/>
      <c r="N1158" s="4"/>
      <c r="O1158" s="4"/>
      <c r="P1158" s="4"/>
      <c r="Q1158" s="4"/>
      <c r="R1158" s="4"/>
      <c r="S1158" s="4"/>
      <c r="T1158" s="4"/>
      <c r="U1158" s="4"/>
      <c r="V1158" s="4"/>
      <c r="W1158" s="4"/>
      <c r="X1158" s="4"/>
      <c r="Y1158" s="4"/>
      <c r="Z1158" s="4"/>
      <c r="AA1158" s="4"/>
      <c r="AB1158" s="5"/>
    </row>
    <row r="1159" spans="1:28" x14ac:dyDescent="0.35">
      <c r="A1159" s="3"/>
      <c r="B1159" s="4"/>
      <c r="C1159" s="4"/>
      <c r="D1159" s="4"/>
      <c r="E1159" s="4"/>
      <c r="F1159" s="4"/>
      <c r="G1159" s="4"/>
      <c r="H1159" s="4"/>
      <c r="I1159" s="4"/>
      <c r="J1159" s="4"/>
      <c r="K1159" s="4"/>
      <c r="L1159" s="4"/>
      <c r="M1159" s="4"/>
      <c r="N1159" s="4"/>
      <c r="O1159" s="4"/>
      <c r="P1159" s="4"/>
      <c r="Q1159" s="4"/>
      <c r="R1159" s="4"/>
      <c r="S1159" s="4"/>
      <c r="T1159" s="4"/>
      <c r="U1159" s="4"/>
      <c r="V1159" s="4"/>
      <c r="W1159" s="4"/>
      <c r="X1159" s="4"/>
      <c r="Y1159" s="4"/>
      <c r="Z1159" s="4"/>
      <c r="AA1159" s="4"/>
      <c r="AB1159" s="5"/>
    </row>
    <row r="1160" spans="1:28" x14ac:dyDescent="0.35">
      <c r="A1160" s="3"/>
      <c r="B1160" s="4"/>
      <c r="C1160" s="4"/>
      <c r="D1160" s="4"/>
      <c r="E1160" s="4"/>
      <c r="F1160" s="4"/>
      <c r="G1160" s="4"/>
      <c r="H1160" s="4"/>
      <c r="I1160" s="4"/>
      <c r="J1160" s="4"/>
      <c r="K1160" s="4"/>
      <c r="L1160" s="4"/>
      <c r="M1160" s="4"/>
      <c r="N1160" s="4"/>
      <c r="O1160" s="4"/>
      <c r="P1160" s="4"/>
      <c r="Q1160" s="4"/>
      <c r="R1160" s="4"/>
      <c r="S1160" s="4"/>
      <c r="T1160" s="4"/>
      <c r="U1160" s="4"/>
      <c r="V1160" s="4"/>
      <c r="W1160" s="4"/>
      <c r="X1160" s="4"/>
      <c r="Y1160" s="4"/>
      <c r="Z1160" s="4"/>
      <c r="AA1160" s="4"/>
      <c r="AB1160" s="5"/>
    </row>
    <row r="1161" spans="1:28" x14ac:dyDescent="0.35">
      <c r="A1161" s="3"/>
      <c r="B1161" s="4"/>
      <c r="C1161" s="4"/>
      <c r="D1161" s="4"/>
      <c r="E1161" s="4"/>
      <c r="F1161" s="4"/>
      <c r="G1161" s="4"/>
      <c r="H1161" s="4"/>
      <c r="I1161" s="4"/>
      <c r="J1161" s="4"/>
      <c r="K1161" s="4"/>
      <c r="L1161" s="4"/>
      <c r="M1161" s="4"/>
      <c r="N1161" s="4"/>
      <c r="O1161" s="4"/>
      <c r="P1161" s="4"/>
      <c r="Q1161" s="4"/>
      <c r="R1161" s="4"/>
      <c r="S1161" s="4"/>
      <c r="T1161" s="4"/>
      <c r="U1161" s="4"/>
      <c r="V1161" s="4"/>
      <c r="W1161" s="4"/>
      <c r="X1161" s="4"/>
      <c r="Y1161" s="4"/>
      <c r="Z1161" s="4"/>
      <c r="AA1161" s="4"/>
      <c r="AB1161" s="5"/>
    </row>
    <row r="1162" spans="1:28" x14ac:dyDescent="0.35">
      <c r="A1162" s="3"/>
      <c r="B1162" s="4"/>
      <c r="C1162" s="4"/>
      <c r="D1162" s="4"/>
      <c r="E1162" s="4"/>
      <c r="F1162" s="4"/>
      <c r="G1162" s="4"/>
      <c r="H1162" s="4"/>
      <c r="I1162" s="4"/>
      <c r="J1162" s="4"/>
      <c r="K1162" s="4"/>
      <c r="L1162" s="4"/>
      <c r="M1162" s="4"/>
      <c r="N1162" s="4"/>
      <c r="O1162" s="4"/>
      <c r="P1162" s="4"/>
      <c r="Q1162" s="4"/>
      <c r="R1162" s="4"/>
      <c r="S1162" s="4"/>
      <c r="T1162" s="4"/>
      <c r="U1162" s="4"/>
      <c r="V1162" s="4"/>
      <c r="W1162" s="4"/>
      <c r="X1162" s="4"/>
      <c r="Y1162" s="4"/>
      <c r="Z1162" s="4"/>
      <c r="AA1162" s="4"/>
      <c r="AB1162" s="5"/>
    </row>
    <row r="1163" spans="1:28" x14ac:dyDescent="0.35">
      <c r="A1163" s="3"/>
      <c r="B1163" s="4"/>
      <c r="C1163" s="4"/>
      <c r="D1163" s="4"/>
      <c r="E1163" s="4"/>
      <c r="F1163" s="4"/>
      <c r="G1163" s="4"/>
      <c r="H1163" s="4"/>
      <c r="I1163" s="4"/>
      <c r="J1163" s="4"/>
      <c r="K1163" s="4"/>
      <c r="L1163" s="4"/>
      <c r="M1163" s="4"/>
      <c r="N1163" s="4"/>
      <c r="O1163" s="4"/>
      <c r="P1163" s="4"/>
      <c r="Q1163" s="4"/>
      <c r="R1163" s="4"/>
      <c r="S1163" s="4"/>
      <c r="T1163" s="4"/>
      <c r="U1163" s="4"/>
      <c r="V1163" s="4"/>
      <c r="W1163" s="4"/>
      <c r="X1163" s="4"/>
      <c r="Y1163" s="4"/>
      <c r="Z1163" s="4"/>
      <c r="AA1163" s="4"/>
      <c r="AB1163" s="5"/>
    </row>
    <row r="1164" spans="1:28" x14ac:dyDescent="0.35">
      <c r="A1164" s="3"/>
      <c r="B1164" s="4"/>
      <c r="C1164" s="4"/>
      <c r="D1164" s="4"/>
      <c r="E1164" s="4"/>
      <c r="F1164" s="4"/>
      <c r="G1164" s="4"/>
      <c r="H1164" s="4"/>
      <c r="I1164" s="4"/>
      <c r="J1164" s="4"/>
      <c r="K1164" s="4"/>
      <c r="L1164" s="4"/>
      <c r="M1164" s="4"/>
      <c r="N1164" s="4"/>
      <c r="O1164" s="4"/>
      <c r="P1164" s="4"/>
      <c r="Q1164" s="4"/>
      <c r="R1164" s="4"/>
      <c r="S1164" s="4"/>
      <c r="T1164" s="4"/>
      <c r="U1164" s="4"/>
      <c r="V1164" s="4"/>
      <c r="W1164" s="4"/>
      <c r="X1164" s="4"/>
      <c r="Y1164" s="4"/>
      <c r="Z1164" s="4"/>
      <c r="AA1164" s="4"/>
      <c r="AB1164" s="5"/>
    </row>
    <row r="1165" spans="1:28" x14ac:dyDescent="0.35">
      <c r="A1165" s="3"/>
      <c r="B1165" s="4"/>
      <c r="C1165" s="4"/>
      <c r="D1165" s="4"/>
      <c r="E1165" s="4"/>
      <c r="F1165" s="4"/>
      <c r="G1165" s="4"/>
      <c r="H1165" s="4"/>
      <c r="I1165" s="4"/>
      <c r="J1165" s="4"/>
      <c r="K1165" s="4"/>
      <c r="L1165" s="4"/>
      <c r="M1165" s="4"/>
      <c r="N1165" s="4"/>
      <c r="O1165" s="4"/>
      <c r="P1165" s="4"/>
      <c r="Q1165" s="4"/>
      <c r="R1165" s="4"/>
      <c r="S1165" s="4"/>
      <c r="T1165" s="4"/>
      <c r="U1165" s="4"/>
      <c r="V1165" s="4"/>
      <c r="W1165" s="4"/>
      <c r="X1165" s="4"/>
      <c r="Y1165" s="4"/>
      <c r="Z1165" s="4"/>
      <c r="AA1165" s="4"/>
      <c r="AB1165" s="5"/>
    </row>
    <row r="1166" spans="1:28" x14ac:dyDescent="0.35">
      <c r="A1166" s="3"/>
      <c r="B1166" s="4"/>
      <c r="C1166" s="4"/>
      <c r="D1166" s="4"/>
      <c r="E1166" s="4"/>
      <c r="F1166" s="4"/>
      <c r="G1166" s="4"/>
      <c r="H1166" s="4"/>
      <c r="I1166" s="4"/>
      <c r="J1166" s="4"/>
      <c r="K1166" s="4"/>
      <c r="L1166" s="4"/>
      <c r="M1166" s="4"/>
      <c r="N1166" s="4"/>
      <c r="O1166" s="4"/>
      <c r="P1166" s="4"/>
      <c r="Q1166" s="4"/>
      <c r="R1166" s="4"/>
      <c r="S1166" s="4"/>
      <c r="T1166" s="4"/>
      <c r="U1166" s="4"/>
      <c r="V1166" s="4"/>
      <c r="W1166" s="4"/>
      <c r="X1166" s="4"/>
      <c r="Y1166" s="4"/>
      <c r="Z1166" s="4"/>
      <c r="AA1166" s="4"/>
      <c r="AB1166" s="5"/>
    </row>
    <row r="1167" spans="1:28" x14ac:dyDescent="0.35">
      <c r="A1167" s="3"/>
      <c r="B1167" s="4"/>
      <c r="C1167" s="4"/>
      <c r="D1167" s="4"/>
      <c r="E1167" s="4"/>
      <c r="F1167" s="4"/>
      <c r="G1167" s="4"/>
      <c r="H1167" s="4"/>
      <c r="I1167" s="4"/>
      <c r="J1167" s="4"/>
      <c r="K1167" s="4"/>
      <c r="L1167" s="4"/>
      <c r="M1167" s="4"/>
      <c r="N1167" s="4"/>
      <c r="O1167" s="4"/>
      <c r="P1167" s="4"/>
      <c r="Q1167" s="4"/>
      <c r="R1167" s="4"/>
      <c r="S1167" s="4"/>
      <c r="T1167" s="4"/>
      <c r="U1167" s="4"/>
      <c r="V1167" s="4"/>
      <c r="W1167" s="4"/>
      <c r="X1167" s="4"/>
      <c r="Y1167" s="4"/>
      <c r="Z1167" s="4"/>
      <c r="AA1167" s="4"/>
      <c r="AB1167" s="5"/>
    </row>
    <row r="1168" spans="1:28" x14ac:dyDescent="0.35">
      <c r="A1168" s="3"/>
      <c r="B1168" s="4"/>
      <c r="C1168" s="4"/>
      <c r="D1168" s="4"/>
      <c r="E1168" s="4"/>
      <c r="F1168" s="4"/>
      <c r="G1168" s="4"/>
      <c r="H1168" s="4"/>
      <c r="I1168" s="4"/>
      <c r="J1168" s="4"/>
      <c r="K1168" s="4"/>
      <c r="L1168" s="4"/>
      <c r="M1168" s="4"/>
      <c r="N1168" s="4"/>
      <c r="O1168" s="4"/>
      <c r="P1168" s="4"/>
      <c r="Q1168" s="4"/>
      <c r="R1168" s="4"/>
      <c r="S1168" s="4"/>
      <c r="T1168" s="4"/>
      <c r="U1168" s="4"/>
      <c r="V1168" s="4"/>
      <c r="W1168" s="4"/>
      <c r="X1168" s="4"/>
      <c r="Y1168" s="4"/>
      <c r="Z1168" s="4"/>
      <c r="AA1168" s="4"/>
      <c r="AB1168" s="5"/>
    </row>
    <row r="1169" spans="1:28" x14ac:dyDescent="0.35">
      <c r="A1169" s="3"/>
      <c r="B1169" s="4"/>
      <c r="C1169" s="4"/>
      <c r="D1169" s="4"/>
      <c r="E1169" s="4"/>
      <c r="F1169" s="4"/>
      <c r="G1169" s="4"/>
      <c r="H1169" s="4"/>
      <c r="I1169" s="4"/>
      <c r="J1169" s="4"/>
      <c r="K1169" s="4"/>
      <c r="L1169" s="4"/>
      <c r="M1169" s="4"/>
      <c r="N1169" s="4"/>
      <c r="O1169" s="4"/>
      <c r="P1169" s="4"/>
      <c r="Q1169" s="4"/>
      <c r="R1169" s="4"/>
      <c r="S1169" s="4"/>
      <c r="T1169" s="4"/>
      <c r="U1169" s="4"/>
      <c r="V1169" s="4"/>
      <c r="W1169" s="4"/>
      <c r="X1169" s="4"/>
      <c r="Y1169" s="4"/>
      <c r="Z1169" s="4"/>
      <c r="AA1169" s="4"/>
      <c r="AB1169" s="5"/>
    </row>
    <row r="1170" spans="1:28" x14ac:dyDescent="0.35">
      <c r="A1170" s="3"/>
      <c r="B1170" s="4"/>
      <c r="C1170" s="4"/>
      <c r="D1170" s="4"/>
      <c r="E1170" s="4"/>
      <c r="F1170" s="4"/>
      <c r="G1170" s="4"/>
      <c r="H1170" s="4"/>
      <c r="I1170" s="4"/>
      <c r="J1170" s="4"/>
      <c r="K1170" s="4"/>
      <c r="L1170" s="4"/>
      <c r="M1170" s="4"/>
      <c r="N1170" s="4"/>
      <c r="O1170" s="4"/>
      <c r="P1170" s="4"/>
      <c r="Q1170" s="4"/>
      <c r="R1170" s="4"/>
      <c r="S1170" s="4"/>
      <c r="T1170" s="4"/>
      <c r="U1170" s="4"/>
      <c r="V1170" s="4"/>
      <c r="W1170" s="4"/>
      <c r="X1170" s="4"/>
      <c r="Y1170" s="4"/>
      <c r="Z1170" s="4"/>
      <c r="AA1170" s="4"/>
      <c r="AB1170" s="5"/>
    </row>
    <row r="1171" spans="1:28" x14ac:dyDescent="0.35">
      <c r="A1171" s="3"/>
      <c r="B1171" s="4"/>
      <c r="C1171" s="4"/>
      <c r="D1171" s="4"/>
      <c r="E1171" s="4"/>
      <c r="F1171" s="4"/>
      <c r="G1171" s="4"/>
      <c r="H1171" s="4"/>
      <c r="I1171" s="4"/>
      <c r="J1171" s="4"/>
      <c r="K1171" s="4"/>
      <c r="L1171" s="4"/>
      <c r="M1171" s="4"/>
      <c r="N1171" s="4"/>
      <c r="O1171" s="4"/>
      <c r="P1171" s="4"/>
      <c r="Q1171" s="4"/>
      <c r="R1171" s="4"/>
      <c r="S1171" s="4"/>
      <c r="T1171" s="4"/>
      <c r="U1171" s="4"/>
      <c r="V1171" s="4"/>
      <c r="W1171" s="4"/>
      <c r="X1171" s="4"/>
      <c r="Y1171" s="4"/>
      <c r="Z1171" s="4"/>
      <c r="AA1171" s="4"/>
      <c r="AB1171" s="5"/>
    </row>
    <row r="1172" spans="1:28" x14ac:dyDescent="0.35">
      <c r="A1172" s="3"/>
      <c r="B1172" s="4"/>
      <c r="C1172" s="4"/>
      <c r="D1172" s="4"/>
      <c r="E1172" s="4"/>
      <c r="F1172" s="4"/>
      <c r="G1172" s="4"/>
      <c r="H1172" s="4"/>
      <c r="I1172" s="4"/>
      <c r="J1172" s="4"/>
      <c r="K1172" s="4"/>
      <c r="L1172" s="4"/>
      <c r="M1172" s="4"/>
      <c r="N1172" s="4"/>
      <c r="O1172" s="4"/>
      <c r="P1172" s="4"/>
      <c r="Q1172" s="4"/>
      <c r="R1172" s="4"/>
      <c r="S1172" s="4"/>
      <c r="T1172" s="4"/>
      <c r="U1172" s="4"/>
      <c r="V1172" s="4"/>
      <c r="W1172" s="4"/>
      <c r="X1172" s="4"/>
      <c r="Y1172" s="4"/>
      <c r="Z1172" s="4"/>
      <c r="AA1172" s="4"/>
      <c r="AB1172" s="5"/>
    </row>
    <row r="1173" spans="1:28" x14ac:dyDescent="0.35">
      <c r="A1173" s="3"/>
      <c r="B1173" s="4"/>
      <c r="C1173" s="4"/>
      <c r="D1173" s="4"/>
      <c r="E1173" s="4"/>
      <c r="F1173" s="4"/>
      <c r="G1173" s="4"/>
      <c r="H1173" s="4"/>
      <c r="I1173" s="4"/>
      <c r="J1173" s="4"/>
      <c r="K1173" s="4"/>
      <c r="L1173" s="4"/>
      <c r="M1173" s="4"/>
      <c r="N1173" s="4"/>
      <c r="O1173" s="4"/>
      <c r="P1173" s="4"/>
      <c r="Q1173" s="4"/>
      <c r="R1173" s="4"/>
      <c r="S1173" s="4"/>
      <c r="T1173" s="4"/>
      <c r="U1173" s="4"/>
      <c r="V1173" s="4"/>
      <c r="W1173" s="4"/>
      <c r="X1173" s="4"/>
      <c r="Y1173" s="4"/>
      <c r="Z1173" s="4"/>
      <c r="AA1173" s="4"/>
      <c r="AB1173" s="5"/>
    </row>
    <row r="1174" spans="1:28" x14ac:dyDescent="0.35">
      <c r="A1174" s="3"/>
      <c r="B1174" s="4"/>
      <c r="C1174" s="4"/>
      <c r="D1174" s="4"/>
      <c r="E1174" s="4"/>
      <c r="F1174" s="4"/>
      <c r="G1174" s="4"/>
      <c r="H1174" s="4"/>
      <c r="I1174" s="4"/>
      <c r="J1174" s="4"/>
      <c r="K1174" s="4"/>
      <c r="L1174" s="4"/>
      <c r="M1174" s="4"/>
      <c r="N1174" s="4"/>
      <c r="O1174" s="4"/>
      <c r="P1174" s="4"/>
      <c r="Q1174" s="4"/>
      <c r="R1174" s="4"/>
      <c r="S1174" s="4"/>
      <c r="T1174" s="4"/>
      <c r="U1174" s="4"/>
      <c r="V1174" s="4"/>
      <c r="W1174" s="4"/>
      <c r="X1174" s="4"/>
      <c r="Y1174" s="4"/>
      <c r="Z1174" s="4"/>
      <c r="AA1174" s="4"/>
      <c r="AB1174" s="5"/>
    </row>
    <row r="1175" spans="1:28" x14ac:dyDescent="0.35">
      <c r="A1175" s="3"/>
      <c r="B1175" s="4"/>
      <c r="C1175" s="4"/>
      <c r="D1175" s="4"/>
      <c r="E1175" s="4"/>
      <c r="F1175" s="4"/>
      <c r="G1175" s="4"/>
      <c r="H1175" s="4"/>
      <c r="I1175" s="4"/>
      <c r="J1175" s="4"/>
      <c r="K1175" s="4"/>
      <c r="L1175" s="4"/>
      <c r="M1175" s="4"/>
      <c r="N1175" s="4"/>
      <c r="O1175" s="4"/>
      <c r="P1175" s="4"/>
      <c r="Q1175" s="4"/>
      <c r="R1175" s="4"/>
      <c r="S1175" s="4"/>
      <c r="T1175" s="4"/>
      <c r="U1175" s="4"/>
      <c r="V1175" s="4"/>
      <c r="W1175" s="4"/>
      <c r="X1175" s="4"/>
      <c r="Y1175" s="4"/>
      <c r="Z1175" s="4"/>
      <c r="AA1175" s="4"/>
      <c r="AB1175" s="5"/>
    </row>
    <row r="1176" spans="1:28" x14ac:dyDescent="0.35">
      <c r="A1176" s="3"/>
      <c r="B1176" s="4"/>
      <c r="C1176" s="4"/>
      <c r="D1176" s="4"/>
      <c r="E1176" s="4"/>
      <c r="F1176" s="4"/>
      <c r="G1176" s="4"/>
      <c r="H1176" s="4"/>
      <c r="I1176" s="4"/>
      <c r="J1176" s="4"/>
      <c r="K1176" s="4"/>
      <c r="L1176" s="4"/>
      <c r="M1176" s="4"/>
      <c r="N1176" s="4"/>
      <c r="O1176" s="4"/>
      <c r="P1176" s="4"/>
      <c r="Q1176" s="4"/>
      <c r="R1176" s="4"/>
      <c r="S1176" s="4"/>
      <c r="T1176" s="4"/>
      <c r="U1176" s="4"/>
      <c r="V1176" s="4"/>
      <c r="W1176" s="4"/>
      <c r="X1176" s="4"/>
      <c r="Y1176" s="4"/>
      <c r="Z1176" s="4"/>
      <c r="AA1176" s="4"/>
      <c r="AB1176" s="5"/>
    </row>
    <row r="1177" spans="1:28" x14ac:dyDescent="0.35">
      <c r="A1177" s="3"/>
      <c r="B1177" s="4"/>
      <c r="C1177" s="4"/>
      <c r="D1177" s="4"/>
      <c r="E1177" s="4"/>
      <c r="F1177" s="4"/>
      <c r="G1177" s="4"/>
      <c r="H1177" s="4"/>
      <c r="I1177" s="4"/>
      <c r="J1177" s="4"/>
      <c r="K1177" s="4"/>
      <c r="L1177" s="4"/>
      <c r="M1177" s="4"/>
      <c r="N1177" s="4"/>
      <c r="O1177" s="4"/>
      <c r="P1177" s="4"/>
      <c r="Q1177" s="4"/>
      <c r="R1177" s="4"/>
      <c r="S1177" s="4"/>
      <c r="T1177" s="4"/>
      <c r="U1177" s="4"/>
      <c r="V1177" s="4"/>
      <c r="W1177" s="4"/>
      <c r="X1177" s="4"/>
      <c r="Y1177" s="4"/>
      <c r="Z1177" s="4"/>
      <c r="AA1177" s="4"/>
      <c r="AB1177" s="5"/>
    </row>
    <row r="1178" spans="1:28" x14ac:dyDescent="0.35">
      <c r="A1178" s="3"/>
      <c r="B1178" s="4"/>
      <c r="C1178" s="4"/>
      <c r="D1178" s="4"/>
      <c r="E1178" s="4"/>
      <c r="F1178" s="4"/>
      <c r="G1178" s="4"/>
      <c r="H1178" s="4"/>
      <c r="I1178" s="4"/>
      <c r="J1178" s="4"/>
      <c r="K1178" s="4"/>
      <c r="L1178" s="4"/>
      <c r="M1178" s="4"/>
      <c r="N1178" s="4"/>
      <c r="O1178" s="4"/>
      <c r="P1178" s="4"/>
      <c r="Q1178" s="4"/>
      <c r="R1178" s="4"/>
      <c r="S1178" s="4"/>
      <c r="T1178" s="4"/>
      <c r="U1178" s="4"/>
      <c r="V1178" s="4"/>
      <c r="W1178" s="4"/>
      <c r="X1178" s="4"/>
      <c r="Y1178" s="4"/>
      <c r="Z1178" s="4"/>
      <c r="AA1178" s="4"/>
      <c r="AB1178" s="5"/>
    </row>
    <row r="1179" spans="1:28" x14ac:dyDescent="0.35">
      <c r="A1179" s="3"/>
      <c r="B1179" s="4"/>
      <c r="C1179" s="4"/>
      <c r="D1179" s="4"/>
      <c r="E1179" s="4"/>
      <c r="F1179" s="4"/>
      <c r="G1179" s="4"/>
      <c r="H1179" s="4"/>
      <c r="I1179" s="4"/>
      <c r="J1179" s="4"/>
      <c r="K1179" s="4"/>
      <c r="L1179" s="4"/>
      <c r="M1179" s="4"/>
      <c r="N1179" s="4"/>
      <c r="O1179" s="4"/>
      <c r="P1179" s="4"/>
      <c r="Q1179" s="4"/>
      <c r="R1179" s="4"/>
      <c r="S1179" s="4"/>
      <c r="T1179" s="4"/>
      <c r="U1179" s="4"/>
      <c r="V1179" s="4"/>
      <c r="W1179" s="4"/>
      <c r="X1179" s="4"/>
      <c r="Y1179" s="4"/>
      <c r="Z1179" s="4"/>
      <c r="AA1179" s="4"/>
      <c r="AB1179" s="5"/>
    </row>
    <row r="1180" spans="1:28" x14ac:dyDescent="0.35">
      <c r="A1180" s="3"/>
      <c r="B1180" s="4"/>
      <c r="C1180" s="4"/>
      <c r="D1180" s="4"/>
      <c r="E1180" s="4"/>
      <c r="F1180" s="4"/>
      <c r="G1180" s="4"/>
      <c r="H1180" s="4"/>
      <c r="I1180" s="4"/>
      <c r="J1180" s="4"/>
      <c r="K1180" s="4"/>
      <c r="L1180" s="4"/>
      <c r="M1180" s="4"/>
      <c r="N1180" s="4"/>
      <c r="O1180" s="4"/>
      <c r="P1180" s="4"/>
      <c r="Q1180" s="4"/>
      <c r="R1180" s="4"/>
      <c r="S1180" s="4"/>
      <c r="T1180" s="4"/>
      <c r="U1180" s="4"/>
      <c r="V1180" s="4"/>
      <c r="W1180" s="4"/>
      <c r="X1180" s="4"/>
      <c r="Y1180" s="4"/>
      <c r="Z1180" s="4"/>
      <c r="AA1180" s="4"/>
      <c r="AB1180" s="5"/>
    </row>
    <row r="1181" spans="1:28" x14ac:dyDescent="0.35">
      <c r="A1181" s="3"/>
      <c r="B1181" s="4"/>
      <c r="C1181" s="4"/>
      <c r="D1181" s="4"/>
      <c r="E1181" s="4"/>
      <c r="F1181" s="4"/>
      <c r="G1181" s="4"/>
      <c r="H1181" s="4"/>
      <c r="I1181" s="4"/>
      <c r="J1181" s="4"/>
      <c r="K1181" s="4"/>
      <c r="L1181" s="4"/>
      <c r="M1181" s="4"/>
      <c r="N1181" s="4"/>
      <c r="O1181" s="4"/>
      <c r="P1181" s="4"/>
      <c r="Q1181" s="4"/>
      <c r="R1181" s="4"/>
      <c r="S1181" s="4"/>
      <c r="T1181" s="4"/>
      <c r="U1181" s="4"/>
      <c r="V1181" s="4"/>
      <c r="W1181" s="4"/>
      <c r="X1181" s="4"/>
      <c r="Y1181" s="4"/>
      <c r="Z1181" s="4"/>
      <c r="AA1181" s="4"/>
      <c r="AB1181" s="5"/>
    </row>
    <row r="1182" spans="1:28" x14ac:dyDescent="0.35">
      <c r="A1182" s="3"/>
      <c r="B1182" s="4"/>
      <c r="C1182" s="4"/>
      <c r="D1182" s="4"/>
      <c r="E1182" s="4"/>
      <c r="F1182" s="4"/>
      <c r="G1182" s="4"/>
      <c r="H1182" s="4"/>
      <c r="I1182" s="4"/>
      <c r="J1182" s="4"/>
      <c r="K1182" s="4"/>
      <c r="L1182" s="4"/>
      <c r="M1182" s="4"/>
      <c r="N1182" s="4"/>
      <c r="O1182" s="4"/>
      <c r="P1182" s="4"/>
      <c r="Q1182" s="4"/>
      <c r="R1182" s="4"/>
      <c r="S1182" s="4"/>
      <c r="T1182" s="4"/>
      <c r="U1182" s="4"/>
      <c r="V1182" s="4"/>
      <c r="W1182" s="4"/>
      <c r="X1182" s="4"/>
      <c r="Y1182" s="4"/>
      <c r="Z1182" s="4"/>
      <c r="AA1182" s="4"/>
      <c r="AB1182" s="5"/>
    </row>
    <row r="1183" spans="1:28" x14ac:dyDescent="0.35">
      <c r="A1183" s="3"/>
      <c r="B1183" s="4"/>
      <c r="C1183" s="4"/>
      <c r="D1183" s="4"/>
      <c r="E1183" s="4"/>
      <c r="F1183" s="4"/>
      <c r="G1183" s="4"/>
      <c r="H1183" s="4"/>
      <c r="I1183" s="4"/>
      <c r="J1183" s="4"/>
      <c r="K1183" s="4"/>
      <c r="L1183" s="4"/>
      <c r="M1183" s="4"/>
      <c r="N1183" s="4"/>
      <c r="O1183" s="4"/>
      <c r="P1183" s="4"/>
      <c r="Q1183" s="4"/>
      <c r="R1183" s="4"/>
      <c r="S1183" s="4"/>
      <c r="T1183" s="4"/>
      <c r="U1183" s="4"/>
      <c r="V1183" s="4"/>
      <c r="W1183" s="4"/>
      <c r="X1183" s="4"/>
      <c r="Y1183" s="4"/>
      <c r="Z1183" s="4"/>
      <c r="AA1183" s="4"/>
      <c r="AB1183" s="5"/>
    </row>
    <row r="1184" spans="1:28" x14ac:dyDescent="0.35">
      <c r="A1184" s="3"/>
      <c r="B1184" s="4"/>
      <c r="C1184" s="4"/>
      <c r="D1184" s="4"/>
      <c r="E1184" s="4"/>
      <c r="F1184" s="4"/>
      <c r="G1184" s="4"/>
      <c r="H1184" s="4"/>
      <c r="I1184" s="4"/>
      <c r="J1184" s="4"/>
      <c r="K1184" s="4"/>
      <c r="L1184" s="4"/>
      <c r="M1184" s="4"/>
      <c r="N1184" s="4"/>
      <c r="O1184" s="4"/>
      <c r="P1184" s="4"/>
      <c r="Q1184" s="4"/>
      <c r="R1184" s="4"/>
      <c r="S1184" s="4"/>
      <c r="T1184" s="4"/>
      <c r="U1184" s="4"/>
      <c r="V1184" s="4"/>
      <c r="W1184" s="4"/>
      <c r="X1184" s="4"/>
      <c r="Y1184" s="4"/>
      <c r="Z1184" s="4"/>
      <c r="AA1184" s="4"/>
      <c r="AB1184" s="5"/>
    </row>
    <row r="1185" spans="1:28" x14ac:dyDescent="0.35">
      <c r="A1185" s="3"/>
      <c r="B1185" s="4"/>
      <c r="C1185" s="4"/>
      <c r="D1185" s="4"/>
      <c r="E1185" s="4"/>
      <c r="F1185" s="4"/>
      <c r="G1185" s="4"/>
      <c r="H1185" s="4"/>
      <c r="I1185" s="4"/>
      <c r="J1185" s="4"/>
      <c r="K1185" s="4"/>
      <c r="L1185" s="4"/>
      <c r="M1185" s="4"/>
      <c r="N1185" s="4"/>
      <c r="O1185" s="4"/>
      <c r="P1185" s="4"/>
      <c r="Q1185" s="4"/>
      <c r="R1185" s="4"/>
      <c r="S1185" s="4"/>
      <c r="T1185" s="4"/>
      <c r="U1185" s="4"/>
      <c r="V1185" s="4"/>
      <c r="W1185" s="4"/>
      <c r="X1185" s="4"/>
      <c r="Y1185" s="4"/>
      <c r="Z1185" s="4"/>
      <c r="AA1185" s="4"/>
      <c r="AB1185" s="5"/>
    </row>
    <row r="1186" spans="1:28" x14ac:dyDescent="0.35">
      <c r="A1186" s="3"/>
      <c r="B1186" s="4"/>
      <c r="C1186" s="4"/>
      <c r="D1186" s="4"/>
      <c r="E1186" s="4"/>
      <c r="F1186" s="4"/>
      <c r="G1186" s="4"/>
      <c r="H1186" s="4"/>
      <c r="I1186" s="4"/>
      <c r="J1186" s="4"/>
      <c r="K1186" s="4"/>
      <c r="L1186" s="4"/>
      <c r="M1186" s="4"/>
      <c r="N1186" s="4"/>
      <c r="O1186" s="4"/>
      <c r="P1186" s="4"/>
      <c r="Q1186" s="4"/>
      <c r="R1186" s="4"/>
      <c r="S1186" s="4"/>
      <c r="T1186" s="4"/>
      <c r="U1186" s="4"/>
      <c r="V1186" s="4"/>
      <c r="W1186" s="4"/>
      <c r="X1186" s="4"/>
      <c r="Y1186" s="4"/>
      <c r="Z1186" s="4"/>
      <c r="AA1186" s="4"/>
      <c r="AB1186" s="5"/>
    </row>
    <row r="1187" spans="1:28" x14ac:dyDescent="0.35">
      <c r="A1187" s="3"/>
      <c r="B1187" s="4"/>
      <c r="C1187" s="4"/>
      <c r="D1187" s="4"/>
      <c r="E1187" s="4"/>
      <c r="F1187" s="4"/>
      <c r="G1187" s="4"/>
      <c r="H1187" s="4"/>
      <c r="I1187" s="4"/>
      <c r="J1187" s="4"/>
      <c r="K1187" s="4"/>
      <c r="L1187" s="4"/>
      <c r="M1187" s="4"/>
      <c r="N1187" s="4"/>
      <c r="O1187" s="4"/>
      <c r="P1187" s="4"/>
      <c r="Q1187" s="4"/>
      <c r="R1187" s="4"/>
      <c r="S1187" s="4"/>
      <c r="T1187" s="4"/>
      <c r="U1187" s="4"/>
      <c r="V1187" s="4"/>
      <c r="W1187" s="4"/>
      <c r="X1187" s="4"/>
      <c r="Y1187" s="4"/>
      <c r="Z1187" s="4"/>
      <c r="AA1187" s="4"/>
      <c r="AB1187" s="5"/>
    </row>
    <row r="1188" spans="1:28" x14ac:dyDescent="0.35">
      <c r="A1188" s="3"/>
      <c r="B1188" s="4"/>
      <c r="C1188" s="4"/>
      <c r="D1188" s="4"/>
      <c r="E1188" s="4"/>
      <c r="F1188" s="4"/>
      <c r="G1188" s="4"/>
      <c r="H1188" s="4"/>
      <c r="I1188" s="4"/>
      <c r="J1188" s="4"/>
      <c r="K1188" s="4"/>
      <c r="L1188" s="4"/>
      <c r="M1188" s="4"/>
      <c r="N1188" s="4"/>
      <c r="O1188" s="4"/>
      <c r="P1188" s="4"/>
      <c r="Q1188" s="4"/>
      <c r="R1188" s="4"/>
      <c r="S1188" s="4"/>
      <c r="T1188" s="4"/>
      <c r="U1188" s="4"/>
      <c r="V1188" s="4"/>
      <c r="W1188" s="4"/>
      <c r="X1188" s="4"/>
      <c r="Y1188" s="4"/>
      <c r="Z1188" s="4"/>
      <c r="AA1188" s="4"/>
      <c r="AB1188" s="5"/>
    </row>
    <row r="1189" spans="1:28" x14ac:dyDescent="0.35">
      <c r="A1189" s="3"/>
      <c r="B1189" s="4"/>
      <c r="C1189" s="4"/>
      <c r="D1189" s="4"/>
      <c r="E1189" s="4"/>
      <c r="F1189" s="4"/>
      <c r="G1189" s="4"/>
      <c r="H1189" s="4"/>
      <c r="I1189" s="4"/>
      <c r="J1189" s="4"/>
      <c r="K1189" s="4"/>
      <c r="L1189" s="4"/>
      <c r="M1189" s="4"/>
      <c r="N1189" s="4"/>
      <c r="O1189" s="4"/>
      <c r="P1189" s="4"/>
      <c r="Q1189" s="4"/>
      <c r="R1189" s="4"/>
      <c r="S1189" s="4"/>
      <c r="T1189" s="4"/>
      <c r="U1189" s="4"/>
      <c r="V1189" s="4"/>
      <c r="W1189" s="4"/>
      <c r="X1189" s="4"/>
      <c r="Y1189" s="4"/>
      <c r="Z1189" s="4"/>
      <c r="AA1189" s="4"/>
      <c r="AB1189" s="5"/>
    </row>
    <row r="1190" spans="1:28" x14ac:dyDescent="0.35">
      <c r="A1190" s="3"/>
      <c r="B1190" s="4"/>
      <c r="C1190" s="4"/>
      <c r="D1190" s="4"/>
      <c r="E1190" s="4"/>
      <c r="F1190" s="4"/>
      <c r="G1190" s="4"/>
      <c r="H1190" s="4"/>
      <c r="I1190" s="4"/>
      <c r="J1190" s="4"/>
      <c r="K1190" s="4"/>
      <c r="L1190" s="4"/>
      <c r="M1190" s="4"/>
      <c r="N1190" s="4"/>
      <c r="O1190" s="4"/>
      <c r="P1190" s="4"/>
      <c r="Q1190" s="4"/>
      <c r="R1190" s="4"/>
      <c r="S1190" s="4"/>
      <c r="T1190" s="4"/>
      <c r="U1190" s="4"/>
      <c r="V1190" s="4"/>
      <c r="W1190" s="4"/>
      <c r="X1190" s="4"/>
      <c r="Y1190" s="4"/>
      <c r="Z1190" s="4"/>
      <c r="AA1190" s="4"/>
      <c r="AB1190" s="5"/>
    </row>
    <row r="1191" spans="1:28" x14ac:dyDescent="0.35">
      <c r="A1191" s="3"/>
      <c r="B1191" s="4"/>
      <c r="C1191" s="4"/>
      <c r="D1191" s="4"/>
      <c r="E1191" s="4"/>
      <c r="F1191" s="4"/>
      <c r="G1191" s="4"/>
      <c r="H1191" s="4"/>
      <c r="I1191" s="4"/>
      <c r="J1191" s="4"/>
      <c r="K1191" s="4"/>
      <c r="L1191" s="4"/>
      <c r="M1191" s="4"/>
      <c r="N1191" s="4"/>
      <c r="O1191" s="4"/>
      <c r="P1191" s="4"/>
      <c r="Q1191" s="4"/>
      <c r="R1191" s="4"/>
      <c r="S1191" s="4"/>
      <c r="T1191" s="4"/>
      <c r="U1191" s="4"/>
      <c r="V1191" s="4"/>
      <c r="W1191" s="4"/>
      <c r="X1191" s="4"/>
      <c r="Y1191" s="4"/>
      <c r="Z1191" s="4"/>
      <c r="AA1191" s="4"/>
      <c r="AB1191" s="5"/>
    </row>
    <row r="1192" spans="1:28" x14ac:dyDescent="0.35">
      <c r="A1192" s="3"/>
      <c r="B1192" s="4"/>
      <c r="C1192" s="4"/>
      <c r="D1192" s="4"/>
      <c r="E1192" s="4"/>
      <c r="F1192" s="4"/>
      <c r="G1192" s="4"/>
      <c r="H1192" s="4"/>
      <c r="I1192" s="4"/>
      <c r="J1192" s="4"/>
      <c r="K1192" s="4"/>
      <c r="L1192" s="4"/>
      <c r="M1192" s="4"/>
      <c r="N1192" s="4"/>
      <c r="O1192" s="4"/>
      <c r="P1192" s="4"/>
      <c r="Q1192" s="4"/>
      <c r="R1192" s="4"/>
      <c r="S1192" s="4"/>
      <c r="T1192" s="4"/>
      <c r="U1192" s="4"/>
      <c r="V1192" s="4"/>
      <c r="W1192" s="4"/>
      <c r="X1192" s="4"/>
      <c r="Y1192" s="4"/>
      <c r="Z1192" s="4"/>
      <c r="AA1192" s="4"/>
      <c r="AB1192" s="5"/>
    </row>
    <row r="1193" spans="1:28" x14ac:dyDescent="0.35">
      <c r="A1193" s="3"/>
      <c r="B1193" s="4"/>
      <c r="C1193" s="4"/>
      <c r="D1193" s="4"/>
      <c r="E1193" s="4"/>
      <c r="F1193" s="4"/>
      <c r="G1193" s="4"/>
      <c r="H1193" s="4"/>
      <c r="I1193" s="4"/>
      <c r="J1193" s="4"/>
      <c r="K1193" s="4"/>
      <c r="L1193" s="4"/>
      <c r="M1193" s="4"/>
      <c r="N1193" s="4"/>
      <c r="O1193" s="4"/>
      <c r="P1193" s="4"/>
      <c r="Q1193" s="4"/>
      <c r="R1193" s="4"/>
      <c r="S1193" s="4"/>
      <c r="T1193" s="4"/>
      <c r="U1193" s="4"/>
      <c r="V1193" s="4"/>
      <c r="W1193" s="4"/>
      <c r="X1193" s="4"/>
      <c r="Y1193" s="4"/>
      <c r="Z1193" s="4"/>
      <c r="AA1193" s="4"/>
      <c r="AB1193" s="5"/>
    </row>
    <row r="1194" spans="1:28" x14ac:dyDescent="0.35">
      <c r="A1194" s="3"/>
      <c r="B1194" s="4"/>
      <c r="C1194" s="4"/>
      <c r="D1194" s="4"/>
      <c r="E1194" s="4"/>
      <c r="F1194" s="4"/>
      <c r="G1194" s="4"/>
      <c r="H1194" s="4"/>
      <c r="I1194" s="4"/>
      <c r="J1194" s="4"/>
      <c r="K1194" s="4"/>
      <c r="L1194" s="4"/>
      <c r="M1194" s="4"/>
      <c r="N1194" s="4"/>
      <c r="O1194" s="4"/>
      <c r="P1194" s="4"/>
      <c r="Q1194" s="4"/>
      <c r="R1194" s="4"/>
      <c r="S1194" s="4"/>
      <c r="T1194" s="4"/>
      <c r="U1194" s="4"/>
      <c r="V1194" s="4"/>
      <c r="W1194" s="4"/>
      <c r="X1194" s="4"/>
      <c r="Y1194" s="4"/>
      <c r="Z1194" s="4"/>
      <c r="AA1194" s="4"/>
      <c r="AB1194" s="5"/>
    </row>
    <row r="1195" spans="1:28" x14ac:dyDescent="0.35">
      <c r="A1195" s="3"/>
      <c r="B1195" s="4"/>
      <c r="C1195" s="4"/>
      <c r="D1195" s="4"/>
      <c r="E1195" s="4"/>
      <c r="F1195" s="4"/>
      <c r="G1195" s="4"/>
      <c r="H1195" s="4"/>
      <c r="I1195" s="4"/>
      <c r="J1195" s="4"/>
      <c r="K1195" s="4"/>
      <c r="L1195" s="4"/>
      <c r="M1195" s="4"/>
      <c r="N1195" s="4"/>
      <c r="O1195" s="4"/>
      <c r="P1195" s="4"/>
      <c r="Q1195" s="4"/>
      <c r="R1195" s="4"/>
      <c r="S1195" s="4"/>
      <c r="T1195" s="4"/>
      <c r="U1195" s="4"/>
      <c r="V1195" s="4"/>
      <c r="W1195" s="4"/>
      <c r="X1195" s="4"/>
      <c r="Y1195" s="4"/>
      <c r="Z1195" s="4"/>
      <c r="AA1195" s="4"/>
      <c r="AB1195" s="5"/>
    </row>
    <row r="1196" spans="1:28" x14ac:dyDescent="0.35">
      <c r="A1196" s="3"/>
      <c r="B1196" s="4"/>
      <c r="C1196" s="4"/>
      <c r="D1196" s="4"/>
      <c r="E1196" s="4"/>
      <c r="F1196" s="4"/>
      <c r="G1196" s="4"/>
      <c r="H1196" s="4"/>
      <c r="I1196" s="4"/>
      <c r="J1196" s="4"/>
      <c r="K1196" s="4"/>
      <c r="L1196" s="4"/>
      <c r="M1196" s="4"/>
      <c r="N1196" s="4"/>
      <c r="O1196" s="4"/>
      <c r="P1196" s="4"/>
      <c r="Q1196" s="4"/>
      <c r="R1196" s="4"/>
      <c r="S1196" s="4"/>
      <c r="T1196" s="4"/>
      <c r="U1196" s="4"/>
      <c r="V1196" s="4"/>
      <c r="W1196" s="4"/>
      <c r="X1196" s="4"/>
      <c r="Y1196" s="4"/>
      <c r="Z1196" s="4"/>
      <c r="AA1196" s="4"/>
      <c r="AB1196" s="5"/>
    </row>
    <row r="1197" spans="1:28" x14ac:dyDescent="0.35">
      <c r="A1197" s="3"/>
      <c r="B1197" s="4"/>
      <c r="C1197" s="4"/>
      <c r="D1197" s="4"/>
      <c r="E1197" s="4"/>
      <c r="F1197" s="4"/>
      <c r="G1197" s="4"/>
      <c r="H1197" s="4"/>
      <c r="I1197" s="4"/>
      <c r="J1197" s="4"/>
      <c r="K1197" s="4"/>
      <c r="L1197" s="4"/>
      <c r="M1197" s="4"/>
      <c r="N1197" s="4"/>
      <c r="O1197" s="4"/>
      <c r="P1197" s="4"/>
      <c r="Q1197" s="4"/>
      <c r="R1197" s="4"/>
      <c r="S1197" s="4"/>
      <c r="T1197" s="4"/>
      <c r="U1197" s="4"/>
      <c r="V1197" s="4"/>
      <c r="W1197" s="4"/>
      <c r="X1197" s="4"/>
      <c r="Y1197" s="4"/>
      <c r="Z1197" s="4"/>
      <c r="AA1197" s="4"/>
      <c r="AB1197" s="5"/>
    </row>
    <row r="1198" spans="1:28" x14ac:dyDescent="0.35">
      <c r="A1198" s="3"/>
      <c r="B1198" s="4"/>
      <c r="C1198" s="4"/>
      <c r="D1198" s="4"/>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5"/>
    </row>
    <row r="1199" spans="1:28" x14ac:dyDescent="0.35">
      <c r="A1199" s="3"/>
      <c r="B1199" s="4"/>
      <c r="C1199" s="4"/>
      <c r="D1199" s="4"/>
      <c r="E1199" s="4"/>
      <c r="F1199" s="4"/>
      <c r="G1199" s="4"/>
      <c r="H1199" s="4"/>
      <c r="I1199" s="4"/>
      <c r="J1199" s="4"/>
      <c r="K1199" s="4"/>
      <c r="L1199" s="4"/>
      <c r="M1199" s="4"/>
      <c r="N1199" s="4"/>
      <c r="O1199" s="4"/>
      <c r="P1199" s="4"/>
      <c r="Q1199" s="4"/>
      <c r="R1199" s="4"/>
      <c r="S1199" s="4"/>
      <c r="T1199" s="4"/>
      <c r="U1199" s="4"/>
      <c r="V1199" s="4"/>
      <c r="W1199" s="4"/>
      <c r="X1199" s="4"/>
      <c r="Y1199" s="4"/>
      <c r="Z1199" s="4"/>
      <c r="AA1199" s="4"/>
      <c r="AB1199" s="5"/>
    </row>
    <row r="1200" spans="1:28" x14ac:dyDescent="0.35">
      <c r="A1200" s="3"/>
      <c r="B1200" s="4"/>
      <c r="C1200" s="4"/>
      <c r="D1200" s="4"/>
      <c r="E1200" s="4"/>
      <c r="F1200" s="4"/>
      <c r="G1200" s="4"/>
      <c r="H1200" s="4"/>
      <c r="I1200" s="4"/>
      <c r="J1200" s="4"/>
      <c r="K1200" s="4"/>
      <c r="L1200" s="4"/>
      <c r="M1200" s="4"/>
      <c r="N1200" s="4"/>
      <c r="O1200" s="4"/>
      <c r="P1200" s="4"/>
      <c r="Q1200" s="4"/>
      <c r="R1200" s="4"/>
      <c r="S1200" s="4"/>
      <c r="T1200" s="4"/>
      <c r="U1200" s="4"/>
      <c r="V1200" s="4"/>
      <c r="W1200" s="4"/>
      <c r="X1200" s="4"/>
      <c r="Y1200" s="4"/>
      <c r="Z1200" s="4"/>
      <c r="AA1200" s="4"/>
      <c r="AB1200" s="5"/>
    </row>
    <row r="1201" spans="1:28" x14ac:dyDescent="0.35">
      <c r="A1201" s="3"/>
      <c r="B1201" s="4"/>
      <c r="C1201" s="4"/>
      <c r="D1201" s="4"/>
      <c r="E1201" s="4"/>
      <c r="F1201" s="4"/>
      <c r="G1201" s="4"/>
      <c r="H1201" s="4"/>
      <c r="I1201" s="4"/>
      <c r="J1201" s="4"/>
      <c r="K1201" s="4"/>
      <c r="L1201" s="4"/>
      <c r="M1201" s="4"/>
      <c r="N1201" s="4"/>
      <c r="O1201" s="4"/>
      <c r="P1201" s="4"/>
      <c r="Q1201" s="4"/>
      <c r="R1201" s="4"/>
      <c r="S1201" s="4"/>
      <c r="T1201" s="4"/>
      <c r="U1201" s="4"/>
      <c r="V1201" s="4"/>
      <c r="W1201" s="4"/>
      <c r="X1201" s="4"/>
      <c r="Y1201" s="4"/>
      <c r="Z1201" s="4"/>
      <c r="AA1201" s="4"/>
      <c r="AB1201" s="5"/>
    </row>
    <row r="1202" spans="1:28" x14ac:dyDescent="0.35">
      <c r="A1202" s="3"/>
      <c r="B1202" s="4"/>
      <c r="C1202" s="4"/>
      <c r="D1202" s="4"/>
      <c r="E1202" s="4"/>
      <c r="F1202" s="4"/>
      <c r="G1202" s="4"/>
      <c r="H1202" s="4"/>
      <c r="I1202" s="4"/>
      <c r="J1202" s="4"/>
      <c r="K1202" s="4"/>
      <c r="L1202" s="4"/>
      <c r="M1202" s="4"/>
      <c r="N1202" s="4"/>
      <c r="O1202" s="4"/>
      <c r="P1202" s="4"/>
      <c r="Q1202" s="4"/>
      <c r="R1202" s="4"/>
      <c r="S1202" s="4"/>
      <c r="T1202" s="4"/>
      <c r="U1202" s="4"/>
      <c r="V1202" s="4"/>
      <c r="W1202" s="4"/>
      <c r="X1202" s="4"/>
      <c r="Y1202" s="4"/>
      <c r="Z1202" s="4"/>
      <c r="AA1202" s="4"/>
      <c r="AB1202" s="5"/>
    </row>
    <row r="1203" spans="1:28" x14ac:dyDescent="0.35">
      <c r="A1203" s="3"/>
      <c r="B1203" s="4"/>
      <c r="C1203" s="4"/>
      <c r="D1203" s="4"/>
      <c r="E1203" s="4"/>
      <c r="F1203" s="4"/>
      <c r="G1203" s="4"/>
      <c r="H1203" s="4"/>
      <c r="I1203" s="4"/>
      <c r="J1203" s="4"/>
      <c r="K1203" s="4"/>
      <c r="L1203" s="4"/>
      <c r="M1203" s="4"/>
      <c r="N1203" s="4"/>
      <c r="O1203" s="4"/>
      <c r="P1203" s="4"/>
      <c r="Q1203" s="4"/>
      <c r="R1203" s="4"/>
      <c r="S1203" s="4"/>
      <c r="T1203" s="4"/>
      <c r="U1203" s="4"/>
      <c r="V1203" s="4"/>
      <c r="W1203" s="4"/>
      <c r="X1203" s="4"/>
      <c r="Y1203" s="4"/>
      <c r="Z1203" s="4"/>
      <c r="AA1203" s="4"/>
      <c r="AB1203" s="5"/>
    </row>
    <row r="1204" spans="1:28" x14ac:dyDescent="0.35">
      <c r="A1204" s="3"/>
      <c r="B1204" s="4"/>
      <c r="C1204" s="4"/>
      <c r="D1204" s="4"/>
      <c r="E1204" s="4"/>
      <c r="F1204" s="4"/>
      <c r="G1204" s="4"/>
      <c r="H1204" s="4"/>
      <c r="I1204" s="4"/>
      <c r="J1204" s="4"/>
      <c r="K1204" s="4"/>
      <c r="L1204" s="4"/>
      <c r="M1204" s="4"/>
      <c r="N1204" s="4"/>
      <c r="O1204" s="4"/>
      <c r="P1204" s="4"/>
      <c r="Q1204" s="4"/>
      <c r="R1204" s="4"/>
      <c r="S1204" s="4"/>
      <c r="T1204" s="4"/>
      <c r="U1204" s="4"/>
      <c r="V1204" s="4"/>
      <c r="W1204" s="4"/>
      <c r="X1204" s="4"/>
      <c r="Y1204" s="4"/>
      <c r="Z1204" s="4"/>
      <c r="AA1204" s="4"/>
      <c r="AB1204" s="5"/>
    </row>
    <row r="1205" spans="1:28" x14ac:dyDescent="0.35">
      <c r="A1205" s="3"/>
      <c r="B1205" s="4"/>
      <c r="C1205" s="4"/>
      <c r="D1205" s="4"/>
      <c r="E1205" s="4"/>
      <c r="F1205" s="4"/>
      <c r="G1205" s="4"/>
      <c r="H1205" s="4"/>
      <c r="I1205" s="4"/>
      <c r="J1205" s="4"/>
      <c r="K1205" s="4"/>
      <c r="L1205" s="4"/>
      <c r="M1205" s="4"/>
      <c r="N1205" s="4"/>
      <c r="O1205" s="4"/>
      <c r="P1205" s="4"/>
      <c r="Q1205" s="4"/>
      <c r="R1205" s="4"/>
      <c r="S1205" s="4"/>
      <c r="T1205" s="4"/>
      <c r="U1205" s="4"/>
      <c r="V1205" s="4"/>
      <c r="W1205" s="4"/>
      <c r="X1205" s="4"/>
      <c r="Y1205" s="4"/>
      <c r="Z1205" s="4"/>
      <c r="AA1205" s="4"/>
      <c r="AB1205" s="5"/>
    </row>
    <row r="1206" spans="1:28" x14ac:dyDescent="0.35">
      <c r="A1206" s="3"/>
      <c r="B1206" s="4"/>
      <c r="C1206" s="4"/>
      <c r="D1206" s="4"/>
      <c r="E1206" s="4"/>
      <c r="F1206" s="4"/>
      <c r="G1206" s="4"/>
      <c r="H1206" s="4"/>
      <c r="I1206" s="4"/>
      <c r="J1206" s="4"/>
      <c r="K1206" s="4"/>
      <c r="L1206" s="4"/>
      <c r="M1206" s="4"/>
      <c r="N1206" s="4"/>
      <c r="O1206" s="4"/>
      <c r="P1206" s="4"/>
      <c r="Q1206" s="4"/>
      <c r="R1206" s="4"/>
      <c r="S1206" s="4"/>
      <c r="T1206" s="4"/>
      <c r="U1206" s="4"/>
      <c r="V1206" s="4"/>
      <c r="W1206" s="4"/>
      <c r="X1206" s="4"/>
      <c r="Y1206" s="4"/>
      <c r="Z1206" s="4"/>
      <c r="AA1206" s="4"/>
      <c r="AB1206" s="5"/>
    </row>
    <row r="1207" spans="1:28" x14ac:dyDescent="0.35">
      <c r="A1207" s="3"/>
      <c r="B1207" s="4"/>
      <c r="C1207" s="4"/>
      <c r="D1207" s="4"/>
      <c r="E1207" s="4"/>
      <c r="F1207" s="4"/>
      <c r="G1207" s="4"/>
      <c r="H1207" s="4"/>
      <c r="I1207" s="4"/>
      <c r="J1207" s="4"/>
      <c r="K1207" s="4"/>
      <c r="L1207" s="4"/>
      <c r="M1207" s="4"/>
      <c r="N1207" s="4"/>
      <c r="O1207" s="4"/>
      <c r="P1207" s="4"/>
      <c r="Q1207" s="4"/>
      <c r="R1207" s="4"/>
      <c r="S1207" s="4"/>
      <c r="T1207" s="4"/>
      <c r="U1207" s="4"/>
      <c r="V1207" s="4"/>
      <c r="W1207" s="4"/>
      <c r="X1207" s="4"/>
      <c r="Y1207" s="4"/>
      <c r="Z1207" s="4"/>
      <c r="AA1207" s="4"/>
      <c r="AB1207" s="5"/>
    </row>
    <row r="1208" spans="1:28" x14ac:dyDescent="0.35">
      <c r="A1208" s="3"/>
      <c r="B1208" s="4"/>
      <c r="C1208" s="4"/>
      <c r="D1208" s="4"/>
      <c r="E1208" s="4"/>
      <c r="F1208" s="4"/>
      <c r="G1208" s="4"/>
      <c r="H1208" s="4"/>
      <c r="I1208" s="4"/>
      <c r="J1208" s="4"/>
      <c r="K1208" s="4"/>
      <c r="L1208" s="4"/>
      <c r="M1208" s="4"/>
      <c r="N1208" s="4"/>
      <c r="O1208" s="4"/>
      <c r="P1208" s="4"/>
      <c r="Q1208" s="4"/>
      <c r="R1208" s="4"/>
      <c r="S1208" s="4"/>
      <c r="T1208" s="4"/>
      <c r="U1208" s="4"/>
      <c r="V1208" s="4"/>
      <c r="W1208" s="4"/>
      <c r="X1208" s="4"/>
      <c r="Y1208" s="4"/>
      <c r="Z1208" s="4"/>
      <c r="AA1208" s="4"/>
      <c r="AB1208" s="5"/>
    </row>
    <row r="1209" spans="1:28" x14ac:dyDescent="0.35">
      <c r="A1209" s="3"/>
      <c r="B1209" s="4"/>
      <c r="C1209" s="4"/>
      <c r="D1209" s="4"/>
      <c r="E1209" s="4"/>
      <c r="F1209" s="4"/>
      <c r="G1209" s="4"/>
      <c r="H1209" s="4"/>
      <c r="I1209" s="4"/>
      <c r="J1209" s="4"/>
      <c r="K1209" s="4"/>
      <c r="L1209" s="4"/>
      <c r="M1209" s="4"/>
      <c r="N1209" s="4"/>
      <c r="O1209" s="4"/>
      <c r="P1209" s="4"/>
      <c r="Q1209" s="4"/>
      <c r="R1209" s="4"/>
      <c r="S1209" s="4"/>
      <c r="T1209" s="4"/>
      <c r="U1209" s="4"/>
      <c r="V1209" s="4"/>
      <c r="W1209" s="4"/>
      <c r="X1209" s="4"/>
      <c r="Y1209" s="4"/>
      <c r="Z1209" s="4"/>
      <c r="AA1209" s="4"/>
      <c r="AB1209" s="5"/>
    </row>
    <row r="1210" spans="1:28" x14ac:dyDescent="0.35">
      <c r="A1210" s="3"/>
      <c r="B1210" s="4"/>
      <c r="C1210" s="4"/>
      <c r="D1210" s="4"/>
      <c r="E1210" s="4"/>
      <c r="F1210" s="4"/>
      <c r="G1210" s="4"/>
      <c r="H1210" s="4"/>
      <c r="I1210" s="4"/>
      <c r="J1210" s="4"/>
      <c r="K1210" s="4"/>
      <c r="L1210" s="4"/>
      <c r="M1210" s="4"/>
      <c r="N1210" s="4"/>
      <c r="O1210" s="4"/>
      <c r="P1210" s="4"/>
      <c r="Q1210" s="4"/>
      <c r="R1210" s="4"/>
      <c r="S1210" s="4"/>
      <c r="T1210" s="4"/>
      <c r="U1210" s="4"/>
      <c r="V1210" s="4"/>
      <c r="W1210" s="4"/>
      <c r="X1210" s="4"/>
      <c r="Y1210" s="4"/>
      <c r="Z1210" s="4"/>
      <c r="AA1210" s="4"/>
      <c r="AB1210" s="5"/>
    </row>
    <row r="1211" spans="1:28" x14ac:dyDescent="0.35">
      <c r="A1211" s="3"/>
      <c r="B1211" s="4"/>
      <c r="C1211" s="4"/>
      <c r="D1211" s="4"/>
      <c r="E1211" s="4"/>
      <c r="F1211" s="4"/>
      <c r="G1211" s="4"/>
      <c r="H1211" s="4"/>
      <c r="I1211" s="4"/>
      <c r="J1211" s="4"/>
      <c r="K1211" s="4"/>
      <c r="L1211" s="4"/>
      <c r="M1211" s="4"/>
      <c r="N1211" s="4"/>
      <c r="O1211" s="4"/>
      <c r="P1211" s="4"/>
      <c r="Q1211" s="4"/>
      <c r="R1211" s="4"/>
      <c r="S1211" s="4"/>
      <c r="T1211" s="4"/>
      <c r="U1211" s="4"/>
      <c r="V1211" s="4"/>
      <c r="W1211" s="4"/>
      <c r="X1211" s="4"/>
      <c r="Y1211" s="4"/>
      <c r="Z1211" s="4"/>
      <c r="AA1211" s="4"/>
      <c r="AB1211" s="5"/>
    </row>
    <row r="1212" spans="1:28" x14ac:dyDescent="0.35">
      <c r="A1212" s="3"/>
      <c r="B1212" s="4"/>
      <c r="C1212" s="4"/>
      <c r="D1212" s="4"/>
      <c r="E1212" s="4"/>
      <c r="F1212" s="4"/>
      <c r="G1212" s="4"/>
      <c r="H1212" s="4"/>
      <c r="I1212" s="4"/>
      <c r="J1212" s="4"/>
      <c r="K1212" s="4"/>
      <c r="L1212" s="4"/>
      <c r="M1212" s="4"/>
      <c r="N1212" s="4"/>
      <c r="O1212" s="4"/>
      <c r="P1212" s="4"/>
      <c r="Q1212" s="4"/>
      <c r="R1212" s="4"/>
      <c r="S1212" s="4"/>
      <c r="T1212" s="4"/>
      <c r="U1212" s="4"/>
      <c r="V1212" s="4"/>
      <c r="W1212" s="4"/>
      <c r="X1212" s="4"/>
      <c r="Y1212" s="4"/>
      <c r="Z1212" s="4"/>
      <c r="AA1212" s="4"/>
      <c r="AB1212" s="5"/>
    </row>
    <row r="1213" spans="1:28" x14ac:dyDescent="0.35">
      <c r="A1213" s="3"/>
      <c r="B1213" s="4"/>
      <c r="C1213" s="4"/>
      <c r="D1213" s="4"/>
      <c r="E1213" s="4"/>
      <c r="F1213" s="4"/>
      <c r="G1213" s="4"/>
      <c r="H1213" s="4"/>
      <c r="I1213" s="4"/>
      <c r="J1213" s="4"/>
      <c r="K1213" s="4"/>
      <c r="L1213" s="4"/>
      <c r="M1213" s="4"/>
      <c r="N1213" s="4"/>
      <c r="O1213" s="4"/>
      <c r="P1213" s="4"/>
      <c r="Q1213" s="4"/>
      <c r="R1213" s="4"/>
      <c r="S1213" s="4"/>
      <c r="T1213" s="4"/>
      <c r="U1213" s="4"/>
      <c r="V1213" s="4"/>
      <c r="W1213" s="4"/>
      <c r="X1213" s="4"/>
      <c r="Y1213" s="4"/>
      <c r="Z1213" s="4"/>
      <c r="AA1213" s="4"/>
      <c r="AB1213" s="5"/>
    </row>
    <row r="1214" spans="1:28" x14ac:dyDescent="0.35">
      <c r="A1214" s="3"/>
      <c r="B1214" s="4"/>
      <c r="C1214" s="4"/>
      <c r="D1214" s="4"/>
      <c r="E1214" s="4"/>
      <c r="F1214" s="4"/>
      <c r="G1214" s="4"/>
      <c r="H1214" s="4"/>
      <c r="I1214" s="4"/>
      <c r="J1214" s="4"/>
      <c r="K1214" s="4"/>
      <c r="L1214" s="4"/>
      <c r="M1214" s="4"/>
      <c r="N1214" s="4"/>
      <c r="O1214" s="4"/>
      <c r="P1214" s="4"/>
      <c r="Q1214" s="4"/>
      <c r="R1214" s="4"/>
      <c r="S1214" s="4"/>
      <c r="T1214" s="4"/>
      <c r="U1214" s="4"/>
      <c r="V1214" s="4"/>
      <c r="W1214" s="4"/>
      <c r="X1214" s="4"/>
      <c r="Y1214" s="4"/>
      <c r="Z1214" s="4"/>
      <c r="AA1214" s="4"/>
      <c r="AB1214" s="5"/>
    </row>
    <row r="1215" spans="1:28" x14ac:dyDescent="0.35">
      <c r="A1215" s="3"/>
      <c r="B1215" s="4"/>
      <c r="C1215" s="4"/>
      <c r="D1215" s="4"/>
      <c r="E1215" s="4"/>
      <c r="F1215" s="4"/>
      <c r="G1215" s="4"/>
      <c r="H1215" s="4"/>
      <c r="I1215" s="4"/>
      <c r="J1215" s="4"/>
      <c r="K1215" s="4"/>
      <c r="L1215" s="4"/>
      <c r="M1215" s="4"/>
      <c r="N1215" s="4"/>
      <c r="O1215" s="4"/>
      <c r="P1215" s="4"/>
      <c r="Q1215" s="4"/>
      <c r="R1215" s="4"/>
      <c r="S1215" s="4"/>
      <c r="T1215" s="4"/>
      <c r="U1215" s="4"/>
      <c r="V1215" s="4"/>
      <c r="W1215" s="4"/>
      <c r="X1215" s="4"/>
      <c r="Y1215" s="4"/>
      <c r="Z1215" s="4"/>
      <c r="AA1215" s="4"/>
      <c r="AB1215" s="5"/>
    </row>
    <row r="1216" spans="1:28" x14ac:dyDescent="0.35">
      <c r="A1216" s="3"/>
      <c r="B1216" s="4"/>
      <c r="C1216" s="4"/>
      <c r="D1216" s="4"/>
      <c r="E1216" s="4"/>
      <c r="F1216" s="4"/>
      <c r="G1216" s="4"/>
      <c r="H1216" s="4"/>
      <c r="I1216" s="4"/>
      <c r="J1216" s="4"/>
      <c r="K1216" s="4"/>
      <c r="L1216" s="4"/>
      <c r="M1216" s="4"/>
      <c r="N1216" s="4"/>
      <c r="O1216" s="4"/>
      <c r="P1216" s="4"/>
      <c r="Q1216" s="4"/>
      <c r="R1216" s="4"/>
      <c r="S1216" s="4"/>
      <c r="T1216" s="4"/>
      <c r="U1216" s="4"/>
      <c r="V1216" s="4"/>
      <c r="W1216" s="4"/>
      <c r="X1216" s="4"/>
      <c r="Y1216" s="4"/>
      <c r="Z1216" s="4"/>
      <c r="AA1216" s="4"/>
      <c r="AB1216" s="5"/>
    </row>
    <row r="1217" spans="1:28" x14ac:dyDescent="0.35">
      <c r="A1217" s="3"/>
      <c r="B1217" s="4"/>
      <c r="C1217" s="4"/>
      <c r="D1217" s="4"/>
      <c r="E1217" s="4"/>
      <c r="F1217" s="4"/>
      <c r="G1217" s="4"/>
      <c r="H1217" s="4"/>
      <c r="I1217" s="4"/>
      <c r="J1217" s="4"/>
      <c r="K1217" s="4"/>
      <c r="L1217" s="4"/>
      <c r="M1217" s="4"/>
      <c r="N1217" s="4"/>
      <c r="O1217" s="4"/>
      <c r="P1217" s="4"/>
      <c r="Q1217" s="4"/>
      <c r="R1217" s="4"/>
      <c r="S1217" s="4"/>
      <c r="T1217" s="4"/>
      <c r="U1217" s="4"/>
      <c r="V1217" s="4"/>
      <c r="W1217" s="4"/>
      <c r="X1217" s="4"/>
      <c r="Y1217" s="4"/>
      <c r="Z1217" s="4"/>
      <c r="AA1217" s="4"/>
      <c r="AB1217" s="5"/>
    </row>
    <row r="1218" spans="1:28" x14ac:dyDescent="0.35">
      <c r="A1218" s="3"/>
      <c r="B1218" s="4"/>
      <c r="C1218" s="4"/>
      <c r="D1218" s="4"/>
      <c r="E1218" s="4"/>
      <c r="F1218" s="4"/>
      <c r="G1218" s="4"/>
      <c r="H1218" s="4"/>
      <c r="I1218" s="4"/>
      <c r="J1218" s="4"/>
      <c r="K1218" s="4"/>
      <c r="L1218" s="4"/>
      <c r="M1218" s="4"/>
      <c r="N1218" s="4"/>
      <c r="O1218" s="4"/>
      <c r="P1218" s="4"/>
      <c r="Q1218" s="4"/>
      <c r="R1218" s="4"/>
      <c r="S1218" s="4"/>
      <c r="T1218" s="4"/>
      <c r="U1218" s="4"/>
      <c r="V1218" s="4"/>
      <c r="W1218" s="4"/>
      <c r="X1218" s="4"/>
      <c r="Y1218" s="4"/>
      <c r="Z1218" s="4"/>
      <c r="AA1218" s="4"/>
      <c r="AB1218" s="5"/>
    </row>
    <row r="1219" spans="1:28" x14ac:dyDescent="0.35">
      <c r="A1219" s="3"/>
      <c r="B1219" s="4"/>
      <c r="C1219" s="4"/>
      <c r="D1219" s="4"/>
      <c r="E1219" s="4"/>
      <c r="F1219" s="4"/>
      <c r="G1219" s="4"/>
      <c r="H1219" s="4"/>
      <c r="I1219" s="4"/>
      <c r="J1219" s="4"/>
      <c r="K1219" s="4"/>
      <c r="L1219" s="4"/>
      <c r="M1219" s="4"/>
      <c r="N1219" s="4"/>
      <c r="O1219" s="4"/>
      <c r="P1219" s="4"/>
      <c r="Q1219" s="4"/>
      <c r="R1219" s="4"/>
      <c r="S1219" s="4"/>
      <c r="T1219" s="4"/>
      <c r="U1219" s="4"/>
      <c r="V1219" s="4"/>
      <c r="W1219" s="4"/>
      <c r="X1219" s="4"/>
      <c r="Y1219" s="4"/>
      <c r="Z1219" s="4"/>
      <c r="AA1219" s="4"/>
      <c r="AB1219" s="5"/>
    </row>
    <row r="1220" spans="1:28" x14ac:dyDescent="0.35">
      <c r="A1220" s="3"/>
      <c r="B1220" s="4"/>
      <c r="C1220" s="4"/>
      <c r="D1220" s="4"/>
      <c r="E1220" s="4"/>
      <c r="F1220" s="4"/>
      <c r="G1220" s="4"/>
      <c r="H1220" s="4"/>
      <c r="I1220" s="4"/>
      <c r="J1220" s="4"/>
      <c r="K1220" s="4"/>
      <c r="L1220" s="4"/>
      <c r="M1220" s="4"/>
      <c r="N1220" s="4"/>
      <c r="O1220" s="4"/>
      <c r="P1220" s="4"/>
      <c r="Q1220" s="4"/>
      <c r="R1220" s="4"/>
      <c r="S1220" s="4"/>
      <c r="T1220" s="4"/>
      <c r="U1220" s="4"/>
      <c r="V1220" s="4"/>
      <c r="W1220" s="4"/>
      <c r="X1220" s="4"/>
      <c r="Y1220" s="4"/>
      <c r="Z1220" s="4"/>
      <c r="AA1220" s="4"/>
      <c r="AB1220" s="5"/>
    </row>
    <row r="1221" spans="1:28" x14ac:dyDescent="0.35">
      <c r="A1221" s="3"/>
      <c r="B1221" s="4"/>
      <c r="C1221" s="4"/>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5"/>
    </row>
    <row r="1222" spans="1:28" x14ac:dyDescent="0.35">
      <c r="A1222" s="3"/>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5"/>
    </row>
    <row r="1223" spans="1:28" x14ac:dyDescent="0.35">
      <c r="A1223" s="3"/>
      <c r="B1223" s="4"/>
      <c r="C1223" s="4"/>
      <c r="D1223" s="4"/>
      <c r="E1223" s="4"/>
      <c r="F1223" s="4"/>
      <c r="G1223" s="4"/>
      <c r="H1223" s="4"/>
      <c r="I1223" s="4"/>
      <c r="J1223" s="4"/>
      <c r="K1223" s="4"/>
      <c r="L1223" s="4"/>
      <c r="M1223" s="4"/>
      <c r="N1223" s="4"/>
      <c r="O1223" s="4"/>
      <c r="P1223" s="4"/>
      <c r="Q1223" s="4"/>
      <c r="R1223" s="4"/>
      <c r="S1223" s="4"/>
      <c r="T1223" s="4"/>
      <c r="U1223" s="4"/>
      <c r="V1223" s="4"/>
      <c r="W1223" s="4"/>
      <c r="X1223" s="4"/>
      <c r="Y1223" s="4"/>
      <c r="Z1223" s="4"/>
      <c r="AA1223" s="4"/>
      <c r="AB1223" s="5"/>
    </row>
    <row r="1224" spans="1:28" x14ac:dyDescent="0.35">
      <c r="A1224" s="3"/>
      <c r="B1224" s="4"/>
      <c r="C1224" s="4"/>
      <c r="D1224" s="4"/>
      <c r="E1224" s="4"/>
      <c r="F1224" s="4"/>
      <c r="G1224" s="4"/>
      <c r="H1224" s="4"/>
      <c r="I1224" s="4"/>
      <c r="J1224" s="4"/>
      <c r="K1224" s="4"/>
      <c r="L1224" s="4"/>
      <c r="M1224" s="4"/>
      <c r="N1224" s="4"/>
      <c r="O1224" s="4"/>
      <c r="P1224" s="4"/>
      <c r="Q1224" s="4"/>
      <c r="R1224" s="4"/>
      <c r="S1224" s="4"/>
      <c r="T1224" s="4"/>
      <c r="U1224" s="4"/>
      <c r="V1224" s="4"/>
      <c r="W1224" s="4"/>
      <c r="X1224" s="4"/>
      <c r="Y1224" s="4"/>
      <c r="Z1224" s="4"/>
      <c r="AA1224" s="4"/>
      <c r="AB1224" s="5"/>
    </row>
    <row r="1225" spans="1:28" x14ac:dyDescent="0.35">
      <c r="A1225" s="3"/>
      <c r="B1225" s="4"/>
      <c r="C1225" s="4"/>
      <c r="D1225" s="4"/>
      <c r="E1225" s="4"/>
      <c r="F1225" s="4"/>
      <c r="G1225" s="4"/>
      <c r="H1225" s="4"/>
      <c r="I1225" s="4"/>
      <c r="J1225" s="4"/>
      <c r="K1225" s="4"/>
      <c r="L1225" s="4"/>
      <c r="M1225" s="4"/>
      <c r="N1225" s="4"/>
      <c r="O1225" s="4"/>
      <c r="P1225" s="4"/>
      <c r="Q1225" s="4"/>
      <c r="R1225" s="4"/>
      <c r="S1225" s="4"/>
      <c r="T1225" s="4"/>
      <c r="U1225" s="4"/>
      <c r="V1225" s="4"/>
      <c r="W1225" s="4"/>
      <c r="X1225" s="4"/>
      <c r="Y1225" s="4"/>
      <c r="Z1225" s="4"/>
      <c r="AA1225" s="4"/>
      <c r="AB1225" s="5"/>
    </row>
    <row r="1226" spans="1:28" x14ac:dyDescent="0.35">
      <c r="A1226" s="3"/>
      <c r="B1226" s="4"/>
      <c r="C1226" s="4"/>
      <c r="D1226" s="4"/>
      <c r="E1226" s="4"/>
      <c r="F1226" s="4"/>
      <c r="G1226" s="4"/>
      <c r="H1226" s="4"/>
      <c r="I1226" s="4"/>
      <c r="J1226" s="4"/>
      <c r="K1226" s="4"/>
      <c r="L1226" s="4"/>
      <c r="M1226" s="4"/>
      <c r="N1226" s="4"/>
      <c r="O1226" s="4"/>
      <c r="P1226" s="4"/>
      <c r="Q1226" s="4"/>
      <c r="R1226" s="4"/>
      <c r="S1226" s="4"/>
      <c r="T1226" s="4"/>
      <c r="U1226" s="4"/>
      <c r="V1226" s="4"/>
      <c r="W1226" s="4"/>
      <c r="X1226" s="4"/>
      <c r="Y1226" s="4"/>
      <c r="Z1226" s="4"/>
      <c r="AA1226" s="4"/>
      <c r="AB1226" s="5"/>
    </row>
    <row r="1227" spans="1:28" x14ac:dyDescent="0.35">
      <c r="A1227" s="3"/>
      <c r="B1227" s="4"/>
      <c r="C1227" s="4"/>
      <c r="D1227" s="4"/>
      <c r="E1227" s="4"/>
      <c r="F1227" s="4"/>
      <c r="G1227" s="4"/>
      <c r="H1227" s="4"/>
      <c r="I1227" s="4"/>
      <c r="J1227" s="4"/>
      <c r="K1227" s="4"/>
      <c r="L1227" s="4"/>
      <c r="M1227" s="4"/>
      <c r="N1227" s="4"/>
      <c r="O1227" s="4"/>
      <c r="P1227" s="4"/>
      <c r="Q1227" s="4"/>
      <c r="R1227" s="4"/>
      <c r="S1227" s="4"/>
      <c r="T1227" s="4"/>
      <c r="U1227" s="4"/>
      <c r="V1227" s="4"/>
      <c r="W1227" s="4"/>
      <c r="X1227" s="4"/>
      <c r="Y1227" s="4"/>
      <c r="Z1227" s="4"/>
      <c r="AA1227" s="4"/>
      <c r="AB1227" s="5"/>
    </row>
    <row r="1228" spans="1:28" x14ac:dyDescent="0.35">
      <c r="A1228" s="3"/>
      <c r="B1228" s="4"/>
      <c r="C1228" s="4"/>
      <c r="D1228" s="4"/>
      <c r="E1228" s="4"/>
      <c r="F1228" s="4"/>
      <c r="G1228" s="4"/>
      <c r="H1228" s="4"/>
      <c r="I1228" s="4"/>
      <c r="J1228" s="4"/>
      <c r="K1228" s="4"/>
      <c r="L1228" s="4"/>
      <c r="M1228" s="4"/>
      <c r="N1228" s="4"/>
      <c r="O1228" s="4"/>
      <c r="P1228" s="4"/>
      <c r="Q1228" s="4"/>
      <c r="R1228" s="4"/>
      <c r="S1228" s="4"/>
      <c r="T1228" s="4"/>
      <c r="U1228" s="4"/>
      <c r="V1228" s="4"/>
      <c r="W1228" s="4"/>
      <c r="X1228" s="4"/>
      <c r="Y1228" s="4"/>
      <c r="Z1228" s="4"/>
      <c r="AA1228" s="4"/>
      <c r="AB1228" s="5"/>
    </row>
    <row r="1229" spans="1:28" x14ac:dyDescent="0.35">
      <c r="A1229" s="3"/>
      <c r="B1229" s="4"/>
      <c r="C1229" s="4"/>
      <c r="D1229" s="4"/>
      <c r="E1229" s="4"/>
      <c r="F1229" s="4"/>
      <c r="G1229" s="4"/>
      <c r="H1229" s="4"/>
      <c r="I1229" s="4"/>
      <c r="J1229" s="4"/>
      <c r="K1229" s="4"/>
      <c r="L1229" s="4"/>
      <c r="M1229" s="4"/>
      <c r="N1229" s="4"/>
      <c r="O1229" s="4"/>
      <c r="P1229" s="4"/>
      <c r="Q1229" s="4"/>
      <c r="R1229" s="4"/>
      <c r="S1229" s="4"/>
      <c r="T1229" s="4"/>
      <c r="U1229" s="4"/>
      <c r="V1229" s="4"/>
      <c r="W1229" s="4"/>
      <c r="X1229" s="4"/>
      <c r="Y1229" s="4"/>
      <c r="Z1229" s="4"/>
      <c r="AA1229" s="4"/>
      <c r="AB1229" s="5"/>
    </row>
    <row r="1230" spans="1:28" x14ac:dyDescent="0.35">
      <c r="A1230" s="3"/>
      <c r="B1230" s="4"/>
      <c r="C1230" s="4"/>
      <c r="D1230" s="4"/>
      <c r="E1230" s="4"/>
      <c r="F1230" s="4"/>
      <c r="G1230" s="4"/>
      <c r="H1230" s="4"/>
      <c r="I1230" s="4"/>
      <c r="J1230" s="4"/>
      <c r="K1230" s="4"/>
      <c r="L1230" s="4"/>
      <c r="M1230" s="4"/>
      <c r="N1230" s="4"/>
      <c r="O1230" s="4"/>
      <c r="P1230" s="4"/>
      <c r="Q1230" s="4"/>
      <c r="R1230" s="4"/>
      <c r="S1230" s="4"/>
      <c r="T1230" s="4"/>
      <c r="U1230" s="4"/>
      <c r="V1230" s="4"/>
      <c r="W1230" s="4"/>
      <c r="X1230" s="4"/>
      <c r="Y1230" s="4"/>
      <c r="Z1230" s="4"/>
      <c r="AA1230" s="4"/>
      <c r="AB1230" s="5"/>
    </row>
    <row r="1231" spans="1:28" x14ac:dyDescent="0.35">
      <c r="A1231" s="3"/>
      <c r="B1231" s="4"/>
      <c r="C1231" s="4"/>
      <c r="D1231" s="4"/>
      <c r="E1231" s="4"/>
      <c r="F1231" s="4"/>
      <c r="G1231" s="4"/>
      <c r="H1231" s="4"/>
      <c r="I1231" s="4"/>
      <c r="J1231" s="4"/>
      <c r="K1231" s="4"/>
      <c r="L1231" s="4"/>
      <c r="M1231" s="4"/>
      <c r="N1231" s="4"/>
      <c r="O1231" s="4"/>
      <c r="P1231" s="4"/>
      <c r="Q1231" s="4"/>
      <c r="R1231" s="4"/>
      <c r="S1231" s="4"/>
      <c r="T1231" s="4"/>
      <c r="U1231" s="4"/>
      <c r="V1231" s="4"/>
      <c r="W1231" s="4"/>
      <c r="X1231" s="4"/>
      <c r="Y1231" s="4"/>
      <c r="Z1231" s="4"/>
      <c r="AA1231" s="4"/>
      <c r="AB1231" s="5"/>
    </row>
    <row r="1232" spans="1:28" x14ac:dyDescent="0.35">
      <c r="A1232" s="3"/>
      <c r="B1232" s="4"/>
      <c r="C1232" s="4"/>
      <c r="D1232" s="4"/>
      <c r="E1232" s="4"/>
      <c r="F1232" s="4"/>
      <c r="G1232" s="4"/>
      <c r="H1232" s="4"/>
      <c r="I1232" s="4"/>
      <c r="J1232" s="4"/>
      <c r="K1232" s="4"/>
      <c r="L1232" s="4"/>
      <c r="M1232" s="4"/>
      <c r="N1232" s="4"/>
      <c r="O1232" s="4"/>
      <c r="P1232" s="4"/>
      <c r="Q1232" s="4"/>
      <c r="R1232" s="4"/>
      <c r="S1232" s="4"/>
      <c r="T1232" s="4"/>
      <c r="U1232" s="4"/>
      <c r="V1232" s="4"/>
      <c r="W1232" s="4"/>
      <c r="X1232" s="4"/>
      <c r="Y1232" s="4"/>
      <c r="Z1232" s="4"/>
      <c r="AA1232" s="4"/>
      <c r="AB1232" s="5"/>
    </row>
    <row r="1233" spans="1:28" x14ac:dyDescent="0.35">
      <c r="A1233" s="3"/>
      <c r="B1233" s="4"/>
      <c r="C1233" s="4"/>
      <c r="D1233" s="4"/>
      <c r="E1233" s="4"/>
      <c r="F1233" s="4"/>
      <c r="G1233" s="4"/>
      <c r="H1233" s="4"/>
      <c r="I1233" s="4"/>
      <c r="J1233" s="4"/>
      <c r="K1233" s="4"/>
      <c r="L1233" s="4"/>
      <c r="M1233" s="4"/>
      <c r="N1233" s="4"/>
      <c r="O1233" s="4"/>
      <c r="P1233" s="4"/>
      <c r="Q1233" s="4"/>
      <c r="R1233" s="4"/>
      <c r="S1233" s="4"/>
      <c r="T1233" s="4"/>
      <c r="U1233" s="4"/>
      <c r="V1233" s="4"/>
      <c r="W1233" s="4"/>
      <c r="X1233" s="4"/>
      <c r="Y1233" s="4"/>
      <c r="Z1233" s="4"/>
      <c r="AA1233" s="4"/>
      <c r="AB1233" s="5"/>
    </row>
    <row r="1234" spans="1:28" x14ac:dyDescent="0.35">
      <c r="A1234" s="3"/>
      <c r="B1234" s="4"/>
      <c r="C1234" s="4"/>
      <c r="D1234" s="4"/>
      <c r="E1234" s="4"/>
      <c r="F1234" s="4"/>
      <c r="G1234" s="4"/>
      <c r="H1234" s="4"/>
      <c r="I1234" s="4"/>
      <c r="J1234" s="4"/>
      <c r="K1234" s="4"/>
      <c r="L1234" s="4"/>
      <c r="M1234" s="4"/>
      <c r="N1234" s="4"/>
      <c r="O1234" s="4"/>
      <c r="P1234" s="4"/>
      <c r="Q1234" s="4"/>
      <c r="R1234" s="4"/>
      <c r="S1234" s="4"/>
      <c r="T1234" s="4"/>
      <c r="U1234" s="4"/>
      <c r="V1234" s="4"/>
      <c r="W1234" s="4"/>
      <c r="X1234" s="4"/>
      <c r="Y1234" s="4"/>
      <c r="Z1234" s="4"/>
      <c r="AA1234" s="4"/>
      <c r="AB1234" s="5"/>
    </row>
    <row r="1235" spans="1:28" x14ac:dyDescent="0.35">
      <c r="A1235" s="3"/>
      <c r="B1235" s="4"/>
      <c r="C1235" s="4"/>
      <c r="D1235" s="4"/>
      <c r="E1235" s="4"/>
      <c r="F1235" s="4"/>
      <c r="G1235" s="4"/>
      <c r="H1235" s="4"/>
      <c r="I1235" s="4"/>
      <c r="J1235" s="4"/>
      <c r="K1235" s="4"/>
      <c r="L1235" s="4"/>
      <c r="M1235" s="4"/>
      <c r="N1235" s="4"/>
      <c r="O1235" s="4"/>
      <c r="P1235" s="4"/>
      <c r="Q1235" s="4"/>
      <c r="R1235" s="4"/>
      <c r="S1235" s="4"/>
      <c r="T1235" s="4"/>
      <c r="U1235" s="4"/>
      <c r="V1235" s="4"/>
      <c r="W1235" s="4"/>
      <c r="X1235" s="4"/>
      <c r="Y1235" s="4"/>
      <c r="Z1235" s="4"/>
      <c r="AA1235" s="4"/>
      <c r="AB1235" s="5"/>
    </row>
    <row r="1236" spans="1:28" x14ac:dyDescent="0.35">
      <c r="A1236" s="3"/>
      <c r="B1236" s="4"/>
      <c r="C1236" s="4"/>
      <c r="D1236" s="4"/>
      <c r="E1236" s="4"/>
      <c r="F1236" s="4"/>
      <c r="G1236" s="4"/>
      <c r="H1236" s="4"/>
      <c r="I1236" s="4"/>
      <c r="J1236" s="4"/>
      <c r="K1236" s="4"/>
      <c r="L1236" s="4"/>
      <c r="M1236" s="4"/>
      <c r="N1236" s="4"/>
      <c r="O1236" s="4"/>
      <c r="P1236" s="4"/>
      <c r="Q1236" s="4"/>
      <c r="R1236" s="4"/>
      <c r="S1236" s="4"/>
      <c r="T1236" s="4"/>
      <c r="U1236" s="4"/>
      <c r="V1236" s="4"/>
      <c r="W1236" s="4"/>
      <c r="X1236" s="4"/>
      <c r="Y1236" s="4"/>
      <c r="Z1236" s="4"/>
      <c r="AA1236" s="4"/>
      <c r="AB1236" s="5"/>
    </row>
    <row r="1237" spans="1:28" x14ac:dyDescent="0.35">
      <c r="A1237" s="3"/>
      <c r="B1237" s="4"/>
      <c r="C1237" s="4"/>
      <c r="D1237" s="4"/>
      <c r="E1237" s="4"/>
      <c r="F1237" s="4"/>
      <c r="G1237" s="4"/>
      <c r="H1237" s="4"/>
      <c r="I1237" s="4"/>
      <c r="J1237" s="4"/>
      <c r="K1237" s="4"/>
      <c r="L1237" s="4"/>
      <c r="M1237" s="4"/>
      <c r="N1237" s="4"/>
      <c r="O1237" s="4"/>
      <c r="P1237" s="4"/>
      <c r="Q1237" s="4"/>
      <c r="R1237" s="4"/>
      <c r="S1237" s="4"/>
      <c r="T1237" s="4"/>
      <c r="U1237" s="4"/>
      <c r="V1237" s="4"/>
      <c r="W1237" s="4"/>
      <c r="X1237" s="4"/>
      <c r="Y1237" s="4"/>
      <c r="Z1237" s="4"/>
      <c r="AA1237" s="4"/>
      <c r="AB1237" s="5"/>
    </row>
    <row r="1238" spans="1:28" x14ac:dyDescent="0.35">
      <c r="A1238" s="3"/>
      <c r="B1238" s="4"/>
      <c r="C1238" s="4"/>
      <c r="D1238" s="4"/>
      <c r="E1238" s="4"/>
      <c r="F1238" s="4"/>
      <c r="G1238" s="4"/>
      <c r="H1238" s="4"/>
      <c r="I1238" s="4"/>
      <c r="J1238" s="4"/>
      <c r="K1238" s="4"/>
      <c r="L1238" s="4"/>
      <c r="M1238" s="4"/>
      <c r="N1238" s="4"/>
      <c r="O1238" s="4"/>
      <c r="P1238" s="4"/>
      <c r="Q1238" s="4"/>
      <c r="R1238" s="4"/>
      <c r="S1238" s="4"/>
      <c r="T1238" s="4"/>
      <c r="U1238" s="4"/>
      <c r="V1238" s="4"/>
      <c r="W1238" s="4"/>
      <c r="X1238" s="4"/>
      <c r="Y1238" s="4"/>
      <c r="Z1238" s="4"/>
      <c r="AA1238" s="4"/>
      <c r="AB1238" s="5"/>
    </row>
    <row r="1239" spans="1:28" x14ac:dyDescent="0.35">
      <c r="A1239" s="3"/>
      <c r="B1239" s="4"/>
      <c r="C1239" s="4"/>
      <c r="D1239" s="4"/>
      <c r="E1239" s="4"/>
      <c r="F1239" s="4"/>
      <c r="G1239" s="4"/>
      <c r="H1239" s="4"/>
      <c r="I1239" s="4"/>
      <c r="J1239" s="4"/>
      <c r="K1239" s="4"/>
      <c r="L1239" s="4"/>
      <c r="M1239" s="4"/>
      <c r="N1239" s="4"/>
      <c r="O1239" s="4"/>
      <c r="P1239" s="4"/>
      <c r="Q1239" s="4"/>
      <c r="R1239" s="4"/>
      <c r="S1239" s="4"/>
      <c r="T1239" s="4"/>
      <c r="U1239" s="4"/>
      <c r="V1239" s="4"/>
      <c r="W1239" s="4"/>
      <c r="X1239" s="4"/>
      <c r="Y1239" s="4"/>
      <c r="Z1239" s="4"/>
      <c r="AA1239" s="4"/>
      <c r="AB1239" s="5"/>
    </row>
    <row r="1240" spans="1:28" x14ac:dyDescent="0.35">
      <c r="A1240" s="3"/>
      <c r="B1240" s="4"/>
      <c r="C1240" s="4"/>
      <c r="D1240" s="4"/>
      <c r="E1240" s="4"/>
      <c r="F1240" s="4"/>
      <c r="G1240" s="4"/>
      <c r="H1240" s="4"/>
      <c r="I1240" s="4"/>
      <c r="J1240" s="4"/>
      <c r="K1240" s="4"/>
      <c r="L1240" s="4"/>
      <c r="M1240" s="4"/>
      <c r="N1240" s="4"/>
      <c r="O1240" s="4"/>
      <c r="P1240" s="4"/>
      <c r="Q1240" s="4"/>
      <c r="R1240" s="4"/>
      <c r="S1240" s="4"/>
      <c r="T1240" s="4"/>
      <c r="U1240" s="4"/>
      <c r="V1240" s="4"/>
      <c r="W1240" s="4"/>
      <c r="X1240" s="4"/>
      <c r="Y1240" s="4"/>
      <c r="Z1240" s="4"/>
      <c r="AA1240" s="4"/>
      <c r="AB1240" s="5"/>
    </row>
    <row r="1241" spans="1:28" x14ac:dyDescent="0.35">
      <c r="A1241" s="3"/>
      <c r="B1241" s="4"/>
      <c r="C1241" s="4"/>
      <c r="D1241" s="4"/>
      <c r="E1241" s="4"/>
      <c r="F1241" s="4"/>
      <c r="G1241" s="4"/>
      <c r="H1241" s="4"/>
      <c r="I1241" s="4"/>
      <c r="J1241" s="4"/>
      <c r="K1241" s="4"/>
      <c r="L1241" s="4"/>
      <c r="M1241" s="4"/>
      <c r="N1241" s="4"/>
      <c r="O1241" s="4"/>
      <c r="P1241" s="4"/>
      <c r="Q1241" s="4"/>
      <c r="R1241" s="4"/>
      <c r="S1241" s="4"/>
      <c r="T1241" s="4"/>
      <c r="U1241" s="4"/>
      <c r="V1241" s="4"/>
      <c r="W1241" s="4"/>
      <c r="X1241" s="4"/>
      <c r="Y1241" s="4"/>
      <c r="Z1241" s="4"/>
      <c r="AA1241" s="4"/>
      <c r="AB1241" s="5"/>
    </row>
    <row r="1242" spans="1:28" x14ac:dyDescent="0.35">
      <c r="A1242" s="3"/>
      <c r="B1242" s="4"/>
      <c r="C1242" s="4"/>
      <c r="D1242" s="4"/>
      <c r="E1242" s="4"/>
      <c r="F1242" s="4"/>
      <c r="G1242" s="4"/>
      <c r="H1242" s="4"/>
      <c r="I1242" s="4"/>
      <c r="J1242" s="4"/>
      <c r="K1242" s="4"/>
      <c r="L1242" s="4"/>
      <c r="M1242" s="4"/>
      <c r="N1242" s="4"/>
      <c r="O1242" s="4"/>
      <c r="P1242" s="4"/>
      <c r="Q1242" s="4"/>
      <c r="R1242" s="4"/>
      <c r="S1242" s="4"/>
      <c r="T1242" s="4"/>
      <c r="U1242" s="4"/>
      <c r="V1242" s="4"/>
      <c r="W1242" s="4"/>
      <c r="X1242" s="4"/>
      <c r="Y1242" s="4"/>
      <c r="Z1242" s="4"/>
      <c r="AA1242" s="4"/>
      <c r="AB1242" s="5"/>
    </row>
    <row r="1243" spans="1:28" x14ac:dyDescent="0.35">
      <c r="A1243" s="3"/>
      <c r="B1243" s="4"/>
      <c r="C1243" s="4"/>
      <c r="D1243" s="4"/>
      <c r="E1243" s="4"/>
      <c r="F1243" s="4"/>
      <c r="G1243" s="4"/>
      <c r="H1243" s="4"/>
      <c r="I1243" s="4"/>
      <c r="J1243" s="4"/>
      <c r="K1243" s="4"/>
      <c r="L1243" s="4"/>
      <c r="M1243" s="4"/>
      <c r="N1243" s="4"/>
      <c r="O1243" s="4"/>
      <c r="P1243" s="4"/>
      <c r="Q1243" s="4"/>
      <c r="R1243" s="4"/>
      <c r="S1243" s="4"/>
      <c r="T1243" s="4"/>
      <c r="U1243" s="4"/>
      <c r="V1243" s="4"/>
      <c r="W1243" s="4"/>
      <c r="X1243" s="4"/>
      <c r="Y1243" s="4"/>
      <c r="Z1243" s="4"/>
      <c r="AA1243" s="4"/>
      <c r="AB1243" s="5"/>
    </row>
    <row r="1244" spans="1:28" x14ac:dyDescent="0.35">
      <c r="A1244" s="3"/>
      <c r="B1244" s="4"/>
      <c r="C1244" s="4"/>
      <c r="D1244" s="4"/>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5"/>
    </row>
    <row r="1245" spans="1:28" x14ac:dyDescent="0.35">
      <c r="A1245" s="3"/>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5"/>
    </row>
    <row r="1246" spans="1:28" x14ac:dyDescent="0.35">
      <c r="A1246" s="3"/>
      <c r="B1246" s="4"/>
      <c r="C1246" s="4"/>
      <c r="D1246" s="4"/>
      <c r="E1246" s="4"/>
      <c r="F1246" s="4"/>
      <c r="G1246" s="4"/>
      <c r="H1246" s="4"/>
      <c r="I1246" s="4"/>
      <c r="J1246" s="4"/>
      <c r="K1246" s="4"/>
      <c r="L1246" s="4"/>
      <c r="M1246" s="4"/>
      <c r="N1246" s="4"/>
      <c r="O1246" s="4"/>
      <c r="P1246" s="4"/>
      <c r="Q1246" s="4"/>
      <c r="R1246" s="4"/>
      <c r="S1246" s="4"/>
      <c r="T1246" s="4"/>
      <c r="U1246" s="4"/>
      <c r="V1246" s="4"/>
      <c r="W1246" s="4"/>
      <c r="X1246" s="4"/>
      <c r="Y1246" s="4"/>
      <c r="Z1246" s="4"/>
      <c r="AA1246" s="4"/>
      <c r="AB1246" s="5"/>
    </row>
    <row r="1247" spans="1:28" x14ac:dyDescent="0.35">
      <c r="A1247" s="3"/>
      <c r="B1247" s="4"/>
      <c r="C1247" s="4"/>
      <c r="D1247" s="4"/>
      <c r="E1247" s="4"/>
      <c r="F1247" s="4"/>
      <c r="G1247" s="4"/>
      <c r="H1247" s="4"/>
      <c r="I1247" s="4"/>
      <c r="J1247" s="4"/>
      <c r="K1247" s="4"/>
      <c r="L1247" s="4"/>
      <c r="M1247" s="4"/>
      <c r="N1247" s="4"/>
      <c r="O1247" s="4"/>
      <c r="P1247" s="4"/>
      <c r="Q1247" s="4"/>
      <c r="R1247" s="4"/>
      <c r="S1247" s="4"/>
      <c r="T1247" s="4"/>
      <c r="U1247" s="4"/>
      <c r="V1247" s="4"/>
      <c r="W1247" s="4"/>
      <c r="X1247" s="4"/>
      <c r="Y1247" s="4"/>
      <c r="Z1247" s="4"/>
      <c r="AA1247" s="4"/>
      <c r="AB1247" s="5"/>
    </row>
    <row r="1248" spans="1:28" x14ac:dyDescent="0.35">
      <c r="A1248" s="3"/>
      <c r="B1248" s="4"/>
      <c r="C1248" s="4"/>
      <c r="D1248" s="4"/>
      <c r="E1248" s="4"/>
      <c r="F1248" s="4"/>
      <c r="G1248" s="4"/>
      <c r="H1248" s="4"/>
      <c r="I1248" s="4"/>
      <c r="J1248" s="4"/>
      <c r="K1248" s="4"/>
      <c r="L1248" s="4"/>
      <c r="M1248" s="4"/>
      <c r="N1248" s="4"/>
      <c r="O1248" s="4"/>
      <c r="P1248" s="4"/>
      <c r="Q1248" s="4"/>
      <c r="R1248" s="4"/>
      <c r="S1248" s="4"/>
      <c r="T1248" s="4"/>
      <c r="U1248" s="4"/>
      <c r="V1248" s="4"/>
      <c r="W1248" s="4"/>
      <c r="X1248" s="4"/>
      <c r="Y1248" s="4"/>
      <c r="Z1248" s="4"/>
      <c r="AA1248" s="4"/>
      <c r="AB1248" s="5"/>
    </row>
    <row r="1249" spans="1:28" x14ac:dyDescent="0.35">
      <c r="A1249" s="3"/>
      <c r="B1249" s="4"/>
      <c r="C1249" s="4"/>
      <c r="D1249" s="4"/>
      <c r="E1249" s="4"/>
      <c r="F1249" s="4"/>
      <c r="G1249" s="4"/>
      <c r="H1249" s="4"/>
      <c r="I1249" s="4"/>
      <c r="J1249" s="4"/>
      <c r="K1249" s="4"/>
      <c r="L1249" s="4"/>
      <c r="M1249" s="4"/>
      <c r="N1249" s="4"/>
      <c r="O1249" s="4"/>
      <c r="P1249" s="4"/>
      <c r="Q1249" s="4"/>
      <c r="R1249" s="4"/>
      <c r="S1249" s="4"/>
      <c r="T1249" s="4"/>
      <c r="U1249" s="4"/>
      <c r="V1249" s="4"/>
      <c r="W1249" s="4"/>
      <c r="X1249" s="4"/>
      <c r="Y1249" s="4"/>
      <c r="Z1249" s="4"/>
      <c r="AA1249" s="4"/>
      <c r="AB1249" s="5"/>
    </row>
    <row r="1250" spans="1:28" x14ac:dyDescent="0.35">
      <c r="A1250" s="3"/>
      <c r="B1250" s="4"/>
      <c r="C1250" s="4"/>
      <c r="D1250" s="4"/>
      <c r="E1250" s="4"/>
      <c r="F1250" s="4"/>
      <c r="G1250" s="4"/>
      <c r="H1250" s="4"/>
      <c r="I1250" s="4"/>
      <c r="J1250" s="4"/>
      <c r="K1250" s="4"/>
      <c r="L1250" s="4"/>
      <c r="M1250" s="4"/>
      <c r="N1250" s="4"/>
      <c r="O1250" s="4"/>
      <c r="P1250" s="4"/>
      <c r="Q1250" s="4"/>
      <c r="R1250" s="4"/>
      <c r="S1250" s="4"/>
      <c r="T1250" s="4"/>
      <c r="U1250" s="4"/>
      <c r="V1250" s="4"/>
      <c r="W1250" s="4"/>
      <c r="X1250" s="4"/>
      <c r="Y1250" s="4"/>
      <c r="Z1250" s="4"/>
      <c r="AA1250" s="4"/>
      <c r="AB1250" s="5"/>
    </row>
    <row r="1251" spans="1:28" x14ac:dyDescent="0.35">
      <c r="A1251" s="3"/>
      <c r="B1251" s="4"/>
      <c r="C1251" s="4"/>
      <c r="D1251" s="4"/>
      <c r="E1251" s="4"/>
      <c r="F1251" s="4"/>
      <c r="G1251" s="4"/>
      <c r="H1251" s="4"/>
      <c r="I1251" s="4"/>
      <c r="J1251" s="4"/>
      <c r="K1251" s="4"/>
      <c r="L1251" s="4"/>
      <c r="M1251" s="4"/>
      <c r="N1251" s="4"/>
      <c r="O1251" s="4"/>
      <c r="P1251" s="4"/>
      <c r="Q1251" s="4"/>
      <c r="R1251" s="4"/>
      <c r="S1251" s="4"/>
      <c r="T1251" s="4"/>
      <c r="U1251" s="4"/>
      <c r="V1251" s="4"/>
      <c r="W1251" s="4"/>
      <c r="X1251" s="4"/>
      <c r="Y1251" s="4"/>
      <c r="Z1251" s="4"/>
      <c r="AA1251" s="4"/>
      <c r="AB1251" s="5"/>
    </row>
    <row r="1252" spans="1:28" x14ac:dyDescent="0.35">
      <c r="A1252" s="3"/>
      <c r="B1252" s="4"/>
      <c r="C1252" s="4"/>
      <c r="D1252" s="4"/>
      <c r="E1252" s="4"/>
      <c r="F1252" s="4"/>
      <c r="G1252" s="4"/>
      <c r="H1252" s="4"/>
      <c r="I1252" s="4"/>
      <c r="J1252" s="4"/>
      <c r="K1252" s="4"/>
      <c r="L1252" s="4"/>
      <c r="M1252" s="4"/>
      <c r="N1252" s="4"/>
      <c r="O1252" s="4"/>
      <c r="P1252" s="4"/>
      <c r="Q1252" s="4"/>
      <c r="R1252" s="4"/>
      <c r="S1252" s="4"/>
      <c r="T1252" s="4"/>
      <c r="U1252" s="4"/>
      <c r="V1252" s="4"/>
      <c r="W1252" s="4"/>
      <c r="X1252" s="4"/>
      <c r="Y1252" s="4"/>
      <c r="Z1252" s="4"/>
      <c r="AA1252" s="4"/>
      <c r="AB1252" s="5"/>
    </row>
    <row r="1253" spans="1:28" x14ac:dyDescent="0.35">
      <c r="A1253" s="3"/>
      <c r="B1253" s="4"/>
      <c r="C1253" s="4"/>
      <c r="D1253" s="4"/>
      <c r="E1253" s="4"/>
      <c r="F1253" s="4"/>
      <c r="G1253" s="4"/>
      <c r="H1253" s="4"/>
      <c r="I1253" s="4"/>
      <c r="J1253" s="4"/>
      <c r="K1253" s="4"/>
      <c r="L1253" s="4"/>
      <c r="M1253" s="4"/>
      <c r="N1253" s="4"/>
      <c r="O1253" s="4"/>
      <c r="P1253" s="4"/>
      <c r="Q1253" s="4"/>
      <c r="R1253" s="4"/>
      <c r="S1253" s="4"/>
      <c r="T1253" s="4"/>
      <c r="U1253" s="4"/>
      <c r="V1253" s="4"/>
      <c r="W1253" s="4"/>
      <c r="X1253" s="4"/>
      <c r="Y1253" s="4"/>
      <c r="Z1253" s="4"/>
      <c r="AA1253" s="4"/>
      <c r="AB1253" s="5"/>
    </row>
    <row r="1254" spans="1:28" x14ac:dyDescent="0.35">
      <c r="A1254" s="3"/>
      <c r="B1254" s="4"/>
      <c r="C1254" s="4"/>
      <c r="D1254" s="4"/>
      <c r="E1254" s="4"/>
      <c r="F1254" s="4"/>
      <c r="G1254" s="4"/>
      <c r="H1254" s="4"/>
      <c r="I1254" s="4"/>
      <c r="J1254" s="4"/>
      <c r="K1254" s="4"/>
      <c r="L1254" s="4"/>
      <c r="M1254" s="4"/>
      <c r="N1254" s="4"/>
      <c r="O1254" s="4"/>
      <c r="P1254" s="4"/>
      <c r="Q1254" s="4"/>
      <c r="R1254" s="4"/>
      <c r="S1254" s="4"/>
      <c r="T1254" s="4"/>
      <c r="U1254" s="4"/>
      <c r="V1254" s="4"/>
      <c r="W1254" s="4"/>
      <c r="X1254" s="4"/>
      <c r="Y1254" s="4"/>
      <c r="Z1254" s="4"/>
      <c r="AA1254" s="4"/>
      <c r="AB1254" s="5"/>
    </row>
    <row r="1255" spans="1:28" x14ac:dyDescent="0.35">
      <c r="A1255" s="3"/>
      <c r="B1255" s="4"/>
      <c r="C1255" s="4"/>
      <c r="D1255" s="4"/>
      <c r="E1255" s="4"/>
      <c r="F1255" s="4"/>
      <c r="G1255" s="4"/>
      <c r="H1255" s="4"/>
      <c r="I1255" s="4"/>
      <c r="J1255" s="4"/>
      <c r="K1255" s="4"/>
      <c r="L1255" s="4"/>
      <c r="M1255" s="4"/>
      <c r="N1255" s="4"/>
      <c r="O1255" s="4"/>
      <c r="P1255" s="4"/>
      <c r="Q1255" s="4"/>
      <c r="R1255" s="4"/>
      <c r="S1255" s="4"/>
      <c r="T1255" s="4"/>
      <c r="U1255" s="4"/>
      <c r="V1255" s="4"/>
      <c r="W1255" s="4"/>
      <c r="X1255" s="4"/>
      <c r="Y1255" s="4"/>
      <c r="Z1255" s="4"/>
      <c r="AA1255" s="4"/>
      <c r="AB1255" s="5"/>
    </row>
    <row r="1256" spans="1:28" x14ac:dyDescent="0.35">
      <c r="A1256" s="3"/>
      <c r="B1256" s="4"/>
      <c r="C1256" s="4"/>
      <c r="D1256" s="4"/>
      <c r="E1256" s="4"/>
      <c r="F1256" s="4"/>
      <c r="G1256" s="4"/>
      <c r="H1256" s="4"/>
      <c r="I1256" s="4"/>
      <c r="J1256" s="4"/>
      <c r="K1256" s="4"/>
      <c r="L1256" s="4"/>
      <c r="M1256" s="4"/>
      <c r="N1256" s="4"/>
      <c r="O1256" s="4"/>
      <c r="P1256" s="4"/>
      <c r="Q1256" s="4"/>
      <c r="R1256" s="4"/>
      <c r="S1256" s="4"/>
      <c r="T1256" s="4"/>
      <c r="U1256" s="4"/>
      <c r="V1256" s="4"/>
      <c r="W1256" s="4"/>
      <c r="X1256" s="4"/>
      <c r="Y1256" s="4"/>
      <c r="Z1256" s="4"/>
      <c r="AA1256" s="4"/>
      <c r="AB1256" s="5"/>
    </row>
    <row r="1257" spans="1:28" x14ac:dyDescent="0.35">
      <c r="A1257" s="3"/>
      <c r="B1257" s="4"/>
      <c r="C1257" s="4"/>
      <c r="D1257" s="4"/>
      <c r="E1257" s="4"/>
      <c r="F1257" s="4"/>
      <c r="G1257" s="4"/>
      <c r="H1257" s="4"/>
      <c r="I1257" s="4"/>
      <c r="J1257" s="4"/>
      <c r="K1257" s="4"/>
      <c r="L1257" s="4"/>
      <c r="M1257" s="4"/>
      <c r="N1257" s="4"/>
      <c r="O1257" s="4"/>
      <c r="P1257" s="4"/>
      <c r="Q1257" s="4"/>
      <c r="R1257" s="4"/>
      <c r="S1257" s="4"/>
      <c r="T1257" s="4"/>
      <c r="U1257" s="4"/>
      <c r="V1257" s="4"/>
      <c r="W1257" s="4"/>
      <c r="X1257" s="4"/>
      <c r="Y1257" s="4"/>
      <c r="Z1257" s="4"/>
      <c r="AA1257" s="4"/>
      <c r="AB1257" s="5"/>
    </row>
    <row r="1258" spans="1:28" x14ac:dyDescent="0.35">
      <c r="A1258" s="3"/>
      <c r="B1258" s="4"/>
      <c r="C1258" s="4"/>
      <c r="D1258" s="4"/>
      <c r="E1258" s="4"/>
      <c r="F1258" s="4"/>
      <c r="G1258" s="4"/>
      <c r="H1258" s="4"/>
      <c r="I1258" s="4"/>
      <c r="J1258" s="4"/>
      <c r="K1258" s="4"/>
      <c r="L1258" s="4"/>
      <c r="M1258" s="4"/>
      <c r="N1258" s="4"/>
      <c r="O1258" s="4"/>
      <c r="P1258" s="4"/>
      <c r="Q1258" s="4"/>
      <c r="R1258" s="4"/>
      <c r="S1258" s="4"/>
      <c r="T1258" s="4"/>
      <c r="U1258" s="4"/>
      <c r="V1258" s="4"/>
      <c r="W1258" s="4"/>
      <c r="X1258" s="4"/>
      <c r="Y1258" s="4"/>
      <c r="Z1258" s="4"/>
      <c r="AA1258" s="4"/>
      <c r="AB1258" s="5"/>
    </row>
    <row r="1259" spans="1:28" x14ac:dyDescent="0.35">
      <c r="A1259" s="3"/>
      <c r="B1259" s="4"/>
      <c r="C1259" s="4"/>
      <c r="D1259" s="4"/>
      <c r="E1259" s="4"/>
      <c r="F1259" s="4"/>
      <c r="G1259" s="4"/>
      <c r="H1259" s="4"/>
      <c r="I1259" s="4"/>
      <c r="J1259" s="4"/>
      <c r="K1259" s="4"/>
      <c r="L1259" s="4"/>
      <c r="M1259" s="4"/>
      <c r="N1259" s="4"/>
      <c r="O1259" s="4"/>
      <c r="P1259" s="4"/>
      <c r="Q1259" s="4"/>
      <c r="R1259" s="4"/>
      <c r="S1259" s="4"/>
      <c r="T1259" s="4"/>
      <c r="U1259" s="4"/>
      <c r="V1259" s="4"/>
      <c r="W1259" s="4"/>
      <c r="X1259" s="4"/>
      <c r="Y1259" s="4"/>
      <c r="Z1259" s="4"/>
      <c r="AA1259" s="4"/>
      <c r="AB1259" s="5"/>
    </row>
    <row r="1260" spans="1:28" x14ac:dyDescent="0.35">
      <c r="A1260" s="3"/>
      <c r="B1260" s="4"/>
      <c r="C1260" s="4"/>
      <c r="D1260" s="4"/>
      <c r="E1260" s="4"/>
      <c r="F1260" s="4"/>
      <c r="G1260" s="4"/>
      <c r="H1260" s="4"/>
      <c r="I1260" s="4"/>
      <c r="J1260" s="4"/>
      <c r="K1260" s="4"/>
      <c r="L1260" s="4"/>
      <c r="M1260" s="4"/>
      <c r="N1260" s="4"/>
      <c r="O1260" s="4"/>
      <c r="P1260" s="4"/>
      <c r="Q1260" s="4"/>
      <c r="R1260" s="4"/>
      <c r="S1260" s="4"/>
      <c r="T1260" s="4"/>
      <c r="U1260" s="4"/>
      <c r="V1260" s="4"/>
      <c r="W1260" s="4"/>
      <c r="X1260" s="4"/>
      <c r="Y1260" s="4"/>
      <c r="Z1260" s="4"/>
      <c r="AA1260" s="4"/>
      <c r="AB1260" s="5"/>
    </row>
    <row r="1261" spans="1:28" x14ac:dyDescent="0.35">
      <c r="A1261" s="3"/>
      <c r="B1261" s="4"/>
      <c r="C1261" s="4"/>
      <c r="D1261" s="4"/>
      <c r="E1261" s="4"/>
      <c r="F1261" s="4"/>
      <c r="G1261" s="4"/>
      <c r="H1261" s="4"/>
      <c r="I1261" s="4"/>
      <c r="J1261" s="4"/>
      <c r="K1261" s="4"/>
      <c r="L1261" s="4"/>
      <c r="M1261" s="4"/>
      <c r="N1261" s="4"/>
      <c r="O1261" s="4"/>
      <c r="P1261" s="4"/>
      <c r="Q1261" s="4"/>
      <c r="R1261" s="4"/>
      <c r="S1261" s="4"/>
      <c r="T1261" s="4"/>
      <c r="U1261" s="4"/>
      <c r="V1261" s="4"/>
      <c r="W1261" s="4"/>
      <c r="X1261" s="4"/>
      <c r="Y1261" s="4"/>
      <c r="Z1261" s="4"/>
      <c r="AA1261" s="4"/>
      <c r="AB1261" s="5"/>
    </row>
    <row r="1262" spans="1:28" x14ac:dyDescent="0.35">
      <c r="A1262" s="3"/>
      <c r="B1262" s="4"/>
      <c r="C1262" s="4"/>
      <c r="D1262" s="4"/>
      <c r="E1262" s="4"/>
      <c r="F1262" s="4"/>
      <c r="G1262" s="4"/>
      <c r="H1262" s="4"/>
      <c r="I1262" s="4"/>
      <c r="J1262" s="4"/>
      <c r="K1262" s="4"/>
      <c r="L1262" s="4"/>
      <c r="M1262" s="4"/>
      <c r="N1262" s="4"/>
      <c r="O1262" s="4"/>
      <c r="P1262" s="4"/>
      <c r="Q1262" s="4"/>
      <c r="R1262" s="4"/>
      <c r="S1262" s="4"/>
      <c r="T1262" s="4"/>
      <c r="U1262" s="4"/>
      <c r="V1262" s="4"/>
      <c r="W1262" s="4"/>
      <c r="X1262" s="4"/>
      <c r="Y1262" s="4"/>
      <c r="Z1262" s="4"/>
      <c r="AA1262" s="4"/>
      <c r="AB1262" s="5"/>
    </row>
    <row r="1263" spans="1:28" x14ac:dyDescent="0.35">
      <c r="A1263" s="3"/>
      <c r="B1263" s="4"/>
      <c r="C1263" s="4"/>
      <c r="D1263" s="4"/>
      <c r="E1263" s="4"/>
      <c r="F1263" s="4"/>
      <c r="G1263" s="4"/>
      <c r="H1263" s="4"/>
      <c r="I1263" s="4"/>
      <c r="J1263" s="4"/>
      <c r="K1263" s="4"/>
      <c r="L1263" s="4"/>
      <c r="M1263" s="4"/>
      <c r="N1263" s="4"/>
      <c r="O1263" s="4"/>
      <c r="P1263" s="4"/>
      <c r="Q1263" s="4"/>
      <c r="R1263" s="4"/>
      <c r="S1263" s="4"/>
      <c r="T1263" s="4"/>
      <c r="U1263" s="4"/>
      <c r="V1263" s="4"/>
      <c r="W1263" s="4"/>
      <c r="X1263" s="4"/>
      <c r="Y1263" s="4"/>
      <c r="Z1263" s="4"/>
      <c r="AA1263" s="4"/>
      <c r="AB1263" s="5"/>
    </row>
    <row r="1264" spans="1:28" x14ac:dyDescent="0.35">
      <c r="A1264" s="3"/>
      <c r="B1264" s="4"/>
      <c r="C1264" s="4"/>
      <c r="D1264" s="4"/>
      <c r="E1264" s="4"/>
      <c r="F1264" s="4"/>
      <c r="G1264" s="4"/>
      <c r="H1264" s="4"/>
      <c r="I1264" s="4"/>
      <c r="J1264" s="4"/>
      <c r="K1264" s="4"/>
      <c r="L1264" s="4"/>
      <c r="M1264" s="4"/>
      <c r="N1264" s="4"/>
      <c r="O1264" s="4"/>
      <c r="P1264" s="4"/>
      <c r="Q1264" s="4"/>
      <c r="R1264" s="4"/>
      <c r="S1264" s="4"/>
      <c r="T1264" s="4"/>
      <c r="U1264" s="4"/>
      <c r="V1264" s="4"/>
      <c r="W1264" s="4"/>
      <c r="X1264" s="4"/>
      <c r="Y1264" s="4"/>
      <c r="Z1264" s="4"/>
      <c r="AA1264" s="4"/>
      <c r="AB1264" s="5"/>
    </row>
    <row r="1265" spans="1:28" x14ac:dyDescent="0.35">
      <c r="A1265" s="3"/>
      <c r="B1265" s="4"/>
      <c r="C1265" s="4"/>
      <c r="D1265" s="4"/>
      <c r="E1265" s="4"/>
      <c r="F1265" s="4"/>
      <c r="G1265" s="4"/>
      <c r="H1265" s="4"/>
      <c r="I1265" s="4"/>
      <c r="J1265" s="4"/>
      <c r="K1265" s="4"/>
      <c r="L1265" s="4"/>
      <c r="M1265" s="4"/>
      <c r="N1265" s="4"/>
      <c r="O1265" s="4"/>
      <c r="P1265" s="4"/>
      <c r="Q1265" s="4"/>
      <c r="R1265" s="4"/>
      <c r="S1265" s="4"/>
      <c r="T1265" s="4"/>
      <c r="U1265" s="4"/>
      <c r="V1265" s="4"/>
      <c r="W1265" s="4"/>
      <c r="X1265" s="4"/>
      <c r="Y1265" s="4"/>
      <c r="Z1265" s="4"/>
      <c r="AA1265" s="4"/>
      <c r="AB1265" s="5"/>
    </row>
    <row r="1266" spans="1:28" x14ac:dyDescent="0.35">
      <c r="A1266" s="3"/>
      <c r="B1266" s="4"/>
      <c r="C1266" s="4"/>
      <c r="D1266" s="4"/>
      <c r="E1266" s="4"/>
      <c r="F1266" s="4"/>
      <c r="G1266" s="4"/>
      <c r="H1266" s="4"/>
      <c r="I1266" s="4"/>
      <c r="J1266" s="4"/>
      <c r="K1266" s="4"/>
      <c r="L1266" s="4"/>
      <c r="M1266" s="4"/>
      <c r="N1266" s="4"/>
      <c r="O1266" s="4"/>
      <c r="P1266" s="4"/>
      <c r="Q1266" s="4"/>
      <c r="R1266" s="4"/>
      <c r="S1266" s="4"/>
      <c r="T1266" s="4"/>
      <c r="U1266" s="4"/>
      <c r="V1266" s="4"/>
      <c r="W1266" s="4"/>
      <c r="X1266" s="4"/>
      <c r="Y1266" s="4"/>
      <c r="Z1266" s="4"/>
      <c r="AA1266" s="4"/>
      <c r="AB1266" s="5"/>
    </row>
    <row r="1267" spans="1:28" x14ac:dyDescent="0.35">
      <c r="A1267" s="3"/>
      <c r="B1267" s="4"/>
      <c r="C1267" s="4"/>
      <c r="D1267" s="4"/>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5"/>
    </row>
    <row r="1268" spans="1:28" x14ac:dyDescent="0.35">
      <c r="A1268" s="3"/>
      <c r="B1268" s="4"/>
      <c r="C1268" s="4"/>
      <c r="D1268" s="4"/>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5"/>
    </row>
    <row r="1269" spans="1:28" x14ac:dyDescent="0.35">
      <c r="A1269" s="3"/>
      <c r="B1269" s="4"/>
      <c r="C1269" s="4"/>
      <c r="D1269" s="4"/>
      <c r="E1269" s="4"/>
      <c r="F1269" s="4"/>
      <c r="G1269" s="4"/>
      <c r="H1269" s="4"/>
      <c r="I1269" s="4"/>
      <c r="J1269" s="4"/>
      <c r="K1269" s="4"/>
      <c r="L1269" s="4"/>
      <c r="M1269" s="4"/>
      <c r="N1269" s="4"/>
      <c r="O1269" s="4"/>
      <c r="P1269" s="4"/>
      <c r="Q1269" s="4"/>
      <c r="R1269" s="4"/>
      <c r="S1269" s="4"/>
      <c r="T1269" s="4"/>
      <c r="U1269" s="4"/>
      <c r="V1269" s="4"/>
      <c r="W1269" s="4"/>
      <c r="X1269" s="4"/>
      <c r="Y1269" s="4"/>
      <c r="Z1269" s="4"/>
      <c r="AA1269" s="4"/>
      <c r="AB1269" s="5"/>
    </row>
    <row r="1270" spans="1:28" x14ac:dyDescent="0.35">
      <c r="A1270" s="3"/>
      <c r="B1270" s="4"/>
      <c r="C1270" s="4"/>
      <c r="D1270" s="4"/>
      <c r="E1270" s="4"/>
      <c r="F1270" s="4"/>
      <c r="G1270" s="4"/>
      <c r="H1270" s="4"/>
      <c r="I1270" s="4"/>
      <c r="J1270" s="4"/>
      <c r="K1270" s="4"/>
      <c r="L1270" s="4"/>
      <c r="M1270" s="4"/>
      <c r="N1270" s="4"/>
      <c r="O1270" s="4"/>
      <c r="P1270" s="4"/>
      <c r="Q1270" s="4"/>
      <c r="R1270" s="4"/>
      <c r="S1270" s="4"/>
      <c r="T1270" s="4"/>
      <c r="U1270" s="4"/>
      <c r="V1270" s="4"/>
      <c r="W1270" s="4"/>
      <c r="X1270" s="4"/>
      <c r="Y1270" s="4"/>
      <c r="Z1270" s="4"/>
      <c r="AA1270" s="4"/>
      <c r="AB1270" s="5"/>
    </row>
    <row r="1271" spans="1:28" x14ac:dyDescent="0.35">
      <c r="A1271" s="3"/>
      <c r="B1271" s="4"/>
      <c r="C1271" s="4"/>
      <c r="D1271" s="4"/>
      <c r="E1271" s="4"/>
      <c r="F1271" s="4"/>
      <c r="G1271" s="4"/>
      <c r="H1271" s="4"/>
      <c r="I1271" s="4"/>
      <c r="J1271" s="4"/>
      <c r="K1271" s="4"/>
      <c r="L1271" s="4"/>
      <c r="M1271" s="4"/>
      <c r="N1271" s="4"/>
      <c r="O1271" s="4"/>
      <c r="P1271" s="4"/>
      <c r="Q1271" s="4"/>
      <c r="R1271" s="4"/>
      <c r="S1271" s="4"/>
      <c r="T1271" s="4"/>
      <c r="U1271" s="4"/>
      <c r="V1271" s="4"/>
      <c r="W1271" s="4"/>
      <c r="X1271" s="4"/>
      <c r="Y1271" s="4"/>
      <c r="Z1271" s="4"/>
      <c r="AA1271" s="4"/>
      <c r="AB1271" s="5"/>
    </row>
    <row r="1272" spans="1:28" x14ac:dyDescent="0.35">
      <c r="A1272" s="3"/>
      <c r="B1272" s="4"/>
      <c r="C1272" s="4"/>
      <c r="D1272" s="4"/>
      <c r="E1272" s="4"/>
      <c r="F1272" s="4"/>
      <c r="G1272" s="4"/>
      <c r="H1272" s="4"/>
      <c r="I1272" s="4"/>
      <c r="J1272" s="4"/>
      <c r="K1272" s="4"/>
      <c r="L1272" s="4"/>
      <c r="M1272" s="4"/>
      <c r="N1272" s="4"/>
      <c r="O1272" s="4"/>
      <c r="P1272" s="4"/>
      <c r="Q1272" s="4"/>
      <c r="R1272" s="4"/>
      <c r="S1272" s="4"/>
      <c r="T1272" s="4"/>
      <c r="U1272" s="4"/>
      <c r="V1272" s="4"/>
      <c r="W1272" s="4"/>
      <c r="X1272" s="4"/>
      <c r="Y1272" s="4"/>
      <c r="Z1272" s="4"/>
      <c r="AA1272" s="4"/>
      <c r="AB1272" s="5"/>
    </row>
    <row r="1273" spans="1:28" x14ac:dyDescent="0.35">
      <c r="A1273" s="3"/>
      <c r="B1273" s="4"/>
      <c r="C1273" s="4"/>
      <c r="D1273" s="4"/>
      <c r="E1273" s="4"/>
      <c r="F1273" s="4"/>
      <c r="G1273" s="4"/>
      <c r="H1273" s="4"/>
      <c r="I1273" s="4"/>
      <c r="J1273" s="4"/>
      <c r="K1273" s="4"/>
      <c r="L1273" s="4"/>
      <c r="M1273" s="4"/>
      <c r="N1273" s="4"/>
      <c r="O1273" s="4"/>
      <c r="P1273" s="4"/>
      <c r="Q1273" s="4"/>
      <c r="R1273" s="4"/>
      <c r="S1273" s="4"/>
      <c r="T1273" s="4"/>
      <c r="U1273" s="4"/>
      <c r="V1273" s="4"/>
      <c r="W1273" s="4"/>
      <c r="X1273" s="4"/>
      <c r="Y1273" s="4"/>
      <c r="Z1273" s="4"/>
      <c r="AA1273" s="4"/>
      <c r="AB1273" s="5"/>
    </row>
    <row r="1274" spans="1:28" x14ac:dyDescent="0.35">
      <c r="A1274" s="3"/>
      <c r="B1274" s="4"/>
      <c r="C1274" s="4"/>
      <c r="D1274" s="4"/>
      <c r="E1274" s="4"/>
      <c r="F1274" s="4"/>
      <c r="G1274" s="4"/>
      <c r="H1274" s="4"/>
      <c r="I1274" s="4"/>
      <c r="J1274" s="4"/>
      <c r="K1274" s="4"/>
      <c r="L1274" s="4"/>
      <c r="M1274" s="4"/>
      <c r="N1274" s="4"/>
      <c r="O1274" s="4"/>
      <c r="P1274" s="4"/>
      <c r="Q1274" s="4"/>
      <c r="R1274" s="4"/>
      <c r="S1274" s="4"/>
      <c r="T1274" s="4"/>
      <c r="U1274" s="4"/>
      <c r="V1274" s="4"/>
      <c r="W1274" s="4"/>
      <c r="X1274" s="4"/>
      <c r="Y1274" s="4"/>
      <c r="Z1274" s="4"/>
      <c r="AA1274" s="4"/>
      <c r="AB1274" s="5"/>
    </row>
    <row r="1275" spans="1:28" x14ac:dyDescent="0.35">
      <c r="A1275" s="3"/>
      <c r="B1275" s="4"/>
      <c r="C1275" s="4"/>
      <c r="D1275" s="4"/>
      <c r="E1275" s="4"/>
      <c r="F1275" s="4"/>
      <c r="G1275" s="4"/>
      <c r="H1275" s="4"/>
      <c r="I1275" s="4"/>
      <c r="J1275" s="4"/>
      <c r="K1275" s="4"/>
      <c r="L1275" s="4"/>
      <c r="M1275" s="4"/>
      <c r="N1275" s="4"/>
      <c r="O1275" s="4"/>
      <c r="P1275" s="4"/>
      <c r="Q1275" s="4"/>
      <c r="R1275" s="4"/>
      <c r="S1275" s="4"/>
      <c r="T1275" s="4"/>
      <c r="U1275" s="4"/>
      <c r="V1275" s="4"/>
      <c r="W1275" s="4"/>
      <c r="X1275" s="4"/>
      <c r="Y1275" s="4"/>
      <c r="Z1275" s="4"/>
      <c r="AA1275" s="4"/>
      <c r="AB1275" s="5"/>
    </row>
    <row r="1276" spans="1:28" x14ac:dyDescent="0.35">
      <c r="A1276" s="3"/>
      <c r="B1276" s="4"/>
      <c r="C1276" s="4"/>
      <c r="D1276" s="4"/>
      <c r="E1276" s="4"/>
      <c r="F1276" s="4"/>
      <c r="G1276" s="4"/>
      <c r="H1276" s="4"/>
      <c r="I1276" s="4"/>
      <c r="J1276" s="4"/>
      <c r="K1276" s="4"/>
      <c r="L1276" s="4"/>
      <c r="M1276" s="4"/>
      <c r="N1276" s="4"/>
      <c r="O1276" s="4"/>
      <c r="P1276" s="4"/>
      <c r="Q1276" s="4"/>
      <c r="R1276" s="4"/>
      <c r="S1276" s="4"/>
      <c r="T1276" s="4"/>
      <c r="U1276" s="4"/>
      <c r="V1276" s="4"/>
      <c r="W1276" s="4"/>
      <c r="X1276" s="4"/>
      <c r="Y1276" s="4"/>
      <c r="Z1276" s="4"/>
      <c r="AA1276" s="4"/>
      <c r="AB1276" s="5"/>
    </row>
    <row r="1277" spans="1:28" x14ac:dyDescent="0.35">
      <c r="A1277" s="3"/>
      <c r="B1277" s="4"/>
      <c r="C1277" s="4"/>
      <c r="D1277" s="4"/>
      <c r="E1277" s="4"/>
      <c r="F1277" s="4"/>
      <c r="G1277" s="4"/>
      <c r="H1277" s="4"/>
      <c r="I1277" s="4"/>
      <c r="J1277" s="4"/>
      <c r="K1277" s="4"/>
      <c r="L1277" s="4"/>
      <c r="M1277" s="4"/>
      <c r="N1277" s="4"/>
      <c r="O1277" s="4"/>
      <c r="P1277" s="4"/>
      <c r="Q1277" s="4"/>
      <c r="R1277" s="4"/>
      <c r="S1277" s="4"/>
      <c r="T1277" s="4"/>
      <c r="U1277" s="4"/>
      <c r="V1277" s="4"/>
      <c r="W1277" s="4"/>
      <c r="X1277" s="4"/>
      <c r="Y1277" s="4"/>
      <c r="Z1277" s="4"/>
      <c r="AA1277" s="4"/>
      <c r="AB1277" s="5"/>
    </row>
    <row r="1278" spans="1:28" x14ac:dyDescent="0.35">
      <c r="A1278" s="3"/>
      <c r="B1278" s="4"/>
      <c r="C1278" s="4"/>
      <c r="D1278" s="4"/>
      <c r="E1278" s="4"/>
      <c r="F1278" s="4"/>
      <c r="G1278" s="4"/>
      <c r="H1278" s="4"/>
      <c r="I1278" s="4"/>
      <c r="J1278" s="4"/>
      <c r="K1278" s="4"/>
      <c r="L1278" s="4"/>
      <c r="M1278" s="4"/>
      <c r="N1278" s="4"/>
      <c r="O1278" s="4"/>
      <c r="P1278" s="4"/>
      <c r="Q1278" s="4"/>
      <c r="R1278" s="4"/>
      <c r="S1278" s="4"/>
      <c r="T1278" s="4"/>
      <c r="U1278" s="4"/>
      <c r="V1278" s="4"/>
      <c r="W1278" s="4"/>
      <c r="X1278" s="4"/>
      <c r="Y1278" s="4"/>
      <c r="Z1278" s="4"/>
      <c r="AA1278" s="4"/>
      <c r="AB1278" s="5"/>
    </row>
    <row r="1279" spans="1:28" x14ac:dyDescent="0.35">
      <c r="A1279" s="3"/>
      <c r="B1279" s="4"/>
      <c r="C1279" s="4"/>
      <c r="D1279" s="4"/>
      <c r="E1279" s="4"/>
      <c r="F1279" s="4"/>
      <c r="G1279" s="4"/>
      <c r="H1279" s="4"/>
      <c r="I1279" s="4"/>
      <c r="J1279" s="4"/>
      <c r="K1279" s="4"/>
      <c r="L1279" s="4"/>
      <c r="M1279" s="4"/>
      <c r="N1279" s="4"/>
      <c r="O1279" s="4"/>
      <c r="P1279" s="4"/>
      <c r="Q1279" s="4"/>
      <c r="R1279" s="4"/>
      <c r="S1279" s="4"/>
      <c r="T1279" s="4"/>
      <c r="U1279" s="4"/>
      <c r="V1279" s="4"/>
      <c r="W1279" s="4"/>
      <c r="X1279" s="4"/>
      <c r="Y1279" s="4"/>
      <c r="Z1279" s="4"/>
      <c r="AA1279" s="4"/>
      <c r="AB1279" s="5"/>
    </row>
    <row r="1280" spans="1:28" x14ac:dyDescent="0.35">
      <c r="A1280" s="3"/>
      <c r="B1280" s="4"/>
      <c r="C1280" s="4"/>
      <c r="D1280" s="4"/>
      <c r="E1280" s="4"/>
      <c r="F1280" s="4"/>
      <c r="G1280" s="4"/>
      <c r="H1280" s="4"/>
      <c r="I1280" s="4"/>
      <c r="J1280" s="4"/>
      <c r="K1280" s="4"/>
      <c r="L1280" s="4"/>
      <c r="M1280" s="4"/>
      <c r="N1280" s="4"/>
      <c r="O1280" s="4"/>
      <c r="P1280" s="4"/>
      <c r="Q1280" s="4"/>
      <c r="R1280" s="4"/>
      <c r="S1280" s="4"/>
      <c r="T1280" s="4"/>
      <c r="U1280" s="4"/>
      <c r="V1280" s="4"/>
      <c r="W1280" s="4"/>
      <c r="X1280" s="4"/>
      <c r="Y1280" s="4"/>
      <c r="Z1280" s="4"/>
      <c r="AA1280" s="4"/>
      <c r="AB1280" s="5"/>
    </row>
    <row r="1281" spans="1:28" x14ac:dyDescent="0.35">
      <c r="A1281" s="3"/>
      <c r="B1281" s="4"/>
      <c r="C1281" s="4"/>
      <c r="D1281" s="4"/>
      <c r="E1281" s="4"/>
      <c r="F1281" s="4"/>
      <c r="G1281" s="4"/>
      <c r="H1281" s="4"/>
      <c r="I1281" s="4"/>
      <c r="J1281" s="4"/>
      <c r="K1281" s="4"/>
      <c r="L1281" s="4"/>
      <c r="M1281" s="4"/>
      <c r="N1281" s="4"/>
      <c r="O1281" s="4"/>
      <c r="P1281" s="4"/>
      <c r="Q1281" s="4"/>
      <c r="R1281" s="4"/>
      <c r="S1281" s="4"/>
      <c r="T1281" s="4"/>
      <c r="U1281" s="4"/>
      <c r="V1281" s="4"/>
      <c r="W1281" s="4"/>
      <c r="X1281" s="4"/>
      <c r="Y1281" s="4"/>
      <c r="Z1281" s="4"/>
      <c r="AA1281" s="4"/>
      <c r="AB1281" s="5"/>
    </row>
    <row r="1282" spans="1:28" x14ac:dyDescent="0.35">
      <c r="A1282" s="3"/>
      <c r="B1282" s="4"/>
      <c r="C1282" s="4"/>
      <c r="D1282" s="4"/>
      <c r="E1282" s="4"/>
      <c r="F1282" s="4"/>
      <c r="G1282" s="4"/>
      <c r="H1282" s="4"/>
      <c r="I1282" s="4"/>
      <c r="J1282" s="4"/>
      <c r="K1282" s="4"/>
      <c r="L1282" s="4"/>
      <c r="M1282" s="4"/>
      <c r="N1282" s="4"/>
      <c r="O1282" s="4"/>
      <c r="P1282" s="4"/>
      <c r="Q1282" s="4"/>
      <c r="R1282" s="4"/>
      <c r="S1282" s="4"/>
      <c r="T1282" s="4"/>
      <c r="U1282" s="4"/>
      <c r="V1282" s="4"/>
      <c r="W1282" s="4"/>
      <c r="X1282" s="4"/>
      <c r="Y1282" s="4"/>
      <c r="Z1282" s="4"/>
      <c r="AA1282" s="4"/>
      <c r="AB1282" s="5"/>
    </row>
    <row r="1283" spans="1:28" x14ac:dyDescent="0.35">
      <c r="A1283" s="3"/>
      <c r="B1283" s="4"/>
      <c r="C1283" s="4"/>
      <c r="D1283" s="4"/>
      <c r="E1283" s="4"/>
      <c r="F1283" s="4"/>
      <c r="G1283" s="4"/>
      <c r="H1283" s="4"/>
      <c r="I1283" s="4"/>
      <c r="J1283" s="4"/>
      <c r="K1283" s="4"/>
      <c r="L1283" s="4"/>
      <c r="M1283" s="4"/>
      <c r="N1283" s="4"/>
      <c r="O1283" s="4"/>
      <c r="P1283" s="4"/>
      <c r="Q1283" s="4"/>
      <c r="R1283" s="4"/>
      <c r="S1283" s="4"/>
      <c r="T1283" s="4"/>
      <c r="U1283" s="4"/>
      <c r="V1283" s="4"/>
      <c r="W1283" s="4"/>
      <c r="X1283" s="4"/>
      <c r="Y1283" s="4"/>
      <c r="Z1283" s="4"/>
      <c r="AA1283" s="4"/>
      <c r="AB1283" s="5"/>
    </row>
    <row r="1284" spans="1:28" x14ac:dyDescent="0.35">
      <c r="A1284" s="3"/>
      <c r="B1284" s="4"/>
      <c r="C1284" s="4"/>
      <c r="D1284" s="4"/>
      <c r="E1284" s="4"/>
      <c r="F1284" s="4"/>
      <c r="G1284" s="4"/>
      <c r="H1284" s="4"/>
      <c r="I1284" s="4"/>
      <c r="J1284" s="4"/>
      <c r="K1284" s="4"/>
      <c r="L1284" s="4"/>
      <c r="M1284" s="4"/>
      <c r="N1284" s="4"/>
      <c r="O1284" s="4"/>
      <c r="P1284" s="4"/>
      <c r="Q1284" s="4"/>
      <c r="R1284" s="4"/>
      <c r="S1284" s="4"/>
      <c r="T1284" s="4"/>
      <c r="U1284" s="4"/>
      <c r="V1284" s="4"/>
      <c r="W1284" s="4"/>
      <c r="X1284" s="4"/>
      <c r="Y1284" s="4"/>
      <c r="Z1284" s="4"/>
      <c r="AA1284" s="4"/>
      <c r="AB1284" s="5"/>
    </row>
    <row r="1285" spans="1:28" x14ac:dyDescent="0.35">
      <c r="A1285" s="3"/>
      <c r="B1285" s="4"/>
      <c r="C1285" s="4"/>
      <c r="D1285" s="4"/>
      <c r="E1285" s="4"/>
      <c r="F1285" s="4"/>
      <c r="G1285" s="4"/>
      <c r="H1285" s="4"/>
      <c r="I1285" s="4"/>
      <c r="J1285" s="4"/>
      <c r="K1285" s="4"/>
      <c r="L1285" s="4"/>
      <c r="M1285" s="4"/>
      <c r="N1285" s="4"/>
      <c r="O1285" s="4"/>
      <c r="P1285" s="4"/>
      <c r="Q1285" s="4"/>
      <c r="R1285" s="4"/>
      <c r="S1285" s="4"/>
      <c r="T1285" s="4"/>
      <c r="U1285" s="4"/>
      <c r="V1285" s="4"/>
      <c r="W1285" s="4"/>
      <c r="X1285" s="4"/>
      <c r="Y1285" s="4"/>
      <c r="Z1285" s="4"/>
      <c r="AA1285" s="4"/>
      <c r="AB1285" s="5"/>
    </row>
    <row r="1286" spans="1:28" x14ac:dyDescent="0.35">
      <c r="A1286" s="3"/>
      <c r="B1286" s="4"/>
      <c r="C1286" s="4"/>
      <c r="D1286" s="4"/>
      <c r="E1286" s="4"/>
      <c r="F1286" s="4"/>
      <c r="G1286" s="4"/>
      <c r="H1286" s="4"/>
      <c r="I1286" s="4"/>
      <c r="J1286" s="4"/>
      <c r="K1286" s="4"/>
      <c r="L1286" s="4"/>
      <c r="M1286" s="4"/>
      <c r="N1286" s="4"/>
      <c r="O1286" s="4"/>
      <c r="P1286" s="4"/>
      <c r="Q1286" s="4"/>
      <c r="R1286" s="4"/>
      <c r="S1286" s="4"/>
      <c r="T1286" s="4"/>
      <c r="U1286" s="4"/>
      <c r="V1286" s="4"/>
      <c r="W1286" s="4"/>
      <c r="X1286" s="4"/>
      <c r="Y1286" s="4"/>
      <c r="Z1286" s="4"/>
      <c r="AA1286" s="4"/>
      <c r="AB1286" s="5"/>
    </row>
    <row r="1287" spans="1:28" x14ac:dyDescent="0.35">
      <c r="A1287" s="3"/>
      <c r="B1287" s="4"/>
      <c r="C1287" s="4"/>
      <c r="D1287" s="4"/>
      <c r="E1287" s="4"/>
      <c r="F1287" s="4"/>
      <c r="G1287" s="4"/>
      <c r="H1287" s="4"/>
      <c r="I1287" s="4"/>
      <c r="J1287" s="4"/>
      <c r="K1287" s="4"/>
      <c r="L1287" s="4"/>
      <c r="M1287" s="4"/>
      <c r="N1287" s="4"/>
      <c r="O1287" s="4"/>
      <c r="P1287" s="4"/>
      <c r="Q1287" s="4"/>
      <c r="R1287" s="4"/>
      <c r="S1287" s="4"/>
      <c r="T1287" s="4"/>
      <c r="U1287" s="4"/>
      <c r="V1287" s="4"/>
      <c r="W1287" s="4"/>
      <c r="X1287" s="4"/>
      <c r="Y1287" s="4"/>
      <c r="Z1287" s="4"/>
      <c r="AA1287" s="4"/>
      <c r="AB1287" s="5"/>
    </row>
    <row r="1288" spans="1:28" x14ac:dyDescent="0.35">
      <c r="A1288" s="3"/>
      <c r="B1288" s="4"/>
      <c r="C1288" s="4"/>
      <c r="D1288" s="4"/>
      <c r="E1288" s="4"/>
      <c r="F1288" s="4"/>
      <c r="G1288" s="4"/>
      <c r="H1288" s="4"/>
      <c r="I1288" s="4"/>
      <c r="J1288" s="4"/>
      <c r="K1288" s="4"/>
      <c r="L1288" s="4"/>
      <c r="M1288" s="4"/>
      <c r="N1288" s="4"/>
      <c r="O1288" s="4"/>
      <c r="P1288" s="4"/>
      <c r="Q1288" s="4"/>
      <c r="R1288" s="4"/>
      <c r="S1288" s="4"/>
      <c r="T1288" s="4"/>
      <c r="U1288" s="4"/>
      <c r="V1288" s="4"/>
      <c r="W1288" s="4"/>
      <c r="X1288" s="4"/>
      <c r="Y1288" s="4"/>
      <c r="Z1288" s="4"/>
      <c r="AA1288" s="4"/>
      <c r="AB1288" s="5"/>
    </row>
    <row r="1289" spans="1:28" x14ac:dyDescent="0.35">
      <c r="A1289" s="3"/>
      <c r="B1289" s="4"/>
      <c r="C1289" s="4"/>
      <c r="D1289" s="4"/>
      <c r="E1289" s="4"/>
      <c r="F1289" s="4"/>
      <c r="G1289" s="4"/>
      <c r="H1289" s="4"/>
      <c r="I1289" s="4"/>
      <c r="J1289" s="4"/>
      <c r="K1289" s="4"/>
      <c r="L1289" s="4"/>
      <c r="M1289" s="4"/>
      <c r="N1289" s="4"/>
      <c r="O1289" s="4"/>
      <c r="P1289" s="4"/>
      <c r="Q1289" s="4"/>
      <c r="R1289" s="4"/>
      <c r="S1289" s="4"/>
      <c r="T1289" s="4"/>
      <c r="U1289" s="4"/>
      <c r="V1289" s="4"/>
      <c r="W1289" s="4"/>
      <c r="X1289" s="4"/>
      <c r="Y1289" s="4"/>
      <c r="Z1289" s="4"/>
      <c r="AA1289" s="4"/>
      <c r="AB1289" s="5"/>
    </row>
    <row r="1290" spans="1:28" x14ac:dyDescent="0.35">
      <c r="A1290" s="3"/>
      <c r="B1290" s="4"/>
      <c r="C1290" s="4"/>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5"/>
    </row>
    <row r="1291" spans="1:28" x14ac:dyDescent="0.35">
      <c r="A1291" s="3"/>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5"/>
    </row>
    <row r="1292" spans="1:28" x14ac:dyDescent="0.35">
      <c r="A1292" s="3"/>
      <c r="B1292" s="4"/>
      <c r="C1292" s="4"/>
      <c r="D1292" s="4"/>
      <c r="E1292" s="4"/>
      <c r="F1292" s="4"/>
      <c r="G1292" s="4"/>
      <c r="H1292" s="4"/>
      <c r="I1292" s="4"/>
      <c r="J1292" s="4"/>
      <c r="K1292" s="4"/>
      <c r="L1292" s="4"/>
      <c r="M1292" s="4"/>
      <c r="N1292" s="4"/>
      <c r="O1292" s="4"/>
      <c r="P1292" s="4"/>
      <c r="Q1292" s="4"/>
      <c r="R1292" s="4"/>
      <c r="S1292" s="4"/>
      <c r="T1292" s="4"/>
      <c r="U1292" s="4"/>
      <c r="V1292" s="4"/>
      <c r="W1292" s="4"/>
      <c r="X1292" s="4"/>
      <c r="Y1292" s="4"/>
      <c r="Z1292" s="4"/>
      <c r="AA1292" s="4"/>
      <c r="AB1292" s="5"/>
    </row>
    <row r="1293" spans="1:28" x14ac:dyDescent="0.35">
      <c r="A1293" s="3"/>
      <c r="B1293" s="4"/>
      <c r="C1293" s="4"/>
      <c r="D1293" s="4"/>
      <c r="E1293" s="4"/>
      <c r="F1293" s="4"/>
      <c r="G1293" s="4"/>
      <c r="H1293" s="4"/>
      <c r="I1293" s="4"/>
      <c r="J1293" s="4"/>
      <c r="K1293" s="4"/>
      <c r="L1293" s="4"/>
      <c r="M1293" s="4"/>
      <c r="N1293" s="4"/>
      <c r="O1293" s="4"/>
      <c r="P1293" s="4"/>
      <c r="Q1293" s="4"/>
      <c r="R1293" s="4"/>
      <c r="S1293" s="4"/>
      <c r="T1293" s="4"/>
      <c r="U1293" s="4"/>
      <c r="V1293" s="4"/>
      <c r="W1293" s="4"/>
      <c r="X1293" s="4"/>
      <c r="Y1293" s="4"/>
      <c r="Z1293" s="4"/>
      <c r="AA1293" s="4"/>
      <c r="AB1293" s="5"/>
    </row>
    <row r="1294" spans="1:28" x14ac:dyDescent="0.35">
      <c r="A1294" s="3"/>
      <c r="B1294" s="4"/>
      <c r="C1294" s="4"/>
      <c r="D1294" s="4"/>
      <c r="E1294" s="4"/>
      <c r="F1294" s="4"/>
      <c r="G1294" s="4"/>
      <c r="H1294" s="4"/>
      <c r="I1294" s="4"/>
      <c r="J1294" s="4"/>
      <c r="K1294" s="4"/>
      <c r="L1294" s="4"/>
      <c r="M1294" s="4"/>
      <c r="N1294" s="4"/>
      <c r="O1294" s="4"/>
      <c r="P1294" s="4"/>
      <c r="Q1294" s="4"/>
      <c r="R1294" s="4"/>
      <c r="S1294" s="4"/>
      <c r="T1294" s="4"/>
      <c r="U1294" s="4"/>
      <c r="V1294" s="4"/>
      <c r="W1294" s="4"/>
      <c r="X1294" s="4"/>
      <c r="Y1294" s="4"/>
      <c r="Z1294" s="4"/>
      <c r="AA1294" s="4"/>
      <c r="AB1294" s="5"/>
    </row>
    <row r="1295" spans="1:28" x14ac:dyDescent="0.35">
      <c r="A1295" s="3"/>
      <c r="B1295" s="4"/>
      <c r="C1295" s="4"/>
      <c r="D1295" s="4"/>
      <c r="E1295" s="4"/>
      <c r="F1295" s="4"/>
      <c r="G1295" s="4"/>
      <c r="H1295" s="4"/>
      <c r="I1295" s="4"/>
      <c r="J1295" s="4"/>
      <c r="K1295" s="4"/>
      <c r="L1295" s="4"/>
      <c r="M1295" s="4"/>
      <c r="N1295" s="4"/>
      <c r="O1295" s="4"/>
      <c r="P1295" s="4"/>
      <c r="Q1295" s="4"/>
      <c r="R1295" s="4"/>
      <c r="S1295" s="4"/>
      <c r="T1295" s="4"/>
      <c r="U1295" s="4"/>
      <c r="V1295" s="4"/>
      <c r="W1295" s="4"/>
      <c r="X1295" s="4"/>
      <c r="Y1295" s="4"/>
      <c r="Z1295" s="4"/>
      <c r="AA1295" s="4"/>
      <c r="AB1295" s="5"/>
    </row>
    <row r="1296" spans="1:28" x14ac:dyDescent="0.35">
      <c r="A1296" s="3"/>
      <c r="B1296" s="4"/>
      <c r="C1296" s="4"/>
      <c r="D1296" s="4"/>
      <c r="E1296" s="4"/>
      <c r="F1296" s="4"/>
      <c r="G1296" s="4"/>
      <c r="H1296" s="4"/>
      <c r="I1296" s="4"/>
      <c r="J1296" s="4"/>
      <c r="K1296" s="4"/>
      <c r="L1296" s="4"/>
      <c r="M1296" s="4"/>
      <c r="N1296" s="4"/>
      <c r="O1296" s="4"/>
      <c r="P1296" s="4"/>
      <c r="Q1296" s="4"/>
      <c r="R1296" s="4"/>
      <c r="S1296" s="4"/>
      <c r="T1296" s="4"/>
      <c r="U1296" s="4"/>
      <c r="V1296" s="4"/>
      <c r="W1296" s="4"/>
      <c r="X1296" s="4"/>
      <c r="Y1296" s="4"/>
      <c r="Z1296" s="4"/>
      <c r="AA1296" s="4"/>
      <c r="AB1296" s="5"/>
    </row>
    <row r="1297" spans="1:28" x14ac:dyDescent="0.35">
      <c r="A1297" s="3"/>
      <c r="B1297" s="4"/>
      <c r="C1297" s="4"/>
      <c r="D1297" s="4"/>
      <c r="E1297" s="4"/>
      <c r="F1297" s="4"/>
      <c r="G1297" s="4"/>
      <c r="H1297" s="4"/>
      <c r="I1297" s="4"/>
      <c r="J1297" s="4"/>
      <c r="K1297" s="4"/>
      <c r="L1297" s="4"/>
      <c r="M1297" s="4"/>
      <c r="N1297" s="4"/>
      <c r="O1297" s="4"/>
      <c r="P1297" s="4"/>
      <c r="Q1297" s="4"/>
      <c r="R1297" s="4"/>
      <c r="S1297" s="4"/>
      <c r="T1297" s="4"/>
      <c r="U1297" s="4"/>
      <c r="V1297" s="4"/>
      <c r="W1297" s="4"/>
      <c r="X1297" s="4"/>
      <c r="Y1297" s="4"/>
      <c r="Z1297" s="4"/>
      <c r="AA1297" s="4"/>
      <c r="AB1297" s="5"/>
    </row>
    <row r="1298" spans="1:28" x14ac:dyDescent="0.35">
      <c r="A1298" s="3"/>
      <c r="B1298" s="4"/>
      <c r="C1298" s="4"/>
      <c r="D1298" s="4"/>
      <c r="E1298" s="4"/>
      <c r="F1298" s="4"/>
      <c r="G1298" s="4"/>
      <c r="H1298" s="4"/>
      <c r="I1298" s="4"/>
      <c r="J1298" s="4"/>
      <c r="K1298" s="4"/>
      <c r="L1298" s="4"/>
      <c r="M1298" s="4"/>
      <c r="N1298" s="4"/>
      <c r="O1298" s="4"/>
      <c r="P1298" s="4"/>
      <c r="Q1298" s="4"/>
      <c r="R1298" s="4"/>
      <c r="S1298" s="4"/>
      <c r="T1298" s="4"/>
      <c r="U1298" s="4"/>
      <c r="V1298" s="4"/>
      <c r="W1298" s="4"/>
      <c r="X1298" s="4"/>
      <c r="Y1298" s="4"/>
      <c r="Z1298" s="4"/>
      <c r="AA1298" s="4"/>
      <c r="AB1298" s="5"/>
    </row>
    <row r="1299" spans="1:28" x14ac:dyDescent="0.35">
      <c r="A1299" s="3"/>
      <c r="B1299" s="4"/>
      <c r="C1299" s="4"/>
      <c r="D1299" s="4"/>
      <c r="E1299" s="4"/>
      <c r="F1299" s="4"/>
      <c r="G1299" s="4"/>
      <c r="H1299" s="4"/>
      <c r="I1299" s="4"/>
      <c r="J1299" s="4"/>
      <c r="K1299" s="4"/>
      <c r="L1299" s="4"/>
      <c r="M1299" s="4"/>
      <c r="N1299" s="4"/>
      <c r="O1299" s="4"/>
      <c r="P1299" s="4"/>
      <c r="Q1299" s="4"/>
      <c r="R1299" s="4"/>
      <c r="S1299" s="4"/>
      <c r="T1299" s="4"/>
      <c r="U1299" s="4"/>
      <c r="V1299" s="4"/>
      <c r="W1299" s="4"/>
      <c r="X1299" s="4"/>
      <c r="Y1299" s="4"/>
      <c r="Z1299" s="4"/>
      <c r="AA1299" s="4"/>
      <c r="AB1299" s="5"/>
    </row>
    <row r="1300" spans="1:28" x14ac:dyDescent="0.35">
      <c r="A1300" s="3"/>
      <c r="B1300" s="4"/>
      <c r="C1300" s="4"/>
      <c r="D1300" s="4"/>
      <c r="E1300" s="4"/>
      <c r="F1300" s="4"/>
      <c r="G1300" s="4"/>
      <c r="H1300" s="4"/>
      <c r="I1300" s="4"/>
      <c r="J1300" s="4"/>
      <c r="K1300" s="4"/>
      <c r="L1300" s="4"/>
      <c r="M1300" s="4"/>
      <c r="N1300" s="4"/>
      <c r="O1300" s="4"/>
      <c r="P1300" s="4"/>
      <c r="Q1300" s="4"/>
      <c r="R1300" s="4"/>
      <c r="S1300" s="4"/>
      <c r="T1300" s="4"/>
      <c r="U1300" s="4"/>
      <c r="V1300" s="4"/>
      <c r="W1300" s="4"/>
      <c r="X1300" s="4"/>
      <c r="Y1300" s="4"/>
      <c r="Z1300" s="4"/>
      <c r="AA1300" s="4"/>
      <c r="AB1300" s="5"/>
    </row>
    <row r="1301" spans="1:28" x14ac:dyDescent="0.35">
      <c r="A1301" s="3"/>
      <c r="B1301" s="4"/>
      <c r="C1301" s="4"/>
      <c r="D1301" s="4"/>
      <c r="E1301" s="4"/>
      <c r="F1301" s="4"/>
      <c r="G1301" s="4"/>
      <c r="H1301" s="4"/>
      <c r="I1301" s="4"/>
      <c r="J1301" s="4"/>
      <c r="K1301" s="4"/>
      <c r="L1301" s="4"/>
      <c r="M1301" s="4"/>
      <c r="N1301" s="4"/>
      <c r="O1301" s="4"/>
      <c r="P1301" s="4"/>
      <c r="Q1301" s="4"/>
      <c r="R1301" s="4"/>
      <c r="S1301" s="4"/>
      <c r="T1301" s="4"/>
      <c r="U1301" s="4"/>
      <c r="V1301" s="4"/>
      <c r="W1301" s="4"/>
      <c r="X1301" s="4"/>
      <c r="Y1301" s="4"/>
      <c r="Z1301" s="4"/>
      <c r="AA1301" s="4"/>
      <c r="AB1301" s="5"/>
    </row>
    <row r="1302" spans="1:28" x14ac:dyDescent="0.35">
      <c r="A1302" s="3"/>
      <c r="B1302" s="4"/>
      <c r="C1302" s="4"/>
      <c r="D1302" s="4"/>
      <c r="E1302" s="4"/>
      <c r="F1302" s="4"/>
      <c r="G1302" s="4"/>
      <c r="H1302" s="4"/>
      <c r="I1302" s="4"/>
      <c r="J1302" s="4"/>
      <c r="K1302" s="4"/>
      <c r="L1302" s="4"/>
      <c r="M1302" s="4"/>
      <c r="N1302" s="4"/>
      <c r="O1302" s="4"/>
      <c r="P1302" s="4"/>
      <c r="Q1302" s="4"/>
      <c r="R1302" s="4"/>
      <c r="S1302" s="4"/>
      <c r="T1302" s="4"/>
      <c r="U1302" s="4"/>
      <c r="V1302" s="4"/>
      <c r="W1302" s="4"/>
      <c r="X1302" s="4"/>
      <c r="Y1302" s="4"/>
      <c r="Z1302" s="4"/>
      <c r="AA1302" s="4"/>
      <c r="AB1302" s="5"/>
    </row>
    <row r="1303" spans="1:28" x14ac:dyDescent="0.35">
      <c r="A1303" s="3"/>
      <c r="B1303" s="4"/>
      <c r="C1303" s="4"/>
      <c r="D1303" s="4"/>
      <c r="E1303" s="4"/>
      <c r="F1303" s="4"/>
      <c r="G1303" s="4"/>
      <c r="H1303" s="4"/>
      <c r="I1303" s="4"/>
      <c r="J1303" s="4"/>
      <c r="K1303" s="4"/>
      <c r="L1303" s="4"/>
      <c r="M1303" s="4"/>
      <c r="N1303" s="4"/>
      <c r="O1303" s="4"/>
      <c r="P1303" s="4"/>
      <c r="Q1303" s="4"/>
      <c r="R1303" s="4"/>
      <c r="S1303" s="4"/>
      <c r="T1303" s="4"/>
      <c r="U1303" s="4"/>
      <c r="V1303" s="4"/>
      <c r="W1303" s="4"/>
      <c r="X1303" s="4"/>
      <c r="Y1303" s="4"/>
      <c r="Z1303" s="4"/>
      <c r="AA1303" s="4"/>
      <c r="AB1303" s="5"/>
    </row>
    <row r="1304" spans="1:28" x14ac:dyDescent="0.35">
      <c r="A1304" s="3"/>
      <c r="B1304" s="4"/>
      <c r="C1304" s="4"/>
      <c r="D1304" s="4"/>
      <c r="E1304" s="4"/>
      <c r="F1304" s="4"/>
      <c r="G1304" s="4"/>
      <c r="H1304" s="4"/>
      <c r="I1304" s="4"/>
      <c r="J1304" s="4"/>
      <c r="K1304" s="4"/>
      <c r="L1304" s="4"/>
      <c r="M1304" s="4"/>
      <c r="N1304" s="4"/>
      <c r="O1304" s="4"/>
      <c r="P1304" s="4"/>
      <c r="Q1304" s="4"/>
      <c r="R1304" s="4"/>
      <c r="S1304" s="4"/>
      <c r="T1304" s="4"/>
      <c r="U1304" s="4"/>
      <c r="V1304" s="4"/>
      <c r="W1304" s="4"/>
      <c r="X1304" s="4"/>
      <c r="Y1304" s="4"/>
      <c r="Z1304" s="4"/>
      <c r="AA1304" s="4"/>
      <c r="AB1304" s="5"/>
    </row>
    <row r="1305" spans="1:28" x14ac:dyDescent="0.35">
      <c r="A1305" s="3"/>
      <c r="B1305" s="4"/>
      <c r="C1305" s="4"/>
      <c r="D1305" s="4"/>
      <c r="E1305" s="4"/>
      <c r="F1305" s="4"/>
      <c r="G1305" s="4"/>
      <c r="H1305" s="4"/>
      <c r="I1305" s="4"/>
      <c r="J1305" s="4"/>
      <c r="K1305" s="4"/>
      <c r="L1305" s="4"/>
      <c r="M1305" s="4"/>
      <c r="N1305" s="4"/>
      <c r="O1305" s="4"/>
      <c r="P1305" s="4"/>
      <c r="Q1305" s="4"/>
      <c r="R1305" s="4"/>
      <c r="S1305" s="4"/>
      <c r="T1305" s="4"/>
      <c r="U1305" s="4"/>
      <c r="V1305" s="4"/>
      <c r="W1305" s="4"/>
      <c r="X1305" s="4"/>
      <c r="Y1305" s="4"/>
      <c r="Z1305" s="4"/>
      <c r="AA1305" s="4"/>
      <c r="AB1305" s="5"/>
    </row>
    <row r="1306" spans="1:28" x14ac:dyDescent="0.35">
      <c r="A1306" s="3"/>
      <c r="B1306" s="4"/>
      <c r="C1306" s="4"/>
      <c r="D1306" s="4"/>
      <c r="E1306" s="4"/>
      <c r="F1306" s="4"/>
      <c r="G1306" s="4"/>
      <c r="H1306" s="4"/>
      <c r="I1306" s="4"/>
      <c r="J1306" s="4"/>
      <c r="K1306" s="4"/>
      <c r="L1306" s="4"/>
      <c r="M1306" s="4"/>
      <c r="N1306" s="4"/>
      <c r="O1306" s="4"/>
      <c r="P1306" s="4"/>
      <c r="Q1306" s="4"/>
      <c r="R1306" s="4"/>
      <c r="S1306" s="4"/>
      <c r="T1306" s="4"/>
      <c r="U1306" s="4"/>
      <c r="V1306" s="4"/>
      <c r="W1306" s="4"/>
      <c r="X1306" s="4"/>
      <c r="Y1306" s="4"/>
      <c r="Z1306" s="4"/>
      <c r="AA1306" s="4"/>
      <c r="AB1306" s="5"/>
    </row>
    <row r="1307" spans="1:28" x14ac:dyDescent="0.35">
      <c r="A1307" s="3"/>
      <c r="B1307" s="4"/>
      <c r="C1307" s="4"/>
      <c r="D1307" s="4"/>
      <c r="E1307" s="4"/>
      <c r="F1307" s="4"/>
      <c r="G1307" s="4"/>
      <c r="H1307" s="4"/>
      <c r="I1307" s="4"/>
      <c r="J1307" s="4"/>
      <c r="K1307" s="4"/>
      <c r="L1307" s="4"/>
      <c r="M1307" s="4"/>
      <c r="N1307" s="4"/>
      <c r="O1307" s="4"/>
      <c r="P1307" s="4"/>
      <c r="Q1307" s="4"/>
      <c r="R1307" s="4"/>
      <c r="S1307" s="4"/>
      <c r="T1307" s="4"/>
      <c r="U1307" s="4"/>
      <c r="V1307" s="4"/>
      <c r="W1307" s="4"/>
      <c r="X1307" s="4"/>
      <c r="Y1307" s="4"/>
      <c r="Z1307" s="4"/>
      <c r="AA1307" s="4"/>
      <c r="AB1307" s="5"/>
    </row>
    <row r="1308" spans="1:28" x14ac:dyDescent="0.35">
      <c r="A1308" s="3"/>
      <c r="B1308" s="4"/>
      <c r="C1308" s="4"/>
      <c r="D1308" s="4"/>
      <c r="E1308" s="4"/>
      <c r="F1308" s="4"/>
      <c r="G1308" s="4"/>
      <c r="H1308" s="4"/>
      <c r="I1308" s="4"/>
      <c r="J1308" s="4"/>
      <c r="K1308" s="4"/>
      <c r="L1308" s="4"/>
      <c r="M1308" s="4"/>
      <c r="N1308" s="4"/>
      <c r="O1308" s="4"/>
      <c r="P1308" s="4"/>
      <c r="Q1308" s="4"/>
      <c r="R1308" s="4"/>
      <c r="S1308" s="4"/>
      <c r="T1308" s="4"/>
      <c r="U1308" s="4"/>
      <c r="V1308" s="4"/>
      <c r="W1308" s="4"/>
      <c r="X1308" s="4"/>
      <c r="Y1308" s="4"/>
      <c r="Z1308" s="4"/>
      <c r="AA1308" s="4"/>
      <c r="AB1308" s="5"/>
    </row>
    <row r="1309" spans="1:28" x14ac:dyDescent="0.35">
      <c r="A1309" s="3"/>
      <c r="B1309" s="4"/>
      <c r="C1309" s="4"/>
      <c r="D1309" s="4"/>
      <c r="E1309" s="4"/>
      <c r="F1309" s="4"/>
      <c r="G1309" s="4"/>
      <c r="H1309" s="4"/>
      <c r="I1309" s="4"/>
      <c r="J1309" s="4"/>
      <c r="K1309" s="4"/>
      <c r="L1309" s="4"/>
      <c r="M1309" s="4"/>
      <c r="N1309" s="4"/>
      <c r="O1309" s="4"/>
      <c r="P1309" s="4"/>
      <c r="Q1309" s="4"/>
      <c r="R1309" s="4"/>
      <c r="S1309" s="4"/>
      <c r="T1309" s="4"/>
      <c r="U1309" s="4"/>
      <c r="V1309" s="4"/>
      <c r="W1309" s="4"/>
      <c r="X1309" s="4"/>
      <c r="Y1309" s="4"/>
      <c r="Z1309" s="4"/>
      <c r="AA1309" s="4"/>
      <c r="AB1309" s="5"/>
    </row>
    <row r="1310" spans="1:28" x14ac:dyDescent="0.35">
      <c r="A1310" s="3"/>
      <c r="B1310" s="4"/>
      <c r="C1310" s="4"/>
      <c r="D1310" s="4"/>
      <c r="E1310" s="4"/>
      <c r="F1310" s="4"/>
      <c r="G1310" s="4"/>
      <c r="H1310" s="4"/>
      <c r="I1310" s="4"/>
      <c r="J1310" s="4"/>
      <c r="K1310" s="4"/>
      <c r="L1310" s="4"/>
      <c r="M1310" s="4"/>
      <c r="N1310" s="4"/>
      <c r="O1310" s="4"/>
      <c r="P1310" s="4"/>
      <c r="Q1310" s="4"/>
      <c r="R1310" s="4"/>
      <c r="S1310" s="4"/>
      <c r="T1310" s="4"/>
      <c r="U1310" s="4"/>
      <c r="V1310" s="4"/>
      <c r="W1310" s="4"/>
      <c r="X1310" s="4"/>
      <c r="Y1310" s="4"/>
      <c r="Z1310" s="4"/>
      <c r="AA1310" s="4"/>
      <c r="AB1310" s="5"/>
    </row>
    <row r="1311" spans="1:28" x14ac:dyDescent="0.35">
      <c r="A1311" s="3"/>
      <c r="B1311" s="4"/>
      <c r="C1311" s="4"/>
      <c r="D1311" s="4"/>
      <c r="E1311" s="4"/>
      <c r="F1311" s="4"/>
      <c r="G1311" s="4"/>
      <c r="H1311" s="4"/>
      <c r="I1311" s="4"/>
      <c r="J1311" s="4"/>
      <c r="K1311" s="4"/>
      <c r="L1311" s="4"/>
      <c r="M1311" s="4"/>
      <c r="N1311" s="4"/>
      <c r="O1311" s="4"/>
      <c r="P1311" s="4"/>
      <c r="Q1311" s="4"/>
      <c r="R1311" s="4"/>
      <c r="S1311" s="4"/>
      <c r="T1311" s="4"/>
      <c r="U1311" s="4"/>
      <c r="V1311" s="4"/>
      <c r="W1311" s="4"/>
      <c r="X1311" s="4"/>
      <c r="Y1311" s="4"/>
      <c r="Z1311" s="4"/>
      <c r="AA1311" s="4"/>
      <c r="AB1311" s="5"/>
    </row>
    <row r="1312" spans="1:28" x14ac:dyDescent="0.35">
      <c r="A1312" s="3"/>
      <c r="B1312" s="4"/>
      <c r="C1312" s="4"/>
      <c r="D1312" s="4"/>
      <c r="E1312" s="4"/>
      <c r="F1312" s="4"/>
      <c r="G1312" s="4"/>
      <c r="H1312" s="4"/>
      <c r="I1312" s="4"/>
      <c r="J1312" s="4"/>
      <c r="K1312" s="4"/>
      <c r="L1312" s="4"/>
      <c r="M1312" s="4"/>
      <c r="N1312" s="4"/>
      <c r="O1312" s="4"/>
      <c r="P1312" s="4"/>
      <c r="Q1312" s="4"/>
      <c r="R1312" s="4"/>
      <c r="S1312" s="4"/>
      <c r="T1312" s="4"/>
      <c r="U1312" s="4"/>
      <c r="V1312" s="4"/>
      <c r="W1312" s="4"/>
      <c r="X1312" s="4"/>
      <c r="Y1312" s="4"/>
      <c r="Z1312" s="4"/>
      <c r="AA1312" s="4"/>
      <c r="AB1312" s="5"/>
    </row>
    <row r="1313" spans="1:28" x14ac:dyDescent="0.35">
      <c r="A1313" s="3"/>
      <c r="B1313" s="4"/>
      <c r="C1313" s="4"/>
      <c r="D1313" s="4"/>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5"/>
    </row>
    <row r="1314" spans="1:28" x14ac:dyDescent="0.35">
      <c r="A1314" s="3"/>
      <c r="B1314" s="4"/>
      <c r="C1314" s="4"/>
      <c r="D1314" s="4"/>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5"/>
    </row>
    <row r="1315" spans="1:28" x14ac:dyDescent="0.35">
      <c r="A1315" s="3"/>
      <c r="B1315" s="4"/>
      <c r="C1315" s="4"/>
      <c r="D1315" s="4"/>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5"/>
    </row>
    <row r="1316" spans="1:28" x14ac:dyDescent="0.35">
      <c r="A1316" s="3"/>
      <c r="B1316" s="4"/>
      <c r="C1316" s="4"/>
      <c r="D1316" s="4"/>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5"/>
    </row>
    <row r="1317" spans="1:28" x14ac:dyDescent="0.35">
      <c r="A1317" s="3"/>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5"/>
    </row>
    <row r="1318" spans="1:28" x14ac:dyDescent="0.35">
      <c r="A1318" s="3"/>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5"/>
    </row>
    <row r="1319" spans="1:28" x14ac:dyDescent="0.35">
      <c r="A1319" s="3"/>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5"/>
    </row>
    <row r="1320" spans="1:28" x14ac:dyDescent="0.35">
      <c r="A1320" s="3"/>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5"/>
    </row>
    <row r="1321" spans="1:28" x14ac:dyDescent="0.35">
      <c r="A1321" s="3"/>
      <c r="B1321" s="4"/>
      <c r="C1321" s="4"/>
      <c r="D1321" s="4"/>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5"/>
    </row>
    <row r="1322" spans="1:28" x14ac:dyDescent="0.35">
      <c r="A1322" s="3"/>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5"/>
    </row>
    <row r="1323" spans="1:28" x14ac:dyDescent="0.35">
      <c r="A1323" s="3"/>
      <c r="B1323" s="4"/>
      <c r="C1323" s="4"/>
      <c r="D1323" s="4"/>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5"/>
    </row>
    <row r="1324" spans="1:28" x14ac:dyDescent="0.35">
      <c r="A1324" s="3"/>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5"/>
    </row>
    <row r="1325" spans="1:28" x14ac:dyDescent="0.35">
      <c r="A1325" s="3"/>
      <c r="B1325" s="4"/>
      <c r="C1325" s="4"/>
      <c r="D1325" s="4"/>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5"/>
    </row>
    <row r="1326" spans="1:28" x14ac:dyDescent="0.35">
      <c r="A1326" s="3"/>
      <c r="B1326" s="4"/>
      <c r="C1326" s="4"/>
      <c r="D1326" s="4"/>
      <c r="E1326" s="4"/>
      <c r="F1326" s="4"/>
      <c r="G1326" s="4"/>
      <c r="H1326" s="4"/>
      <c r="I1326" s="4"/>
      <c r="J1326" s="4"/>
      <c r="K1326" s="4"/>
      <c r="L1326" s="4"/>
      <c r="M1326" s="4"/>
      <c r="N1326" s="4"/>
      <c r="O1326" s="4"/>
      <c r="P1326" s="4"/>
      <c r="Q1326" s="4"/>
      <c r="R1326" s="4"/>
      <c r="S1326" s="4"/>
      <c r="T1326" s="4"/>
      <c r="U1326" s="4"/>
      <c r="V1326" s="4"/>
      <c r="W1326" s="4"/>
      <c r="X1326" s="4"/>
      <c r="Y1326" s="4"/>
      <c r="Z1326" s="4"/>
      <c r="AA1326" s="4"/>
      <c r="AB1326" s="5"/>
    </row>
    <row r="1327" spans="1:28" x14ac:dyDescent="0.35">
      <c r="A1327" s="3"/>
      <c r="B1327" s="4"/>
      <c r="C1327" s="4"/>
      <c r="D1327" s="4"/>
      <c r="E1327" s="4"/>
      <c r="F1327" s="4"/>
      <c r="G1327" s="4"/>
      <c r="H1327" s="4"/>
      <c r="I1327" s="4"/>
      <c r="J1327" s="4"/>
      <c r="K1327" s="4"/>
      <c r="L1327" s="4"/>
      <c r="M1327" s="4"/>
      <c r="N1327" s="4"/>
      <c r="O1327" s="4"/>
      <c r="P1327" s="4"/>
      <c r="Q1327" s="4"/>
      <c r="R1327" s="4"/>
      <c r="S1327" s="4"/>
      <c r="T1327" s="4"/>
      <c r="U1327" s="4"/>
      <c r="V1327" s="4"/>
      <c r="W1327" s="4"/>
      <c r="X1327" s="4"/>
      <c r="Y1327" s="4"/>
      <c r="Z1327" s="4"/>
      <c r="AA1327" s="4"/>
      <c r="AB1327" s="5"/>
    </row>
    <row r="1328" spans="1:28" x14ac:dyDescent="0.35">
      <c r="A1328" s="3"/>
      <c r="B1328" s="4"/>
      <c r="C1328" s="4"/>
      <c r="D1328" s="4"/>
      <c r="E1328" s="4"/>
      <c r="F1328" s="4"/>
      <c r="G1328" s="4"/>
      <c r="H1328" s="4"/>
      <c r="I1328" s="4"/>
      <c r="J1328" s="4"/>
      <c r="K1328" s="4"/>
      <c r="L1328" s="4"/>
      <c r="M1328" s="4"/>
      <c r="N1328" s="4"/>
      <c r="O1328" s="4"/>
      <c r="P1328" s="4"/>
      <c r="Q1328" s="4"/>
      <c r="R1328" s="4"/>
      <c r="S1328" s="4"/>
      <c r="T1328" s="4"/>
      <c r="U1328" s="4"/>
      <c r="V1328" s="4"/>
      <c r="W1328" s="4"/>
      <c r="X1328" s="4"/>
      <c r="Y1328" s="4"/>
      <c r="Z1328" s="4"/>
      <c r="AA1328" s="4"/>
      <c r="AB1328" s="5"/>
    </row>
    <row r="1329" spans="1:28" x14ac:dyDescent="0.35">
      <c r="A1329" s="3"/>
      <c r="B1329" s="4"/>
      <c r="C1329" s="4"/>
      <c r="D1329" s="4"/>
      <c r="E1329" s="4"/>
      <c r="F1329" s="4"/>
      <c r="G1329" s="4"/>
      <c r="H1329" s="4"/>
      <c r="I1329" s="4"/>
      <c r="J1329" s="4"/>
      <c r="K1329" s="4"/>
      <c r="L1329" s="4"/>
      <c r="M1329" s="4"/>
      <c r="N1329" s="4"/>
      <c r="O1329" s="4"/>
      <c r="P1329" s="4"/>
      <c r="Q1329" s="4"/>
      <c r="R1329" s="4"/>
      <c r="S1329" s="4"/>
      <c r="T1329" s="4"/>
      <c r="U1329" s="4"/>
      <c r="V1329" s="4"/>
      <c r="W1329" s="4"/>
      <c r="X1329" s="4"/>
      <c r="Y1329" s="4"/>
      <c r="Z1329" s="4"/>
      <c r="AA1329" s="4"/>
      <c r="AB1329" s="5"/>
    </row>
    <row r="1330" spans="1:28" x14ac:dyDescent="0.35">
      <c r="A1330" s="3"/>
      <c r="B1330" s="4"/>
      <c r="C1330" s="4"/>
      <c r="D1330" s="4"/>
      <c r="E1330" s="4"/>
      <c r="F1330" s="4"/>
      <c r="G1330" s="4"/>
      <c r="H1330" s="4"/>
      <c r="I1330" s="4"/>
      <c r="J1330" s="4"/>
      <c r="K1330" s="4"/>
      <c r="L1330" s="4"/>
      <c r="M1330" s="4"/>
      <c r="N1330" s="4"/>
      <c r="O1330" s="4"/>
      <c r="P1330" s="4"/>
      <c r="Q1330" s="4"/>
      <c r="R1330" s="4"/>
      <c r="S1330" s="4"/>
      <c r="T1330" s="4"/>
      <c r="U1330" s="4"/>
      <c r="V1330" s="4"/>
      <c r="W1330" s="4"/>
      <c r="X1330" s="4"/>
      <c r="Y1330" s="4"/>
      <c r="Z1330" s="4"/>
      <c r="AA1330" s="4"/>
      <c r="AB1330" s="5"/>
    </row>
    <row r="1331" spans="1:28" x14ac:dyDescent="0.35">
      <c r="A1331" s="3"/>
      <c r="B1331" s="4"/>
      <c r="C1331" s="4"/>
      <c r="D1331" s="4"/>
      <c r="E1331" s="4"/>
      <c r="F1331" s="4"/>
      <c r="G1331" s="4"/>
      <c r="H1331" s="4"/>
      <c r="I1331" s="4"/>
      <c r="J1331" s="4"/>
      <c r="K1331" s="4"/>
      <c r="L1331" s="4"/>
      <c r="M1331" s="4"/>
      <c r="N1331" s="4"/>
      <c r="O1331" s="4"/>
      <c r="P1331" s="4"/>
      <c r="Q1331" s="4"/>
      <c r="R1331" s="4"/>
      <c r="S1331" s="4"/>
      <c r="T1331" s="4"/>
      <c r="U1331" s="4"/>
      <c r="V1331" s="4"/>
      <c r="W1331" s="4"/>
      <c r="X1331" s="4"/>
      <c r="Y1331" s="4"/>
      <c r="Z1331" s="4"/>
      <c r="AA1331" s="4"/>
      <c r="AB1331" s="5"/>
    </row>
    <row r="1332" spans="1:28" x14ac:dyDescent="0.35">
      <c r="A1332" s="3"/>
      <c r="B1332" s="4"/>
      <c r="C1332" s="4"/>
      <c r="D1332" s="4"/>
      <c r="E1332" s="4"/>
      <c r="F1332" s="4"/>
      <c r="G1332" s="4"/>
      <c r="H1332" s="4"/>
      <c r="I1332" s="4"/>
      <c r="J1332" s="4"/>
      <c r="K1332" s="4"/>
      <c r="L1332" s="4"/>
      <c r="M1332" s="4"/>
      <c r="N1332" s="4"/>
      <c r="O1332" s="4"/>
      <c r="P1332" s="4"/>
      <c r="Q1332" s="4"/>
      <c r="R1332" s="4"/>
      <c r="S1332" s="4"/>
      <c r="T1332" s="4"/>
      <c r="U1332" s="4"/>
      <c r="V1332" s="4"/>
      <c r="W1332" s="4"/>
      <c r="X1332" s="4"/>
      <c r="Y1332" s="4"/>
      <c r="Z1332" s="4"/>
      <c r="AA1332" s="4"/>
      <c r="AB1332" s="5"/>
    </row>
    <row r="1333" spans="1:28" x14ac:dyDescent="0.35">
      <c r="A1333" s="3"/>
      <c r="B1333" s="4"/>
      <c r="C1333" s="4"/>
      <c r="D1333" s="4"/>
      <c r="E1333" s="4"/>
      <c r="F1333" s="4"/>
      <c r="G1333" s="4"/>
      <c r="H1333" s="4"/>
      <c r="I1333" s="4"/>
      <c r="J1333" s="4"/>
      <c r="K1333" s="4"/>
      <c r="L1333" s="4"/>
      <c r="M1333" s="4"/>
      <c r="N1333" s="4"/>
      <c r="O1333" s="4"/>
      <c r="P1333" s="4"/>
      <c r="Q1333" s="4"/>
      <c r="R1333" s="4"/>
      <c r="S1333" s="4"/>
      <c r="T1333" s="4"/>
      <c r="U1333" s="4"/>
      <c r="V1333" s="4"/>
      <c r="W1333" s="4"/>
      <c r="X1333" s="4"/>
      <c r="Y1333" s="4"/>
      <c r="Z1333" s="4"/>
      <c r="AA1333" s="4"/>
      <c r="AB1333" s="5"/>
    </row>
    <row r="1334" spans="1:28" x14ac:dyDescent="0.35">
      <c r="A1334" s="3"/>
      <c r="B1334" s="4"/>
      <c r="C1334" s="4"/>
      <c r="D1334" s="4"/>
      <c r="E1334" s="4"/>
      <c r="F1334" s="4"/>
      <c r="G1334" s="4"/>
      <c r="H1334" s="4"/>
      <c r="I1334" s="4"/>
      <c r="J1334" s="4"/>
      <c r="K1334" s="4"/>
      <c r="L1334" s="4"/>
      <c r="M1334" s="4"/>
      <c r="N1334" s="4"/>
      <c r="O1334" s="4"/>
      <c r="P1334" s="4"/>
      <c r="Q1334" s="4"/>
      <c r="R1334" s="4"/>
      <c r="S1334" s="4"/>
      <c r="T1334" s="4"/>
      <c r="U1334" s="4"/>
      <c r="V1334" s="4"/>
      <c r="W1334" s="4"/>
      <c r="X1334" s="4"/>
      <c r="Y1334" s="4"/>
      <c r="Z1334" s="4"/>
      <c r="AA1334" s="4"/>
      <c r="AB1334" s="5"/>
    </row>
    <row r="1335" spans="1:28" x14ac:dyDescent="0.35">
      <c r="A1335" s="3"/>
      <c r="B1335" s="4"/>
      <c r="C1335" s="4"/>
      <c r="D1335" s="4"/>
      <c r="E1335" s="4"/>
      <c r="F1335" s="4"/>
      <c r="G1335" s="4"/>
      <c r="H1335" s="4"/>
      <c r="I1335" s="4"/>
      <c r="J1335" s="4"/>
      <c r="K1335" s="4"/>
      <c r="L1335" s="4"/>
      <c r="M1335" s="4"/>
      <c r="N1335" s="4"/>
      <c r="O1335" s="4"/>
      <c r="P1335" s="4"/>
      <c r="Q1335" s="4"/>
      <c r="R1335" s="4"/>
      <c r="S1335" s="4"/>
      <c r="T1335" s="4"/>
      <c r="U1335" s="4"/>
      <c r="V1335" s="4"/>
      <c r="W1335" s="4"/>
      <c r="X1335" s="4"/>
      <c r="Y1335" s="4"/>
      <c r="Z1335" s="4"/>
      <c r="AA1335" s="4"/>
      <c r="AB1335" s="5"/>
    </row>
    <row r="1336" spans="1:28" x14ac:dyDescent="0.35">
      <c r="A1336" s="3"/>
      <c r="B1336" s="4"/>
      <c r="C1336" s="4"/>
      <c r="D1336" s="4"/>
      <c r="E1336" s="4"/>
      <c r="F1336" s="4"/>
      <c r="G1336" s="4"/>
      <c r="H1336" s="4"/>
      <c r="I1336" s="4"/>
      <c r="J1336" s="4"/>
      <c r="K1336" s="4"/>
      <c r="L1336" s="4"/>
      <c r="M1336" s="4"/>
      <c r="N1336" s="4"/>
      <c r="O1336" s="4"/>
      <c r="P1336" s="4"/>
      <c r="Q1336" s="4"/>
      <c r="R1336" s="4"/>
      <c r="S1336" s="4"/>
      <c r="T1336" s="4"/>
      <c r="U1336" s="4"/>
      <c r="V1336" s="4"/>
      <c r="W1336" s="4"/>
      <c r="X1336" s="4"/>
      <c r="Y1336" s="4"/>
      <c r="Z1336" s="4"/>
      <c r="AA1336" s="4"/>
      <c r="AB1336" s="5"/>
    </row>
    <row r="1337" spans="1:28" x14ac:dyDescent="0.35">
      <c r="A1337" s="3"/>
      <c r="B1337" s="4"/>
      <c r="C1337" s="4"/>
      <c r="D1337" s="4"/>
      <c r="E1337" s="4"/>
      <c r="F1337" s="4"/>
      <c r="G1337" s="4"/>
      <c r="H1337" s="4"/>
      <c r="I1337" s="4"/>
      <c r="J1337" s="4"/>
      <c r="K1337" s="4"/>
      <c r="L1337" s="4"/>
      <c r="M1337" s="4"/>
      <c r="N1337" s="4"/>
      <c r="O1337" s="4"/>
      <c r="P1337" s="4"/>
      <c r="Q1337" s="4"/>
      <c r="R1337" s="4"/>
      <c r="S1337" s="4"/>
      <c r="T1337" s="4"/>
      <c r="U1337" s="4"/>
      <c r="V1337" s="4"/>
      <c r="W1337" s="4"/>
      <c r="X1337" s="4"/>
      <c r="Y1337" s="4"/>
      <c r="Z1337" s="4"/>
      <c r="AA1337" s="4"/>
      <c r="AB1337" s="5"/>
    </row>
    <row r="1338" spans="1:28" x14ac:dyDescent="0.35">
      <c r="A1338" s="3"/>
      <c r="B1338" s="4"/>
      <c r="C1338" s="4"/>
      <c r="D1338" s="4"/>
      <c r="E1338" s="4"/>
      <c r="F1338" s="4"/>
      <c r="G1338" s="4"/>
      <c r="H1338" s="4"/>
      <c r="I1338" s="4"/>
      <c r="J1338" s="4"/>
      <c r="K1338" s="4"/>
      <c r="L1338" s="4"/>
      <c r="M1338" s="4"/>
      <c r="N1338" s="4"/>
      <c r="O1338" s="4"/>
      <c r="P1338" s="4"/>
      <c r="Q1338" s="4"/>
      <c r="R1338" s="4"/>
      <c r="S1338" s="4"/>
      <c r="T1338" s="4"/>
      <c r="U1338" s="4"/>
      <c r="V1338" s="4"/>
      <c r="W1338" s="4"/>
      <c r="X1338" s="4"/>
      <c r="Y1338" s="4"/>
      <c r="Z1338" s="4"/>
      <c r="AA1338" s="4"/>
      <c r="AB1338" s="5"/>
    </row>
    <row r="1339" spans="1:28" x14ac:dyDescent="0.35">
      <c r="A1339" s="3"/>
      <c r="B1339" s="4"/>
      <c r="C1339" s="4"/>
      <c r="D1339" s="4"/>
      <c r="E1339" s="4"/>
      <c r="F1339" s="4"/>
      <c r="G1339" s="4"/>
      <c r="H1339" s="4"/>
      <c r="I1339" s="4"/>
      <c r="J1339" s="4"/>
      <c r="K1339" s="4"/>
      <c r="L1339" s="4"/>
      <c r="M1339" s="4"/>
      <c r="N1339" s="4"/>
      <c r="O1339" s="4"/>
      <c r="P1339" s="4"/>
      <c r="Q1339" s="4"/>
      <c r="R1339" s="4"/>
      <c r="S1339" s="4"/>
      <c r="T1339" s="4"/>
      <c r="U1339" s="4"/>
      <c r="V1339" s="4"/>
      <c r="W1339" s="4"/>
      <c r="X1339" s="4"/>
      <c r="Y1339" s="4"/>
      <c r="Z1339" s="4"/>
      <c r="AA1339" s="4"/>
      <c r="AB1339" s="5"/>
    </row>
    <row r="1340" spans="1:28" x14ac:dyDescent="0.35">
      <c r="A1340" s="3"/>
      <c r="B1340" s="4"/>
      <c r="C1340" s="4"/>
      <c r="D1340" s="4"/>
      <c r="E1340" s="4"/>
      <c r="F1340" s="4"/>
      <c r="G1340" s="4"/>
      <c r="H1340" s="4"/>
      <c r="I1340" s="4"/>
      <c r="J1340" s="4"/>
      <c r="K1340" s="4"/>
      <c r="L1340" s="4"/>
      <c r="M1340" s="4"/>
      <c r="N1340" s="4"/>
      <c r="O1340" s="4"/>
      <c r="P1340" s="4"/>
      <c r="Q1340" s="4"/>
      <c r="R1340" s="4"/>
      <c r="S1340" s="4"/>
      <c r="T1340" s="4"/>
      <c r="U1340" s="4"/>
      <c r="V1340" s="4"/>
      <c r="W1340" s="4"/>
      <c r="X1340" s="4"/>
      <c r="Y1340" s="4"/>
      <c r="Z1340" s="4"/>
      <c r="AA1340" s="4"/>
      <c r="AB1340" s="5"/>
    </row>
    <row r="1341" spans="1:28" x14ac:dyDescent="0.35">
      <c r="A1341" s="3"/>
      <c r="B1341" s="4"/>
      <c r="C1341" s="4"/>
      <c r="D1341" s="4"/>
      <c r="E1341" s="4"/>
      <c r="F1341" s="4"/>
      <c r="G1341" s="4"/>
      <c r="H1341" s="4"/>
      <c r="I1341" s="4"/>
      <c r="J1341" s="4"/>
      <c r="K1341" s="4"/>
      <c r="L1341" s="4"/>
      <c r="M1341" s="4"/>
      <c r="N1341" s="4"/>
      <c r="O1341" s="4"/>
      <c r="P1341" s="4"/>
      <c r="Q1341" s="4"/>
      <c r="R1341" s="4"/>
      <c r="S1341" s="4"/>
      <c r="T1341" s="4"/>
      <c r="U1341" s="4"/>
      <c r="V1341" s="4"/>
      <c r="W1341" s="4"/>
      <c r="X1341" s="4"/>
      <c r="Y1341" s="4"/>
      <c r="Z1341" s="4"/>
      <c r="AA1341" s="4"/>
      <c r="AB1341" s="5"/>
    </row>
    <row r="1342" spans="1:28" x14ac:dyDescent="0.35">
      <c r="A1342" s="3"/>
      <c r="B1342" s="4"/>
      <c r="C1342" s="4"/>
      <c r="D1342" s="4"/>
      <c r="E1342" s="4"/>
      <c r="F1342" s="4"/>
      <c r="G1342" s="4"/>
      <c r="H1342" s="4"/>
      <c r="I1342" s="4"/>
      <c r="J1342" s="4"/>
      <c r="K1342" s="4"/>
      <c r="L1342" s="4"/>
      <c r="M1342" s="4"/>
      <c r="N1342" s="4"/>
      <c r="O1342" s="4"/>
      <c r="P1342" s="4"/>
      <c r="Q1342" s="4"/>
      <c r="R1342" s="4"/>
      <c r="S1342" s="4"/>
      <c r="T1342" s="4"/>
      <c r="U1342" s="4"/>
      <c r="V1342" s="4"/>
      <c r="W1342" s="4"/>
      <c r="X1342" s="4"/>
      <c r="Y1342" s="4"/>
      <c r="Z1342" s="4"/>
      <c r="AA1342" s="4"/>
      <c r="AB1342" s="5"/>
    </row>
    <row r="1343" spans="1:28" x14ac:dyDescent="0.35">
      <c r="A1343" s="3"/>
      <c r="B1343" s="4"/>
      <c r="C1343" s="4"/>
      <c r="D1343" s="4"/>
      <c r="E1343" s="4"/>
      <c r="F1343" s="4"/>
      <c r="G1343" s="4"/>
      <c r="H1343" s="4"/>
      <c r="I1343" s="4"/>
      <c r="J1343" s="4"/>
      <c r="K1343" s="4"/>
      <c r="L1343" s="4"/>
      <c r="M1343" s="4"/>
      <c r="N1343" s="4"/>
      <c r="O1343" s="4"/>
      <c r="P1343" s="4"/>
      <c r="Q1343" s="4"/>
      <c r="R1343" s="4"/>
      <c r="S1343" s="4"/>
      <c r="T1343" s="4"/>
      <c r="U1343" s="4"/>
      <c r="V1343" s="4"/>
      <c r="W1343" s="4"/>
      <c r="X1343" s="4"/>
      <c r="Y1343" s="4"/>
      <c r="Z1343" s="4"/>
      <c r="AA1343" s="4"/>
      <c r="AB1343" s="5"/>
    </row>
    <row r="1344" spans="1:28" x14ac:dyDescent="0.35">
      <c r="A1344" s="3"/>
      <c r="B1344" s="4"/>
      <c r="C1344" s="4"/>
      <c r="D1344" s="4"/>
      <c r="E1344" s="4"/>
      <c r="F1344" s="4"/>
      <c r="G1344" s="4"/>
      <c r="H1344" s="4"/>
      <c r="I1344" s="4"/>
      <c r="J1344" s="4"/>
      <c r="K1344" s="4"/>
      <c r="L1344" s="4"/>
      <c r="M1344" s="4"/>
      <c r="N1344" s="4"/>
      <c r="O1344" s="4"/>
      <c r="P1344" s="4"/>
      <c r="Q1344" s="4"/>
      <c r="R1344" s="4"/>
      <c r="S1344" s="4"/>
      <c r="T1344" s="4"/>
      <c r="U1344" s="4"/>
      <c r="V1344" s="4"/>
      <c r="W1344" s="4"/>
      <c r="X1344" s="4"/>
      <c r="Y1344" s="4"/>
      <c r="Z1344" s="4"/>
      <c r="AA1344" s="4"/>
      <c r="AB1344" s="5"/>
    </row>
    <row r="1345" spans="1:28" x14ac:dyDescent="0.35">
      <c r="A1345" s="3"/>
      <c r="B1345" s="4"/>
      <c r="C1345" s="4"/>
      <c r="D1345" s="4"/>
      <c r="E1345" s="4"/>
      <c r="F1345" s="4"/>
      <c r="G1345" s="4"/>
      <c r="H1345" s="4"/>
      <c r="I1345" s="4"/>
      <c r="J1345" s="4"/>
      <c r="K1345" s="4"/>
      <c r="L1345" s="4"/>
      <c r="M1345" s="4"/>
      <c r="N1345" s="4"/>
      <c r="O1345" s="4"/>
      <c r="P1345" s="4"/>
      <c r="Q1345" s="4"/>
      <c r="R1345" s="4"/>
      <c r="S1345" s="4"/>
      <c r="T1345" s="4"/>
      <c r="U1345" s="4"/>
      <c r="V1345" s="4"/>
      <c r="W1345" s="4"/>
      <c r="X1345" s="4"/>
      <c r="Y1345" s="4"/>
      <c r="Z1345" s="4"/>
      <c r="AA1345" s="4"/>
      <c r="AB1345" s="5"/>
    </row>
    <row r="1346" spans="1:28" x14ac:dyDescent="0.35">
      <c r="A1346" s="3"/>
      <c r="B1346" s="4"/>
      <c r="C1346" s="4"/>
      <c r="D1346" s="4"/>
      <c r="E1346" s="4"/>
      <c r="F1346" s="4"/>
      <c r="G1346" s="4"/>
      <c r="H1346" s="4"/>
      <c r="I1346" s="4"/>
      <c r="J1346" s="4"/>
      <c r="K1346" s="4"/>
      <c r="L1346" s="4"/>
      <c r="M1346" s="4"/>
      <c r="N1346" s="4"/>
      <c r="O1346" s="4"/>
      <c r="P1346" s="4"/>
      <c r="Q1346" s="4"/>
      <c r="R1346" s="4"/>
      <c r="S1346" s="4"/>
      <c r="T1346" s="4"/>
      <c r="U1346" s="4"/>
      <c r="V1346" s="4"/>
      <c r="W1346" s="4"/>
      <c r="X1346" s="4"/>
      <c r="Y1346" s="4"/>
      <c r="Z1346" s="4"/>
      <c r="AA1346" s="4"/>
      <c r="AB1346" s="5"/>
    </row>
    <row r="1347" spans="1:28" x14ac:dyDescent="0.35">
      <c r="A1347" s="3"/>
      <c r="B1347" s="4"/>
      <c r="C1347" s="4"/>
      <c r="D1347" s="4"/>
      <c r="E1347" s="4"/>
      <c r="F1347" s="4"/>
      <c r="G1347" s="4"/>
      <c r="H1347" s="4"/>
      <c r="I1347" s="4"/>
      <c r="J1347" s="4"/>
      <c r="K1347" s="4"/>
      <c r="L1347" s="4"/>
      <c r="M1347" s="4"/>
      <c r="N1347" s="4"/>
      <c r="O1347" s="4"/>
      <c r="P1347" s="4"/>
      <c r="Q1347" s="4"/>
      <c r="R1347" s="4"/>
      <c r="S1347" s="4"/>
      <c r="T1347" s="4"/>
      <c r="U1347" s="4"/>
      <c r="V1347" s="4"/>
      <c r="W1347" s="4"/>
      <c r="X1347" s="4"/>
      <c r="Y1347" s="4"/>
      <c r="Z1347" s="4"/>
      <c r="AA1347" s="4"/>
      <c r="AB1347" s="5"/>
    </row>
    <row r="1348" spans="1:28" x14ac:dyDescent="0.35">
      <c r="A1348" s="3"/>
      <c r="B1348" s="4"/>
      <c r="C1348" s="4"/>
      <c r="D1348" s="4"/>
      <c r="E1348" s="4"/>
      <c r="F1348" s="4"/>
      <c r="G1348" s="4"/>
      <c r="H1348" s="4"/>
      <c r="I1348" s="4"/>
      <c r="J1348" s="4"/>
      <c r="K1348" s="4"/>
      <c r="L1348" s="4"/>
      <c r="M1348" s="4"/>
      <c r="N1348" s="4"/>
      <c r="O1348" s="4"/>
      <c r="P1348" s="4"/>
      <c r="Q1348" s="4"/>
      <c r="R1348" s="4"/>
      <c r="S1348" s="4"/>
      <c r="T1348" s="4"/>
      <c r="U1348" s="4"/>
      <c r="V1348" s="4"/>
      <c r="W1348" s="4"/>
      <c r="X1348" s="4"/>
      <c r="Y1348" s="4"/>
      <c r="Z1348" s="4"/>
      <c r="AA1348" s="4"/>
      <c r="AB1348" s="5"/>
    </row>
    <row r="1349" spans="1:28" x14ac:dyDescent="0.35">
      <c r="A1349" s="3"/>
      <c r="B1349" s="4"/>
      <c r="C1349" s="4"/>
      <c r="D1349" s="4"/>
      <c r="E1349" s="4"/>
      <c r="F1349" s="4"/>
      <c r="G1349" s="4"/>
      <c r="H1349" s="4"/>
      <c r="I1349" s="4"/>
      <c r="J1349" s="4"/>
      <c r="K1349" s="4"/>
      <c r="L1349" s="4"/>
      <c r="M1349" s="4"/>
      <c r="N1349" s="4"/>
      <c r="O1349" s="4"/>
      <c r="P1349" s="4"/>
      <c r="Q1349" s="4"/>
      <c r="R1349" s="4"/>
      <c r="S1349" s="4"/>
      <c r="T1349" s="4"/>
      <c r="U1349" s="4"/>
      <c r="V1349" s="4"/>
      <c r="W1349" s="4"/>
      <c r="X1349" s="4"/>
      <c r="Y1349" s="4"/>
      <c r="Z1349" s="4"/>
      <c r="AA1349" s="4"/>
      <c r="AB1349" s="5"/>
    </row>
    <row r="1350" spans="1:28" x14ac:dyDescent="0.35">
      <c r="A1350" s="3"/>
      <c r="B1350" s="4"/>
      <c r="C1350" s="4"/>
      <c r="D1350" s="4"/>
      <c r="E1350" s="4"/>
      <c r="F1350" s="4"/>
      <c r="G1350" s="4"/>
      <c r="H1350" s="4"/>
      <c r="I1350" s="4"/>
      <c r="J1350" s="4"/>
      <c r="K1350" s="4"/>
      <c r="L1350" s="4"/>
      <c r="M1350" s="4"/>
      <c r="N1350" s="4"/>
      <c r="O1350" s="4"/>
      <c r="P1350" s="4"/>
      <c r="Q1350" s="4"/>
      <c r="R1350" s="4"/>
      <c r="S1350" s="4"/>
      <c r="T1350" s="4"/>
      <c r="U1350" s="4"/>
      <c r="V1350" s="4"/>
      <c r="W1350" s="4"/>
      <c r="X1350" s="4"/>
      <c r="Y1350" s="4"/>
      <c r="Z1350" s="4"/>
      <c r="AA1350" s="4"/>
      <c r="AB1350" s="5"/>
    </row>
    <row r="1351" spans="1:28" x14ac:dyDescent="0.35">
      <c r="A1351" s="3"/>
      <c r="B1351" s="4"/>
      <c r="C1351" s="4"/>
      <c r="D1351" s="4"/>
      <c r="E1351" s="4"/>
      <c r="F1351" s="4"/>
      <c r="G1351" s="4"/>
      <c r="H1351" s="4"/>
      <c r="I1351" s="4"/>
      <c r="J1351" s="4"/>
      <c r="K1351" s="4"/>
      <c r="L1351" s="4"/>
      <c r="M1351" s="4"/>
      <c r="N1351" s="4"/>
      <c r="O1351" s="4"/>
      <c r="P1351" s="4"/>
      <c r="Q1351" s="4"/>
      <c r="R1351" s="4"/>
      <c r="S1351" s="4"/>
      <c r="T1351" s="4"/>
      <c r="U1351" s="4"/>
      <c r="V1351" s="4"/>
      <c r="W1351" s="4"/>
      <c r="X1351" s="4"/>
      <c r="Y1351" s="4"/>
      <c r="Z1351" s="4"/>
      <c r="AA1351" s="4"/>
      <c r="AB1351" s="5"/>
    </row>
    <row r="1352" spans="1:28" x14ac:dyDescent="0.35">
      <c r="A1352" s="3"/>
      <c r="B1352" s="4"/>
      <c r="C1352" s="4"/>
      <c r="D1352" s="4"/>
      <c r="E1352" s="4"/>
      <c r="F1352" s="4"/>
      <c r="G1352" s="4"/>
      <c r="H1352" s="4"/>
      <c r="I1352" s="4"/>
      <c r="J1352" s="4"/>
      <c r="K1352" s="4"/>
      <c r="L1352" s="4"/>
      <c r="M1352" s="4"/>
      <c r="N1352" s="4"/>
      <c r="O1352" s="4"/>
      <c r="P1352" s="4"/>
      <c r="Q1352" s="4"/>
      <c r="R1352" s="4"/>
      <c r="S1352" s="4"/>
      <c r="T1352" s="4"/>
      <c r="U1352" s="4"/>
      <c r="V1352" s="4"/>
      <c r="W1352" s="4"/>
      <c r="X1352" s="4"/>
      <c r="Y1352" s="4"/>
      <c r="Z1352" s="4"/>
      <c r="AA1352" s="4"/>
      <c r="AB1352" s="5"/>
    </row>
    <row r="1353" spans="1:28" x14ac:dyDescent="0.35">
      <c r="A1353" s="3"/>
      <c r="B1353" s="4"/>
      <c r="C1353" s="4"/>
      <c r="D1353" s="4"/>
      <c r="E1353" s="4"/>
      <c r="F1353" s="4"/>
      <c r="G1353" s="4"/>
      <c r="H1353" s="4"/>
      <c r="I1353" s="4"/>
      <c r="J1353" s="4"/>
      <c r="K1353" s="4"/>
      <c r="L1353" s="4"/>
      <c r="M1353" s="4"/>
      <c r="N1353" s="4"/>
      <c r="O1353" s="4"/>
      <c r="P1353" s="4"/>
      <c r="Q1353" s="4"/>
      <c r="R1353" s="4"/>
      <c r="S1353" s="4"/>
      <c r="T1353" s="4"/>
      <c r="U1353" s="4"/>
      <c r="V1353" s="4"/>
      <c r="W1353" s="4"/>
      <c r="X1353" s="4"/>
      <c r="Y1353" s="4"/>
      <c r="Z1353" s="4"/>
      <c r="AA1353" s="4"/>
      <c r="AB1353" s="5"/>
    </row>
    <row r="1354" spans="1:28" x14ac:dyDescent="0.35">
      <c r="A1354" s="3"/>
      <c r="B1354" s="4"/>
      <c r="C1354" s="4"/>
      <c r="D1354" s="4"/>
      <c r="E1354" s="4"/>
      <c r="F1354" s="4"/>
      <c r="G1354" s="4"/>
      <c r="H1354" s="4"/>
      <c r="I1354" s="4"/>
      <c r="J1354" s="4"/>
      <c r="K1354" s="4"/>
      <c r="L1354" s="4"/>
      <c r="M1354" s="4"/>
      <c r="N1354" s="4"/>
      <c r="O1354" s="4"/>
      <c r="P1354" s="4"/>
      <c r="Q1354" s="4"/>
      <c r="R1354" s="4"/>
      <c r="S1354" s="4"/>
      <c r="T1354" s="4"/>
      <c r="U1354" s="4"/>
      <c r="V1354" s="4"/>
      <c r="W1354" s="4"/>
      <c r="X1354" s="4"/>
      <c r="Y1354" s="4"/>
      <c r="Z1354" s="4"/>
      <c r="AA1354" s="4"/>
      <c r="AB1354" s="5"/>
    </row>
    <row r="1355" spans="1:28" x14ac:dyDescent="0.35">
      <c r="A1355" s="3"/>
      <c r="B1355" s="4"/>
      <c r="C1355" s="4"/>
      <c r="D1355" s="4"/>
      <c r="E1355" s="4"/>
      <c r="F1355" s="4"/>
      <c r="G1355" s="4"/>
      <c r="H1355" s="4"/>
      <c r="I1355" s="4"/>
      <c r="J1355" s="4"/>
      <c r="K1355" s="4"/>
      <c r="L1355" s="4"/>
      <c r="M1355" s="4"/>
      <c r="N1355" s="4"/>
      <c r="O1355" s="4"/>
      <c r="P1355" s="4"/>
      <c r="Q1355" s="4"/>
      <c r="R1355" s="4"/>
      <c r="S1355" s="4"/>
      <c r="T1355" s="4"/>
      <c r="U1355" s="4"/>
      <c r="V1355" s="4"/>
      <c r="W1355" s="4"/>
      <c r="X1355" s="4"/>
      <c r="Y1355" s="4"/>
      <c r="Z1355" s="4"/>
      <c r="AA1355" s="4"/>
      <c r="AB1355" s="5"/>
    </row>
    <row r="1356" spans="1:28" x14ac:dyDescent="0.35">
      <c r="A1356" s="3"/>
      <c r="B1356" s="4"/>
      <c r="C1356" s="4"/>
      <c r="D1356" s="4"/>
      <c r="E1356" s="4"/>
      <c r="F1356" s="4"/>
      <c r="G1356" s="4"/>
      <c r="H1356" s="4"/>
      <c r="I1356" s="4"/>
      <c r="J1356" s="4"/>
      <c r="K1356" s="4"/>
      <c r="L1356" s="4"/>
      <c r="M1356" s="4"/>
      <c r="N1356" s="4"/>
      <c r="O1356" s="4"/>
      <c r="P1356" s="4"/>
      <c r="Q1356" s="4"/>
      <c r="R1356" s="4"/>
      <c r="S1356" s="4"/>
      <c r="T1356" s="4"/>
      <c r="U1356" s="4"/>
      <c r="V1356" s="4"/>
      <c r="W1356" s="4"/>
      <c r="X1356" s="4"/>
      <c r="Y1356" s="4"/>
      <c r="Z1356" s="4"/>
      <c r="AA1356" s="4"/>
      <c r="AB1356" s="5"/>
    </row>
    <row r="1357" spans="1:28" x14ac:dyDescent="0.35">
      <c r="A1357" s="3"/>
      <c r="B1357" s="4"/>
      <c r="C1357" s="4"/>
      <c r="D1357" s="4"/>
      <c r="E1357" s="4"/>
      <c r="F1357" s="4"/>
      <c r="G1357" s="4"/>
      <c r="H1357" s="4"/>
      <c r="I1357" s="4"/>
      <c r="J1357" s="4"/>
      <c r="K1357" s="4"/>
      <c r="L1357" s="4"/>
      <c r="M1357" s="4"/>
      <c r="N1357" s="4"/>
      <c r="O1357" s="4"/>
      <c r="P1357" s="4"/>
      <c r="Q1357" s="4"/>
      <c r="R1357" s="4"/>
      <c r="S1357" s="4"/>
      <c r="T1357" s="4"/>
      <c r="U1357" s="4"/>
      <c r="V1357" s="4"/>
      <c r="W1357" s="4"/>
      <c r="X1357" s="4"/>
      <c r="Y1357" s="4"/>
      <c r="Z1357" s="4"/>
      <c r="AA1357" s="4"/>
      <c r="AB1357" s="5"/>
    </row>
    <row r="1358" spans="1:28" x14ac:dyDescent="0.35">
      <c r="A1358" s="3"/>
      <c r="B1358" s="4"/>
      <c r="C1358" s="4"/>
      <c r="D1358" s="4"/>
      <c r="E1358" s="4"/>
      <c r="F1358" s="4"/>
      <c r="G1358" s="4"/>
      <c r="H1358" s="4"/>
      <c r="I1358" s="4"/>
      <c r="J1358" s="4"/>
      <c r="K1358" s="4"/>
      <c r="L1358" s="4"/>
      <c r="M1358" s="4"/>
      <c r="N1358" s="4"/>
      <c r="O1358" s="4"/>
      <c r="P1358" s="4"/>
      <c r="Q1358" s="4"/>
      <c r="R1358" s="4"/>
      <c r="S1358" s="4"/>
      <c r="T1358" s="4"/>
      <c r="U1358" s="4"/>
      <c r="V1358" s="4"/>
      <c r="W1358" s="4"/>
      <c r="X1358" s="4"/>
      <c r="Y1358" s="4"/>
      <c r="Z1358" s="4"/>
      <c r="AA1358" s="4"/>
      <c r="AB1358" s="5"/>
    </row>
    <row r="1359" spans="1:28" x14ac:dyDescent="0.35">
      <c r="A1359" s="3"/>
      <c r="B1359" s="4"/>
      <c r="C1359" s="4"/>
      <c r="D1359" s="4"/>
      <c r="E1359" s="4"/>
      <c r="F1359" s="4"/>
      <c r="G1359" s="4"/>
      <c r="H1359" s="4"/>
      <c r="I1359" s="4"/>
      <c r="J1359" s="4"/>
      <c r="K1359" s="4"/>
      <c r="L1359" s="4"/>
      <c r="M1359" s="4"/>
      <c r="N1359" s="4"/>
      <c r="O1359" s="4"/>
      <c r="P1359" s="4"/>
      <c r="Q1359" s="4"/>
      <c r="R1359" s="4"/>
      <c r="S1359" s="4"/>
      <c r="T1359" s="4"/>
      <c r="U1359" s="4"/>
      <c r="V1359" s="4"/>
      <c r="W1359" s="4"/>
      <c r="X1359" s="4"/>
      <c r="Y1359" s="4"/>
      <c r="Z1359" s="4"/>
      <c r="AA1359" s="4"/>
      <c r="AB1359" s="5"/>
    </row>
    <row r="1360" spans="1:28" x14ac:dyDescent="0.35">
      <c r="A1360" s="3"/>
      <c r="B1360" s="4"/>
      <c r="C1360" s="4"/>
      <c r="D1360" s="4"/>
      <c r="E1360" s="4"/>
      <c r="F1360" s="4"/>
      <c r="G1360" s="4"/>
      <c r="H1360" s="4"/>
      <c r="I1360" s="4"/>
      <c r="J1360" s="4"/>
      <c r="K1360" s="4"/>
      <c r="L1360" s="4"/>
      <c r="M1360" s="4"/>
      <c r="N1360" s="4"/>
      <c r="O1360" s="4"/>
      <c r="P1360" s="4"/>
      <c r="Q1360" s="4"/>
      <c r="R1360" s="4"/>
      <c r="S1360" s="4"/>
      <c r="T1360" s="4"/>
      <c r="U1360" s="4"/>
      <c r="V1360" s="4"/>
      <c r="W1360" s="4"/>
      <c r="X1360" s="4"/>
      <c r="Y1360" s="4"/>
      <c r="Z1360" s="4"/>
      <c r="AA1360" s="4"/>
      <c r="AB1360" s="5"/>
    </row>
    <row r="1361" spans="1:28" x14ac:dyDescent="0.35">
      <c r="A1361" s="3"/>
      <c r="B1361" s="4"/>
      <c r="C1361" s="4"/>
      <c r="D1361" s="4"/>
      <c r="E1361" s="4"/>
      <c r="F1361" s="4"/>
      <c r="G1361" s="4"/>
      <c r="H1361" s="4"/>
      <c r="I1361" s="4"/>
      <c r="J1361" s="4"/>
      <c r="K1361" s="4"/>
      <c r="L1361" s="4"/>
      <c r="M1361" s="4"/>
      <c r="N1361" s="4"/>
      <c r="O1361" s="4"/>
      <c r="P1361" s="4"/>
      <c r="Q1361" s="4"/>
      <c r="R1361" s="4"/>
      <c r="S1361" s="4"/>
      <c r="T1361" s="4"/>
      <c r="U1361" s="4"/>
      <c r="V1361" s="4"/>
      <c r="W1361" s="4"/>
      <c r="X1361" s="4"/>
      <c r="Y1361" s="4"/>
      <c r="Z1361" s="4"/>
      <c r="AA1361" s="4"/>
      <c r="AB1361" s="5"/>
    </row>
    <row r="1362" spans="1:28" x14ac:dyDescent="0.35">
      <c r="A1362" s="3"/>
      <c r="B1362" s="4"/>
      <c r="C1362" s="4"/>
      <c r="D1362" s="4"/>
      <c r="E1362" s="4"/>
      <c r="F1362" s="4"/>
      <c r="G1362" s="4"/>
      <c r="H1362" s="4"/>
      <c r="I1362" s="4"/>
      <c r="J1362" s="4"/>
      <c r="K1362" s="4"/>
      <c r="L1362" s="4"/>
      <c r="M1362" s="4"/>
      <c r="N1362" s="4"/>
      <c r="O1362" s="4"/>
      <c r="P1362" s="4"/>
      <c r="Q1362" s="4"/>
      <c r="R1362" s="4"/>
      <c r="S1362" s="4"/>
      <c r="T1362" s="4"/>
      <c r="U1362" s="4"/>
      <c r="V1362" s="4"/>
      <c r="W1362" s="4"/>
      <c r="X1362" s="4"/>
      <c r="Y1362" s="4"/>
      <c r="Z1362" s="4"/>
      <c r="AA1362" s="4"/>
      <c r="AB1362" s="5"/>
    </row>
    <row r="1363" spans="1:28" x14ac:dyDescent="0.35">
      <c r="A1363" s="3"/>
      <c r="B1363" s="4"/>
      <c r="C1363" s="4"/>
      <c r="D1363" s="4"/>
      <c r="E1363" s="4"/>
      <c r="F1363" s="4"/>
      <c r="G1363" s="4"/>
      <c r="H1363" s="4"/>
      <c r="I1363" s="4"/>
      <c r="J1363" s="4"/>
      <c r="K1363" s="4"/>
      <c r="L1363" s="4"/>
      <c r="M1363" s="4"/>
      <c r="N1363" s="4"/>
      <c r="O1363" s="4"/>
      <c r="P1363" s="4"/>
      <c r="Q1363" s="4"/>
      <c r="R1363" s="4"/>
      <c r="S1363" s="4"/>
      <c r="T1363" s="4"/>
      <c r="U1363" s="4"/>
      <c r="V1363" s="4"/>
      <c r="W1363" s="4"/>
      <c r="X1363" s="4"/>
      <c r="Y1363" s="4"/>
      <c r="Z1363" s="4"/>
      <c r="AA1363" s="4"/>
      <c r="AB1363" s="5"/>
    </row>
    <row r="1364" spans="1:28" x14ac:dyDescent="0.35">
      <c r="A1364" s="3"/>
      <c r="B1364" s="4"/>
      <c r="C1364" s="4"/>
      <c r="D1364" s="4"/>
      <c r="E1364" s="4"/>
      <c r="F1364" s="4"/>
      <c r="G1364" s="4"/>
      <c r="H1364" s="4"/>
      <c r="I1364" s="4"/>
      <c r="J1364" s="4"/>
      <c r="K1364" s="4"/>
      <c r="L1364" s="4"/>
      <c r="M1364" s="4"/>
      <c r="N1364" s="4"/>
      <c r="O1364" s="4"/>
      <c r="P1364" s="4"/>
      <c r="Q1364" s="4"/>
      <c r="R1364" s="4"/>
      <c r="S1364" s="4"/>
      <c r="T1364" s="4"/>
      <c r="U1364" s="4"/>
      <c r="V1364" s="4"/>
      <c r="W1364" s="4"/>
      <c r="X1364" s="4"/>
      <c r="Y1364" s="4"/>
      <c r="Z1364" s="4"/>
      <c r="AA1364" s="4"/>
      <c r="AB1364" s="5"/>
    </row>
    <row r="1365" spans="1:28" x14ac:dyDescent="0.35">
      <c r="A1365" s="3"/>
      <c r="B1365" s="4"/>
      <c r="C1365" s="4"/>
      <c r="D1365" s="4"/>
      <c r="E1365" s="4"/>
      <c r="F1365" s="4"/>
      <c r="G1365" s="4"/>
      <c r="H1365" s="4"/>
      <c r="I1365" s="4"/>
      <c r="J1365" s="4"/>
      <c r="K1365" s="4"/>
      <c r="L1365" s="4"/>
      <c r="M1365" s="4"/>
      <c r="N1365" s="4"/>
      <c r="O1365" s="4"/>
      <c r="P1365" s="4"/>
      <c r="Q1365" s="4"/>
      <c r="R1365" s="4"/>
      <c r="S1365" s="4"/>
      <c r="T1365" s="4"/>
      <c r="U1365" s="4"/>
      <c r="V1365" s="4"/>
      <c r="W1365" s="4"/>
      <c r="X1365" s="4"/>
      <c r="Y1365" s="4"/>
      <c r="Z1365" s="4"/>
      <c r="AA1365" s="4"/>
      <c r="AB1365" s="5"/>
    </row>
    <row r="1366" spans="1:28" x14ac:dyDescent="0.35">
      <c r="A1366" s="3"/>
      <c r="B1366" s="4"/>
      <c r="C1366" s="4"/>
      <c r="D1366" s="4"/>
      <c r="E1366" s="4"/>
      <c r="F1366" s="4"/>
      <c r="G1366" s="4"/>
      <c r="H1366" s="4"/>
      <c r="I1366" s="4"/>
      <c r="J1366" s="4"/>
      <c r="K1366" s="4"/>
      <c r="L1366" s="4"/>
      <c r="M1366" s="4"/>
      <c r="N1366" s="4"/>
      <c r="O1366" s="4"/>
      <c r="P1366" s="4"/>
      <c r="Q1366" s="4"/>
      <c r="R1366" s="4"/>
      <c r="S1366" s="4"/>
      <c r="T1366" s="4"/>
      <c r="U1366" s="4"/>
      <c r="V1366" s="4"/>
      <c r="W1366" s="4"/>
      <c r="X1366" s="4"/>
      <c r="Y1366" s="4"/>
      <c r="Z1366" s="4"/>
      <c r="AA1366" s="4"/>
      <c r="AB1366" s="5"/>
    </row>
    <row r="1367" spans="1:28" x14ac:dyDescent="0.35">
      <c r="A1367" s="3"/>
      <c r="B1367" s="4"/>
      <c r="C1367" s="4"/>
      <c r="D1367" s="4"/>
      <c r="E1367" s="4"/>
      <c r="F1367" s="4"/>
      <c r="G1367" s="4"/>
      <c r="H1367" s="4"/>
      <c r="I1367" s="4"/>
      <c r="J1367" s="4"/>
      <c r="K1367" s="4"/>
      <c r="L1367" s="4"/>
      <c r="M1367" s="4"/>
      <c r="N1367" s="4"/>
      <c r="O1367" s="4"/>
      <c r="P1367" s="4"/>
      <c r="Q1367" s="4"/>
      <c r="R1367" s="4"/>
      <c r="S1367" s="4"/>
      <c r="T1367" s="4"/>
      <c r="U1367" s="4"/>
      <c r="V1367" s="4"/>
      <c r="W1367" s="4"/>
      <c r="X1367" s="4"/>
      <c r="Y1367" s="4"/>
      <c r="Z1367" s="4"/>
      <c r="AA1367" s="4"/>
      <c r="AB1367" s="5"/>
    </row>
    <row r="1368" spans="1:28" x14ac:dyDescent="0.35">
      <c r="A1368" s="3"/>
      <c r="B1368" s="4"/>
      <c r="C1368" s="4"/>
      <c r="D1368" s="4"/>
      <c r="E1368" s="4"/>
      <c r="F1368" s="4"/>
      <c r="G1368" s="4"/>
      <c r="H1368" s="4"/>
      <c r="I1368" s="4"/>
      <c r="J1368" s="4"/>
      <c r="K1368" s="4"/>
      <c r="L1368" s="4"/>
      <c r="M1368" s="4"/>
      <c r="N1368" s="4"/>
      <c r="O1368" s="4"/>
      <c r="P1368" s="4"/>
      <c r="Q1368" s="4"/>
      <c r="R1368" s="4"/>
      <c r="S1368" s="4"/>
      <c r="T1368" s="4"/>
      <c r="U1368" s="4"/>
      <c r="V1368" s="4"/>
      <c r="W1368" s="4"/>
      <c r="X1368" s="4"/>
      <c r="Y1368" s="4"/>
      <c r="Z1368" s="4"/>
      <c r="AA1368" s="4"/>
      <c r="AB1368" s="5"/>
    </row>
    <row r="1369" spans="1:28" x14ac:dyDescent="0.35">
      <c r="A1369" s="3"/>
      <c r="B1369" s="4"/>
      <c r="C1369" s="4"/>
      <c r="D1369" s="4"/>
      <c r="E1369" s="4"/>
      <c r="F1369" s="4"/>
      <c r="G1369" s="4"/>
      <c r="H1369" s="4"/>
      <c r="I1369" s="4"/>
      <c r="J1369" s="4"/>
      <c r="K1369" s="4"/>
      <c r="L1369" s="4"/>
      <c r="M1369" s="4"/>
      <c r="N1369" s="4"/>
      <c r="O1369" s="4"/>
      <c r="P1369" s="4"/>
      <c r="Q1369" s="4"/>
      <c r="R1369" s="4"/>
      <c r="S1369" s="4"/>
      <c r="T1369" s="4"/>
      <c r="U1369" s="4"/>
      <c r="V1369" s="4"/>
      <c r="W1369" s="4"/>
      <c r="X1369" s="4"/>
      <c r="Y1369" s="4"/>
      <c r="Z1369" s="4"/>
      <c r="AA1369" s="4"/>
      <c r="AB1369" s="5"/>
    </row>
    <row r="1370" spans="1:28" x14ac:dyDescent="0.35">
      <c r="A1370" s="3"/>
      <c r="B1370" s="4"/>
      <c r="C1370" s="4"/>
      <c r="D1370" s="4"/>
      <c r="E1370" s="4"/>
      <c r="F1370" s="4"/>
      <c r="G1370" s="4"/>
      <c r="H1370" s="4"/>
      <c r="I1370" s="4"/>
      <c r="J1370" s="4"/>
      <c r="K1370" s="4"/>
      <c r="L1370" s="4"/>
      <c r="M1370" s="4"/>
      <c r="N1370" s="4"/>
      <c r="O1370" s="4"/>
      <c r="P1370" s="4"/>
      <c r="Q1370" s="4"/>
      <c r="R1370" s="4"/>
      <c r="S1370" s="4"/>
      <c r="T1370" s="4"/>
      <c r="U1370" s="4"/>
      <c r="V1370" s="4"/>
      <c r="W1370" s="4"/>
      <c r="X1370" s="4"/>
      <c r="Y1370" s="4"/>
      <c r="Z1370" s="4"/>
      <c r="AA1370" s="4"/>
      <c r="AB1370" s="5"/>
    </row>
    <row r="1371" spans="1:28" x14ac:dyDescent="0.35">
      <c r="A1371" s="3"/>
      <c r="B1371" s="4"/>
      <c r="C1371" s="4"/>
      <c r="D1371" s="4"/>
      <c r="E1371" s="4"/>
      <c r="F1371" s="4"/>
      <c r="G1371" s="4"/>
      <c r="H1371" s="4"/>
      <c r="I1371" s="4"/>
      <c r="J1371" s="4"/>
      <c r="K1371" s="4"/>
      <c r="L1371" s="4"/>
      <c r="M1371" s="4"/>
      <c r="N1371" s="4"/>
      <c r="O1371" s="4"/>
      <c r="P1371" s="4"/>
      <c r="Q1371" s="4"/>
      <c r="R1371" s="4"/>
      <c r="S1371" s="4"/>
      <c r="T1371" s="4"/>
      <c r="U1371" s="4"/>
      <c r="V1371" s="4"/>
      <c r="W1371" s="4"/>
      <c r="X1371" s="4"/>
      <c r="Y1371" s="4"/>
      <c r="Z1371" s="4"/>
      <c r="AA1371" s="4"/>
      <c r="AB1371" s="5"/>
    </row>
    <row r="1372" spans="1:28" x14ac:dyDescent="0.35">
      <c r="A1372" s="3"/>
      <c r="B1372" s="4"/>
      <c r="C1372" s="4"/>
      <c r="D1372" s="4"/>
      <c r="E1372" s="4"/>
      <c r="F1372" s="4"/>
      <c r="G1372" s="4"/>
      <c r="H1372" s="4"/>
      <c r="I1372" s="4"/>
      <c r="J1372" s="4"/>
      <c r="K1372" s="4"/>
      <c r="L1372" s="4"/>
      <c r="M1372" s="4"/>
      <c r="N1372" s="4"/>
      <c r="O1372" s="4"/>
      <c r="P1372" s="4"/>
      <c r="Q1372" s="4"/>
      <c r="R1372" s="4"/>
      <c r="S1372" s="4"/>
      <c r="T1372" s="4"/>
      <c r="U1372" s="4"/>
      <c r="V1372" s="4"/>
      <c r="W1372" s="4"/>
      <c r="X1372" s="4"/>
      <c r="Y1372" s="4"/>
      <c r="Z1372" s="4"/>
      <c r="AA1372" s="4"/>
      <c r="AB1372" s="5"/>
    </row>
    <row r="1373" spans="1:28" x14ac:dyDescent="0.35">
      <c r="A1373" s="3"/>
      <c r="B1373" s="4"/>
      <c r="C1373" s="4"/>
      <c r="D1373" s="4"/>
      <c r="E1373" s="4"/>
      <c r="F1373" s="4"/>
      <c r="G1373" s="4"/>
      <c r="H1373" s="4"/>
      <c r="I1373" s="4"/>
      <c r="J1373" s="4"/>
      <c r="K1373" s="4"/>
      <c r="L1373" s="4"/>
      <c r="M1373" s="4"/>
      <c r="N1373" s="4"/>
      <c r="O1373" s="4"/>
      <c r="P1373" s="4"/>
      <c r="Q1373" s="4"/>
      <c r="R1373" s="4"/>
      <c r="S1373" s="4"/>
      <c r="T1373" s="4"/>
      <c r="U1373" s="4"/>
      <c r="V1373" s="4"/>
      <c r="W1373" s="4"/>
      <c r="X1373" s="4"/>
      <c r="Y1373" s="4"/>
      <c r="Z1373" s="4"/>
      <c r="AA1373" s="4"/>
      <c r="AB1373" s="5"/>
    </row>
    <row r="1374" spans="1:28" x14ac:dyDescent="0.35">
      <c r="A1374" s="3"/>
      <c r="B1374" s="4"/>
      <c r="C1374" s="4"/>
      <c r="D1374" s="4"/>
      <c r="E1374" s="4"/>
      <c r="F1374" s="4"/>
      <c r="G1374" s="4"/>
      <c r="H1374" s="4"/>
      <c r="I1374" s="4"/>
      <c r="J1374" s="4"/>
      <c r="K1374" s="4"/>
      <c r="L1374" s="4"/>
      <c r="M1374" s="4"/>
      <c r="N1374" s="4"/>
      <c r="O1374" s="4"/>
      <c r="P1374" s="4"/>
      <c r="Q1374" s="4"/>
      <c r="R1374" s="4"/>
      <c r="S1374" s="4"/>
      <c r="T1374" s="4"/>
      <c r="U1374" s="4"/>
      <c r="V1374" s="4"/>
      <c r="W1374" s="4"/>
      <c r="X1374" s="4"/>
      <c r="Y1374" s="4"/>
      <c r="Z1374" s="4"/>
      <c r="AA1374" s="4"/>
      <c r="AB1374" s="5"/>
    </row>
    <row r="1375" spans="1:28" x14ac:dyDescent="0.35">
      <c r="A1375" s="3"/>
      <c r="B1375" s="4"/>
      <c r="C1375" s="4"/>
      <c r="D1375" s="4"/>
      <c r="E1375" s="4"/>
      <c r="F1375" s="4"/>
      <c r="G1375" s="4"/>
      <c r="H1375" s="4"/>
      <c r="I1375" s="4"/>
      <c r="J1375" s="4"/>
      <c r="K1375" s="4"/>
      <c r="L1375" s="4"/>
      <c r="M1375" s="4"/>
      <c r="N1375" s="4"/>
      <c r="O1375" s="4"/>
      <c r="P1375" s="4"/>
      <c r="Q1375" s="4"/>
      <c r="R1375" s="4"/>
      <c r="S1375" s="4"/>
      <c r="T1375" s="4"/>
      <c r="U1375" s="4"/>
      <c r="V1375" s="4"/>
      <c r="W1375" s="4"/>
      <c r="X1375" s="4"/>
      <c r="Y1375" s="4"/>
      <c r="Z1375" s="4"/>
      <c r="AA1375" s="4"/>
      <c r="AB1375" s="5"/>
    </row>
    <row r="1376" spans="1:28" x14ac:dyDescent="0.35">
      <c r="A1376" s="3"/>
      <c r="B1376" s="4"/>
      <c r="C1376" s="4"/>
      <c r="D1376" s="4"/>
      <c r="E1376" s="4"/>
      <c r="F1376" s="4"/>
      <c r="G1376" s="4"/>
      <c r="H1376" s="4"/>
      <c r="I1376" s="4"/>
      <c r="J1376" s="4"/>
      <c r="K1376" s="4"/>
      <c r="L1376" s="4"/>
      <c r="M1376" s="4"/>
      <c r="N1376" s="4"/>
      <c r="O1376" s="4"/>
      <c r="P1376" s="4"/>
      <c r="Q1376" s="4"/>
      <c r="R1376" s="4"/>
      <c r="S1376" s="4"/>
      <c r="T1376" s="4"/>
      <c r="U1376" s="4"/>
      <c r="V1376" s="4"/>
      <c r="W1376" s="4"/>
      <c r="X1376" s="4"/>
      <c r="Y1376" s="4"/>
      <c r="Z1376" s="4"/>
      <c r="AA1376" s="4"/>
      <c r="AB1376" s="5"/>
    </row>
    <row r="1377" spans="1:28" x14ac:dyDescent="0.35">
      <c r="A1377" s="3"/>
      <c r="B1377" s="4"/>
      <c r="C1377" s="4"/>
      <c r="D1377" s="4"/>
      <c r="E1377" s="4"/>
      <c r="F1377" s="4"/>
      <c r="G1377" s="4"/>
      <c r="H1377" s="4"/>
      <c r="I1377" s="4"/>
      <c r="J1377" s="4"/>
      <c r="K1377" s="4"/>
      <c r="L1377" s="4"/>
      <c r="M1377" s="4"/>
      <c r="N1377" s="4"/>
      <c r="O1377" s="4"/>
      <c r="P1377" s="4"/>
      <c r="Q1377" s="4"/>
      <c r="R1377" s="4"/>
      <c r="S1377" s="4"/>
      <c r="T1377" s="4"/>
      <c r="U1377" s="4"/>
      <c r="V1377" s="4"/>
      <c r="W1377" s="4"/>
      <c r="X1377" s="4"/>
      <c r="Y1377" s="4"/>
      <c r="Z1377" s="4"/>
      <c r="AA1377" s="4"/>
      <c r="AB1377" s="5"/>
    </row>
    <row r="1378" spans="1:28" x14ac:dyDescent="0.35">
      <c r="A1378" s="3"/>
      <c r="B1378" s="4"/>
      <c r="C1378" s="4"/>
      <c r="D1378" s="4"/>
      <c r="E1378" s="4"/>
      <c r="F1378" s="4"/>
      <c r="G1378" s="4"/>
      <c r="H1378" s="4"/>
      <c r="I1378" s="4"/>
      <c r="J1378" s="4"/>
      <c r="K1378" s="4"/>
      <c r="L1378" s="4"/>
      <c r="M1378" s="4"/>
      <c r="N1378" s="4"/>
      <c r="O1378" s="4"/>
      <c r="P1378" s="4"/>
      <c r="Q1378" s="4"/>
      <c r="R1378" s="4"/>
      <c r="S1378" s="4"/>
      <c r="T1378" s="4"/>
      <c r="U1378" s="4"/>
      <c r="V1378" s="4"/>
      <c r="W1378" s="4"/>
      <c r="X1378" s="4"/>
      <c r="Y1378" s="4"/>
      <c r="Z1378" s="4"/>
      <c r="AA1378" s="4"/>
      <c r="AB1378" s="5"/>
    </row>
    <row r="1379" spans="1:28" x14ac:dyDescent="0.35">
      <c r="A1379" s="3"/>
      <c r="B1379" s="4"/>
      <c r="C1379" s="4"/>
      <c r="D1379" s="4"/>
      <c r="E1379" s="4"/>
      <c r="F1379" s="4"/>
      <c r="G1379" s="4"/>
      <c r="H1379" s="4"/>
      <c r="I1379" s="4"/>
      <c r="J1379" s="4"/>
      <c r="K1379" s="4"/>
      <c r="L1379" s="4"/>
      <c r="M1379" s="4"/>
      <c r="N1379" s="4"/>
      <c r="O1379" s="4"/>
      <c r="P1379" s="4"/>
      <c r="Q1379" s="4"/>
      <c r="R1379" s="4"/>
      <c r="S1379" s="4"/>
      <c r="T1379" s="4"/>
      <c r="U1379" s="4"/>
      <c r="V1379" s="4"/>
      <c r="W1379" s="4"/>
      <c r="X1379" s="4"/>
      <c r="Y1379" s="4"/>
      <c r="Z1379" s="4"/>
      <c r="AA1379" s="4"/>
      <c r="AB1379" s="5"/>
    </row>
    <row r="1380" spans="1:28" x14ac:dyDescent="0.35">
      <c r="A1380" s="3"/>
      <c r="B1380" s="4"/>
      <c r="C1380" s="4"/>
      <c r="D1380" s="4"/>
      <c r="E1380" s="4"/>
      <c r="F1380" s="4"/>
      <c r="G1380" s="4"/>
      <c r="H1380" s="4"/>
      <c r="I1380" s="4"/>
      <c r="J1380" s="4"/>
      <c r="K1380" s="4"/>
      <c r="L1380" s="4"/>
      <c r="M1380" s="4"/>
      <c r="N1380" s="4"/>
      <c r="O1380" s="4"/>
      <c r="P1380" s="4"/>
      <c r="Q1380" s="4"/>
      <c r="R1380" s="4"/>
      <c r="S1380" s="4"/>
      <c r="T1380" s="4"/>
      <c r="U1380" s="4"/>
      <c r="V1380" s="4"/>
      <c r="W1380" s="4"/>
      <c r="X1380" s="4"/>
      <c r="Y1380" s="4"/>
      <c r="Z1380" s="4"/>
      <c r="AA1380" s="4"/>
      <c r="AB1380" s="5"/>
    </row>
    <row r="1381" spans="1:28" x14ac:dyDescent="0.35">
      <c r="A1381" s="3"/>
      <c r="B1381" s="4"/>
      <c r="C1381" s="4"/>
      <c r="D1381" s="4"/>
      <c r="E1381" s="4"/>
      <c r="F1381" s="4"/>
      <c r="G1381" s="4"/>
      <c r="H1381" s="4"/>
      <c r="I1381" s="4"/>
      <c r="J1381" s="4"/>
      <c r="K1381" s="4"/>
      <c r="L1381" s="4"/>
      <c r="M1381" s="4"/>
      <c r="N1381" s="4"/>
      <c r="O1381" s="4"/>
      <c r="P1381" s="4"/>
      <c r="Q1381" s="4"/>
      <c r="R1381" s="4"/>
      <c r="S1381" s="4"/>
      <c r="T1381" s="4"/>
      <c r="U1381" s="4"/>
      <c r="V1381" s="4"/>
      <c r="W1381" s="4"/>
      <c r="X1381" s="4"/>
      <c r="Y1381" s="4"/>
      <c r="Z1381" s="4"/>
      <c r="AA1381" s="4"/>
      <c r="AB1381" s="5"/>
    </row>
    <row r="1382" spans="1:28" x14ac:dyDescent="0.35">
      <c r="A1382" s="3"/>
      <c r="B1382" s="4"/>
      <c r="C1382" s="4"/>
      <c r="D1382" s="4"/>
      <c r="E1382" s="4"/>
      <c r="F1382" s="4"/>
      <c r="G1382" s="4"/>
      <c r="H1382" s="4"/>
      <c r="I1382" s="4"/>
      <c r="J1382" s="4"/>
      <c r="K1382" s="4"/>
      <c r="L1382" s="4"/>
      <c r="M1382" s="4"/>
      <c r="N1382" s="4"/>
      <c r="O1382" s="4"/>
      <c r="P1382" s="4"/>
      <c r="Q1382" s="4"/>
      <c r="R1382" s="4"/>
      <c r="S1382" s="4"/>
      <c r="T1382" s="4"/>
      <c r="U1382" s="4"/>
      <c r="V1382" s="4"/>
      <c r="W1382" s="4"/>
      <c r="X1382" s="4"/>
      <c r="Y1382" s="4"/>
      <c r="Z1382" s="4"/>
      <c r="AA1382" s="4"/>
      <c r="AB1382" s="5"/>
    </row>
    <row r="1383" spans="1:28" x14ac:dyDescent="0.35">
      <c r="A1383" s="3"/>
      <c r="B1383" s="4"/>
      <c r="C1383" s="4"/>
      <c r="D1383" s="4"/>
      <c r="E1383" s="4"/>
      <c r="F1383" s="4"/>
      <c r="G1383" s="4"/>
      <c r="H1383" s="4"/>
      <c r="I1383" s="4"/>
      <c r="J1383" s="4"/>
      <c r="K1383" s="4"/>
      <c r="L1383" s="4"/>
      <c r="M1383" s="4"/>
      <c r="N1383" s="4"/>
      <c r="O1383" s="4"/>
      <c r="P1383" s="4"/>
      <c r="Q1383" s="4"/>
      <c r="R1383" s="4"/>
      <c r="S1383" s="4"/>
      <c r="T1383" s="4"/>
      <c r="U1383" s="4"/>
      <c r="V1383" s="4"/>
      <c r="W1383" s="4"/>
      <c r="X1383" s="4"/>
      <c r="Y1383" s="4"/>
      <c r="Z1383" s="4"/>
      <c r="AA1383" s="4"/>
      <c r="AB1383" s="5"/>
    </row>
    <row r="1384" spans="1:28" x14ac:dyDescent="0.35">
      <c r="A1384" s="3"/>
      <c r="B1384" s="4"/>
      <c r="C1384" s="4"/>
      <c r="D1384" s="4"/>
      <c r="E1384" s="4"/>
      <c r="F1384" s="4"/>
      <c r="G1384" s="4"/>
      <c r="H1384" s="4"/>
      <c r="I1384" s="4"/>
      <c r="J1384" s="4"/>
      <c r="K1384" s="4"/>
      <c r="L1384" s="4"/>
      <c r="M1384" s="4"/>
      <c r="N1384" s="4"/>
      <c r="O1384" s="4"/>
      <c r="P1384" s="4"/>
      <c r="Q1384" s="4"/>
      <c r="R1384" s="4"/>
      <c r="S1384" s="4"/>
      <c r="T1384" s="4"/>
      <c r="U1384" s="4"/>
      <c r="V1384" s="4"/>
      <c r="W1384" s="4"/>
      <c r="X1384" s="4"/>
      <c r="Y1384" s="4"/>
      <c r="Z1384" s="4"/>
      <c r="AA1384" s="4"/>
      <c r="AB1384" s="5"/>
    </row>
    <row r="1385" spans="1:28" x14ac:dyDescent="0.35">
      <c r="A1385" s="3"/>
      <c r="B1385" s="4"/>
      <c r="C1385" s="4"/>
      <c r="D1385" s="4"/>
      <c r="E1385" s="4"/>
      <c r="F1385" s="4"/>
      <c r="G1385" s="4"/>
      <c r="H1385" s="4"/>
      <c r="I1385" s="4"/>
      <c r="J1385" s="4"/>
      <c r="K1385" s="4"/>
      <c r="L1385" s="4"/>
      <c r="M1385" s="4"/>
      <c r="N1385" s="4"/>
      <c r="O1385" s="4"/>
      <c r="P1385" s="4"/>
      <c r="Q1385" s="4"/>
      <c r="R1385" s="4"/>
      <c r="S1385" s="4"/>
      <c r="T1385" s="4"/>
      <c r="U1385" s="4"/>
      <c r="V1385" s="4"/>
      <c r="W1385" s="4"/>
      <c r="X1385" s="4"/>
      <c r="Y1385" s="4"/>
      <c r="Z1385" s="4"/>
      <c r="AA1385" s="4"/>
      <c r="AB1385" s="5"/>
    </row>
    <row r="1386" spans="1:28" x14ac:dyDescent="0.35">
      <c r="A1386" s="3"/>
      <c r="B1386" s="4"/>
      <c r="C1386" s="4"/>
      <c r="D1386" s="4"/>
      <c r="E1386" s="4"/>
      <c r="F1386" s="4"/>
      <c r="G1386" s="4"/>
      <c r="H1386" s="4"/>
      <c r="I1386" s="4"/>
      <c r="J1386" s="4"/>
      <c r="K1386" s="4"/>
      <c r="L1386" s="4"/>
      <c r="M1386" s="4"/>
      <c r="N1386" s="4"/>
      <c r="O1386" s="4"/>
      <c r="P1386" s="4"/>
      <c r="Q1386" s="4"/>
      <c r="R1386" s="4"/>
      <c r="S1386" s="4"/>
      <c r="T1386" s="4"/>
      <c r="U1386" s="4"/>
      <c r="V1386" s="4"/>
      <c r="W1386" s="4"/>
      <c r="X1386" s="4"/>
      <c r="Y1386" s="4"/>
      <c r="Z1386" s="4"/>
      <c r="AA1386" s="4"/>
      <c r="AB1386" s="5"/>
    </row>
    <row r="1387" spans="1:28" x14ac:dyDescent="0.35">
      <c r="A1387" s="3"/>
      <c r="B1387" s="4"/>
      <c r="C1387" s="4"/>
      <c r="D1387" s="4"/>
      <c r="E1387" s="4"/>
      <c r="F1387" s="4"/>
      <c r="G1387" s="4"/>
      <c r="H1387" s="4"/>
      <c r="I1387" s="4"/>
      <c r="J1387" s="4"/>
      <c r="K1387" s="4"/>
      <c r="L1387" s="4"/>
      <c r="M1387" s="4"/>
      <c r="N1387" s="4"/>
      <c r="O1387" s="4"/>
      <c r="P1387" s="4"/>
      <c r="Q1387" s="4"/>
      <c r="R1387" s="4"/>
      <c r="S1387" s="4"/>
      <c r="T1387" s="4"/>
      <c r="U1387" s="4"/>
      <c r="V1387" s="4"/>
      <c r="W1387" s="4"/>
      <c r="X1387" s="4"/>
      <c r="Y1387" s="4"/>
      <c r="Z1387" s="4"/>
      <c r="AA1387" s="4"/>
      <c r="AB1387" s="5"/>
    </row>
    <row r="1388" spans="1:28" x14ac:dyDescent="0.35">
      <c r="A1388" s="3"/>
      <c r="B1388" s="4"/>
      <c r="C1388" s="4"/>
      <c r="D1388" s="4"/>
      <c r="E1388" s="4"/>
      <c r="F1388" s="4"/>
      <c r="G1388" s="4"/>
      <c r="H1388" s="4"/>
      <c r="I1388" s="4"/>
      <c r="J1388" s="4"/>
      <c r="K1388" s="4"/>
      <c r="L1388" s="4"/>
      <c r="M1388" s="4"/>
      <c r="N1388" s="4"/>
      <c r="O1388" s="4"/>
      <c r="P1388" s="4"/>
      <c r="Q1388" s="4"/>
      <c r="R1388" s="4"/>
      <c r="S1388" s="4"/>
      <c r="T1388" s="4"/>
      <c r="U1388" s="4"/>
      <c r="V1388" s="4"/>
      <c r="W1388" s="4"/>
      <c r="X1388" s="4"/>
      <c r="Y1388" s="4"/>
      <c r="Z1388" s="4"/>
      <c r="AA1388" s="4"/>
      <c r="AB1388" s="5"/>
    </row>
    <row r="1389" spans="1:28" x14ac:dyDescent="0.35">
      <c r="A1389" s="3"/>
      <c r="B1389" s="4"/>
      <c r="C1389" s="4"/>
      <c r="D1389" s="4"/>
      <c r="E1389" s="4"/>
      <c r="F1389" s="4"/>
      <c r="G1389" s="4"/>
      <c r="H1389" s="4"/>
      <c r="I1389" s="4"/>
      <c r="J1389" s="4"/>
      <c r="K1389" s="4"/>
      <c r="L1389" s="4"/>
      <c r="M1389" s="4"/>
      <c r="N1389" s="4"/>
      <c r="O1389" s="4"/>
      <c r="P1389" s="4"/>
      <c r="Q1389" s="4"/>
      <c r="R1389" s="4"/>
      <c r="S1389" s="4"/>
      <c r="T1389" s="4"/>
      <c r="U1389" s="4"/>
      <c r="V1389" s="4"/>
      <c r="W1389" s="4"/>
      <c r="X1389" s="4"/>
      <c r="Y1389" s="4"/>
      <c r="Z1389" s="4"/>
      <c r="AA1389" s="4"/>
      <c r="AB1389" s="5"/>
    </row>
    <row r="1390" spans="1:28" x14ac:dyDescent="0.35">
      <c r="A1390" s="3"/>
      <c r="B1390" s="4"/>
      <c r="C1390" s="4"/>
      <c r="D1390" s="4"/>
      <c r="E1390" s="4"/>
      <c r="F1390" s="4"/>
      <c r="G1390" s="4"/>
      <c r="H1390" s="4"/>
      <c r="I1390" s="4"/>
      <c r="J1390" s="4"/>
      <c r="K1390" s="4"/>
      <c r="L1390" s="4"/>
      <c r="M1390" s="4"/>
      <c r="N1390" s="4"/>
      <c r="O1390" s="4"/>
      <c r="P1390" s="4"/>
      <c r="Q1390" s="4"/>
      <c r="R1390" s="4"/>
      <c r="S1390" s="4"/>
      <c r="T1390" s="4"/>
      <c r="U1390" s="4"/>
      <c r="V1390" s="4"/>
      <c r="W1390" s="4"/>
      <c r="X1390" s="4"/>
      <c r="Y1390" s="4"/>
      <c r="Z1390" s="4"/>
      <c r="AA1390" s="4"/>
      <c r="AB1390" s="5"/>
    </row>
    <row r="1391" spans="1:28" x14ac:dyDescent="0.35">
      <c r="A1391" s="3"/>
      <c r="B1391" s="4"/>
      <c r="C1391" s="4"/>
      <c r="D1391" s="4"/>
      <c r="E1391" s="4"/>
      <c r="F1391" s="4"/>
      <c r="G1391" s="4"/>
      <c r="H1391" s="4"/>
      <c r="I1391" s="4"/>
      <c r="J1391" s="4"/>
      <c r="K1391" s="4"/>
      <c r="L1391" s="4"/>
      <c r="M1391" s="4"/>
      <c r="N1391" s="4"/>
      <c r="O1391" s="4"/>
      <c r="P1391" s="4"/>
      <c r="Q1391" s="4"/>
      <c r="R1391" s="4"/>
      <c r="S1391" s="4"/>
      <c r="T1391" s="4"/>
      <c r="U1391" s="4"/>
      <c r="V1391" s="4"/>
      <c r="W1391" s="4"/>
      <c r="X1391" s="4"/>
      <c r="Y1391" s="4"/>
      <c r="Z1391" s="4"/>
      <c r="AA1391" s="4"/>
      <c r="AB1391" s="5"/>
    </row>
    <row r="1392" spans="1:28" x14ac:dyDescent="0.35">
      <c r="A1392" s="3"/>
      <c r="B1392" s="4"/>
      <c r="C1392" s="4"/>
      <c r="D1392" s="4"/>
      <c r="E1392" s="4"/>
      <c r="F1392" s="4"/>
      <c r="G1392" s="4"/>
      <c r="H1392" s="4"/>
      <c r="I1392" s="4"/>
      <c r="J1392" s="4"/>
      <c r="K1392" s="4"/>
      <c r="L1392" s="4"/>
      <c r="M1392" s="4"/>
      <c r="N1392" s="4"/>
      <c r="O1392" s="4"/>
      <c r="P1392" s="4"/>
      <c r="Q1392" s="4"/>
      <c r="R1392" s="4"/>
      <c r="S1392" s="4"/>
      <c r="T1392" s="4"/>
      <c r="U1392" s="4"/>
      <c r="V1392" s="4"/>
      <c r="W1392" s="4"/>
      <c r="X1392" s="4"/>
      <c r="Y1392" s="4"/>
      <c r="Z1392" s="4"/>
      <c r="AA1392" s="4"/>
      <c r="AB1392" s="5"/>
    </row>
    <row r="1393" spans="1:28" x14ac:dyDescent="0.35">
      <c r="A1393" s="3"/>
      <c r="B1393" s="4"/>
      <c r="C1393" s="4"/>
      <c r="D1393" s="4"/>
      <c r="E1393" s="4"/>
      <c r="F1393" s="4"/>
      <c r="G1393" s="4"/>
      <c r="H1393" s="4"/>
      <c r="I1393" s="4"/>
      <c r="J1393" s="4"/>
      <c r="K1393" s="4"/>
      <c r="L1393" s="4"/>
      <c r="M1393" s="4"/>
      <c r="N1393" s="4"/>
      <c r="O1393" s="4"/>
      <c r="P1393" s="4"/>
      <c r="Q1393" s="4"/>
      <c r="R1393" s="4"/>
      <c r="S1393" s="4"/>
      <c r="T1393" s="4"/>
      <c r="U1393" s="4"/>
      <c r="V1393" s="4"/>
      <c r="W1393" s="4"/>
      <c r="X1393" s="4"/>
      <c r="Y1393" s="4"/>
      <c r="Z1393" s="4"/>
      <c r="AA1393" s="4"/>
      <c r="AB1393" s="5"/>
    </row>
    <row r="1394" spans="1:28" x14ac:dyDescent="0.35">
      <c r="A1394" s="3"/>
      <c r="B1394" s="4"/>
      <c r="C1394" s="4"/>
      <c r="D1394" s="4"/>
      <c r="E1394" s="4"/>
      <c r="F1394" s="4"/>
      <c r="G1394" s="4"/>
      <c r="H1394" s="4"/>
      <c r="I1394" s="4"/>
      <c r="J1394" s="4"/>
      <c r="K1394" s="4"/>
      <c r="L1394" s="4"/>
      <c r="M1394" s="4"/>
      <c r="N1394" s="4"/>
      <c r="O1394" s="4"/>
      <c r="P1394" s="4"/>
      <c r="Q1394" s="4"/>
      <c r="R1394" s="4"/>
      <c r="S1394" s="4"/>
      <c r="T1394" s="4"/>
      <c r="U1394" s="4"/>
      <c r="V1394" s="4"/>
      <c r="W1394" s="4"/>
      <c r="X1394" s="4"/>
      <c r="Y1394" s="4"/>
      <c r="Z1394" s="4"/>
      <c r="AA1394" s="4"/>
      <c r="AB1394" s="5"/>
    </row>
    <row r="1395" spans="1:28" x14ac:dyDescent="0.35">
      <c r="A1395" s="3"/>
      <c r="B1395" s="4"/>
      <c r="C1395" s="4"/>
      <c r="D1395" s="4"/>
      <c r="E1395" s="4"/>
      <c r="F1395" s="4"/>
      <c r="G1395" s="4"/>
      <c r="H1395" s="4"/>
      <c r="I1395" s="4"/>
      <c r="J1395" s="4"/>
      <c r="K1395" s="4"/>
      <c r="L1395" s="4"/>
      <c r="M1395" s="4"/>
      <c r="N1395" s="4"/>
      <c r="O1395" s="4"/>
      <c r="P1395" s="4"/>
      <c r="Q1395" s="4"/>
      <c r="R1395" s="4"/>
      <c r="S1395" s="4"/>
      <c r="T1395" s="4"/>
      <c r="U1395" s="4"/>
      <c r="V1395" s="4"/>
      <c r="W1395" s="4"/>
      <c r="X1395" s="4"/>
      <c r="Y1395" s="4"/>
      <c r="Z1395" s="4"/>
      <c r="AA1395" s="4"/>
      <c r="AB1395" s="5"/>
    </row>
    <row r="1396" spans="1:28" x14ac:dyDescent="0.35">
      <c r="A1396" s="3"/>
      <c r="B1396" s="4"/>
      <c r="C1396" s="4"/>
      <c r="D1396" s="4"/>
      <c r="E1396" s="4"/>
      <c r="F1396" s="4"/>
      <c r="G1396" s="4"/>
      <c r="H1396" s="4"/>
      <c r="I1396" s="4"/>
      <c r="J1396" s="4"/>
      <c r="K1396" s="4"/>
      <c r="L1396" s="4"/>
      <c r="M1396" s="4"/>
      <c r="N1396" s="4"/>
      <c r="O1396" s="4"/>
      <c r="P1396" s="4"/>
      <c r="Q1396" s="4"/>
      <c r="R1396" s="4"/>
      <c r="S1396" s="4"/>
      <c r="T1396" s="4"/>
      <c r="U1396" s="4"/>
      <c r="V1396" s="4"/>
      <c r="W1396" s="4"/>
      <c r="X1396" s="4"/>
      <c r="Y1396" s="4"/>
      <c r="Z1396" s="4"/>
      <c r="AA1396" s="4"/>
      <c r="AB1396" s="5"/>
    </row>
    <row r="1397" spans="1:28" x14ac:dyDescent="0.35">
      <c r="A1397" s="3"/>
      <c r="B1397" s="4"/>
      <c r="C1397" s="4"/>
      <c r="D1397" s="4"/>
      <c r="E1397" s="4"/>
      <c r="F1397" s="4"/>
      <c r="G1397" s="4"/>
      <c r="H1397" s="4"/>
      <c r="I1397" s="4"/>
      <c r="J1397" s="4"/>
      <c r="K1397" s="4"/>
      <c r="L1397" s="4"/>
      <c r="M1397" s="4"/>
      <c r="N1397" s="4"/>
      <c r="O1397" s="4"/>
      <c r="P1397" s="4"/>
      <c r="Q1397" s="4"/>
      <c r="R1397" s="4"/>
      <c r="S1397" s="4"/>
      <c r="T1397" s="4"/>
      <c r="U1397" s="4"/>
      <c r="V1397" s="4"/>
      <c r="W1397" s="4"/>
      <c r="X1397" s="4"/>
      <c r="Y1397" s="4"/>
      <c r="Z1397" s="4"/>
      <c r="AA1397" s="4"/>
      <c r="AB1397" s="5"/>
    </row>
    <row r="1398" spans="1:28" x14ac:dyDescent="0.35">
      <c r="A1398" s="3"/>
      <c r="B1398" s="4"/>
      <c r="C1398" s="4"/>
      <c r="D1398" s="4"/>
      <c r="E1398" s="4"/>
      <c r="F1398" s="4"/>
      <c r="G1398" s="4"/>
      <c r="H1398" s="4"/>
      <c r="I1398" s="4"/>
      <c r="J1398" s="4"/>
      <c r="K1398" s="4"/>
      <c r="L1398" s="4"/>
      <c r="M1398" s="4"/>
      <c r="N1398" s="4"/>
      <c r="O1398" s="4"/>
      <c r="P1398" s="4"/>
      <c r="Q1398" s="4"/>
      <c r="R1398" s="4"/>
      <c r="S1398" s="4"/>
      <c r="T1398" s="4"/>
      <c r="U1398" s="4"/>
      <c r="V1398" s="4"/>
      <c r="W1398" s="4"/>
      <c r="X1398" s="4"/>
      <c r="Y1398" s="4"/>
      <c r="Z1398" s="4"/>
      <c r="AA1398" s="4"/>
      <c r="AB1398" s="5"/>
    </row>
    <row r="1399" spans="1:28" x14ac:dyDescent="0.35">
      <c r="A1399" s="3"/>
      <c r="B1399" s="4"/>
      <c r="C1399" s="4"/>
      <c r="D1399" s="4"/>
      <c r="E1399" s="4"/>
      <c r="F1399" s="4"/>
      <c r="G1399" s="4"/>
      <c r="H1399" s="4"/>
      <c r="I1399" s="4"/>
      <c r="J1399" s="4"/>
      <c r="K1399" s="4"/>
      <c r="L1399" s="4"/>
      <c r="M1399" s="4"/>
      <c r="N1399" s="4"/>
      <c r="O1399" s="4"/>
      <c r="P1399" s="4"/>
      <c r="Q1399" s="4"/>
      <c r="R1399" s="4"/>
      <c r="S1399" s="4"/>
      <c r="T1399" s="4"/>
      <c r="U1399" s="4"/>
      <c r="V1399" s="4"/>
      <c r="W1399" s="4"/>
      <c r="X1399" s="4"/>
      <c r="Y1399" s="4"/>
      <c r="Z1399" s="4"/>
      <c r="AA1399" s="4"/>
      <c r="AB1399" s="5"/>
    </row>
    <row r="1400" spans="1:28" x14ac:dyDescent="0.35">
      <c r="A1400" s="3"/>
      <c r="B1400" s="4"/>
      <c r="C1400" s="4"/>
      <c r="D1400" s="4"/>
      <c r="E1400" s="4"/>
      <c r="F1400" s="4"/>
      <c r="G1400" s="4"/>
      <c r="H1400" s="4"/>
      <c r="I1400" s="4"/>
      <c r="J1400" s="4"/>
      <c r="K1400" s="4"/>
      <c r="L1400" s="4"/>
      <c r="M1400" s="4"/>
      <c r="N1400" s="4"/>
      <c r="O1400" s="4"/>
      <c r="P1400" s="4"/>
      <c r="Q1400" s="4"/>
      <c r="R1400" s="4"/>
      <c r="S1400" s="4"/>
      <c r="T1400" s="4"/>
      <c r="U1400" s="4"/>
      <c r="V1400" s="4"/>
      <c r="W1400" s="4"/>
      <c r="X1400" s="4"/>
      <c r="Y1400" s="4"/>
      <c r="Z1400" s="4"/>
      <c r="AA1400" s="4"/>
      <c r="AB1400" s="5"/>
    </row>
    <row r="1401" spans="1:28" x14ac:dyDescent="0.35">
      <c r="A1401" s="3"/>
      <c r="B1401" s="4"/>
      <c r="C1401" s="4"/>
      <c r="D1401" s="4"/>
      <c r="E1401" s="4"/>
      <c r="F1401" s="4"/>
      <c r="G1401" s="4"/>
      <c r="H1401" s="4"/>
      <c r="I1401" s="4"/>
      <c r="J1401" s="4"/>
      <c r="K1401" s="4"/>
      <c r="L1401" s="4"/>
      <c r="M1401" s="4"/>
      <c r="N1401" s="4"/>
      <c r="O1401" s="4"/>
      <c r="P1401" s="4"/>
      <c r="Q1401" s="4"/>
      <c r="R1401" s="4"/>
      <c r="S1401" s="4"/>
      <c r="T1401" s="4"/>
      <c r="U1401" s="4"/>
      <c r="V1401" s="4"/>
      <c r="W1401" s="4"/>
      <c r="X1401" s="4"/>
      <c r="Y1401" s="4"/>
      <c r="Z1401" s="4"/>
      <c r="AA1401" s="4"/>
      <c r="AB1401" s="5"/>
    </row>
    <row r="1402" spans="1:28" x14ac:dyDescent="0.35">
      <c r="A1402" s="3"/>
      <c r="B1402" s="4"/>
      <c r="C1402" s="4"/>
      <c r="D1402" s="4"/>
      <c r="E1402" s="4"/>
      <c r="F1402" s="4"/>
      <c r="G1402" s="4"/>
      <c r="H1402" s="4"/>
      <c r="I1402" s="4"/>
      <c r="J1402" s="4"/>
      <c r="K1402" s="4"/>
      <c r="L1402" s="4"/>
      <c r="M1402" s="4"/>
      <c r="N1402" s="4"/>
      <c r="O1402" s="4"/>
      <c r="P1402" s="4"/>
      <c r="Q1402" s="4"/>
      <c r="R1402" s="4"/>
      <c r="S1402" s="4"/>
      <c r="T1402" s="4"/>
      <c r="U1402" s="4"/>
      <c r="V1402" s="4"/>
      <c r="W1402" s="4"/>
      <c r="X1402" s="4"/>
      <c r="Y1402" s="4"/>
      <c r="Z1402" s="4"/>
      <c r="AA1402" s="4"/>
      <c r="AB1402" s="5"/>
    </row>
    <row r="1403" spans="1:28" x14ac:dyDescent="0.35">
      <c r="A1403" s="3"/>
      <c r="B1403" s="4"/>
      <c r="C1403" s="4"/>
      <c r="D1403" s="4"/>
      <c r="E1403" s="4"/>
      <c r="F1403" s="4"/>
      <c r="G1403" s="4"/>
      <c r="H1403" s="4"/>
      <c r="I1403" s="4"/>
      <c r="J1403" s="4"/>
      <c r="K1403" s="4"/>
      <c r="L1403" s="4"/>
      <c r="M1403" s="4"/>
      <c r="N1403" s="4"/>
      <c r="O1403" s="4"/>
      <c r="P1403" s="4"/>
      <c r="Q1403" s="4"/>
      <c r="R1403" s="4"/>
      <c r="S1403" s="4"/>
      <c r="T1403" s="4"/>
      <c r="U1403" s="4"/>
      <c r="V1403" s="4"/>
      <c r="W1403" s="4"/>
      <c r="X1403" s="4"/>
      <c r="Y1403" s="4"/>
      <c r="Z1403" s="4"/>
      <c r="AA1403" s="4"/>
      <c r="AB1403" s="5"/>
    </row>
    <row r="1404" spans="1:28" x14ac:dyDescent="0.35">
      <c r="A1404" s="3"/>
      <c r="B1404" s="4"/>
      <c r="C1404" s="4"/>
      <c r="D1404" s="4"/>
      <c r="E1404" s="4"/>
      <c r="F1404" s="4"/>
      <c r="G1404" s="4"/>
      <c r="H1404" s="4"/>
      <c r="I1404" s="4"/>
      <c r="J1404" s="4"/>
      <c r="K1404" s="4"/>
      <c r="L1404" s="4"/>
      <c r="M1404" s="4"/>
      <c r="N1404" s="4"/>
      <c r="O1404" s="4"/>
      <c r="P1404" s="4"/>
      <c r="Q1404" s="4"/>
      <c r="R1404" s="4"/>
      <c r="S1404" s="4"/>
      <c r="T1404" s="4"/>
      <c r="U1404" s="4"/>
      <c r="V1404" s="4"/>
      <c r="W1404" s="4"/>
      <c r="X1404" s="4"/>
      <c r="Y1404" s="4"/>
      <c r="Z1404" s="4"/>
      <c r="AA1404" s="4"/>
      <c r="AB1404" s="5"/>
    </row>
    <row r="1405" spans="1:28" x14ac:dyDescent="0.35">
      <c r="A1405" s="3"/>
      <c r="B1405" s="4"/>
      <c r="C1405" s="4"/>
      <c r="D1405" s="4"/>
      <c r="E1405" s="4"/>
      <c r="F1405" s="4"/>
      <c r="G1405" s="4"/>
      <c r="H1405" s="4"/>
      <c r="I1405" s="4"/>
      <c r="J1405" s="4"/>
      <c r="K1405" s="4"/>
      <c r="L1405" s="4"/>
      <c r="M1405" s="4"/>
      <c r="N1405" s="4"/>
      <c r="O1405" s="4"/>
      <c r="P1405" s="4"/>
      <c r="Q1405" s="4"/>
      <c r="R1405" s="4"/>
      <c r="S1405" s="4"/>
      <c r="T1405" s="4"/>
      <c r="U1405" s="4"/>
      <c r="V1405" s="4"/>
      <c r="W1405" s="4"/>
      <c r="X1405" s="4"/>
      <c r="Y1405" s="4"/>
      <c r="Z1405" s="4"/>
      <c r="AA1405" s="4"/>
      <c r="AB1405" s="5"/>
    </row>
    <row r="1406" spans="1:28" x14ac:dyDescent="0.35">
      <c r="A1406" s="3"/>
      <c r="B1406" s="4"/>
      <c r="C1406" s="4"/>
      <c r="D1406" s="4"/>
      <c r="E1406" s="4"/>
      <c r="F1406" s="4"/>
      <c r="G1406" s="4"/>
      <c r="H1406" s="4"/>
      <c r="I1406" s="4"/>
      <c r="J1406" s="4"/>
      <c r="K1406" s="4"/>
      <c r="L1406" s="4"/>
      <c r="M1406" s="4"/>
      <c r="N1406" s="4"/>
      <c r="O1406" s="4"/>
      <c r="P1406" s="4"/>
      <c r="Q1406" s="4"/>
      <c r="R1406" s="4"/>
      <c r="S1406" s="4"/>
      <c r="T1406" s="4"/>
      <c r="U1406" s="4"/>
      <c r="V1406" s="4"/>
      <c r="W1406" s="4"/>
      <c r="X1406" s="4"/>
      <c r="Y1406" s="4"/>
      <c r="Z1406" s="4"/>
      <c r="AA1406" s="4"/>
      <c r="AB1406" s="5"/>
    </row>
    <row r="1407" spans="1:28" x14ac:dyDescent="0.35">
      <c r="A1407" s="3"/>
      <c r="B1407" s="4"/>
      <c r="C1407" s="4"/>
      <c r="D1407" s="4"/>
      <c r="E1407" s="4"/>
      <c r="F1407" s="4"/>
      <c r="G1407" s="4"/>
      <c r="H1407" s="4"/>
      <c r="I1407" s="4"/>
      <c r="J1407" s="4"/>
      <c r="K1407" s="4"/>
      <c r="L1407" s="4"/>
      <c r="M1407" s="4"/>
      <c r="N1407" s="4"/>
      <c r="O1407" s="4"/>
      <c r="P1407" s="4"/>
      <c r="Q1407" s="4"/>
      <c r="R1407" s="4"/>
      <c r="S1407" s="4"/>
      <c r="T1407" s="4"/>
      <c r="U1407" s="4"/>
      <c r="V1407" s="4"/>
      <c r="W1407" s="4"/>
      <c r="X1407" s="4"/>
      <c r="Y1407" s="4"/>
      <c r="Z1407" s="4"/>
      <c r="AA1407" s="4"/>
      <c r="AB1407" s="5"/>
    </row>
    <row r="1408" spans="1:28" x14ac:dyDescent="0.35">
      <c r="A1408" s="3"/>
      <c r="B1408" s="4"/>
      <c r="C1408" s="4"/>
      <c r="D1408" s="4"/>
      <c r="E1408" s="4"/>
      <c r="F1408" s="4"/>
      <c r="G1408" s="4"/>
      <c r="H1408" s="4"/>
      <c r="I1408" s="4"/>
      <c r="J1408" s="4"/>
      <c r="K1408" s="4"/>
      <c r="L1408" s="4"/>
      <c r="M1408" s="4"/>
      <c r="N1408" s="4"/>
      <c r="O1408" s="4"/>
      <c r="P1408" s="4"/>
      <c r="Q1408" s="4"/>
      <c r="R1408" s="4"/>
      <c r="S1408" s="4"/>
      <c r="T1408" s="4"/>
      <c r="U1408" s="4"/>
      <c r="V1408" s="4"/>
      <c r="W1408" s="4"/>
      <c r="X1408" s="4"/>
      <c r="Y1408" s="4"/>
      <c r="Z1408" s="4"/>
      <c r="AA1408" s="4"/>
      <c r="AB1408" s="5"/>
    </row>
    <row r="1409" spans="1:28" x14ac:dyDescent="0.35">
      <c r="A1409" s="3"/>
      <c r="B1409" s="4"/>
      <c r="C1409" s="4"/>
      <c r="D1409" s="4"/>
      <c r="E1409" s="4"/>
      <c r="F1409" s="4"/>
      <c r="G1409" s="4"/>
      <c r="H1409" s="4"/>
      <c r="I1409" s="4"/>
      <c r="J1409" s="4"/>
      <c r="K1409" s="4"/>
      <c r="L1409" s="4"/>
      <c r="M1409" s="4"/>
      <c r="N1409" s="4"/>
      <c r="O1409" s="4"/>
      <c r="P1409" s="4"/>
      <c r="Q1409" s="4"/>
      <c r="R1409" s="4"/>
      <c r="S1409" s="4"/>
      <c r="T1409" s="4"/>
      <c r="U1409" s="4"/>
      <c r="V1409" s="4"/>
      <c r="W1409" s="4"/>
      <c r="X1409" s="4"/>
      <c r="Y1409" s="4"/>
      <c r="Z1409" s="4"/>
      <c r="AA1409" s="4"/>
      <c r="AB1409" s="5"/>
    </row>
    <row r="1410" spans="1:28" x14ac:dyDescent="0.35">
      <c r="A1410" s="3"/>
      <c r="B1410" s="4"/>
      <c r="C1410" s="4"/>
      <c r="D1410" s="4"/>
      <c r="E1410" s="4"/>
      <c r="F1410" s="4"/>
      <c r="G1410" s="4"/>
      <c r="H1410" s="4"/>
      <c r="I1410" s="4"/>
      <c r="J1410" s="4"/>
      <c r="K1410" s="4"/>
      <c r="L1410" s="4"/>
      <c r="M1410" s="4"/>
      <c r="N1410" s="4"/>
      <c r="O1410" s="4"/>
      <c r="P1410" s="4"/>
      <c r="Q1410" s="4"/>
      <c r="R1410" s="4"/>
      <c r="S1410" s="4"/>
      <c r="T1410" s="4"/>
      <c r="U1410" s="4"/>
      <c r="V1410" s="4"/>
      <c r="W1410" s="4"/>
      <c r="X1410" s="4"/>
      <c r="Y1410" s="4"/>
      <c r="Z1410" s="4"/>
      <c r="AA1410" s="4"/>
      <c r="AB1410" s="5"/>
    </row>
    <row r="1411" spans="1:28" x14ac:dyDescent="0.35">
      <c r="A1411" s="3"/>
      <c r="B1411" s="4"/>
      <c r="C1411" s="4"/>
      <c r="D1411" s="4"/>
      <c r="E1411" s="4"/>
      <c r="F1411" s="4"/>
      <c r="G1411" s="4"/>
      <c r="H1411" s="4"/>
      <c r="I1411" s="4"/>
      <c r="J1411" s="4"/>
      <c r="K1411" s="4"/>
      <c r="L1411" s="4"/>
      <c r="M1411" s="4"/>
      <c r="N1411" s="4"/>
      <c r="O1411" s="4"/>
      <c r="P1411" s="4"/>
      <c r="Q1411" s="4"/>
      <c r="R1411" s="4"/>
      <c r="S1411" s="4"/>
      <c r="T1411" s="4"/>
      <c r="U1411" s="4"/>
      <c r="V1411" s="4"/>
      <c r="W1411" s="4"/>
      <c r="X1411" s="4"/>
      <c r="Y1411" s="4"/>
      <c r="Z1411" s="4"/>
      <c r="AA1411" s="4"/>
      <c r="AB1411" s="5"/>
    </row>
    <row r="1412" spans="1:28" x14ac:dyDescent="0.35">
      <c r="A1412" s="3"/>
      <c r="B1412" s="4"/>
      <c r="C1412" s="4"/>
      <c r="D1412" s="4"/>
      <c r="E1412" s="4"/>
      <c r="F1412" s="4"/>
      <c r="G1412" s="4"/>
      <c r="H1412" s="4"/>
      <c r="I1412" s="4"/>
      <c r="J1412" s="4"/>
      <c r="K1412" s="4"/>
      <c r="L1412" s="4"/>
      <c r="M1412" s="4"/>
      <c r="N1412" s="4"/>
      <c r="O1412" s="4"/>
      <c r="P1412" s="4"/>
      <c r="Q1412" s="4"/>
      <c r="R1412" s="4"/>
      <c r="S1412" s="4"/>
      <c r="T1412" s="4"/>
      <c r="U1412" s="4"/>
      <c r="V1412" s="4"/>
      <c r="W1412" s="4"/>
      <c r="X1412" s="4"/>
      <c r="Y1412" s="4"/>
      <c r="Z1412" s="4"/>
      <c r="AA1412" s="4"/>
      <c r="AB1412" s="5"/>
    </row>
    <row r="1413" spans="1:28" x14ac:dyDescent="0.35">
      <c r="A1413" s="3"/>
      <c r="B1413" s="4"/>
      <c r="C1413" s="4"/>
      <c r="D1413" s="4"/>
      <c r="E1413" s="4"/>
      <c r="F1413" s="4"/>
      <c r="G1413" s="4"/>
      <c r="H1413" s="4"/>
      <c r="I1413" s="4"/>
      <c r="J1413" s="4"/>
      <c r="K1413" s="4"/>
      <c r="L1413" s="4"/>
      <c r="M1413" s="4"/>
      <c r="N1413" s="4"/>
      <c r="O1413" s="4"/>
      <c r="P1413" s="4"/>
      <c r="Q1413" s="4"/>
      <c r="R1413" s="4"/>
      <c r="S1413" s="4"/>
      <c r="T1413" s="4"/>
      <c r="U1413" s="4"/>
      <c r="V1413" s="4"/>
      <c r="W1413" s="4"/>
      <c r="X1413" s="4"/>
      <c r="Y1413" s="4"/>
      <c r="Z1413" s="4"/>
      <c r="AA1413" s="4"/>
      <c r="AB1413" s="5"/>
    </row>
    <row r="1414" spans="1:28" x14ac:dyDescent="0.35">
      <c r="A1414" s="3"/>
      <c r="B1414" s="4"/>
      <c r="C1414" s="4"/>
      <c r="D1414" s="4"/>
      <c r="E1414" s="4"/>
      <c r="F1414" s="4"/>
      <c r="G1414" s="4"/>
      <c r="H1414" s="4"/>
      <c r="I1414" s="4"/>
      <c r="J1414" s="4"/>
      <c r="K1414" s="4"/>
      <c r="L1414" s="4"/>
      <c r="M1414" s="4"/>
      <c r="N1414" s="4"/>
      <c r="O1414" s="4"/>
      <c r="P1414" s="4"/>
      <c r="Q1414" s="4"/>
      <c r="R1414" s="4"/>
      <c r="S1414" s="4"/>
      <c r="T1414" s="4"/>
      <c r="U1414" s="4"/>
      <c r="V1414" s="4"/>
      <c r="W1414" s="4"/>
      <c r="X1414" s="4"/>
      <c r="Y1414" s="4"/>
      <c r="Z1414" s="4"/>
      <c r="AA1414" s="4"/>
      <c r="AB1414" s="5"/>
    </row>
    <row r="1415" spans="1:28" x14ac:dyDescent="0.35">
      <c r="A1415" s="3"/>
      <c r="B1415" s="4"/>
      <c r="C1415" s="4"/>
      <c r="D1415" s="4"/>
      <c r="E1415" s="4"/>
      <c r="F1415" s="4"/>
      <c r="G1415" s="4"/>
      <c r="H1415" s="4"/>
      <c r="I1415" s="4"/>
      <c r="J1415" s="4"/>
      <c r="K1415" s="4"/>
      <c r="L1415" s="4"/>
      <c r="M1415" s="4"/>
      <c r="N1415" s="4"/>
      <c r="O1415" s="4"/>
      <c r="P1415" s="4"/>
      <c r="Q1415" s="4"/>
      <c r="R1415" s="4"/>
      <c r="S1415" s="4"/>
      <c r="T1415" s="4"/>
      <c r="U1415" s="4"/>
      <c r="V1415" s="4"/>
      <c r="W1415" s="4"/>
      <c r="X1415" s="4"/>
      <c r="Y1415" s="4"/>
      <c r="Z1415" s="4"/>
      <c r="AA1415" s="4"/>
      <c r="AB1415" s="5"/>
    </row>
    <row r="1416" spans="1:28" x14ac:dyDescent="0.35">
      <c r="A1416" s="3"/>
      <c r="B1416" s="4"/>
      <c r="C1416" s="4"/>
      <c r="D1416" s="4"/>
      <c r="E1416" s="4"/>
      <c r="F1416" s="4"/>
      <c r="G1416" s="4"/>
      <c r="H1416" s="4"/>
      <c r="I1416" s="4"/>
      <c r="J1416" s="4"/>
      <c r="K1416" s="4"/>
      <c r="L1416" s="4"/>
      <c r="M1416" s="4"/>
      <c r="N1416" s="4"/>
      <c r="O1416" s="4"/>
      <c r="P1416" s="4"/>
      <c r="Q1416" s="4"/>
      <c r="R1416" s="4"/>
      <c r="S1416" s="4"/>
      <c r="T1416" s="4"/>
      <c r="U1416" s="4"/>
      <c r="V1416" s="4"/>
      <c r="W1416" s="4"/>
      <c r="X1416" s="4"/>
      <c r="Y1416" s="4"/>
      <c r="Z1416" s="4"/>
      <c r="AA1416" s="4"/>
      <c r="AB1416" s="5"/>
    </row>
    <row r="1417" spans="1:28" x14ac:dyDescent="0.35">
      <c r="A1417" s="3"/>
      <c r="B1417" s="4"/>
      <c r="C1417" s="4"/>
      <c r="D1417" s="4"/>
      <c r="E1417" s="4"/>
      <c r="F1417" s="4"/>
      <c r="G1417" s="4"/>
      <c r="H1417" s="4"/>
      <c r="I1417" s="4"/>
      <c r="J1417" s="4"/>
      <c r="K1417" s="4"/>
      <c r="L1417" s="4"/>
      <c r="M1417" s="4"/>
      <c r="N1417" s="4"/>
      <c r="O1417" s="4"/>
      <c r="P1417" s="4"/>
      <c r="Q1417" s="4"/>
      <c r="R1417" s="4"/>
      <c r="S1417" s="4"/>
      <c r="T1417" s="4"/>
      <c r="U1417" s="4"/>
      <c r="V1417" s="4"/>
      <c r="W1417" s="4"/>
      <c r="X1417" s="4"/>
      <c r="Y1417" s="4"/>
      <c r="Z1417" s="4"/>
      <c r="AA1417" s="4"/>
      <c r="AB1417" s="5"/>
    </row>
    <row r="1418" spans="1:28" x14ac:dyDescent="0.35">
      <c r="A1418" s="3"/>
      <c r="B1418" s="4"/>
      <c r="C1418" s="4"/>
      <c r="D1418" s="4"/>
      <c r="E1418" s="4"/>
      <c r="F1418" s="4"/>
      <c r="G1418" s="4"/>
      <c r="H1418" s="4"/>
      <c r="I1418" s="4"/>
      <c r="J1418" s="4"/>
      <c r="K1418" s="4"/>
      <c r="L1418" s="4"/>
      <c r="M1418" s="4"/>
      <c r="N1418" s="4"/>
      <c r="O1418" s="4"/>
      <c r="P1418" s="4"/>
      <c r="Q1418" s="4"/>
      <c r="R1418" s="4"/>
      <c r="S1418" s="4"/>
      <c r="T1418" s="4"/>
      <c r="U1418" s="4"/>
      <c r="V1418" s="4"/>
      <c r="W1418" s="4"/>
      <c r="X1418" s="4"/>
      <c r="Y1418" s="4"/>
      <c r="Z1418" s="4"/>
      <c r="AA1418" s="4"/>
      <c r="AB1418" s="5"/>
    </row>
    <row r="1419" spans="1:28" x14ac:dyDescent="0.35">
      <c r="A1419" s="3"/>
      <c r="B1419" s="4"/>
      <c r="C1419" s="4"/>
      <c r="D1419" s="4"/>
      <c r="E1419" s="4"/>
      <c r="F1419" s="4"/>
      <c r="G1419" s="4"/>
      <c r="H1419" s="4"/>
      <c r="I1419" s="4"/>
      <c r="J1419" s="4"/>
      <c r="K1419" s="4"/>
      <c r="L1419" s="4"/>
      <c r="M1419" s="4"/>
      <c r="N1419" s="4"/>
      <c r="O1419" s="4"/>
      <c r="P1419" s="4"/>
      <c r="Q1419" s="4"/>
      <c r="R1419" s="4"/>
      <c r="S1419" s="4"/>
      <c r="T1419" s="4"/>
      <c r="U1419" s="4"/>
      <c r="V1419" s="4"/>
      <c r="W1419" s="4"/>
      <c r="X1419" s="4"/>
      <c r="Y1419" s="4"/>
      <c r="Z1419" s="4"/>
      <c r="AA1419" s="4"/>
      <c r="AB1419" s="5"/>
    </row>
    <row r="1420" spans="1:28" x14ac:dyDescent="0.35">
      <c r="A1420" s="3"/>
      <c r="B1420" s="4"/>
      <c r="C1420" s="4"/>
      <c r="D1420" s="4"/>
      <c r="E1420" s="4"/>
      <c r="F1420" s="4"/>
      <c r="G1420" s="4"/>
      <c r="H1420" s="4"/>
      <c r="I1420" s="4"/>
      <c r="J1420" s="4"/>
      <c r="K1420" s="4"/>
      <c r="L1420" s="4"/>
      <c r="M1420" s="4"/>
      <c r="N1420" s="4"/>
      <c r="O1420" s="4"/>
      <c r="P1420" s="4"/>
      <c r="Q1420" s="4"/>
      <c r="R1420" s="4"/>
      <c r="S1420" s="4"/>
      <c r="T1420" s="4"/>
      <c r="U1420" s="4"/>
      <c r="V1420" s="4"/>
      <c r="W1420" s="4"/>
      <c r="X1420" s="4"/>
      <c r="Y1420" s="4"/>
      <c r="Z1420" s="4"/>
      <c r="AA1420" s="4"/>
      <c r="AB1420" s="5"/>
    </row>
    <row r="1421" spans="1:28" x14ac:dyDescent="0.35">
      <c r="A1421" s="3"/>
      <c r="B1421" s="4"/>
      <c r="C1421" s="4"/>
      <c r="D1421" s="4"/>
      <c r="E1421" s="4"/>
      <c r="F1421" s="4"/>
      <c r="G1421" s="4"/>
      <c r="H1421" s="4"/>
      <c r="I1421" s="4"/>
      <c r="J1421" s="4"/>
      <c r="K1421" s="4"/>
      <c r="L1421" s="4"/>
      <c r="M1421" s="4"/>
      <c r="N1421" s="4"/>
      <c r="O1421" s="4"/>
      <c r="P1421" s="4"/>
      <c r="Q1421" s="4"/>
      <c r="R1421" s="4"/>
      <c r="S1421" s="4"/>
      <c r="T1421" s="4"/>
      <c r="U1421" s="4"/>
      <c r="V1421" s="4"/>
      <c r="W1421" s="4"/>
      <c r="X1421" s="4"/>
      <c r="Y1421" s="4"/>
      <c r="Z1421" s="4"/>
      <c r="AA1421" s="4"/>
      <c r="AB1421" s="5"/>
    </row>
    <row r="1422" spans="1:28" x14ac:dyDescent="0.35">
      <c r="A1422" s="3"/>
      <c r="B1422" s="4"/>
      <c r="C1422" s="4"/>
      <c r="D1422" s="4"/>
      <c r="E1422" s="4"/>
      <c r="F1422" s="4"/>
      <c r="G1422" s="4"/>
      <c r="H1422" s="4"/>
      <c r="I1422" s="4"/>
      <c r="J1422" s="4"/>
      <c r="K1422" s="4"/>
      <c r="L1422" s="4"/>
      <c r="M1422" s="4"/>
      <c r="N1422" s="4"/>
      <c r="O1422" s="4"/>
      <c r="P1422" s="4"/>
      <c r="Q1422" s="4"/>
      <c r="R1422" s="4"/>
      <c r="S1422" s="4"/>
      <c r="T1422" s="4"/>
      <c r="U1422" s="4"/>
      <c r="V1422" s="4"/>
      <c r="W1422" s="4"/>
      <c r="X1422" s="4"/>
      <c r="Y1422" s="4"/>
      <c r="Z1422" s="4"/>
      <c r="AA1422" s="4"/>
      <c r="AB1422" s="5"/>
    </row>
    <row r="1423" spans="1:28" x14ac:dyDescent="0.35">
      <c r="A1423" s="3"/>
      <c r="B1423" s="4"/>
      <c r="C1423" s="4"/>
      <c r="D1423" s="4"/>
      <c r="E1423" s="4"/>
      <c r="F1423" s="4"/>
      <c r="G1423" s="4"/>
      <c r="H1423" s="4"/>
      <c r="I1423" s="4"/>
      <c r="J1423" s="4"/>
      <c r="K1423" s="4"/>
      <c r="L1423" s="4"/>
      <c r="M1423" s="4"/>
      <c r="N1423" s="4"/>
      <c r="O1423" s="4"/>
      <c r="P1423" s="4"/>
      <c r="Q1423" s="4"/>
      <c r="R1423" s="4"/>
      <c r="S1423" s="4"/>
      <c r="T1423" s="4"/>
      <c r="U1423" s="4"/>
      <c r="V1423" s="4"/>
      <c r="W1423" s="4"/>
      <c r="X1423" s="4"/>
      <c r="Y1423" s="4"/>
      <c r="Z1423" s="4"/>
      <c r="AA1423" s="4"/>
      <c r="AB1423" s="5"/>
    </row>
    <row r="1424" spans="1:28" x14ac:dyDescent="0.35">
      <c r="A1424" s="3"/>
      <c r="B1424" s="4"/>
      <c r="C1424" s="4"/>
      <c r="D1424" s="4"/>
      <c r="E1424" s="4"/>
      <c r="F1424" s="4"/>
      <c r="G1424" s="4"/>
      <c r="H1424" s="4"/>
      <c r="I1424" s="4"/>
      <c r="J1424" s="4"/>
      <c r="K1424" s="4"/>
      <c r="L1424" s="4"/>
      <c r="M1424" s="4"/>
      <c r="N1424" s="4"/>
      <c r="O1424" s="4"/>
      <c r="P1424" s="4"/>
      <c r="Q1424" s="4"/>
      <c r="R1424" s="4"/>
      <c r="S1424" s="4"/>
      <c r="T1424" s="4"/>
      <c r="U1424" s="4"/>
      <c r="V1424" s="4"/>
      <c r="W1424" s="4"/>
      <c r="X1424" s="4"/>
      <c r="Y1424" s="4"/>
      <c r="Z1424" s="4"/>
      <c r="AA1424" s="4"/>
      <c r="AB1424" s="5"/>
    </row>
    <row r="1425" spans="1:28" x14ac:dyDescent="0.35">
      <c r="A1425" s="3"/>
      <c r="B1425" s="4"/>
      <c r="C1425" s="4"/>
      <c r="D1425" s="4"/>
      <c r="E1425" s="4"/>
      <c r="F1425" s="4"/>
      <c r="G1425" s="4"/>
      <c r="H1425" s="4"/>
      <c r="I1425" s="4"/>
      <c r="J1425" s="4"/>
      <c r="K1425" s="4"/>
      <c r="L1425" s="4"/>
      <c r="M1425" s="4"/>
      <c r="N1425" s="4"/>
      <c r="O1425" s="4"/>
      <c r="P1425" s="4"/>
      <c r="Q1425" s="4"/>
      <c r="R1425" s="4"/>
      <c r="S1425" s="4"/>
      <c r="T1425" s="4"/>
      <c r="U1425" s="4"/>
      <c r="V1425" s="4"/>
      <c r="W1425" s="4"/>
      <c r="X1425" s="4"/>
      <c r="Y1425" s="4"/>
      <c r="Z1425" s="4"/>
      <c r="AA1425" s="4"/>
      <c r="AB1425" s="5"/>
    </row>
    <row r="1426" spans="1:28" x14ac:dyDescent="0.35">
      <c r="A1426" s="3"/>
      <c r="B1426" s="4"/>
      <c r="C1426" s="4"/>
      <c r="D1426" s="4"/>
      <c r="E1426" s="4"/>
      <c r="F1426" s="4"/>
      <c r="G1426" s="4"/>
      <c r="H1426" s="4"/>
      <c r="I1426" s="4"/>
      <c r="J1426" s="4"/>
      <c r="K1426" s="4"/>
      <c r="L1426" s="4"/>
      <c r="M1426" s="4"/>
      <c r="N1426" s="4"/>
      <c r="O1426" s="4"/>
      <c r="P1426" s="4"/>
      <c r="Q1426" s="4"/>
      <c r="R1426" s="4"/>
      <c r="S1426" s="4"/>
      <c r="T1426" s="4"/>
      <c r="U1426" s="4"/>
      <c r="V1426" s="4"/>
      <c r="W1426" s="4"/>
      <c r="X1426" s="4"/>
      <c r="Y1426" s="4"/>
      <c r="Z1426" s="4"/>
      <c r="AA1426" s="4"/>
      <c r="AB1426" s="5"/>
    </row>
    <row r="1427" spans="1:28" x14ac:dyDescent="0.35">
      <c r="A1427" s="3"/>
      <c r="B1427" s="4"/>
      <c r="C1427" s="4"/>
      <c r="D1427" s="4"/>
      <c r="E1427" s="4"/>
      <c r="F1427" s="4"/>
      <c r="G1427" s="4"/>
      <c r="H1427" s="4"/>
      <c r="I1427" s="4"/>
      <c r="J1427" s="4"/>
      <c r="K1427" s="4"/>
      <c r="L1427" s="4"/>
      <c r="M1427" s="4"/>
      <c r="N1427" s="4"/>
      <c r="O1427" s="4"/>
      <c r="P1427" s="4"/>
      <c r="Q1427" s="4"/>
      <c r="R1427" s="4"/>
      <c r="S1427" s="4"/>
      <c r="T1427" s="4"/>
      <c r="U1427" s="4"/>
      <c r="V1427" s="4"/>
      <c r="W1427" s="4"/>
      <c r="X1427" s="4"/>
      <c r="Y1427" s="4"/>
      <c r="Z1427" s="4"/>
      <c r="AA1427" s="4"/>
      <c r="AB1427" s="5"/>
    </row>
    <row r="1428" spans="1:28" x14ac:dyDescent="0.35">
      <c r="A1428" s="3"/>
      <c r="B1428" s="4"/>
      <c r="C1428" s="4"/>
      <c r="D1428" s="4"/>
      <c r="E1428" s="4"/>
      <c r="F1428" s="4"/>
      <c r="G1428" s="4"/>
      <c r="H1428" s="4"/>
      <c r="I1428" s="4"/>
      <c r="J1428" s="4"/>
      <c r="K1428" s="4"/>
      <c r="L1428" s="4"/>
      <c r="M1428" s="4"/>
      <c r="N1428" s="4"/>
      <c r="O1428" s="4"/>
      <c r="P1428" s="4"/>
      <c r="Q1428" s="4"/>
      <c r="R1428" s="4"/>
      <c r="S1428" s="4"/>
      <c r="T1428" s="4"/>
      <c r="U1428" s="4"/>
      <c r="V1428" s="4"/>
      <c r="W1428" s="4"/>
      <c r="X1428" s="4"/>
      <c r="Y1428" s="4"/>
      <c r="Z1428" s="4"/>
      <c r="AA1428" s="4"/>
      <c r="AB1428" s="5"/>
    </row>
    <row r="1429" spans="1:28" x14ac:dyDescent="0.35">
      <c r="A1429" s="3"/>
      <c r="B1429" s="4"/>
      <c r="C1429" s="4"/>
      <c r="D1429" s="4"/>
      <c r="E1429" s="4"/>
      <c r="F1429" s="4"/>
      <c r="G1429" s="4"/>
      <c r="H1429" s="4"/>
      <c r="I1429" s="4"/>
      <c r="J1429" s="4"/>
      <c r="K1429" s="4"/>
      <c r="L1429" s="4"/>
      <c r="M1429" s="4"/>
      <c r="N1429" s="4"/>
      <c r="O1429" s="4"/>
      <c r="P1429" s="4"/>
      <c r="Q1429" s="4"/>
      <c r="R1429" s="4"/>
      <c r="S1429" s="4"/>
      <c r="T1429" s="4"/>
      <c r="U1429" s="4"/>
      <c r="V1429" s="4"/>
      <c r="W1429" s="4"/>
      <c r="X1429" s="4"/>
      <c r="Y1429" s="4"/>
      <c r="Z1429" s="4"/>
      <c r="AA1429" s="4"/>
      <c r="AB1429" s="5"/>
    </row>
    <row r="1430" spans="1:28" x14ac:dyDescent="0.35">
      <c r="A1430" s="3"/>
      <c r="B1430" s="4"/>
      <c r="C1430" s="4"/>
      <c r="D1430" s="4"/>
      <c r="E1430" s="4"/>
      <c r="F1430" s="4"/>
      <c r="G1430" s="4"/>
      <c r="H1430" s="4"/>
      <c r="I1430" s="4"/>
      <c r="J1430" s="4"/>
      <c r="K1430" s="4"/>
      <c r="L1430" s="4"/>
      <c r="M1430" s="4"/>
      <c r="N1430" s="4"/>
      <c r="O1430" s="4"/>
      <c r="P1430" s="4"/>
      <c r="Q1430" s="4"/>
      <c r="R1430" s="4"/>
      <c r="S1430" s="4"/>
      <c r="T1430" s="4"/>
      <c r="U1430" s="4"/>
      <c r="V1430" s="4"/>
      <c r="W1430" s="4"/>
      <c r="X1430" s="4"/>
      <c r="Y1430" s="4"/>
      <c r="Z1430" s="4"/>
      <c r="AA1430" s="4"/>
      <c r="AB1430" s="5"/>
    </row>
    <row r="1431" spans="1:28" x14ac:dyDescent="0.35">
      <c r="A1431" s="3"/>
      <c r="B1431" s="4"/>
      <c r="C1431" s="4"/>
      <c r="D1431" s="4"/>
      <c r="E1431" s="4"/>
      <c r="F1431" s="4"/>
      <c r="G1431" s="4"/>
      <c r="H1431" s="4"/>
      <c r="I1431" s="4"/>
      <c r="J1431" s="4"/>
      <c r="K1431" s="4"/>
      <c r="L1431" s="4"/>
      <c r="M1431" s="4"/>
      <c r="N1431" s="4"/>
      <c r="O1431" s="4"/>
      <c r="P1431" s="4"/>
      <c r="Q1431" s="4"/>
      <c r="R1431" s="4"/>
      <c r="S1431" s="4"/>
      <c r="T1431" s="4"/>
      <c r="U1431" s="4"/>
      <c r="V1431" s="4"/>
      <c r="W1431" s="4"/>
      <c r="X1431" s="4"/>
      <c r="Y1431" s="4"/>
      <c r="Z1431" s="4"/>
      <c r="AA1431" s="4"/>
      <c r="AB1431" s="5"/>
    </row>
    <row r="1432" spans="1:28" x14ac:dyDescent="0.35">
      <c r="A1432" s="3"/>
      <c r="B1432" s="4"/>
      <c r="C1432" s="4"/>
      <c r="D1432" s="4"/>
      <c r="E1432" s="4"/>
      <c r="F1432" s="4"/>
      <c r="G1432" s="4"/>
      <c r="H1432" s="4"/>
      <c r="I1432" s="4"/>
      <c r="J1432" s="4"/>
      <c r="K1432" s="4"/>
      <c r="L1432" s="4"/>
      <c r="M1432" s="4"/>
      <c r="N1432" s="4"/>
      <c r="O1432" s="4"/>
      <c r="P1432" s="4"/>
      <c r="Q1432" s="4"/>
      <c r="R1432" s="4"/>
      <c r="S1432" s="4"/>
      <c r="T1432" s="4"/>
      <c r="U1432" s="4"/>
      <c r="V1432" s="4"/>
      <c r="W1432" s="4"/>
      <c r="X1432" s="4"/>
      <c r="Y1432" s="4"/>
      <c r="Z1432" s="4"/>
      <c r="AA1432" s="4"/>
      <c r="AB1432" s="5"/>
    </row>
    <row r="1433" spans="1:28" x14ac:dyDescent="0.35">
      <c r="A1433" s="3"/>
      <c r="B1433" s="4"/>
      <c r="C1433" s="4"/>
      <c r="D1433" s="4"/>
      <c r="E1433" s="4"/>
      <c r="F1433" s="4"/>
      <c r="G1433" s="4"/>
      <c r="H1433" s="4"/>
      <c r="I1433" s="4"/>
      <c r="J1433" s="4"/>
      <c r="K1433" s="4"/>
      <c r="L1433" s="4"/>
      <c r="M1433" s="4"/>
      <c r="N1433" s="4"/>
      <c r="O1433" s="4"/>
      <c r="P1433" s="4"/>
      <c r="Q1433" s="4"/>
      <c r="R1433" s="4"/>
      <c r="S1433" s="4"/>
      <c r="T1433" s="4"/>
      <c r="U1433" s="4"/>
      <c r="V1433" s="4"/>
      <c r="W1433" s="4"/>
      <c r="X1433" s="4"/>
      <c r="Y1433" s="4"/>
      <c r="Z1433" s="4"/>
      <c r="AA1433" s="4"/>
      <c r="AB1433" s="5"/>
    </row>
    <row r="1434" spans="1:28" x14ac:dyDescent="0.35">
      <c r="A1434" s="3"/>
      <c r="B1434" s="4"/>
      <c r="C1434" s="4"/>
      <c r="D1434" s="4"/>
      <c r="E1434" s="4"/>
      <c r="F1434" s="4"/>
      <c r="G1434" s="4"/>
      <c r="H1434" s="4"/>
      <c r="I1434" s="4"/>
      <c r="J1434" s="4"/>
      <c r="K1434" s="4"/>
      <c r="L1434" s="4"/>
      <c r="M1434" s="4"/>
      <c r="N1434" s="4"/>
      <c r="O1434" s="4"/>
      <c r="P1434" s="4"/>
      <c r="Q1434" s="4"/>
      <c r="R1434" s="4"/>
      <c r="S1434" s="4"/>
      <c r="T1434" s="4"/>
      <c r="U1434" s="4"/>
      <c r="V1434" s="4"/>
      <c r="W1434" s="4"/>
      <c r="X1434" s="4"/>
      <c r="Y1434" s="4"/>
      <c r="Z1434" s="4"/>
      <c r="AA1434" s="4"/>
      <c r="AB1434" s="5"/>
    </row>
    <row r="1435" spans="1:28" x14ac:dyDescent="0.35">
      <c r="A1435" s="3"/>
      <c r="B1435" s="4"/>
      <c r="C1435" s="4"/>
      <c r="D1435" s="4"/>
      <c r="E1435" s="4"/>
      <c r="F1435" s="4"/>
      <c r="G1435" s="4"/>
      <c r="H1435" s="4"/>
      <c r="I1435" s="4"/>
      <c r="J1435" s="4"/>
      <c r="K1435" s="4"/>
      <c r="L1435" s="4"/>
      <c r="M1435" s="4"/>
      <c r="N1435" s="4"/>
      <c r="O1435" s="4"/>
      <c r="P1435" s="4"/>
      <c r="Q1435" s="4"/>
      <c r="R1435" s="4"/>
      <c r="S1435" s="4"/>
      <c r="T1435" s="4"/>
      <c r="U1435" s="4"/>
      <c r="V1435" s="4"/>
      <c r="W1435" s="4"/>
      <c r="X1435" s="4"/>
      <c r="Y1435" s="4"/>
      <c r="Z1435" s="4"/>
      <c r="AA1435" s="4"/>
      <c r="AB1435" s="5"/>
    </row>
    <row r="1436" spans="1:28" x14ac:dyDescent="0.35">
      <c r="A1436" s="3"/>
      <c r="B1436" s="4"/>
      <c r="C1436" s="4"/>
      <c r="D1436" s="4"/>
      <c r="E1436" s="4"/>
      <c r="F1436" s="4"/>
      <c r="G1436" s="4"/>
      <c r="H1436" s="4"/>
      <c r="I1436" s="4"/>
      <c r="J1436" s="4"/>
      <c r="K1436" s="4"/>
      <c r="L1436" s="4"/>
      <c r="M1436" s="4"/>
      <c r="N1436" s="4"/>
      <c r="O1436" s="4"/>
      <c r="P1436" s="4"/>
      <c r="Q1436" s="4"/>
      <c r="R1436" s="4"/>
      <c r="S1436" s="4"/>
      <c r="T1436" s="4"/>
      <c r="U1436" s="4"/>
      <c r="V1436" s="4"/>
      <c r="W1436" s="4"/>
      <c r="X1436" s="4"/>
      <c r="Y1436" s="4"/>
      <c r="Z1436" s="4"/>
      <c r="AA1436" s="4"/>
      <c r="AB1436" s="5"/>
    </row>
    <row r="1437" spans="1:28" x14ac:dyDescent="0.35">
      <c r="A1437" s="3"/>
      <c r="B1437" s="4"/>
      <c r="C1437" s="4"/>
      <c r="D1437" s="4"/>
      <c r="E1437" s="4"/>
      <c r="F1437" s="4"/>
      <c r="G1437" s="4"/>
      <c r="H1437" s="4"/>
      <c r="I1437" s="4"/>
      <c r="J1437" s="4"/>
      <c r="K1437" s="4"/>
      <c r="L1437" s="4"/>
      <c r="M1437" s="4"/>
      <c r="N1437" s="4"/>
      <c r="O1437" s="4"/>
      <c r="P1437" s="4"/>
      <c r="Q1437" s="4"/>
      <c r="R1437" s="4"/>
      <c r="S1437" s="4"/>
      <c r="T1437" s="4"/>
      <c r="U1437" s="4"/>
      <c r="V1437" s="4"/>
      <c r="W1437" s="4"/>
      <c r="X1437" s="4"/>
      <c r="Y1437" s="4"/>
      <c r="Z1437" s="4"/>
      <c r="AA1437" s="4"/>
      <c r="AB1437" s="5"/>
    </row>
    <row r="1438" spans="1:28" x14ac:dyDescent="0.35">
      <c r="A1438" s="3"/>
      <c r="B1438" s="4"/>
      <c r="C1438" s="4"/>
      <c r="D1438" s="4"/>
      <c r="E1438" s="4"/>
      <c r="F1438" s="4"/>
      <c r="G1438" s="4"/>
      <c r="H1438" s="4"/>
      <c r="I1438" s="4"/>
      <c r="J1438" s="4"/>
      <c r="K1438" s="4"/>
      <c r="L1438" s="4"/>
      <c r="M1438" s="4"/>
      <c r="N1438" s="4"/>
      <c r="O1438" s="4"/>
      <c r="P1438" s="4"/>
      <c r="Q1438" s="4"/>
      <c r="R1438" s="4"/>
      <c r="S1438" s="4"/>
      <c r="T1438" s="4"/>
      <c r="U1438" s="4"/>
      <c r="V1438" s="4"/>
      <c r="W1438" s="4"/>
      <c r="X1438" s="4"/>
      <c r="Y1438" s="4"/>
      <c r="Z1438" s="4"/>
      <c r="AA1438" s="4"/>
      <c r="AB1438" s="5"/>
    </row>
    <row r="1439" spans="1:28" x14ac:dyDescent="0.35">
      <c r="A1439" s="3"/>
      <c r="B1439" s="4"/>
      <c r="C1439" s="4"/>
      <c r="D1439" s="4"/>
      <c r="E1439" s="4"/>
      <c r="F1439" s="4"/>
      <c r="G1439" s="4"/>
      <c r="H1439" s="4"/>
      <c r="I1439" s="4"/>
      <c r="J1439" s="4"/>
      <c r="K1439" s="4"/>
      <c r="L1439" s="4"/>
      <c r="M1439" s="4"/>
      <c r="N1439" s="4"/>
      <c r="O1439" s="4"/>
      <c r="P1439" s="4"/>
      <c r="Q1439" s="4"/>
      <c r="R1439" s="4"/>
      <c r="S1439" s="4"/>
      <c r="T1439" s="4"/>
      <c r="U1439" s="4"/>
      <c r="V1439" s="4"/>
      <c r="W1439" s="4"/>
      <c r="X1439" s="4"/>
      <c r="Y1439" s="4"/>
      <c r="Z1439" s="4"/>
      <c r="AA1439" s="4"/>
      <c r="AB1439" s="5"/>
    </row>
    <row r="1440" spans="1:28" x14ac:dyDescent="0.35">
      <c r="A1440" s="3"/>
      <c r="B1440" s="4"/>
      <c r="C1440" s="4"/>
      <c r="D1440" s="4"/>
      <c r="E1440" s="4"/>
      <c r="F1440" s="4"/>
      <c r="G1440" s="4"/>
      <c r="H1440" s="4"/>
      <c r="I1440" s="4"/>
      <c r="J1440" s="4"/>
      <c r="K1440" s="4"/>
      <c r="L1440" s="4"/>
      <c r="M1440" s="4"/>
      <c r="N1440" s="4"/>
      <c r="O1440" s="4"/>
      <c r="P1440" s="4"/>
      <c r="Q1440" s="4"/>
      <c r="R1440" s="4"/>
      <c r="S1440" s="4"/>
      <c r="T1440" s="4"/>
      <c r="U1440" s="4"/>
      <c r="V1440" s="4"/>
      <c r="W1440" s="4"/>
      <c r="X1440" s="4"/>
      <c r="Y1440" s="4"/>
      <c r="Z1440" s="4"/>
      <c r="AA1440" s="4"/>
      <c r="AB1440" s="5"/>
    </row>
    <row r="1441" spans="1:28" x14ac:dyDescent="0.35">
      <c r="A1441" s="3"/>
      <c r="B1441" s="4"/>
      <c r="C1441" s="4"/>
      <c r="D1441" s="4"/>
      <c r="E1441" s="4"/>
      <c r="F1441" s="4"/>
      <c r="G1441" s="4"/>
      <c r="H1441" s="4"/>
      <c r="I1441" s="4"/>
      <c r="J1441" s="4"/>
      <c r="K1441" s="4"/>
      <c r="L1441" s="4"/>
      <c r="M1441" s="4"/>
      <c r="N1441" s="4"/>
      <c r="O1441" s="4"/>
      <c r="P1441" s="4"/>
      <c r="Q1441" s="4"/>
      <c r="R1441" s="4"/>
      <c r="S1441" s="4"/>
      <c r="T1441" s="4"/>
      <c r="U1441" s="4"/>
      <c r="V1441" s="4"/>
      <c r="W1441" s="4"/>
      <c r="X1441" s="4"/>
      <c r="Y1441" s="4"/>
      <c r="Z1441" s="4"/>
      <c r="AA1441" s="4"/>
      <c r="AB1441" s="5"/>
    </row>
    <row r="1442" spans="1:28" x14ac:dyDescent="0.35">
      <c r="A1442" s="3"/>
      <c r="B1442" s="4"/>
      <c r="C1442" s="4"/>
      <c r="D1442" s="4"/>
      <c r="E1442" s="4"/>
      <c r="F1442" s="4"/>
      <c r="G1442" s="4"/>
      <c r="H1442" s="4"/>
      <c r="I1442" s="4"/>
      <c r="J1442" s="4"/>
      <c r="K1442" s="4"/>
      <c r="L1442" s="4"/>
      <c r="M1442" s="4"/>
      <c r="N1442" s="4"/>
      <c r="O1442" s="4"/>
      <c r="P1442" s="4"/>
      <c r="Q1442" s="4"/>
      <c r="R1442" s="4"/>
      <c r="S1442" s="4"/>
      <c r="T1442" s="4"/>
      <c r="U1442" s="4"/>
      <c r="V1442" s="4"/>
      <c r="W1442" s="4"/>
      <c r="X1442" s="4"/>
      <c r="Y1442" s="4"/>
      <c r="Z1442" s="4"/>
      <c r="AA1442" s="4"/>
      <c r="AB1442" s="5"/>
    </row>
    <row r="1443" spans="1:28" x14ac:dyDescent="0.35">
      <c r="A1443" s="3"/>
      <c r="B1443" s="4"/>
      <c r="C1443" s="4"/>
      <c r="D1443" s="4"/>
      <c r="E1443" s="4"/>
      <c r="F1443" s="4"/>
      <c r="G1443" s="4"/>
      <c r="H1443" s="4"/>
      <c r="I1443" s="4"/>
      <c r="J1443" s="4"/>
      <c r="K1443" s="4"/>
      <c r="L1443" s="4"/>
      <c r="M1443" s="4"/>
      <c r="N1443" s="4"/>
      <c r="O1443" s="4"/>
      <c r="P1443" s="4"/>
      <c r="Q1443" s="4"/>
      <c r="R1443" s="4"/>
      <c r="S1443" s="4"/>
      <c r="T1443" s="4"/>
      <c r="U1443" s="4"/>
      <c r="V1443" s="4"/>
      <c r="W1443" s="4"/>
      <c r="X1443" s="4"/>
      <c r="Y1443" s="4"/>
      <c r="Z1443" s="4"/>
      <c r="AA1443" s="4"/>
      <c r="AB1443" s="5"/>
    </row>
    <row r="1444" spans="1:28" x14ac:dyDescent="0.35">
      <c r="A1444" s="3"/>
      <c r="B1444" s="4"/>
      <c r="C1444" s="4"/>
      <c r="D1444" s="4"/>
      <c r="E1444" s="4"/>
      <c r="F1444" s="4"/>
      <c r="G1444" s="4"/>
      <c r="H1444" s="4"/>
      <c r="I1444" s="4"/>
      <c r="J1444" s="4"/>
      <c r="K1444" s="4"/>
      <c r="L1444" s="4"/>
      <c r="M1444" s="4"/>
      <c r="N1444" s="4"/>
      <c r="O1444" s="4"/>
      <c r="P1444" s="4"/>
      <c r="Q1444" s="4"/>
      <c r="R1444" s="4"/>
      <c r="S1444" s="4"/>
      <c r="T1444" s="4"/>
      <c r="U1444" s="4"/>
      <c r="V1444" s="4"/>
      <c r="W1444" s="4"/>
      <c r="X1444" s="4"/>
      <c r="Y1444" s="4"/>
      <c r="Z1444" s="4"/>
      <c r="AA1444" s="4"/>
      <c r="AB1444" s="5"/>
    </row>
    <row r="1445" spans="1:28" x14ac:dyDescent="0.35">
      <c r="A1445" s="3"/>
      <c r="B1445" s="4"/>
      <c r="C1445" s="4"/>
      <c r="D1445" s="4"/>
      <c r="E1445" s="4"/>
      <c r="F1445" s="4"/>
      <c r="G1445" s="4"/>
      <c r="H1445" s="4"/>
      <c r="I1445" s="4"/>
      <c r="J1445" s="4"/>
      <c r="K1445" s="4"/>
      <c r="L1445" s="4"/>
      <c r="M1445" s="4"/>
      <c r="N1445" s="4"/>
      <c r="O1445" s="4"/>
      <c r="P1445" s="4"/>
      <c r="Q1445" s="4"/>
      <c r="R1445" s="4"/>
      <c r="S1445" s="4"/>
      <c r="T1445" s="4"/>
      <c r="U1445" s="4"/>
      <c r="V1445" s="4"/>
      <c r="W1445" s="4"/>
      <c r="X1445" s="4"/>
      <c r="Y1445" s="4"/>
      <c r="Z1445" s="4"/>
      <c r="AA1445" s="4"/>
      <c r="AB1445" s="5"/>
    </row>
    <row r="1446" spans="1:28" x14ac:dyDescent="0.35">
      <c r="A1446" s="3"/>
      <c r="B1446" s="4"/>
      <c r="C1446" s="4"/>
      <c r="D1446" s="4"/>
      <c r="E1446" s="4"/>
      <c r="F1446" s="4"/>
      <c r="G1446" s="4"/>
      <c r="H1446" s="4"/>
      <c r="I1446" s="4"/>
      <c r="J1446" s="4"/>
      <c r="K1446" s="4"/>
      <c r="L1446" s="4"/>
      <c r="M1446" s="4"/>
      <c r="N1446" s="4"/>
      <c r="O1446" s="4"/>
      <c r="P1446" s="4"/>
      <c r="Q1446" s="4"/>
      <c r="R1446" s="4"/>
      <c r="S1446" s="4"/>
      <c r="T1446" s="4"/>
      <c r="U1446" s="4"/>
      <c r="V1446" s="4"/>
      <c r="W1446" s="4"/>
      <c r="X1446" s="4"/>
      <c r="Y1446" s="4"/>
      <c r="Z1446" s="4"/>
      <c r="AA1446" s="4"/>
      <c r="AB1446" s="5"/>
    </row>
    <row r="1447" spans="1:28" x14ac:dyDescent="0.35">
      <c r="A1447" s="3"/>
      <c r="B1447" s="4"/>
      <c r="C1447" s="4"/>
      <c r="D1447" s="4"/>
      <c r="E1447" s="4"/>
      <c r="F1447" s="4"/>
      <c r="G1447" s="4"/>
      <c r="H1447" s="4"/>
      <c r="I1447" s="4"/>
      <c r="J1447" s="4"/>
      <c r="K1447" s="4"/>
      <c r="L1447" s="4"/>
      <c r="M1447" s="4"/>
      <c r="N1447" s="4"/>
      <c r="O1447" s="4"/>
      <c r="P1447" s="4"/>
      <c r="Q1447" s="4"/>
      <c r="R1447" s="4"/>
      <c r="S1447" s="4"/>
      <c r="T1447" s="4"/>
      <c r="U1447" s="4"/>
      <c r="V1447" s="4"/>
      <c r="W1447" s="4"/>
      <c r="X1447" s="4"/>
      <c r="Y1447" s="4"/>
      <c r="Z1447" s="4"/>
      <c r="AA1447" s="4"/>
      <c r="AB1447" s="5"/>
    </row>
    <row r="1448" spans="1:28" x14ac:dyDescent="0.35">
      <c r="A1448" s="3"/>
      <c r="B1448" s="4"/>
      <c r="C1448" s="4"/>
      <c r="D1448" s="4"/>
      <c r="E1448" s="4"/>
      <c r="F1448" s="4"/>
      <c r="G1448" s="4"/>
      <c r="H1448" s="4"/>
      <c r="I1448" s="4"/>
      <c r="J1448" s="4"/>
      <c r="K1448" s="4"/>
      <c r="L1448" s="4"/>
      <c r="M1448" s="4"/>
      <c r="N1448" s="4"/>
      <c r="O1448" s="4"/>
      <c r="P1448" s="4"/>
      <c r="Q1448" s="4"/>
      <c r="R1448" s="4"/>
      <c r="S1448" s="4"/>
      <c r="T1448" s="4"/>
      <c r="U1448" s="4"/>
      <c r="V1448" s="4"/>
      <c r="W1448" s="4"/>
      <c r="X1448" s="4"/>
      <c r="Y1448" s="4"/>
      <c r="Z1448" s="4"/>
      <c r="AA1448" s="4"/>
      <c r="AB1448" s="5"/>
    </row>
    <row r="1449" spans="1:28" x14ac:dyDescent="0.35">
      <c r="A1449" s="3"/>
      <c r="B1449" s="4"/>
      <c r="C1449" s="4"/>
      <c r="D1449" s="4"/>
      <c r="E1449" s="4"/>
      <c r="F1449" s="4"/>
      <c r="G1449" s="4"/>
      <c r="H1449" s="4"/>
      <c r="I1449" s="4"/>
      <c r="J1449" s="4"/>
      <c r="K1449" s="4"/>
      <c r="L1449" s="4"/>
      <c r="M1449" s="4"/>
      <c r="N1449" s="4"/>
      <c r="O1449" s="4"/>
      <c r="P1449" s="4"/>
      <c r="Q1449" s="4"/>
      <c r="R1449" s="4"/>
      <c r="S1449" s="4"/>
      <c r="T1449" s="4"/>
      <c r="U1449" s="4"/>
      <c r="V1449" s="4"/>
      <c r="W1449" s="4"/>
      <c r="X1449" s="4"/>
      <c r="Y1449" s="4"/>
      <c r="Z1449" s="4"/>
      <c r="AA1449" s="4"/>
      <c r="AB1449" s="5"/>
    </row>
    <row r="1450" spans="1:28" x14ac:dyDescent="0.35">
      <c r="A1450" s="3"/>
      <c r="B1450" s="4"/>
      <c r="C1450" s="4"/>
      <c r="D1450" s="4"/>
      <c r="E1450" s="4"/>
      <c r="F1450" s="4"/>
      <c r="G1450" s="4"/>
      <c r="H1450" s="4"/>
      <c r="I1450" s="4"/>
      <c r="J1450" s="4"/>
      <c r="K1450" s="4"/>
      <c r="L1450" s="4"/>
      <c r="M1450" s="4"/>
      <c r="N1450" s="4"/>
      <c r="O1450" s="4"/>
      <c r="P1450" s="4"/>
      <c r="Q1450" s="4"/>
      <c r="R1450" s="4"/>
      <c r="S1450" s="4"/>
      <c r="T1450" s="4"/>
      <c r="U1450" s="4"/>
      <c r="V1450" s="4"/>
      <c r="W1450" s="4"/>
      <c r="X1450" s="4"/>
      <c r="Y1450" s="4"/>
      <c r="Z1450" s="4"/>
      <c r="AA1450" s="4"/>
      <c r="AB1450" s="5"/>
    </row>
    <row r="1451" spans="1:28" x14ac:dyDescent="0.35">
      <c r="A1451" s="3"/>
      <c r="B1451" s="4"/>
      <c r="C1451" s="4"/>
      <c r="D1451" s="4"/>
      <c r="E1451" s="4"/>
      <c r="F1451" s="4"/>
      <c r="G1451" s="4"/>
      <c r="H1451" s="4"/>
      <c r="I1451" s="4"/>
      <c r="J1451" s="4"/>
      <c r="K1451" s="4"/>
      <c r="L1451" s="4"/>
      <c r="M1451" s="4"/>
      <c r="N1451" s="4"/>
      <c r="O1451" s="4"/>
      <c r="P1451" s="4"/>
      <c r="Q1451" s="4"/>
      <c r="R1451" s="4"/>
      <c r="S1451" s="4"/>
      <c r="T1451" s="4"/>
      <c r="U1451" s="4"/>
      <c r="V1451" s="4"/>
      <c r="W1451" s="4"/>
      <c r="X1451" s="4"/>
      <c r="Y1451" s="4"/>
      <c r="Z1451" s="4"/>
      <c r="AA1451" s="4"/>
      <c r="AB1451" s="5"/>
    </row>
    <row r="1452" spans="1:28" x14ac:dyDescent="0.35">
      <c r="A1452" s="3"/>
      <c r="B1452" s="4"/>
      <c r="C1452" s="4"/>
      <c r="D1452" s="4"/>
      <c r="E1452" s="4"/>
      <c r="F1452" s="4"/>
      <c r="G1452" s="4"/>
      <c r="H1452" s="4"/>
      <c r="I1452" s="4"/>
      <c r="J1452" s="4"/>
      <c r="K1452" s="4"/>
      <c r="L1452" s="4"/>
      <c r="M1452" s="4"/>
      <c r="N1452" s="4"/>
      <c r="O1452" s="4"/>
      <c r="P1452" s="4"/>
      <c r="Q1452" s="4"/>
      <c r="R1452" s="4"/>
      <c r="S1452" s="4"/>
      <c r="T1452" s="4"/>
      <c r="U1452" s="4"/>
      <c r="V1452" s="4"/>
      <c r="W1452" s="4"/>
      <c r="X1452" s="4"/>
      <c r="Y1452" s="4"/>
      <c r="Z1452" s="4"/>
      <c r="AA1452" s="4"/>
      <c r="AB1452" s="5"/>
    </row>
    <row r="1453" spans="1:28" x14ac:dyDescent="0.35">
      <c r="A1453" s="3"/>
      <c r="B1453" s="4"/>
      <c r="C1453" s="4"/>
      <c r="D1453" s="4"/>
      <c r="E1453" s="4"/>
      <c r="F1453" s="4"/>
      <c r="G1453" s="4"/>
      <c r="H1453" s="4"/>
      <c r="I1453" s="4"/>
      <c r="J1453" s="4"/>
      <c r="K1453" s="4"/>
      <c r="L1453" s="4"/>
      <c r="M1453" s="4"/>
      <c r="N1453" s="4"/>
      <c r="O1453" s="4"/>
      <c r="P1453" s="4"/>
      <c r="Q1453" s="4"/>
      <c r="R1453" s="4"/>
      <c r="S1453" s="4"/>
      <c r="T1453" s="4"/>
      <c r="U1453" s="4"/>
      <c r="V1453" s="4"/>
      <c r="W1453" s="4"/>
      <c r="X1453" s="4"/>
      <c r="Y1453" s="4"/>
      <c r="Z1453" s="4"/>
      <c r="AA1453" s="4"/>
      <c r="AB1453" s="5"/>
    </row>
    <row r="1454" spans="1:28" x14ac:dyDescent="0.35">
      <c r="A1454" s="3"/>
      <c r="B1454" s="4"/>
      <c r="C1454" s="4"/>
      <c r="D1454" s="4"/>
      <c r="E1454" s="4"/>
      <c r="F1454" s="4"/>
      <c r="G1454" s="4"/>
      <c r="H1454" s="4"/>
      <c r="I1454" s="4"/>
      <c r="J1454" s="4"/>
      <c r="K1454" s="4"/>
      <c r="L1454" s="4"/>
      <c r="M1454" s="4"/>
      <c r="N1454" s="4"/>
      <c r="O1454" s="4"/>
      <c r="P1454" s="4"/>
      <c r="Q1454" s="4"/>
      <c r="R1454" s="4"/>
      <c r="S1454" s="4"/>
      <c r="T1454" s="4"/>
      <c r="U1454" s="4"/>
      <c r="V1454" s="4"/>
      <c r="W1454" s="4"/>
      <c r="X1454" s="4"/>
      <c r="Y1454" s="4"/>
      <c r="Z1454" s="4"/>
      <c r="AA1454" s="4"/>
      <c r="AB1454" s="5"/>
    </row>
    <row r="1455" spans="1:28" x14ac:dyDescent="0.35">
      <c r="A1455" s="3"/>
      <c r="B1455" s="4"/>
      <c r="C1455" s="4"/>
      <c r="D1455" s="4"/>
      <c r="E1455" s="4"/>
      <c r="F1455" s="4"/>
      <c r="G1455" s="4"/>
      <c r="H1455" s="4"/>
      <c r="I1455" s="4"/>
      <c r="J1455" s="4"/>
      <c r="K1455" s="4"/>
      <c r="L1455" s="4"/>
      <c r="M1455" s="4"/>
      <c r="N1455" s="4"/>
      <c r="O1455" s="4"/>
      <c r="P1455" s="4"/>
      <c r="Q1455" s="4"/>
      <c r="R1455" s="4"/>
      <c r="S1455" s="4"/>
      <c r="T1455" s="4"/>
      <c r="U1455" s="4"/>
      <c r="V1455" s="4"/>
      <c r="W1455" s="4"/>
      <c r="X1455" s="4"/>
      <c r="Y1455" s="4"/>
      <c r="Z1455" s="4"/>
      <c r="AA1455" s="4"/>
      <c r="AB1455" s="5"/>
    </row>
    <row r="1456" spans="1:28" x14ac:dyDescent="0.35">
      <c r="A1456" s="3"/>
      <c r="B1456" s="4"/>
      <c r="C1456" s="4"/>
      <c r="D1456" s="4"/>
      <c r="E1456" s="4"/>
      <c r="F1456" s="4"/>
      <c r="G1456" s="4"/>
      <c r="H1456" s="4"/>
      <c r="I1456" s="4"/>
      <c r="J1456" s="4"/>
      <c r="K1456" s="4"/>
      <c r="L1456" s="4"/>
      <c r="M1456" s="4"/>
      <c r="N1456" s="4"/>
      <c r="O1456" s="4"/>
      <c r="P1456" s="4"/>
      <c r="Q1456" s="4"/>
      <c r="R1456" s="4"/>
      <c r="S1456" s="4"/>
      <c r="T1456" s="4"/>
      <c r="U1456" s="4"/>
      <c r="V1456" s="4"/>
      <c r="W1456" s="4"/>
      <c r="X1456" s="4"/>
      <c r="Y1456" s="4"/>
      <c r="Z1456" s="4"/>
      <c r="AA1456" s="4"/>
      <c r="AB1456" s="5"/>
    </row>
    <row r="1457" spans="1:28" x14ac:dyDescent="0.35">
      <c r="A1457" s="3"/>
      <c r="B1457" s="4"/>
      <c r="C1457" s="4"/>
      <c r="D1457" s="4"/>
      <c r="E1457" s="4"/>
      <c r="F1457" s="4"/>
      <c r="G1457" s="4"/>
      <c r="H1457" s="4"/>
      <c r="I1457" s="4"/>
      <c r="J1457" s="4"/>
      <c r="K1457" s="4"/>
      <c r="L1457" s="4"/>
      <c r="M1457" s="4"/>
      <c r="N1457" s="4"/>
      <c r="O1457" s="4"/>
      <c r="P1457" s="4"/>
      <c r="Q1457" s="4"/>
      <c r="R1457" s="4"/>
      <c r="S1457" s="4"/>
      <c r="T1457" s="4"/>
      <c r="U1457" s="4"/>
      <c r="V1457" s="4"/>
      <c r="W1457" s="4"/>
      <c r="X1457" s="4"/>
      <c r="Y1457" s="4"/>
      <c r="Z1457" s="4"/>
      <c r="AA1457" s="4"/>
      <c r="AB1457" s="5"/>
    </row>
    <row r="1458" spans="1:28" x14ac:dyDescent="0.35">
      <c r="A1458" s="3"/>
      <c r="B1458" s="4"/>
      <c r="C1458" s="4"/>
      <c r="D1458" s="4"/>
      <c r="E1458" s="4"/>
      <c r="F1458" s="4"/>
      <c r="G1458" s="4"/>
      <c r="H1458" s="4"/>
      <c r="I1458" s="4"/>
      <c r="J1458" s="4"/>
      <c r="K1458" s="4"/>
      <c r="L1458" s="4"/>
      <c r="M1458" s="4"/>
      <c r="N1458" s="4"/>
      <c r="O1458" s="4"/>
      <c r="P1458" s="4"/>
      <c r="Q1458" s="4"/>
      <c r="R1458" s="4"/>
      <c r="S1458" s="4"/>
      <c r="T1458" s="4"/>
      <c r="U1458" s="4"/>
      <c r="V1458" s="4"/>
      <c r="W1458" s="4"/>
      <c r="X1458" s="4"/>
      <c r="Y1458" s="4"/>
      <c r="Z1458" s="4"/>
      <c r="AA1458" s="4"/>
      <c r="AB1458" s="5"/>
    </row>
    <row r="1459" spans="1:28" x14ac:dyDescent="0.35">
      <c r="A1459" s="3"/>
      <c r="B1459" s="4"/>
      <c r="C1459" s="4"/>
      <c r="D1459" s="4"/>
      <c r="E1459" s="4"/>
      <c r="F1459" s="4"/>
      <c r="G1459" s="4"/>
      <c r="H1459" s="4"/>
      <c r="I1459" s="4"/>
      <c r="J1459" s="4"/>
      <c r="K1459" s="4"/>
      <c r="L1459" s="4"/>
      <c r="M1459" s="4"/>
      <c r="N1459" s="4"/>
      <c r="O1459" s="4"/>
      <c r="P1459" s="4"/>
      <c r="Q1459" s="4"/>
      <c r="R1459" s="4"/>
      <c r="S1459" s="4"/>
      <c r="T1459" s="4"/>
      <c r="U1459" s="4"/>
      <c r="V1459" s="4"/>
      <c r="W1459" s="4"/>
      <c r="X1459" s="4"/>
      <c r="Y1459" s="4"/>
      <c r="Z1459" s="4"/>
      <c r="AA1459" s="4"/>
      <c r="AB1459" s="5"/>
    </row>
    <row r="1460" spans="1:28" x14ac:dyDescent="0.35">
      <c r="A1460" s="3"/>
      <c r="B1460" s="4"/>
      <c r="C1460" s="4"/>
      <c r="D1460" s="4"/>
      <c r="E1460" s="4"/>
      <c r="F1460" s="4"/>
      <c r="G1460" s="4"/>
      <c r="H1460" s="4"/>
      <c r="I1460" s="4"/>
      <c r="J1460" s="4"/>
      <c r="K1460" s="4"/>
      <c r="L1460" s="4"/>
      <c r="M1460" s="4"/>
      <c r="N1460" s="4"/>
      <c r="O1460" s="4"/>
      <c r="P1460" s="4"/>
      <c r="Q1460" s="4"/>
      <c r="R1460" s="4"/>
      <c r="S1460" s="4"/>
      <c r="T1460" s="4"/>
      <c r="U1460" s="4"/>
      <c r="V1460" s="4"/>
      <c r="W1460" s="4"/>
      <c r="X1460" s="4"/>
      <c r="Y1460" s="4"/>
      <c r="Z1460" s="4"/>
      <c r="AA1460" s="4"/>
      <c r="AB1460" s="5"/>
    </row>
    <row r="1461" spans="1:28" x14ac:dyDescent="0.35">
      <c r="A1461" s="3"/>
      <c r="B1461" s="4"/>
      <c r="C1461" s="4"/>
      <c r="D1461" s="4"/>
      <c r="E1461" s="4"/>
      <c r="F1461" s="4"/>
      <c r="G1461" s="4"/>
      <c r="H1461" s="4"/>
      <c r="I1461" s="4"/>
      <c r="J1461" s="4"/>
      <c r="K1461" s="4"/>
      <c r="L1461" s="4"/>
      <c r="M1461" s="4"/>
      <c r="N1461" s="4"/>
      <c r="O1461" s="4"/>
      <c r="P1461" s="4"/>
      <c r="Q1461" s="4"/>
      <c r="R1461" s="4"/>
      <c r="S1461" s="4"/>
      <c r="T1461" s="4"/>
      <c r="U1461" s="4"/>
      <c r="V1461" s="4"/>
      <c r="W1461" s="4"/>
      <c r="X1461" s="4"/>
      <c r="Y1461" s="4"/>
      <c r="Z1461" s="4"/>
      <c r="AA1461" s="4"/>
      <c r="AB1461" s="5"/>
    </row>
    <row r="1462" spans="1:28" x14ac:dyDescent="0.35">
      <c r="A1462" s="3"/>
      <c r="B1462" s="4"/>
      <c r="C1462" s="4"/>
      <c r="D1462" s="4"/>
      <c r="E1462" s="4"/>
      <c r="F1462" s="4"/>
      <c r="G1462" s="4"/>
      <c r="H1462" s="4"/>
      <c r="I1462" s="4"/>
      <c r="J1462" s="4"/>
      <c r="K1462" s="4"/>
      <c r="L1462" s="4"/>
      <c r="M1462" s="4"/>
      <c r="N1462" s="4"/>
      <c r="O1462" s="4"/>
      <c r="P1462" s="4"/>
      <c r="Q1462" s="4"/>
      <c r="R1462" s="4"/>
      <c r="S1462" s="4"/>
      <c r="T1462" s="4"/>
      <c r="U1462" s="4"/>
      <c r="V1462" s="4"/>
      <c r="W1462" s="4"/>
      <c r="X1462" s="4"/>
      <c r="Y1462" s="4"/>
      <c r="Z1462" s="4"/>
      <c r="AA1462" s="4"/>
      <c r="AB1462" s="5"/>
    </row>
    <row r="1463" spans="1:28" x14ac:dyDescent="0.35">
      <c r="A1463" s="3"/>
      <c r="B1463" s="4"/>
      <c r="C1463" s="4"/>
      <c r="D1463" s="4"/>
      <c r="E1463" s="4"/>
      <c r="F1463" s="4"/>
      <c r="G1463" s="4"/>
      <c r="H1463" s="4"/>
      <c r="I1463" s="4"/>
      <c r="J1463" s="4"/>
      <c r="K1463" s="4"/>
      <c r="L1463" s="4"/>
      <c r="M1463" s="4"/>
      <c r="N1463" s="4"/>
      <c r="O1463" s="4"/>
      <c r="P1463" s="4"/>
      <c r="Q1463" s="4"/>
      <c r="R1463" s="4"/>
      <c r="S1463" s="4"/>
      <c r="T1463" s="4"/>
      <c r="U1463" s="4"/>
      <c r="V1463" s="4"/>
      <c r="W1463" s="4"/>
      <c r="X1463" s="4"/>
      <c r="Y1463" s="4"/>
      <c r="Z1463" s="4"/>
      <c r="AA1463" s="4"/>
      <c r="AB1463" s="5"/>
    </row>
    <row r="1464" spans="1:28" x14ac:dyDescent="0.35">
      <c r="A1464" s="3"/>
      <c r="B1464" s="4"/>
      <c r="C1464" s="4"/>
      <c r="D1464" s="4"/>
      <c r="E1464" s="4"/>
      <c r="F1464" s="4"/>
      <c r="G1464" s="4"/>
      <c r="H1464" s="4"/>
      <c r="I1464" s="4"/>
      <c r="J1464" s="4"/>
      <c r="K1464" s="4"/>
      <c r="L1464" s="4"/>
      <c r="M1464" s="4"/>
      <c r="N1464" s="4"/>
      <c r="O1464" s="4"/>
      <c r="P1464" s="4"/>
      <c r="Q1464" s="4"/>
      <c r="R1464" s="4"/>
      <c r="S1464" s="4"/>
      <c r="T1464" s="4"/>
      <c r="U1464" s="4"/>
      <c r="V1464" s="4"/>
      <c r="W1464" s="4"/>
      <c r="X1464" s="4"/>
      <c r="Y1464" s="4"/>
      <c r="Z1464" s="4"/>
      <c r="AA1464" s="4"/>
      <c r="AB1464" s="5"/>
    </row>
    <row r="1465" spans="1:28" x14ac:dyDescent="0.35">
      <c r="A1465" s="3"/>
      <c r="B1465" s="4"/>
      <c r="C1465" s="4"/>
      <c r="D1465" s="4"/>
      <c r="E1465" s="4"/>
      <c r="F1465" s="4"/>
      <c r="G1465" s="4"/>
      <c r="H1465" s="4"/>
      <c r="I1465" s="4"/>
      <c r="J1465" s="4"/>
      <c r="K1465" s="4"/>
      <c r="L1465" s="4"/>
      <c r="M1465" s="4"/>
      <c r="N1465" s="4"/>
      <c r="O1465" s="4"/>
      <c r="P1465" s="4"/>
      <c r="Q1465" s="4"/>
      <c r="R1465" s="4"/>
      <c r="S1465" s="4"/>
      <c r="T1465" s="4"/>
      <c r="U1465" s="4"/>
      <c r="V1465" s="4"/>
      <c r="W1465" s="4"/>
      <c r="X1465" s="4"/>
      <c r="Y1465" s="4"/>
      <c r="Z1465" s="4"/>
      <c r="AA1465" s="4"/>
      <c r="AB1465" s="5"/>
    </row>
    <row r="1466" spans="1:28" x14ac:dyDescent="0.35">
      <c r="A1466" s="3"/>
      <c r="B1466" s="4"/>
      <c r="C1466" s="4"/>
      <c r="D1466" s="4"/>
      <c r="E1466" s="4"/>
      <c r="F1466" s="4"/>
      <c r="G1466" s="4"/>
      <c r="H1466" s="4"/>
      <c r="I1466" s="4"/>
      <c r="J1466" s="4"/>
      <c r="K1466" s="4"/>
      <c r="L1466" s="4"/>
      <c r="M1466" s="4"/>
      <c r="N1466" s="4"/>
      <c r="O1466" s="4"/>
      <c r="P1466" s="4"/>
      <c r="Q1466" s="4"/>
      <c r="R1466" s="4"/>
      <c r="S1466" s="4"/>
      <c r="T1466" s="4"/>
      <c r="U1466" s="4"/>
      <c r="V1466" s="4"/>
      <c r="W1466" s="4"/>
      <c r="X1466" s="4"/>
      <c r="Y1466" s="4"/>
      <c r="Z1466" s="4"/>
      <c r="AA1466" s="4"/>
      <c r="AB1466" s="5"/>
    </row>
    <row r="1467" spans="1:28" x14ac:dyDescent="0.35">
      <c r="A1467" s="3"/>
      <c r="B1467" s="4"/>
      <c r="C1467" s="4"/>
      <c r="D1467" s="4"/>
      <c r="E1467" s="4"/>
      <c r="F1467" s="4"/>
      <c r="G1467" s="4"/>
      <c r="H1467" s="4"/>
      <c r="I1467" s="4"/>
      <c r="J1467" s="4"/>
      <c r="K1467" s="4"/>
      <c r="L1467" s="4"/>
      <c r="M1467" s="4"/>
      <c r="N1467" s="4"/>
      <c r="O1467" s="4"/>
      <c r="P1467" s="4"/>
      <c r="Q1467" s="4"/>
      <c r="R1467" s="4"/>
      <c r="S1467" s="4"/>
      <c r="T1467" s="4"/>
      <c r="U1467" s="4"/>
      <c r="V1467" s="4"/>
      <c r="W1467" s="4"/>
      <c r="X1467" s="4"/>
      <c r="Y1467" s="4"/>
      <c r="Z1467" s="4"/>
      <c r="AA1467" s="4"/>
      <c r="AB1467" s="5"/>
    </row>
    <row r="1468" spans="1:28" x14ac:dyDescent="0.35">
      <c r="A1468" s="3"/>
      <c r="B1468" s="4"/>
      <c r="C1468" s="4"/>
      <c r="D1468" s="4"/>
      <c r="E1468" s="4"/>
      <c r="F1468" s="4"/>
      <c r="G1468" s="4"/>
      <c r="H1468" s="4"/>
      <c r="I1468" s="4"/>
      <c r="J1468" s="4"/>
      <c r="K1468" s="4"/>
      <c r="L1468" s="4"/>
      <c r="M1468" s="4"/>
      <c r="N1468" s="4"/>
      <c r="O1468" s="4"/>
      <c r="P1468" s="4"/>
      <c r="Q1468" s="4"/>
      <c r="R1468" s="4"/>
      <c r="S1468" s="4"/>
      <c r="T1468" s="4"/>
      <c r="U1468" s="4"/>
      <c r="V1468" s="4"/>
      <c r="W1468" s="4"/>
      <c r="X1468" s="4"/>
      <c r="Y1468" s="4"/>
      <c r="Z1468" s="4"/>
      <c r="AA1468" s="4"/>
      <c r="AB1468" s="5"/>
    </row>
    <row r="1469" spans="1:28" x14ac:dyDescent="0.35">
      <c r="A1469" s="3"/>
      <c r="B1469" s="4"/>
      <c r="C1469" s="4"/>
      <c r="D1469" s="4"/>
      <c r="E1469" s="4"/>
      <c r="F1469" s="4"/>
      <c r="G1469" s="4"/>
      <c r="H1469" s="4"/>
      <c r="I1469" s="4"/>
      <c r="J1469" s="4"/>
      <c r="K1469" s="4"/>
      <c r="L1469" s="4"/>
      <c r="M1469" s="4"/>
      <c r="N1469" s="4"/>
      <c r="O1469" s="4"/>
      <c r="P1469" s="4"/>
      <c r="Q1469" s="4"/>
      <c r="R1469" s="4"/>
      <c r="S1469" s="4"/>
      <c r="T1469" s="4"/>
      <c r="U1469" s="4"/>
      <c r="V1469" s="4"/>
      <c r="W1469" s="4"/>
      <c r="X1469" s="4"/>
      <c r="Y1469" s="4"/>
      <c r="Z1469" s="4"/>
      <c r="AA1469" s="4"/>
      <c r="AB1469" s="5"/>
    </row>
    <row r="1470" spans="1:28" x14ac:dyDescent="0.35">
      <c r="A1470" s="3"/>
      <c r="B1470" s="4"/>
      <c r="C1470" s="4"/>
      <c r="D1470" s="4"/>
      <c r="E1470" s="4"/>
      <c r="F1470" s="4"/>
      <c r="G1470" s="4"/>
      <c r="H1470" s="4"/>
      <c r="I1470" s="4"/>
      <c r="J1470" s="4"/>
      <c r="K1470" s="4"/>
      <c r="L1470" s="4"/>
      <c r="M1470" s="4"/>
      <c r="N1470" s="4"/>
      <c r="O1470" s="4"/>
      <c r="P1470" s="4"/>
      <c r="Q1470" s="4"/>
      <c r="R1470" s="4"/>
      <c r="S1470" s="4"/>
      <c r="T1470" s="4"/>
      <c r="U1470" s="4"/>
      <c r="V1470" s="4"/>
      <c r="W1470" s="4"/>
      <c r="X1470" s="4"/>
      <c r="Y1470" s="4"/>
      <c r="Z1470" s="4"/>
      <c r="AA1470" s="4"/>
      <c r="AB1470" s="5"/>
    </row>
    <row r="1471" spans="1:28" x14ac:dyDescent="0.35">
      <c r="A1471" s="3"/>
      <c r="B1471" s="4"/>
      <c r="C1471" s="4"/>
      <c r="D1471" s="4"/>
      <c r="E1471" s="4"/>
      <c r="F1471" s="4"/>
      <c r="G1471" s="4"/>
      <c r="H1471" s="4"/>
      <c r="I1471" s="4"/>
      <c r="J1471" s="4"/>
      <c r="K1471" s="4"/>
      <c r="L1471" s="4"/>
      <c r="M1471" s="4"/>
      <c r="N1471" s="4"/>
      <c r="O1471" s="4"/>
      <c r="P1471" s="4"/>
      <c r="Q1471" s="4"/>
      <c r="R1471" s="4"/>
      <c r="S1471" s="4"/>
      <c r="T1471" s="4"/>
      <c r="U1471" s="4"/>
      <c r="V1471" s="4"/>
      <c r="W1471" s="4"/>
      <c r="X1471" s="4"/>
      <c r="Y1471" s="4"/>
      <c r="Z1471" s="4"/>
      <c r="AA1471" s="4"/>
      <c r="AB1471" s="5"/>
    </row>
    <row r="1472" spans="1:28" x14ac:dyDescent="0.35">
      <c r="A1472" s="3"/>
      <c r="B1472" s="4"/>
      <c r="C1472" s="4"/>
      <c r="D1472" s="4"/>
      <c r="E1472" s="4"/>
      <c r="F1472" s="4"/>
      <c r="G1472" s="4"/>
      <c r="H1472" s="4"/>
      <c r="I1472" s="4"/>
      <c r="J1472" s="4"/>
      <c r="K1472" s="4"/>
      <c r="L1472" s="4"/>
      <c r="M1472" s="4"/>
      <c r="N1472" s="4"/>
      <c r="O1472" s="4"/>
      <c r="P1472" s="4"/>
      <c r="Q1472" s="4"/>
      <c r="R1472" s="4"/>
      <c r="S1472" s="4"/>
      <c r="T1472" s="4"/>
      <c r="U1472" s="4"/>
      <c r="V1472" s="4"/>
      <c r="W1472" s="4"/>
      <c r="X1472" s="4"/>
      <c r="Y1472" s="4"/>
      <c r="Z1472" s="4"/>
      <c r="AA1472" s="4"/>
      <c r="AB1472" s="5"/>
    </row>
    <row r="1473" spans="1:28" x14ac:dyDescent="0.35">
      <c r="A1473" s="3"/>
      <c r="B1473" s="4"/>
      <c r="C1473" s="4"/>
      <c r="D1473" s="4"/>
      <c r="E1473" s="4"/>
      <c r="F1473" s="4"/>
      <c r="G1473" s="4"/>
      <c r="H1473" s="4"/>
      <c r="I1473" s="4"/>
      <c r="J1473" s="4"/>
      <c r="K1473" s="4"/>
      <c r="L1473" s="4"/>
      <c r="M1473" s="4"/>
      <c r="N1473" s="4"/>
      <c r="O1473" s="4"/>
      <c r="P1473" s="4"/>
      <c r="Q1473" s="4"/>
      <c r="R1473" s="4"/>
      <c r="S1473" s="4"/>
      <c r="T1473" s="4"/>
      <c r="U1473" s="4"/>
      <c r="V1473" s="4"/>
      <c r="W1473" s="4"/>
      <c r="X1473" s="4"/>
      <c r="Y1473" s="4"/>
      <c r="Z1473" s="4"/>
      <c r="AA1473" s="4"/>
      <c r="AB1473" s="5"/>
    </row>
    <row r="1474" spans="1:28" x14ac:dyDescent="0.35">
      <c r="A1474" s="3"/>
      <c r="B1474" s="4"/>
      <c r="C1474" s="4"/>
      <c r="D1474" s="4"/>
      <c r="E1474" s="4"/>
      <c r="F1474" s="4"/>
      <c r="G1474" s="4"/>
      <c r="H1474" s="4"/>
      <c r="I1474" s="4"/>
      <c r="J1474" s="4"/>
      <c r="K1474" s="4"/>
      <c r="L1474" s="4"/>
      <c r="M1474" s="4"/>
      <c r="N1474" s="4"/>
      <c r="O1474" s="4"/>
      <c r="P1474" s="4"/>
      <c r="Q1474" s="4"/>
      <c r="R1474" s="4"/>
      <c r="S1474" s="4"/>
      <c r="T1474" s="4"/>
      <c r="U1474" s="4"/>
      <c r="V1474" s="4"/>
      <c r="W1474" s="4"/>
      <c r="X1474" s="4"/>
      <c r="Y1474" s="4"/>
      <c r="Z1474" s="4"/>
      <c r="AA1474" s="4"/>
      <c r="AB1474" s="5"/>
    </row>
    <row r="1475" spans="1:28" x14ac:dyDescent="0.35">
      <c r="A1475" s="3"/>
      <c r="B1475" s="4"/>
      <c r="C1475" s="4"/>
      <c r="D1475" s="4"/>
      <c r="E1475" s="4"/>
      <c r="F1475" s="4"/>
      <c r="G1475" s="4"/>
      <c r="H1475" s="4"/>
      <c r="I1475" s="4"/>
      <c r="J1475" s="4"/>
      <c r="K1475" s="4"/>
      <c r="L1475" s="4"/>
      <c r="M1475" s="4"/>
      <c r="N1475" s="4"/>
      <c r="O1475" s="4"/>
      <c r="P1475" s="4"/>
      <c r="Q1475" s="4"/>
      <c r="R1475" s="4"/>
      <c r="S1475" s="4"/>
      <c r="T1475" s="4"/>
      <c r="U1475" s="4"/>
      <c r="V1475" s="4"/>
      <c r="W1475" s="4"/>
      <c r="X1475" s="4"/>
      <c r="Y1475" s="4"/>
      <c r="Z1475" s="4"/>
      <c r="AA1475" s="4"/>
      <c r="AB1475" s="5"/>
    </row>
    <row r="1476" spans="1:28" x14ac:dyDescent="0.35">
      <c r="A1476" s="3"/>
      <c r="B1476" s="4"/>
      <c r="C1476" s="4"/>
      <c r="D1476" s="4"/>
      <c r="E1476" s="4"/>
      <c r="F1476" s="4"/>
      <c r="G1476" s="4"/>
      <c r="H1476" s="4"/>
      <c r="I1476" s="4"/>
      <c r="J1476" s="4"/>
      <c r="K1476" s="4"/>
      <c r="L1476" s="4"/>
      <c r="M1476" s="4"/>
      <c r="N1476" s="4"/>
      <c r="O1476" s="4"/>
      <c r="P1476" s="4"/>
      <c r="Q1476" s="4"/>
      <c r="R1476" s="4"/>
      <c r="S1476" s="4"/>
      <c r="T1476" s="4"/>
      <c r="U1476" s="4"/>
      <c r="V1476" s="4"/>
      <c r="W1476" s="4"/>
      <c r="X1476" s="4"/>
      <c r="Y1476" s="4"/>
      <c r="Z1476" s="4"/>
      <c r="AA1476" s="4"/>
      <c r="AB1476" s="5"/>
    </row>
    <row r="1477" spans="1:28" x14ac:dyDescent="0.35">
      <c r="A1477" s="3"/>
      <c r="B1477" s="4"/>
      <c r="C1477" s="4"/>
      <c r="D1477" s="4"/>
      <c r="E1477" s="4"/>
      <c r="F1477" s="4"/>
      <c r="G1477" s="4"/>
      <c r="H1477" s="4"/>
      <c r="I1477" s="4"/>
      <c r="J1477" s="4"/>
      <c r="K1477" s="4"/>
      <c r="L1477" s="4"/>
      <c r="M1477" s="4"/>
      <c r="N1477" s="4"/>
      <c r="O1477" s="4"/>
      <c r="P1477" s="4"/>
      <c r="Q1477" s="4"/>
      <c r="R1477" s="4"/>
      <c r="S1477" s="4"/>
      <c r="T1477" s="4"/>
      <c r="U1477" s="4"/>
      <c r="V1477" s="4"/>
      <c r="W1477" s="4"/>
      <c r="X1477" s="4"/>
      <c r="Y1477" s="4"/>
      <c r="Z1477" s="4"/>
      <c r="AA1477" s="4"/>
      <c r="AB1477" s="5"/>
    </row>
    <row r="1478" spans="1:28" x14ac:dyDescent="0.35">
      <c r="A1478" s="3"/>
      <c r="B1478" s="4"/>
      <c r="C1478" s="4"/>
      <c r="D1478" s="4"/>
      <c r="E1478" s="4"/>
      <c r="F1478" s="4"/>
      <c r="G1478" s="4"/>
      <c r="H1478" s="4"/>
      <c r="I1478" s="4"/>
      <c r="J1478" s="4"/>
      <c r="K1478" s="4"/>
      <c r="L1478" s="4"/>
      <c r="M1478" s="4"/>
      <c r="N1478" s="4"/>
      <c r="O1478" s="4"/>
      <c r="P1478" s="4"/>
      <c r="Q1478" s="4"/>
      <c r="R1478" s="4"/>
      <c r="S1478" s="4"/>
      <c r="T1478" s="4"/>
      <c r="U1478" s="4"/>
      <c r="V1478" s="4"/>
      <c r="W1478" s="4"/>
      <c r="X1478" s="4"/>
      <c r="Y1478" s="4"/>
      <c r="Z1478" s="4"/>
      <c r="AA1478" s="4"/>
      <c r="AB1478" s="5"/>
    </row>
    <row r="1479" spans="1:28" x14ac:dyDescent="0.35">
      <c r="A1479" s="3"/>
      <c r="B1479" s="4"/>
      <c r="C1479" s="4"/>
      <c r="D1479" s="4"/>
      <c r="E1479" s="4"/>
      <c r="F1479" s="4"/>
      <c r="G1479" s="4"/>
      <c r="H1479" s="4"/>
      <c r="I1479" s="4"/>
      <c r="J1479" s="4"/>
      <c r="K1479" s="4"/>
      <c r="L1479" s="4"/>
      <c r="M1479" s="4"/>
      <c r="N1479" s="4"/>
      <c r="O1479" s="4"/>
      <c r="P1479" s="4"/>
      <c r="Q1479" s="4"/>
      <c r="R1479" s="4"/>
      <c r="S1479" s="4"/>
      <c r="T1479" s="4"/>
      <c r="U1479" s="4"/>
      <c r="V1479" s="4"/>
      <c r="W1479" s="4"/>
      <c r="X1479" s="4"/>
      <c r="Y1479" s="4"/>
      <c r="Z1479" s="4"/>
      <c r="AA1479" s="4"/>
      <c r="AB1479" s="5"/>
    </row>
    <row r="1480" spans="1:28" x14ac:dyDescent="0.35">
      <c r="A1480" s="3"/>
      <c r="B1480" s="4"/>
      <c r="C1480" s="4"/>
      <c r="D1480" s="4"/>
      <c r="E1480" s="4"/>
      <c r="F1480" s="4"/>
      <c r="G1480" s="4"/>
      <c r="H1480" s="4"/>
      <c r="I1480" s="4"/>
      <c r="J1480" s="4"/>
      <c r="K1480" s="4"/>
      <c r="L1480" s="4"/>
      <c r="M1480" s="4"/>
      <c r="N1480" s="4"/>
      <c r="O1480" s="4"/>
      <c r="P1480" s="4"/>
      <c r="Q1480" s="4"/>
      <c r="R1480" s="4"/>
      <c r="S1480" s="4"/>
      <c r="T1480" s="4"/>
      <c r="U1480" s="4"/>
      <c r="V1480" s="4"/>
      <c r="W1480" s="4"/>
      <c r="X1480" s="4"/>
      <c r="Y1480" s="4"/>
      <c r="Z1480" s="4"/>
      <c r="AA1480" s="4"/>
      <c r="AB1480" s="5"/>
    </row>
    <row r="1481" spans="1:28" x14ac:dyDescent="0.35">
      <c r="A1481" s="3"/>
      <c r="B1481" s="4"/>
      <c r="C1481" s="4"/>
      <c r="D1481" s="4"/>
      <c r="E1481" s="4"/>
      <c r="F1481" s="4"/>
      <c r="G1481" s="4"/>
      <c r="H1481" s="4"/>
      <c r="I1481" s="4"/>
      <c r="J1481" s="4"/>
      <c r="K1481" s="4"/>
      <c r="L1481" s="4"/>
      <c r="M1481" s="4"/>
      <c r="N1481" s="4"/>
      <c r="O1481" s="4"/>
      <c r="P1481" s="4"/>
      <c r="Q1481" s="4"/>
      <c r="R1481" s="4"/>
      <c r="S1481" s="4"/>
      <c r="T1481" s="4"/>
      <c r="U1481" s="4"/>
      <c r="V1481" s="4"/>
      <c r="W1481" s="4"/>
      <c r="X1481" s="4"/>
      <c r="Y1481" s="4"/>
      <c r="Z1481" s="4"/>
      <c r="AA1481" s="4"/>
      <c r="AB1481" s="5"/>
    </row>
    <row r="1482" spans="1:28" x14ac:dyDescent="0.35">
      <c r="A1482" s="3"/>
      <c r="B1482" s="4"/>
      <c r="C1482" s="4"/>
      <c r="D1482" s="4"/>
      <c r="E1482" s="4"/>
      <c r="F1482" s="4"/>
      <c r="G1482" s="4"/>
      <c r="H1482" s="4"/>
      <c r="I1482" s="4"/>
      <c r="J1482" s="4"/>
      <c r="K1482" s="4"/>
      <c r="L1482" s="4"/>
      <c r="M1482" s="4"/>
      <c r="N1482" s="4"/>
      <c r="O1482" s="4"/>
      <c r="P1482" s="4"/>
      <c r="Q1482" s="4"/>
      <c r="R1482" s="4"/>
      <c r="S1482" s="4"/>
      <c r="T1482" s="4"/>
      <c r="U1482" s="4"/>
      <c r="V1482" s="4"/>
      <c r="W1482" s="4"/>
      <c r="X1482" s="4"/>
      <c r="Y1482" s="4"/>
      <c r="Z1482" s="4"/>
      <c r="AA1482" s="4"/>
      <c r="AB1482" s="5"/>
    </row>
    <row r="1483" spans="1:28" x14ac:dyDescent="0.35">
      <c r="A1483" s="3"/>
      <c r="B1483" s="4"/>
      <c r="C1483" s="4"/>
      <c r="D1483" s="4"/>
      <c r="E1483" s="4"/>
      <c r="F1483" s="4"/>
      <c r="G1483" s="4"/>
      <c r="H1483" s="4"/>
      <c r="I1483" s="4"/>
      <c r="J1483" s="4"/>
      <c r="K1483" s="4"/>
      <c r="L1483" s="4"/>
      <c r="M1483" s="4"/>
      <c r="N1483" s="4"/>
      <c r="O1483" s="4"/>
      <c r="P1483" s="4"/>
      <c r="Q1483" s="4"/>
      <c r="R1483" s="4"/>
      <c r="S1483" s="4"/>
      <c r="T1483" s="4"/>
      <c r="U1483" s="4"/>
      <c r="V1483" s="4"/>
      <c r="W1483" s="4"/>
      <c r="X1483" s="4"/>
      <c r="Y1483" s="4"/>
      <c r="Z1483" s="4"/>
      <c r="AA1483" s="4"/>
      <c r="AB1483" s="5"/>
    </row>
    <row r="1484" spans="1:28" x14ac:dyDescent="0.35">
      <c r="A1484" s="3"/>
      <c r="B1484" s="4"/>
      <c r="C1484" s="4"/>
      <c r="D1484" s="4"/>
      <c r="E1484" s="4"/>
      <c r="F1484" s="4"/>
      <c r="G1484" s="4"/>
      <c r="H1484" s="4"/>
      <c r="I1484" s="4"/>
      <c r="J1484" s="4"/>
      <c r="K1484" s="4"/>
      <c r="L1484" s="4"/>
      <c r="M1484" s="4"/>
      <c r="N1484" s="4"/>
      <c r="O1484" s="4"/>
      <c r="P1484" s="4"/>
      <c r="Q1484" s="4"/>
      <c r="R1484" s="4"/>
      <c r="S1484" s="4"/>
      <c r="T1484" s="4"/>
      <c r="U1484" s="4"/>
      <c r="V1484" s="4"/>
      <c r="W1484" s="4"/>
      <c r="X1484" s="4"/>
      <c r="Y1484" s="4"/>
      <c r="Z1484" s="4"/>
      <c r="AA1484" s="4"/>
      <c r="AB1484" s="5"/>
    </row>
    <row r="1485" spans="1:28" x14ac:dyDescent="0.35">
      <c r="A1485" s="3"/>
      <c r="B1485" s="4"/>
      <c r="C1485" s="4"/>
      <c r="D1485" s="4"/>
      <c r="E1485" s="4"/>
      <c r="F1485" s="4"/>
      <c r="G1485" s="4"/>
      <c r="H1485" s="4"/>
      <c r="I1485" s="4"/>
      <c r="J1485" s="4"/>
      <c r="K1485" s="4"/>
      <c r="L1485" s="4"/>
      <c r="M1485" s="4"/>
      <c r="N1485" s="4"/>
      <c r="O1485" s="4"/>
      <c r="P1485" s="4"/>
      <c r="Q1485" s="4"/>
      <c r="R1485" s="4"/>
      <c r="S1485" s="4"/>
      <c r="T1485" s="4"/>
      <c r="U1485" s="4"/>
      <c r="V1485" s="4"/>
      <c r="W1485" s="4"/>
      <c r="X1485" s="4"/>
      <c r="Y1485" s="4"/>
      <c r="Z1485" s="4"/>
      <c r="AA1485" s="4"/>
      <c r="AB1485" s="5"/>
    </row>
    <row r="1486" spans="1:28" x14ac:dyDescent="0.35">
      <c r="A1486" s="3"/>
      <c r="B1486" s="4"/>
      <c r="C1486" s="4"/>
      <c r="D1486" s="4"/>
      <c r="E1486" s="4"/>
      <c r="F1486" s="4"/>
      <c r="G1486" s="4"/>
      <c r="H1486" s="4"/>
      <c r="I1486" s="4"/>
      <c r="J1486" s="4"/>
      <c r="K1486" s="4"/>
      <c r="L1486" s="4"/>
      <c r="M1486" s="4"/>
      <c r="N1486" s="4"/>
      <c r="O1486" s="4"/>
      <c r="P1486" s="4"/>
      <c r="Q1486" s="4"/>
      <c r="R1486" s="4"/>
      <c r="S1486" s="4"/>
      <c r="T1486" s="4"/>
      <c r="U1486" s="4"/>
      <c r="V1486" s="4"/>
      <c r="W1486" s="4"/>
      <c r="X1486" s="4"/>
      <c r="Y1486" s="4"/>
      <c r="Z1486" s="4"/>
      <c r="AA1486" s="4"/>
      <c r="AB1486" s="5"/>
    </row>
    <row r="1487" spans="1:28" x14ac:dyDescent="0.35">
      <c r="A1487" s="3"/>
      <c r="B1487" s="4"/>
      <c r="C1487" s="4"/>
      <c r="D1487" s="4"/>
      <c r="E1487" s="4"/>
      <c r="F1487" s="4"/>
      <c r="G1487" s="4"/>
      <c r="H1487" s="4"/>
      <c r="I1487" s="4"/>
      <c r="J1487" s="4"/>
      <c r="K1487" s="4"/>
      <c r="L1487" s="4"/>
      <c r="M1487" s="4"/>
      <c r="N1487" s="4"/>
      <c r="O1487" s="4"/>
      <c r="P1487" s="4"/>
      <c r="Q1487" s="4"/>
      <c r="R1487" s="4"/>
      <c r="S1487" s="4"/>
      <c r="T1487" s="4"/>
      <c r="U1487" s="4"/>
      <c r="V1487" s="4"/>
      <c r="W1487" s="4"/>
      <c r="X1487" s="4"/>
      <c r="Y1487" s="4"/>
      <c r="Z1487" s="4"/>
      <c r="AA1487" s="4"/>
      <c r="AB1487" s="5"/>
    </row>
    <row r="1488" spans="1:28" x14ac:dyDescent="0.35">
      <c r="A1488" s="3"/>
      <c r="B1488" s="4"/>
      <c r="C1488" s="4"/>
      <c r="D1488" s="4"/>
      <c r="E1488" s="4"/>
      <c r="F1488" s="4"/>
      <c r="G1488" s="4"/>
      <c r="H1488" s="4"/>
      <c r="I1488" s="4"/>
      <c r="J1488" s="4"/>
      <c r="K1488" s="4"/>
      <c r="L1488" s="4"/>
      <c r="M1488" s="4"/>
      <c r="N1488" s="4"/>
      <c r="O1488" s="4"/>
      <c r="P1488" s="4"/>
      <c r="Q1488" s="4"/>
      <c r="R1488" s="4"/>
      <c r="S1488" s="4"/>
      <c r="T1488" s="4"/>
      <c r="U1488" s="4"/>
      <c r="V1488" s="4"/>
      <c r="W1488" s="4"/>
      <c r="X1488" s="4"/>
      <c r="Y1488" s="4"/>
      <c r="Z1488" s="4"/>
      <c r="AA1488" s="4"/>
      <c r="AB1488" s="5"/>
    </row>
    <row r="1489" spans="1:28" x14ac:dyDescent="0.35">
      <c r="A1489" s="3"/>
      <c r="B1489" s="4"/>
      <c r="C1489" s="4"/>
      <c r="D1489" s="4"/>
      <c r="E1489" s="4"/>
      <c r="F1489" s="4"/>
      <c r="G1489" s="4"/>
      <c r="H1489" s="4"/>
      <c r="I1489" s="4"/>
      <c r="J1489" s="4"/>
      <c r="K1489" s="4"/>
      <c r="L1489" s="4"/>
      <c r="M1489" s="4"/>
      <c r="N1489" s="4"/>
      <c r="O1489" s="4"/>
      <c r="P1489" s="4"/>
      <c r="Q1489" s="4"/>
      <c r="R1489" s="4"/>
      <c r="S1489" s="4"/>
      <c r="T1489" s="4"/>
      <c r="U1489" s="4"/>
      <c r="V1489" s="4"/>
      <c r="W1489" s="4"/>
      <c r="X1489" s="4"/>
      <c r="Y1489" s="4"/>
      <c r="Z1489" s="4"/>
      <c r="AA1489" s="4"/>
      <c r="AB1489" s="5"/>
    </row>
    <row r="1490" spans="1:28" x14ac:dyDescent="0.35">
      <c r="A1490" s="3"/>
      <c r="B1490" s="4"/>
      <c r="C1490" s="4"/>
      <c r="D1490" s="4"/>
      <c r="E1490" s="4"/>
      <c r="F1490" s="4"/>
      <c r="G1490" s="4"/>
      <c r="H1490" s="4"/>
      <c r="I1490" s="4"/>
      <c r="J1490" s="4"/>
      <c r="K1490" s="4"/>
      <c r="L1490" s="4"/>
      <c r="M1490" s="4"/>
      <c r="N1490" s="4"/>
      <c r="O1490" s="4"/>
      <c r="P1490" s="4"/>
      <c r="Q1490" s="4"/>
      <c r="R1490" s="4"/>
      <c r="S1490" s="4"/>
      <c r="T1490" s="4"/>
      <c r="U1490" s="4"/>
      <c r="V1490" s="4"/>
      <c r="W1490" s="4"/>
      <c r="X1490" s="4"/>
      <c r="Y1490" s="4"/>
      <c r="Z1490" s="4"/>
      <c r="AA1490" s="4"/>
      <c r="AB1490" s="5"/>
    </row>
    <row r="1491" spans="1:28" x14ac:dyDescent="0.35">
      <c r="A1491" s="3"/>
      <c r="B1491" s="4"/>
      <c r="C1491" s="4"/>
      <c r="D1491" s="4"/>
      <c r="E1491" s="4"/>
      <c r="F1491" s="4"/>
      <c r="G1491" s="4"/>
      <c r="H1491" s="4"/>
      <c r="I1491" s="4"/>
      <c r="J1491" s="4"/>
      <c r="K1491" s="4"/>
      <c r="L1491" s="4"/>
      <c r="M1491" s="4"/>
      <c r="N1491" s="4"/>
      <c r="O1491" s="4"/>
      <c r="P1491" s="4"/>
      <c r="Q1491" s="4"/>
      <c r="R1491" s="4"/>
      <c r="S1491" s="4"/>
      <c r="T1491" s="4"/>
      <c r="U1491" s="4"/>
      <c r="V1491" s="4"/>
      <c r="W1491" s="4"/>
      <c r="X1491" s="4"/>
      <c r="Y1491" s="4"/>
      <c r="Z1491" s="4"/>
      <c r="AA1491" s="4"/>
      <c r="AB1491" s="5"/>
    </row>
    <row r="1492" spans="1:28" x14ac:dyDescent="0.35">
      <c r="A1492" s="3"/>
      <c r="B1492" s="4"/>
      <c r="C1492" s="4"/>
      <c r="D1492" s="4"/>
      <c r="E1492" s="4"/>
      <c r="F1492" s="4"/>
      <c r="G1492" s="4"/>
      <c r="H1492" s="4"/>
      <c r="I1492" s="4"/>
      <c r="J1492" s="4"/>
      <c r="K1492" s="4"/>
      <c r="L1492" s="4"/>
      <c r="M1492" s="4"/>
      <c r="N1492" s="4"/>
      <c r="O1492" s="4"/>
      <c r="P1492" s="4"/>
      <c r="Q1492" s="4"/>
      <c r="R1492" s="4"/>
      <c r="S1492" s="4"/>
      <c r="T1492" s="4"/>
      <c r="U1492" s="4"/>
      <c r="V1492" s="4"/>
      <c r="W1492" s="4"/>
      <c r="X1492" s="4"/>
      <c r="Y1492" s="4"/>
      <c r="Z1492" s="4"/>
      <c r="AA1492" s="4"/>
      <c r="AB1492" s="5"/>
    </row>
    <row r="1493" spans="1:28" x14ac:dyDescent="0.35">
      <c r="A1493" s="3"/>
      <c r="B1493" s="4"/>
      <c r="C1493" s="4"/>
      <c r="D1493" s="4"/>
      <c r="E1493" s="4"/>
      <c r="F1493" s="4"/>
      <c r="G1493" s="4"/>
      <c r="H1493" s="4"/>
      <c r="I1493" s="4"/>
      <c r="J1493" s="4"/>
      <c r="K1493" s="4"/>
      <c r="L1493" s="4"/>
      <c r="M1493" s="4"/>
      <c r="N1493" s="4"/>
      <c r="O1493" s="4"/>
      <c r="P1493" s="4"/>
      <c r="Q1493" s="4"/>
      <c r="R1493" s="4"/>
      <c r="S1493" s="4"/>
      <c r="T1493" s="4"/>
      <c r="U1493" s="4"/>
      <c r="V1493" s="4"/>
      <c r="W1493" s="4"/>
      <c r="X1493" s="4"/>
      <c r="Y1493" s="4"/>
      <c r="Z1493" s="4"/>
      <c r="AA1493" s="4"/>
      <c r="AB1493" s="5"/>
    </row>
    <row r="1494" spans="1:28" x14ac:dyDescent="0.35">
      <c r="A1494" s="3"/>
      <c r="B1494" s="4"/>
      <c r="C1494" s="4"/>
      <c r="D1494" s="4"/>
      <c r="E1494" s="4"/>
      <c r="F1494" s="4"/>
      <c r="G1494" s="4"/>
      <c r="H1494" s="4"/>
      <c r="I1494" s="4"/>
      <c r="J1494" s="4"/>
      <c r="K1494" s="4"/>
      <c r="L1494" s="4"/>
      <c r="M1494" s="4"/>
      <c r="N1494" s="4"/>
      <c r="O1494" s="4"/>
      <c r="P1494" s="4"/>
      <c r="Q1494" s="4"/>
      <c r="R1494" s="4"/>
      <c r="S1494" s="4"/>
      <c r="T1494" s="4"/>
      <c r="U1494" s="4"/>
      <c r="V1494" s="4"/>
      <c r="W1494" s="4"/>
      <c r="X1494" s="4"/>
      <c r="Y1494" s="4"/>
      <c r="Z1494" s="4"/>
      <c r="AA1494" s="4"/>
      <c r="AB1494" s="5"/>
    </row>
    <row r="1495" spans="1:28" x14ac:dyDescent="0.35">
      <c r="A1495" s="3"/>
      <c r="B1495" s="4"/>
      <c r="C1495" s="4"/>
      <c r="D1495" s="4"/>
      <c r="E1495" s="4"/>
      <c r="F1495" s="4"/>
      <c r="G1495" s="4"/>
      <c r="H1495" s="4"/>
      <c r="I1495" s="4"/>
      <c r="J1495" s="4"/>
      <c r="K1495" s="4"/>
      <c r="L1495" s="4"/>
      <c r="M1495" s="4"/>
      <c r="N1495" s="4"/>
      <c r="O1495" s="4"/>
      <c r="P1495" s="4"/>
      <c r="Q1495" s="4"/>
      <c r="R1495" s="4"/>
      <c r="S1495" s="4"/>
      <c r="T1495" s="4"/>
      <c r="U1495" s="4"/>
      <c r="V1495" s="4"/>
      <c r="W1495" s="4"/>
      <c r="X1495" s="4"/>
      <c r="Y1495" s="4"/>
      <c r="Z1495" s="4"/>
      <c r="AA1495" s="4"/>
      <c r="AB1495" s="5"/>
    </row>
    <row r="1496" spans="1:28" x14ac:dyDescent="0.35">
      <c r="A1496" s="3"/>
      <c r="B1496" s="4"/>
      <c r="C1496" s="4"/>
      <c r="D1496" s="4"/>
      <c r="E1496" s="4"/>
      <c r="F1496" s="4"/>
      <c r="G1496" s="4"/>
      <c r="H1496" s="4"/>
      <c r="I1496" s="4"/>
      <c r="J1496" s="4"/>
      <c r="K1496" s="4"/>
      <c r="L1496" s="4"/>
      <c r="M1496" s="4"/>
      <c r="N1496" s="4"/>
      <c r="O1496" s="4"/>
      <c r="P1496" s="4"/>
      <c r="Q1496" s="4"/>
      <c r="R1496" s="4"/>
      <c r="S1496" s="4"/>
      <c r="T1496" s="4"/>
      <c r="U1496" s="4"/>
      <c r="V1496" s="4"/>
      <c r="W1496" s="4"/>
      <c r="X1496" s="4"/>
      <c r="Y1496" s="4"/>
      <c r="Z1496" s="4"/>
      <c r="AA1496" s="4"/>
      <c r="AB1496" s="5"/>
    </row>
    <row r="1497" spans="1:28" x14ac:dyDescent="0.35">
      <c r="A1497" s="3"/>
      <c r="B1497" s="4"/>
      <c r="C1497" s="4"/>
      <c r="D1497" s="4"/>
      <c r="E1497" s="4"/>
      <c r="F1497" s="4"/>
      <c r="G1497" s="4"/>
      <c r="H1497" s="4"/>
      <c r="I1497" s="4"/>
      <c r="J1497" s="4"/>
      <c r="K1497" s="4"/>
      <c r="L1497" s="4"/>
      <c r="M1497" s="4"/>
      <c r="N1497" s="4"/>
      <c r="O1497" s="4"/>
      <c r="P1497" s="4"/>
      <c r="Q1497" s="4"/>
      <c r="R1497" s="4"/>
      <c r="S1497" s="4"/>
      <c r="T1497" s="4"/>
      <c r="U1497" s="4"/>
      <c r="V1497" s="4"/>
      <c r="W1497" s="4"/>
      <c r="X1497" s="4"/>
      <c r="Y1497" s="4"/>
      <c r="Z1497" s="4"/>
      <c r="AA1497" s="4"/>
      <c r="AB1497" s="5"/>
    </row>
    <row r="1498" spans="1:28" x14ac:dyDescent="0.35">
      <c r="A1498" s="3"/>
      <c r="B1498" s="4"/>
      <c r="C1498" s="4"/>
      <c r="D1498" s="4"/>
      <c r="E1498" s="4"/>
      <c r="F1498" s="4"/>
      <c r="G1498" s="4"/>
      <c r="H1498" s="4"/>
      <c r="I1498" s="4"/>
      <c r="J1498" s="4"/>
      <c r="K1498" s="4"/>
      <c r="L1498" s="4"/>
      <c r="M1498" s="4"/>
      <c r="N1498" s="4"/>
      <c r="O1498" s="4"/>
      <c r="P1498" s="4"/>
      <c r="Q1498" s="4"/>
      <c r="R1498" s="4"/>
      <c r="S1498" s="4"/>
      <c r="T1498" s="4"/>
      <c r="U1498" s="4"/>
      <c r="V1498" s="4"/>
      <c r="W1498" s="4"/>
      <c r="X1498" s="4"/>
      <c r="Y1498" s="4"/>
      <c r="Z1498" s="4"/>
      <c r="AA1498" s="4"/>
      <c r="AB1498" s="5"/>
    </row>
    <row r="1499" spans="1:28" x14ac:dyDescent="0.35">
      <c r="A1499" s="3"/>
      <c r="B1499" s="4"/>
      <c r="C1499" s="4"/>
      <c r="D1499" s="4"/>
      <c r="E1499" s="4"/>
      <c r="F1499" s="4"/>
      <c r="G1499" s="4"/>
      <c r="H1499" s="4"/>
      <c r="I1499" s="4"/>
      <c r="J1499" s="4"/>
      <c r="K1499" s="4"/>
      <c r="L1499" s="4"/>
      <c r="M1499" s="4"/>
      <c r="N1499" s="4"/>
      <c r="O1499" s="4"/>
      <c r="P1499" s="4"/>
      <c r="Q1499" s="4"/>
      <c r="R1499" s="4"/>
      <c r="S1499" s="4"/>
      <c r="T1499" s="4"/>
      <c r="U1499" s="4"/>
      <c r="V1499" s="4"/>
      <c r="W1499" s="4"/>
      <c r="X1499" s="4"/>
      <c r="Y1499" s="4"/>
      <c r="Z1499" s="4"/>
      <c r="AA1499" s="4"/>
      <c r="AB1499" s="5"/>
    </row>
    <row r="1500" spans="1:28" x14ac:dyDescent="0.35">
      <c r="A1500" s="3"/>
      <c r="B1500" s="4"/>
      <c r="C1500" s="4"/>
      <c r="D1500" s="4"/>
      <c r="E1500" s="4"/>
      <c r="F1500" s="4"/>
      <c r="G1500" s="4"/>
      <c r="H1500" s="4"/>
      <c r="I1500" s="4"/>
      <c r="J1500" s="4"/>
      <c r="K1500" s="4"/>
      <c r="L1500" s="4"/>
      <c r="M1500" s="4"/>
      <c r="N1500" s="4"/>
      <c r="O1500" s="4"/>
      <c r="P1500" s="4"/>
      <c r="Q1500" s="4"/>
      <c r="R1500" s="4"/>
      <c r="S1500" s="4"/>
      <c r="T1500" s="4"/>
      <c r="U1500" s="4"/>
      <c r="V1500" s="4"/>
      <c r="W1500" s="4"/>
      <c r="X1500" s="4"/>
      <c r="Y1500" s="4"/>
      <c r="Z1500" s="4"/>
      <c r="AA1500" s="4"/>
      <c r="AB1500" s="5"/>
    </row>
    <row r="1501" spans="1:28" x14ac:dyDescent="0.35">
      <c r="A1501" s="3"/>
      <c r="B1501" s="4"/>
      <c r="C1501" s="4"/>
      <c r="D1501" s="4"/>
      <c r="E1501" s="4"/>
      <c r="F1501" s="4"/>
      <c r="G1501" s="4"/>
      <c r="H1501" s="4"/>
      <c r="I1501" s="4"/>
      <c r="J1501" s="4"/>
      <c r="K1501" s="4"/>
      <c r="L1501" s="4"/>
      <c r="M1501" s="4"/>
      <c r="N1501" s="4"/>
      <c r="O1501" s="4"/>
      <c r="P1501" s="4"/>
      <c r="Q1501" s="4"/>
      <c r="R1501" s="4"/>
      <c r="S1501" s="4"/>
      <c r="T1501" s="4"/>
      <c r="U1501" s="4"/>
      <c r="V1501" s="4"/>
      <c r="W1501" s="4"/>
      <c r="X1501" s="4"/>
      <c r="Y1501" s="4"/>
      <c r="Z1501" s="4"/>
      <c r="AA1501" s="4"/>
      <c r="AB1501" s="5"/>
    </row>
    <row r="1502" spans="1:28" x14ac:dyDescent="0.35">
      <c r="A1502" s="3"/>
      <c r="B1502" s="4"/>
      <c r="C1502" s="4"/>
      <c r="D1502" s="4"/>
      <c r="E1502" s="4"/>
      <c r="F1502" s="4"/>
      <c r="G1502" s="4"/>
      <c r="H1502" s="4"/>
      <c r="I1502" s="4"/>
      <c r="J1502" s="4"/>
      <c r="K1502" s="4"/>
      <c r="L1502" s="4"/>
      <c r="M1502" s="4"/>
      <c r="N1502" s="4"/>
      <c r="O1502" s="4"/>
      <c r="P1502" s="4"/>
      <c r="Q1502" s="4"/>
      <c r="R1502" s="4"/>
      <c r="S1502" s="4"/>
      <c r="T1502" s="4"/>
      <c r="U1502" s="4"/>
      <c r="V1502" s="4"/>
      <c r="W1502" s="4"/>
      <c r="X1502" s="4"/>
      <c r="Y1502" s="4"/>
      <c r="Z1502" s="4"/>
      <c r="AA1502" s="4"/>
      <c r="AB1502" s="5"/>
    </row>
    <row r="1503" spans="1:28" x14ac:dyDescent="0.35">
      <c r="A1503" s="3"/>
      <c r="B1503" s="4"/>
      <c r="C1503" s="4"/>
      <c r="D1503" s="4"/>
      <c r="E1503" s="4"/>
      <c r="F1503" s="4"/>
      <c r="G1503" s="4"/>
      <c r="H1503" s="4"/>
      <c r="I1503" s="4"/>
      <c r="J1503" s="4"/>
      <c r="K1503" s="4"/>
      <c r="L1503" s="4"/>
      <c r="M1503" s="4"/>
      <c r="N1503" s="4"/>
      <c r="O1503" s="4"/>
      <c r="P1503" s="4"/>
      <c r="Q1503" s="4"/>
      <c r="R1503" s="4"/>
      <c r="S1503" s="4"/>
      <c r="T1503" s="4"/>
      <c r="U1503" s="4"/>
      <c r="V1503" s="4"/>
      <c r="W1503" s="4"/>
      <c r="X1503" s="4"/>
      <c r="Y1503" s="4"/>
      <c r="Z1503" s="4"/>
      <c r="AA1503" s="4"/>
      <c r="AB1503" s="5"/>
    </row>
    <row r="1504" spans="1:28" x14ac:dyDescent="0.35">
      <c r="A1504" s="3"/>
      <c r="B1504" s="4"/>
      <c r="C1504" s="4"/>
      <c r="D1504" s="4"/>
      <c r="E1504" s="4"/>
      <c r="F1504" s="4"/>
      <c r="G1504" s="4"/>
      <c r="H1504" s="4"/>
      <c r="I1504" s="4"/>
      <c r="J1504" s="4"/>
      <c r="K1504" s="4"/>
      <c r="L1504" s="4"/>
      <c r="M1504" s="4"/>
      <c r="N1504" s="4"/>
      <c r="O1504" s="4"/>
      <c r="P1504" s="4"/>
      <c r="Q1504" s="4"/>
      <c r="R1504" s="4"/>
      <c r="S1504" s="4"/>
      <c r="T1504" s="4"/>
      <c r="U1504" s="4"/>
      <c r="V1504" s="4"/>
      <c r="W1504" s="4"/>
      <c r="X1504" s="4"/>
      <c r="Y1504" s="4"/>
      <c r="Z1504" s="4"/>
      <c r="AA1504" s="4"/>
      <c r="AB1504" s="5"/>
    </row>
    <row r="1505" spans="1:28" x14ac:dyDescent="0.35">
      <c r="A1505" s="3"/>
      <c r="B1505" s="4"/>
      <c r="C1505" s="4"/>
      <c r="D1505" s="4"/>
      <c r="E1505" s="4"/>
      <c r="F1505" s="4"/>
      <c r="G1505" s="4"/>
      <c r="H1505" s="4"/>
      <c r="I1505" s="4"/>
      <c r="J1505" s="4"/>
      <c r="K1505" s="4"/>
      <c r="L1505" s="4"/>
      <c r="M1505" s="4"/>
      <c r="N1505" s="4"/>
      <c r="O1505" s="4"/>
      <c r="P1505" s="4"/>
      <c r="Q1505" s="4"/>
      <c r="R1505" s="4"/>
      <c r="S1505" s="4"/>
      <c r="T1505" s="4"/>
      <c r="U1505" s="4"/>
      <c r="V1505" s="4"/>
      <c r="W1505" s="4"/>
      <c r="X1505" s="4"/>
      <c r="Y1505" s="4"/>
      <c r="Z1505" s="4"/>
      <c r="AA1505" s="4"/>
      <c r="AB1505" s="5"/>
    </row>
    <row r="1506" spans="1:28" x14ac:dyDescent="0.35">
      <c r="A1506" s="3"/>
      <c r="B1506" s="4"/>
      <c r="C1506" s="4"/>
      <c r="D1506" s="4"/>
      <c r="E1506" s="4"/>
      <c r="F1506" s="4"/>
      <c r="G1506" s="4"/>
      <c r="H1506" s="4"/>
      <c r="I1506" s="4"/>
      <c r="J1506" s="4"/>
      <c r="K1506" s="4"/>
      <c r="L1506" s="4"/>
      <c r="M1506" s="4"/>
      <c r="N1506" s="4"/>
      <c r="O1506" s="4"/>
      <c r="P1506" s="4"/>
      <c r="Q1506" s="4"/>
      <c r="R1506" s="4"/>
      <c r="S1506" s="4"/>
      <c r="T1506" s="4"/>
      <c r="U1506" s="4"/>
      <c r="V1506" s="4"/>
      <c r="W1506" s="4"/>
      <c r="X1506" s="4"/>
      <c r="Y1506" s="4"/>
      <c r="Z1506" s="4"/>
      <c r="AA1506" s="4"/>
      <c r="AB1506" s="5"/>
    </row>
    <row r="1507" spans="1:28" x14ac:dyDescent="0.35">
      <c r="A1507" s="3"/>
      <c r="B1507" s="4"/>
      <c r="C1507" s="4"/>
      <c r="D1507" s="4"/>
      <c r="E1507" s="4"/>
      <c r="F1507" s="4"/>
      <c r="G1507" s="4"/>
      <c r="H1507" s="4"/>
      <c r="I1507" s="4"/>
      <c r="J1507" s="4"/>
      <c r="K1507" s="4"/>
      <c r="L1507" s="4"/>
      <c r="M1507" s="4"/>
      <c r="N1507" s="4"/>
      <c r="O1507" s="4"/>
      <c r="P1507" s="4"/>
      <c r="Q1507" s="4"/>
      <c r="R1507" s="4"/>
      <c r="S1507" s="4"/>
      <c r="T1507" s="4"/>
      <c r="U1507" s="4"/>
      <c r="V1507" s="4"/>
      <c r="W1507" s="4"/>
      <c r="X1507" s="4"/>
      <c r="Y1507" s="4"/>
      <c r="Z1507" s="4"/>
      <c r="AA1507" s="4"/>
      <c r="AB1507" s="5"/>
    </row>
    <row r="1508" spans="1:28" x14ac:dyDescent="0.35">
      <c r="A1508" s="3"/>
      <c r="B1508" s="4"/>
      <c r="C1508" s="4"/>
      <c r="D1508" s="4"/>
      <c r="E1508" s="4"/>
      <c r="F1508" s="4"/>
      <c r="G1508" s="4"/>
      <c r="H1508" s="4"/>
      <c r="I1508" s="4"/>
      <c r="J1508" s="4"/>
      <c r="K1508" s="4"/>
      <c r="L1508" s="4"/>
      <c r="M1508" s="4"/>
      <c r="N1508" s="4"/>
      <c r="O1508" s="4"/>
      <c r="P1508" s="4"/>
      <c r="Q1508" s="4"/>
      <c r="R1508" s="4"/>
      <c r="S1508" s="4"/>
      <c r="T1508" s="4"/>
      <c r="U1508" s="4"/>
      <c r="V1508" s="4"/>
      <c r="W1508" s="4"/>
      <c r="X1508" s="4"/>
      <c r="Y1508" s="4"/>
      <c r="Z1508" s="4"/>
      <c r="AA1508" s="4"/>
      <c r="AB1508" s="5"/>
    </row>
    <row r="1509" spans="1:28" x14ac:dyDescent="0.35">
      <c r="A1509" s="3"/>
      <c r="B1509" s="4"/>
      <c r="C1509" s="4"/>
      <c r="D1509" s="4"/>
      <c r="E1509" s="4"/>
      <c r="F1509" s="4"/>
      <c r="G1509" s="4"/>
      <c r="H1509" s="4"/>
      <c r="I1509" s="4"/>
      <c r="J1509" s="4"/>
      <c r="K1509" s="4"/>
      <c r="L1509" s="4"/>
      <c r="M1509" s="4"/>
      <c r="N1509" s="4"/>
      <c r="O1509" s="4"/>
      <c r="P1509" s="4"/>
      <c r="Q1509" s="4"/>
      <c r="R1509" s="4"/>
      <c r="S1509" s="4"/>
      <c r="T1509" s="4"/>
      <c r="U1509" s="4"/>
      <c r="V1509" s="4"/>
      <c r="W1509" s="4"/>
      <c r="X1509" s="4"/>
      <c r="Y1509" s="4"/>
      <c r="Z1509" s="4"/>
      <c r="AA1509" s="4"/>
      <c r="AB1509" s="5"/>
    </row>
    <row r="1510" spans="1:28" x14ac:dyDescent="0.35">
      <c r="A1510" s="3"/>
      <c r="B1510" s="4"/>
      <c r="C1510" s="4"/>
      <c r="D1510" s="4"/>
      <c r="E1510" s="4"/>
      <c r="F1510" s="4"/>
      <c r="G1510" s="4"/>
      <c r="H1510" s="4"/>
      <c r="I1510" s="4"/>
      <c r="J1510" s="4"/>
      <c r="K1510" s="4"/>
      <c r="L1510" s="4"/>
      <c r="M1510" s="4"/>
      <c r="N1510" s="4"/>
      <c r="O1510" s="4"/>
      <c r="P1510" s="4"/>
      <c r="Q1510" s="4"/>
      <c r="R1510" s="4"/>
      <c r="S1510" s="4"/>
      <c r="T1510" s="4"/>
      <c r="U1510" s="4"/>
      <c r="V1510" s="4"/>
      <c r="W1510" s="4"/>
      <c r="X1510" s="4"/>
      <c r="Y1510" s="4"/>
      <c r="Z1510" s="4"/>
      <c r="AA1510" s="4"/>
      <c r="AB1510" s="5"/>
    </row>
    <row r="1511" spans="1:28" x14ac:dyDescent="0.35">
      <c r="A1511" s="3"/>
      <c r="B1511" s="4"/>
      <c r="C1511" s="4"/>
      <c r="D1511" s="4"/>
      <c r="E1511" s="4"/>
      <c r="F1511" s="4"/>
      <c r="G1511" s="4"/>
      <c r="H1511" s="4"/>
      <c r="I1511" s="4"/>
      <c r="J1511" s="4"/>
      <c r="K1511" s="4"/>
      <c r="L1511" s="4"/>
      <c r="M1511" s="4"/>
      <c r="N1511" s="4"/>
      <c r="O1511" s="4"/>
      <c r="P1511" s="4"/>
      <c r="Q1511" s="4"/>
      <c r="R1511" s="4"/>
      <c r="S1511" s="4"/>
      <c r="T1511" s="4"/>
      <c r="U1511" s="4"/>
      <c r="V1511" s="4"/>
      <c r="W1511" s="4"/>
      <c r="X1511" s="4"/>
      <c r="Y1511" s="4"/>
      <c r="Z1511" s="4"/>
      <c r="AA1511" s="4"/>
      <c r="AB1511" s="5"/>
    </row>
    <row r="1512" spans="1:28" x14ac:dyDescent="0.35">
      <c r="A1512" s="3"/>
      <c r="B1512" s="4"/>
      <c r="C1512" s="4"/>
      <c r="D1512" s="4"/>
      <c r="E1512" s="4"/>
      <c r="F1512" s="4"/>
      <c r="G1512" s="4"/>
      <c r="H1512" s="4"/>
      <c r="I1512" s="4"/>
      <c r="J1512" s="4"/>
      <c r="K1512" s="4"/>
      <c r="L1512" s="4"/>
      <c r="M1512" s="4"/>
      <c r="N1512" s="4"/>
      <c r="O1512" s="4"/>
      <c r="P1512" s="4"/>
      <c r="Q1512" s="4"/>
      <c r="R1512" s="4"/>
      <c r="S1512" s="4"/>
      <c r="T1512" s="4"/>
      <c r="U1512" s="4"/>
      <c r="V1512" s="4"/>
      <c r="W1512" s="4"/>
      <c r="X1512" s="4"/>
      <c r="Y1512" s="4"/>
      <c r="Z1512" s="4"/>
      <c r="AA1512" s="4"/>
      <c r="AB1512" s="5"/>
    </row>
    <row r="1513" spans="1:28" x14ac:dyDescent="0.35">
      <c r="A1513" s="3"/>
      <c r="B1513" s="4"/>
      <c r="C1513" s="4"/>
      <c r="D1513" s="4"/>
      <c r="E1513" s="4"/>
      <c r="F1513" s="4"/>
      <c r="G1513" s="4"/>
      <c r="H1513" s="4"/>
      <c r="I1513" s="4"/>
      <c r="J1513" s="4"/>
      <c r="K1513" s="4"/>
      <c r="L1513" s="4"/>
      <c r="M1513" s="4"/>
      <c r="N1513" s="4"/>
      <c r="O1513" s="4"/>
      <c r="P1513" s="4"/>
      <c r="Q1513" s="4"/>
      <c r="R1513" s="4"/>
      <c r="S1513" s="4"/>
      <c r="T1513" s="4"/>
      <c r="U1513" s="4"/>
      <c r="V1513" s="4"/>
      <c r="W1513" s="4"/>
      <c r="X1513" s="4"/>
      <c r="Y1513" s="4"/>
      <c r="Z1513" s="4"/>
      <c r="AA1513" s="4"/>
      <c r="AB1513" s="5"/>
    </row>
    <row r="1514" spans="1:28" x14ac:dyDescent="0.35">
      <c r="A1514" s="3"/>
      <c r="B1514" s="4"/>
      <c r="C1514" s="4"/>
      <c r="D1514" s="4"/>
      <c r="E1514" s="4"/>
      <c r="F1514" s="4"/>
      <c r="G1514" s="4"/>
      <c r="H1514" s="4"/>
      <c r="I1514" s="4"/>
      <c r="J1514" s="4"/>
      <c r="K1514" s="4"/>
      <c r="L1514" s="4"/>
      <c r="M1514" s="4"/>
      <c r="N1514" s="4"/>
      <c r="O1514" s="4"/>
      <c r="P1514" s="4"/>
      <c r="Q1514" s="4"/>
      <c r="R1514" s="4"/>
      <c r="S1514" s="4"/>
      <c r="T1514" s="4"/>
      <c r="U1514" s="4"/>
      <c r="V1514" s="4"/>
      <c r="W1514" s="4"/>
      <c r="X1514" s="4"/>
      <c r="Y1514" s="4"/>
      <c r="Z1514" s="4"/>
      <c r="AA1514" s="4"/>
      <c r="AB1514" s="5"/>
    </row>
    <row r="1515" spans="1:28" x14ac:dyDescent="0.35">
      <c r="A1515" s="3"/>
      <c r="B1515" s="4"/>
      <c r="C1515" s="4"/>
      <c r="D1515" s="4"/>
      <c r="E1515" s="4"/>
      <c r="F1515" s="4"/>
      <c r="G1515" s="4"/>
      <c r="H1515" s="4"/>
      <c r="I1515" s="4"/>
      <c r="J1515" s="4"/>
      <c r="K1515" s="4"/>
      <c r="L1515" s="4"/>
      <c r="M1515" s="4"/>
      <c r="N1515" s="4"/>
      <c r="O1515" s="4"/>
      <c r="P1515" s="4"/>
      <c r="Q1515" s="4"/>
      <c r="R1515" s="4"/>
      <c r="S1515" s="4"/>
      <c r="T1515" s="4"/>
      <c r="U1515" s="4"/>
      <c r="V1515" s="4"/>
      <c r="W1515" s="4"/>
      <c r="X1515" s="4"/>
      <c r="Y1515" s="4"/>
      <c r="Z1515" s="4"/>
      <c r="AA1515" s="4"/>
      <c r="AB1515" s="5"/>
    </row>
    <row r="1516" spans="1:28" x14ac:dyDescent="0.35">
      <c r="A1516" s="3"/>
      <c r="B1516" s="4"/>
      <c r="C1516" s="4"/>
      <c r="D1516" s="4"/>
      <c r="E1516" s="4"/>
      <c r="F1516" s="4"/>
      <c r="G1516" s="4"/>
      <c r="H1516" s="4"/>
      <c r="I1516" s="4"/>
      <c r="J1516" s="4"/>
      <c r="K1516" s="4"/>
      <c r="L1516" s="4"/>
      <c r="M1516" s="4"/>
      <c r="N1516" s="4"/>
      <c r="O1516" s="4"/>
      <c r="P1516" s="4"/>
      <c r="Q1516" s="4"/>
      <c r="R1516" s="4"/>
      <c r="S1516" s="4"/>
      <c r="T1516" s="4"/>
      <c r="U1516" s="4"/>
      <c r="V1516" s="4"/>
      <c r="W1516" s="4"/>
      <c r="X1516" s="4"/>
      <c r="Y1516" s="4"/>
      <c r="Z1516" s="4"/>
      <c r="AA1516" s="4"/>
      <c r="AB1516" s="5"/>
    </row>
    <row r="1517" spans="1:28" x14ac:dyDescent="0.35">
      <c r="A1517" s="3"/>
      <c r="B1517" s="4"/>
      <c r="C1517" s="4"/>
      <c r="D1517" s="4"/>
      <c r="E1517" s="4"/>
      <c r="F1517" s="4"/>
      <c r="G1517" s="4"/>
      <c r="H1517" s="4"/>
      <c r="I1517" s="4"/>
      <c r="J1517" s="4"/>
      <c r="K1517" s="4"/>
      <c r="L1517" s="4"/>
      <c r="M1517" s="4"/>
      <c r="N1517" s="4"/>
      <c r="O1517" s="4"/>
      <c r="P1517" s="4"/>
      <c r="Q1517" s="4"/>
      <c r="R1517" s="4"/>
      <c r="S1517" s="4"/>
      <c r="T1517" s="4"/>
      <c r="U1517" s="4"/>
      <c r="V1517" s="4"/>
      <c r="W1517" s="4"/>
      <c r="X1517" s="4"/>
      <c r="Y1517" s="4"/>
      <c r="Z1517" s="4"/>
      <c r="AA1517" s="4"/>
      <c r="AB1517" s="5"/>
    </row>
    <row r="1518" spans="1:28" x14ac:dyDescent="0.35">
      <c r="A1518" s="3"/>
      <c r="B1518" s="4"/>
      <c r="C1518" s="4"/>
      <c r="D1518" s="4"/>
      <c r="E1518" s="4"/>
      <c r="F1518" s="4"/>
      <c r="G1518" s="4"/>
      <c r="H1518" s="4"/>
      <c r="I1518" s="4"/>
      <c r="J1518" s="4"/>
      <c r="K1518" s="4"/>
      <c r="L1518" s="4"/>
      <c r="M1518" s="4"/>
      <c r="N1518" s="4"/>
      <c r="O1518" s="4"/>
      <c r="P1518" s="4"/>
      <c r="Q1518" s="4"/>
      <c r="R1518" s="4"/>
      <c r="S1518" s="4"/>
      <c r="T1518" s="4"/>
      <c r="U1518" s="4"/>
      <c r="V1518" s="4"/>
      <c r="W1518" s="4"/>
      <c r="X1518" s="4"/>
      <c r="Y1518" s="4"/>
      <c r="Z1518" s="4"/>
      <c r="AA1518" s="4"/>
      <c r="AB1518" s="5"/>
    </row>
    <row r="1519" spans="1:28" x14ac:dyDescent="0.35">
      <c r="A1519" s="3"/>
      <c r="B1519" s="4"/>
      <c r="C1519" s="4"/>
      <c r="D1519" s="4"/>
      <c r="E1519" s="4"/>
      <c r="F1519" s="4"/>
      <c r="G1519" s="4"/>
      <c r="H1519" s="4"/>
      <c r="I1519" s="4"/>
      <c r="J1519" s="4"/>
      <c r="K1519" s="4"/>
      <c r="L1519" s="4"/>
      <c r="M1519" s="4"/>
      <c r="N1519" s="4"/>
      <c r="O1519" s="4"/>
      <c r="P1519" s="4"/>
      <c r="Q1519" s="4"/>
      <c r="R1519" s="4"/>
      <c r="S1519" s="4"/>
      <c r="T1519" s="4"/>
      <c r="U1519" s="4"/>
      <c r="V1519" s="4"/>
      <c r="W1519" s="4"/>
      <c r="X1519" s="4"/>
      <c r="Y1519" s="4"/>
      <c r="Z1519" s="4"/>
      <c r="AA1519" s="4"/>
      <c r="AB1519" s="5"/>
    </row>
    <row r="1520" spans="1:28" x14ac:dyDescent="0.35">
      <c r="A1520" s="3"/>
      <c r="B1520" s="4"/>
      <c r="C1520" s="4"/>
      <c r="D1520" s="4"/>
      <c r="E1520" s="4"/>
      <c r="F1520" s="4"/>
      <c r="G1520" s="4"/>
      <c r="H1520" s="4"/>
      <c r="I1520" s="4"/>
      <c r="J1520" s="4"/>
      <c r="K1520" s="4"/>
      <c r="L1520" s="4"/>
      <c r="M1520" s="4"/>
      <c r="N1520" s="4"/>
      <c r="O1520" s="4"/>
      <c r="P1520" s="4"/>
      <c r="Q1520" s="4"/>
      <c r="R1520" s="4"/>
      <c r="S1520" s="4"/>
      <c r="T1520" s="4"/>
      <c r="U1520" s="4"/>
      <c r="V1520" s="4"/>
      <c r="W1520" s="4"/>
      <c r="X1520" s="4"/>
      <c r="Y1520" s="4"/>
      <c r="Z1520" s="4"/>
      <c r="AA1520" s="4"/>
      <c r="AB1520" s="5"/>
    </row>
    <row r="1521" spans="1:28" x14ac:dyDescent="0.35">
      <c r="A1521" s="3"/>
      <c r="B1521" s="4"/>
      <c r="C1521" s="4"/>
      <c r="D1521" s="4"/>
      <c r="E1521" s="4"/>
      <c r="F1521" s="4"/>
      <c r="G1521" s="4"/>
      <c r="H1521" s="4"/>
      <c r="I1521" s="4"/>
      <c r="J1521" s="4"/>
      <c r="K1521" s="4"/>
      <c r="L1521" s="4"/>
      <c r="M1521" s="4"/>
      <c r="N1521" s="4"/>
      <c r="O1521" s="4"/>
      <c r="P1521" s="4"/>
      <c r="Q1521" s="4"/>
      <c r="R1521" s="4"/>
      <c r="S1521" s="4"/>
      <c r="T1521" s="4"/>
      <c r="U1521" s="4"/>
      <c r="V1521" s="4"/>
      <c r="W1521" s="4"/>
      <c r="X1521" s="4"/>
      <c r="Y1521" s="4"/>
      <c r="Z1521" s="4"/>
      <c r="AA1521" s="4"/>
      <c r="AB1521" s="5"/>
    </row>
    <row r="1522" spans="1:28" x14ac:dyDescent="0.35">
      <c r="A1522" s="3"/>
      <c r="B1522" s="4"/>
      <c r="C1522" s="4"/>
      <c r="D1522" s="4"/>
      <c r="E1522" s="4"/>
      <c r="F1522" s="4"/>
      <c r="G1522" s="4"/>
      <c r="H1522" s="4"/>
      <c r="I1522" s="4"/>
      <c r="J1522" s="4"/>
      <c r="K1522" s="4"/>
      <c r="L1522" s="4"/>
      <c r="M1522" s="4"/>
      <c r="N1522" s="4"/>
      <c r="O1522" s="4"/>
      <c r="P1522" s="4"/>
      <c r="Q1522" s="4"/>
      <c r="R1522" s="4"/>
      <c r="S1522" s="4"/>
      <c r="T1522" s="4"/>
      <c r="U1522" s="4"/>
      <c r="V1522" s="4"/>
      <c r="W1522" s="4"/>
      <c r="X1522" s="4"/>
      <c r="Y1522" s="4"/>
      <c r="Z1522" s="4"/>
      <c r="AA1522" s="4"/>
      <c r="AB1522" s="5"/>
    </row>
    <row r="1523" spans="1:28" x14ac:dyDescent="0.35">
      <c r="A1523" s="3"/>
      <c r="B1523" s="4"/>
      <c r="C1523" s="4"/>
      <c r="D1523" s="4"/>
      <c r="E1523" s="4"/>
      <c r="F1523" s="4"/>
      <c r="G1523" s="4"/>
      <c r="H1523" s="4"/>
      <c r="I1523" s="4"/>
      <c r="J1523" s="4"/>
      <c r="K1523" s="4"/>
      <c r="L1523" s="4"/>
      <c r="M1523" s="4"/>
      <c r="N1523" s="4"/>
      <c r="O1523" s="4"/>
      <c r="P1523" s="4"/>
      <c r="Q1523" s="4"/>
      <c r="R1523" s="4"/>
      <c r="S1523" s="4"/>
      <c r="T1523" s="4"/>
      <c r="U1523" s="4"/>
      <c r="V1523" s="4"/>
      <c r="W1523" s="4"/>
      <c r="X1523" s="4"/>
      <c r="Y1523" s="4"/>
      <c r="Z1523" s="4"/>
      <c r="AA1523" s="4"/>
      <c r="AB1523" s="5"/>
    </row>
    <row r="1524" spans="1:28" x14ac:dyDescent="0.35">
      <c r="A1524" s="3"/>
      <c r="B1524" s="4"/>
      <c r="C1524" s="4"/>
      <c r="D1524" s="4"/>
      <c r="E1524" s="4"/>
      <c r="F1524" s="4"/>
      <c r="G1524" s="4"/>
      <c r="H1524" s="4"/>
      <c r="I1524" s="4"/>
      <c r="J1524" s="4"/>
      <c r="K1524" s="4"/>
      <c r="L1524" s="4"/>
      <c r="M1524" s="4"/>
      <c r="N1524" s="4"/>
      <c r="O1524" s="4"/>
      <c r="P1524" s="4"/>
      <c r="Q1524" s="4"/>
      <c r="R1524" s="4"/>
      <c r="S1524" s="4"/>
      <c r="T1524" s="4"/>
      <c r="U1524" s="4"/>
      <c r="V1524" s="4"/>
      <c r="W1524" s="4"/>
      <c r="X1524" s="4"/>
      <c r="Y1524" s="4"/>
      <c r="Z1524" s="4"/>
      <c r="AA1524" s="4"/>
      <c r="AB1524" s="5"/>
    </row>
    <row r="1525" spans="1:28" x14ac:dyDescent="0.35">
      <c r="A1525" s="3"/>
      <c r="B1525" s="4"/>
      <c r="C1525" s="4"/>
      <c r="D1525" s="4"/>
      <c r="E1525" s="4"/>
      <c r="F1525" s="4"/>
      <c r="G1525" s="4"/>
      <c r="H1525" s="4"/>
      <c r="I1525" s="4"/>
      <c r="J1525" s="4"/>
      <c r="K1525" s="4"/>
      <c r="L1525" s="4"/>
      <c r="M1525" s="4"/>
      <c r="N1525" s="4"/>
      <c r="O1525" s="4"/>
      <c r="P1525" s="4"/>
      <c r="Q1525" s="4"/>
      <c r="R1525" s="4"/>
      <c r="S1525" s="4"/>
      <c r="T1525" s="4"/>
      <c r="U1525" s="4"/>
      <c r="V1525" s="4"/>
      <c r="W1525" s="4"/>
      <c r="X1525" s="4"/>
      <c r="Y1525" s="4"/>
      <c r="Z1525" s="4"/>
      <c r="AA1525" s="4"/>
      <c r="AB1525" s="5"/>
    </row>
    <row r="1526" spans="1:28" x14ac:dyDescent="0.35">
      <c r="A1526" s="3"/>
      <c r="B1526" s="4"/>
      <c r="C1526" s="4"/>
      <c r="D1526" s="4"/>
      <c r="E1526" s="4"/>
      <c r="F1526" s="4"/>
      <c r="G1526" s="4"/>
      <c r="H1526" s="4"/>
      <c r="I1526" s="4"/>
      <c r="J1526" s="4"/>
      <c r="K1526" s="4"/>
      <c r="L1526" s="4"/>
      <c r="M1526" s="4"/>
      <c r="N1526" s="4"/>
      <c r="O1526" s="4"/>
      <c r="P1526" s="4"/>
      <c r="Q1526" s="4"/>
      <c r="R1526" s="4"/>
      <c r="S1526" s="4"/>
      <c r="T1526" s="4"/>
      <c r="U1526" s="4"/>
      <c r="V1526" s="4"/>
      <c r="W1526" s="4"/>
      <c r="X1526" s="4"/>
      <c r="Y1526" s="4"/>
      <c r="Z1526" s="4"/>
      <c r="AA1526" s="4"/>
      <c r="AB1526" s="5"/>
    </row>
    <row r="1527" spans="1:28" x14ac:dyDescent="0.35">
      <c r="A1527" s="3"/>
      <c r="B1527" s="4"/>
      <c r="C1527" s="4"/>
      <c r="D1527" s="4"/>
      <c r="E1527" s="4"/>
      <c r="F1527" s="4"/>
      <c r="G1527" s="4"/>
      <c r="H1527" s="4"/>
      <c r="I1527" s="4"/>
      <c r="J1527" s="4"/>
      <c r="K1527" s="4"/>
      <c r="L1527" s="4"/>
      <c r="M1527" s="4"/>
      <c r="N1527" s="4"/>
      <c r="O1527" s="4"/>
      <c r="P1527" s="4"/>
      <c r="Q1527" s="4"/>
      <c r="R1527" s="4"/>
      <c r="S1527" s="4"/>
      <c r="T1527" s="4"/>
      <c r="U1527" s="4"/>
      <c r="V1527" s="4"/>
      <c r="W1527" s="4"/>
      <c r="X1527" s="4"/>
      <c r="Y1527" s="4"/>
      <c r="Z1527" s="4"/>
      <c r="AA1527" s="4"/>
      <c r="AB1527" s="5"/>
    </row>
    <row r="1528" spans="1:28" x14ac:dyDescent="0.35">
      <c r="A1528" s="3"/>
      <c r="B1528" s="4"/>
      <c r="C1528" s="4"/>
      <c r="D1528" s="4"/>
      <c r="E1528" s="4"/>
      <c r="F1528" s="4"/>
      <c r="G1528" s="4"/>
      <c r="H1528" s="4"/>
      <c r="I1528" s="4"/>
      <c r="J1528" s="4"/>
      <c r="K1528" s="4"/>
      <c r="L1528" s="4"/>
      <c r="M1528" s="4"/>
      <c r="N1528" s="4"/>
      <c r="O1528" s="4"/>
      <c r="P1528" s="4"/>
      <c r="Q1528" s="4"/>
      <c r="R1528" s="4"/>
      <c r="S1528" s="4"/>
      <c r="T1528" s="4"/>
      <c r="U1528" s="4"/>
      <c r="V1528" s="4"/>
      <c r="W1528" s="4"/>
      <c r="X1528" s="4"/>
      <c r="Y1528" s="4"/>
      <c r="Z1528" s="4"/>
      <c r="AA1528" s="4"/>
      <c r="AB1528" s="5"/>
    </row>
    <row r="1529" spans="1:28" x14ac:dyDescent="0.35">
      <c r="A1529" s="3"/>
      <c r="B1529" s="4"/>
      <c r="C1529" s="4"/>
      <c r="D1529" s="4"/>
      <c r="E1529" s="4"/>
      <c r="F1529" s="4"/>
      <c r="G1529" s="4"/>
      <c r="H1529" s="4"/>
      <c r="I1529" s="4"/>
      <c r="J1529" s="4"/>
      <c r="K1529" s="4"/>
      <c r="L1529" s="4"/>
      <c r="M1529" s="4"/>
      <c r="N1529" s="4"/>
      <c r="O1529" s="4"/>
      <c r="P1529" s="4"/>
      <c r="Q1529" s="4"/>
      <c r="R1529" s="4"/>
      <c r="S1529" s="4"/>
      <c r="T1529" s="4"/>
      <c r="U1529" s="4"/>
      <c r="V1529" s="4"/>
      <c r="W1529" s="4"/>
      <c r="X1529" s="4"/>
      <c r="Y1529" s="4"/>
      <c r="Z1529" s="4"/>
      <c r="AA1529" s="4"/>
      <c r="AB1529" s="5"/>
    </row>
    <row r="1530" spans="1:28" x14ac:dyDescent="0.35">
      <c r="A1530" s="3"/>
      <c r="B1530" s="4"/>
      <c r="C1530" s="4"/>
      <c r="D1530" s="4"/>
      <c r="E1530" s="4"/>
      <c r="F1530" s="4"/>
      <c r="G1530" s="4"/>
      <c r="H1530" s="4"/>
      <c r="I1530" s="4"/>
      <c r="J1530" s="4"/>
      <c r="K1530" s="4"/>
      <c r="L1530" s="4"/>
      <c r="M1530" s="4"/>
      <c r="N1530" s="4"/>
      <c r="O1530" s="4"/>
      <c r="P1530" s="4"/>
      <c r="Q1530" s="4"/>
      <c r="R1530" s="4"/>
      <c r="S1530" s="4"/>
      <c r="T1530" s="4"/>
      <c r="U1530" s="4"/>
      <c r="V1530" s="4"/>
      <c r="W1530" s="4"/>
      <c r="X1530" s="4"/>
      <c r="Y1530" s="4"/>
      <c r="Z1530" s="4"/>
      <c r="AA1530" s="4"/>
      <c r="AB1530" s="5"/>
    </row>
    <row r="1531" spans="1:28" x14ac:dyDescent="0.35">
      <c r="A1531" s="3"/>
      <c r="B1531" s="4"/>
      <c r="C1531" s="4"/>
      <c r="D1531" s="4"/>
      <c r="E1531" s="4"/>
      <c r="F1531" s="4"/>
      <c r="G1531" s="4"/>
      <c r="H1531" s="4"/>
      <c r="I1531" s="4"/>
      <c r="J1531" s="4"/>
      <c r="K1531" s="4"/>
      <c r="L1531" s="4"/>
      <c r="M1531" s="4"/>
      <c r="N1531" s="4"/>
      <c r="O1531" s="4"/>
      <c r="P1531" s="4"/>
      <c r="Q1531" s="4"/>
      <c r="R1531" s="4"/>
      <c r="S1531" s="4"/>
      <c r="T1531" s="4"/>
      <c r="U1531" s="4"/>
      <c r="V1531" s="4"/>
      <c r="W1531" s="4"/>
      <c r="X1531" s="4"/>
      <c r="Y1531" s="4"/>
      <c r="Z1531" s="4"/>
      <c r="AA1531" s="4"/>
      <c r="AB1531" s="5"/>
    </row>
    <row r="1532" spans="1:28" x14ac:dyDescent="0.35">
      <c r="A1532" s="3"/>
      <c r="B1532" s="4"/>
      <c r="C1532" s="4"/>
      <c r="D1532" s="4"/>
      <c r="E1532" s="4"/>
      <c r="F1532" s="4"/>
      <c r="G1532" s="4"/>
      <c r="H1532" s="4"/>
      <c r="I1532" s="4"/>
      <c r="J1532" s="4"/>
      <c r="K1532" s="4"/>
      <c r="L1532" s="4"/>
      <c r="M1532" s="4"/>
      <c r="N1532" s="4"/>
      <c r="O1532" s="4"/>
      <c r="P1532" s="4"/>
      <c r="Q1532" s="4"/>
      <c r="R1532" s="4"/>
      <c r="S1532" s="4"/>
      <c r="T1532" s="4"/>
      <c r="U1532" s="4"/>
      <c r="V1532" s="4"/>
      <c r="W1532" s="4"/>
      <c r="X1532" s="4"/>
      <c r="Y1532" s="4"/>
      <c r="Z1532" s="4"/>
      <c r="AA1532" s="4"/>
      <c r="AB1532" s="5"/>
    </row>
    <row r="1533" spans="1:28" x14ac:dyDescent="0.35">
      <c r="A1533" s="3"/>
      <c r="B1533" s="4"/>
      <c r="C1533" s="4"/>
      <c r="D1533" s="4"/>
      <c r="E1533" s="4"/>
      <c r="F1533" s="4"/>
      <c r="G1533" s="4"/>
      <c r="H1533" s="4"/>
      <c r="I1533" s="4"/>
      <c r="J1533" s="4"/>
      <c r="K1533" s="4"/>
      <c r="L1533" s="4"/>
      <c r="M1533" s="4"/>
      <c r="N1533" s="4"/>
      <c r="O1533" s="4"/>
      <c r="P1533" s="4"/>
      <c r="Q1533" s="4"/>
      <c r="R1533" s="4"/>
      <c r="S1533" s="4"/>
      <c r="T1533" s="4"/>
      <c r="U1533" s="4"/>
      <c r="V1533" s="4"/>
      <c r="W1533" s="4"/>
      <c r="X1533" s="4"/>
      <c r="Y1533" s="4"/>
      <c r="Z1533" s="4"/>
      <c r="AA1533" s="4"/>
      <c r="AB1533" s="5"/>
    </row>
    <row r="1534" spans="1:28" x14ac:dyDescent="0.35">
      <c r="A1534" s="3"/>
      <c r="B1534" s="4"/>
      <c r="C1534" s="4"/>
      <c r="D1534" s="4"/>
      <c r="E1534" s="4"/>
      <c r="F1534" s="4"/>
      <c r="G1534" s="4"/>
      <c r="H1534" s="4"/>
      <c r="I1534" s="4"/>
      <c r="J1534" s="4"/>
      <c r="K1534" s="4"/>
      <c r="L1534" s="4"/>
      <c r="M1534" s="4"/>
      <c r="N1534" s="4"/>
      <c r="O1534" s="4"/>
      <c r="P1534" s="4"/>
      <c r="Q1534" s="4"/>
      <c r="R1534" s="4"/>
      <c r="S1534" s="4"/>
      <c r="T1534" s="4"/>
      <c r="U1534" s="4"/>
      <c r="V1534" s="4"/>
      <c r="W1534" s="4"/>
      <c r="X1534" s="4"/>
      <c r="Y1534" s="4"/>
      <c r="Z1534" s="4"/>
      <c r="AA1534" s="4"/>
      <c r="AB1534" s="5"/>
    </row>
    <row r="1535" spans="1:28" x14ac:dyDescent="0.35">
      <c r="A1535" s="3"/>
      <c r="B1535" s="4"/>
      <c r="C1535" s="4"/>
      <c r="D1535" s="4"/>
      <c r="E1535" s="4"/>
      <c r="F1535" s="4"/>
      <c r="G1535" s="4"/>
      <c r="H1535" s="4"/>
      <c r="I1535" s="4"/>
      <c r="J1535" s="4"/>
      <c r="K1535" s="4"/>
      <c r="L1535" s="4"/>
      <c r="M1535" s="4"/>
      <c r="N1535" s="4"/>
      <c r="O1535" s="4"/>
      <c r="P1535" s="4"/>
      <c r="Q1535" s="4"/>
      <c r="R1535" s="4"/>
      <c r="S1535" s="4"/>
      <c r="T1535" s="4"/>
      <c r="U1535" s="4"/>
      <c r="V1535" s="4"/>
      <c r="W1535" s="4"/>
      <c r="X1535" s="4"/>
      <c r="Y1535" s="4"/>
      <c r="Z1535" s="4"/>
      <c r="AA1535" s="4"/>
      <c r="AB1535" s="5"/>
    </row>
    <row r="1536" spans="1:28" x14ac:dyDescent="0.35">
      <c r="A1536" s="3"/>
      <c r="B1536" s="4"/>
      <c r="C1536" s="4"/>
      <c r="D1536" s="4"/>
      <c r="E1536" s="4"/>
      <c r="F1536" s="4"/>
      <c r="G1536" s="4"/>
      <c r="H1536" s="4"/>
      <c r="I1536" s="4"/>
      <c r="J1536" s="4"/>
      <c r="K1536" s="4"/>
      <c r="L1536" s="4"/>
      <c r="M1536" s="4"/>
      <c r="N1536" s="4"/>
      <c r="O1536" s="4"/>
      <c r="P1536" s="4"/>
      <c r="Q1536" s="4"/>
      <c r="R1536" s="4"/>
      <c r="S1536" s="4"/>
      <c r="T1536" s="4"/>
      <c r="U1536" s="4"/>
      <c r="V1536" s="4"/>
      <c r="W1536" s="4"/>
      <c r="X1536" s="4"/>
      <c r="Y1536" s="4"/>
      <c r="Z1536" s="4"/>
      <c r="AA1536" s="4"/>
      <c r="AB1536" s="5"/>
    </row>
    <row r="1537" spans="1:28" x14ac:dyDescent="0.35">
      <c r="A1537" s="3"/>
      <c r="B1537" s="4"/>
      <c r="C1537" s="4"/>
      <c r="D1537" s="4"/>
      <c r="E1537" s="4"/>
      <c r="F1537" s="4"/>
      <c r="G1537" s="4"/>
      <c r="H1537" s="4"/>
      <c r="I1537" s="4"/>
      <c r="J1537" s="4"/>
      <c r="K1537" s="4"/>
      <c r="L1537" s="4"/>
      <c r="M1537" s="4"/>
      <c r="N1537" s="4"/>
      <c r="O1537" s="4"/>
      <c r="P1537" s="4"/>
      <c r="Q1537" s="4"/>
      <c r="R1537" s="4"/>
      <c r="S1537" s="4"/>
      <c r="T1537" s="4"/>
      <c r="U1537" s="4"/>
      <c r="V1537" s="4"/>
      <c r="W1537" s="4"/>
      <c r="X1537" s="4"/>
      <c r="Y1537" s="4"/>
      <c r="Z1537" s="4"/>
      <c r="AA1537" s="4"/>
      <c r="AB1537" s="5"/>
    </row>
    <row r="1538" spans="1:28" x14ac:dyDescent="0.35">
      <c r="A1538" s="3"/>
      <c r="B1538" s="4"/>
      <c r="C1538" s="4"/>
      <c r="D1538" s="4"/>
      <c r="E1538" s="4"/>
      <c r="F1538" s="4"/>
      <c r="G1538" s="4"/>
      <c r="H1538" s="4"/>
      <c r="I1538" s="4"/>
      <c r="J1538" s="4"/>
      <c r="K1538" s="4"/>
      <c r="L1538" s="4"/>
      <c r="M1538" s="4"/>
      <c r="N1538" s="4"/>
      <c r="O1538" s="4"/>
      <c r="P1538" s="4"/>
      <c r="Q1538" s="4"/>
      <c r="R1538" s="4"/>
      <c r="S1538" s="4"/>
      <c r="T1538" s="4"/>
      <c r="U1538" s="4"/>
      <c r="V1538" s="4"/>
      <c r="W1538" s="4"/>
      <c r="X1538" s="4"/>
      <c r="Y1538" s="4"/>
      <c r="Z1538" s="4"/>
      <c r="AA1538" s="4"/>
      <c r="AB1538" s="5"/>
    </row>
    <row r="1539" spans="1:28" x14ac:dyDescent="0.35">
      <c r="A1539" s="3"/>
      <c r="B1539" s="4"/>
      <c r="C1539" s="4"/>
      <c r="D1539" s="4"/>
      <c r="E1539" s="4"/>
      <c r="F1539" s="4"/>
      <c r="G1539" s="4"/>
      <c r="H1539" s="4"/>
      <c r="I1539" s="4"/>
      <c r="J1539" s="4"/>
      <c r="K1539" s="4"/>
      <c r="L1539" s="4"/>
      <c r="M1539" s="4"/>
      <c r="N1539" s="4"/>
      <c r="O1539" s="4"/>
      <c r="P1539" s="4"/>
      <c r="Q1539" s="4"/>
      <c r="R1539" s="4"/>
      <c r="S1539" s="4"/>
      <c r="T1539" s="4"/>
      <c r="U1539" s="4"/>
      <c r="V1539" s="4"/>
      <c r="W1539" s="4"/>
      <c r="X1539" s="4"/>
      <c r="Y1539" s="4"/>
      <c r="Z1539" s="4"/>
      <c r="AA1539" s="4"/>
      <c r="AB1539" s="5"/>
    </row>
    <row r="1540" spans="1:28" x14ac:dyDescent="0.35">
      <c r="A1540" s="3"/>
      <c r="B1540" s="4"/>
      <c r="C1540" s="4"/>
      <c r="D1540" s="4"/>
      <c r="E1540" s="4"/>
      <c r="F1540" s="4"/>
      <c r="G1540" s="4"/>
      <c r="H1540" s="4"/>
      <c r="I1540" s="4"/>
      <c r="J1540" s="4"/>
      <c r="K1540" s="4"/>
      <c r="L1540" s="4"/>
      <c r="M1540" s="4"/>
      <c r="N1540" s="4"/>
      <c r="O1540" s="4"/>
      <c r="P1540" s="4"/>
      <c r="Q1540" s="4"/>
      <c r="R1540" s="4"/>
      <c r="S1540" s="4"/>
      <c r="T1540" s="4"/>
      <c r="U1540" s="4"/>
      <c r="V1540" s="4"/>
      <c r="W1540" s="4"/>
      <c r="X1540" s="4"/>
      <c r="Y1540" s="4"/>
      <c r="Z1540" s="4"/>
      <c r="AA1540" s="4"/>
      <c r="AB1540" s="5"/>
    </row>
    <row r="1541" spans="1:28" x14ac:dyDescent="0.35">
      <c r="A1541" s="3"/>
      <c r="B1541" s="4"/>
      <c r="C1541" s="4"/>
      <c r="D1541" s="4"/>
      <c r="E1541" s="4"/>
      <c r="F1541" s="4"/>
      <c r="G1541" s="4"/>
      <c r="H1541" s="4"/>
      <c r="I1541" s="4"/>
      <c r="J1541" s="4"/>
      <c r="K1541" s="4"/>
      <c r="L1541" s="4"/>
      <c r="M1541" s="4"/>
      <c r="N1541" s="4"/>
      <c r="O1541" s="4"/>
      <c r="P1541" s="4"/>
      <c r="Q1541" s="4"/>
      <c r="R1541" s="4"/>
      <c r="S1541" s="4"/>
      <c r="T1541" s="4"/>
      <c r="U1541" s="4"/>
      <c r="V1541" s="4"/>
      <c r="W1541" s="4"/>
      <c r="X1541" s="4"/>
      <c r="Y1541" s="4"/>
      <c r="Z1541" s="4"/>
      <c r="AA1541" s="4"/>
      <c r="AB1541" s="5"/>
    </row>
    <row r="1542" spans="1:28" x14ac:dyDescent="0.35">
      <c r="A1542" s="3"/>
      <c r="B1542" s="4"/>
      <c r="C1542" s="4"/>
      <c r="D1542" s="4"/>
      <c r="E1542" s="4"/>
      <c r="F1542" s="4"/>
      <c r="G1542" s="4"/>
      <c r="H1542" s="4"/>
      <c r="I1542" s="4"/>
      <c r="J1542" s="4"/>
      <c r="K1542" s="4"/>
      <c r="L1542" s="4"/>
      <c r="M1542" s="4"/>
      <c r="N1542" s="4"/>
      <c r="O1542" s="4"/>
      <c r="P1542" s="4"/>
      <c r="Q1542" s="4"/>
      <c r="R1542" s="4"/>
      <c r="S1542" s="4"/>
      <c r="T1542" s="4"/>
      <c r="U1542" s="4"/>
      <c r="V1542" s="4"/>
      <c r="W1542" s="4"/>
      <c r="X1542" s="4"/>
      <c r="Y1542" s="4"/>
      <c r="Z1542" s="4"/>
      <c r="AA1542" s="4"/>
      <c r="AB1542" s="5"/>
    </row>
    <row r="1543" spans="1:28" x14ac:dyDescent="0.35">
      <c r="A1543" s="3"/>
      <c r="B1543" s="4"/>
      <c r="C1543" s="4"/>
      <c r="D1543" s="4"/>
      <c r="E1543" s="4"/>
      <c r="F1543" s="4"/>
      <c r="G1543" s="4"/>
      <c r="H1543" s="4"/>
      <c r="I1543" s="4"/>
      <c r="J1543" s="4"/>
      <c r="K1543" s="4"/>
      <c r="L1543" s="4"/>
      <c r="M1543" s="4"/>
      <c r="N1543" s="4"/>
      <c r="O1543" s="4"/>
      <c r="P1543" s="4"/>
      <c r="Q1543" s="4"/>
      <c r="R1543" s="4"/>
      <c r="S1543" s="4"/>
      <c r="T1543" s="4"/>
      <c r="U1543" s="4"/>
      <c r="V1543" s="4"/>
      <c r="W1543" s="4"/>
      <c r="X1543" s="4"/>
      <c r="Y1543" s="4"/>
      <c r="Z1543" s="4"/>
      <c r="AA1543" s="4"/>
      <c r="AB1543" s="5"/>
    </row>
    <row r="1544" spans="1:28" x14ac:dyDescent="0.35">
      <c r="A1544" s="3"/>
      <c r="B1544" s="4"/>
      <c r="C1544" s="4"/>
      <c r="D1544" s="4"/>
      <c r="E1544" s="4"/>
      <c r="F1544" s="4"/>
      <c r="G1544" s="4"/>
      <c r="H1544" s="4"/>
      <c r="I1544" s="4"/>
      <c r="J1544" s="4"/>
      <c r="K1544" s="4"/>
      <c r="L1544" s="4"/>
      <c r="M1544" s="4"/>
      <c r="N1544" s="4"/>
      <c r="O1544" s="4"/>
      <c r="P1544" s="4"/>
      <c r="Q1544" s="4"/>
      <c r="R1544" s="4"/>
      <c r="S1544" s="4"/>
      <c r="T1544" s="4"/>
      <c r="U1544" s="4"/>
      <c r="V1544" s="4"/>
      <c r="W1544" s="4"/>
      <c r="X1544" s="4"/>
      <c r="Y1544" s="4"/>
      <c r="Z1544" s="4"/>
      <c r="AA1544" s="4"/>
      <c r="AB1544" s="5"/>
    </row>
    <row r="1545" spans="1:28" x14ac:dyDescent="0.35">
      <c r="A1545" s="3"/>
      <c r="B1545" s="4"/>
      <c r="C1545" s="4"/>
      <c r="D1545" s="4"/>
      <c r="E1545" s="4"/>
      <c r="F1545" s="4"/>
      <c r="G1545" s="4"/>
      <c r="H1545" s="4"/>
      <c r="I1545" s="4"/>
      <c r="J1545" s="4"/>
      <c r="K1545" s="4"/>
      <c r="L1545" s="4"/>
      <c r="M1545" s="4"/>
      <c r="N1545" s="4"/>
      <c r="O1545" s="4"/>
      <c r="P1545" s="4"/>
      <c r="Q1545" s="4"/>
      <c r="R1545" s="4"/>
      <c r="S1545" s="4"/>
      <c r="T1545" s="4"/>
      <c r="U1545" s="4"/>
      <c r="V1545" s="4"/>
      <c r="W1545" s="4"/>
      <c r="X1545" s="4"/>
      <c r="Y1545" s="4"/>
      <c r="Z1545" s="4"/>
      <c r="AA1545" s="4"/>
      <c r="AB1545" s="5"/>
    </row>
    <row r="1546" spans="1:28" x14ac:dyDescent="0.35">
      <c r="A1546" s="3"/>
      <c r="B1546" s="4"/>
      <c r="C1546" s="4"/>
      <c r="D1546" s="4"/>
      <c r="E1546" s="4"/>
      <c r="F1546" s="4"/>
      <c r="G1546" s="4"/>
      <c r="H1546" s="4"/>
      <c r="I1546" s="4"/>
      <c r="J1546" s="4"/>
      <c r="K1546" s="4"/>
      <c r="L1546" s="4"/>
      <c r="M1546" s="4"/>
      <c r="N1546" s="4"/>
      <c r="O1546" s="4"/>
      <c r="P1546" s="4"/>
      <c r="Q1546" s="4"/>
      <c r="R1546" s="4"/>
      <c r="S1546" s="4"/>
      <c r="T1546" s="4"/>
      <c r="U1546" s="4"/>
      <c r="V1546" s="4"/>
      <c r="W1546" s="4"/>
      <c r="X1546" s="4"/>
      <c r="Y1546" s="4"/>
      <c r="Z1546" s="4"/>
      <c r="AA1546" s="4"/>
      <c r="AB1546" s="5"/>
    </row>
    <row r="1547" spans="1:28" x14ac:dyDescent="0.35">
      <c r="A1547" s="3"/>
      <c r="B1547" s="4"/>
      <c r="C1547" s="4"/>
      <c r="D1547" s="4"/>
      <c r="E1547" s="4"/>
      <c r="F1547" s="4"/>
      <c r="G1547" s="4"/>
      <c r="H1547" s="4"/>
      <c r="I1547" s="4"/>
      <c r="J1547" s="4"/>
      <c r="K1547" s="4"/>
      <c r="L1547" s="4"/>
      <c r="M1547" s="4"/>
      <c r="N1547" s="4"/>
      <c r="O1547" s="4"/>
      <c r="P1547" s="4"/>
      <c r="Q1547" s="4"/>
      <c r="R1547" s="4"/>
      <c r="S1547" s="4"/>
      <c r="T1547" s="4"/>
      <c r="U1547" s="4"/>
      <c r="V1547" s="4"/>
      <c r="W1547" s="4"/>
      <c r="X1547" s="4"/>
      <c r="Y1547" s="4"/>
      <c r="Z1547" s="4"/>
      <c r="AA1547" s="4"/>
      <c r="AB1547" s="5"/>
    </row>
    <row r="1548" spans="1:28" x14ac:dyDescent="0.35">
      <c r="A1548" s="3"/>
      <c r="B1548" s="4"/>
      <c r="C1548" s="4"/>
      <c r="D1548" s="4"/>
      <c r="E1548" s="4"/>
      <c r="F1548" s="4"/>
      <c r="G1548" s="4"/>
      <c r="H1548" s="4"/>
      <c r="I1548" s="4"/>
      <c r="J1548" s="4"/>
      <c r="K1548" s="4"/>
      <c r="L1548" s="4"/>
      <c r="M1548" s="4"/>
      <c r="N1548" s="4"/>
      <c r="O1548" s="4"/>
      <c r="P1548" s="4"/>
      <c r="Q1548" s="4"/>
      <c r="R1548" s="4"/>
      <c r="S1548" s="4"/>
      <c r="T1548" s="4"/>
      <c r="U1548" s="4"/>
      <c r="V1548" s="4"/>
      <c r="W1548" s="4"/>
      <c r="X1548" s="4"/>
      <c r="Y1548" s="4"/>
      <c r="Z1548" s="4"/>
      <c r="AA1548" s="4"/>
      <c r="AB1548" s="5"/>
    </row>
    <row r="1549" spans="1:28" x14ac:dyDescent="0.35">
      <c r="A1549" s="3"/>
      <c r="B1549" s="4"/>
      <c r="C1549" s="4"/>
      <c r="D1549" s="4"/>
      <c r="E1549" s="4"/>
      <c r="F1549" s="4"/>
      <c r="G1549" s="4"/>
      <c r="H1549" s="4"/>
      <c r="I1549" s="4"/>
      <c r="J1549" s="4"/>
      <c r="K1549" s="4"/>
      <c r="L1549" s="4"/>
      <c r="M1549" s="4"/>
      <c r="N1549" s="4"/>
      <c r="O1549" s="4"/>
      <c r="P1549" s="4"/>
      <c r="Q1549" s="4"/>
      <c r="R1549" s="4"/>
      <c r="S1549" s="4"/>
      <c r="T1549" s="4"/>
      <c r="U1549" s="4"/>
      <c r="V1549" s="4"/>
      <c r="W1549" s="4"/>
      <c r="X1549" s="4"/>
      <c r="Y1549" s="4"/>
      <c r="Z1549" s="4"/>
      <c r="AA1549" s="4"/>
      <c r="AB1549" s="5"/>
    </row>
    <row r="1550" spans="1:28" x14ac:dyDescent="0.35">
      <c r="A1550" s="3"/>
      <c r="B1550" s="4"/>
      <c r="C1550" s="4"/>
      <c r="D1550" s="4"/>
      <c r="E1550" s="4"/>
      <c r="F1550" s="4"/>
      <c r="G1550" s="4"/>
      <c r="H1550" s="4"/>
      <c r="I1550" s="4"/>
      <c r="J1550" s="4"/>
      <c r="K1550" s="4"/>
      <c r="L1550" s="4"/>
      <c r="M1550" s="4"/>
      <c r="N1550" s="4"/>
      <c r="O1550" s="4"/>
      <c r="P1550" s="4"/>
      <c r="Q1550" s="4"/>
      <c r="R1550" s="4"/>
      <c r="S1550" s="4"/>
      <c r="T1550" s="4"/>
      <c r="U1550" s="4"/>
      <c r="V1550" s="4"/>
      <c r="W1550" s="4"/>
      <c r="X1550" s="4"/>
      <c r="Y1550" s="4"/>
      <c r="Z1550" s="4"/>
      <c r="AA1550" s="4"/>
      <c r="AB1550" s="5"/>
    </row>
    <row r="1551" spans="1:28" x14ac:dyDescent="0.35">
      <c r="A1551" s="3"/>
      <c r="B1551" s="4"/>
      <c r="C1551" s="4"/>
      <c r="D1551" s="4"/>
      <c r="E1551" s="4"/>
      <c r="F1551" s="4"/>
      <c r="G1551" s="4"/>
      <c r="H1551" s="4"/>
      <c r="I1551" s="4"/>
      <c r="J1551" s="4"/>
      <c r="K1551" s="4"/>
      <c r="L1551" s="4"/>
      <c r="M1551" s="4"/>
      <c r="N1551" s="4"/>
      <c r="O1551" s="4"/>
      <c r="P1551" s="4"/>
      <c r="Q1551" s="4"/>
      <c r="R1551" s="4"/>
      <c r="S1551" s="4"/>
      <c r="T1551" s="4"/>
      <c r="U1551" s="4"/>
      <c r="V1551" s="4"/>
      <c r="W1551" s="4"/>
      <c r="X1551" s="4"/>
      <c r="Y1551" s="4"/>
      <c r="Z1551" s="4"/>
      <c r="AA1551" s="4"/>
      <c r="AB1551" s="5"/>
    </row>
    <row r="1552" spans="1:28" x14ac:dyDescent="0.35">
      <c r="A1552" s="3"/>
      <c r="B1552" s="4"/>
      <c r="C1552" s="4"/>
      <c r="D1552" s="4"/>
      <c r="E1552" s="4"/>
      <c r="F1552" s="4"/>
      <c r="G1552" s="4"/>
      <c r="H1552" s="4"/>
      <c r="I1552" s="4"/>
      <c r="J1552" s="4"/>
      <c r="K1552" s="4"/>
      <c r="L1552" s="4"/>
      <c r="M1552" s="4"/>
      <c r="N1552" s="4"/>
      <c r="O1552" s="4"/>
      <c r="P1552" s="4"/>
      <c r="Q1552" s="4"/>
      <c r="R1552" s="4"/>
      <c r="S1552" s="4"/>
      <c r="T1552" s="4"/>
      <c r="U1552" s="4"/>
      <c r="V1552" s="4"/>
      <c r="W1552" s="4"/>
      <c r="X1552" s="4"/>
      <c r="Y1552" s="4"/>
      <c r="Z1552" s="4"/>
      <c r="AA1552" s="4"/>
      <c r="AB1552" s="5"/>
    </row>
    <row r="1553" spans="1:28" x14ac:dyDescent="0.35">
      <c r="A1553" s="3"/>
      <c r="B1553" s="4"/>
      <c r="C1553" s="4"/>
      <c r="D1553" s="4"/>
      <c r="E1553" s="4"/>
      <c r="F1553" s="4"/>
      <c r="G1553" s="4"/>
      <c r="H1553" s="4"/>
      <c r="I1553" s="4"/>
      <c r="J1553" s="4"/>
      <c r="K1553" s="4"/>
      <c r="L1553" s="4"/>
      <c r="M1553" s="4"/>
      <c r="N1553" s="4"/>
      <c r="O1553" s="4"/>
      <c r="P1553" s="4"/>
      <c r="Q1553" s="4"/>
      <c r="R1553" s="4"/>
      <c r="S1553" s="4"/>
      <c r="T1553" s="4"/>
      <c r="U1553" s="4"/>
      <c r="V1553" s="4"/>
      <c r="W1553" s="4"/>
      <c r="X1553" s="4"/>
      <c r="Y1553" s="4"/>
      <c r="Z1553" s="4"/>
      <c r="AA1553" s="4"/>
      <c r="AB1553" s="5"/>
    </row>
    <row r="1554" spans="1:28" x14ac:dyDescent="0.35">
      <c r="A1554" s="3"/>
      <c r="B1554" s="4"/>
      <c r="C1554" s="4"/>
      <c r="D1554" s="4"/>
      <c r="E1554" s="4"/>
      <c r="F1554" s="4"/>
      <c r="G1554" s="4"/>
      <c r="H1554" s="4"/>
      <c r="I1554" s="4"/>
      <c r="J1554" s="4"/>
      <c r="K1554" s="4"/>
      <c r="L1554" s="4"/>
      <c r="M1554" s="4"/>
      <c r="N1554" s="4"/>
      <c r="O1554" s="4"/>
      <c r="P1554" s="4"/>
      <c r="Q1554" s="4"/>
      <c r="R1554" s="4"/>
      <c r="S1554" s="4"/>
      <c r="T1554" s="4"/>
      <c r="U1554" s="4"/>
      <c r="V1554" s="4"/>
      <c r="W1554" s="4"/>
      <c r="X1554" s="4"/>
      <c r="Y1554" s="4"/>
      <c r="Z1554" s="4"/>
      <c r="AA1554" s="4"/>
      <c r="AB1554" s="5"/>
    </row>
    <row r="1555" spans="1:28" x14ac:dyDescent="0.35">
      <c r="A1555" s="3"/>
      <c r="B1555" s="4"/>
      <c r="C1555" s="4"/>
      <c r="D1555" s="4"/>
      <c r="E1555" s="4"/>
      <c r="F1555" s="4"/>
      <c r="G1555" s="4"/>
      <c r="H1555" s="4"/>
      <c r="I1555" s="4"/>
      <c r="J1555" s="4"/>
      <c r="K1555" s="4"/>
      <c r="L1555" s="4"/>
      <c r="M1555" s="4"/>
      <c r="N1555" s="4"/>
      <c r="O1555" s="4"/>
      <c r="P1555" s="4"/>
      <c r="Q1555" s="4"/>
      <c r="R1555" s="4"/>
      <c r="S1555" s="4"/>
      <c r="T1555" s="4"/>
      <c r="U1555" s="4"/>
      <c r="V1555" s="4"/>
      <c r="W1555" s="4"/>
      <c r="X1555" s="4"/>
      <c r="Y1555" s="4"/>
      <c r="Z1555" s="4"/>
      <c r="AA1555" s="4"/>
      <c r="AB1555" s="5"/>
    </row>
    <row r="1556" spans="1:28" x14ac:dyDescent="0.35">
      <c r="A1556" s="3"/>
      <c r="B1556" s="4"/>
      <c r="C1556" s="4"/>
      <c r="D1556" s="4"/>
      <c r="E1556" s="4"/>
      <c r="F1556" s="4"/>
      <c r="G1556" s="4"/>
      <c r="H1556" s="4"/>
      <c r="I1556" s="4"/>
      <c r="J1556" s="4"/>
      <c r="K1556" s="4"/>
      <c r="L1556" s="4"/>
      <c r="M1556" s="4"/>
      <c r="N1556" s="4"/>
      <c r="O1556" s="4"/>
      <c r="P1556" s="4"/>
      <c r="Q1556" s="4"/>
      <c r="R1556" s="4"/>
      <c r="S1556" s="4"/>
      <c r="T1556" s="4"/>
      <c r="U1556" s="4"/>
      <c r="V1556" s="4"/>
      <c r="W1556" s="4"/>
      <c r="X1556" s="4"/>
      <c r="Y1556" s="4"/>
      <c r="Z1556" s="4"/>
      <c r="AA1556" s="4"/>
      <c r="AB1556" s="5"/>
    </row>
    <row r="1557" spans="1:28" x14ac:dyDescent="0.35">
      <c r="A1557" s="3"/>
      <c r="B1557" s="4"/>
      <c r="C1557" s="4"/>
      <c r="D1557" s="4"/>
      <c r="E1557" s="4"/>
      <c r="F1557" s="4"/>
      <c r="G1557" s="4"/>
      <c r="H1557" s="4"/>
      <c r="I1557" s="4"/>
      <c r="J1557" s="4"/>
      <c r="K1557" s="4"/>
      <c r="L1557" s="4"/>
      <c r="M1557" s="4"/>
      <c r="N1557" s="4"/>
      <c r="O1557" s="4"/>
      <c r="P1557" s="4"/>
      <c r="Q1557" s="4"/>
      <c r="R1557" s="4"/>
      <c r="S1557" s="4"/>
      <c r="T1557" s="4"/>
      <c r="U1557" s="4"/>
      <c r="V1557" s="4"/>
      <c r="W1557" s="4"/>
      <c r="X1557" s="4"/>
      <c r="Y1557" s="4"/>
      <c r="Z1557" s="4"/>
      <c r="AA1557" s="4"/>
      <c r="AB1557" s="5"/>
    </row>
    <row r="1558" spans="1:28" x14ac:dyDescent="0.35">
      <c r="A1558" s="3"/>
      <c r="B1558" s="4"/>
      <c r="C1558" s="4"/>
      <c r="D1558" s="4"/>
      <c r="E1558" s="4"/>
      <c r="F1558" s="4"/>
      <c r="G1558" s="4"/>
      <c r="H1558" s="4"/>
      <c r="I1558" s="4"/>
      <c r="J1558" s="4"/>
      <c r="K1558" s="4"/>
      <c r="L1558" s="4"/>
      <c r="M1558" s="4"/>
      <c r="N1558" s="4"/>
      <c r="O1558" s="4"/>
      <c r="P1558" s="4"/>
      <c r="Q1558" s="4"/>
      <c r="R1558" s="4"/>
      <c r="S1558" s="4"/>
      <c r="T1558" s="4"/>
      <c r="U1558" s="4"/>
      <c r="V1558" s="4"/>
      <c r="W1558" s="4"/>
      <c r="X1558" s="4"/>
      <c r="Y1558" s="4"/>
      <c r="Z1558" s="4"/>
      <c r="AA1558" s="4"/>
      <c r="AB1558" s="5"/>
    </row>
    <row r="1559" spans="1:28" x14ac:dyDescent="0.35">
      <c r="A1559" s="3"/>
      <c r="B1559" s="4"/>
      <c r="C1559" s="4"/>
      <c r="D1559" s="4"/>
      <c r="E1559" s="4"/>
      <c r="F1559" s="4"/>
      <c r="G1559" s="4"/>
      <c r="H1559" s="4"/>
      <c r="I1559" s="4"/>
      <c r="J1559" s="4"/>
      <c r="K1559" s="4"/>
      <c r="L1559" s="4"/>
      <c r="M1559" s="4"/>
      <c r="N1559" s="4"/>
      <c r="O1559" s="4"/>
      <c r="P1559" s="4"/>
      <c r="Q1559" s="4"/>
      <c r="R1559" s="4"/>
      <c r="S1559" s="4"/>
      <c r="T1559" s="4"/>
      <c r="U1559" s="4"/>
      <c r="V1559" s="4"/>
      <c r="W1559" s="4"/>
      <c r="X1559" s="4"/>
      <c r="Y1559" s="4"/>
      <c r="Z1559" s="4"/>
      <c r="AA1559" s="4"/>
      <c r="AB1559" s="5"/>
    </row>
    <row r="1560" spans="1:28" x14ac:dyDescent="0.35">
      <c r="A1560" s="3"/>
      <c r="B1560" s="4"/>
      <c r="C1560" s="4"/>
      <c r="D1560" s="4"/>
      <c r="E1560" s="4"/>
      <c r="F1560" s="4"/>
      <c r="G1560" s="4"/>
      <c r="H1560" s="4"/>
      <c r="I1560" s="4"/>
      <c r="J1560" s="4"/>
      <c r="K1560" s="4"/>
      <c r="L1560" s="4"/>
      <c r="M1560" s="4"/>
      <c r="N1560" s="4"/>
      <c r="O1560" s="4"/>
      <c r="P1560" s="4"/>
      <c r="Q1560" s="4"/>
      <c r="R1560" s="4"/>
      <c r="S1560" s="4"/>
      <c r="T1560" s="4"/>
      <c r="U1560" s="4"/>
      <c r="V1560" s="4"/>
      <c r="W1560" s="4"/>
      <c r="X1560" s="4"/>
      <c r="Y1560" s="4"/>
      <c r="Z1560" s="4"/>
      <c r="AA1560" s="4"/>
      <c r="AB1560" s="5"/>
    </row>
    <row r="1561" spans="1:28" x14ac:dyDescent="0.35">
      <c r="A1561" s="3"/>
      <c r="B1561" s="4"/>
      <c r="C1561" s="4"/>
      <c r="D1561" s="4"/>
      <c r="E1561" s="4"/>
      <c r="F1561" s="4"/>
      <c r="G1561" s="4"/>
      <c r="H1561" s="4"/>
      <c r="I1561" s="4"/>
      <c r="J1561" s="4"/>
      <c r="K1561" s="4"/>
      <c r="L1561" s="4"/>
      <c r="M1561" s="4"/>
      <c r="N1561" s="4"/>
      <c r="O1561" s="4"/>
      <c r="P1561" s="4"/>
      <c r="Q1561" s="4"/>
      <c r="R1561" s="4"/>
      <c r="S1561" s="4"/>
      <c r="T1561" s="4"/>
      <c r="U1561" s="4"/>
      <c r="V1561" s="4"/>
      <c r="W1561" s="4"/>
      <c r="X1561" s="4"/>
      <c r="Y1561" s="4"/>
      <c r="Z1561" s="4"/>
      <c r="AA1561" s="4"/>
      <c r="AB1561" s="5"/>
    </row>
    <row r="1562" spans="1:28" x14ac:dyDescent="0.35">
      <c r="A1562" s="3"/>
      <c r="B1562" s="4"/>
      <c r="C1562" s="4"/>
      <c r="D1562" s="4"/>
      <c r="E1562" s="4"/>
      <c r="F1562" s="4"/>
      <c r="G1562" s="4"/>
      <c r="H1562" s="4"/>
      <c r="I1562" s="4"/>
      <c r="J1562" s="4"/>
      <c r="K1562" s="4"/>
      <c r="L1562" s="4"/>
      <c r="M1562" s="4"/>
      <c r="N1562" s="4"/>
      <c r="O1562" s="4"/>
      <c r="P1562" s="4"/>
      <c r="Q1562" s="4"/>
      <c r="R1562" s="4"/>
      <c r="S1562" s="4"/>
      <c r="T1562" s="4"/>
      <c r="U1562" s="4"/>
      <c r="V1562" s="4"/>
      <c r="W1562" s="4"/>
      <c r="X1562" s="4"/>
      <c r="Y1562" s="4"/>
      <c r="Z1562" s="4"/>
      <c r="AA1562" s="4"/>
      <c r="AB1562" s="5"/>
    </row>
    <row r="1563" spans="1:28" x14ac:dyDescent="0.35">
      <c r="A1563" s="3"/>
      <c r="B1563" s="4"/>
      <c r="C1563" s="4"/>
      <c r="D1563" s="4"/>
      <c r="E1563" s="4"/>
      <c r="F1563" s="4"/>
      <c r="G1563" s="4"/>
      <c r="H1563" s="4"/>
      <c r="I1563" s="4"/>
      <c r="J1563" s="4"/>
      <c r="K1563" s="4"/>
      <c r="L1563" s="4"/>
      <c r="M1563" s="4"/>
      <c r="N1563" s="4"/>
      <c r="O1563" s="4"/>
      <c r="P1563" s="4"/>
      <c r="Q1563" s="4"/>
      <c r="R1563" s="4"/>
      <c r="S1563" s="4"/>
      <c r="T1563" s="4"/>
      <c r="U1563" s="4"/>
      <c r="V1563" s="4"/>
      <c r="W1563" s="4"/>
      <c r="X1563" s="4"/>
      <c r="Y1563" s="4"/>
      <c r="Z1563" s="4"/>
      <c r="AA1563" s="4"/>
      <c r="AB1563" s="5"/>
    </row>
    <row r="1564" spans="1:28" x14ac:dyDescent="0.35">
      <c r="A1564" s="3"/>
      <c r="B1564" s="4"/>
      <c r="C1564" s="4"/>
      <c r="D1564" s="4"/>
      <c r="E1564" s="4"/>
      <c r="F1564" s="4"/>
      <c r="G1564" s="4"/>
      <c r="H1564" s="4"/>
      <c r="I1564" s="4"/>
      <c r="J1564" s="4"/>
      <c r="K1564" s="4"/>
      <c r="L1564" s="4"/>
      <c r="M1564" s="4"/>
      <c r="N1564" s="4"/>
      <c r="O1564" s="4"/>
      <c r="P1564" s="4"/>
      <c r="Q1564" s="4"/>
      <c r="R1564" s="4"/>
      <c r="S1564" s="4"/>
      <c r="T1564" s="4"/>
      <c r="U1564" s="4"/>
      <c r="V1564" s="4"/>
      <c r="W1564" s="4"/>
      <c r="X1564" s="4"/>
      <c r="Y1564" s="4"/>
      <c r="Z1564" s="4"/>
      <c r="AA1564" s="4"/>
      <c r="AB1564" s="5"/>
    </row>
    <row r="1565" spans="1:28" x14ac:dyDescent="0.35">
      <c r="A1565" s="3"/>
      <c r="B1565" s="4"/>
      <c r="C1565" s="4"/>
      <c r="D1565" s="4"/>
      <c r="E1565" s="4"/>
      <c r="F1565" s="4"/>
      <c r="G1565" s="4"/>
      <c r="H1565" s="4"/>
      <c r="I1565" s="4"/>
      <c r="J1565" s="4"/>
      <c r="K1565" s="4"/>
      <c r="L1565" s="4"/>
      <c r="M1565" s="4"/>
      <c r="N1565" s="4"/>
      <c r="O1565" s="4"/>
      <c r="P1565" s="4"/>
      <c r="Q1565" s="4"/>
      <c r="R1565" s="4"/>
      <c r="S1565" s="4"/>
      <c r="T1565" s="4"/>
      <c r="U1565" s="4"/>
      <c r="V1565" s="4"/>
      <c r="W1565" s="4"/>
      <c r="X1565" s="4"/>
      <c r="Y1565" s="4"/>
      <c r="Z1565" s="4"/>
      <c r="AA1565" s="4"/>
      <c r="AB1565" s="5"/>
    </row>
    <row r="1566" spans="1:28" x14ac:dyDescent="0.35">
      <c r="A1566" s="3"/>
      <c r="B1566" s="4"/>
      <c r="C1566" s="4"/>
      <c r="D1566" s="4"/>
      <c r="E1566" s="4"/>
      <c r="F1566" s="4"/>
      <c r="G1566" s="4"/>
      <c r="H1566" s="4"/>
      <c r="I1566" s="4"/>
      <c r="J1566" s="4"/>
      <c r="K1566" s="4"/>
      <c r="L1566" s="4"/>
      <c r="M1566" s="4"/>
      <c r="N1566" s="4"/>
      <c r="O1566" s="4"/>
      <c r="P1566" s="4"/>
      <c r="Q1566" s="4"/>
      <c r="R1566" s="4"/>
      <c r="S1566" s="4"/>
      <c r="T1566" s="4"/>
      <c r="U1566" s="4"/>
      <c r="V1566" s="4"/>
      <c r="W1566" s="4"/>
      <c r="X1566" s="4"/>
      <c r="Y1566" s="4"/>
      <c r="Z1566" s="4"/>
      <c r="AA1566" s="4"/>
      <c r="AB1566" s="5"/>
    </row>
    <row r="1567" spans="1:28" x14ac:dyDescent="0.35">
      <c r="A1567" s="3"/>
      <c r="B1567" s="4"/>
      <c r="C1567" s="4"/>
      <c r="D1567" s="4"/>
      <c r="E1567" s="4"/>
      <c r="F1567" s="4"/>
      <c r="G1567" s="4"/>
      <c r="H1567" s="4"/>
      <c r="I1567" s="4"/>
      <c r="J1567" s="4"/>
      <c r="K1567" s="4"/>
      <c r="L1567" s="4"/>
      <c r="M1567" s="4"/>
      <c r="N1567" s="4"/>
      <c r="O1567" s="4"/>
      <c r="P1567" s="4"/>
      <c r="Q1567" s="4"/>
      <c r="R1567" s="4"/>
      <c r="S1567" s="4"/>
      <c r="T1567" s="4"/>
      <c r="U1567" s="4"/>
      <c r="V1567" s="4"/>
      <c r="W1567" s="4"/>
      <c r="X1567" s="4"/>
      <c r="Y1567" s="4"/>
      <c r="Z1567" s="4"/>
      <c r="AA1567" s="4"/>
      <c r="AB1567" s="5"/>
    </row>
    <row r="1568" spans="1:28" x14ac:dyDescent="0.35">
      <c r="A1568" s="3"/>
      <c r="B1568" s="4"/>
      <c r="C1568" s="4"/>
      <c r="D1568" s="4"/>
      <c r="E1568" s="4"/>
      <c r="F1568" s="4"/>
      <c r="G1568" s="4"/>
      <c r="H1568" s="4"/>
      <c r="I1568" s="4"/>
      <c r="J1568" s="4"/>
      <c r="K1568" s="4"/>
      <c r="L1568" s="4"/>
      <c r="M1568" s="4"/>
      <c r="N1568" s="4"/>
      <c r="O1568" s="4"/>
      <c r="P1568" s="4"/>
      <c r="Q1568" s="4"/>
      <c r="R1568" s="4"/>
      <c r="S1568" s="4"/>
      <c r="T1568" s="4"/>
      <c r="U1568" s="4"/>
      <c r="V1568" s="4"/>
      <c r="W1568" s="4"/>
      <c r="X1568" s="4"/>
      <c r="Y1568" s="4"/>
      <c r="Z1568" s="4"/>
      <c r="AA1568" s="4"/>
      <c r="AB1568" s="5"/>
    </row>
    <row r="1569" spans="1:28" x14ac:dyDescent="0.35">
      <c r="A1569" s="3"/>
      <c r="B1569" s="4"/>
      <c r="C1569" s="4"/>
      <c r="D1569" s="4"/>
      <c r="E1569" s="4"/>
      <c r="F1569" s="4"/>
      <c r="G1569" s="4"/>
      <c r="H1569" s="4"/>
      <c r="I1569" s="4"/>
      <c r="J1569" s="4"/>
      <c r="K1569" s="4"/>
      <c r="L1569" s="4"/>
      <c r="M1569" s="4"/>
      <c r="N1569" s="4"/>
      <c r="O1569" s="4"/>
      <c r="P1569" s="4"/>
      <c r="Q1569" s="4"/>
      <c r="R1569" s="4"/>
      <c r="S1569" s="4"/>
      <c r="T1569" s="4"/>
      <c r="U1569" s="4"/>
      <c r="V1569" s="4"/>
      <c r="W1569" s="4"/>
      <c r="X1569" s="4"/>
      <c r="Y1569" s="4"/>
      <c r="Z1569" s="4"/>
      <c r="AA1569" s="4"/>
      <c r="AB1569" s="5"/>
    </row>
    <row r="1570" spans="1:28" x14ac:dyDescent="0.35">
      <c r="A1570" s="3"/>
      <c r="B1570" s="4"/>
      <c r="C1570" s="4"/>
      <c r="D1570" s="4"/>
      <c r="E1570" s="4"/>
      <c r="F1570" s="4"/>
      <c r="G1570" s="4"/>
      <c r="H1570" s="4"/>
      <c r="I1570" s="4"/>
      <c r="J1570" s="4"/>
      <c r="K1570" s="4"/>
      <c r="L1570" s="4"/>
      <c r="M1570" s="4"/>
      <c r="N1570" s="4"/>
      <c r="O1570" s="4"/>
      <c r="P1570" s="4"/>
      <c r="Q1570" s="4"/>
      <c r="R1570" s="4"/>
      <c r="S1570" s="4"/>
      <c r="T1570" s="4"/>
      <c r="U1570" s="4"/>
      <c r="V1570" s="4"/>
      <c r="W1570" s="4"/>
      <c r="X1570" s="4"/>
      <c r="Y1570" s="4"/>
      <c r="Z1570" s="4"/>
      <c r="AA1570" s="4"/>
      <c r="AB1570" s="5"/>
    </row>
    <row r="1571" spans="1:28" x14ac:dyDescent="0.35">
      <c r="A1571" s="3"/>
      <c r="B1571" s="4"/>
      <c r="C1571" s="4"/>
      <c r="D1571" s="4"/>
      <c r="E1571" s="4"/>
      <c r="F1571" s="4"/>
      <c r="G1571" s="4"/>
      <c r="H1571" s="4"/>
      <c r="I1571" s="4"/>
      <c r="J1571" s="4"/>
      <c r="K1571" s="4"/>
      <c r="L1571" s="4"/>
      <c r="M1571" s="4"/>
      <c r="N1571" s="4"/>
      <c r="O1571" s="4"/>
      <c r="P1571" s="4"/>
      <c r="Q1571" s="4"/>
      <c r="R1571" s="4"/>
      <c r="S1571" s="4"/>
      <c r="T1571" s="4"/>
      <c r="U1571" s="4"/>
      <c r="V1571" s="4"/>
      <c r="W1571" s="4"/>
      <c r="X1571" s="4"/>
      <c r="Y1571" s="4"/>
      <c r="Z1571" s="4"/>
      <c r="AA1571" s="4"/>
      <c r="AB1571" s="5"/>
    </row>
    <row r="1572" spans="1:28" x14ac:dyDescent="0.35">
      <c r="A1572" s="3"/>
      <c r="B1572" s="4"/>
      <c r="C1572" s="4"/>
      <c r="D1572" s="4"/>
      <c r="E1572" s="4"/>
      <c r="F1572" s="4"/>
      <c r="G1572" s="4"/>
      <c r="H1572" s="4"/>
      <c r="I1572" s="4"/>
      <c r="J1572" s="4"/>
      <c r="K1572" s="4"/>
      <c r="L1572" s="4"/>
      <c r="M1572" s="4"/>
      <c r="N1572" s="4"/>
      <c r="O1572" s="4"/>
      <c r="P1572" s="4"/>
      <c r="Q1572" s="4"/>
      <c r="R1572" s="4"/>
      <c r="S1572" s="4"/>
      <c r="T1572" s="4"/>
      <c r="U1572" s="4"/>
      <c r="V1572" s="4"/>
      <c r="W1572" s="4"/>
      <c r="X1572" s="4"/>
      <c r="Y1572" s="4"/>
      <c r="Z1572" s="4"/>
      <c r="AA1572" s="4"/>
      <c r="AB1572" s="5"/>
    </row>
    <row r="1573" spans="1:28" x14ac:dyDescent="0.35">
      <c r="A1573" s="3"/>
      <c r="B1573" s="4"/>
      <c r="C1573" s="4"/>
      <c r="D1573" s="4"/>
      <c r="E1573" s="4"/>
      <c r="F1573" s="4"/>
      <c r="G1573" s="4"/>
      <c r="H1573" s="4"/>
      <c r="I1573" s="4"/>
      <c r="J1573" s="4"/>
      <c r="K1573" s="4"/>
      <c r="L1573" s="4"/>
      <c r="M1573" s="4"/>
      <c r="N1573" s="4"/>
      <c r="O1573" s="4"/>
      <c r="P1573" s="4"/>
      <c r="Q1573" s="4"/>
      <c r="R1573" s="4"/>
      <c r="S1573" s="4"/>
      <c r="T1573" s="4"/>
      <c r="U1573" s="4"/>
      <c r="V1573" s="4"/>
      <c r="W1573" s="4"/>
      <c r="X1573" s="4"/>
      <c r="Y1573" s="4"/>
      <c r="Z1573" s="4"/>
      <c r="AA1573" s="4"/>
      <c r="AB1573" s="5"/>
    </row>
    <row r="1574" spans="1:28" x14ac:dyDescent="0.35">
      <c r="A1574" s="3"/>
      <c r="B1574" s="4"/>
      <c r="C1574" s="4"/>
      <c r="D1574" s="4"/>
      <c r="E1574" s="4"/>
      <c r="F1574" s="4"/>
      <c r="G1574" s="4"/>
      <c r="H1574" s="4"/>
      <c r="I1574" s="4"/>
      <c r="J1574" s="4"/>
      <c r="K1574" s="4"/>
      <c r="L1574" s="4"/>
      <c r="M1574" s="4"/>
      <c r="N1574" s="4"/>
      <c r="O1574" s="4"/>
      <c r="P1574" s="4"/>
      <c r="Q1574" s="4"/>
      <c r="R1574" s="4"/>
      <c r="S1574" s="4"/>
      <c r="T1574" s="4"/>
      <c r="U1574" s="4"/>
      <c r="V1574" s="4"/>
      <c r="W1574" s="4"/>
      <c r="X1574" s="4"/>
      <c r="Y1574" s="4"/>
      <c r="Z1574" s="4"/>
      <c r="AA1574" s="4"/>
      <c r="AB1574" s="5"/>
    </row>
    <row r="1575" spans="1:28" x14ac:dyDescent="0.35">
      <c r="A1575" s="3"/>
      <c r="B1575" s="4"/>
      <c r="C1575" s="4"/>
      <c r="D1575" s="4"/>
      <c r="E1575" s="4"/>
      <c r="F1575" s="4"/>
      <c r="G1575" s="4"/>
      <c r="H1575" s="4"/>
      <c r="I1575" s="4"/>
      <c r="J1575" s="4"/>
      <c r="K1575" s="4"/>
      <c r="L1575" s="4"/>
      <c r="M1575" s="4"/>
      <c r="N1575" s="4"/>
      <c r="O1575" s="4"/>
      <c r="P1575" s="4"/>
      <c r="Q1575" s="4"/>
      <c r="R1575" s="4"/>
      <c r="S1575" s="4"/>
      <c r="T1575" s="4"/>
      <c r="U1575" s="4"/>
      <c r="V1575" s="4"/>
      <c r="W1575" s="4"/>
      <c r="X1575" s="4"/>
      <c r="Y1575" s="4"/>
      <c r="Z1575" s="4"/>
      <c r="AA1575" s="4"/>
      <c r="AB1575" s="5"/>
    </row>
    <row r="1576" spans="1:28" x14ac:dyDescent="0.35">
      <c r="A1576" s="3"/>
      <c r="B1576" s="4"/>
      <c r="C1576" s="4"/>
      <c r="D1576" s="4"/>
      <c r="E1576" s="4"/>
      <c r="F1576" s="4"/>
      <c r="G1576" s="4"/>
      <c r="H1576" s="4"/>
      <c r="I1576" s="4"/>
      <c r="J1576" s="4"/>
      <c r="K1576" s="4"/>
      <c r="L1576" s="4"/>
      <c r="M1576" s="4"/>
      <c r="N1576" s="4"/>
      <c r="O1576" s="4"/>
      <c r="P1576" s="4"/>
      <c r="Q1576" s="4"/>
      <c r="R1576" s="4"/>
      <c r="S1576" s="4"/>
      <c r="T1576" s="4"/>
      <c r="U1576" s="4"/>
      <c r="V1576" s="4"/>
      <c r="W1576" s="4"/>
      <c r="X1576" s="4"/>
      <c r="Y1576" s="4"/>
      <c r="Z1576" s="4"/>
      <c r="AA1576" s="4"/>
      <c r="AB1576" s="5"/>
    </row>
    <row r="1577" spans="1:28" x14ac:dyDescent="0.35">
      <c r="A1577" s="3"/>
      <c r="B1577" s="4"/>
      <c r="C1577" s="4"/>
      <c r="D1577" s="4"/>
      <c r="E1577" s="4"/>
      <c r="F1577" s="4"/>
      <c r="G1577" s="4"/>
      <c r="H1577" s="4"/>
      <c r="I1577" s="4"/>
      <c r="J1577" s="4"/>
      <c r="K1577" s="4"/>
      <c r="L1577" s="4"/>
      <c r="M1577" s="4"/>
      <c r="N1577" s="4"/>
      <c r="O1577" s="4"/>
      <c r="P1577" s="4"/>
      <c r="Q1577" s="4"/>
      <c r="R1577" s="4"/>
      <c r="S1577" s="4"/>
      <c r="T1577" s="4"/>
      <c r="U1577" s="4"/>
      <c r="V1577" s="4"/>
      <c r="W1577" s="4"/>
      <c r="X1577" s="4"/>
      <c r="Y1577" s="4"/>
      <c r="Z1577" s="4"/>
      <c r="AA1577" s="4"/>
      <c r="AB1577" s="5"/>
    </row>
    <row r="1578" spans="1:28" x14ac:dyDescent="0.35">
      <c r="A1578" s="3"/>
      <c r="B1578" s="4"/>
      <c r="C1578" s="4"/>
      <c r="D1578" s="4"/>
      <c r="E1578" s="4"/>
      <c r="F1578" s="4"/>
      <c r="G1578" s="4"/>
      <c r="H1578" s="4"/>
      <c r="I1578" s="4"/>
      <c r="J1578" s="4"/>
      <c r="K1578" s="4"/>
      <c r="L1578" s="4"/>
      <c r="M1578" s="4"/>
      <c r="N1578" s="4"/>
      <c r="O1578" s="4"/>
      <c r="P1578" s="4"/>
      <c r="Q1578" s="4"/>
      <c r="R1578" s="4"/>
      <c r="S1578" s="4"/>
      <c r="T1578" s="4"/>
      <c r="U1578" s="4"/>
      <c r="V1578" s="4"/>
      <c r="W1578" s="4"/>
      <c r="X1578" s="4"/>
      <c r="Y1578" s="4"/>
      <c r="Z1578" s="4"/>
      <c r="AA1578" s="4"/>
      <c r="AB1578" s="5"/>
    </row>
    <row r="1579" spans="1:28" x14ac:dyDescent="0.35">
      <c r="A1579" s="3"/>
      <c r="B1579" s="4"/>
      <c r="C1579" s="4"/>
      <c r="D1579" s="4"/>
      <c r="E1579" s="4"/>
      <c r="F1579" s="4"/>
      <c r="G1579" s="4"/>
      <c r="H1579" s="4"/>
      <c r="I1579" s="4"/>
      <c r="J1579" s="4"/>
      <c r="K1579" s="4"/>
      <c r="L1579" s="4"/>
      <c r="M1579" s="4"/>
      <c r="N1579" s="4"/>
      <c r="O1579" s="4"/>
      <c r="P1579" s="4"/>
      <c r="Q1579" s="4"/>
      <c r="R1579" s="4"/>
      <c r="S1579" s="4"/>
      <c r="T1579" s="4"/>
      <c r="U1579" s="4"/>
      <c r="V1579" s="4"/>
      <c r="W1579" s="4"/>
      <c r="X1579" s="4"/>
      <c r="Y1579" s="4"/>
      <c r="Z1579" s="4"/>
      <c r="AA1579" s="4"/>
      <c r="AB1579" s="5"/>
    </row>
    <row r="1580" spans="1:28" x14ac:dyDescent="0.35">
      <c r="A1580" s="3"/>
      <c r="B1580" s="4"/>
      <c r="C1580" s="4"/>
      <c r="D1580" s="4"/>
      <c r="E1580" s="4"/>
      <c r="F1580" s="4"/>
      <c r="G1580" s="4"/>
      <c r="H1580" s="4"/>
      <c r="I1580" s="4"/>
      <c r="J1580" s="4"/>
      <c r="K1580" s="4"/>
      <c r="L1580" s="4"/>
      <c r="M1580" s="4"/>
      <c r="N1580" s="4"/>
      <c r="O1580" s="4"/>
      <c r="P1580" s="4"/>
      <c r="Q1580" s="4"/>
      <c r="R1580" s="4"/>
      <c r="S1580" s="4"/>
      <c r="T1580" s="4"/>
      <c r="U1580" s="4"/>
      <c r="V1580" s="4"/>
      <c r="W1580" s="4"/>
      <c r="X1580" s="4"/>
      <c r="Y1580" s="4"/>
      <c r="Z1580" s="4"/>
      <c r="AA1580" s="4"/>
      <c r="AB1580" s="5"/>
    </row>
    <row r="1581" spans="1:28" x14ac:dyDescent="0.35">
      <c r="A1581" s="3"/>
      <c r="B1581" s="4"/>
      <c r="C1581" s="4"/>
      <c r="D1581" s="4"/>
      <c r="E1581" s="4"/>
      <c r="F1581" s="4"/>
      <c r="G1581" s="4"/>
      <c r="H1581" s="4"/>
      <c r="I1581" s="4"/>
      <c r="J1581" s="4"/>
      <c r="K1581" s="4"/>
      <c r="L1581" s="4"/>
      <c r="M1581" s="4"/>
      <c r="N1581" s="4"/>
      <c r="O1581" s="4"/>
      <c r="P1581" s="4"/>
      <c r="Q1581" s="4"/>
      <c r="R1581" s="4"/>
      <c r="S1581" s="4"/>
      <c r="T1581" s="4"/>
      <c r="U1581" s="4"/>
      <c r="V1581" s="4"/>
      <c r="W1581" s="4"/>
      <c r="X1581" s="4"/>
      <c r="Y1581" s="4"/>
      <c r="Z1581" s="4"/>
      <c r="AA1581" s="4"/>
      <c r="AB1581" s="5"/>
    </row>
    <row r="1582" spans="1:28" x14ac:dyDescent="0.35">
      <c r="A1582" s="3"/>
      <c r="B1582" s="4"/>
      <c r="C1582" s="4"/>
      <c r="D1582" s="4"/>
      <c r="E1582" s="4"/>
      <c r="F1582" s="4"/>
      <c r="G1582" s="4"/>
      <c r="H1582" s="4"/>
      <c r="I1582" s="4"/>
      <c r="J1582" s="4"/>
      <c r="K1582" s="4"/>
      <c r="L1582" s="4"/>
      <c r="M1582" s="4"/>
      <c r="N1582" s="4"/>
      <c r="O1582" s="4"/>
      <c r="P1582" s="4"/>
      <c r="Q1582" s="4"/>
      <c r="R1582" s="4"/>
      <c r="S1582" s="4"/>
      <c r="T1582" s="4"/>
      <c r="U1582" s="4"/>
      <c r="V1582" s="4"/>
      <c r="W1582" s="4"/>
      <c r="X1582" s="4"/>
      <c r="Y1582" s="4"/>
      <c r="Z1582" s="4"/>
      <c r="AA1582" s="4"/>
      <c r="AB1582" s="5"/>
    </row>
    <row r="1583" spans="1:28" x14ac:dyDescent="0.35">
      <c r="A1583" s="3"/>
      <c r="B1583" s="4"/>
      <c r="C1583" s="4"/>
      <c r="D1583" s="4"/>
      <c r="E1583" s="4"/>
      <c r="F1583" s="4"/>
      <c r="G1583" s="4"/>
      <c r="H1583" s="4"/>
      <c r="I1583" s="4"/>
      <c r="J1583" s="4"/>
      <c r="K1583" s="4"/>
      <c r="L1583" s="4"/>
      <c r="M1583" s="4"/>
      <c r="N1583" s="4"/>
      <c r="O1583" s="4"/>
      <c r="P1583" s="4"/>
      <c r="Q1583" s="4"/>
      <c r="R1583" s="4"/>
      <c r="S1583" s="4"/>
      <c r="T1583" s="4"/>
      <c r="U1583" s="4"/>
      <c r="V1583" s="4"/>
      <c r="W1583" s="4"/>
      <c r="X1583" s="4"/>
      <c r="Y1583" s="4"/>
      <c r="Z1583" s="4"/>
      <c r="AA1583" s="4"/>
      <c r="AB1583" s="5"/>
    </row>
    <row r="1584" spans="1:28" x14ac:dyDescent="0.35">
      <c r="A1584" s="3"/>
      <c r="B1584" s="4"/>
      <c r="C1584" s="4"/>
      <c r="D1584" s="4"/>
      <c r="E1584" s="4"/>
      <c r="F1584" s="4"/>
      <c r="G1584" s="4"/>
      <c r="H1584" s="4"/>
      <c r="I1584" s="4"/>
      <c r="J1584" s="4"/>
      <c r="K1584" s="4"/>
      <c r="L1584" s="4"/>
      <c r="M1584" s="4"/>
      <c r="N1584" s="4"/>
      <c r="O1584" s="4"/>
      <c r="P1584" s="4"/>
      <c r="Q1584" s="4"/>
      <c r="R1584" s="4"/>
      <c r="S1584" s="4"/>
      <c r="T1584" s="4"/>
      <c r="U1584" s="4"/>
      <c r="V1584" s="4"/>
      <c r="W1584" s="4"/>
      <c r="X1584" s="4"/>
      <c r="Y1584" s="4"/>
      <c r="Z1584" s="4"/>
      <c r="AA1584" s="4"/>
      <c r="AB1584" s="5"/>
    </row>
    <row r="1585" spans="1:28" x14ac:dyDescent="0.35">
      <c r="A1585" s="3"/>
      <c r="B1585" s="4"/>
      <c r="C1585" s="4"/>
      <c r="D1585" s="4"/>
      <c r="E1585" s="4"/>
      <c r="F1585" s="4"/>
      <c r="G1585" s="4"/>
      <c r="H1585" s="4"/>
      <c r="I1585" s="4"/>
      <c r="J1585" s="4"/>
      <c r="K1585" s="4"/>
      <c r="L1585" s="4"/>
      <c r="M1585" s="4"/>
      <c r="N1585" s="4"/>
      <c r="O1585" s="4"/>
      <c r="P1585" s="4"/>
      <c r="Q1585" s="4"/>
      <c r="R1585" s="4"/>
      <c r="S1585" s="4"/>
      <c r="T1585" s="4"/>
      <c r="U1585" s="4"/>
      <c r="V1585" s="4"/>
      <c r="W1585" s="4"/>
      <c r="X1585" s="4"/>
      <c r="Y1585" s="4"/>
      <c r="Z1585" s="4"/>
      <c r="AA1585" s="4"/>
      <c r="AB1585" s="5"/>
    </row>
    <row r="1586" spans="1:28" x14ac:dyDescent="0.35">
      <c r="A1586" s="3"/>
      <c r="B1586" s="4"/>
      <c r="C1586" s="4"/>
      <c r="D1586" s="4"/>
      <c r="E1586" s="4"/>
      <c r="F1586" s="4"/>
      <c r="G1586" s="4"/>
      <c r="H1586" s="4"/>
      <c r="I1586" s="4"/>
      <c r="J1586" s="4"/>
      <c r="K1586" s="4"/>
      <c r="L1586" s="4"/>
      <c r="M1586" s="4"/>
      <c r="N1586" s="4"/>
      <c r="O1586" s="4"/>
      <c r="P1586" s="4"/>
      <c r="Q1586" s="4"/>
      <c r="R1586" s="4"/>
      <c r="S1586" s="4"/>
      <c r="T1586" s="4"/>
      <c r="U1586" s="4"/>
      <c r="V1586" s="4"/>
      <c r="W1586" s="4"/>
      <c r="X1586" s="4"/>
      <c r="Y1586" s="4"/>
      <c r="Z1586" s="4"/>
      <c r="AA1586" s="4"/>
      <c r="AB1586" s="5"/>
    </row>
    <row r="1587" spans="1:28" x14ac:dyDescent="0.35">
      <c r="A1587" s="3"/>
      <c r="B1587" s="4"/>
      <c r="C1587" s="4"/>
      <c r="D1587" s="4"/>
      <c r="E1587" s="4"/>
      <c r="F1587" s="4"/>
      <c r="G1587" s="4"/>
      <c r="H1587" s="4"/>
      <c r="I1587" s="4"/>
      <c r="J1587" s="4"/>
      <c r="K1587" s="4"/>
      <c r="L1587" s="4"/>
      <c r="M1587" s="4"/>
      <c r="N1587" s="4"/>
      <c r="O1587" s="4"/>
      <c r="P1587" s="4"/>
      <c r="Q1587" s="4"/>
      <c r="R1587" s="4"/>
      <c r="S1587" s="4"/>
      <c r="T1587" s="4"/>
      <c r="U1587" s="4"/>
      <c r="V1587" s="4"/>
      <c r="W1587" s="4"/>
      <c r="X1587" s="4"/>
      <c r="Y1587" s="4"/>
      <c r="Z1587" s="4"/>
      <c r="AA1587" s="4"/>
      <c r="AB1587" s="5"/>
    </row>
    <row r="1588" spans="1:28" x14ac:dyDescent="0.35">
      <c r="A1588" s="3"/>
      <c r="B1588" s="4"/>
      <c r="C1588" s="4"/>
      <c r="D1588" s="4"/>
      <c r="E1588" s="4"/>
      <c r="F1588" s="4"/>
      <c r="G1588" s="4"/>
      <c r="H1588" s="4"/>
      <c r="I1588" s="4"/>
      <c r="J1588" s="4"/>
      <c r="K1588" s="4"/>
      <c r="L1588" s="4"/>
      <c r="M1588" s="4"/>
      <c r="N1588" s="4"/>
      <c r="O1588" s="4"/>
      <c r="P1588" s="4"/>
      <c r="Q1588" s="4"/>
      <c r="R1588" s="4"/>
      <c r="S1588" s="4"/>
      <c r="T1588" s="4"/>
      <c r="U1588" s="4"/>
      <c r="V1588" s="4"/>
      <c r="W1588" s="4"/>
      <c r="X1588" s="4"/>
      <c r="Y1588" s="4"/>
      <c r="Z1588" s="4"/>
      <c r="AA1588" s="4"/>
      <c r="AB1588" s="5"/>
    </row>
    <row r="1589" spans="1:28" x14ac:dyDescent="0.35">
      <c r="A1589" s="3"/>
      <c r="B1589" s="4"/>
      <c r="C1589" s="4"/>
      <c r="D1589" s="4"/>
      <c r="E1589" s="4"/>
      <c r="F1589" s="4"/>
      <c r="G1589" s="4"/>
      <c r="H1589" s="4"/>
      <c r="I1589" s="4"/>
      <c r="J1589" s="4"/>
      <c r="K1589" s="4"/>
      <c r="L1589" s="4"/>
      <c r="M1589" s="4"/>
      <c r="N1589" s="4"/>
      <c r="O1589" s="4"/>
      <c r="P1589" s="4"/>
      <c r="Q1589" s="4"/>
      <c r="R1589" s="4"/>
      <c r="S1589" s="4"/>
      <c r="T1589" s="4"/>
      <c r="U1589" s="4"/>
      <c r="V1589" s="4"/>
      <c r="W1589" s="4"/>
      <c r="X1589" s="4"/>
      <c r="Y1589" s="4"/>
      <c r="Z1589" s="4"/>
      <c r="AA1589" s="4"/>
      <c r="AB1589" s="5"/>
    </row>
    <row r="1590" spans="1:28" x14ac:dyDescent="0.35">
      <c r="A1590" s="3"/>
      <c r="B1590" s="4"/>
      <c r="C1590" s="4"/>
      <c r="D1590" s="4"/>
      <c r="E1590" s="4"/>
      <c r="F1590" s="4"/>
      <c r="G1590" s="4"/>
      <c r="H1590" s="4"/>
      <c r="I1590" s="4"/>
      <c r="J1590" s="4"/>
      <c r="K1590" s="4"/>
      <c r="L1590" s="4"/>
      <c r="M1590" s="4"/>
      <c r="N1590" s="4"/>
      <c r="O1590" s="4"/>
      <c r="P1590" s="4"/>
      <c r="Q1590" s="4"/>
      <c r="R1590" s="4"/>
      <c r="S1590" s="4"/>
      <c r="T1590" s="4"/>
      <c r="U1590" s="4"/>
      <c r="V1590" s="4"/>
      <c r="W1590" s="4"/>
      <c r="X1590" s="4"/>
      <c r="Y1590" s="4"/>
      <c r="Z1590" s="4"/>
      <c r="AA1590" s="4"/>
      <c r="AB1590" s="5"/>
    </row>
    <row r="1591" spans="1:28" x14ac:dyDescent="0.35">
      <c r="A1591" s="3"/>
      <c r="B1591" s="4"/>
      <c r="C1591" s="4"/>
      <c r="D1591" s="4"/>
      <c r="E1591" s="4"/>
      <c r="F1591" s="4"/>
      <c r="G1591" s="4"/>
      <c r="H1591" s="4"/>
      <c r="I1591" s="4"/>
      <c r="J1591" s="4"/>
      <c r="K1591" s="4"/>
      <c r="L1591" s="4"/>
      <c r="M1591" s="4"/>
      <c r="N1591" s="4"/>
      <c r="O1591" s="4"/>
      <c r="P1591" s="4"/>
      <c r="Q1591" s="4"/>
      <c r="R1591" s="4"/>
      <c r="S1591" s="4"/>
      <c r="T1591" s="4"/>
      <c r="U1591" s="4"/>
      <c r="V1591" s="4"/>
      <c r="W1591" s="4"/>
      <c r="X1591" s="4"/>
      <c r="Y1591" s="4"/>
      <c r="Z1591" s="4"/>
      <c r="AA1591" s="4"/>
      <c r="AB1591" s="5"/>
    </row>
    <row r="1592" spans="1:28" x14ac:dyDescent="0.35">
      <c r="A1592" s="3"/>
      <c r="B1592" s="4"/>
      <c r="C1592" s="4"/>
      <c r="D1592" s="4"/>
      <c r="E1592" s="4"/>
      <c r="F1592" s="4"/>
      <c r="G1592" s="4"/>
      <c r="H1592" s="4"/>
      <c r="I1592" s="4"/>
      <c r="J1592" s="4"/>
      <c r="K1592" s="4"/>
      <c r="L1592" s="4"/>
      <c r="M1592" s="4"/>
      <c r="N1592" s="4"/>
      <c r="O1592" s="4"/>
      <c r="P1592" s="4"/>
      <c r="Q1592" s="4"/>
      <c r="R1592" s="4"/>
      <c r="S1592" s="4"/>
      <c r="T1592" s="4"/>
      <c r="U1592" s="4"/>
      <c r="V1592" s="4"/>
      <c r="W1592" s="4"/>
      <c r="X1592" s="4"/>
      <c r="Y1592" s="4"/>
      <c r="Z1592" s="4"/>
      <c r="AA1592" s="4"/>
      <c r="AB1592" s="5"/>
    </row>
    <row r="1593" spans="1:28" x14ac:dyDescent="0.35">
      <c r="A1593" s="3"/>
      <c r="B1593" s="4"/>
      <c r="C1593" s="4"/>
      <c r="D1593" s="4"/>
      <c r="E1593" s="4"/>
      <c r="F1593" s="4"/>
      <c r="G1593" s="4"/>
      <c r="H1593" s="4"/>
      <c r="I1593" s="4"/>
      <c r="J1593" s="4"/>
      <c r="K1593" s="4"/>
      <c r="L1593" s="4"/>
      <c r="M1593" s="4"/>
      <c r="N1593" s="4"/>
      <c r="O1593" s="4"/>
      <c r="P1593" s="4"/>
      <c r="Q1593" s="4"/>
      <c r="R1593" s="4"/>
      <c r="S1593" s="4"/>
      <c r="T1593" s="4"/>
      <c r="U1593" s="4"/>
      <c r="V1593" s="4"/>
      <c r="W1593" s="4"/>
      <c r="X1593" s="4"/>
      <c r="Y1593" s="4"/>
      <c r="Z1593" s="4"/>
      <c r="AA1593" s="4"/>
      <c r="AB1593" s="5"/>
    </row>
    <row r="1594" spans="1:28" x14ac:dyDescent="0.35">
      <c r="A1594" s="3"/>
      <c r="B1594" s="4"/>
      <c r="C1594" s="4"/>
      <c r="D1594" s="4"/>
      <c r="E1594" s="4"/>
      <c r="F1594" s="4"/>
      <c r="G1594" s="4"/>
      <c r="H1594" s="4"/>
      <c r="I1594" s="4"/>
      <c r="J1594" s="4"/>
      <c r="K1594" s="4"/>
      <c r="L1594" s="4"/>
      <c r="M1594" s="4"/>
      <c r="N1594" s="4"/>
      <c r="O1594" s="4"/>
      <c r="P1594" s="4"/>
      <c r="Q1594" s="4"/>
      <c r="R1594" s="4"/>
      <c r="S1594" s="4"/>
      <c r="T1594" s="4"/>
      <c r="U1594" s="4"/>
      <c r="V1594" s="4"/>
      <c r="W1594" s="4"/>
      <c r="X1594" s="4"/>
      <c r="Y1594" s="4"/>
      <c r="Z1594" s="4"/>
      <c r="AA1594" s="4"/>
      <c r="AB1594" s="5"/>
    </row>
    <row r="1595" spans="1:28" x14ac:dyDescent="0.35">
      <c r="A1595" s="3"/>
      <c r="B1595" s="4"/>
      <c r="C1595" s="4"/>
      <c r="D1595" s="4"/>
      <c r="E1595" s="4"/>
      <c r="F1595" s="4"/>
      <c r="G1595" s="4"/>
      <c r="H1595" s="4"/>
      <c r="I1595" s="4"/>
      <c r="J1595" s="4"/>
      <c r="K1595" s="4"/>
      <c r="L1595" s="4"/>
      <c r="M1595" s="4"/>
      <c r="N1595" s="4"/>
      <c r="O1595" s="4"/>
      <c r="P1595" s="4"/>
      <c r="Q1595" s="4"/>
      <c r="R1595" s="4"/>
      <c r="S1595" s="4"/>
      <c r="T1595" s="4"/>
      <c r="U1595" s="4"/>
      <c r="V1595" s="4"/>
      <c r="W1595" s="4"/>
      <c r="X1595" s="4"/>
      <c r="Y1595" s="4"/>
      <c r="Z1595" s="4"/>
      <c r="AA1595" s="4"/>
      <c r="AB1595" s="5"/>
    </row>
    <row r="1596" spans="1:28" x14ac:dyDescent="0.35">
      <c r="A1596" s="3"/>
      <c r="B1596" s="4"/>
      <c r="C1596" s="4"/>
      <c r="D1596" s="4"/>
      <c r="E1596" s="4"/>
      <c r="F1596" s="4"/>
      <c r="G1596" s="4"/>
      <c r="H1596" s="4"/>
      <c r="I1596" s="4"/>
      <c r="J1596" s="4"/>
      <c r="K1596" s="4"/>
      <c r="L1596" s="4"/>
      <c r="M1596" s="4"/>
      <c r="N1596" s="4"/>
      <c r="O1596" s="4"/>
      <c r="P1596" s="4"/>
      <c r="Q1596" s="4"/>
      <c r="R1596" s="4"/>
      <c r="S1596" s="4"/>
      <c r="T1596" s="4"/>
      <c r="U1596" s="4"/>
      <c r="V1596" s="4"/>
      <c r="W1596" s="4"/>
      <c r="X1596" s="4"/>
      <c r="Y1596" s="4"/>
      <c r="Z1596" s="4"/>
      <c r="AA1596" s="4"/>
      <c r="AB1596" s="5"/>
    </row>
    <row r="1597" spans="1:28" x14ac:dyDescent="0.35">
      <c r="A1597" s="3"/>
      <c r="B1597" s="4"/>
      <c r="C1597" s="4"/>
      <c r="D1597" s="4"/>
      <c r="E1597" s="4"/>
      <c r="F1597" s="4"/>
      <c r="G1597" s="4"/>
      <c r="H1597" s="4"/>
      <c r="I1597" s="4"/>
      <c r="J1597" s="4"/>
      <c r="K1597" s="4"/>
      <c r="L1597" s="4"/>
      <c r="M1597" s="4"/>
      <c r="N1597" s="4"/>
      <c r="O1597" s="4"/>
      <c r="P1597" s="4"/>
      <c r="Q1597" s="4"/>
      <c r="R1597" s="4"/>
      <c r="S1597" s="4"/>
      <c r="T1597" s="4"/>
      <c r="U1597" s="4"/>
      <c r="V1597" s="4"/>
      <c r="W1597" s="4"/>
      <c r="X1597" s="4"/>
      <c r="Y1597" s="4"/>
      <c r="Z1597" s="4"/>
      <c r="AA1597" s="4"/>
      <c r="AB1597" s="5"/>
    </row>
    <row r="1598" spans="1:28" x14ac:dyDescent="0.35">
      <c r="A1598" s="3"/>
      <c r="B1598" s="4"/>
      <c r="C1598" s="4"/>
      <c r="D1598" s="4"/>
      <c r="E1598" s="4"/>
      <c r="F1598" s="4"/>
      <c r="G1598" s="4"/>
      <c r="H1598" s="4"/>
      <c r="I1598" s="4"/>
      <c r="J1598" s="4"/>
      <c r="K1598" s="4"/>
      <c r="L1598" s="4"/>
      <c r="M1598" s="4"/>
      <c r="N1598" s="4"/>
      <c r="O1598" s="4"/>
      <c r="P1598" s="4"/>
      <c r="Q1598" s="4"/>
      <c r="R1598" s="4"/>
      <c r="S1598" s="4"/>
      <c r="T1598" s="4"/>
      <c r="U1598" s="4"/>
      <c r="V1598" s="4"/>
      <c r="W1598" s="4"/>
      <c r="X1598" s="4"/>
      <c r="Y1598" s="4"/>
      <c r="Z1598" s="4"/>
      <c r="AA1598" s="4"/>
      <c r="AB1598" s="5"/>
    </row>
    <row r="1599" spans="1:28" x14ac:dyDescent="0.35">
      <c r="A1599" s="3"/>
      <c r="B1599" s="4"/>
      <c r="C1599" s="4"/>
      <c r="D1599" s="4"/>
      <c r="E1599" s="4"/>
      <c r="F1599" s="4"/>
      <c r="G1599" s="4"/>
      <c r="H1599" s="4"/>
      <c r="I1599" s="4"/>
      <c r="J1599" s="4"/>
      <c r="K1599" s="4"/>
      <c r="L1599" s="4"/>
      <c r="M1599" s="4"/>
      <c r="N1599" s="4"/>
      <c r="O1599" s="4"/>
      <c r="P1599" s="4"/>
      <c r="Q1599" s="4"/>
      <c r="R1599" s="4"/>
      <c r="S1599" s="4"/>
      <c r="T1599" s="4"/>
      <c r="U1599" s="4"/>
      <c r="V1599" s="4"/>
      <c r="W1599" s="4"/>
      <c r="X1599" s="4"/>
      <c r="Y1599" s="4"/>
      <c r="Z1599" s="4"/>
      <c r="AA1599" s="4"/>
      <c r="AB1599" s="5"/>
    </row>
    <row r="1600" spans="1:28" x14ac:dyDescent="0.35">
      <c r="A1600" s="3"/>
      <c r="B1600" s="4"/>
      <c r="C1600" s="4"/>
      <c r="D1600" s="4"/>
      <c r="E1600" s="4"/>
      <c r="F1600" s="4"/>
      <c r="G1600" s="4"/>
      <c r="H1600" s="4"/>
      <c r="I1600" s="4"/>
      <c r="J1600" s="4"/>
      <c r="K1600" s="4"/>
      <c r="L1600" s="4"/>
      <c r="M1600" s="4"/>
      <c r="N1600" s="4"/>
      <c r="O1600" s="4"/>
      <c r="P1600" s="4"/>
      <c r="Q1600" s="4"/>
      <c r="R1600" s="4"/>
      <c r="S1600" s="4"/>
      <c r="T1600" s="4"/>
      <c r="U1600" s="4"/>
      <c r="V1600" s="4"/>
      <c r="W1600" s="4"/>
      <c r="X1600" s="4"/>
      <c r="Y1600" s="4"/>
      <c r="Z1600" s="4"/>
      <c r="AA1600" s="4"/>
      <c r="AB1600" s="5"/>
    </row>
    <row r="1601" spans="1:28" x14ac:dyDescent="0.35">
      <c r="A1601" s="3"/>
      <c r="B1601" s="4"/>
      <c r="C1601" s="4"/>
      <c r="D1601" s="4"/>
      <c r="E1601" s="4"/>
      <c r="F1601" s="4"/>
      <c r="G1601" s="4"/>
      <c r="H1601" s="4"/>
      <c r="I1601" s="4"/>
      <c r="J1601" s="4"/>
      <c r="K1601" s="4"/>
      <c r="L1601" s="4"/>
      <c r="M1601" s="4"/>
      <c r="N1601" s="4"/>
      <c r="O1601" s="4"/>
      <c r="P1601" s="4"/>
      <c r="Q1601" s="4"/>
      <c r="R1601" s="4"/>
      <c r="S1601" s="4"/>
      <c r="T1601" s="4"/>
      <c r="U1601" s="4"/>
      <c r="V1601" s="4"/>
      <c r="W1601" s="4"/>
      <c r="X1601" s="4"/>
      <c r="Y1601" s="4"/>
      <c r="Z1601" s="4"/>
      <c r="AA1601" s="4"/>
      <c r="AB1601" s="5"/>
    </row>
    <row r="1602" spans="1:28" x14ac:dyDescent="0.35">
      <c r="A1602" s="3"/>
      <c r="B1602" s="4"/>
      <c r="C1602" s="4"/>
      <c r="D1602" s="4"/>
      <c r="E1602" s="4"/>
      <c r="F1602" s="4"/>
      <c r="G1602" s="4"/>
      <c r="H1602" s="4"/>
      <c r="I1602" s="4"/>
      <c r="J1602" s="4"/>
      <c r="K1602" s="4"/>
      <c r="L1602" s="4"/>
      <c r="M1602" s="4"/>
      <c r="N1602" s="4"/>
      <c r="O1602" s="4"/>
      <c r="P1602" s="4"/>
      <c r="Q1602" s="4"/>
      <c r="R1602" s="4"/>
      <c r="S1602" s="4"/>
      <c r="T1602" s="4"/>
      <c r="U1602" s="4"/>
      <c r="V1602" s="4"/>
      <c r="W1602" s="4"/>
      <c r="X1602" s="4"/>
      <c r="Y1602" s="4"/>
      <c r="Z1602" s="4"/>
      <c r="AA1602" s="4"/>
      <c r="AB1602" s="5"/>
    </row>
    <row r="1603" spans="1:28" x14ac:dyDescent="0.35">
      <c r="A1603" s="3"/>
      <c r="B1603" s="4"/>
      <c r="C1603" s="4"/>
      <c r="D1603" s="4"/>
      <c r="E1603" s="4"/>
      <c r="F1603" s="4"/>
      <c r="G1603" s="4"/>
      <c r="H1603" s="4"/>
      <c r="I1603" s="4"/>
      <c r="J1603" s="4"/>
      <c r="K1603" s="4"/>
      <c r="L1603" s="4"/>
      <c r="M1603" s="4"/>
      <c r="N1603" s="4"/>
      <c r="O1603" s="4"/>
      <c r="P1603" s="4"/>
      <c r="Q1603" s="4"/>
      <c r="R1603" s="4"/>
      <c r="S1603" s="4"/>
      <c r="T1603" s="4"/>
      <c r="U1603" s="4"/>
      <c r="V1603" s="4"/>
      <c r="W1603" s="4"/>
      <c r="X1603" s="4"/>
      <c r="Y1603" s="4"/>
      <c r="Z1603" s="4"/>
      <c r="AA1603" s="4"/>
      <c r="AB1603" s="5"/>
    </row>
    <row r="1604" spans="1:28" x14ac:dyDescent="0.35">
      <c r="A1604" s="3"/>
      <c r="B1604" s="4"/>
      <c r="C1604" s="4"/>
      <c r="D1604" s="4"/>
      <c r="E1604" s="4"/>
      <c r="F1604" s="4"/>
      <c r="G1604" s="4"/>
      <c r="H1604" s="4"/>
      <c r="I1604" s="4"/>
      <c r="J1604" s="4"/>
      <c r="K1604" s="4"/>
      <c r="L1604" s="4"/>
      <c r="M1604" s="4"/>
      <c r="N1604" s="4"/>
      <c r="O1604" s="4"/>
      <c r="P1604" s="4"/>
      <c r="Q1604" s="4"/>
      <c r="R1604" s="4"/>
      <c r="S1604" s="4"/>
      <c r="T1604" s="4"/>
      <c r="U1604" s="4"/>
      <c r="V1604" s="4"/>
      <c r="W1604" s="4"/>
      <c r="X1604" s="4"/>
      <c r="Y1604" s="4"/>
      <c r="Z1604" s="4"/>
      <c r="AA1604" s="4"/>
      <c r="AB1604" s="5"/>
    </row>
    <row r="1605" spans="1:28" x14ac:dyDescent="0.35">
      <c r="A1605" s="3"/>
      <c r="B1605" s="4"/>
      <c r="C1605" s="4"/>
      <c r="D1605" s="4"/>
      <c r="E1605" s="4"/>
      <c r="F1605" s="4"/>
      <c r="G1605" s="4"/>
      <c r="H1605" s="4"/>
      <c r="I1605" s="4"/>
      <c r="J1605" s="4"/>
      <c r="K1605" s="4"/>
      <c r="L1605" s="4"/>
      <c r="M1605" s="4"/>
      <c r="N1605" s="4"/>
      <c r="O1605" s="4"/>
      <c r="P1605" s="4"/>
      <c r="Q1605" s="4"/>
      <c r="R1605" s="4"/>
      <c r="S1605" s="4"/>
      <c r="T1605" s="4"/>
      <c r="U1605" s="4"/>
      <c r="V1605" s="4"/>
      <c r="W1605" s="4"/>
      <c r="X1605" s="4"/>
      <c r="Y1605" s="4"/>
      <c r="Z1605" s="4"/>
      <c r="AA1605" s="4"/>
      <c r="AB1605" s="5"/>
    </row>
    <row r="1606" spans="1:28" x14ac:dyDescent="0.35">
      <c r="A1606" s="3"/>
      <c r="B1606" s="4"/>
      <c r="C1606" s="4"/>
      <c r="D1606" s="4"/>
      <c r="E1606" s="4"/>
      <c r="F1606" s="4"/>
      <c r="G1606" s="4"/>
      <c r="H1606" s="4"/>
      <c r="I1606" s="4"/>
      <c r="J1606" s="4"/>
      <c r="K1606" s="4"/>
      <c r="L1606" s="4"/>
      <c r="M1606" s="4"/>
      <c r="N1606" s="4"/>
      <c r="O1606" s="4"/>
      <c r="P1606" s="4"/>
      <c r="Q1606" s="4"/>
      <c r="R1606" s="4"/>
      <c r="S1606" s="4"/>
      <c r="T1606" s="4"/>
      <c r="U1606" s="4"/>
      <c r="V1606" s="4"/>
      <c r="W1606" s="4"/>
      <c r="X1606" s="4"/>
      <c r="Y1606" s="4"/>
      <c r="Z1606" s="4"/>
      <c r="AA1606" s="4"/>
      <c r="AB1606" s="5"/>
    </row>
    <row r="1607" spans="1:28" x14ac:dyDescent="0.35">
      <c r="A1607" s="3"/>
      <c r="B1607" s="4"/>
      <c r="C1607" s="4"/>
      <c r="D1607" s="4"/>
      <c r="E1607" s="4"/>
      <c r="F1607" s="4"/>
      <c r="G1607" s="4"/>
      <c r="H1607" s="4"/>
      <c r="I1607" s="4"/>
      <c r="J1607" s="4"/>
      <c r="K1607" s="4"/>
      <c r="L1607" s="4"/>
      <c r="M1607" s="4"/>
      <c r="N1607" s="4"/>
      <c r="O1607" s="4"/>
      <c r="P1607" s="4"/>
      <c r="Q1607" s="4"/>
      <c r="R1607" s="4"/>
      <c r="S1607" s="4"/>
      <c r="T1607" s="4"/>
      <c r="U1607" s="4"/>
      <c r="V1607" s="4"/>
      <c r="W1607" s="4"/>
      <c r="X1607" s="4"/>
      <c r="Y1607" s="4"/>
      <c r="Z1607" s="4"/>
      <c r="AA1607" s="4"/>
      <c r="AB1607" s="5"/>
    </row>
    <row r="1608" spans="1:28" x14ac:dyDescent="0.35">
      <c r="A1608" s="3"/>
      <c r="B1608" s="4"/>
      <c r="C1608" s="4"/>
      <c r="D1608" s="4"/>
      <c r="E1608" s="4"/>
      <c r="F1608" s="4"/>
      <c r="G1608" s="4"/>
      <c r="H1608" s="4"/>
      <c r="I1608" s="4"/>
      <c r="J1608" s="4"/>
      <c r="K1608" s="4"/>
      <c r="L1608" s="4"/>
      <c r="M1608" s="4"/>
      <c r="N1608" s="4"/>
      <c r="O1608" s="4"/>
      <c r="P1608" s="4"/>
      <c r="Q1608" s="4"/>
      <c r="R1608" s="4"/>
      <c r="S1608" s="4"/>
      <c r="T1608" s="4"/>
      <c r="U1608" s="4"/>
      <c r="V1608" s="4"/>
      <c r="W1608" s="4"/>
      <c r="X1608" s="4"/>
      <c r="Y1608" s="4"/>
      <c r="Z1608" s="4"/>
      <c r="AA1608" s="4"/>
      <c r="AB1608" s="5"/>
    </row>
    <row r="1609" spans="1:28" x14ac:dyDescent="0.35">
      <c r="A1609" s="3"/>
      <c r="B1609" s="4"/>
      <c r="C1609" s="4"/>
      <c r="D1609" s="4"/>
      <c r="E1609" s="4"/>
      <c r="F1609" s="4"/>
      <c r="G1609" s="4"/>
      <c r="H1609" s="4"/>
      <c r="I1609" s="4"/>
      <c r="J1609" s="4"/>
      <c r="K1609" s="4"/>
      <c r="L1609" s="4"/>
      <c r="M1609" s="4"/>
      <c r="N1609" s="4"/>
      <c r="O1609" s="4"/>
      <c r="P1609" s="4"/>
      <c r="Q1609" s="4"/>
      <c r="R1609" s="4"/>
      <c r="S1609" s="4"/>
      <c r="T1609" s="4"/>
      <c r="U1609" s="4"/>
      <c r="V1609" s="4"/>
      <c r="W1609" s="4"/>
      <c r="X1609" s="4"/>
      <c r="Y1609" s="4"/>
      <c r="Z1609" s="4"/>
      <c r="AA1609" s="4"/>
      <c r="AB1609" s="5"/>
    </row>
    <row r="1610" spans="1:28" x14ac:dyDescent="0.35">
      <c r="A1610" s="3"/>
      <c r="B1610" s="4"/>
      <c r="C1610" s="4"/>
      <c r="D1610" s="4"/>
      <c r="E1610" s="4"/>
      <c r="F1610" s="4"/>
      <c r="G1610" s="4"/>
      <c r="H1610" s="4"/>
      <c r="I1610" s="4"/>
      <c r="J1610" s="4"/>
      <c r="K1610" s="4"/>
      <c r="L1610" s="4"/>
      <c r="M1610" s="4"/>
      <c r="N1610" s="4"/>
      <c r="O1610" s="4"/>
      <c r="P1610" s="4"/>
      <c r="Q1610" s="4"/>
      <c r="R1610" s="4"/>
      <c r="S1610" s="4"/>
      <c r="T1610" s="4"/>
      <c r="U1610" s="4"/>
      <c r="V1610" s="4"/>
      <c r="W1610" s="4"/>
      <c r="X1610" s="4"/>
      <c r="Y1610" s="4"/>
      <c r="Z1610" s="4"/>
      <c r="AA1610" s="4"/>
      <c r="AB1610" s="5"/>
    </row>
    <row r="1611" spans="1:28" x14ac:dyDescent="0.35">
      <c r="A1611" s="3"/>
      <c r="B1611" s="4"/>
      <c r="C1611" s="4"/>
      <c r="D1611" s="4"/>
      <c r="E1611" s="4"/>
      <c r="F1611" s="4"/>
      <c r="G1611" s="4"/>
      <c r="H1611" s="4"/>
      <c r="I1611" s="4"/>
      <c r="J1611" s="4"/>
      <c r="K1611" s="4"/>
      <c r="L1611" s="4"/>
      <c r="M1611" s="4"/>
      <c r="N1611" s="4"/>
      <c r="O1611" s="4"/>
      <c r="P1611" s="4"/>
      <c r="Q1611" s="4"/>
      <c r="R1611" s="4"/>
      <c r="S1611" s="4"/>
      <c r="T1611" s="4"/>
      <c r="U1611" s="4"/>
      <c r="V1611" s="4"/>
      <c r="W1611" s="4"/>
      <c r="X1611" s="4"/>
      <c r="Y1611" s="4"/>
      <c r="Z1611" s="4"/>
      <c r="AA1611" s="4"/>
      <c r="AB1611" s="5"/>
    </row>
    <row r="1612" spans="1:28" x14ac:dyDescent="0.35">
      <c r="A1612" s="3"/>
      <c r="B1612" s="4"/>
      <c r="C1612" s="4"/>
      <c r="D1612" s="4"/>
      <c r="E1612" s="4"/>
      <c r="F1612" s="4"/>
      <c r="G1612" s="4"/>
      <c r="H1612" s="4"/>
      <c r="I1612" s="4"/>
      <c r="J1612" s="4"/>
      <c r="K1612" s="4"/>
      <c r="L1612" s="4"/>
      <c r="M1612" s="4"/>
      <c r="N1612" s="4"/>
      <c r="O1612" s="4"/>
      <c r="P1612" s="4"/>
      <c r="Q1612" s="4"/>
      <c r="R1612" s="4"/>
      <c r="S1612" s="4"/>
      <c r="T1612" s="4"/>
      <c r="U1612" s="4"/>
      <c r="V1612" s="4"/>
      <c r="W1612" s="4"/>
      <c r="X1612" s="4"/>
      <c r="Y1612" s="4"/>
      <c r="Z1612" s="4"/>
      <c r="AA1612" s="4"/>
      <c r="AB1612" s="5"/>
    </row>
    <row r="1613" spans="1:28" x14ac:dyDescent="0.35">
      <c r="A1613" s="3"/>
      <c r="B1613" s="4"/>
      <c r="C1613" s="4"/>
      <c r="D1613" s="4"/>
      <c r="E1613" s="4"/>
      <c r="F1613" s="4"/>
      <c r="G1613" s="4"/>
      <c r="H1613" s="4"/>
      <c r="I1613" s="4"/>
      <c r="J1613" s="4"/>
      <c r="K1613" s="4"/>
      <c r="L1613" s="4"/>
      <c r="M1613" s="4"/>
      <c r="N1613" s="4"/>
      <c r="O1613" s="4"/>
      <c r="P1613" s="4"/>
      <c r="Q1613" s="4"/>
      <c r="R1613" s="4"/>
      <c r="S1613" s="4"/>
      <c r="T1613" s="4"/>
      <c r="U1613" s="4"/>
      <c r="V1613" s="4"/>
      <c r="W1613" s="4"/>
      <c r="X1613" s="4"/>
      <c r="Y1613" s="4"/>
      <c r="Z1613" s="4"/>
      <c r="AA1613" s="4"/>
      <c r="AB1613" s="5"/>
    </row>
    <row r="1614" spans="1:28" x14ac:dyDescent="0.35">
      <c r="A1614" s="3"/>
      <c r="B1614" s="4"/>
      <c r="C1614" s="4"/>
      <c r="D1614" s="4"/>
      <c r="E1614" s="4"/>
      <c r="F1614" s="4"/>
      <c r="G1614" s="4"/>
      <c r="H1614" s="4"/>
      <c r="I1614" s="4"/>
      <c r="J1614" s="4"/>
      <c r="K1614" s="4"/>
      <c r="L1614" s="4"/>
      <c r="M1614" s="4"/>
      <c r="N1614" s="4"/>
      <c r="O1614" s="4"/>
      <c r="P1614" s="4"/>
      <c r="Q1614" s="4"/>
      <c r="R1614" s="4"/>
      <c r="S1614" s="4"/>
      <c r="T1614" s="4"/>
      <c r="U1614" s="4"/>
      <c r="V1614" s="4"/>
      <c r="W1614" s="4"/>
      <c r="X1614" s="4"/>
      <c r="Y1614" s="4"/>
      <c r="Z1614" s="4"/>
      <c r="AA1614" s="4"/>
      <c r="AB1614" s="5"/>
    </row>
    <row r="1615" spans="1:28" x14ac:dyDescent="0.35">
      <c r="A1615" s="3"/>
      <c r="B1615" s="4"/>
      <c r="C1615" s="4"/>
      <c r="D1615" s="4"/>
      <c r="E1615" s="4"/>
      <c r="F1615" s="4"/>
      <c r="G1615" s="4"/>
      <c r="H1615" s="4"/>
      <c r="I1615" s="4"/>
      <c r="J1615" s="4"/>
      <c r="K1615" s="4"/>
      <c r="L1615" s="4"/>
      <c r="M1615" s="4"/>
      <c r="N1615" s="4"/>
      <c r="O1615" s="4"/>
      <c r="P1615" s="4"/>
      <c r="Q1615" s="4"/>
      <c r="R1615" s="4"/>
      <c r="S1615" s="4"/>
      <c r="T1615" s="4"/>
      <c r="U1615" s="4"/>
      <c r="V1615" s="4"/>
      <c r="W1615" s="4"/>
      <c r="X1615" s="4"/>
      <c r="Y1615" s="4"/>
      <c r="Z1615" s="4"/>
      <c r="AA1615" s="4"/>
      <c r="AB1615" s="5"/>
    </row>
    <row r="1616" spans="1:28" x14ac:dyDescent="0.35">
      <c r="A1616" s="3"/>
      <c r="B1616" s="4"/>
      <c r="C1616" s="4"/>
      <c r="D1616" s="4"/>
      <c r="E1616" s="4"/>
      <c r="F1616" s="4"/>
      <c r="G1616" s="4"/>
      <c r="H1616" s="4"/>
      <c r="I1616" s="4"/>
      <c r="J1616" s="4"/>
      <c r="K1616" s="4"/>
      <c r="L1616" s="4"/>
      <c r="M1616" s="4"/>
      <c r="N1616" s="4"/>
      <c r="O1616" s="4"/>
      <c r="P1616" s="4"/>
      <c r="Q1616" s="4"/>
      <c r="R1616" s="4"/>
      <c r="S1616" s="4"/>
      <c r="T1616" s="4"/>
      <c r="U1616" s="4"/>
      <c r="V1616" s="4"/>
      <c r="W1616" s="4"/>
      <c r="X1616" s="4"/>
      <c r="Y1616" s="4"/>
      <c r="Z1616" s="4"/>
      <c r="AA1616" s="4"/>
      <c r="AB1616" s="5"/>
    </row>
    <row r="1617" spans="1:28" x14ac:dyDescent="0.35">
      <c r="A1617" s="3"/>
      <c r="B1617" s="4"/>
      <c r="C1617" s="4"/>
      <c r="D1617" s="4"/>
      <c r="E1617" s="4"/>
      <c r="F1617" s="4"/>
      <c r="G1617" s="4"/>
      <c r="H1617" s="4"/>
      <c r="I1617" s="4"/>
      <c r="J1617" s="4"/>
      <c r="K1617" s="4"/>
      <c r="L1617" s="4"/>
      <c r="M1617" s="4"/>
      <c r="N1617" s="4"/>
      <c r="O1617" s="4"/>
      <c r="P1617" s="4"/>
      <c r="Q1617" s="4"/>
      <c r="R1617" s="4"/>
      <c r="S1617" s="4"/>
      <c r="T1617" s="4"/>
      <c r="U1617" s="4"/>
      <c r="V1617" s="4"/>
      <c r="W1617" s="4"/>
      <c r="X1617" s="4"/>
      <c r="Y1617" s="4"/>
      <c r="Z1617" s="4"/>
      <c r="AA1617" s="4"/>
      <c r="AB1617" s="5"/>
    </row>
    <row r="1618" spans="1:28" x14ac:dyDescent="0.35">
      <c r="A1618" s="3"/>
      <c r="B1618" s="4"/>
      <c r="C1618" s="4"/>
      <c r="D1618" s="4"/>
      <c r="E1618" s="4"/>
      <c r="F1618" s="4"/>
      <c r="G1618" s="4"/>
      <c r="H1618" s="4"/>
      <c r="I1618" s="4"/>
      <c r="J1618" s="4"/>
      <c r="K1618" s="4"/>
      <c r="L1618" s="4"/>
      <c r="M1618" s="4"/>
      <c r="N1618" s="4"/>
      <c r="O1618" s="4"/>
      <c r="P1618" s="4"/>
      <c r="Q1618" s="4"/>
      <c r="R1618" s="4"/>
      <c r="S1618" s="4"/>
      <c r="T1618" s="4"/>
      <c r="U1618" s="4"/>
      <c r="V1618" s="4"/>
      <c r="W1618" s="4"/>
      <c r="X1618" s="4"/>
      <c r="Y1618" s="4"/>
      <c r="Z1618" s="4"/>
      <c r="AA1618" s="4"/>
      <c r="AB1618" s="5"/>
    </row>
    <row r="1619" spans="1:28" x14ac:dyDescent="0.35">
      <c r="A1619" s="3"/>
      <c r="B1619" s="4"/>
      <c r="C1619" s="4"/>
      <c r="D1619" s="4"/>
      <c r="E1619" s="4"/>
      <c r="F1619" s="4"/>
      <c r="G1619" s="4"/>
      <c r="H1619" s="4"/>
      <c r="I1619" s="4"/>
      <c r="J1619" s="4"/>
      <c r="K1619" s="4"/>
      <c r="L1619" s="4"/>
      <c r="M1619" s="4"/>
      <c r="N1619" s="4"/>
      <c r="O1619" s="4"/>
      <c r="P1619" s="4"/>
      <c r="Q1619" s="4"/>
      <c r="R1619" s="4"/>
      <c r="S1619" s="4"/>
      <c r="T1619" s="4"/>
      <c r="U1619" s="4"/>
      <c r="V1619" s="4"/>
      <c r="W1619" s="4"/>
      <c r="X1619" s="4"/>
      <c r="Y1619" s="4"/>
      <c r="Z1619" s="4"/>
      <c r="AA1619" s="4"/>
      <c r="AB1619" s="5"/>
    </row>
    <row r="1620" spans="1:28" x14ac:dyDescent="0.35">
      <c r="A1620" s="3"/>
      <c r="B1620" s="4"/>
      <c r="C1620" s="4"/>
      <c r="D1620" s="4"/>
      <c r="E1620" s="4"/>
      <c r="F1620" s="4"/>
      <c r="G1620" s="4"/>
      <c r="H1620" s="4"/>
      <c r="I1620" s="4"/>
      <c r="J1620" s="4"/>
      <c r="K1620" s="4"/>
      <c r="L1620" s="4"/>
      <c r="M1620" s="4"/>
      <c r="N1620" s="4"/>
      <c r="O1620" s="4"/>
      <c r="P1620" s="4"/>
      <c r="Q1620" s="4"/>
      <c r="R1620" s="4"/>
      <c r="S1620" s="4"/>
      <c r="T1620" s="4"/>
      <c r="U1620" s="4"/>
      <c r="V1620" s="4"/>
      <c r="W1620" s="4"/>
      <c r="X1620" s="4"/>
      <c r="Y1620" s="4"/>
      <c r="Z1620" s="4"/>
      <c r="AA1620" s="4"/>
      <c r="AB1620" s="5"/>
    </row>
    <row r="1621" spans="1:28" x14ac:dyDescent="0.35">
      <c r="A1621" s="3"/>
      <c r="B1621" s="4"/>
      <c r="C1621" s="4"/>
      <c r="D1621" s="4"/>
      <c r="E1621" s="4"/>
      <c r="F1621" s="4"/>
      <c r="G1621" s="4"/>
      <c r="H1621" s="4"/>
      <c r="I1621" s="4"/>
      <c r="J1621" s="4"/>
      <c r="K1621" s="4"/>
      <c r="L1621" s="4"/>
      <c r="M1621" s="4"/>
      <c r="N1621" s="4"/>
      <c r="O1621" s="4"/>
      <c r="P1621" s="4"/>
      <c r="Q1621" s="4"/>
      <c r="R1621" s="4"/>
      <c r="S1621" s="4"/>
      <c r="T1621" s="4"/>
      <c r="U1621" s="4"/>
      <c r="V1621" s="4"/>
      <c r="W1621" s="4"/>
      <c r="X1621" s="4"/>
      <c r="Y1621" s="4"/>
      <c r="Z1621" s="4"/>
      <c r="AA1621" s="4"/>
      <c r="AB1621" s="5"/>
    </row>
    <row r="1622" spans="1:28" x14ac:dyDescent="0.35">
      <c r="A1622" s="3"/>
      <c r="B1622" s="4"/>
      <c r="C1622" s="4"/>
      <c r="D1622" s="4"/>
      <c r="E1622" s="4"/>
      <c r="F1622" s="4"/>
      <c r="G1622" s="4"/>
      <c r="H1622" s="4"/>
      <c r="I1622" s="4"/>
      <c r="J1622" s="4"/>
      <c r="K1622" s="4"/>
      <c r="L1622" s="4"/>
      <c r="M1622" s="4"/>
      <c r="N1622" s="4"/>
      <c r="O1622" s="4"/>
      <c r="P1622" s="4"/>
      <c r="Q1622" s="4"/>
      <c r="R1622" s="4"/>
      <c r="S1622" s="4"/>
      <c r="T1622" s="4"/>
      <c r="U1622" s="4"/>
      <c r="V1622" s="4"/>
      <c r="W1622" s="4"/>
      <c r="X1622" s="4"/>
      <c r="Y1622" s="4"/>
      <c r="Z1622" s="4"/>
      <c r="AA1622" s="4"/>
      <c r="AB1622" s="5"/>
    </row>
    <row r="1623" spans="1:28" x14ac:dyDescent="0.35">
      <c r="A1623" s="3"/>
      <c r="B1623" s="4"/>
      <c r="C1623" s="4"/>
      <c r="D1623" s="4"/>
      <c r="E1623" s="4"/>
      <c r="F1623" s="4"/>
      <c r="G1623" s="4"/>
      <c r="H1623" s="4"/>
      <c r="I1623" s="4"/>
      <c r="J1623" s="4"/>
      <c r="K1623" s="4"/>
      <c r="L1623" s="4"/>
      <c r="M1623" s="4"/>
      <c r="N1623" s="4"/>
      <c r="O1623" s="4"/>
      <c r="P1623" s="4"/>
      <c r="Q1623" s="4"/>
      <c r="R1623" s="4"/>
      <c r="S1623" s="4"/>
      <c r="T1623" s="4"/>
      <c r="U1623" s="4"/>
      <c r="V1623" s="4"/>
      <c r="W1623" s="4"/>
      <c r="X1623" s="4"/>
      <c r="Y1623" s="4"/>
      <c r="Z1623" s="4"/>
      <c r="AA1623" s="4"/>
      <c r="AB1623" s="5"/>
    </row>
    <row r="1624" spans="1:28" x14ac:dyDescent="0.35">
      <c r="A1624" s="3"/>
      <c r="B1624" s="4"/>
      <c r="C1624" s="4"/>
      <c r="D1624" s="4"/>
      <c r="E1624" s="4"/>
      <c r="F1624" s="4"/>
      <c r="G1624" s="4"/>
      <c r="H1624" s="4"/>
      <c r="I1624" s="4"/>
      <c r="J1624" s="4"/>
      <c r="K1624" s="4"/>
      <c r="L1624" s="4"/>
      <c r="M1624" s="4"/>
      <c r="N1624" s="4"/>
      <c r="O1624" s="4"/>
      <c r="P1624" s="4"/>
      <c r="Q1624" s="4"/>
      <c r="R1624" s="4"/>
      <c r="S1624" s="4"/>
      <c r="T1624" s="4"/>
      <c r="U1624" s="4"/>
      <c r="V1624" s="4"/>
      <c r="W1624" s="4"/>
      <c r="X1624" s="4"/>
      <c r="Y1624" s="4"/>
      <c r="Z1624" s="4"/>
      <c r="AA1624" s="4"/>
      <c r="AB1624" s="5"/>
    </row>
    <row r="1625" spans="1:28" x14ac:dyDescent="0.35">
      <c r="A1625" s="3"/>
      <c r="B1625" s="4"/>
      <c r="C1625" s="4"/>
      <c r="D1625" s="4"/>
      <c r="E1625" s="4"/>
      <c r="F1625" s="4"/>
      <c r="G1625" s="4"/>
      <c r="H1625" s="4"/>
      <c r="I1625" s="4"/>
      <c r="J1625" s="4"/>
      <c r="K1625" s="4"/>
      <c r="L1625" s="4"/>
      <c r="M1625" s="4"/>
      <c r="N1625" s="4"/>
      <c r="O1625" s="4"/>
      <c r="P1625" s="4"/>
      <c r="Q1625" s="4"/>
      <c r="R1625" s="4"/>
      <c r="S1625" s="4"/>
      <c r="T1625" s="4"/>
      <c r="U1625" s="4"/>
      <c r="V1625" s="4"/>
      <c r="W1625" s="4"/>
      <c r="X1625" s="4"/>
      <c r="Y1625" s="4"/>
      <c r="Z1625" s="4"/>
      <c r="AA1625" s="4"/>
      <c r="AB1625" s="5"/>
    </row>
    <row r="1626" spans="1:28" x14ac:dyDescent="0.35">
      <c r="A1626" s="3"/>
      <c r="B1626" s="4"/>
      <c r="C1626" s="4"/>
      <c r="D1626" s="4"/>
      <c r="E1626" s="4"/>
      <c r="F1626" s="4"/>
      <c r="G1626" s="4"/>
      <c r="H1626" s="4"/>
      <c r="I1626" s="4"/>
      <c r="J1626" s="4"/>
      <c r="K1626" s="4"/>
      <c r="L1626" s="4"/>
      <c r="M1626" s="4"/>
      <c r="N1626" s="4"/>
      <c r="O1626" s="4"/>
      <c r="P1626" s="4"/>
      <c r="Q1626" s="4"/>
      <c r="R1626" s="4"/>
      <c r="S1626" s="4"/>
      <c r="T1626" s="4"/>
      <c r="U1626" s="4"/>
      <c r="V1626" s="4"/>
      <c r="W1626" s="4"/>
      <c r="X1626" s="4"/>
      <c r="Y1626" s="4"/>
      <c r="Z1626" s="4"/>
      <c r="AA1626" s="4"/>
      <c r="AB1626" s="5"/>
    </row>
    <row r="1627" spans="1:28" x14ac:dyDescent="0.35">
      <c r="A1627" s="3"/>
      <c r="B1627" s="4"/>
      <c r="C1627" s="4"/>
      <c r="D1627" s="4"/>
      <c r="E1627" s="4"/>
      <c r="F1627" s="4"/>
      <c r="G1627" s="4"/>
      <c r="H1627" s="4"/>
      <c r="I1627" s="4"/>
      <c r="J1627" s="4"/>
      <c r="K1627" s="4"/>
      <c r="L1627" s="4"/>
      <c r="M1627" s="4"/>
      <c r="N1627" s="4"/>
      <c r="O1627" s="4"/>
      <c r="P1627" s="4"/>
      <c r="Q1627" s="4"/>
      <c r="R1627" s="4"/>
      <c r="S1627" s="4"/>
      <c r="T1627" s="4"/>
      <c r="U1627" s="4"/>
      <c r="V1627" s="4"/>
      <c r="W1627" s="4"/>
      <c r="X1627" s="4"/>
      <c r="Y1627" s="4"/>
      <c r="Z1627" s="4"/>
      <c r="AA1627" s="4"/>
      <c r="AB1627" s="5"/>
    </row>
    <row r="1628" spans="1:28" x14ac:dyDescent="0.35">
      <c r="A1628" s="3"/>
      <c r="B1628" s="4"/>
      <c r="C1628" s="4"/>
      <c r="D1628" s="4"/>
      <c r="E1628" s="4"/>
      <c r="F1628" s="4"/>
      <c r="G1628" s="4"/>
      <c r="H1628" s="4"/>
      <c r="I1628" s="4"/>
      <c r="J1628" s="4"/>
      <c r="K1628" s="4"/>
      <c r="L1628" s="4"/>
      <c r="M1628" s="4"/>
      <c r="N1628" s="4"/>
      <c r="O1628" s="4"/>
      <c r="P1628" s="4"/>
      <c r="Q1628" s="4"/>
      <c r="R1628" s="4"/>
      <c r="S1628" s="4"/>
      <c r="T1628" s="4"/>
      <c r="U1628" s="4"/>
      <c r="V1628" s="4"/>
      <c r="W1628" s="4"/>
      <c r="X1628" s="4"/>
      <c r="Y1628" s="4"/>
      <c r="Z1628" s="4"/>
      <c r="AA1628" s="4"/>
      <c r="AB1628" s="5"/>
    </row>
    <row r="1629" spans="1:28" x14ac:dyDescent="0.35">
      <c r="A1629" s="3"/>
      <c r="B1629" s="4"/>
      <c r="C1629" s="4"/>
      <c r="D1629" s="4"/>
      <c r="E1629" s="4"/>
      <c r="F1629" s="4"/>
      <c r="G1629" s="4"/>
      <c r="H1629" s="4"/>
      <c r="I1629" s="4"/>
      <c r="J1629" s="4"/>
      <c r="K1629" s="4"/>
      <c r="L1629" s="4"/>
      <c r="M1629" s="4"/>
      <c r="N1629" s="4"/>
      <c r="O1629" s="4"/>
      <c r="P1629" s="4"/>
      <c r="Q1629" s="4"/>
      <c r="R1629" s="4"/>
      <c r="S1629" s="4"/>
      <c r="T1629" s="4"/>
      <c r="U1629" s="4"/>
      <c r="V1629" s="4"/>
      <c r="W1629" s="4"/>
      <c r="X1629" s="4"/>
      <c r="Y1629" s="4"/>
      <c r="Z1629" s="4"/>
      <c r="AA1629" s="4"/>
      <c r="AB1629" s="5"/>
    </row>
    <row r="1630" spans="1:28" x14ac:dyDescent="0.35">
      <c r="A1630" s="3"/>
      <c r="B1630" s="4"/>
      <c r="C1630" s="4"/>
      <c r="D1630" s="4"/>
      <c r="E1630" s="4"/>
      <c r="F1630" s="4"/>
      <c r="G1630" s="4"/>
      <c r="H1630" s="4"/>
      <c r="I1630" s="4"/>
      <c r="J1630" s="4"/>
      <c r="K1630" s="4"/>
      <c r="L1630" s="4"/>
      <c r="M1630" s="4"/>
      <c r="N1630" s="4"/>
      <c r="O1630" s="4"/>
      <c r="P1630" s="4"/>
      <c r="Q1630" s="4"/>
      <c r="R1630" s="4"/>
      <c r="S1630" s="4"/>
      <c r="T1630" s="4"/>
      <c r="U1630" s="4"/>
      <c r="V1630" s="4"/>
      <c r="W1630" s="4"/>
      <c r="X1630" s="4"/>
      <c r="Y1630" s="4"/>
      <c r="Z1630" s="4"/>
      <c r="AA1630" s="4"/>
      <c r="AB1630" s="5"/>
    </row>
    <row r="1631" spans="1:28" x14ac:dyDescent="0.35">
      <c r="A1631" s="3"/>
      <c r="B1631" s="4"/>
      <c r="C1631" s="4"/>
      <c r="D1631" s="4"/>
      <c r="E1631" s="4"/>
      <c r="F1631" s="4"/>
      <c r="G1631" s="4"/>
      <c r="H1631" s="4"/>
      <c r="I1631" s="4"/>
      <c r="J1631" s="4"/>
      <c r="K1631" s="4"/>
      <c r="L1631" s="4"/>
      <c r="M1631" s="4"/>
      <c r="N1631" s="4"/>
      <c r="O1631" s="4"/>
      <c r="P1631" s="4"/>
      <c r="Q1631" s="4"/>
      <c r="R1631" s="4"/>
      <c r="S1631" s="4"/>
      <c r="T1631" s="4"/>
      <c r="U1631" s="4"/>
      <c r="V1631" s="4"/>
      <c r="W1631" s="4"/>
      <c r="X1631" s="4"/>
      <c r="Y1631" s="4"/>
      <c r="Z1631" s="4"/>
      <c r="AA1631" s="4"/>
      <c r="AB1631" s="5"/>
    </row>
    <row r="1632" spans="1:28" x14ac:dyDescent="0.35">
      <c r="A1632" s="3"/>
      <c r="B1632" s="4"/>
      <c r="C1632" s="4"/>
      <c r="D1632" s="4"/>
      <c r="E1632" s="4"/>
      <c r="F1632" s="4"/>
      <c r="G1632" s="4"/>
      <c r="H1632" s="4"/>
      <c r="I1632" s="4"/>
      <c r="J1632" s="4"/>
      <c r="K1632" s="4"/>
      <c r="L1632" s="4"/>
      <c r="M1632" s="4"/>
      <c r="N1632" s="4"/>
      <c r="O1632" s="4"/>
      <c r="P1632" s="4"/>
      <c r="Q1632" s="4"/>
      <c r="R1632" s="4"/>
      <c r="S1632" s="4"/>
      <c r="T1632" s="4"/>
      <c r="U1632" s="4"/>
      <c r="V1632" s="4"/>
      <c r="W1632" s="4"/>
      <c r="X1632" s="4"/>
      <c r="Y1632" s="4"/>
      <c r="Z1632" s="4"/>
      <c r="AA1632" s="4"/>
      <c r="AB1632" s="5"/>
    </row>
    <row r="1633" spans="1:28" x14ac:dyDescent="0.35">
      <c r="A1633" s="3"/>
      <c r="B1633" s="4"/>
      <c r="C1633" s="4"/>
      <c r="D1633" s="4"/>
      <c r="E1633" s="4"/>
      <c r="F1633" s="4"/>
      <c r="G1633" s="4"/>
      <c r="H1633" s="4"/>
      <c r="I1633" s="4"/>
      <c r="J1633" s="4"/>
      <c r="K1633" s="4"/>
      <c r="L1633" s="4"/>
      <c r="M1633" s="4"/>
      <c r="N1633" s="4"/>
      <c r="O1633" s="4"/>
      <c r="P1633" s="4"/>
      <c r="Q1633" s="4"/>
      <c r="R1633" s="4"/>
      <c r="S1633" s="4"/>
      <c r="T1633" s="4"/>
      <c r="U1633" s="4"/>
      <c r="V1633" s="4"/>
      <c r="W1633" s="4"/>
      <c r="X1633" s="4"/>
      <c r="Y1633" s="4"/>
      <c r="Z1633" s="4"/>
      <c r="AA1633" s="4"/>
      <c r="AB1633" s="5"/>
    </row>
    <row r="1634" spans="1:28" x14ac:dyDescent="0.35">
      <c r="A1634" s="3"/>
      <c r="B1634" s="4"/>
      <c r="C1634" s="4"/>
      <c r="D1634" s="4"/>
      <c r="E1634" s="4"/>
      <c r="F1634" s="4"/>
      <c r="G1634" s="4"/>
      <c r="H1634" s="4"/>
      <c r="I1634" s="4"/>
      <c r="J1634" s="4"/>
      <c r="K1634" s="4"/>
      <c r="L1634" s="4"/>
      <c r="M1634" s="4"/>
      <c r="N1634" s="4"/>
      <c r="O1634" s="4"/>
      <c r="P1634" s="4"/>
      <c r="Q1634" s="4"/>
      <c r="R1634" s="4"/>
      <c r="S1634" s="4"/>
      <c r="T1634" s="4"/>
      <c r="U1634" s="4"/>
      <c r="V1634" s="4"/>
      <c r="W1634" s="4"/>
      <c r="X1634" s="4"/>
      <c r="Y1634" s="4"/>
      <c r="Z1634" s="4"/>
      <c r="AA1634" s="4"/>
      <c r="AB1634" s="5"/>
    </row>
    <row r="1635" spans="1:28" x14ac:dyDescent="0.35">
      <c r="A1635" s="3"/>
      <c r="B1635" s="4"/>
      <c r="C1635" s="4"/>
      <c r="D1635" s="4"/>
      <c r="E1635" s="4"/>
      <c r="F1635" s="4"/>
      <c r="G1635" s="4"/>
      <c r="H1635" s="4"/>
      <c r="I1635" s="4"/>
      <c r="J1635" s="4"/>
      <c r="K1635" s="4"/>
      <c r="L1635" s="4"/>
      <c r="M1635" s="4"/>
      <c r="N1635" s="4"/>
      <c r="O1635" s="4"/>
      <c r="P1635" s="4"/>
      <c r="Q1635" s="4"/>
      <c r="R1635" s="4"/>
      <c r="S1635" s="4"/>
      <c r="T1635" s="4"/>
      <c r="U1635" s="4"/>
      <c r="V1635" s="4"/>
      <c r="W1635" s="4"/>
      <c r="X1635" s="4"/>
      <c r="Y1635" s="4"/>
      <c r="Z1635" s="4"/>
      <c r="AA1635" s="4"/>
      <c r="AB1635" s="5"/>
    </row>
    <row r="1636" spans="1:28" x14ac:dyDescent="0.35">
      <c r="A1636" s="3"/>
      <c r="B1636" s="4"/>
      <c r="C1636" s="4"/>
      <c r="D1636" s="4"/>
      <c r="E1636" s="4"/>
      <c r="F1636" s="4"/>
      <c r="G1636" s="4"/>
      <c r="H1636" s="4"/>
      <c r="I1636" s="4"/>
      <c r="J1636" s="4"/>
      <c r="K1636" s="4"/>
      <c r="L1636" s="4"/>
      <c r="M1636" s="4"/>
      <c r="N1636" s="4"/>
      <c r="O1636" s="4"/>
      <c r="P1636" s="4"/>
      <c r="Q1636" s="4"/>
      <c r="R1636" s="4"/>
      <c r="S1636" s="4"/>
      <c r="T1636" s="4"/>
      <c r="U1636" s="4"/>
      <c r="V1636" s="4"/>
      <c r="W1636" s="4"/>
      <c r="X1636" s="4"/>
      <c r="Y1636" s="4"/>
      <c r="Z1636" s="4"/>
      <c r="AA1636" s="4"/>
      <c r="AB1636" s="5"/>
    </row>
    <row r="1637" spans="1:28" x14ac:dyDescent="0.35">
      <c r="A1637" s="3"/>
      <c r="B1637" s="4"/>
      <c r="C1637" s="4"/>
      <c r="D1637" s="4"/>
      <c r="E1637" s="4"/>
      <c r="F1637" s="4"/>
      <c r="G1637" s="4"/>
      <c r="H1637" s="4"/>
      <c r="I1637" s="4"/>
      <c r="J1637" s="4"/>
      <c r="K1637" s="4"/>
      <c r="L1637" s="4"/>
      <c r="M1637" s="4"/>
      <c r="N1637" s="4"/>
      <c r="O1637" s="4"/>
      <c r="P1637" s="4"/>
      <c r="Q1637" s="4"/>
      <c r="R1637" s="4"/>
      <c r="S1637" s="4"/>
      <c r="T1637" s="4"/>
      <c r="U1637" s="4"/>
      <c r="V1637" s="4"/>
      <c r="W1637" s="4"/>
      <c r="X1637" s="4"/>
      <c r="Y1637" s="4"/>
      <c r="Z1637" s="4"/>
      <c r="AA1637" s="4"/>
      <c r="AB1637" s="5"/>
    </row>
    <row r="1638" spans="1:28" x14ac:dyDescent="0.35">
      <c r="A1638" s="3"/>
      <c r="B1638" s="4"/>
      <c r="C1638" s="4"/>
      <c r="D1638" s="4"/>
      <c r="E1638" s="4"/>
      <c r="F1638" s="4"/>
      <c r="G1638" s="4"/>
      <c r="H1638" s="4"/>
      <c r="I1638" s="4"/>
      <c r="J1638" s="4"/>
      <c r="K1638" s="4"/>
      <c r="L1638" s="4"/>
      <c r="M1638" s="4"/>
      <c r="N1638" s="4"/>
      <c r="O1638" s="4"/>
      <c r="P1638" s="4"/>
      <c r="Q1638" s="4"/>
      <c r="R1638" s="4"/>
      <c r="S1638" s="4"/>
      <c r="T1638" s="4"/>
      <c r="U1638" s="4"/>
      <c r="V1638" s="4"/>
      <c r="W1638" s="4"/>
      <c r="X1638" s="4"/>
      <c r="Y1638" s="4"/>
      <c r="Z1638" s="4"/>
      <c r="AA1638" s="4"/>
      <c r="AB1638" s="5"/>
    </row>
    <row r="1639" spans="1:28" x14ac:dyDescent="0.35">
      <c r="A1639" s="3"/>
      <c r="B1639" s="4"/>
      <c r="C1639" s="4"/>
      <c r="D1639" s="4"/>
      <c r="E1639" s="4"/>
      <c r="F1639" s="4"/>
      <c r="G1639" s="4"/>
      <c r="H1639" s="4"/>
      <c r="I1639" s="4"/>
      <c r="J1639" s="4"/>
      <c r="K1639" s="4"/>
      <c r="L1639" s="4"/>
      <c r="M1639" s="4"/>
      <c r="N1639" s="4"/>
      <c r="O1639" s="4"/>
      <c r="P1639" s="4"/>
      <c r="Q1639" s="4"/>
      <c r="R1639" s="4"/>
      <c r="S1639" s="4"/>
      <c r="T1639" s="4"/>
      <c r="U1639" s="4"/>
      <c r="V1639" s="4"/>
      <c r="W1639" s="4"/>
      <c r="X1639" s="4"/>
      <c r="Y1639" s="4"/>
      <c r="Z1639" s="4"/>
      <c r="AA1639" s="4"/>
      <c r="AB1639" s="5"/>
    </row>
    <row r="1640" spans="1:28" x14ac:dyDescent="0.35">
      <c r="A1640" s="3"/>
      <c r="B1640" s="4"/>
      <c r="C1640" s="4"/>
      <c r="D1640" s="4"/>
      <c r="E1640" s="4"/>
      <c r="F1640" s="4"/>
      <c r="G1640" s="4"/>
      <c r="H1640" s="4"/>
      <c r="I1640" s="4"/>
      <c r="J1640" s="4"/>
      <c r="K1640" s="4"/>
      <c r="L1640" s="4"/>
      <c r="M1640" s="4"/>
      <c r="N1640" s="4"/>
      <c r="O1640" s="4"/>
      <c r="P1640" s="4"/>
      <c r="Q1640" s="4"/>
      <c r="R1640" s="4"/>
      <c r="S1640" s="4"/>
      <c r="T1640" s="4"/>
      <c r="U1640" s="4"/>
      <c r="V1640" s="4"/>
      <c r="W1640" s="4"/>
      <c r="X1640" s="4"/>
      <c r="Y1640" s="4"/>
      <c r="Z1640" s="4"/>
      <c r="AA1640" s="4"/>
      <c r="AB1640" s="5"/>
    </row>
    <row r="1641" spans="1:28" x14ac:dyDescent="0.35">
      <c r="A1641" s="3"/>
      <c r="B1641" s="4"/>
      <c r="C1641" s="4"/>
      <c r="D1641" s="4"/>
      <c r="E1641" s="4"/>
      <c r="F1641" s="4"/>
      <c r="G1641" s="4"/>
      <c r="H1641" s="4"/>
      <c r="I1641" s="4"/>
      <c r="J1641" s="4"/>
      <c r="K1641" s="4"/>
      <c r="L1641" s="4"/>
      <c r="M1641" s="4"/>
      <c r="N1641" s="4"/>
      <c r="O1641" s="4"/>
      <c r="P1641" s="4"/>
      <c r="Q1641" s="4"/>
      <c r="R1641" s="4"/>
      <c r="S1641" s="4"/>
      <c r="T1641" s="4"/>
      <c r="U1641" s="4"/>
      <c r="V1641" s="4"/>
      <c r="W1641" s="4"/>
      <c r="X1641" s="4"/>
      <c r="Y1641" s="4"/>
      <c r="Z1641" s="4"/>
      <c r="AA1641" s="4"/>
      <c r="AB1641" s="5"/>
    </row>
    <row r="1642" spans="1:28" x14ac:dyDescent="0.35">
      <c r="A1642" s="3"/>
      <c r="B1642" s="4"/>
      <c r="C1642" s="4"/>
      <c r="D1642" s="4"/>
      <c r="E1642" s="4"/>
      <c r="F1642" s="4"/>
      <c r="G1642" s="4"/>
      <c r="H1642" s="4"/>
      <c r="I1642" s="4"/>
      <c r="J1642" s="4"/>
      <c r="K1642" s="4"/>
      <c r="L1642" s="4"/>
      <c r="M1642" s="4"/>
      <c r="N1642" s="4"/>
      <c r="O1642" s="4"/>
      <c r="P1642" s="4"/>
      <c r="Q1642" s="4"/>
      <c r="R1642" s="4"/>
      <c r="S1642" s="4"/>
      <c r="T1642" s="4"/>
      <c r="U1642" s="4"/>
      <c r="V1642" s="4"/>
      <c r="W1642" s="4"/>
      <c r="X1642" s="4"/>
      <c r="Y1642" s="4"/>
      <c r="Z1642" s="4"/>
      <c r="AA1642" s="4"/>
      <c r="AB1642" s="5"/>
    </row>
    <row r="1643" spans="1:28" x14ac:dyDescent="0.35">
      <c r="A1643" s="3"/>
      <c r="B1643" s="4"/>
      <c r="C1643" s="4"/>
      <c r="D1643" s="4"/>
      <c r="E1643" s="4"/>
      <c r="F1643" s="4"/>
      <c r="G1643" s="4"/>
      <c r="H1643" s="4"/>
      <c r="I1643" s="4"/>
      <c r="J1643" s="4"/>
      <c r="K1643" s="4"/>
      <c r="L1643" s="4"/>
      <c r="M1643" s="4"/>
      <c r="N1643" s="4"/>
      <c r="O1643" s="4"/>
      <c r="P1643" s="4"/>
      <c r="Q1643" s="4"/>
      <c r="R1643" s="4"/>
      <c r="S1643" s="4"/>
      <c r="T1643" s="4"/>
      <c r="U1643" s="4"/>
      <c r="V1643" s="4"/>
      <c r="W1643" s="4"/>
      <c r="X1643" s="4"/>
      <c r="Y1643" s="4"/>
      <c r="Z1643" s="4"/>
      <c r="AA1643" s="4"/>
      <c r="AB1643" s="5"/>
    </row>
    <row r="1644" spans="1:28" x14ac:dyDescent="0.35">
      <c r="A1644" s="3"/>
      <c r="B1644" s="4"/>
      <c r="C1644" s="4"/>
      <c r="D1644" s="4"/>
      <c r="E1644" s="4"/>
      <c r="F1644" s="4"/>
      <c r="G1644" s="4"/>
      <c r="H1644" s="4"/>
      <c r="I1644" s="4"/>
      <c r="J1644" s="4"/>
      <c r="K1644" s="4"/>
      <c r="L1644" s="4"/>
      <c r="M1644" s="4"/>
      <c r="N1644" s="4"/>
      <c r="O1644" s="4"/>
      <c r="P1644" s="4"/>
      <c r="Q1644" s="4"/>
      <c r="R1644" s="4"/>
      <c r="S1644" s="4"/>
      <c r="T1644" s="4"/>
      <c r="U1644" s="4"/>
      <c r="V1644" s="4"/>
      <c r="W1644" s="4"/>
      <c r="X1644" s="4"/>
      <c r="Y1644" s="4"/>
      <c r="Z1644" s="4"/>
      <c r="AA1644" s="4"/>
      <c r="AB1644" s="5"/>
    </row>
    <row r="1645" spans="1:28" x14ac:dyDescent="0.35">
      <c r="A1645" s="3"/>
      <c r="B1645" s="4"/>
      <c r="C1645" s="4"/>
      <c r="D1645" s="4"/>
      <c r="E1645" s="4"/>
      <c r="F1645" s="4"/>
      <c r="G1645" s="4"/>
      <c r="H1645" s="4"/>
      <c r="I1645" s="4"/>
      <c r="J1645" s="4"/>
      <c r="K1645" s="4"/>
      <c r="L1645" s="4"/>
      <c r="M1645" s="4"/>
      <c r="N1645" s="4"/>
      <c r="O1645" s="4"/>
      <c r="P1645" s="4"/>
      <c r="Q1645" s="4"/>
      <c r="R1645" s="4"/>
      <c r="S1645" s="4"/>
      <c r="T1645" s="4"/>
      <c r="U1645" s="4"/>
      <c r="V1645" s="4"/>
      <c r="W1645" s="4"/>
      <c r="X1645" s="4"/>
      <c r="Y1645" s="4"/>
      <c r="Z1645" s="4"/>
      <c r="AA1645" s="4"/>
      <c r="AB1645" s="5"/>
    </row>
    <row r="1646" spans="1:28" x14ac:dyDescent="0.35">
      <c r="A1646" s="3"/>
      <c r="B1646" s="4"/>
      <c r="C1646" s="4"/>
      <c r="D1646" s="4"/>
      <c r="E1646" s="4"/>
      <c r="F1646" s="4"/>
      <c r="G1646" s="4"/>
      <c r="H1646" s="4"/>
      <c r="I1646" s="4"/>
      <c r="J1646" s="4"/>
      <c r="K1646" s="4"/>
      <c r="L1646" s="4"/>
      <c r="M1646" s="4"/>
      <c r="N1646" s="4"/>
      <c r="O1646" s="4"/>
      <c r="P1646" s="4"/>
      <c r="Q1646" s="4"/>
      <c r="R1646" s="4"/>
      <c r="S1646" s="4"/>
      <c r="T1646" s="4"/>
      <c r="U1646" s="4"/>
      <c r="V1646" s="4"/>
      <c r="W1646" s="4"/>
      <c r="X1646" s="4"/>
      <c r="Y1646" s="4"/>
      <c r="Z1646" s="4"/>
      <c r="AA1646" s="4"/>
      <c r="AB1646" s="5"/>
    </row>
    <row r="1647" spans="1:28" x14ac:dyDescent="0.35">
      <c r="A1647" s="3"/>
      <c r="B1647" s="4"/>
      <c r="C1647" s="4"/>
      <c r="D1647" s="4"/>
      <c r="E1647" s="4"/>
      <c r="F1647" s="4"/>
      <c r="G1647" s="4"/>
      <c r="H1647" s="4"/>
      <c r="I1647" s="4"/>
      <c r="J1647" s="4"/>
      <c r="K1647" s="4"/>
      <c r="L1647" s="4"/>
      <c r="M1647" s="4"/>
      <c r="N1647" s="4"/>
      <c r="O1647" s="4"/>
      <c r="P1647" s="4"/>
      <c r="Q1647" s="4"/>
      <c r="R1647" s="4"/>
      <c r="S1647" s="4"/>
      <c r="T1647" s="4"/>
      <c r="U1647" s="4"/>
      <c r="V1647" s="4"/>
      <c r="W1647" s="4"/>
      <c r="X1647" s="4"/>
      <c r="Y1647" s="4"/>
      <c r="Z1647" s="4"/>
      <c r="AA1647" s="4"/>
      <c r="AB1647" s="5"/>
    </row>
    <row r="1648" spans="1:28" x14ac:dyDescent="0.35">
      <c r="A1648" s="3"/>
      <c r="B1648" s="4"/>
      <c r="C1648" s="4"/>
      <c r="D1648" s="4"/>
      <c r="E1648" s="4"/>
      <c r="F1648" s="4"/>
      <c r="G1648" s="4"/>
      <c r="H1648" s="4"/>
      <c r="I1648" s="4"/>
      <c r="J1648" s="4"/>
      <c r="K1648" s="4"/>
      <c r="L1648" s="4"/>
      <c r="M1648" s="4"/>
      <c r="N1648" s="4"/>
      <c r="O1648" s="4"/>
      <c r="P1648" s="4"/>
      <c r="Q1648" s="4"/>
      <c r="R1648" s="4"/>
      <c r="S1648" s="4"/>
      <c r="T1648" s="4"/>
      <c r="U1648" s="4"/>
      <c r="V1648" s="4"/>
      <c r="W1648" s="4"/>
      <c r="X1648" s="4"/>
      <c r="Y1648" s="4"/>
      <c r="Z1648" s="4"/>
      <c r="AA1648" s="4"/>
      <c r="AB1648" s="5"/>
    </row>
    <row r="1649" spans="1:28" x14ac:dyDescent="0.35">
      <c r="A1649" s="3"/>
      <c r="B1649" s="4"/>
      <c r="C1649" s="4"/>
      <c r="D1649" s="4"/>
      <c r="E1649" s="4"/>
      <c r="F1649" s="4"/>
      <c r="G1649" s="4"/>
      <c r="H1649" s="4"/>
      <c r="I1649" s="4"/>
      <c r="J1649" s="4"/>
      <c r="K1649" s="4"/>
      <c r="L1649" s="4"/>
      <c r="M1649" s="4"/>
      <c r="N1649" s="4"/>
      <c r="O1649" s="4"/>
      <c r="P1649" s="4"/>
      <c r="Q1649" s="4"/>
      <c r="R1649" s="4"/>
      <c r="S1649" s="4"/>
      <c r="T1649" s="4"/>
      <c r="U1649" s="4"/>
      <c r="V1649" s="4"/>
      <c r="W1649" s="4"/>
      <c r="X1649" s="4"/>
      <c r="Y1649" s="4"/>
      <c r="Z1649" s="4"/>
      <c r="AA1649" s="4"/>
      <c r="AB1649" s="5"/>
    </row>
    <row r="1650" spans="1:28" x14ac:dyDescent="0.35">
      <c r="A1650" s="3"/>
      <c r="B1650" s="4"/>
      <c r="C1650" s="4"/>
      <c r="D1650" s="4"/>
      <c r="E1650" s="4"/>
      <c r="F1650" s="4"/>
      <c r="G1650" s="4"/>
      <c r="H1650" s="4"/>
      <c r="I1650" s="4"/>
      <c r="J1650" s="4"/>
      <c r="K1650" s="4"/>
      <c r="L1650" s="4"/>
      <c r="M1650" s="4"/>
      <c r="N1650" s="4"/>
      <c r="O1650" s="4"/>
      <c r="P1650" s="4"/>
      <c r="Q1650" s="4"/>
      <c r="R1650" s="4"/>
      <c r="S1650" s="4"/>
      <c r="T1650" s="4"/>
      <c r="U1650" s="4"/>
      <c r="V1650" s="4"/>
      <c r="W1650" s="4"/>
      <c r="X1650" s="4"/>
      <c r="Y1650" s="4"/>
      <c r="Z1650" s="4"/>
      <c r="AA1650" s="4"/>
      <c r="AB1650" s="5"/>
    </row>
    <row r="1651" spans="1:28" x14ac:dyDescent="0.35">
      <c r="A1651" s="3"/>
      <c r="B1651" s="4"/>
      <c r="C1651" s="4"/>
      <c r="D1651" s="4"/>
      <c r="E1651" s="4"/>
      <c r="F1651" s="4"/>
      <c r="G1651" s="4"/>
      <c r="H1651" s="4"/>
      <c r="I1651" s="4"/>
      <c r="J1651" s="4"/>
      <c r="K1651" s="4"/>
      <c r="L1651" s="4"/>
      <c r="M1651" s="4"/>
      <c r="N1651" s="4"/>
      <c r="O1651" s="4"/>
      <c r="P1651" s="4"/>
      <c r="Q1651" s="4"/>
      <c r="R1651" s="4"/>
      <c r="S1651" s="4"/>
      <c r="T1651" s="4"/>
      <c r="U1651" s="4"/>
      <c r="V1651" s="4"/>
      <c r="W1651" s="4"/>
      <c r="X1651" s="4"/>
      <c r="Y1651" s="4"/>
      <c r="Z1651" s="4"/>
      <c r="AA1651" s="4"/>
      <c r="AB1651" s="5"/>
    </row>
    <row r="1652" spans="1:28" x14ac:dyDescent="0.35">
      <c r="A1652" s="3"/>
      <c r="B1652" s="4"/>
      <c r="C1652" s="4"/>
      <c r="D1652" s="4"/>
      <c r="E1652" s="4"/>
      <c r="F1652" s="4"/>
      <c r="G1652" s="4"/>
      <c r="H1652" s="4"/>
      <c r="I1652" s="4"/>
      <c r="J1652" s="4"/>
      <c r="K1652" s="4"/>
      <c r="L1652" s="4"/>
      <c r="M1652" s="4"/>
      <c r="N1652" s="4"/>
      <c r="O1652" s="4"/>
      <c r="P1652" s="4"/>
      <c r="Q1652" s="4"/>
      <c r="R1652" s="4"/>
      <c r="S1652" s="4"/>
      <c r="T1652" s="4"/>
      <c r="U1652" s="4"/>
      <c r="V1652" s="4"/>
      <c r="W1652" s="4"/>
      <c r="X1652" s="4"/>
      <c r="Y1652" s="4"/>
      <c r="Z1652" s="4"/>
      <c r="AA1652" s="4"/>
      <c r="AB1652" s="5"/>
    </row>
    <row r="1653" spans="1:28" x14ac:dyDescent="0.35">
      <c r="A1653" s="3"/>
      <c r="B1653" s="4"/>
      <c r="C1653" s="4"/>
      <c r="D1653" s="4"/>
      <c r="E1653" s="4"/>
      <c r="F1653" s="4"/>
      <c r="G1653" s="4"/>
      <c r="H1653" s="4"/>
      <c r="I1653" s="4"/>
      <c r="J1653" s="4"/>
      <c r="K1653" s="4"/>
      <c r="L1653" s="4"/>
      <c r="M1653" s="4"/>
      <c r="N1653" s="4"/>
      <c r="O1653" s="4"/>
      <c r="P1653" s="4"/>
      <c r="Q1653" s="4"/>
      <c r="R1653" s="4"/>
      <c r="S1653" s="4"/>
      <c r="T1653" s="4"/>
      <c r="U1653" s="4"/>
      <c r="V1653" s="4"/>
      <c r="W1653" s="4"/>
      <c r="X1653" s="4"/>
      <c r="Y1653" s="4"/>
      <c r="Z1653" s="4"/>
      <c r="AA1653" s="4"/>
      <c r="AB1653" s="5"/>
    </row>
    <row r="1654" spans="1:28" x14ac:dyDescent="0.35">
      <c r="A1654" s="3"/>
      <c r="B1654" s="4"/>
      <c r="C1654" s="4"/>
      <c r="D1654" s="4"/>
      <c r="E1654" s="4"/>
      <c r="F1654" s="4"/>
      <c r="G1654" s="4"/>
      <c r="H1654" s="4"/>
      <c r="I1654" s="4"/>
      <c r="J1654" s="4"/>
      <c r="K1654" s="4"/>
      <c r="L1654" s="4"/>
      <c r="M1654" s="4"/>
      <c r="N1654" s="4"/>
      <c r="O1654" s="4"/>
      <c r="P1654" s="4"/>
      <c r="Q1654" s="4"/>
      <c r="R1654" s="4"/>
      <c r="S1654" s="4"/>
      <c r="T1654" s="4"/>
      <c r="U1654" s="4"/>
      <c r="V1654" s="4"/>
      <c r="W1654" s="4"/>
      <c r="X1654" s="4"/>
      <c r="Y1654" s="4"/>
      <c r="Z1654" s="4"/>
      <c r="AA1654" s="4"/>
      <c r="AB1654" s="5"/>
    </row>
    <row r="1655" spans="1:28" x14ac:dyDescent="0.35">
      <c r="A1655" s="3"/>
      <c r="B1655" s="4"/>
      <c r="C1655" s="4"/>
      <c r="D1655" s="4"/>
      <c r="E1655" s="4"/>
      <c r="F1655" s="4"/>
      <c r="G1655" s="4"/>
      <c r="H1655" s="4"/>
      <c r="I1655" s="4"/>
      <c r="J1655" s="4"/>
      <c r="K1655" s="4"/>
      <c r="L1655" s="4"/>
      <c r="M1655" s="4"/>
      <c r="N1655" s="4"/>
      <c r="O1655" s="4"/>
      <c r="P1655" s="4"/>
      <c r="Q1655" s="4"/>
      <c r="R1655" s="4"/>
      <c r="S1655" s="4"/>
      <c r="T1655" s="4"/>
      <c r="U1655" s="4"/>
      <c r="V1655" s="4"/>
      <c r="W1655" s="4"/>
      <c r="X1655" s="4"/>
      <c r="Y1655" s="4"/>
      <c r="Z1655" s="4"/>
      <c r="AA1655" s="4"/>
      <c r="AB1655" s="5"/>
    </row>
    <row r="1656" spans="1:28" x14ac:dyDescent="0.35">
      <c r="A1656" s="3"/>
      <c r="B1656" s="4"/>
      <c r="C1656" s="4"/>
      <c r="D1656" s="4"/>
      <c r="E1656" s="4"/>
      <c r="F1656" s="4"/>
      <c r="G1656" s="4"/>
      <c r="H1656" s="4"/>
      <c r="I1656" s="4"/>
      <c r="J1656" s="4"/>
      <c r="K1656" s="4"/>
      <c r="L1656" s="4"/>
      <c r="M1656" s="4"/>
      <c r="N1656" s="4"/>
      <c r="O1656" s="4"/>
      <c r="P1656" s="4"/>
      <c r="Q1656" s="4"/>
      <c r="R1656" s="4"/>
      <c r="S1656" s="4"/>
      <c r="T1656" s="4"/>
      <c r="U1656" s="4"/>
      <c r="V1656" s="4"/>
      <c r="W1656" s="4"/>
      <c r="X1656" s="4"/>
      <c r="Y1656" s="4"/>
      <c r="Z1656" s="4"/>
      <c r="AA1656" s="4"/>
      <c r="AB1656" s="5"/>
    </row>
    <row r="1657" spans="1:28" x14ac:dyDescent="0.35">
      <c r="A1657" s="3"/>
      <c r="B1657" s="4"/>
      <c r="C1657" s="4"/>
      <c r="D1657" s="4"/>
      <c r="E1657" s="4"/>
      <c r="F1657" s="4"/>
      <c r="G1657" s="4"/>
      <c r="H1657" s="4"/>
      <c r="I1657" s="4"/>
      <c r="J1657" s="4"/>
      <c r="K1657" s="4"/>
      <c r="L1657" s="4"/>
      <c r="M1657" s="4"/>
      <c r="N1657" s="4"/>
      <c r="O1657" s="4"/>
      <c r="P1657" s="4"/>
      <c r="Q1657" s="4"/>
      <c r="R1657" s="4"/>
      <c r="S1657" s="4"/>
      <c r="T1657" s="4"/>
      <c r="U1657" s="4"/>
      <c r="V1657" s="4"/>
      <c r="W1657" s="4"/>
      <c r="X1657" s="4"/>
      <c r="Y1657" s="4"/>
      <c r="Z1657" s="4"/>
      <c r="AA1657" s="4"/>
      <c r="AB1657" s="5"/>
    </row>
    <row r="1658" spans="1:28" x14ac:dyDescent="0.35">
      <c r="A1658" s="3"/>
      <c r="B1658" s="4"/>
      <c r="C1658" s="4"/>
      <c r="D1658" s="4"/>
      <c r="E1658" s="4"/>
      <c r="F1658" s="4"/>
      <c r="G1658" s="4"/>
      <c r="H1658" s="4"/>
      <c r="I1658" s="4"/>
      <c r="J1658" s="4"/>
      <c r="K1658" s="4"/>
      <c r="L1658" s="4"/>
      <c r="M1658" s="4"/>
      <c r="N1658" s="4"/>
      <c r="O1658" s="4"/>
      <c r="P1658" s="4"/>
      <c r="Q1658" s="4"/>
      <c r="R1658" s="4"/>
      <c r="S1658" s="4"/>
      <c r="T1658" s="4"/>
      <c r="U1658" s="4"/>
      <c r="V1658" s="4"/>
      <c r="W1658" s="4"/>
      <c r="X1658" s="4"/>
      <c r="Y1658" s="4"/>
      <c r="Z1658" s="4"/>
      <c r="AA1658" s="4"/>
      <c r="AB1658" s="5"/>
    </row>
    <row r="1659" spans="1:28" x14ac:dyDescent="0.35">
      <c r="A1659" s="3"/>
      <c r="B1659" s="4"/>
      <c r="C1659" s="4"/>
      <c r="D1659" s="4"/>
      <c r="E1659" s="4"/>
      <c r="F1659" s="4"/>
      <c r="G1659" s="4"/>
      <c r="H1659" s="4"/>
      <c r="I1659" s="4"/>
      <c r="J1659" s="4"/>
      <c r="K1659" s="4"/>
      <c r="L1659" s="4"/>
      <c r="M1659" s="4"/>
      <c r="N1659" s="4"/>
      <c r="O1659" s="4"/>
      <c r="P1659" s="4"/>
      <c r="Q1659" s="4"/>
      <c r="R1659" s="4"/>
      <c r="S1659" s="4"/>
      <c r="T1659" s="4"/>
      <c r="U1659" s="4"/>
      <c r="V1659" s="4"/>
      <c r="W1659" s="4"/>
      <c r="X1659" s="4"/>
      <c r="Y1659" s="4"/>
      <c r="Z1659" s="4"/>
      <c r="AA1659" s="4"/>
      <c r="AB1659" s="5"/>
    </row>
    <row r="1660" spans="1:28" x14ac:dyDescent="0.35">
      <c r="A1660" s="3"/>
      <c r="B1660" s="4"/>
      <c r="C1660" s="4"/>
      <c r="D1660" s="4"/>
      <c r="E1660" s="4"/>
      <c r="F1660" s="4"/>
      <c r="G1660" s="4"/>
      <c r="H1660" s="4"/>
      <c r="I1660" s="4"/>
      <c r="J1660" s="4"/>
      <c r="K1660" s="4"/>
      <c r="L1660" s="4"/>
      <c r="M1660" s="4"/>
      <c r="N1660" s="4"/>
      <c r="O1660" s="4"/>
      <c r="P1660" s="4"/>
      <c r="Q1660" s="4"/>
      <c r="R1660" s="4"/>
      <c r="S1660" s="4"/>
      <c r="T1660" s="4"/>
      <c r="U1660" s="4"/>
      <c r="V1660" s="4"/>
      <c r="W1660" s="4"/>
      <c r="X1660" s="4"/>
      <c r="Y1660" s="4"/>
      <c r="Z1660" s="4"/>
      <c r="AA1660" s="4"/>
      <c r="AB1660" s="5"/>
    </row>
    <row r="1661" spans="1:28" x14ac:dyDescent="0.35">
      <c r="A1661" s="3"/>
      <c r="B1661" s="4"/>
      <c r="C1661" s="4"/>
      <c r="D1661" s="4"/>
      <c r="E1661" s="4"/>
      <c r="F1661" s="4"/>
      <c r="G1661" s="4"/>
      <c r="H1661" s="4"/>
      <c r="I1661" s="4"/>
      <c r="J1661" s="4"/>
      <c r="K1661" s="4"/>
      <c r="L1661" s="4"/>
      <c r="M1661" s="4"/>
      <c r="N1661" s="4"/>
      <c r="O1661" s="4"/>
      <c r="P1661" s="4"/>
      <c r="Q1661" s="4"/>
      <c r="R1661" s="4"/>
      <c r="S1661" s="4"/>
      <c r="T1661" s="4"/>
      <c r="U1661" s="4"/>
      <c r="V1661" s="4"/>
      <c r="W1661" s="4"/>
      <c r="X1661" s="4"/>
      <c r="Y1661" s="4"/>
      <c r="Z1661" s="4"/>
      <c r="AA1661" s="4"/>
      <c r="AB1661" s="5"/>
    </row>
    <row r="1662" spans="1:28" x14ac:dyDescent="0.35">
      <c r="A1662" s="3"/>
      <c r="B1662" s="4"/>
      <c r="C1662" s="4"/>
      <c r="D1662" s="4"/>
      <c r="E1662" s="4"/>
      <c r="F1662" s="4"/>
      <c r="G1662" s="4"/>
      <c r="H1662" s="4"/>
      <c r="I1662" s="4"/>
      <c r="J1662" s="4"/>
      <c r="K1662" s="4"/>
      <c r="L1662" s="4"/>
      <c r="M1662" s="4"/>
      <c r="N1662" s="4"/>
      <c r="O1662" s="4"/>
      <c r="P1662" s="4"/>
      <c r="Q1662" s="4"/>
      <c r="R1662" s="4"/>
      <c r="S1662" s="4"/>
      <c r="T1662" s="4"/>
      <c r="U1662" s="4"/>
      <c r="V1662" s="4"/>
      <c r="W1662" s="4"/>
      <c r="X1662" s="4"/>
      <c r="Y1662" s="4"/>
      <c r="Z1662" s="4"/>
      <c r="AA1662" s="4"/>
      <c r="AB1662" s="5"/>
    </row>
    <row r="1663" spans="1:28" x14ac:dyDescent="0.35">
      <c r="A1663" s="3"/>
      <c r="B1663" s="4"/>
      <c r="C1663" s="4"/>
      <c r="D1663" s="4"/>
      <c r="E1663" s="4"/>
      <c r="F1663" s="4"/>
      <c r="G1663" s="4"/>
      <c r="H1663" s="4"/>
      <c r="I1663" s="4"/>
      <c r="J1663" s="4"/>
      <c r="K1663" s="4"/>
      <c r="L1663" s="4"/>
      <c r="M1663" s="4"/>
      <c r="N1663" s="4"/>
      <c r="O1663" s="4"/>
      <c r="P1663" s="4"/>
      <c r="Q1663" s="4"/>
      <c r="R1663" s="4"/>
      <c r="S1663" s="4"/>
      <c r="T1663" s="4"/>
      <c r="U1663" s="4"/>
      <c r="V1663" s="4"/>
      <c r="W1663" s="4"/>
      <c r="X1663" s="4"/>
      <c r="Y1663" s="4"/>
      <c r="Z1663" s="4"/>
      <c r="AA1663" s="4"/>
      <c r="AB1663" s="5"/>
    </row>
    <row r="1664" spans="1:28" x14ac:dyDescent="0.35">
      <c r="A1664" s="3"/>
      <c r="B1664" s="4"/>
      <c r="C1664" s="4"/>
      <c r="D1664" s="4"/>
      <c r="E1664" s="4"/>
      <c r="F1664" s="4"/>
      <c r="G1664" s="4"/>
      <c r="H1664" s="4"/>
      <c r="I1664" s="4"/>
      <c r="J1664" s="4"/>
      <c r="K1664" s="4"/>
      <c r="L1664" s="4"/>
      <c r="M1664" s="4"/>
      <c r="N1664" s="4"/>
      <c r="O1664" s="4"/>
      <c r="P1664" s="4"/>
      <c r="Q1664" s="4"/>
      <c r="R1664" s="4"/>
      <c r="S1664" s="4"/>
      <c r="T1664" s="4"/>
      <c r="U1664" s="4"/>
      <c r="V1664" s="4"/>
      <c r="W1664" s="4"/>
      <c r="X1664" s="4"/>
      <c r="Y1664" s="4"/>
      <c r="Z1664" s="4"/>
      <c r="AA1664" s="4"/>
      <c r="AB1664" s="5"/>
    </row>
    <row r="1665" spans="1:28" x14ac:dyDescent="0.35">
      <c r="A1665" s="3"/>
      <c r="B1665" s="4"/>
      <c r="C1665" s="4"/>
      <c r="D1665" s="4"/>
      <c r="E1665" s="4"/>
      <c r="F1665" s="4"/>
      <c r="G1665" s="4"/>
      <c r="H1665" s="4"/>
      <c r="I1665" s="4"/>
      <c r="J1665" s="4"/>
      <c r="K1665" s="4"/>
      <c r="L1665" s="4"/>
      <c r="M1665" s="4"/>
      <c r="N1665" s="4"/>
      <c r="O1665" s="4"/>
      <c r="P1665" s="4"/>
      <c r="Q1665" s="4"/>
      <c r="R1665" s="4"/>
      <c r="S1665" s="4"/>
      <c r="T1665" s="4"/>
      <c r="U1665" s="4"/>
      <c r="V1665" s="4"/>
      <c r="W1665" s="4"/>
      <c r="X1665" s="4"/>
      <c r="Y1665" s="4"/>
      <c r="Z1665" s="4"/>
      <c r="AA1665" s="4"/>
      <c r="AB1665" s="5"/>
    </row>
    <row r="1666" spans="1:28" x14ac:dyDescent="0.35">
      <c r="A1666" s="3"/>
      <c r="B1666" s="4"/>
      <c r="C1666" s="4"/>
      <c r="D1666" s="4"/>
      <c r="E1666" s="4"/>
      <c r="F1666" s="4"/>
      <c r="G1666" s="4"/>
      <c r="H1666" s="4"/>
      <c r="I1666" s="4"/>
      <c r="J1666" s="4"/>
      <c r="K1666" s="4"/>
      <c r="L1666" s="4"/>
      <c r="M1666" s="4"/>
      <c r="N1666" s="4"/>
      <c r="O1666" s="4"/>
      <c r="P1666" s="4"/>
      <c r="Q1666" s="4"/>
      <c r="R1666" s="4"/>
      <c r="S1666" s="4"/>
      <c r="T1666" s="4"/>
      <c r="U1666" s="4"/>
      <c r="V1666" s="4"/>
      <c r="W1666" s="4"/>
      <c r="X1666" s="4"/>
      <c r="Y1666" s="4"/>
      <c r="Z1666" s="4"/>
      <c r="AA1666" s="4"/>
      <c r="AB1666" s="5"/>
    </row>
    <row r="1667" spans="1:28" x14ac:dyDescent="0.35">
      <c r="A1667" s="3"/>
      <c r="B1667" s="4"/>
      <c r="C1667" s="4"/>
      <c r="D1667" s="4"/>
      <c r="E1667" s="4"/>
      <c r="F1667" s="4"/>
      <c r="G1667" s="4"/>
      <c r="H1667" s="4"/>
      <c r="I1667" s="4"/>
      <c r="J1667" s="4"/>
      <c r="K1667" s="4"/>
      <c r="L1667" s="4"/>
      <c r="M1667" s="4"/>
      <c r="N1667" s="4"/>
      <c r="O1667" s="4"/>
      <c r="P1667" s="4"/>
      <c r="Q1667" s="4"/>
      <c r="R1667" s="4"/>
      <c r="S1667" s="4"/>
      <c r="T1667" s="4"/>
      <c r="U1667" s="4"/>
      <c r="V1667" s="4"/>
      <c r="W1667" s="4"/>
      <c r="X1667" s="4"/>
      <c r="Y1667" s="4"/>
      <c r="Z1667" s="4"/>
      <c r="AA1667" s="4"/>
      <c r="AB1667" s="5"/>
    </row>
    <row r="1668" spans="1:28" x14ac:dyDescent="0.35">
      <c r="A1668" s="3"/>
      <c r="B1668" s="4"/>
      <c r="C1668" s="4"/>
      <c r="D1668" s="4"/>
      <c r="E1668" s="4"/>
      <c r="F1668" s="4"/>
      <c r="G1668" s="4"/>
      <c r="H1668" s="4"/>
      <c r="I1668" s="4"/>
      <c r="J1668" s="4"/>
      <c r="K1668" s="4"/>
      <c r="L1668" s="4"/>
      <c r="M1668" s="4"/>
      <c r="N1668" s="4"/>
      <c r="O1668" s="4"/>
      <c r="P1668" s="4"/>
      <c r="Q1668" s="4"/>
      <c r="R1668" s="4"/>
      <c r="S1668" s="4"/>
      <c r="T1668" s="4"/>
      <c r="U1668" s="4"/>
      <c r="V1668" s="4"/>
      <c r="W1668" s="4"/>
      <c r="X1668" s="4"/>
      <c r="Y1668" s="4"/>
      <c r="Z1668" s="4"/>
      <c r="AA1668" s="4"/>
      <c r="AB1668" s="5"/>
    </row>
    <row r="1669" spans="1:28" x14ac:dyDescent="0.35">
      <c r="A1669" s="3"/>
      <c r="B1669" s="4"/>
      <c r="C1669" s="4"/>
      <c r="D1669" s="4"/>
      <c r="E1669" s="4"/>
      <c r="F1669" s="4"/>
      <c r="G1669" s="4"/>
      <c r="H1669" s="4"/>
      <c r="I1669" s="4"/>
      <c r="J1669" s="4"/>
      <c r="K1669" s="4"/>
      <c r="L1669" s="4"/>
      <c r="M1669" s="4"/>
      <c r="N1669" s="4"/>
      <c r="O1669" s="4"/>
      <c r="P1669" s="4"/>
      <c r="Q1669" s="4"/>
      <c r="R1669" s="4"/>
      <c r="S1669" s="4"/>
      <c r="T1669" s="4"/>
      <c r="U1669" s="4"/>
      <c r="V1669" s="4"/>
      <c r="W1669" s="4"/>
      <c r="X1669" s="4"/>
      <c r="Y1669" s="4"/>
      <c r="Z1669" s="4"/>
      <c r="AA1669" s="4"/>
      <c r="AB1669" s="5"/>
    </row>
    <row r="1670" spans="1:28" x14ac:dyDescent="0.35">
      <c r="A1670" s="3"/>
      <c r="B1670" s="4"/>
      <c r="C1670" s="4"/>
      <c r="D1670" s="4"/>
      <c r="E1670" s="4"/>
      <c r="F1670" s="4"/>
      <c r="G1670" s="4"/>
      <c r="H1670" s="4"/>
      <c r="I1670" s="4"/>
      <c r="J1670" s="4"/>
      <c r="K1670" s="4"/>
      <c r="L1670" s="4"/>
      <c r="M1670" s="4"/>
      <c r="N1670" s="4"/>
      <c r="O1670" s="4"/>
      <c r="P1670" s="4"/>
      <c r="Q1670" s="4"/>
      <c r="R1670" s="4"/>
      <c r="S1670" s="4"/>
      <c r="T1670" s="4"/>
      <c r="U1670" s="4"/>
      <c r="V1670" s="4"/>
      <c r="W1670" s="4"/>
      <c r="X1670" s="4"/>
      <c r="Y1670" s="4"/>
      <c r="Z1670" s="4"/>
      <c r="AA1670" s="4"/>
      <c r="AB1670" s="5"/>
    </row>
    <row r="1671" spans="1:28" x14ac:dyDescent="0.35">
      <c r="A1671" s="3"/>
      <c r="B1671" s="4"/>
      <c r="C1671" s="4"/>
      <c r="D1671" s="4"/>
      <c r="E1671" s="4"/>
      <c r="F1671" s="4"/>
      <c r="G1671" s="4"/>
      <c r="H1671" s="4"/>
      <c r="I1671" s="4"/>
      <c r="J1671" s="4"/>
      <c r="K1671" s="4"/>
      <c r="L1671" s="4"/>
      <c r="M1671" s="4"/>
      <c r="N1671" s="4"/>
      <c r="O1671" s="4"/>
      <c r="P1671" s="4"/>
      <c r="Q1671" s="4"/>
      <c r="R1671" s="4"/>
      <c r="S1671" s="4"/>
      <c r="T1671" s="4"/>
      <c r="U1671" s="4"/>
      <c r="V1671" s="4"/>
      <c r="W1671" s="4"/>
      <c r="X1671" s="4"/>
      <c r="Y1671" s="4"/>
      <c r="Z1671" s="4"/>
      <c r="AA1671" s="4"/>
      <c r="AB1671" s="5"/>
    </row>
    <row r="1672" spans="1:28" x14ac:dyDescent="0.35">
      <c r="A1672" s="3"/>
      <c r="B1672" s="4"/>
      <c r="C1672" s="4"/>
      <c r="D1672" s="4"/>
      <c r="E1672" s="4"/>
      <c r="F1672" s="4"/>
      <c r="G1672" s="4"/>
      <c r="H1672" s="4"/>
      <c r="I1672" s="4"/>
      <c r="J1672" s="4"/>
      <c r="K1672" s="4"/>
      <c r="L1672" s="4"/>
      <c r="M1672" s="4"/>
      <c r="N1672" s="4"/>
      <c r="O1672" s="4"/>
      <c r="P1672" s="4"/>
      <c r="Q1672" s="4"/>
      <c r="R1672" s="4"/>
      <c r="S1672" s="4"/>
      <c r="T1672" s="4"/>
      <c r="U1672" s="4"/>
      <c r="V1672" s="4"/>
      <c r="W1672" s="4"/>
      <c r="X1672" s="4"/>
      <c r="Y1672" s="4"/>
      <c r="Z1672" s="4"/>
      <c r="AA1672" s="4"/>
      <c r="AB1672" s="5"/>
    </row>
    <row r="1673" spans="1:28" x14ac:dyDescent="0.35">
      <c r="A1673" s="3"/>
      <c r="B1673" s="4"/>
      <c r="C1673" s="4"/>
      <c r="D1673" s="4"/>
      <c r="E1673" s="4"/>
      <c r="F1673" s="4"/>
      <c r="G1673" s="4"/>
      <c r="H1673" s="4"/>
      <c r="I1673" s="4"/>
      <c r="J1673" s="4"/>
      <c r="K1673" s="4"/>
      <c r="L1673" s="4"/>
      <c r="M1673" s="4"/>
      <c r="N1673" s="4"/>
      <c r="O1673" s="4"/>
      <c r="P1673" s="4"/>
      <c r="Q1673" s="4"/>
      <c r="R1673" s="4"/>
      <c r="S1673" s="4"/>
      <c r="T1673" s="4"/>
      <c r="U1673" s="4"/>
      <c r="V1673" s="4"/>
      <c r="W1673" s="4"/>
      <c r="X1673" s="4"/>
      <c r="Y1673" s="4"/>
      <c r="Z1673" s="4"/>
      <c r="AA1673" s="4"/>
      <c r="AB1673" s="5"/>
    </row>
    <row r="1674" spans="1:28" x14ac:dyDescent="0.35">
      <c r="A1674" s="3"/>
      <c r="B1674" s="4"/>
      <c r="C1674" s="4"/>
      <c r="D1674" s="4"/>
      <c r="E1674" s="4"/>
      <c r="F1674" s="4"/>
      <c r="G1674" s="4"/>
      <c r="H1674" s="4"/>
      <c r="I1674" s="4"/>
      <c r="J1674" s="4"/>
      <c r="K1674" s="4"/>
      <c r="L1674" s="4"/>
      <c r="M1674" s="4"/>
      <c r="N1674" s="4"/>
      <c r="O1674" s="4"/>
      <c r="P1674" s="4"/>
      <c r="Q1674" s="4"/>
      <c r="R1674" s="4"/>
      <c r="S1674" s="4"/>
      <c r="T1674" s="4"/>
      <c r="U1674" s="4"/>
      <c r="V1674" s="4"/>
      <c r="W1674" s="4"/>
      <c r="X1674" s="4"/>
      <c r="Y1674" s="4"/>
      <c r="Z1674" s="4"/>
      <c r="AA1674" s="4"/>
      <c r="AB1674" s="5"/>
    </row>
    <row r="1675" spans="1:28" x14ac:dyDescent="0.35">
      <c r="A1675" s="3"/>
      <c r="B1675" s="4"/>
      <c r="C1675" s="4"/>
      <c r="D1675" s="4"/>
      <c r="E1675" s="4"/>
      <c r="F1675" s="4"/>
      <c r="G1675" s="4"/>
      <c r="H1675" s="4"/>
      <c r="I1675" s="4"/>
      <c r="J1675" s="4"/>
      <c r="K1675" s="4"/>
      <c r="L1675" s="4"/>
      <c r="M1675" s="4"/>
      <c r="N1675" s="4"/>
      <c r="O1675" s="4"/>
      <c r="P1675" s="4"/>
      <c r="Q1675" s="4"/>
      <c r="R1675" s="4"/>
      <c r="S1675" s="4"/>
      <c r="T1675" s="4"/>
      <c r="U1675" s="4"/>
      <c r="V1675" s="4"/>
      <c r="W1675" s="4"/>
      <c r="X1675" s="4"/>
      <c r="Y1675" s="4"/>
      <c r="Z1675" s="4"/>
      <c r="AA1675" s="4"/>
      <c r="AB1675" s="5"/>
    </row>
    <row r="1676" spans="1:28" x14ac:dyDescent="0.35">
      <c r="A1676" s="3"/>
      <c r="B1676" s="4"/>
      <c r="C1676" s="4"/>
      <c r="D1676" s="4"/>
      <c r="E1676" s="4"/>
      <c r="F1676" s="4"/>
      <c r="G1676" s="4"/>
      <c r="H1676" s="4"/>
      <c r="I1676" s="4"/>
      <c r="J1676" s="4"/>
      <c r="K1676" s="4"/>
      <c r="L1676" s="4"/>
      <c r="M1676" s="4"/>
      <c r="N1676" s="4"/>
      <c r="O1676" s="4"/>
      <c r="P1676" s="4"/>
      <c r="Q1676" s="4"/>
      <c r="R1676" s="4"/>
      <c r="S1676" s="4"/>
      <c r="T1676" s="4"/>
      <c r="U1676" s="4"/>
      <c r="V1676" s="4"/>
      <c r="W1676" s="4"/>
      <c r="X1676" s="4"/>
      <c r="Y1676" s="4"/>
      <c r="Z1676" s="4"/>
      <c r="AA1676" s="4"/>
      <c r="AB1676" s="5"/>
    </row>
    <row r="1677" spans="1:28" x14ac:dyDescent="0.35">
      <c r="A1677" s="3"/>
      <c r="B1677" s="4"/>
      <c r="C1677" s="4"/>
      <c r="D1677" s="4"/>
      <c r="E1677" s="4"/>
      <c r="F1677" s="4"/>
      <c r="G1677" s="4"/>
      <c r="H1677" s="4"/>
      <c r="I1677" s="4"/>
      <c r="J1677" s="4"/>
      <c r="K1677" s="4"/>
      <c r="L1677" s="4"/>
      <c r="M1677" s="4"/>
      <c r="N1677" s="4"/>
      <c r="O1677" s="4"/>
      <c r="P1677" s="4"/>
      <c r="Q1677" s="4"/>
      <c r="R1677" s="4"/>
      <c r="S1677" s="4"/>
      <c r="T1677" s="4"/>
      <c r="U1677" s="4"/>
      <c r="V1677" s="4"/>
      <c r="W1677" s="4"/>
      <c r="X1677" s="4"/>
      <c r="Y1677" s="4"/>
      <c r="Z1677" s="4"/>
      <c r="AA1677" s="4"/>
      <c r="AB1677" s="5"/>
    </row>
    <row r="1678" spans="1:28" x14ac:dyDescent="0.35">
      <c r="A1678" s="3"/>
      <c r="B1678" s="4"/>
      <c r="C1678" s="4"/>
      <c r="D1678" s="4"/>
      <c r="E1678" s="4"/>
      <c r="F1678" s="4"/>
      <c r="G1678" s="4"/>
      <c r="H1678" s="4"/>
      <c r="I1678" s="4"/>
      <c r="J1678" s="4"/>
      <c r="K1678" s="4"/>
      <c r="L1678" s="4"/>
      <c r="M1678" s="4"/>
      <c r="N1678" s="4"/>
      <c r="O1678" s="4"/>
      <c r="P1678" s="4"/>
      <c r="Q1678" s="4"/>
      <c r="R1678" s="4"/>
      <c r="S1678" s="4"/>
      <c r="T1678" s="4"/>
      <c r="U1678" s="4"/>
      <c r="V1678" s="4"/>
      <c r="W1678" s="4"/>
      <c r="X1678" s="4"/>
      <c r="Y1678" s="4"/>
      <c r="Z1678" s="4"/>
      <c r="AA1678" s="4"/>
      <c r="AB1678" s="5"/>
    </row>
    <row r="1679" spans="1:28" x14ac:dyDescent="0.35">
      <c r="A1679" s="3"/>
      <c r="B1679" s="4"/>
      <c r="C1679" s="4"/>
      <c r="D1679" s="4"/>
      <c r="E1679" s="4"/>
      <c r="F1679" s="4"/>
      <c r="G1679" s="4"/>
      <c r="H1679" s="4"/>
      <c r="I1679" s="4"/>
      <c r="J1679" s="4"/>
      <c r="K1679" s="4"/>
      <c r="L1679" s="4"/>
      <c r="M1679" s="4"/>
      <c r="N1679" s="4"/>
      <c r="O1679" s="4"/>
      <c r="P1679" s="4"/>
      <c r="Q1679" s="4"/>
      <c r="R1679" s="4"/>
      <c r="S1679" s="4"/>
      <c r="T1679" s="4"/>
      <c r="U1679" s="4"/>
      <c r="V1679" s="4"/>
      <c r="W1679" s="4"/>
      <c r="X1679" s="4"/>
      <c r="Y1679" s="4"/>
      <c r="Z1679" s="4"/>
      <c r="AA1679" s="4"/>
      <c r="AB1679" s="5"/>
    </row>
    <row r="1680" spans="1:28" x14ac:dyDescent="0.35">
      <c r="A1680" s="3"/>
      <c r="B1680" s="4"/>
      <c r="C1680" s="4"/>
      <c r="D1680" s="4"/>
      <c r="E1680" s="4"/>
      <c r="F1680" s="4"/>
      <c r="G1680" s="4"/>
      <c r="H1680" s="4"/>
      <c r="I1680" s="4"/>
      <c r="J1680" s="4"/>
      <c r="K1680" s="4"/>
      <c r="L1680" s="4"/>
      <c r="M1680" s="4"/>
      <c r="N1680" s="4"/>
      <c r="O1680" s="4"/>
      <c r="P1680" s="4"/>
      <c r="Q1680" s="4"/>
      <c r="R1680" s="4"/>
      <c r="S1680" s="4"/>
      <c r="T1680" s="4"/>
      <c r="U1680" s="4"/>
      <c r="V1680" s="4"/>
      <c r="W1680" s="4"/>
      <c r="X1680" s="4"/>
      <c r="Y1680" s="4"/>
      <c r="Z1680" s="4"/>
      <c r="AA1680" s="4"/>
      <c r="AB1680" s="5"/>
    </row>
    <row r="1681" spans="1:28" x14ac:dyDescent="0.35">
      <c r="A1681" s="3"/>
      <c r="B1681" s="4"/>
      <c r="C1681" s="4"/>
      <c r="D1681" s="4"/>
      <c r="E1681" s="4"/>
      <c r="F1681" s="4"/>
      <c r="G1681" s="4"/>
      <c r="H1681" s="4"/>
      <c r="I1681" s="4"/>
      <c r="J1681" s="4"/>
      <c r="K1681" s="4"/>
      <c r="L1681" s="4"/>
      <c r="M1681" s="4"/>
      <c r="N1681" s="4"/>
      <c r="O1681" s="4"/>
      <c r="P1681" s="4"/>
      <c r="Q1681" s="4"/>
      <c r="R1681" s="4"/>
      <c r="S1681" s="4"/>
      <c r="T1681" s="4"/>
      <c r="U1681" s="4"/>
      <c r="V1681" s="4"/>
      <c r="W1681" s="4"/>
      <c r="X1681" s="4"/>
      <c r="Y1681" s="4"/>
      <c r="Z1681" s="4"/>
      <c r="AA1681" s="4"/>
      <c r="AB1681" s="5"/>
    </row>
    <row r="1682" spans="1:28" x14ac:dyDescent="0.35">
      <c r="A1682" s="3"/>
      <c r="B1682" s="4"/>
      <c r="C1682" s="4"/>
      <c r="D1682" s="4"/>
      <c r="E1682" s="4"/>
      <c r="F1682" s="4"/>
      <c r="G1682" s="4"/>
      <c r="H1682" s="4"/>
      <c r="I1682" s="4"/>
      <c r="J1682" s="4"/>
      <c r="K1682" s="4"/>
      <c r="L1682" s="4"/>
      <c r="M1682" s="4"/>
      <c r="N1682" s="4"/>
      <c r="O1682" s="4"/>
      <c r="P1682" s="4"/>
      <c r="Q1682" s="4"/>
      <c r="R1682" s="4"/>
      <c r="S1682" s="4"/>
      <c r="T1682" s="4"/>
      <c r="U1682" s="4"/>
      <c r="V1682" s="4"/>
      <c r="W1682" s="4"/>
      <c r="X1682" s="4"/>
      <c r="Y1682" s="4"/>
      <c r="Z1682" s="4"/>
      <c r="AA1682" s="4"/>
      <c r="AB1682" s="5"/>
    </row>
    <row r="1683" spans="1:28" x14ac:dyDescent="0.35">
      <c r="A1683" s="3"/>
      <c r="B1683" s="4"/>
      <c r="C1683" s="4"/>
      <c r="D1683" s="4"/>
      <c r="E1683" s="4"/>
      <c r="F1683" s="4"/>
      <c r="G1683" s="4"/>
      <c r="H1683" s="4"/>
      <c r="I1683" s="4"/>
      <c r="J1683" s="4"/>
      <c r="K1683" s="4"/>
      <c r="L1683" s="4"/>
      <c r="M1683" s="4"/>
      <c r="N1683" s="4"/>
      <c r="O1683" s="4"/>
      <c r="P1683" s="4"/>
      <c r="Q1683" s="4"/>
      <c r="R1683" s="4"/>
      <c r="S1683" s="4"/>
      <c r="T1683" s="4"/>
      <c r="U1683" s="4"/>
      <c r="V1683" s="4"/>
      <c r="W1683" s="4"/>
      <c r="X1683" s="4"/>
      <c r="Y1683" s="4"/>
      <c r="Z1683" s="4"/>
      <c r="AA1683" s="4"/>
      <c r="AB1683" s="5"/>
    </row>
    <row r="1684" spans="1:28" x14ac:dyDescent="0.35">
      <c r="A1684" s="3"/>
      <c r="B1684" s="4"/>
      <c r="C1684" s="4"/>
      <c r="D1684" s="4"/>
      <c r="E1684" s="4"/>
      <c r="F1684" s="4"/>
      <c r="G1684" s="4"/>
      <c r="H1684" s="4"/>
      <c r="I1684" s="4"/>
      <c r="J1684" s="4"/>
      <c r="K1684" s="4"/>
      <c r="L1684" s="4"/>
      <c r="M1684" s="4"/>
      <c r="N1684" s="4"/>
      <c r="O1684" s="4"/>
      <c r="P1684" s="4"/>
      <c r="Q1684" s="4"/>
      <c r="R1684" s="4"/>
      <c r="S1684" s="4"/>
      <c r="T1684" s="4"/>
      <c r="U1684" s="4"/>
      <c r="V1684" s="4"/>
      <c r="W1684" s="4"/>
      <c r="X1684" s="4"/>
      <c r="Y1684" s="4"/>
      <c r="Z1684" s="4"/>
      <c r="AA1684" s="4"/>
      <c r="AB1684" s="5"/>
    </row>
    <row r="1685" spans="1:28" x14ac:dyDescent="0.35">
      <c r="A1685" s="3"/>
      <c r="B1685" s="4"/>
      <c r="C1685" s="4"/>
      <c r="D1685" s="4"/>
      <c r="E1685" s="4"/>
      <c r="F1685" s="4"/>
      <c r="G1685" s="4"/>
      <c r="H1685" s="4"/>
      <c r="I1685" s="4"/>
      <c r="J1685" s="4"/>
      <c r="K1685" s="4"/>
      <c r="L1685" s="4"/>
      <c r="M1685" s="4"/>
      <c r="N1685" s="4"/>
      <c r="O1685" s="4"/>
      <c r="P1685" s="4"/>
      <c r="Q1685" s="4"/>
      <c r="R1685" s="4"/>
      <c r="S1685" s="4"/>
      <c r="T1685" s="4"/>
      <c r="U1685" s="4"/>
      <c r="V1685" s="4"/>
      <c r="W1685" s="4"/>
      <c r="X1685" s="4"/>
      <c r="Y1685" s="4"/>
      <c r="Z1685" s="4"/>
      <c r="AA1685" s="4"/>
      <c r="AB1685" s="5"/>
    </row>
    <row r="1686" spans="1:28" x14ac:dyDescent="0.35">
      <c r="A1686" s="3"/>
      <c r="B1686" s="4"/>
      <c r="C1686" s="4"/>
      <c r="D1686" s="4"/>
      <c r="E1686" s="4"/>
      <c r="F1686" s="4"/>
      <c r="G1686" s="4"/>
      <c r="H1686" s="4"/>
      <c r="I1686" s="4"/>
      <c r="J1686" s="4"/>
      <c r="K1686" s="4"/>
      <c r="L1686" s="4"/>
      <c r="M1686" s="4"/>
      <c r="N1686" s="4"/>
      <c r="O1686" s="4"/>
      <c r="P1686" s="4"/>
      <c r="Q1686" s="4"/>
      <c r="R1686" s="4"/>
      <c r="S1686" s="4"/>
      <c r="T1686" s="4"/>
      <c r="U1686" s="4"/>
      <c r="V1686" s="4"/>
      <c r="W1686" s="4"/>
      <c r="X1686" s="4"/>
      <c r="Y1686" s="4"/>
      <c r="Z1686" s="4"/>
      <c r="AA1686" s="4"/>
      <c r="AB1686" s="5"/>
    </row>
    <row r="1687" spans="1:28" x14ac:dyDescent="0.35">
      <c r="A1687" s="3"/>
      <c r="B1687" s="4"/>
      <c r="C1687" s="4"/>
      <c r="D1687" s="4"/>
      <c r="E1687" s="4"/>
      <c r="F1687" s="4"/>
      <c r="G1687" s="4"/>
      <c r="H1687" s="4"/>
      <c r="I1687" s="4"/>
      <c r="J1687" s="4"/>
      <c r="K1687" s="4"/>
      <c r="L1687" s="4"/>
      <c r="M1687" s="4"/>
      <c r="N1687" s="4"/>
      <c r="O1687" s="4"/>
      <c r="P1687" s="4"/>
      <c r="Q1687" s="4"/>
      <c r="R1687" s="4"/>
      <c r="S1687" s="4"/>
      <c r="T1687" s="4"/>
      <c r="U1687" s="4"/>
      <c r="V1687" s="4"/>
      <c r="W1687" s="4"/>
      <c r="X1687" s="4"/>
      <c r="Y1687" s="4"/>
      <c r="Z1687" s="4"/>
      <c r="AA1687" s="4"/>
      <c r="AB1687" s="5"/>
    </row>
    <row r="1688" spans="1:28" x14ac:dyDescent="0.35">
      <c r="A1688" s="3"/>
      <c r="B1688" s="4"/>
      <c r="C1688" s="4"/>
      <c r="D1688" s="4"/>
      <c r="E1688" s="4"/>
      <c r="F1688" s="4"/>
      <c r="G1688" s="4"/>
      <c r="H1688" s="4"/>
      <c r="I1688" s="4"/>
      <c r="J1688" s="4"/>
      <c r="K1688" s="4"/>
      <c r="L1688" s="4"/>
      <c r="M1688" s="4"/>
      <c r="N1688" s="4"/>
      <c r="O1688" s="4"/>
      <c r="P1688" s="4"/>
      <c r="Q1688" s="4"/>
      <c r="R1688" s="4"/>
      <c r="S1688" s="4"/>
      <c r="T1688" s="4"/>
      <c r="U1688" s="4"/>
      <c r="V1688" s="4"/>
      <c r="W1688" s="4"/>
      <c r="X1688" s="4"/>
      <c r="Y1688" s="4"/>
      <c r="Z1688" s="4"/>
      <c r="AA1688" s="4"/>
      <c r="AB1688" s="5"/>
    </row>
    <row r="1689" spans="1:28" x14ac:dyDescent="0.35">
      <c r="A1689" s="3"/>
      <c r="B1689" s="4"/>
      <c r="C1689" s="4"/>
      <c r="D1689" s="4"/>
      <c r="E1689" s="4"/>
      <c r="F1689" s="4"/>
      <c r="G1689" s="4"/>
      <c r="H1689" s="4"/>
      <c r="I1689" s="4"/>
      <c r="J1689" s="4"/>
      <c r="K1689" s="4"/>
      <c r="L1689" s="4"/>
      <c r="M1689" s="4"/>
      <c r="N1689" s="4"/>
      <c r="O1689" s="4"/>
      <c r="P1689" s="4"/>
      <c r="Q1689" s="4"/>
      <c r="R1689" s="4"/>
      <c r="S1689" s="4"/>
      <c r="T1689" s="4"/>
      <c r="U1689" s="4"/>
      <c r="V1689" s="4"/>
      <c r="W1689" s="4"/>
      <c r="X1689" s="4"/>
      <c r="Y1689" s="4"/>
      <c r="Z1689" s="4"/>
      <c r="AA1689" s="4"/>
      <c r="AB1689" s="5"/>
    </row>
    <row r="1690" spans="1:28" x14ac:dyDescent="0.35">
      <c r="A1690" s="3"/>
      <c r="B1690" s="4"/>
      <c r="C1690" s="4"/>
      <c r="D1690" s="4"/>
      <c r="E1690" s="4"/>
      <c r="F1690" s="4"/>
      <c r="G1690" s="4"/>
      <c r="H1690" s="4"/>
      <c r="I1690" s="4"/>
      <c r="J1690" s="4"/>
      <c r="K1690" s="4"/>
      <c r="L1690" s="4"/>
      <c r="M1690" s="4"/>
      <c r="N1690" s="4"/>
      <c r="O1690" s="4"/>
      <c r="P1690" s="4"/>
      <c r="Q1690" s="4"/>
      <c r="R1690" s="4"/>
      <c r="S1690" s="4"/>
      <c r="T1690" s="4"/>
      <c r="U1690" s="4"/>
      <c r="V1690" s="4"/>
      <c r="W1690" s="4"/>
      <c r="X1690" s="4"/>
      <c r="Y1690" s="4"/>
      <c r="Z1690" s="4"/>
      <c r="AA1690" s="4"/>
      <c r="AB1690" s="5"/>
    </row>
    <row r="1691" spans="1:28" x14ac:dyDescent="0.35">
      <c r="A1691" s="3"/>
      <c r="B1691" s="4"/>
      <c r="C1691" s="4"/>
      <c r="D1691" s="4"/>
      <c r="E1691" s="4"/>
      <c r="F1691" s="4"/>
      <c r="G1691" s="4"/>
      <c r="H1691" s="4"/>
      <c r="I1691" s="4"/>
      <c r="J1691" s="4"/>
      <c r="K1691" s="4"/>
      <c r="L1691" s="4"/>
      <c r="M1691" s="4"/>
      <c r="N1691" s="4"/>
      <c r="O1691" s="4"/>
      <c r="P1691" s="4"/>
      <c r="Q1691" s="4"/>
      <c r="R1691" s="4"/>
      <c r="S1691" s="4"/>
      <c r="T1691" s="4"/>
      <c r="U1691" s="4"/>
      <c r="V1691" s="4"/>
      <c r="W1691" s="4"/>
      <c r="X1691" s="4"/>
      <c r="Y1691" s="4"/>
      <c r="Z1691" s="4"/>
      <c r="AA1691" s="4"/>
      <c r="AB1691" s="5"/>
    </row>
    <row r="1692" spans="1:28" x14ac:dyDescent="0.35">
      <c r="A1692" s="3"/>
      <c r="B1692" s="4"/>
      <c r="C1692" s="4"/>
      <c r="D1692" s="4"/>
      <c r="E1692" s="4"/>
      <c r="F1692" s="4"/>
      <c r="G1692" s="4"/>
      <c r="H1692" s="4"/>
      <c r="I1692" s="4"/>
      <c r="J1692" s="4"/>
      <c r="K1692" s="4"/>
      <c r="L1692" s="4"/>
      <c r="M1692" s="4"/>
      <c r="N1692" s="4"/>
      <c r="O1692" s="4"/>
      <c r="P1692" s="4"/>
      <c r="Q1692" s="4"/>
      <c r="R1692" s="4"/>
      <c r="S1692" s="4"/>
      <c r="T1692" s="4"/>
      <c r="U1692" s="4"/>
      <c r="V1692" s="4"/>
      <c r="W1692" s="4"/>
      <c r="X1692" s="4"/>
      <c r="Y1692" s="4"/>
      <c r="Z1692" s="4"/>
      <c r="AA1692" s="4"/>
      <c r="AB1692" s="5"/>
    </row>
    <row r="1693" spans="1:28" x14ac:dyDescent="0.35">
      <c r="A1693" s="3"/>
      <c r="B1693" s="4"/>
      <c r="C1693" s="4"/>
      <c r="D1693" s="4"/>
      <c r="E1693" s="4"/>
      <c r="F1693" s="4"/>
      <c r="G1693" s="4"/>
      <c r="H1693" s="4"/>
      <c r="I1693" s="4"/>
      <c r="J1693" s="4"/>
      <c r="K1693" s="4"/>
      <c r="L1693" s="4"/>
      <c r="M1693" s="4"/>
      <c r="N1693" s="4"/>
      <c r="O1693" s="4"/>
      <c r="P1693" s="4"/>
      <c r="Q1693" s="4"/>
      <c r="R1693" s="4"/>
      <c r="S1693" s="4"/>
      <c r="T1693" s="4"/>
      <c r="U1693" s="4"/>
      <c r="V1693" s="4"/>
      <c r="W1693" s="4"/>
      <c r="X1693" s="4"/>
      <c r="Y1693" s="4"/>
      <c r="Z1693" s="4"/>
      <c r="AA1693" s="4"/>
      <c r="AB1693" s="5"/>
    </row>
    <row r="1694" spans="1:28" x14ac:dyDescent="0.35">
      <c r="A1694" s="3"/>
      <c r="B1694" s="4"/>
      <c r="C1694" s="4"/>
      <c r="D1694" s="4"/>
      <c r="E1694" s="4"/>
      <c r="F1694" s="4"/>
      <c r="G1694" s="4"/>
      <c r="H1694" s="4"/>
      <c r="I1694" s="4"/>
      <c r="J1694" s="4"/>
      <c r="K1694" s="4"/>
      <c r="L1694" s="4"/>
      <c r="M1694" s="4"/>
      <c r="N1694" s="4"/>
      <c r="O1694" s="4"/>
      <c r="P1694" s="4"/>
      <c r="Q1694" s="4"/>
      <c r="R1694" s="4"/>
      <c r="S1694" s="4"/>
      <c r="T1694" s="4"/>
      <c r="U1694" s="4"/>
      <c r="V1694" s="4"/>
      <c r="W1694" s="4"/>
      <c r="X1694" s="4"/>
      <c r="Y1694" s="4"/>
      <c r="Z1694" s="4"/>
      <c r="AA1694" s="4"/>
      <c r="AB1694" s="5"/>
    </row>
    <row r="1695" spans="1:28" x14ac:dyDescent="0.35">
      <c r="A1695" s="3"/>
      <c r="B1695" s="4"/>
      <c r="C1695" s="4"/>
      <c r="D1695" s="4"/>
      <c r="E1695" s="4"/>
      <c r="F1695" s="4"/>
      <c r="G1695" s="4"/>
      <c r="H1695" s="4"/>
      <c r="I1695" s="4"/>
      <c r="J1695" s="4"/>
      <c r="K1695" s="4"/>
      <c r="L1695" s="4"/>
      <c r="M1695" s="4"/>
      <c r="N1695" s="4"/>
      <c r="O1695" s="4"/>
      <c r="P1695" s="4"/>
      <c r="Q1695" s="4"/>
      <c r="R1695" s="4"/>
      <c r="S1695" s="4"/>
      <c r="T1695" s="4"/>
      <c r="U1695" s="4"/>
      <c r="V1695" s="4"/>
      <c r="W1695" s="4"/>
      <c r="X1695" s="4"/>
      <c r="Y1695" s="4"/>
      <c r="Z1695" s="4"/>
      <c r="AA1695" s="4"/>
      <c r="AB1695" s="5"/>
    </row>
    <row r="1696" spans="1:28" x14ac:dyDescent="0.35">
      <c r="A1696" s="3"/>
      <c r="B1696" s="4"/>
      <c r="C1696" s="4"/>
      <c r="D1696" s="4"/>
      <c r="E1696" s="4"/>
      <c r="F1696" s="4"/>
      <c r="G1696" s="4"/>
      <c r="H1696" s="4"/>
      <c r="I1696" s="4"/>
      <c r="J1696" s="4"/>
      <c r="K1696" s="4"/>
      <c r="L1696" s="4"/>
      <c r="M1696" s="4"/>
      <c r="N1696" s="4"/>
      <c r="O1696" s="4"/>
      <c r="P1696" s="4"/>
      <c r="Q1696" s="4"/>
      <c r="R1696" s="4"/>
      <c r="S1696" s="4"/>
      <c r="T1696" s="4"/>
      <c r="U1696" s="4"/>
      <c r="V1696" s="4"/>
      <c r="W1696" s="4"/>
      <c r="X1696" s="4"/>
      <c r="Y1696" s="4"/>
      <c r="Z1696" s="4"/>
      <c r="AA1696" s="4"/>
      <c r="AB1696" s="5"/>
    </row>
    <row r="1697" spans="1:28" x14ac:dyDescent="0.35">
      <c r="A1697" s="3"/>
      <c r="B1697" s="4"/>
      <c r="C1697" s="4"/>
      <c r="D1697" s="4"/>
      <c r="E1697" s="4"/>
      <c r="F1697" s="4"/>
      <c r="G1697" s="4"/>
      <c r="H1697" s="4"/>
      <c r="I1697" s="4"/>
      <c r="J1697" s="4"/>
      <c r="K1697" s="4"/>
      <c r="L1697" s="4"/>
      <c r="M1697" s="4"/>
      <c r="N1697" s="4"/>
      <c r="O1697" s="4"/>
      <c r="P1697" s="4"/>
      <c r="Q1697" s="4"/>
      <c r="R1697" s="4"/>
      <c r="S1697" s="4"/>
      <c r="T1697" s="4"/>
      <c r="U1697" s="4"/>
      <c r="V1697" s="4"/>
      <c r="W1697" s="4"/>
      <c r="X1697" s="4"/>
      <c r="Y1697" s="4"/>
      <c r="Z1697" s="4"/>
      <c r="AA1697" s="4"/>
      <c r="AB1697" s="5"/>
    </row>
    <row r="1698" spans="1:28" x14ac:dyDescent="0.35">
      <c r="A1698" s="3"/>
      <c r="B1698" s="4"/>
      <c r="C1698" s="4"/>
      <c r="D1698" s="4"/>
      <c r="E1698" s="4"/>
      <c r="F1698" s="4"/>
      <c r="G1698" s="4"/>
      <c r="H1698" s="4"/>
      <c r="I1698" s="4"/>
      <c r="J1698" s="4"/>
      <c r="K1698" s="4"/>
      <c r="L1698" s="4"/>
      <c r="M1698" s="4"/>
      <c r="N1698" s="4"/>
      <c r="O1698" s="4"/>
      <c r="P1698" s="4"/>
      <c r="Q1698" s="4"/>
      <c r="R1698" s="4"/>
      <c r="S1698" s="4"/>
      <c r="T1698" s="4"/>
      <c r="U1698" s="4"/>
      <c r="V1698" s="4"/>
      <c r="W1698" s="4"/>
      <c r="X1698" s="4"/>
      <c r="Y1698" s="4"/>
      <c r="Z1698" s="4"/>
      <c r="AA1698" s="4"/>
      <c r="AB1698" s="5"/>
    </row>
    <row r="1699" spans="1:28" x14ac:dyDescent="0.35">
      <c r="A1699" s="3"/>
      <c r="B1699" s="4"/>
      <c r="C1699" s="4"/>
      <c r="D1699" s="4"/>
      <c r="E1699" s="4"/>
      <c r="F1699" s="4"/>
      <c r="G1699" s="4"/>
      <c r="H1699" s="4"/>
      <c r="I1699" s="4"/>
      <c r="J1699" s="4"/>
      <c r="K1699" s="4"/>
      <c r="L1699" s="4"/>
      <c r="M1699" s="4"/>
      <c r="N1699" s="4"/>
      <c r="O1699" s="4"/>
      <c r="P1699" s="4"/>
      <c r="Q1699" s="4"/>
      <c r="R1699" s="4"/>
      <c r="S1699" s="4"/>
      <c r="T1699" s="4"/>
      <c r="U1699" s="4"/>
      <c r="V1699" s="4"/>
      <c r="W1699" s="4"/>
      <c r="X1699" s="4"/>
      <c r="Y1699" s="4"/>
      <c r="Z1699" s="4"/>
      <c r="AA1699" s="4"/>
      <c r="AB1699" s="5"/>
    </row>
    <row r="1700" spans="1:28" x14ac:dyDescent="0.35">
      <c r="A1700" s="3"/>
      <c r="B1700" s="4"/>
      <c r="C1700" s="4"/>
      <c r="D1700" s="4"/>
      <c r="E1700" s="4"/>
      <c r="F1700" s="4"/>
      <c r="G1700" s="4"/>
      <c r="H1700" s="4"/>
      <c r="I1700" s="4"/>
      <c r="J1700" s="4"/>
      <c r="K1700" s="4"/>
      <c r="L1700" s="4"/>
      <c r="M1700" s="4"/>
      <c r="N1700" s="4"/>
      <c r="O1700" s="4"/>
      <c r="P1700" s="4"/>
      <c r="Q1700" s="4"/>
      <c r="R1700" s="4"/>
      <c r="S1700" s="4"/>
      <c r="T1700" s="4"/>
      <c r="U1700" s="4"/>
      <c r="V1700" s="4"/>
      <c r="W1700" s="4"/>
      <c r="X1700" s="4"/>
      <c r="Y1700" s="4"/>
      <c r="Z1700" s="4"/>
      <c r="AA1700" s="4"/>
      <c r="AB1700" s="5"/>
    </row>
    <row r="1701" spans="1:28" x14ac:dyDescent="0.35">
      <c r="A1701" s="3"/>
      <c r="B1701" s="4"/>
      <c r="C1701" s="4"/>
      <c r="D1701" s="4"/>
      <c r="E1701" s="4"/>
      <c r="F1701" s="4"/>
      <c r="G1701" s="4"/>
      <c r="H1701" s="4"/>
      <c r="I1701" s="4"/>
      <c r="J1701" s="4"/>
      <c r="K1701" s="4"/>
      <c r="L1701" s="4"/>
      <c r="M1701" s="4"/>
      <c r="N1701" s="4"/>
      <c r="O1701" s="4"/>
      <c r="P1701" s="4"/>
      <c r="Q1701" s="4"/>
      <c r="R1701" s="4"/>
      <c r="S1701" s="4"/>
      <c r="T1701" s="4"/>
      <c r="U1701" s="4"/>
      <c r="V1701" s="4"/>
      <c r="W1701" s="4"/>
      <c r="X1701" s="4"/>
      <c r="Y1701" s="4"/>
      <c r="Z1701" s="4"/>
      <c r="AA1701" s="4"/>
      <c r="AB1701" s="5"/>
    </row>
    <row r="1702" spans="1:28" x14ac:dyDescent="0.35">
      <c r="A1702" s="3"/>
      <c r="B1702" s="4"/>
      <c r="C1702" s="4"/>
      <c r="D1702" s="4"/>
      <c r="E1702" s="4"/>
      <c r="F1702" s="4"/>
      <c r="G1702" s="4"/>
      <c r="H1702" s="4"/>
      <c r="I1702" s="4"/>
      <c r="J1702" s="4"/>
      <c r="K1702" s="4"/>
      <c r="L1702" s="4"/>
      <c r="M1702" s="4"/>
      <c r="N1702" s="4"/>
      <c r="O1702" s="4"/>
      <c r="P1702" s="4"/>
      <c r="Q1702" s="4"/>
      <c r="R1702" s="4"/>
      <c r="S1702" s="4"/>
      <c r="T1702" s="4"/>
      <c r="U1702" s="4"/>
      <c r="V1702" s="4"/>
      <c r="W1702" s="4"/>
      <c r="X1702" s="4"/>
      <c r="Y1702" s="4"/>
      <c r="Z1702" s="4"/>
      <c r="AA1702" s="4"/>
      <c r="AB1702" s="5"/>
    </row>
    <row r="1703" spans="1:28" x14ac:dyDescent="0.35">
      <c r="A1703" s="3"/>
      <c r="B1703" s="4"/>
      <c r="C1703" s="4"/>
      <c r="D1703" s="4"/>
      <c r="E1703" s="4"/>
      <c r="F1703" s="4"/>
      <c r="G1703" s="4"/>
      <c r="H1703" s="4"/>
      <c r="I1703" s="4"/>
      <c r="J1703" s="4"/>
      <c r="K1703" s="4"/>
      <c r="L1703" s="4"/>
      <c r="M1703" s="4"/>
      <c r="N1703" s="4"/>
      <c r="O1703" s="4"/>
      <c r="P1703" s="4"/>
      <c r="Q1703" s="4"/>
      <c r="R1703" s="4"/>
      <c r="S1703" s="4"/>
      <c r="T1703" s="4"/>
      <c r="U1703" s="4"/>
      <c r="V1703" s="4"/>
      <c r="W1703" s="4"/>
      <c r="X1703" s="4"/>
      <c r="Y1703" s="4"/>
      <c r="Z1703" s="4"/>
      <c r="AA1703" s="4"/>
      <c r="AB1703" s="5"/>
    </row>
    <row r="1704" spans="1:28" x14ac:dyDescent="0.35">
      <c r="A1704" s="3"/>
      <c r="B1704" s="4"/>
      <c r="C1704" s="4"/>
      <c r="D1704" s="4"/>
      <c r="E1704" s="4"/>
      <c r="F1704" s="4"/>
      <c r="G1704" s="4"/>
      <c r="H1704" s="4"/>
      <c r="I1704" s="4"/>
      <c r="J1704" s="4"/>
      <c r="K1704" s="4"/>
      <c r="L1704" s="4"/>
      <c r="M1704" s="4"/>
      <c r="N1704" s="4"/>
      <c r="O1704" s="4"/>
      <c r="P1704" s="4"/>
      <c r="Q1704" s="4"/>
      <c r="R1704" s="4"/>
      <c r="S1704" s="4"/>
      <c r="T1704" s="4"/>
      <c r="U1704" s="4"/>
      <c r="V1704" s="4"/>
      <c r="W1704" s="4"/>
      <c r="X1704" s="4"/>
      <c r="Y1704" s="4"/>
      <c r="Z1704" s="4"/>
      <c r="AA1704" s="4"/>
      <c r="AB1704" s="5"/>
    </row>
    <row r="1705" spans="1:28" x14ac:dyDescent="0.35">
      <c r="A1705" s="3"/>
      <c r="B1705" s="4"/>
      <c r="C1705" s="4"/>
      <c r="D1705" s="4"/>
      <c r="E1705" s="4"/>
      <c r="F1705" s="4"/>
      <c r="G1705" s="4"/>
      <c r="H1705" s="4"/>
      <c r="I1705" s="4"/>
      <c r="J1705" s="4"/>
      <c r="K1705" s="4"/>
      <c r="L1705" s="4"/>
      <c r="M1705" s="4"/>
      <c r="N1705" s="4"/>
      <c r="O1705" s="4"/>
      <c r="P1705" s="4"/>
      <c r="Q1705" s="4"/>
      <c r="R1705" s="4"/>
      <c r="S1705" s="4"/>
      <c r="T1705" s="4"/>
      <c r="U1705" s="4"/>
      <c r="V1705" s="4"/>
      <c r="W1705" s="4"/>
      <c r="X1705" s="4"/>
      <c r="Y1705" s="4"/>
      <c r="Z1705" s="4"/>
      <c r="AA1705" s="4"/>
      <c r="AB1705" s="5"/>
    </row>
    <row r="1706" spans="1:28" x14ac:dyDescent="0.35">
      <c r="A1706" s="3"/>
      <c r="B1706" s="4"/>
      <c r="C1706" s="4"/>
      <c r="D1706" s="4"/>
      <c r="E1706" s="4"/>
      <c r="F1706" s="4"/>
      <c r="G1706" s="4"/>
      <c r="H1706" s="4"/>
      <c r="I1706" s="4"/>
      <c r="J1706" s="4"/>
      <c r="K1706" s="4"/>
      <c r="L1706" s="4"/>
      <c r="M1706" s="4"/>
      <c r="N1706" s="4"/>
      <c r="O1706" s="4"/>
      <c r="P1706" s="4"/>
      <c r="Q1706" s="4"/>
      <c r="R1706" s="4"/>
      <c r="S1706" s="4"/>
      <c r="T1706" s="4"/>
      <c r="U1706" s="4"/>
      <c r="V1706" s="4"/>
      <c r="W1706" s="4"/>
      <c r="X1706" s="4"/>
      <c r="Y1706" s="4"/>
      <c r="Z1706" s="4"/>
      <c r="AA1706" s="4"/>
      <c r="AB1706" s="5"/>
    </row>
    <row r="1707" spans="1:28" x14ac:dyDescent="0.35">
      <c r="A1707" s="3"/>
      <c r="B1707" s="4"/>
      <c r="C1707" s="4"/>
      <c r="D1707" s="4"/>
      <c r="E1707" s="4"/>
      <c r="F1707" s="4"/>
      <c r="G1707" s="4"/>
      <c r="H1707" s="4"/>
      <c r="I1707" s="4"/>
      <c r="J1707" s="4"/>
      <c r="K1707" s="4"/>
      <c r="L1707" s="4"/>
      <c r="M1707" s="4"/>
      <c r="N1707" s="4"/>
      <c r="O1707" s="4"/>
      <c r="P1707" s="4"/>
      <c r="Q1707" s="4"/>
      <c r="R1707" s="4"/>
      <c r="S1707" s="4"/>
      <c r="T1707" s="4"/>
      <c r="U1707" s="4"/>
      <c r="V1707" s="4"/>
      <c r="W1707" s="4"/>
      <c r="X1707" s="4"/>
      <c r="Y1707" s="4"/>
      <c r="Z1707" s="4"/>
      <c r="AA1707" s="4"/>
      <c r="AB1707" s="5"/>
    </row>
    <row r="1708" spans="1:28" x14ac:dyDescent="0.35">
      <c r="A1708" s="3"/>
      <c r="B1708" s="4"/>
      <c r="C1708" s="4"/>
      <c r="D1708" s="4"/>
      <c r="E1708" s="4"/>
      <c r="F1708" s="4"/>
      <c r="G1708" s="4"/>
      <c r="H1708" s="4"/>
      <c r="I1708" s="4"/>
      <c r="J1708" s="4"/>
      <c r="K1708" s="4"/>
      <c r="L1708" s="4"/>
      <c r="M1708" s="4"/>
      <c r="N1708" s="4"/>
      <c r="O1708" s="4"/>
      <c r="P1708" s="4"/>
      <c r="Q1708" s="4"/>
      <c r="R1708" s="4"/>
      <c r="S1708" s="4"/>
      <c r="T1708" s="4"/>
      <c r="U1708" s="4"/>
      <c r="V1708" s="4"/>
      <c r="W1708" s="4"/>
      <c r="X1708" s="4"/>
      <c r="Y1708" s="4"/>
      <c r="Z1708" s="4"/>
      <c r="AA1708" s="4"/>
      <c r="AB1708" s="5"/>
    </row>
    <row r="1709" spans="1:28" x14ac:dyDescent="0.35">
      <c r="A1709" s="3"/>
      <c r="B1709" s="4"/>
      <c r="C1709" s="4"/>
      <c r="D1709" s="4"/>
      <c r="E1709" s="4"/>
      <c r="F1709" s="4"/>
      <c r="G1709" s="4"/>
      <c r="H1709" s="4"/>
      <c r="I1709" s="4"/>
      <c r="J1709" s="4"/>
      <c r="K1709" s="4"/>
      <c r="L1709" s="4"/>
      <c r="M1709" s="4"/>
      <c r="N1709" s="4"/>
      <c r="O1709" s="4"/>
      <c r="P1709" s="4"/>
      <c r="Q1709" s="4"/>
      <c r="R1709" s="4"/>
      <c r="S1709" s="4"/>
      <c r="T1709" s="4"/>
      <c r="U1709" s="4"/>
      <c r="V1709" s="4"/>
      <c r="W1709" s="4"/>
      <c r="X1709" s="4"/>
      <c r="Y1709" s="4"/>
      <c r="Z1709" s="4"/>
      <c r="AA1709" s="4"/>
      <c r="AB1709" s="5"/>
    </row>
    <row r="1710" spans="1:28" x14ac:dyDescent="0.35">
      <c r="A1710" s="3"/>
      <c r="B1710" s="4"/>
      <c r="C1710" s="4"/>
      <c r="D1710" s="4"/>
      <c r="E1710" s="4"/>
      <c r="F1710" s="4"/>
      <c r="G1710" s="4"/>
      <c r="H1710" s="4"/>
      <c r="I1710" s="4"/>
      <c r="J1710" s="4"/>
      <c r="K1710" s="4"/>
      <c r="L1710" s="4"/>
      <c r="M1710" s="4"/>
      <c r="N1710" s="4"/>
      <c r="O1710" s="4"/>
      <c r="P1710" s="4"/>
      <c r="Q1710" s="4"/>
      <c r="R1710" s="4"/>
      <c r="S1710" s="4"/>
      <c r="T1710" s="4"/>
      <c r="U1710" s="4"/>
      <c r="V1710" s="4"/>
      <c r="W1710" s="4"/>
      <c r="X1710" s="4"/>
      <c r="Y1710" s="4"/>
      <c r="Z1710" s="4"/>
      <c r="AA1710" s="4"/>
      <c r="AB1710" s="5"/>
    </row>
    <row r="1711" spans="1:28" x14ac:dyDescent="0.35">
      <c r="A1711" s="3"/>
      <c r="B1711" s="4"/>
      <c r="C1711" s="4"/>
      <c r="D1711" s="4"/>
      <c r="E1711" s="4"/>
      <c r="F1711" s="4"/>
      <c r="G1711" s="4"/>
      <c r="H1711" s="4"/>
      <c r="I1711" s="4"/>
      <c r="J1711" s="4"/>
      <c r="K1711" s="4"/>
      <c r="L1711" s="4"/>
      <c r="M1711" s="4"/>
      <c r="N1711" s="4"/>
      <c r="O1711" s="4"/>
      <c r="P1711" s="4"/>
      <c r="Q1711" s="4"/>
      <c r="R1711" s="4"/>
      <c r="S1711" s="4"/>
      <c r="T1711" s="4"/>
      <c r="U1711" s="4"/>
      <c r="V1711" s="4"/>
      <c r="W1711" s="4"/>
      <c r="X1711" s="4"/>
      <c r="Y1711" s="4"/>
      <c r="Z1711" s="4"/>
      <c r="AA1711" s="4"/>
      <c r="AB1711" s="5"/>
    </row>
    <row r="1712" spans="1:28" x14ac:dyDescent="0.35">
      <c r="A1712" s="3"/>
      <c r="B1712" s="4"/>
      <c r="C1712" s="4"/>
      <c r="D1712" s="4"/>
      <c r="E1712" s="4"/>
      <c r="F1712" s="4"/>
      <c r="G1712" s="4"/>
      <c r="H1712" s="4"/>
      <c r="I1712" s="4"/>
      <c r="J1712" s="4"/>
      <c r="K1712" s="4"/>
      <c r="L1712" s="4"/>
      <c r="M1712" s="4"/>
      <c r="N1712" s="4"/>
      <c r="O1712" s="4"/>
      <c r="P1712" s="4"/>
      <c r="Q1712" s="4"/>
      <c r="R1712" s="4"/>
      <c r="S1712" s="4"/>
      <c r="T1712" s="4"/>
      <c r="U1712" s="4"/>
      <c r="V1712" s="4"/>
      <c r="W1712" s="4"/>
      <c r="X1712" s="4"/>
      <c r="Y1712" s="4"/>
      <c r="Z1712" s="4"/>
      <c r="AA1712" s="4"/>
      <c r="AB1712" s="5"/>
    </row>
    <row r="1713" spans="1:28" x14ac:dyDescent="0.35">
      <c r="A1713" s="3"/>
      <c r="B1713" s="4"/>
      <c r="C1713" s="4"/>
      <c r="D1713" s="4"/>
      <c r="E1713" s="4"/>
      <c r="F1713" s="4"/>
      <c r="G1713" s="4"/>
      <c r="H1713" s="4"/>
      <c r="I1713" s="4"/>
      <c r="J1713" s="4"/>
      <c r="K1713" s="4"/>
      <c r="L1713" s="4"/>
      <c r="M1713" s="4"/>
      <c r="N1713" s="4"/>
      <c r="O1713" s="4"/>
      <c r="P1713" s="4"/>
      <c r="Q1713" s="4"/>
      <c r="R1713" s="4"/>
      <c r="S1713" s="4"/>
      <c r="T1713" s="4"/>
      <c r="U1713" s="4"/>
      <c r="V1713" s="4"/>
      <c r="W1713" s="4"/>
      <c r="X1713" s="4"/>
      <c r="Y1713" s="4"/>
      <c r="Z1713" s="4"/>
      <c r="AA1713" s="4"/>
      <c r="AB1713" s="5"/>
    </row>
    <row r="1714" spans="1:28" x14ac:dyDescent="0.35">
      <c r="A1714" s="3"/>
      <c r="B1714" s="4"/>
      <c r="C1714" s="4"/>
      <c r="D1714" s="4"/>
      <c r="E1714" s="4"/>
      <c r="F1714" s="4"/>
      <c r="G1714" s="4"/>
      <c r="H1714" s="4"/>
      <c r="I1714" s="4"/>
      <c r="J1714" s="4"/>
      <c r="K1714" s="4"/>
      <c r="L1714" s="4"/>
      <c r="M1714" s="4"/>
      <c r="N1714" s="4"/>
      <c r="O1714" s="4"/>
      <c r="P1714" s="4"/>
      <c r="Q1714" s="4"/>
      <c r="R1714" s="4"/>
      <c r="S1714" s="4"/>
      <c r="T1714" s="4"/>
      <c r="U1714" s="4"/>
      <c r="V1714" s="4"/>
      <c r="W1714" s="4"/>
      <c r="X1714" s="4"/>
      <c r="Y1714" s="4"/>
      <c r="Z1714" s="4"/>
      <c r="AA1714" s="4"/>
      <c r="AB1714" s="5"/>
    </row>
    <row r="1715" spans="1:28" x14ac:dyDescent="0.35">
      <c r="A1715" s="3"/>
      <c r="B1715" s="4"/>
      <c r="C1715" s="4"/>
      <c r="D1715" s="4"/>
      <c r="E1715" s="4"/>
      <c r="F1715" s="4"/>
      <c r="G1715" s="4"/>
      <c r="H1715" s="4"/>
      <c r="I1715" s="4"/>
      <c r="J1715" s="4"/>
      <c r="K1715" s="4"/>
      <c r="L1715" s="4"/>
      <c r="M1715" s="4"/>
      <c r="N1715" s="4"/>
      <c r="O1715" s="4"/>
      <c r="P1715" s="4"/>
      <c r="Q1715" s="4"/>
      <c r="R1715" s="4"/>
      <c r="S1715" s="4"/>
      <c r="T1715" s="4"/>
      <c r="U1715" s="4"/>
      <c r="V1715" s="4"/>
      <c r="W1715" s="4"/>
      <c r="X1715" s="4"/>
      <c r="Y1715" s="4"/>
      <c r="Z1715" s="4"/>
      <c r="AA1715" s="4"/>
      <c r="AB1715" s="5"/>
    </row>
    <row r="1716" spans="1:28" x14ac:dyDescent="0.35">
      <c r="A1716" s="3"/>
      <c r="B1716" s="4"/>
      <c r="C1716" s="4"/>
      <c r="D1716" s="4"/>
      <c r="E1716" s="4"/>
      <c r="F1716" s="4"/>
      <c r="G1716" s="4"/>
      <c r="H1716" s="4"/>
      <c r="I1716" s="4"/>
      <c r="J1716" s="4"/>
      <c r="K1716" s="4"/>
      <c r="L1716" s="4"/>
      <c r="M1716" s="4"/>
      <c r="N1716" s="4"/>
      <c r="O1716" s="4"/>
      <c r="P1716" s="4"/>
      <c r="Q1716" s="4"/>
      <c r="R1716" s="4"/>
      <c r="S1716" s="4"/>
      <c r="T1716" s="4"/>
      <c r="U1716" s="4"/>
      <c r="V1716" s="4"/>
      <c r="W1716" s="4"/>
      <c r="X1716" s="4"/>
      <c r="Y1716" s="4"/>
      <c r="Z1716" s="4"/>
      <c r="AA1716" s="4"/>
      <c r="AB1716" s="5"/>
    </row>
    <row r="1717" spans="1:28" x14ac:dyDescent="0.35">
      <c r="A1717" s="3"/>
      <c r="B1717" s="4"/>
      <c r="C1717" s="4"/>
      <c r="D1717" s="4"/>
      <c r="E1717" s="4"/>
      <c r="F1717" s="4"/>
      <c r="G1717" s="4"/>
      <c r="H1717" s="4"/>
      <c r="I1717" s="4"/>
      <c r="J1717" s="4"/>
      <c r="K1717" s="4"/>
      <c r="L1717" s="4"/>
      <c r="M1717" s="4"/>
      <c r="N1717" s="4"/>
      <c r="O1717" s="4"/>
      <c r="P1717" s="4"/>
      <c r="Q1717" s="4"/>
      <c r="R1717" s="4"/>
      <c r="S1717" s="4"/>
      <c r="T1717" s="4"/>
      <c r="U1717" s="4"/>
      <c r="V1717" s="4"/>
      <c r="W1717" s="4"/>
      <c r="X1717" s="4"/>
      <c r="Y1717" s="4"/>
      <c r="Z1717" s="4"/>
      <c r="AA1717" s="4"/>
      <c r="AB1717" s="5"/>
    </row>
    <row r="1718" spans="1:28" x14ac:dyDescent="0.35">
      <c r="A1718" s="3"/>
      <c r="B1718" s="4"/>
      <c r="C1718" s="4"/>
      <c r="D1718" s="4"/>
      <c r="E1718" s="4"/>
      <c r="F1718" s="4"/>
      <c r="G1718" s="4"/>
      <c r="H1718" s="4"/>
      <c r="I1718" s="4"/>
      <c r="J1718" s="4"/>
      <c r="K1718" s="4"/>
      <c r="L1718" s="4"/>
      <c r="M1718" s="4"/>
      <c r="N1718" s="4"/>
      <c r="O1718" s="4"/>
      <c r="P1718" s="4"/>
      <c r="Q1718" s="4"/>
      <c r="R1718" s="4"/>
      <c r="S1718" s="4"/>
      <c r="T1718" s="4"/>
      <c r="U1718" s="4"/>
      <c r="V1718" s="4"/>
      <c r="W1718" s="4"/>
      <c r="X1718" s="4"/>
      <c r="Y1718" s="4"/>
      <c r="Z1718" s="4"/>
      <c r="AA1718" s="4"/>
      <c r="AB1718" s="5"/>
    </row>
    <row r="1719" spans="1:28" x14ac:dyDescent="0.35">
      <c r="A1719" s="3"/>
      <c r="B1719" s="4"/>
      <c r="C1719" s="4"/>
      <c r="D1719" s="4"/>
      <c r="E1719" s="4"/>
      <c r="F1719" s="4"/>
      <c r="G1719" s="4"/>
      <c r="H1719" s="4"/>
      <c r="I1719" s="4"/>
      <c r="J1719" s="4"/>
      <c r="K1719" s="4"/>
      <c r="L1719" s="4"/>
      <c r="M1719" s="4"/>
      <c r="N1719" s="4"/>
      <c r="O1719" s="4"/>
      <c r="P1719" s="4"/>
      <c r="Q1719" s="4"/>
      <c r="R1719" s="4"/>
      <c r="S1719" s="4"/>
      <c r="T1719" s="4"/>
      <c r="U1719" s="4"/>
      <c r="V1719" s="4"/>
      <c r="W1719" s="4"/>
      <c r="X1719" s="4"/>
      <c r="Y1719" s="4"/>
      <c r="Z1719" s="4"/>
      <c r="AA1719" s="4"/>
      <c r="AB1719" s="5"/>
    </row>
    <row r="1720" spans="1:28" x14ac:dyDescent="0.35">
      <c r="A1720" s="3"/>
      <c r="B1720" s="4"/>
      <c r="C1720" s="4"/>
      <c r="D1720" s="4"/>
      <c r="E1720" s="4"/>
      <c r="F1720" s="4"/>
      <c r="G1720" s="4"/>
      <c r="H1720" s="4"/>
      <c r="I1720" s="4"/>
      <c r="J1720" s="4"/>
      <c r="K1720" s="4"/>
      <c r="L1720" s="4"/>
      <c r="M1720" s="4"/>
      <c r="N1720" s="4"/>
      <c r="O1720" s="4"/>
      <c r="P1720" s="4"/>
      <c r="Q1720" s="4"/>
      <c r="R1720" s="4"/>
      <c r="S1720" s="4"/>
      <c r="T1720" s="4"/>
      <c r="U1720" s="4"/>
      <c r="V1720" s="4"/>
      <c r="W1720" s="4"/>
      <c r="X1720" s="4"/>
      <c r="Y1720" s="4"/>
      <c r="Z1720" s="4"/>
      <c r="AA1720" s="4"/>
      <c r="AB1720" s="5"/>
    </row>
    <row r="1721" spans="1:28" x14ac:dyDescent="0.35">
      <c r="A1721" s="3"/>
      <c r="B1721" s="4"/>
      <c r="C1721" s="4"/>
      <c r="D1721" s="4"/>
      <c r="E1721" s="4"/>
      <c r="F1721" s="4"/>
      <c r="G1721" s="4"/>
      <c r="H1721" s="4"/>
      <c r="I1721" s="4"/>
      <c r="J1721" s="4"/>
      <c r="K1721" s="4"/>
      <c r="L1721" s="4"/>
      <c r="M1721" s="4"/>
      <c r="N1721" s="4"/>
      <c r="O1721" s="4"/>
      <c r="P1721" s="4"/>
      <c r="Q1721" s="4"/>
      <c r="R1721" s="4"/>
      <c r="S1721" s="4"/>
      <c r="T1721" s="4"/>
      <c r="U1721" s="4"/>
      <c r="V1721" s="4"/>
      <c r="W1721" s="4"/>
      <c r="X1721" s="4"/>
      <c r="Y1721" s="4"/>
      <c r="Z1721" s="4"/>
      <c r="AA1721" s="4"/>
      <c r="AB1721" s="5"/>
    </row>
    <row r="1722" spans="1:28" x14ac:dyDescent="0.35">
      <c r="A1722" s="3"/>
      <c r="B1722" s="4"/>
      <c r="C1722" s="4"/>
      <c r="D1722" s="4"/>
      <c r="E1722" s="4"/>
      <c r="F1722" s="4"/>
      <c r="G1722" s="4"/>
      <c r="H1722" s="4"/>
      <c r="I1722" s="4"/>
      <c r="J1722" s="4"/>
      <c r="K1722" s="4"/>
      <c r="L1722" s="4"/>
      <c r="M1722" s="4"/>
      <c r="N1722" s="4"/>
      <c r="O1722" s="4"/>
      <c r="P1722" s="4"/>
      <c r="Q1722" s="4"/>
      <c r="R1722" s="4"/>
      <c r="S1722" s="4"/>
      <c r="T1722" s="4"/>
      <c r="U1722" s="4"/>
      <c r="V1722" s="4"/>
      <c r="W1722" s="4"/>
      <c r="X1722" s="4"/>
      <c r="Y1722" s="4"/>
      <c r="Z1722" s="4"/>
      <c r="AA1722" s="4"/>
      <c r="AB1722" s="5"/>
    </row>
    <row r="1723" spans="1:28" x14ac:dyDescent="0.35">
      <c r="A1723" s="3"/>
      <c r="B1723" s="4"/>
      <c r="C1723" s="4"/>
      <c r="D1723" s="4"/>
      <c r="E1723" s="4"/>
      <c r="F1723" s="4"/>
      <c r="G1723" s="4"/>
      <c r="H1723" s="4"/>
      <c r="I1723" s="4"/>
      <c r="J1723" s="4"/>
      <c r="K1723" s="4"/>
      <c r="L1723" s="4"/>
      <c r="M1723" s="4"/>
      <c r="N1723" s="4"/>
      <c r="O1723" s="4"/>
      <c r="P1723" s="4"/>
      <c r="Q1723" s="4"/>
      <c r="R1723" s="4"/>
      <c r="S1723" s="4"/>
      <c r="T1723" s="4"/>
      <c r="U1723" s="4"/>
      <c r="V1723" s="4"/>
      <c r="W1723" s="4"/>
      <c r="X1723" s="4"/>
      <c r="Y1723" s="4"/>
      <c r="Z1723" s="4"/>
      <c r="AA1723" s="4"/>
      <c r="AB1723" s="5"/>
    </row>
    <row r="1724" spans="1:28" x14ac:dyDescent="0.35">
      <c r="A1724" s="3"/>
      <c r="B1724" s="4"/>
      <c r="C1724" s="4"/>
      <c r="D1724" s="4"/>
      <c r="E1724" s="4"/>
      <c r="F1724" s="4"/>
      <c r="G1724" s="4"/>
      <c r="H1724" s="4"/>
      <c r="I1724" s="4"/>
      <c r="J1724" s="4"/>
      <c r="K1724" s="4"/>
      <c r="L1724" s="4"/>
      <c r="M1724" s="4"/>
      <c r="N1724" s="4"/>
      <c r="O1724" s="4"/>
      <c r="P1724" s="4"/>
      <c r="Q1724" s="4"/>
      <c r="R1724" s="4"/>
      <c r="S1724" s="4"/>
      <c r="T1724" s="4"/>
      <c r="U1724" s="4"/>
      <c r="V1724" s="4"/>
      <c r="W1724" s="4"/>
      <c r="X1724" s="4"/>
      <c r="Y1724" s="4"/>
      <c r="Z1724" s="4"/>
      <c r="AA1724" s="4"/>
      <c r="AB1724" s="5"/>
    </row>
    <row r="1725" spans="1:28" x14ac:dyDescent="0.35">
      <c r="A1725" s="3"/>
      <c r="B1725" s="4"/>
      <c r="C1725" s="4"/>
      <c r="D1725" s="4"/>
      <c r="E1725" s="4"/>
      <c r="F1725" s="4"/>
      <c r="G1725" s="4"/>
      <c r="H1725" s="4"/>
      <c r="I1725" s="4"/>
      <c r="J1725" s="4"/>
      <c r="K1725" s="4"/>
      <c r="L1725" s="4"/>
      <c r="M1725" s="4"/>
      <c r="N1725" s="4"/>
      <c r="O1725" s="4"/>
      <c r="P1725" s="4"/>
      <c r="Q1725" s="4"/>
      <c r="R1725" s="4"/>
      <c r="S1725" s="4"/>
      <c r="T1725" s="4"/>
      <c r="U1725" s="4"/>
      <c r="V1725" s="4"/>
      <c r="W1725" s="4"/>
      <c r="X1725" s="4"/>
      <c r="Y1725" s="4"/>
      <c r="Z1725" s="4"/>
      <c r="AA1725" s="4"/>
      <c r="AB1725" s="5"/>
    </row>
    <row r="1726" spans="1:28" x14ac:dyDescent="0.35">
      <c r="A1726" s="3"/>
      <c r="B1726" s="4"/>
      <c r="C1726" s="4"/>
      <c r="D1726" s="4"/>
      <c r="E1726" s="4"/>
      <c r="F1726" s="4"/>
      <c r="G1726" s="4"/>
      <c r="H1726" s="4"/>
      <c r="I1726" s="4"/>
      <c r="J1726" s="4"/>
      <c r="K1726" s="4"/>
      <c r="L1726" s="4"/>
      <c r="M1726" s="4"/>
      <c r="N1726" s="4"/>
      <c r="O1726" s="4"/>
      <c r="P1726" s="4"/>
      <c r="Q1726" s="4"/>
      <c r="R1726" s="4"/>
      <c r="S1726" s="4"/>
      <c r="T1726" s="4"/>
      <c r="U1726" s="4"/>
      <c r="V1726" s="4"/>
      <c r="W1726" s="4"/>
      <c r="X1726" s="4"/>
      <c r="Y1726" s="4"/>
      <c r="Z1726" s="4"/>
      <c r="AA1726" s="4"/>
      <c r="AB1726" s="5"/>
    </row>
    <row r="1727" spans="1:28" x14ac:dyDescent="0.35">
      <c r="A1727" s="3"/>
      <c r="B1727" s="4"/>
      <c r="C1727" s="4"/>
      <c r="D1727" s="4"/>
      <c r="E1727" s="4"/>
      <c r="F1727" s="4"/>
      <c r="G1727" s="4"/>
      <c r="H1727" s="4"/>
      <c r="I1727" s="4"/>
      <c r="J1727" s="4"/>
      <c r="K1727" s="4"/>
      <c r="L1727" s="4"/>
      <c r="M1727" s="4"/>
      <c r="N1727" s="4"/>
      <c r="O1727" s="4"/>
      <c r="P1727" s="4"/>
      <c r="Q1727" s="4"/>
      <c r="R1727" s="4"/>
      <c r="S1727" s="4"/>
      <c r="T1727" s="4"/>
      <c r="U1727" s="4"/>
      <c r="V1727" s="4"/>
      <c r="W1727" s="4"/>
      <c r="X1727" s="4"/>
      <c r="Y1727" s="4"/>
      <c r="Z1727" s="4"/>
      <c r="AA1727" s="4"/>
      <c r="AB1727" s="5"/>
    </row>
    <row r="1728" spans="1:28" x14ac:dyDescent="0.35">
      <c r="A1728" s="3"/>
      <c r="B1728" s="4"/>
      <c r="C1728" s="4"/>
      <c r="D1728" s="4"/>
      <c r="E1728" s="4"/>
      <c r="F1728" s="4"/>
      <c r="G1728" s="4"/>
      <c r="H1728" s="4"/>
      <c r="I1728" s="4"/>
      <c r="J1728" s="4"/>
      <c r="K1728" s="4"/>
      <c r="L1728" s="4"/>
      <c r="M1728" s="4"/>
      <c r="N1728" s="4"/>
      <c r="O1728" s="4"/>
      <c r="P1728" s="4"/>
      <c r="Q1728" s="4"/>
      <c r="R1728" s="4"/>
      <c r="S1728" s="4"/>
      <c r="T1728" s="4"/>
      <c r="U1728" s="4"/>
      <c r="V1728" s="4"/>
      <c r="W1728" s="4"/>
      <c r="X1728" s="4"/>
      <c r="Y1728" s="4"/>
      <c r="Z1728" s="4"/>
      <c r="AA1728" s="4"/>
      <c r="AB1728" s="5"/>
    </row>
    <row r="1729" spans="1:28" x14ac:dyDescent="0.35">
      <c r="A1729" s="3"/>
      <c r="B1729" s="4"/>
      <c r="C1729" s="4"/>
      <c r="D1729" s="4"/>
      <c r="E1729" s="4"/>
      <c r="F1729" s="4"/>
      <c r="G1729" s="4"/>
      <c r="H1729" s="4"/>
      <c r="I1729" s="4"/>
      <c r="J1729" s="4"/>
      <c r="K1729" s="4"/>
      <c r="L1729" s="4"/>
      <c r="M1729" s="4"/>
      <c r="N1729" s="4"/>
      <c r="O1729" s="4"/>
      <c r="P1729" s="4"/>
      <c r="Q1729" s="4"/>
      <c r="R1729" s="4"/>
      <c r="S1729" s="4"/>
      <c r="T1729" s="4"/>
      <c r="U1729" s="4"/>
      <c r="V1729" s="4"/>
      <c r="W1729" s="4"/>
      <c r="X1729" s="4"/>
      <c r="Y1729" s="4"/>
      <c r="Z1729" s="4"/>
      <c r="AA1729" s="4"/>
      <c r="AB1729" s="5"/>
    </row>
    <row r="1730" spans="1:28" x14ac:dyDescent="0.35">
      <c r="A1730" s="3"/>
      <c r="B1730" s="4"/>
      <c r="C1730" s="4"/>
      <c r="D1730" s="4"/>
      <c r="E1730" s="4"/>
      <c r="F1730" s="4"/>
      <c r="G1730" s="4"/>
      <c r="H1730" s="4"/>
      <c r="I1730" s="4"/>
      <c r="J1730" s="4"/>
      <c r="K1730" s="4"/>
      <c r="L1730" s="4"/>
      <c r="M1730" s="4"/>
      <c r="N1730" s="4"/>
      <c r="O1730" s="4"/>
      <c r="P1730" s="4"/>
      <c r="Q1730" s="4"/>
      <c r="R1730" s="4"/>
      <c r="S1730" s="4"/>
      <c r="T1730" s="4"/>
      <c r="U1730" s="4"/>
      <c r="V1730" s="4"/>
      <c r="W1730" s="4"/>
      <c r="X1730" s="4"/>
      <c r="Y1730" s="4"/>
      <c r="Z1730" s="4"/>
      <c r="AA1730" s="4"/>
      <c r="AB1730" s="5"/>
    </row>
    <row r="1731" spans="1:28" x14ac:dyDescent="0.35">
      <c r="A1731" s="3"/>
      <c r="B1731" s="4"/>
      <c r="C1731" s="4"/>
      <c r="D1731" s="4"/>
      <c r="E1731" s="4"/>
      <c r="F1731" s="4"/>
      <c r="G1731" s="4"/>
      <c r="H1731" s="4"/>
      <c r="I1731" s="4"/>
      <c r="J1731" s="4"/>
      <c r="K1731" s="4"/>
      <c r="L1731" s="4"/>
      <c r="M1731" s="4"/>
      <c r="N1731" s="4"/>
      <c r="O1731" s="4"/>
      <c r="P1731" s="4"/>
      <c r="Q1731" s="4"/>
      <c r="R1731" s="4"/>
      <c r="S1731" s="4"/>
      <c r="T1731" s="4"/>
      <c r="U1731" s="4"/>
      <c r="V1731" s="4"/>
      <c r="W1731" s="4"/>
      <c r="X1731" s="4"/>
      <c r="Y1731" s="4"/>
      <c r="Z1731" s="4"/>
      <c r="AA1731" s="4"/>
      <c r="AB1731" s="5"/>
    </row>
    <row r="1732" spans="1:28" x14ac:dyDescent="0.35">
      <c r="A1732" s="3"/>
      <c r="B1732" s="4"/>
      <c r="C1732" s="4"/>
      <c r="D1732" s="4"/>
      <c r="E1732" s="4"/>
      <c r="F1732" s="4"/>
      <c r="G1732" s="4"/>
      <c r="H1732" s="4"/>
      <c r="I1732" s="4"/>
      <c r="J1732" s="4"/>
      <c r="K1732" s="4"/>
      <c r="L1732" s="4"/>
      <c r="M1732" s="4"/>
      <c r="N1732" s="4"/>
      <c r="O1732" s="4"/>
      <c r="P1732" s="4"/>
      <c r="Q1732" s="4"/>
      <c r="R1732" s="4"/>
      <c r="S1732" s="4"/>
      <c r="T1732" s="4"/>
      <c r="U1732" s="4"/>
      <c r="V1732" s="4"/>
      <c r="W1732" s="4"/>
      <c r="X1732" s="4"/>
      <c r="Y1732" s="4"/>
      <c r="Z1732" s="4"/>
      <c r="AA1732" s="4"/>
      <c r="AB1732" s="5"/>
    </row>
    <row r="1733" spans="1:28" x14ac:dyDescent="0.35">
      <c r="A1733" s="3"/>
      <c r="B1733" s="4"/>
      <c r="C1733" s="4"/>
      <c r="D1733" s="4"/>
      <c r="E1733" s="4"/>
      <c r="F1733" s="4"/>
      <c r="G1733" s="4"/>
      <c r="H1733" s="4"/>
      <c r="I1733" s="4"/>
      <c r="J1733" s="4"/>
      <c r="K1733" s="4"/>
      <c r="L1733" s="4"/>
      <c r="M1733" s="4"/>
      <c r="N1733" s="4"/>
      <c r="O1733" s="4"/>
      <c r="P1733" s="4"/>
      <c r="Q1733" s="4"/>
      <c r="R1733" s="4"/>
      <c r="S1733" s="4"/>
      <c r="T1733" s="4"/>
      <c r="U1733" s="4"/>
      <c r="V1733" s="4"/>
      <c r="W1733" s="4"/>
      <c r="X1733" s="4"/>
      <c r="Y1733" s="4"/>
      <c r="Z1733" s="4"/>
      <c r="AA1733" s="4"/>
      <c r="AB1733" s="5"/>
    </row>
    <row r="1734" spans="1:28" x14ac:dyDescent="0.35">
      <c r="A1734" s="3"/>
      <c r="B1734" s="4"/>
      <c r="C1734" s="4"/>
      <c r="D1734" s="4"/>
      <c r="E1734" s="4"/>
      <c r="F1734" s="4"/>
      <c r="G1734" s="4"/>
      <c r="H1734" s="4"/>
      <c r="I1734" s="4"/>
      <c r="J1734" s="4"/>
      <c r="K1734" s="4"/>
      <c r="L1734" s="4"/>
      <c r="M1734" s="4"/>
      <c r="N1734" s="4"/>
      <c r="O1734" s="4"/>
      <c r="P1734" s="4"/>
      <c r="Q1734" s="4"/>
      <c r="R1734" s="4"/>
      <c r="S1734" s="4"/>
      <c r="T1734" s="4"/>
      <c r="U1734" s="4"/>
      <c r="V1734" s="4"/>
      <c r="W1734" s="4"/>
      <c r="X1734" s="4"/>
      <c r="Y1734" s="4"/>
      <c r="Z1734" s="4"/>
      <c r="AA1734" s="4"/>
      <c r="AB1734" s="5"/>
    </row>
    <row r="1735" spans="1:28" x14ac:dyDescent="0.35">
      <c r="A1735" s="3"/>
      <c r="B1735" s="4"/>
      <c r="C1735" s="4"/>
      <c r="D1735" s="4"/>
      <c r="E1735" s="4"/>
      <c r="F1735" s="4"/>
      <c r="G1735" s="4"/>
      <c r="H1735" s="4"/>
      <c r="I1735" s="4"/>
      <c r="J1735" s="4"/>
      <c r="K1735" s="4"/>
      <c r="L1735" s="4"/>
      <c r="M1735" s="4"/>
      <c r="N1735" s="4"/>
      <c r="O1735" s="4"/>
      <c r="P1735" s="4"/>
      <c r="Q1735" s="4"/>
      <c r="R1735" s="4"/>
      <c r="S1735" s="4"/>
      <c r="T1735" s="4"/>
      <c r="U1735" s="4"/>
      <c r="V1735" s="4"/>
      <c r="W1735" s="4"/>
      <c r="X1735" s="4"/>
      <c r="Y1735" s="4"/>
      <c r="Z1735" s="4"/>
      <c r="AA1735" s="4"/>
      <c r="AB1735" s="5"/>
    </row>
    <row r="1736" spans="1:28" x14ac:dyDescent="0.35">
      <c r="A1736" s="3"/>
      <c r="B1736" s="4"/>
      <c r="C1736" s="4"/>
      <c r="D1736" s="4"/>
      <c r="E1736" s="4"/>
      <c r="F1736" s="4"/>
      <c r="G1736" s="4"/>
      <c r="H1736" s="4"/>
      <c r="I1736" s="4"/>
      <c r="J1736" s="4"/>
      <c r="K1736" s="4"/>
      <c r="L1736" s="4"/>
      <c r="M1736" s="4"/>
      <c r="N1736" s="4"/>
      <c r="O1736" s="4"/>
      <c r="P1736" s="4"/>
      <c r="Q1736" s="4"/>
      <c r="R1736" s="4"/>
      <c r="S1736" s="4"/>
      <c r="T1736" s="4"/>
      <c r="U1736" s="4"/>
      <c r="V1736" s="4"/>
      <c r="W1736" s="4"/>
      <c r="X1736" s="4"/>
      <c r="Y1736" s="4"/>
      <c r="Z1736" s="4"/>
      <c r="AA1736" s="4"/>
      <c r="AB1736" s="5"/>
    </row>
    <row r="1737" spans="1:28" x14ac:dyDescent="0.35">
      <c r="A1737" s="3"/>
      <c r="B1737" s="4"/>
      <c r="C1737" s="4"/>
      <c r="D1737" s="4"/>
      <c r="E1737" s="4"/>
      <c r="F1737" s="4"/>
      <c r="G1737" s="4"/>
      <c r="H1737" s="4"/>
      <c r="I1737" s="4"/>
      <c r="J1737" s="4"/>
      <c r="K1737" s="4"/>
      <c r="L1737" s="4"/>
      <c r="M1737" s="4"/>
      <c r="N1737" s="4"/>
      <c r="O1737" s="4"/>
      <c r="P1737" s="4"/>
      <c r="Q1737" s="4"/>
      <c r="R1737" s="4"/>
      <c r="S1737" s="4"/>
      <c r="T1737" s="4"/>
      <c r="U1737" s="4"/>
      <c r="V1737" s="4"/>
      <c r="W1737" s="4"/>
      <c r="X1737" s="4"/>
      <c r="Y1737" s="4"/>
      <c r="Z1737" s="4"/>
      <c r="AA1737" s="4"/>
      <c r="AB1737" s="5"/>
    </row>
    <row r="1738" spans="1:28" x14ac:dyDescent="0.35">
      <c r="A1738" s="3"/>
      <c r="B1738" s="4"/>
      <c r="C1738" s="4"/>
      <c r="D1738" s="4"/>
      <c r="E1738" s="4"/>
      <c r="F1738" s="4"/>
      <c r="G1738" s="4"/>
      <c r="H1738" s="4"/>
      <c r="I1738" s="4"/>
      <c r="J1738" s="4"/>
      <c r="K1738" s="4"/>
      <c r="L1738" s="4"/>
      <c r="M1738" s="4"/>
      <c r="N1738" s="4"/>
      <c r="O1738" s="4"/>
      <c r="P1738" s="4"/>
      <c r="Q1738" s="4"/>
      <c r="R1738" s="4"/>
      <c r="S1738" s="4"/>
      <c r="T1738" s="4"/>
      <c r="U1738" s="4"/>
      <c r="V1738" s="4"/>
      <c r="W1738" s="4"/>
      <c r="X1738" s="4"/>
      <c r="Y1738" s="4"/>
      <c r="Z1738" s="4"/>
      <c r="AA1738" s="4"/>
      <c r="AB1738" s="5"/>
    </row>
    <row r="1739" spans="1:28" x14ac:dyDescent="0.35">
      <c r="A1739" s="3"/>
      <c r="B1739" s="4"/>
      <c r="C1739" s="4"/>
      <c r="D1739" s="4"/>
      <c r="E1739" s="4"/>
      <c r="F1739" s="4"/>
      <c r="G1739" s="4"/>
      <c r="H1739" s="4"/>
      <c r="I1739" s="4"/>
      <c r="J1739" s="4"/>
      <c r="K1739" s="4"/>
      <c r="L1739" s="4"/>
      <c r="M1739" s="4"/>
      <c r="N1739" s="4"/>
      <c r="O1739" s="4"/>
      <c r="P1739" s="4"/>
      <c r="Q1739" s="4"/>
      <c r="R1739" s="4"/>
      <c r="S1739" s="4"/>
      <c r="T1739" s="4"/>
      <c r="U1739" s="4"/>
      <c r="V1739" s="4"/>
      <c r="W1739" s="4"/>
      <c r="X1739" s="4"/>
      <c r="Y1739" s="4"/>
      <c r="Z1739" s="4"/>
      <c r="AA1739" s="4"/>
      <c r="AB1739" s="5"/>
    </row>
    <row r="1740" spans="1:28" x14ac:dyDescent="0.35">
      <c r="A1740" s="3"/>
      <c r="B1740" s="4"/>
      <c r="C1740" s="4"/>
      <c r="D1740" s="4"/>
      <c r="E1740" s="4"/>
      <c r="F1740" s="4"/>
      <c r="G1740" s="4"/>
      <c r="H1740" s="4"/>
      <c r="I1740" s="4"/>
      <c r="J1740" s="4"/>
      <c r="K1740" s="4"/>
      <c r="L1740" s="4"/>
      <c r="M1740" s="4"/>
      <c r="N1740" s="4"/>
      <c r="O1740" s="4"/>
      <c r="P1740" s="4"/>
      <c r="Q1740" s="4"/>
      <c r="R1740" s="4"/>
      <c r="S1740" s="4"/>
      <c r="T1740" s="4"/>
      <c r="U1740" s="4"/>
      <c r="V1740" s="4"/>
      <c r="W1740" s="4"/>
      <c r="X1740" s="4"/>
      <c r="Y1740" s="4"/>
      <c r="Z1740" s="4"/>
      <c r="AA1740" s="4"/>
      <c r="AB1740" s="5"/>
    </row>
    <row r="1741" spans="1:28" x14ac:dyDescent="0.35">
      <c r="A1741" s="3"/>
      <c r="B1741" s="4"/>
      <c r="C1741" s="4"/>
      <c r="D1741" s="4"/>
      <c r="E1741" s="4"/>
      <c r="F1741" s="4"/>
      <c r="G1741" s="4"/>
      <c r="H1741" s="4"/>
      <c r="I1741" s="4"/>
      <c r="J1741" s="4"/>
      <c r="K1741" s="4"/>
      <c r="L1741" s="4"/>
      <c r="M1741" s="4"/>
      <c r="N1741" s="4"/>
      <c r="O1741" s="4"/>
      <c r="P1741" s="4"/>
      <c r="Q1741" s="4"/>
      <c r="R1741" s="4"/>
      <c r="S1741" s="4"/>
      <c r="T1741" s="4"/>
      <c r="U1741" s="4"/>
      <c r="V1741" s="4"/>
      <c r="W1741" s="4"/>
      <c r="X1741" s="4"/>
      <c r="Y1741" s="4"/>
      <c r="Z1741" s="4"/>
      <c r="AA1741" s="4"/>
      <c r="AB1741" s="5"/>
    </row>
    <row r="1742" spans="1:28" x14ac:dyDescent="0.35">
      <c r="A1742" s="3"/>
      <c r="B1742" s="4"/>
      <c r="C1742" s="4"/>
      <c r="D1742" s="4"/>
      <c r="E1742" s="4"/>
      <c r="F1742" s="4"/>
      <c r="G1742" s="4"/>
      <c r="H1742" s="4"/>
      <c r="I1742" s="4"/>
      <c r="J1742" s="4"/>
      <c r="K1742" s="4"/>
      <c r="L1742" s="4"/>
      <c r="M1742" s="4"/>
      <c r="N1742" s="4"/>
      <c r="O1742" s="4"/>
      <c r="P1742" s="4"/>
      <c r="Q1742" s="4"/>
      <c r="R1742" s="4"/>
      <c r="S1742" s="4"/>
      <c r="T1742" s="4"/>
      <c r="U1742" s="4"/>
      <c r="V1742" s="4"/>
      <c r="W1742" s="4"/>
      <c r="X1742" s="4"/>
      <c r="Y1742" s="4"/>
      <c r="Z1742" s="4"/>
      <c r="AA1742" s="4"/>
      <c r="AB1742" s="5"/>
    </row>
    <row r="1743" spans="1:28" x14ac:dyDescent="0.35">
      <c r="A1743" s="3"/>
      <c r="B1743" s="4"/>
      <c r="C1743" s="4"/>
      <c r="D1743" s="4"/>
      <c r="E1743" s="4"/>
      <c r="F1743" s="4"/>
      <c r="G1743" s="4"/>
      <c r="H1743" s="4"/>
      <c r="I1743" s="4"/>
      <c r="J1743" s="4"/>
      <c r="K1743" s="4"/>
      <c r="L1743" s="4"/>
      <c r="M1743" s="4"/>
      <c r="N1743" s="4"/>
      <c r="O1743" s="4"/>
      <c r="P1743" s="4"/>
      <c r="Q1743" s="4"/>
      <c r="R1743" s="4"/>
      <c r="S1743" s="4"/>
      <c r="T1743" s="4"/>
      <c r="U1743" s="4"/>
      <c r="V1743" s="4"/>
      <c r="W1743" s="4"/>
      <c r="X1743" s="4"/>
      <c r="Y1743" s="4"/>
      <c r="Z1743" s="4"/>
      <c r="AA1743" s="4"/>
      <c r="AB1743" s="5"/>
    </row>
    <row r="1744" spans="1:28" x14ac:dyDescent="0.35">
      <c r="A1744" s="3"/>
      <c r="B1744" s="4"/>
      <c r="C1744" s="4"/>
      <c r="D1744" s="4"/>
      <c r="E1744" s="4"/>
      <c r="F1744" s="4"/>
      <c r="G1744" s="4"/>
      <c r="H1744" s="4"/>
      <c r="I1744" s="4"/>
      <c r="J1744" s="4"/>
      <c r="K1744" s="4"/>
      <c r="L1744" s="4"/>
      <c r="M1744" s="4"/>
      <c r="N1744" s="4"/>
      <c r="O1744" s="4"/>
      <c r="P1744" s="4"/>
      <c r="Q1744" s="4"/>
      <c r="R1744" s="4"/>
      <c r="S1744" s="4"/>
      <c r="T1744" s="4"/>
      <c r="U1744" s="4"/>
      <c r="V1744" s="4"/>
      <c r="W1744" s="4"/>
      <c r="X1744" s="4"/>
      <c r="Y1744" s="4"/>
      <c r="Z1744" s="4"/>
      <c r="AA1744" s="4"/>
      <c r="AB1744" s="5"/>
    </row>
    <row r="1745" spans="1:28" x14ac:dyDescent="0.35">
      <c r="A1745" s="3"/>
      <c r="B1745" s="4"/>
      <c r="C1745" s="4"/>
      <c r="D1745" s="4"/>
      <c r="E1745" s="4"/>
      <c r="F1745" s="4"/>
      <c r="G1745" s="4"/>
      <c r="H1745" s="4"/>
      <c r="I1745" s="4"/>
      <c r="J1745" s="4"/>
      <c r="K1745" s="4"/>
      <c r="L1745" s="4"/>
      <c r="M1745" s="4"/>
      <c r="N1745" s="4"/>
      <c r="O1745" s="4"/>
      <c r="P1745" s="4"/>
      <c r="Q1745" s="4"/>
      <c r="R1745" s="4"/>
      <c r="S1745" s="4"/>
      <c r="T1745" s="4"/>
      <c r="U1745" s="4"/>
      <c r="V1745" s="4"/>
      <c r="W1745" s="4"/>
      <c r="X1745" s="4"/>
      <c r="Y1745" s="4"/>
      <c r="Z1745" s="4"/>
      <c r="AA1745" s="4"/>
      <c r="AB1745" s="5"/>
    </row>
    <row r="1746" spans="1:28" x14ac:dyDescent="0.35">
      <c r="A1746" s="3"/>
      <c r="B1746" s="4"/>
      <c r="C1746" s="4"/>
      <c r="D1746" s="4"/>
      <c r="E1746" s="4"/>
      <c r="F1746" s="4"/>
      <c r="G1746" s="4"/>
      <c r="H1746" s="4"/>
      <c r="I1746" s="4"/>
      <c r="J1746" s="4"/>
      <c r="K1746" s="4"/>
      <c r="L1746" s="4"/>
      <c r="M1746" s="4"/>
      <c r="N1746" s="4"/>
      <c r="O1746" s="4"/>
      <c r="P1746" s="4"/>
      <c r="Q1746" s="4"/>
      <c r="R1746" s="4"/>
      <c r="S1746" s="4"/>
      <c r="T1746" s="4"/>
      <c r="U1746" s="4"/>
      <c r="V1746" s="4"/>
      <c r="W1746" s="4"/>
      <c r="X1746" s="4"/>
      <c r="Y1746" s="4"/>
      <c r="Z1746" s="4"/>
      <c r="AA1746" s="4"/>
      <c r="AB1746" s="5"/>
    </row>
    <row r="1747" spans="1:28" x14ac:dyDescent="0.35">
      <c r="A1747" s="3"/>
      <c r="B1747" s="4"/>
      <c r="C1747" s="4"/>
      <c r="D1747" s="4"/>
      <c r="E1747" s="4"/>
      <c r="F1747" s="4"/>
      <c r="G1747" s="4"/>
      <c r="H1747" s="4"/>
      <c r="I1747" s="4"/>
      <c r="J1747" s="4"/>
      <c r="K1747" s="4"/>
      <c r="L1747" s="4"/>
      <c r="M1747" s="4"/>
      <c r="N1747" s="4"/>
      <c r="O1747" s="4"/>
      <c r="P1747" s="4"/>
      <c r="Q1747" s="4"/>
      <c r="R1747" s="4"/>
      <c r="S1747" s="4"/>
      <c r="T1747" s="4"/>
      <c r="U1747" s="4"/>
      <c r="V1747" s="4"/>
      <c r="W1747" s="4"/>
      <c r="X1747" s="4"/>
      <c r="Y1747" s="4"/>
      <c r="Z1747" s="4"/>
      <c r="AA1747" s="4"/>
      <c r="AB1747" s="5"/>
    </row>
    <row r="1748" spans="1:28" x14ac:dyDescent="0.35">
      <c r="A1748" s="3"/>
      <c r="B1748" s="4"/>
      <c r="C1748" s="4"/>
      <c r="D1748" s="4"/>
      <c r="E1748" s="4"/>
      <c r="F1748" s="4"/>
      <c r="G1748" s="4"/>
      <c r="H1748" s="4"/>
      <c r="I1748" s="4"/>
      <c r="J1748" s="4"/>
      <c r="K1748" s="4"/>
      <c r="L1748" s="4"/>
      <c r="M1748" s="4"/>
      <c r="N1748" s="4"/>
      <c r="O1748" s="4"/>
      <c r="P1748" s="4"/>
      <c r="Q1748" s="4"/>
      <c r="R1748" s="4"/>
      <c r="S1748" s="4"/>
      <c r="T1748" s="4"/>
      <c r="U1748" s="4"/>
      <c r="V1748" s="4"/>
      <c r="W1748" s="4"/>
      <c r="X1748" s="4"/>
      <c r="Y1748" s="4"/>
      <c r="Z1748" s="4"/>
      <c r="AA1748" s="4"/>
      <c r="AB1748" s="5"/>
    </row>
    <row r="1749" spans="1:28" x14ac:dyDescent="0.35">
      <c r="A1749" s="3"/>
      <c r="B1749" s="4"/>
      <c r="C1749" s="4"/>
      <c r="D1749" s="4"/>
      <c r="E1749" s="4"/>
      <c r="F1749" s="4"/>
      <c r="G1749" s="4"/>
      <c r="H1749" s="4"/>
      <c r="I1749" s="4"/>
      <c r="J1749" s="4"/>
      <c r="K1749" s="4"/>
      <c r="L1749" s="4"/>
      <c r="M1749" s="4"/>
      <c r="N1749" s="4"/>
      <c r="O1749" s="4"/>
      <c r="P1749" s="4"/>
      <c r="Q1749" s="4"/>
      <c r="R1749" s="4"/>
      <c r="S1749" s="4"/>
      <c r="T1749" s="4"/>
      <c r="U1749" s="4"/>
      <c r="V1749" s="4"/>
      <c r="W1749" s="4"/>
      <c r="X1749" s="4"/>
      <c r="Y1749" s="4"/>
      <c r="Z1749" s="4"/>
      <c r="AA1749" s="4"/>
      <c r="AB1749" s="5"/>
    </row>
    <row r="1750" spans="1:28" x14ac:dyDescent="0.35">
      <c r="A1750" s="3"/>
      <c r="B1750" s="4"/>
      <c r="C1750" s="4"/>
      <c r="D1750" s="4"/>
      <c r="E1750" s="4"/>
      <c r="F1750" s="4"/>
      <c r="G1750" s="4"/>
      <c r="H1750" s="4"/>
      <c r="I1750" s="4"/>
      <c r="J1750" s="4"/>
      <c r="K1750" s="4"/>
      <c r="L1750" s="4"/>
      <c r="M1750" s="4"/>
      <c r="N1750" s="4"/>
      <c r="O1750" s="4"/>
      <c r="P1750" s="4"/>
      <c r="Q1750" s="4"/>
      <c r="R1750" s="4"/>
      <c r="S1750" s="4"/>
      <c r="T1750" s="4"/>
      <c r="U1750" s="4"/>
      <c r="V1750" s="4"/>
      <c r="W1750" s="4"/>
      <c r="X1750" s="4"/>
      <c r="Y1750" s="4"/>
      <c r="Z1750" s="4"/>
      <c r="AA1750" s="4"/>
      <c r="AB1750" s="5"/>
    </row>
    <row r="1751" spans="1:28" x14ac:dyDescent="0.35">
      <c r="A1751" s="3"/>
      <c r="B1751" s="4"/>
      <c r="C1751" s="4"/>
      <c r="D1751" s="4"/>
      <c r="E1751" s="4"/>
      <c r="F1751" s="4"/>
      <c r="G1751" s="4"/>
      <c r="H1751" s="4"/>
      <c r="I1751" s="4"/>
      <c r="J1751" s="4"/>
      <c r="K1751" s="4"/>
      <c r="L1751" s="4"/>
      <c r="M1751" s="4"/>
      <c r="N1751" s="4"/>
      <c r="O1751" s="4"/>
      <c r="P1751" s="4"/>
      <c r="Q1751" s="4"/>
      <c r="R1751" s="4"/>
      <c r="S1751" s="4"/>
      <c r="T1751" s="4"/>
      <c r="U1751" s="4"/>
      <c r="V1751" s="4"/>
      <c r="W1751" s="4"/>
      <c r="X1751" s="4"/>
      <c r="Y1751" s="4"/>
      <c r="Z1751" s="4"/>
      <c r="AA1751" s="4"/>
      <c r="AB1751" s="5"/>
    </row>
    <row r="1752" spans="1:28" x14ac:dyDescent="0.35">
      <c r="A1752" s="3"/>
      <c r="B1752" s="4"/>
      <c r="C1752" s="4"/>
      <c r="D1752" s="4"/>
      <c r="E1752" s="4"/>
      <c r="F1752" s="4"/>
      <c r="G1752" s="4"/>
      <c r="H1752" s="4"/>
      <c r="I1752" s="4"/>
      <c r="J1752" s="4"/>
      <c r="K1752" s="4"/>
      <c r="L1752" s="4"/>
      <c r="M1752" s="4"/>
      <c r="N1752" s="4"/>
      <c r="O1752" s="4"/>
      <c r="P1752" s="4"/>
      <c r="Q1752" s="4"/>
      <c r="R1752" s="4"/>
      <c r="S1752" s="4"/>
      <c r="T1752" s="4"/>
      <c r="U1752" s="4"/>
      <c r="V1752" s="4"/>
      <c r="W1752" s="4"/>
      <c r="X1752" s="4"/>
      <c r="Y1752" s="4"/>
      <c r="Z1752" s="4"/>
      <c r="AA1752" s="4"/>
      <c r="AB1752" s="5"/>
    </row>
    <row r="1753" spans="1:28" x14ac:dyDescent="0.35">
      <c r="A1753" s="3"/>
      <c r="B1753" s="4"/>
      <c r="C1753" s="4"/>
      <c r="D1753" s="4"/>
      <c r="E1753" s="4"/>
      <c r="F1753" s="4"/>
      <c r="G1753" s="4"/>
      <c r="H1753" s="4"/>
      <c r="I1753" s="4"/>
      <c r="J1753" s="4"/>
      <c r="K1753" s="4"/>
      <c r="L1753" s="4"/>
      <c r="M1753" s="4"/>
      <c r="N1753" s="4"/>
      <c r="O1753" s="4"/>
      <c r="P1753" s="4"/>
      <c r="Q1753" s="4"/>
      <c r="R1753" s="4"/>
      <c r="S1753" s="4"/>
      <c r="T1753" s="4"/>
      <c r="U1753" s="4"/>
      <c r="V1753" s="4"/>
      <c r="W1753" s="4"/>
      <c r="X1753" s="4"/>
      <c r="Y1753" s="4"/>
      <c r="Z1753" s="4"/>
      <c r="AA1753" s="4"/>
      <c r="AB1753" s="5"/>
    </row>
    <row r="1754" spans="1:28" x14ac:dyDescent="0.35">
      <c r="A1754" s="3"/>
      <c r="B1754" s="4"/>
      <c r="C1754" s="4"/>
      <c r="D1754" s="4"/>
      <c r="E1754" s="4"/>
      <c r="F1754" s="4"/>
      <c r="G1754" s="4"/>
      <c r="H1754" s="4"/>
      <c r="I1754" s="4"/>
      <c r="J1754" s="4"/>
      <c r="K1754" s="4"/>
      <c r="L1754" s="4"/>
      <c r="M1754" s="4"/>
      <c r="N1754" s="4"/>
      <c r="O1754" s="4"/>
      <c r="P1754" s="4"/>
      <c r="Q1754" s="4"/>
      <c r="R1754" s="4"/>
      <c r="S1754" s="4"/>
      <c r="T1754" s="4"/>
      <c r="U1754" s="4"/>
      <c r="V1754" s="4"/>
      <c r="W1754" s="4"/>
      <c r="X1754" s="4"/>
      <c r="Y1754" s="4"/>
      <c r="Z1754" s="4"/>
      <c r="AA1754" s="4"/>
      <c r="AB1754" s="5"/>
    </row>
    <row r="1755" spans="1:28" x14ac:dyDescent="0.35">
      <c r="A1755" s="3"/>
      <c r="B1755" s="4"/>
      <c r="C1755" s="4"/>
      <c r="D1755" s="4"/>
      <c r="E1755" s="4"/>
      <c r="F1755" s="4"/>
      <c r="G1755" s="4"/>
      <c r="H1755" s="4"/>
      <c r="I1755" s="4"/>
      <c r="J1755" s="4"/>
      <c r="K1755" s="4"/>
      <c r="L1755" s="4"/>
      <c r="M1755" s="4"/>
      <c r="N1755" s="4"/>
      <c r="O1755" s="4"/>
      <c r="P1755" s="4"/>
      <c r="Q1755" s="4"/>
      <c r="R1755" s="4"/>
      <c r="S1755" s="4"/>
      <c r="T1755" s="4"/>
      <c r="U1755" s="4"/>
      <c r="V1755" s="4"/>
      <c r="W1755" s="4"/>
      <c r="X1755" s="4"/>
      <c r="Y1755" s="4"/>
      <c r="Z1755" s="4"/>
      <c r="AA1755" s="4"/>
      <c r="AB1755" s="5"/>
    </row>
    <row r="1756" spans="1:28" x14ac:dyDescent="0.35">
      <c r="A1756" s="3"/>
      <c r="B1756" s="4"/>
      <c r="C1756" s="4"/>
      <c r="D1756" s="4"/>
      <c r="E1756" s="4"/>
      <c r="F1756" s="4"/>
      <c r="G1756" s="4"/>
      <c r="H1756" s="4"/>
      <c r="I1756" s="4"/>
      <c r="J1756" s="4"/>
      <c r="K1756" s="4"/>
      <c r="L1756" s="4"/>
      <c r="M1756" s="4"/>
      <c r="N1756" s="4"/>
      <c r="O1756" s="4"/>
      <c r="P1756" s="4"/>
      <c r="Q1756" s="4"/>
      <c r="R1756" s="4"/>
      <c r="S1756" s="4"/>
      <c r="T1756" s="4"/>
      <c r="U1756" s="4"/>
      <c r="V1756" s="4"/>
      <c r="W1756" s="4"/>
      <c r="X1756" s="4"/>
      <c r="Y1756" s="4"/>
      <c r="Z1756" s="4"/>
      <c r="AA1756" s="4"/>
      <c r="AB1756" s="5"/>
    </row>
    <row r="1757" spans="1:28" x14ac:dyDescent="0.35">
      <c r="A1757" s="3"/>
      <c r="B1757" s="4"/>
      <c r="C1757" s="4"/>
      <c r="D1757" s="4"/>
      <c r="E1757" s="4"/>
      <c r="F1757" s="4"/>
      <c r="G1757" s="4"/>
      <c r="H1757" s="4"/>
      <c r="I1757" s="4"/>
      <c r="J1757" s="4"/>
      <c r="K1757" s="4"/>
      <c r="L1757" s="4"/>
      <c r="M1757" s="4"/>
      <c r="N1757" s="4"/>
      <c r="O1757" s="4"/>
      <c r="P1757" s="4"/>
      <c r="Q1757" s="4"/>
      <c r="R1757" s="4"/>
      <c r="S1757" s="4"/>
      <c r="T1757" s="4"/>
      <c r="U1757" s="4"/>
      <c r="V1757" s="4"/>
      <c r="W1757" s="4"/>
      <c r="X1757" s="4"/>
      <c r="Y1757" s="4"/>
      <c r="Z1757" s="4"/>
      <c r="AA1757" s="4"/>
      <c r="AB1757" s="5"/>
    </row>
    <row r="1758" spans="1:28" x14ac:dyDescent="0.35">
      <c r="A1758" s="3"/>
      <c r="B1758" s="4"/>
      <c r="C1758" s="4"/>
      <c r="D1758" s="4"/>
      <c r="E1758" s="4"/>
      <c r="F1758" s="4"/>
      <c r="G1758" s="4"/>
      <c r="H1758" s="4"/>
      <c r="I1758" s="4"/>
      <c r="J1758" s="4"/>
      <c r="K1758" s="4"/>
      <c r="L1758" s="4"/>
      <c r="M1758" s="4"/>
      <c r="N1758" s="4"/>
      <c r="O1758" s="4"/>
      <c r="P1758" s="4"/>
      <c r="Q1758" s="4"/>
      <c r="R1758" s="4"/>
      <c r="S1758" s="4"/>
      <c r="T1758" s="4"/>
      <c r="U1758" s="4"/>
      <c r="V1758" s="4"/>
      <c r="W1758" s="4"/>
      <c r="X1758" s="4"/>
      <c r="Y1758" s="4"/>
      <c r="Z1758" s="4"/>
      <c r="AA1758" s="4"/>
      <c r="AB1758" s="5"/>
    </row>
    <row r="1759" spans="1:28" x14ac:dyDescent="0.35">
      <c r="A1759" s="3"/>
      <c r="B1759" s="4"/>
      <c r="C1759" s="4"/>
      <c r="D1759" s="4"/>
      <c r="E1759" s="4"/>
      <c r="F1759" s="4"/>
      <c r="G1759" s="4"/>
      <c r="H1759" s="4"/>
      <c r="I1759" s="4"/>
      <c r="J1759" s="4"/>
      <c r="K1759" s="4"/>
      <c r="L1759" s="4"/>
      <c r="M1759" s="4"/>
      <c r="N1759" s="4"/>
      <c r="O1759" s="4"/>
      <c r="P1759" s="4"/>
      <c r="Q1759" s="4"/>
      <c r="R1759" s="4"/>
      <c r="S1759" s="4"/>
      <c r="T1759" s="4"/>
      <c r="U1759" s="4"/>
      <c r="V1759" s="4"/>
      <c r="W1759" s="4"/>
      <c r="X1759" s="4"/>
      <c r="Y1759" s="4"/>
      <c r="Z1759" s="4"/>
      <c r="AA1759" s="4"/>
      <c r="AB1759" s="5"/>
    </row>
    <row r="1760" spans="1:28" x14ac:dyDescent="0.35">
      <c r="A1760" s="3"/>
      <c r="B1760" s="4"/>
      <c r="C1760" s="4"/>
      <c r="D1760" s="4"/>
      <c r="E1760" s="4"/>
      <c r="F1760" s="4"/>
      <c r="G1760" s="4"/>
      <c r="H1760" s="4"/>
      <c r="I1760" s="4"/>
      <c r="J1760" s="4"/>
      <c r="K1760" s="4"/>
      <c r="L1760" s="4"/>
      <c r="M1760" s="4"/>
      <c r="N1760" s="4"/>
      <c r="O1760" s="4"/>
      <c r="P1760" s="4"/>
      <c r="Q1760" s="4"/>
      <c r="R1760" s="4"/>
      <c r="S1760" s="4"/>
      <c r="T1760" s="4"/>
      <c r="U1760" s="4"/>
      <c r="V1760" s="4"/>
      <c r="W1760" s="4"/>
      <c r="X1760" s="4"/>
      <c r="Y1760" s="4"/>
      <c r="Z1760" s="4"/>
      <c r="AA1760" s="4"/>
      <c r="AB1760" s="5"/>
    </row>
    <row r="1761" spans="1:28" x14ac:dyDescent="0.35">
      <c r="A1761" s="3"/>
      <c r="B1761" s="4"/>
      <c r="C1761" s="4"/>
      <c r="D1761" s="4"/>
      <c r="E1761" s="4"/>
      <c r="F1761" s="4"/>
      <c r="G1761" s="4"/>
      <c r="H1761" s="4"/>
      <c r="I1761" s="4"/>
      <c r="J1761" s="4"/>
      <c r="K1761" s="4"/>
      <c r="L1761" s="4"/>
      <c r="M1761" s="4"/>
      <c r="N1761" s="4"/>
      <c r="O1761" s="4"/>
      <c r="P1761" s="4"/>
      <c r="Q1761" s="4"/>
      <c r="R1761" s="4"/>
      <c r="S1761" s="4"/>
      <c r="T1761" s="4"/>
      <c r="U1761" s="4"/>
      <c r="V1761" s="4"/>
      <c r="W1761" s="4"/>
      <c r="X1761" s="4"/>
      <c r="Y1761" s="4"/>
      <c r="Z1761" s="4"/>
      <c r="AA1761" s="4"/>
      <c r="AB1761" s="5"/>
    </row>
    <row r="1762" spans="1:28" x14ac:dyDescent="0.35">
      <c r="A1762" s="3"/>
      <c r="B1762" s="4"/>
      <c r="C1762" s="4"/>
      <c r="D1762" s="4"/>
      <c r="E1762" s="4"/>
      <c r="F1762" s="4"/>
      <c r="G1762" s="4"/>
      <c r="H1762" s="4"/>
      <c r="I1762" s="4"/>
      <c r="J1762" s="4"/>
      <c r="K1762" s="4"/>
      <c r="L1762" s="4"/>
      <c r="M1762" s="4"/>
      <c r="N1762" s="4"/>
      <c r="O1762" s="4"/>
      <c r="P1762" s="4"/>
      <c r="Q1762" s="4"/>
      <c r="R1762" s="4"/>
      <c r="S1762" s="4"/>
      <c r="T1762" s="4"/>
      <c r="U1762" s="4"/>
      <c r="V1762" s="4"/>
      <c r="W1762" s="4"/>
      <c r="X1762" s="4"/>
      <c r="Y1762" s="4"/>
      <c r="Z1762" s="4"/>
      <c r="AA1762" s="4"/>
      <c r="AB1762" s="5"/>
    </row>
    <row r="1763" spans="1:28" x14ac:dyDescent="0.35">
      <c r="A1763" s="3"/>
      <c r="B1763" s="4"/>
      <c r="C1763" s="4"/>
      <c r="D1763" s="4"/>
      <c r="E1763" s="4"/>
      <c r="F1763" s="4"/>
      <c r="G1763" s="4"/>
      <c r="H1763" s="4"/>
      <c r="I1763" s="4"/>
      <c r="J1763" s="4"/>
      <c r="K1763" s="4"/>
      <c r="L1763" s="4"/>
      <c r="M1763" s="4"/>
      <c r="N1763" s="4"/>
      <c r="O1763" s="4"/>
      <c r="P1763" s="4"/>
      <c r="Q1763" s="4"/>
      <c r="R1763" s="4"/>
      <c r="S1763" s="4"/>
      <c r="T1763" s="4"/>
      <c r="U1763" s="4"/>
      <c r="V1763" s="4"/>
      <c r="W1763" s="4"/>
      <c r="X1763" s="4"/>
      <c r="Y1763" s="4"/>
      <c r="Z1763" s="4"/>
      <c r="AA1763" s="4"/>
      <c r="AB1763" s="5"/>
    </row>
    <row r="1764" spans="1:28" x14ac:dyDescent="0.35">
      <c r="A1764" s="3"/>
      <c r="B1764" s="4"/>
      <c r="C1764" s="4"/>
      <c r="D1764" s="4"/>
      <c r="E1764" s="4"/>
      <c r="F1764" s="4"/>
      <c r="G1764" s="4"/>
      <c r="H1764" s="4"/>
      <c r="I1764" s="4"/>
      <c r="J1764" s="4"/>
      <c r="K1764" s="4"/>
      <c r="L1764" s="4"/>
      <c r="M1764" s="4"/>
      <c r="N1764" s="4"/>
      <c r="O1764" s="4"/>
      <c r="P1764" s="4"/>
      <c r="Q1764" s="4"/>
      <c r="R1764" s="4"/>
      <c r="S1764" s="4"/>
      <c r="T1764" s="4"/>
      <c r="U1764" s="4"/>
      <c r="V1764" s="4"/>
      <c r="W1764" s="4"/>
      <c r="X1764" s="4"/>
      <c r="Y1764" s="4"/>
      <c r="Z1764" s="4"/>
      <c r="AA1764" s="4"/>
      <c r="AB1764" s="5"/>
    </row>
    <row r="1765" spans="1:28" x14ac:dyDescent="0.35">
      <c r="A1765" s="3"/>
      <c r="B1765" s="4"/>
      <c r="C1765" s="4"/>
      <c r="D1765" s="4"/>
      <c r="E1765" s="4"/>
      <c r="F1765" s="4"/>
      <c r="G1765" s="4"/>
      <c r="H1765" s="4"/>
      <c r="I1765" s="4"/>
      <c r="J1765" s="4"/>
      <c r="K1765" s="4"/>
      <c r="L1765" s="4"/>
      <c r="M1765" s="4"/>
      <c r="N1765" s="4"/>
      <c r="O1765" s="4"/>
      <c r="P1765" s="4"/>
      <c r="Q1765" s="4"/>
      <c r="R1765" s="4"/>
      <c r="S1765" s="4"/>
      <c r="T1765" s="4"/>
      <c r="U1765" s="4"/>
      <c r="V1765" s="4"/>
      <c r="W1765" s="4"/>
      <c r="X1765" s="4"/>
      <c r="Y1765" s="4"/>
      <c r="Z1765" s="4"/>
      <c r="AA1765" s="4"/>
      <c r="AB1765" s="5"/>
    </row>
    <row r="1766" spans="1:28" x14ac:dyDescent="0.35">
      <c r="A1766" s="3"/>
      <c r="B1766" s="4"/>
      <c r="C1766" s="4"/>
      <c r="D1766" s="4"/>
      <c r="E1766" s="4"/>
      <c r="F1766" s="4"/>
      <c r="G1766" s="4"/>
      <c r="H1766" s="4"/>
      <c r="I1766" s="4"/>
      <c r="J1766" s="4"/>
      <c r="K1766" s="4"/>
      <c r="L1766" s="4"/>
      <c r="M1766" s="4"/>
      <c r="N1766" s="4"/>
      <c r="O1766" s="4"/>
      <c r="P1766" s="4"/>
      <c r="Q1766" s="4"/>
      <c r="R1766" s="4"/>
      <c r="S1766" s="4"/>
      <c r="T1766" s="4"/>
      <c r="U1766" s="4"/>
      <c r="V1766" s="4"/>
      <c r="W1766" s="4"/>
      <c r="X1766" s="4"/>
      <c r="Y1766" s="4"/>
      <c r="Z1766" s="4"/>
      <c r="AA1766" s="4"/>
      <c r="AB1766" s="5"/>
    </row>
    <row r="1767" spans="1:28" x14ac:dyDescent="0.35">
      <c r="A1767" s="3"/>
      <c r="B1767" s="4"/>
      <c r="C1767" s="4"/>
      <c r="D1767" s="4"/>
      <c r="E1767" s="4"/>
      <c r="F1767" s="4"/>
      <c r="G1767" s="4"/>
      <c r="H1767" s="4"/>
      <c r="I1767" s="4"/>
      <c r="J1767" s="4"/>
      <c r="K1767" s="4"/>
      <c r="L1767" s="4"/>
      <c r="M1767" s="4"/>
      <c r="N1767" s="4"/>
      <c r="O1767" s="4"/>
      <c r="P1767" s="4"/>
      <c r="Q1767" s="4"/>
      <c r="R1767" s="4"/>
      <c r="S1767" s="4"/>
      <c r="T1767" s="4"/>
      <c r="U1767" s="4"/>
      <c r="V1767" s="4"/>
      <c r="W1767" s="4"/>
      <c r="X1767" s="4"/>
      <c r="Y1767" s="4"/>
      <c r="Z1767" s="4"/>
      <c r="AA1767" s="4"/>
      <c r="AB1767" s="5"/>
    </row>
    <row r="1768" spans="1:28" x14ac:dyDescent="0.35">
      <c r="A1768" s="3"/>
      <c r="B1768" s="4"/>
      <c r="C1768" s="4"/>
      <c r="D1768" s="4"/>
      <c r="E1768" s="4"/>
      <c r="F1768" s="4"/>
      <c r="G1768" s="4"/>
      <c r="H1768" s="4"/>
      <c r="I1768" s="4"/>
      <c r="J1768" s="4"/>
      <c r="K1768" s="4"/>
      <c r="L1768" s="4"/>
      <c r="M1768" s="4"/>
      <c r="N1768" s="4"/>
      <c r="O1768" s="4"/>
      <c r="P1768" s="4"/>
      <c r="Q1768" s="4"/>
      <c r="R1768" s="4"/>
      <c r="S1768" s="4"/>
      <c r="T1768" s="4"/>
      <c r="U1768" s="4"/>
      <c r="V1768" s="4"/>
      <c r="W1768" s="4"/>
      <c r="X1768" s="4"/>
      <c r="Y1768" s="4"/>
      <c r="Z1768" s="4"/>
      <c r="AA1768" s="4"/>
      <c r="AB1768" s="5"/>
    </row>
    <row r="1769" spans="1:28" x14ac:dyDescent="0.35">
      <c r="A1769" s="3"/>
      <c r="B1769" s="4"/>
      <c r="C1769" s="4"/>
      <c r="D1769" s="4"/>
      <c r="E1769" s="4"/>
      <c r="F1769" s="4"/>
      <c r="G1769" s="4"/>
      <c r="H1769" s="4"/>
      <c r="I1769" s="4"/>
      <c r="J1769" s="4"/>
      <c r="K1769" s="4"/>
      <c r="L1769" s="4"/>
      <c r="M1769" s="4"/>
      <c r="N1769" s="4"/>
      <c r="O1769" s="4"/>
      <c r="P1769" s="4"/>
      <c r="Q1769" s="4"/>
      <c r="R1769" s="4"/>
      <c r="S1769" s="4"/>
      <c r="T1769" s="4"/>
      <c r="U1769" s="4"/>
      <c r="V1769" s="4"/>
      <c r="W1769" s="4"/>
      <c r="X1769" s="4"/>
      <c r="Y1769" s="4"/>
      <c r="Z1769" s="4"/>
      <c r="AA1769" s="4"/>
      <c r="AB1769" s="5"/>
    </row>
    <row r="1770" spans="1:28" x14ac:dyDescent="0.35">
      <c r="A1770" s="3"/>
      <c r="B1770" s="4"/>
      <c r="C1770" s="4"/>
      <c r="D1770" s="4"/>
      <c r="E1770" s="4"/>
      <c r="F1770" s="4"/>
      <c r="G1770" s="4"/>
      <c r="H1770" s="4"/>
      <c r="I1770" s="4"/>
      <c r="J1770" s="4"/>
      <c r="K1770" s="4"/>
      <c r="L1770" s="4"/>
      <c r="M1770" s="4"/>
      <c r="N1770" s="4"/>
      <c r="O1770" s="4"/>
      <c r="P1770" s="4"/>
      <c r="Q1770" s="4"/>
      <c r="R1770" s="4"/>
      <c r="S1770" s="4"/>
      <c r="T1770" s="4"/>
      <c r="U1770" s="4"/>
      <c r="V1770" s="4"/>
      <c r="W1770" s="4"/>
      <c r="X1770" s="4"/>
      <c r="Y1770" s="4"/>
      <c r="Z1770" s="4"/>
      <c r="AA1770" s="4"/>
      <c r="AB1770" s="5"/>
    </row>
    <row r="1771" spans="1:28" x14ac:dyDescent="0.35">
      <c r="A1771" s="3"/>
      <c r="B1771" s="4"/>
      <c r="C1771" s="4"/>
      <c r="D1771" s="4"/>
      <c r="E1771" s="4"/>
      <c r="F1771" s="4"/>
      <c r="G1771" s="4"/>
      <c r="H1771" s="4"/>
      <c r="I1771" s="4"/>
      <c r="J1771" s="4"/>
      <c r="K1771" s="4"/>
      <c r="L1771" s="4"/>
      <c r="M1771" s="4"/>
      <c r="N1771" s="4"/>
      <c r="O1771" s="4"/>
      <c r="P1771" s="4"/>
      <c r="Q1771" s="4"/>
      <c r="R1771" s="4"/>
      <c r="S1771" s="4"/>
      <c r="T1771" s="4"/>
      <c r="U1771" s="4"/>
      <c r="V1771" s="4"/>
      <c r="W1771" s="4"/>
      <c r="X1771" s="4"/>
      <c r="Y1771" s="4"/>
      <c r="Z1771" s="4"/>
      <c r="AA1771" s="4"/>
      <c r="AB1771" s="5"/>
    </row>
    <row r="1772" spans="1:28" x14ac:dyDescent="0.35">
      <c r="A1772" s="3"/>
      <c r="B1772" s="4"/>
      <c r="C1772" s="4"/>
      <c r="D1772" s="4"/>
      <c r="E1772" s="4"/>
      <c r="F1772" s="4"/>
      <c r="G1772" s="4"/>
      <c r="H1772" s="4"/>
      <c r="I1772" s="4"/>
      <c r="J1772" s="4"/>
      <c r="K1772" s="4"/>
      <c r="L1772" s="4"/>
      <c r="M1772" s="4"/>
      <c r="N1772" s="4"/>
      <c r="O1772" s="4"/>
      <c r="P1772" s="4"/>
      <c r="Q1772" s="4"/>
      <c r="R1772" s="4"/>
      <c r="S1772" s="4"/>
      <c r="T1772" s="4"/>
      <c r="U1772" s="4"/>
      <c r="V1772" s="4"/>
      <c r="W1772" s="4"/>
      <c r="X1772" s="4"/>
      <c r="Y1772" s="4"/>
      <c r="Z1772" s="4"/>
      <c r="AA1772" s="4"/>
      <c r="AB1772" s="5"/>
    </row>
    <row r="1773" spans="1:28" x14ac:dyDescent="0.35">
      <c r="A1773" s="3"/>
      <c r="B1773" s="4"/>
      <c r="C1773" s="4"/>
      <c r="D1773" s="4"/>
      <c r="E1773" s="4"/>
      <c r="F1773" s="4"/>
      <c r="G1773" s="4"/>
      <c r="H1773" s="4"/>
      <c r="I1773" s="4"/>
      <c r="J1773" s="4"/>
      <c r="K1773" s="4"/>
      <c r="L1773" s="4"/>
      <c r="M1773" s="4"/>
      <c r="N1773" s="4"/>
      <c r="O1773" s="4"/>
      <c r="P1773" s="4"/>
      <c r="Q1773" s="4"/>
      <c r="R1773" s="4"/>
      <c r="S1773" s="4"/>
      <c r="T1773" s="4"/>
      <c r="U1773" s="4"/>
      <c r="V1773" s="4"/>
      <c r="W1773" s="4"/>
      <c r="X1773" s="4"/>
      <c r="Y1773" s="4"/>
      <c r="Z1773" s="4"/>
      <c r="AA1773" s="4"/>
      <c r="AB1773" s="5"/>
    </row>
    <row r="1774" spans="1:28" x14ac:dyDescent="0.35">
      <c r="A1774" s="3"/>
      <c r="B1774" s="4"/>
      <c r="C1774" s="4"/>
      <c r="D1774" s="4"/>
      <c r="E1774" s="4"/>
      <c r="F1774" s="4"/>
      <c r="G1774" s="4"/>
      <c r="H1774" s="4"/>
      <c r="I1774" s="4"/>
      <c r="J1774" s="4"/>
      <c r="K1774" s="4"/>
      <c r="L1774" s="4"/>
      <c r="M1774" s="4"/>
      <c r="N1774" s="4"/>
      <c r="O1774" s="4"/>
      <c r="P1774" s="4"/>
      <c r="Q1774" s="4"/>
      <c r="R1774" s="4"/>
      <c r="S1774" s="4"/>
      <c r="T1774" s="4"/>
      <c r="U1774" s="4"/>
      <c r="V1774" s="4"/>
      <c r="W1774" s="4"/>
      <c r="X1774" s="4"/>
      <c r="Y1774" s="4"/>
      <c r="Z1774" s="4"/>
      <c r="AA1774" s="4"/>
      <c r="AB1774" s="5"/>
    </row>
    <row r="1775" spans="1:28" x14ac:dyDescent="0.35">
      <c r="A1775" s="3"/>
      <c r="B1775" s="4"/>
      <c r="C1775" s="4"/>
      <c r="D1775" s="4"/>
      <c r="E1775" s="4"/>
      <c r="F1775" s="4"/>
      <c r="G1775" s="4"/>
      <c r="H1775" s="4"/>
      <c r="I1775" s="4"/>
      <c r="J1775" s="4"/>
      <c r="K1775" s="4"/>
      <c r="L1775" s="4"/>
      <c r="M1775" s="4"/>
      <c r="N1775" s="4"/>
      <c r="O1775" s="4"/>
      <c r="P1775" s="4"/>
      <c r="Q1775" s="4"/>
      <c r="R1775" s="4"/>
      <c r="S1775" s="4"/>
      <c r="T1775" s="4"/>
      <c r="U1775" s="4"/>
      <c r="V1775" s="4"/>
      <c r="W1775" s="4"/>
      <c r="X1775" s="4"/>
      <c r="Y1775" s="4"/>
      <c r="Z1775" s="4"/>
      <c r="AA1775" s="4"/>
      <c r="AB1775" s="5"/>
    </row>
    <row r="1776" spans="1:28" x14ac:dyDescent="0.35">
      <c r="A1776" s="3"/>
      <c r="B1776" s="4"/>
      <c r="C1776" s="4"/>
      <c r="D1776" s="4"/>
      <c r="E1776" s="4"/>
      <c r="F1776" s="4"/>
      <c r="G1776" s="4"/>
      <c r="H1776" s="4"/>
      <c r="I1776" s="4"/>
      <c r="J1776" s="4"/>
      <c r="K1776" s="4"/>
      <c r="L1776" s="4"/>
      <c r="M1776" s="4"/>
      <c r="N1776" s="4"/>
      <c r="O1776" s="4"/>
      <c r="P1776" s="4"/>
      <c r="Q1776" s="4"/>
      <c r="R1776" s="4"/>
      <c r="S1776" s="4"/>
      <c r="T1776" s="4"/>
      <c r="U1776" s="4"/>
      <c r="V1776" s="4"/>
      <c r="W1776" s="4"/>
      <c r="X1776" s="4"/>
      <c r="Y1776" s="4"/>
      <c r="Z1776" s="4"/>
      <c r="AA1776" s="4"/>
      <c r="AB1776" s="5"/>
    </row>
    <row r="1777" spans="1:28" x14ac:dyDescent="0.35">
      <c r="A1777" s="3"/>
      <c r="B1777" s="4"/>
      <c r="C1777" s="4"/>
      <c r="D1777" s="4"/>
      <c r="E1777" s="4"/>
      <c r="F1777" s="4"/>
      <c r="G1777" s="4"/>
      <c r="H1777" s="4"/>
      <c r="I1777" s="4"/>
      <c r="J1777" s="4"/>
      <c r="K1777" s="4"/>
      <c r="L1777" s="4"/>
      <c r="M1777" s="4"/>
      <c r="N1777" s="4"/>
      <c r="O1777" s="4"/>
      <c r="P1777" s="4"/>
      <c r="Q1777" s="4"/>
      <c r="R1777" s="4"/>
      <c r="S1777" s="4"/>
      <c r="T1777" s="4"/>
      <c r="U1777" s="4"/>
      <c r="V1777" s="4"/>
      <c r="W1777" s="4"/>
      <c r="X1777" s="4"/>
      <c r="Y1777" s="4"/>
      <c r="Z1777" s="4"/>
      <c r="AA1777" s="4"/>
      <c r="AB1777" s="5"/>
    </row>
    <row r="1778" spans="1:28" x14ac:dyDescent="0.35">
      <c r="A1778" s="3"/>
      <c r="B1778" s="4"/>
      <c r="C1778" s="4"/>
      <c r="D1778" s="4"/>
      <c r="E1778" s="4"/>
      <c r="F1778" s="4"/>
      <c r="G1778" s="4"/>
      <c r="H1778" s="4"/>
      <c r="I1778" s="4"/>
      <c r="J1778" s="4"/>
      <c r="K1778" s="4"/>
      <c r="L1778" s="4"/>
      <c r="M1778" s="4"/>
      <c r="N1778" s="4"/>
      <c r="O1778" s="4"/>
      <c r="P1778" s="4"/>
      <c r="Q1778" s="4"/>
      <c r="R1778" s="4"/>
      <c r="S1778" s="4"/>
      <c r="T1778" s="4"/>
      <c r="U1778" s="4"/>
      <c r="V1778" s="4"/>
      <c r="W1778" s="4"/>
      <c r="X1778" s="4"/>
      <c r="Y1778" s="4"/>
      <c r="Z1778" s="4"/>
      <c r="AA1778" s="4"/>
      <c r="AB1778" s="5"/>
    </row>
    <row r="1779" spans="1:28" x14ac:dyDescent="0.35">
      <c r="A1779" s="3"/>
      <c r="B1779" s="4"/>
      <c r="C1779" s="4"/>
      <c r="D1779" s="4"/>
      <c r="E1779" s="4"/>
      <c r="F1779" s="4"/>
      <c r="G1779" s="4"/>
      <c r="H1779" s="4"/>
      <c r="I1779" s="4"/>
      <c r="J1779" s="4"/>
      <c r="K1779" s="4"/>
      <c r="L1779" s="4"/>
      <c r="M1779" s="4"/>
      <c r="N1779" s="4"/>
      <c r="O1779" s="4"/>
      <c r="P1779" s="4"/>
      <c r="Q1779" s="4"/>
      <c r="R1779" s="4"/>
      <c r="S1779" s="4"/>
      <c r="T1779" s="4"/>
      <c r="U1779" s="4"/>
      <c r="V1779" s="4"/>
      <c r="W1779" s="4"/>
      <c r="X1779" s="4"/>
      <c r="Y1779" s="4"/>
      <c r="Z1779" s="4"/>
      <c r="AA1779" s="4"/>
      <c r="AB1779" s="5"/>
    </row>
    <row r="1780" spans="1:28" x14ac:dyDescent="0.35">
      <c r="A1780" s="3"/>
      <c r="B1780" s="4"/>
      <c r="C1780" s="4"/>
      <c r="D1780" s="4"/>
      <c r="E1780" s="4"/>
      <c r="F1780" s="4"/>
      <c r="G1780" s="4"/>
      <c r="H1780" s="4"/>
      <c r="I1780" s="4"/>
      <c r="J1780" s="4"/>
      <c r="K1780" s="4"/>
      <c r="L1780" s="4"/>
      <c r="M1780" s="4"/>
      <c r="N1780" s="4"/>
      <c r="O1780" s="4"/>
      <c r="P1780" s="4"/>
      <c r="Q1780" s="4"/>
      <c r="R1780" s="4"/>
      <c r="S1780" s="4"/>
      <c r="T1780" s="4"/>
      <c r="U1780" s="4"/>
      <c r="V1780" s="4"/>
      <c r="W1780" s="4"/>
      <c r="X1780" s="4"/>
      <c r="Y1780" s="4"/>
      <c r="Z1780" s="4"/>
      <c r="AA1780" s="4"/>
      <c r="AB1780" s="5"/>
    </row>
    <row r="1781" spans="1:28" x14ac:dyDescent="0.35">
      <c r="A1781" s="3"/>
      <c r="B1781" s="4"/>
      <c r="C1781" s="4"/>
      <c r="D1781" s="4"/>
      <c r="E1781" s="4"/>
      <c r="F1781" s="4"/>
      <c r="G1781" s="4"/>
      <c r="H1781" s="4"/>
      <c r="I1781" s="4"/>
      <c r="J1781" s="4"/>
      <c r="K1781" s="4"/>
      <c r="L1781" s="4"/>
      <c r="M1781" s="4"/>
      <c r="N1781" s="4"/>
      <c r="O1781" s="4"/>
      <c r="P1781" s="4"/>
      <c r="Q1781" s="4"/>
      <c r="R1781" s="4"/>
      <c r="S1781" s="4"/>
      <c r="T1781" s="4"/>
      <c r="U1781" s="4"/>
      <c r="V1781" s="4"/>
      <c r="W1781" s="4"/>
      <c r="X1781" s="4"/>
      <c r="Y1781" s="4"/>
      <c r="Z1781" s="4"/>
      <c r="AA1781" s="4"/>
      <c r="AB1781" s="5"/>
    </row>
    <row r="1782" spans="1:28" x14ac:dyDescent="0.35">
      <c r="A1782" s="3"/>
      <c r="B1782" s="4"/>
      <c r="C1782" s="4"/>
      <c r="D1782" s="4"/>
      <c r="E1782" s="4"/>
      <c r="F1782" s="4"/>
      <c r="G1782" s="4"/>
      <c r="H1782" s="4"/>
      <c r="I1782" s="4"/>
      <c r="J1782" s="4"/>
      <c r="K1782" s="4"/>
      <c r="L1782" s="4"/>
      <c r="M1782" s="4"/>
      <c r="N1782" s="4"/>
      <c r="O1782" s="4"/>
      <c r="P1782" s="4"/>
      <c r="Q1782" s="4"/>
      <c r="R1782" s="4"/>
      <c r="S1782" s="4"/>
      <c r="T1782" s="4"/>
      <c r="U1782" s="4"/>
      <c r="V1782" s="4"/>
      <c r="W1782" s="4"/>
      <c r="X1782" s="4"/>
      <c r="Y1782" s="4"/>
      <c r="Z1782" s="4"/>
      <c r="AA1782" s="4"/>
      <c r="AB1782" s="5"/>
    </row>
    <row r="1783" spans="1:28" x14ac:dyDescent="0.35">
      <c r="A1783" s="3"/>
      <c r="B1783" s="4"/>
      <c r="C1783" s="4"/>
      <c r="D1783" s="4"/>
      <c r="E1783" s="4"/>
      <c r="F1783" s="4"/>
      <c r="G1783" s="4"/>
      <c r="H1783" s="4"/>
      <c r="I1783" s="4"/>
      <c r="J1783" s="4"/>
      <c r="K1783" s="4"/>
      <c r="L1783" s="4"/>
      <c r="M1783" s="4"/>
      <c r="N1783" s="4"/>
      <c r="O1783" s="4"/>
      <c r="P1783" s="4"/>
      <c r="Q1783" s="4"/>
      <c r="R1783" s="4"/>
      <c r="S1783" s="4"/>
      <c r="T1783" s="4"/>
      <c r="U1783" s="4"/>
      <c r="V1783" s="4"/>
      <c r="W1783" s="4"/>
      <c r="X1783" s="4"/>
      <c r="Y1783" s="4"/>
      <c r="Z1783" s="4"/>
      <c r="AA1783" s="4"/>
      <c r="AB1783" s="5"/>
    </row>
    <row r="1784" spans="1:28" x14ac:dyDescent="0.35">
      <c r="A1784" s="3"/>
      <c r="B1784" s="4"/>
      <c r="C1784" s="4"/>
      <c r="D1784" s="4"/>
      <c r="E1784" s="4"/>
      <c r="F1784" s="4"/>
      <c r="G1784" s="4"/>
      <c r="H1784" s="4"/>
      <c r="I1784" s="4"/>
      <c r="J1784" s="4"/>
      <c r="K1784" s="4"/>
      <c r="L1784" s="4"/>
      <c r="M1784" s="4"/>
      <c r="N1784" s="4"/>
      <c r="O1784" s="4"/>
      <c r="P1784" s="4"/>
      <c r="Q1784" s="4"/>
      <c r="R1784" s="4"/>
      <c r="S1784" s="4"/>
      <c r="T1784" s="4"/>
      <c r="U1784" s="4"/>
      <c r="V1784" s="4"/>
      <c r="W1784" s="4"/>
      <c r="X1784" s="4"/>
      <c r="Y1784" s="4"/>
      <c r="Z1784" s="4"/>
      <c r="AA1784" s="4"/>
      <c r="AB1784" s="5"/>
    </row>
    <row r="1785" spans="1:28" x14ac:dyDescent="0.35">
      <c r="A1785" s="3"/>
      <c r="B1785" s="4"/>
      <c r="C1785" s="4"/>
      <c r="D1785" s="4"/>
      <c r="E1785" s="4"/>
      <c r="F1785" s="4"/>
      <c r="G1785" s="4"/>
      <c r="H1785" s="4"/>
      <c r="I1785" s="4"/>
      <c r="J1785" s="4"/>
      <c r="K1785" s="4"/>
      <c r="L1785" s="4"/>
      <c r="M1785" s="4"/>
      <c r="N1785" s="4"/>
      <c r="O1785" s="4"/>
      <c r="P1785" s="4"/>
      <c r="Q1785" s="4"/>
      <c r="R1785" s="4"/>
      <c r="S1785" s="4"/>
      <c r="T1785" s="4"/>
      <c r="U1785" s="4"/>
      <c r="V1785" s="4"/>
      <c r="W1785" s="4"/>
      <c r="X1785" s="4"/>
      <c r="Y1785" s="4"/>
      <c r="Z1785" s="4"/>
      <c r="AA1785" s="4"/>
      <c r="AB1785" s="5"/>
    </row>
    <row r="1786" spans="1:28" x14ac:dyDescent="0.35">
      <c r="A1786" s="3"/>
      <c r="B1786" s="4"/>
      <c r="C1786" s="4"/>
      <c r="D1786" s="4"/>
      <c r="E1786" s="4"/>
      <c r="F1786" s="4"/>
      <c r="G1786" s="4"/>
      <c r="H1786" s="4"/>
      <c r="I1786" s="4"/>
      <c r="J1786" s="4"/>
      <c r="K1786" s="4"/>
      <c r="L1786" s="4"/>
      <c r="M1786" s="4"/>
      <c r="N1786" s="4"/>
      <c r="O1786" s="4"/>
      <c r="P1786" s="4"/>
      <c r="Q1786" s="4"/>
      <c r="R1786" s="4"/>
      <c r="S1786" s="4"/>
      <c r="T1786" s="4"/>
      <c r="U1786" s="4"/>
      <c r="V1786" s="4"/>
      <c r="W1786" s="4"/>
      <c r="X1786" s="4"/>
      <c r="Y1786" s="4"/>
      <c r="Z1786" s="4"/>
      <c r="AA1786" s="4"/>
      <c r="AB1786" s="5"/>
    </row>
    <row r="1787" spans="1:28" x14ac:dyDescent="0.35">
      <c r="A1787" s="3"/>
      <c r="B1787" s="4"/>
      <c r="C1787" s="4"/>
      <c r="D1787" s="4"/>
      <c r="E1787" s="4"/>
      <c r="F1787" s="4"/>
      <c r="G1787" s="4"/>
      <c r="H1787" s="4"/>
      <c r="I1787" s="4"/>
      <c r="J1787" s="4"/>
      <c r="K1787" s="4"/>
      <c r="L1787" s="4"/>
      <c r="M1787" s="4"/>
      <c r="N1787" s="4"/>
      <c r="O1787" s="4"/>
      <c r="P1787" s="4"/>
      <c r="Q1787" s="4"/>
      <c r="R1787" s="4"/>
      <c r="S1787" s="4"/>
      <c r="T1787" s="4"/>
      <c r="U1787" s="4"/>
      <c r="V1787" s="4"/>
      <c r="W1787" s="4"/>
      <c r="X1787" s="4"/>
      <c r="Y1787" s="4"/>
      <c r="Z1787" s="4"/>
      <c r="AA1787" s="4"/>
      <c r="AB1787" s="5"/>
    </row>
    <row r="1788" spans="1:28" x14ac:dyDescent="0.35">
      <c r="A1788" s="3"/>
      <c r="B1788" s="4"/>
      <c r="C1788" s="4"/>
      <c r="D1788" s="4"/>
      <c r="E1788" s="4"/>
      <c r="F1788" s="4"/>
      <c r="G1788" s="4"/>
      <c r="H1788" s="4"/>
      <c r="I1788" s="4"/>
      <c r="J1788" s="4"/>
      <c r="K1788" s="4"/>
      <c r="L1788" s="4"/>
      <c r="M1788" s="4"/>
      <c r="N1788" s="4"/>
      <c r="O1788" s="4"/>
      <c r="P1788" s="4"/>
      <c r="Q1788" s="4"/>
      <c r="R1788" s="4"/>
      <c r="S1788" s="4"/>
      <c r="T1788" s="4"/>
      <c r="U1788" s="4"/>
      <c r="V1788" s="4"/>
      <c r="W1788" s="4"/>
      <c r="X1788" s="4"/>
      <c r="Y1788" s="4"/>
      <c r="Z1788" s="4"/>
      <c r="AA1788" s="4"/>
      <c r="AB1788" s="5"/>
    </row>
    <row r="1789" spans="1:28" x14ac:dyDescent="0.35">
      <c r="A1789" s="3"/>
      <c r="B1789" s="4"/>
      <c r="C1789" s="4"/>
      <c r="D1789" s="4"/>
      <c r="E1789" s="4"/>
      <c r="F1789" s="4"/>
      <c r="G1789" s="4"/>
      <c r="H1789" s="4"/>
      <c r="I1789" s="4"/>
      <c r="J1789" s="4"/>
      <c r="K1789" s="4"/>
      <c r="L1789" s="4"/>
      <c r="M1789" s="4"/>
      <c r="N1789" s="4"/>
      <c r="O1789" s="4"/>
      <c r="P1789" s="4"/>
      <c r="Q1789" s="4"/>
      <c r="R1789" s="4"/>
      <c r="S1789" s="4"/>
      <c r="T1789" s="4"/>
      <c r="U1789" s="4"/>
      <c r="V1789" s="4"/>
      <c r="W1789" s="4"/>
      <c r="X1789" s="4"/>
      <c r="Y1789" s="4"/>
      <c r="Z1789" s="4"/>
      <c r="AA1789" s="4"/>
      <c r="AB1789" s="5"/>
    </row>
    <row r="1790" spans="1:28" x14ac:dyDescent="0.35">
      <c r="A1790" s="3"/>
      <c r="B1790" s="4"/>
      <c r="C1790" s="4"/>
      <c r="D1790" s="4"/>
      <c r="E1790" s="4"/>
      <c r="F1790" s="4"/>
      <c r="G1790" s="4"/>
      <c r="H1790" s="4"/>
      <c r="I1790" s="4"/>
      <c r="J1790" s="4"/>
      <c r="K1790" s="4"/>
      <c r="L1790" s="4"/>
      <c r="M1790" s="4"/>
      <c r="N1790" s="4"/>
      <c r="O1790" s="4"/>
      <c r="P1790" s="4"/>
      <c r="Q1790" s="4"/>
      <c r="R1790" s="4"/>
      <c r="S1790" s="4"/>
      <c r="T1790" s="4"/>
      <c r="U1790" s="4"/>
      <c r="V1790" s="4"/>
      <c r="W1790" s="4"/>
      <c r="X1790" s="4"/>
      <c r="Y1790" s="4"/>
      <c r="Z1790" s="4"/>
      <c r="AA1790" s="4"/>
      <c r="AB1790" s="5"/>
    </row>
    <row r="1791" spans="1:28" x14ac:dyDescent="0.35">
      <c r="A1791" s="3"/>
      <c r="B1791" s="4"/>
      <c r="C1791" s="4"/>
      <c r="D1791" s="4"/>
      <c r="E1791" s="4"/>
      <c r="F1791" s="4"/>
      <c r="G1791" s="4"/>
      <c r="H1791" s="4"/>
      <c r="I1791" s="4"/>
      <c r="J1791" s="4"/>
      <c r="K1791" s="4"/>
      <c r="L1791" s="4"/>
      <c r="M1791" s="4"/>
      <c r="N1791" s="4"/>
      <c r="O1791" s="4"/>
      <c r="P1791" s="4"/>
      <c r="Q1791" s="4"/>
      <c r="R1791" s="4"/>
      <c r="S1791" s="4"/>
      <c r="T1791" s="4"/>
      <c r="U1791" s="4"/>
      <c r="V1791" s="4"/>
      <c r="W1791" s="4"/>
      <c r="X1791" s="4"/>
      <c r="Y1791" s="4"/>
      <c r="Z1791" s="4"/>
      <c r="AA1791" s="4"/>
      <c r="AB1791" s="5"/>
    </row>
    <row r="1792" spans="1:28" x14ac:dyDescent="0.35">
      <c r="A1792" s="3"/>
      <c r="B1792" s="4"/>
      <c r="C1792" s="4"/>
      <c r="D1792" s="4"/>
      <c r="E1792" s="4"/>
      <c r="F1792" s="4"/>
      <c r="G1792" s="4"/>
      <c r="H1792" s="4"/>
      <c r="I1792" s="4"/>
      <c r="J1792" s="4"/>
      <c r="K1792" s="4"/>
      <c r="L1792" s="4"/>
      <c r="M1792" s="4"/>
      <c r="N1792" s="4"/>
      <c r="O1792" s="4"/>
      <c r="P1792" s="4"/>
      <c r="Q1792" s="4"/>
      <c r="R1792" s="4"/>
      <c r="S1792" s="4"/>
      <c r="T1792" s="4"/>
      <c r="U1792" s="4"/>
      <c r="V1792" s="4"/>
      <c r="W1792" s="4"/>
      <c r="X1792" s="4"/>
      <c r="Y1792" s="4"/>
      <c r="Z1792" s="4"/>
      <c r="AA1792" s="4"/>
      <c r="AB1792" s="5"/>
    </row>
    <row r="1793" spans="1:28" x14ac:dyDescent="0.35">
      <c r="A1793" s="3"/>
      <c r="B1793" s="4"/>
      <c r="C1793" s="4"/>
      <c r="D1793" s="4"/>
      <c r="E1793" s="4"/>
      <c r="F1793" s="4"/>
      <c r="G1793" s="4"/>
      <c r="H1793" s="4"/>
      <c r="I1793" s="4"/>
      <c r="J1793" s="4"/>
      <c r="K1793" s="4"/>
      <c r="L1793" s="4"/>
      <c r="M1793" s="4"/>
      <c r="N1793" s="4"/>
      <c r="O1793" s="4"/>
      <c r="P1793" s="4"/>
      <c r="Q1793" s="4"/>
      <c r="R1793" s="4"/>
      <c r="S1793" s="4"/>
      <c r="T1793" s="4"/>
      <c r="U1793" s="4"/>
      <c r="V1793" s="4"/>
      <c r="W1793" s="4"/>
      <c r="X1793" s="4"/>
      <c r="Y1793" s="4"/>
      <c r="Z1793" s="4"/>
      <c r="AA1793" s="4"/>
      <c r="AB1793" s="5"/>
    </row>
    <row r="1794" spans="1:28" x14ac:dyDescent="0.35">
      <c r="A1794" s="3"/>
      <c r="B1794" s="4"/>
      <c r="C1794" s="4"/>
      <c r="D1794" s="4"/>
      <c r="E1794" s="4"/>
      <c r="F1794" s="4"/>
      <c r="G1794" s="4"/>
      <c r="H1794" s="4"/>
      <c r="I1794" s="4"/>
      <c r="J1794" s="4"/>
      <c r="K1794" s="4"/>
      <c r="L1794" s="4"/>
      <c r="M1794" s="4"/>
      <c r="N1794" s="4"/>
      <c r="O1794" s="4"/>
      <c r="P1794" s="4"/>
      <c r="Q1794" s="4"/>
      <c r="R1794" s="4"/>
      <c r="S1794" s="4"/>
      <c r="T1794" s="4"/>
      <c r="U1794" s="4"/>
      <c r="V1794" s="4"/>
      <c r="W1794" s="4"/>
      <c r="X1794" s="4"/>
      <c r="Y1794" s="4"/>
      <c r="Z1794" s="4"/>
      <c r="AA1794" s="4"/>
      <c r="AB1794" s="5"/>
    </row>
    <row r="1795" spans="1:28" x14ac:dyDescent="0.35">
      <c r="A1795" s="3"/>
      <c r="B1795" s="4"/>
      <c r="C1795" s="4"/>
      <c r="D1795" s="4"/>
      <c r="E1795" s="4"/>
      <c r="F1795" s="4"/>
      <c r="G1795" s="4"/>
      <c r="H1795" s="4"/>
      <c r="I1795" s="4"/>
      <c r="J1795" s="4"/>
      <c r="K1795" s="4"/>
      <c r="L1795" s="4"/>
      <c r="M1795" s="4"/>
      <c r="N1795" s="4"/>
      <c r="O1795" s="4"/>
      <c r="P1795" s="4"/>
      <c r="Q1795" s="4"/>
      <c r="R1795" s="4"/>
      <c r="S1795" s="4"/>
      <c r="T1795" s="4"/>
      <c r="U1795" s="4"/>
      <c r="V1795" s="4"/>
      <c r="W1795" s="4"/>
      <c r="X1795" s="4"/>
      <c r="Y1795" s="4"/>
      <c r="Z1795" s="4"/>
      <c r="AA1795" s="4"/>
      <c r="AB1795" s="5"/>
    </row>
    <row r="1796" spans="1:28" x14ac:dyDescent="0.35">
      <c r="A1796" s="3"/>
      <c r="B1796" s="4"/>
      <c r="C1796" s="4"/>
      <c r="D1796" s="4"/>
      <c r="E1796" s="4"/>
      <c r="F1796" s="4"/>
      <c r="G1796" s="4"/>
      <c r="H1796" s="4"/>
      <c r="I1796" s="4"/>
      <c r="J1796" s="4"/>
      <c r="K1796" s="4"/>
      <c r="L1796" s="4"/>
      <c r="M1796" s="4"/>
      <c r="N1796" s="4"/>
      <c r="O1796" s="4"/>
      <c r="P1796" s="4"/>
      <c r="Q1796" s="4"/>
      <c r="R1796" s="4"/>
      <c r="S1796" s="4"/>
      <c r="T1796" s="4"/>
      <c r="U1796" s="4"/>
      <c r="V1796" s="4"/>
      <c r="W1796" s="4"/>
      <c r="X1796" s="4"/>
      <c r="Y1796" s="4"/>
      <c r="Z1796" s="4"/>
      <c r="AA1796" s="4"/>
      <c r="AB1796" s="5"/>
    </row>
    <row r="1797" spans="1:28" x14ac:dyDescent="0.35">
      <c r="A1797" s="3"/>
      <c r="B1797" s="4"/>
      <c r="C1797" s="4"/>
      <c r="D1797" s="4"/>
      <c r="E1797" s="4"/>
      <c r="F1797" s="4"/>
      <c r="G1797" s="4"/>
      <c r="H1797" s="4"/>
      <c r="I1797" s="4"/>
      <c r="J1797" s="4"/>
      <c r="K1797" s="4"/>
      <c r="L1797" s="4"/>
      <c r="M1797" s="4"/>
      <c r="N1797" s="4"/>
      <c r="O1797" s="4"/>
      <c r="P1797" s="4"/>
      <c r="Q1797" s="4"/>
      <c r="R1797" s="4"/>
      <c r="S1797" s="4"/>
      <c r="T1797" s="4"/>
      <c r="U1797" s="4"/>
      <c r="V1797" s="4"/>
      <c r="W1797" s="4"/>
      <c r="X1797" s="4"/>
      <c r="Y1797" s="4"/>
      <c r="Z1797" s="4"/>
      <c r="AA1797" s="4"/>
      <c r="AB1797" s="5"/>
    </row>
    <row r="1798" spans="1:28" x14ac:dyDescent="0.35">
      <c r="A1798" s="3"/>
      <c r="B1798" s="4"/>
      <c r="C1798" s="4"/>
      <c r="D1798" s="4"/>
      <c r="E1798" s="4"/>
      <c r="F1798" s="4"/>
      <c r="G1798" s="4"/>
      <c r="H1798" s="4"/>
      <c r="I1798" s="4"/>
      <c r="J1798" s="4"/>
      <c r="K1798" s="4"/>
      <c r="L1798" s="4"/>
      <c r="M1798" s="4"/>
      <c r="N1798" s="4"/>
      <c r="O1798" s="4"/>
      <c r="P1798" s="4"/>
      <c r="Q1798" s="4"/>
      <c r="R1798" s="4"/>
      <c r="S1798" s="4"/>
      <c r="T1798" s="4"/>
      <c r="U1798" s="4"/>
      <c r="V1798" s="4"/>
      <c r="W1798" s="4"/>
      <c r="X1798" s="4"/>
      <c r="Y1798" s="4"/>
      <c r="Z1798" s="4"/>
      <c r="AA1798" s="4"/>
      <c r="AB1798" s="5"/>
    </row>
    <row r="1799" spans="1:28" x14ac:dyDescent="0.35">
      <c r="A1799" s="3"/>
      <c r="B1799" s="4"/>
      <c r="C1799" s="4"/>
      <c r="D1799" s="4"/>
      <c r="E1799" s="4"/>
      <c r="F1799" s="4"/>
      <c r="G1799" s="4"/>
      <c r="H1799" s="4"/>
      <c r="I1799" s="4"/>
      <c r="J1799" s="4"/>
      <c r="K1799" s="4"/>
      <c r="L1799" s="4"/>
      <c r="M1799" s="4"/>
      <c r="N1799" s="4"/>
      <c r="O1799" s="4"/>
      <c r="P1799" s="4"/>
      <c r="Q1799" s="4"/>
      <c r="R1799" s="4"/>
      <c r="S1799" s="4"/>
      <c r="T1799" s="4"/>
      <c r="U1799" s="4"/>
      <c r="V1799" s="4"/>
      <c r="W1799" s="4"/>
      <c r="X1799" s="4"/>
      <c r="Y1799" s="4"/>
      <c r="Z1799" s="4"/>
      <c r="AA1799" s="4"/>
      <c r="AB1799" s="5"/>
    </row>
    <row r="1800" spans="1:28" x14ac:dyDescent="0.35">
      <c r="A1800" s="3"/>
      <c r="B1800" s="4"/>
      <c r="C1800" s="4"/>
      <c r="D1800" s="4"/>
      <c r="E1800" s="4"/>
      <c r="F1800" s="4"/>
      <c r="G1800" s="4"/>
      <c r="H1800" s="4"/>
      <c r="I1800" s="4"/>
      <c r="J1800" s="4"/>
      <c r="K1800" s="4"/>
      <c r="L1800" s="4"/>
      <c r="M1800" s="4"/>
      <c r="N1800" s="4"/>
      <c r="O1800" s="4"/>
      <c r="P1800" s="4"/>
      <c r="Q1800" s="4"/>
      <c r="R1800" s="4"/>
      <c r="S1800" s="4"/>
      <c r="T1800" s="4"/>
      <c r="U1800" s="4"/>
      <c r="V1800" s="4"/>
      <c r="W1800" s="4"/>
      <c r="X1800" s="4"/>
      <c r="Y1800" s="4"/>
      <c r="Z1800" s="4"/>
      <c r="AA1800" s="4"/>
      <c r="AB1800" s="5"/>
    </row>
    <row r="1801" spans="1:28" x14ac:dyDescent="0.35">
      <c r="A1801" s="3"/>
      <c r="B1801" s="4"/>
      <c r="C1801" s="4"/>
      <c r="D1801" s="4"/>
      <c r="E1801" s="4"/>
      <c r="F1801" s="4"/>
      <c r="G1801" s="4"/>
      <c r="H1801" s="4"/>
      <c r="I1801" s="4"/>
      <c r="J1801" s="4"/>
      <c r="K1801" s="4"/>
      <c r="L1801" s="4"/>
      <c r="M1801" s="4"/>
      <c r="N1801" s="4"/>
      <c r="O1801" s="4"/>
      <c r="P1801" s="4"/>
      <c r="Q1801" s="4"/>
      <c r="R1801" s="4"/>
      <c r="S1801" s="4"/>
      <c r="T1801" s="4"/>
      <c r="U1801" s="4"/>
      <c r="V1801" s="4"/>
      <c r="W1801" s="4"/>
      <c r="X1801" s="4"/>
      <c r="Y1801" s="4"/>
      <c r="Z1801" s="4"/>
      <c r="AA1801" s="4"/>
      <c r="AB1801" s="5"/>
    </row>
    <row r="1802" spans="1:28" x14ac:dyDescent="0.35">
      <c r="A1802" s="3"/>
      <c r="B1802" s="4"/>
      <c r="C1802" s="4"/>
      <c r="D1802" s="4"/>
      <c r="E1802" s="4"/>
      <c r="F1802" s="4"/>
      <c r="G1802" s="4"/>
      <c r="H1802" s="4"/>
      <c r="I1802" s="4"/>
      <c r="J1802" s="4"/>
      <c r="K1802" s="4"/>
      <c r="L1802" s="4"/>
      <c r="M1802" s="4"/>
      <c r="N1802" s="4"/>
      <c r="O1802" s="4"/>
      <c r="P1802" s="4"/>
      <c r="Q1802" s="4"/>
      <c r="R1802" s="4"/>
      <c r="S1802" s="4"/>
      <c r="T1802" s="4"/>
      <c r="U1802" s="4"/>
      <c r="V1802" s="4"/>
      <c r="W1802" s="4"/>
      <c r="X1802" s="4"/>
      <c r="Y1802" s="4"/>
      <c r="Z1802" s="4"/>
      <c r="AA1802" s="4"/>
      <c r="AB1802" s="5"/>
    </row>
    <row r="1803" spans="1:28" x14ac:dyDescent="0.35">
      <c r="A1803" s="3"/>
      <c r="B1803" s="4"/>
      <c r="C1803" s="4"/>
      <c r="D1803" s="4"/>
      <c r="E1803" s="4"/>
      <c r="F1803" s="4"/>
      <c r="G1803" s="4"/>
      <c r="H1803" s="4"/>
      <c r="I1803" s="4"/>
      <c r="J1803" s="4"/>
      <c r="K1803" s="4"/>
      <c r="L1803" s="4"/>
      <c r="M1803" s="4"/>
      <c r="N1803" s="4"/>
      <c r="O1803" s="4"/>
      <c r="P1803" s="4"/>
      <c r="Q1803" s="4"/>
      <c r="R1803" s="4"/>
      <c r="S1803" s="4"/>
      <c r="T1803" s="4"/>
      <c r="U1803" s="4"/>
      <c r="V1803" s="4"/>
      <c r="W1803" s="4"/>
      <c r="X1803" s="4"/>
      <c r="Y1803" s="4"/>
      <c r="Z1803" s="4"/>
      <c r="AA1803" s="4"/>
      <c r="AB1803" s="5"/>
    </row>
    <row r="1804" spans="1:28" x14ac:dyDescent="0.35">
      <c r="A1804" s="3"/>
      <c r="B1804" s="4"/>
      <c r="C1804" s="4"/>
      <c r="D1804" s="4"/>
      <c r="E1804" s="4"/>
      <c r="F1804" s="4"/>
      <c r="G1804" s="4"/>
      <c r="H1804" s="4"/>
      <c r="I1804" s="4"/>
      <c r="J1804" s="4"/>
      <c r="K1804" s="4"/>
      <c r="L1804" s="4"/>
      <c r="M1804" s="4"/>
      <c r="N1804" s="4"/>
      <c r="O1804" s="4"/>
      <c r="P1804" s="4"/>
      <c r="Q1804" s="4"/>
      <c r="R1804" s="4"/>
      <c r="S1804" s="4"/>
      <c r="T1804" s="4"/>
      <c r="U1804" s="4"/>
      <c r="V1804" s="4"/>
      <c r="W1804" s="4"/>
      <c r="X1804" s="4"/>
      <c r="Y1804" s="4"/>
      <c r="Z1804" s="4"/>
      <c r="AA1804" s="4"/>
      <c r="AB1804" s="5"/>
    </row>
    <row r="1805" spans="1:28" x14ac:dyDescent="0.35">
      <c r="A1805" s="3"/>
      <c r="B1805" s="4"/>
      <c r="C1805" s="4"/>
      <c r="D1805" s="4"/>
      <c r="E1805" s="4"/>
      <c r="F1805" s="4"/>
      <c r="G1805" s="4"/>
      <c r="H1805" s="4"/>
      <c r="I1805" s="4"/>
      <c r="J1805" s="4"/>
      <c r="K1805" s="4"/>
      <c r="L1805" s="4"/>
      <c r="M1805" s="4"/>
      <c r="N1805" s="4"/>
      <c r="O1805" s="4"/>
      <c r="P1805" s="4"/>
      <c r="Q1805" s="4"/>
      <c r="R1805" s="4"/>
      <c r="S1805" s="4"/>
      <c r="T1805" s="4"/>
      <c r="U1805" s="4"/>
      <c r="V1805" s="4"/>
      <c r="W1805" s="4"/>
      <c r="X1805" s="4"/>
      <c r="Y1805" s="4"/>
      <c r="Z1805" s="4"/>
      <c r="AA1805" s="4"/>
      <c r="AB1805" s="5"/>
    </row>
    <row r="1806" spans="1:28" x14ac:dyDescent="0.35">
      <c r="A1806" s="3"/>
      <c r="B1806" s="4"/>
      <c r="C1806" s="4"/>
      <c r="D1806" s="4"/>
      <c r="E1806" s="4"/>
      <c r="F1806" s="4"/>
      <c r="G1806" s="4"/>
      <c r="H1806" s="4"/>
      <c r="I1806" s="4"/>
      <c r="J1806" s="4"/>
      <c r="K1806" s="4"/>
      <c r="L1806" s="4"/>
      <c r="M1806" s="4"/>
      <c r="N1806" s="4"/>
      <c r="O1806" s="4"/>
      <c r="P1806" s="4"/>
      <c r="Q1806" s="4"/>
      <c r="R1806" s="4"/>
      <c r="S1806" s="4"/>
      <c r="T1806" s="4"/>
      <c r="U1806" s="4"/>
      <c r="V1806" s="4"/>
      <c r="W1806" s="4"/>
      <c r="X1806" s="4"/>
      <c r="Y1806" s="4"/>
      <c r="Z1806" s="4"/>
      <c r="AA1806" s="4"/>
      <c r="AB1806" s="5"/>
    </row>
    <row r="1807" spans="1:28" x14ac:dyDescent="0.35">
      <c r="A1807" s="3"/>
      <c r="B1807" s="4"/>
      <c r="C1807" s="4"/>
      <c r="D1807" s="4"/>
      <c r="E1807" s="4"/>
      <c r="F1807" s="4"/>
      <c r="G1807" s="4"/>
      <c r="H1807" s="4"/>
      <c r="I1807" s="4"/>
      <c r="J1807" s="4"/>
      <c r="K1807" s="4"/>
      <c r="L1807" s="4"/>
      <c r="M1807" s="4"/>
      <c r="N1807" s="4"/>
      <c r="O1807" s="4"/>
      <c r="P1807" s="4"/>
      <c r="Q1807" s="4"/>
      <c r="R1807" s="4"/>
      <c r="S1807" s="4"/>
      <c r="T1807" s="4"/>
      <c r="U1807" s="4"/>
      <c r="V1807" s="4"/>
      <c r="W1807" s="4"/>
      <c r="X1807" s="4"/>
      <c r="Y1807" s="4"/>
      <c r="Z1807" s="4"/>
      <c r="AA1807" s="4"/>
      <c r="AB1807" s="5"/>
    </row>
    <row r="1808" spans="1:28" x14ac:dyDescent="0.35">
      <c r="A1808" s="3"/>
      <c r="B1808" s="4"/>
      <c r="C1808" s="4"/>
      <c r="D1808" s="4"/>
      <c r="E1808" s="4"/>
      <c r="F1808" s="4"/>
      <c r="G1808" s="4"/>
      <c r="H1808" s="4"/>
      <c r="I1808" s="4"/>
      <c r="J1808" s="4"/>
      <c r="K1808" s="4"/>
      <c r="L1808" s="4"/>
      <c r="M1808" s="4"/>
      <c r="N1808" s="4"/>
      <c r="O1808" s="4"/>
      <c r="P1808" s="4"/>
      <c r="Q1808" s="4"/>
      <c r="R1808" s="4"/>
      <c r="S1808" s="4"/>
      <c r="T1808" s="4"/>
      <c r="U1808" s="4"/>
      <c r="V1808" s="4"/>
      <c r="W1808" s="4"/>
      <c r="X1808" s="4"/>
      <c r="Y1808" s="4"/>
      <c r="Z1808" s="4"/>
      <c r="AA1808" s="4"/>
      <c r="AB1808" s="5"/>
    </row>
    <row r="1809" spans="1:28" x14ac:dyDescent="0.35">
      <c r="A1809" s="3"/>
      <c r="B1809" s="4"/>
      <c r="C1809" s="4"/>
      <c r="D1809" s="4"/>
      <c r="E1809" s="4"/>
      <c r="F1809" s="4"/>
      <c r="G1809" s="4"/>
      <c r="H1809" s="4"/>
      <c r="I1809" s="4"/>
      <c r="J1809" s="4"/>
      <c r="K1809" s="4"/>
      <c r="L1809" s="4"/>
      <c r="M1809" s="4"/>
      <c r="N1809" s="4"/>
      <c r="O1809" s="4"/>
      <c r="P1809" s="4"/>
      <c r="Q1809" s="4"/>
      <c r="R1809" s="4"/>
      <c r="S1809" s="4"/>
      <c r="T1809" s="4"/>
      <c r="U1809" s="4"/>
      <c r="V1809" s="4"/>
      <c r="W1809" s="4"/>
      <c r="X1809" s="4"/>
      <c r="Y1809" s="4"/>
      <c r="Z1809" s="4"/>
      <c r="AA1809" s="4"/>
      <c r="AB1809" s="5"/>
    </row>
    <row r="1810" spans="1:28" x14ac:dyDescent="0.35">
      <c r="A1810" s="3"/>
      <c r="B1810" s="4"/>
      <c r="C1810" s="4"/>
      <c r="D1810" s="4"/>
      <c r="E1810" s="4"/>
      <c r="F1810" s="4"/>
      <c r="G1810" s="4"/>
      <c r="H1810" s="4"/>
      <c r="I1810" s="4"/>
      <c r="J1810" s="4"/>
      <c r="K1810" s="4"/>
      <c r="L1810" s="4"/>
      <c r="M1810" s="4"/>
      <c r="N1810" s="4"/>
      <c r="O1810" s="4"/>
      <c r="P1810" s="4"/>
      <c r="Q1810" s="4"/>
      <c r="R1810" s="4"/>
      <c r="S1810" s="4"/>
      <c r="T1810" s="4"/>
      <c r="U1810" s="4"/>
      <c r="V1810" s="4"/>
      <c r="W1810" s="4"/>
      <c r="X1810" s="4"/>
      <c r="Y1810" s="4"/>
      <c r="Z1810" s="4"/>
      <c r="AA1810" s="4"/>
      <c r="AB1810" s="5"/>
    </row>
    <row r="1811" spans="1:28" x14ac:dyDescent="0.35">
      <c r="A1811" s="3"/>
      <c r="B1811" s="4"/>
      <c r="C1811" s="4"/>
      <c r="D1811" s="4"/>
      <c r="E1811" s="4"/>
      <c r="F1811" s="4"/>
      <c r="G1811" s="4"/>
      <c r="H1811" s="4"/>
      <c r="I1811" s="4"/>
      <c r="J1811" s="4"/>
      <c r="K1811" s="4"/>
      <c r="L1811" s="4"/>
      <c r="M1811" s="4"/>
      <c r="N1811" s="4"/>
      <c r="O1811" s="4"/>
      <c r="P1811" s="4"/>
      <c r="Q1811" s="4"/>
      <c r="R1811" s="4"/>
      <c r="S1811" s="4"/>
      <c r="T1811" s="4"/>
      <c r="U1811" s="4"/>
      <c r="V1811" s="4"/>
      <c r="W1811" s="4"/>
      <c r="X1811" s="4"/>
      <c r="Y1811" s="4"/>
      <c r="Z1811" s="4"/>
      <c r="AA1811" s="4"/>
      <c r="AB1811" s="5"/>
    </row>
    <row r="1812" spans="1:28" x14ac:dyDescent="0.35">
      <c r="A1812" s="3"/>
      <c r="B1812" s="4"/>
      <c r="C1812" s="4"/>
      <c r="D1812" s="4"/>
      <c r="E1812" s="4"/>
      <c r="F1812" s="4"/>
      <c r="G1812" s="4"/>
      <c r="H1812" s="4"/>
      <c r="I1812" s="4"/>
      <c r="J1812" s="4"/>
      <c r="K1812" s="4"/>
      <c r="L1812" s="4"/>
      <c r="M1812" s="4"/>
      <c r="N1812" s="4"/>
      <c r="O1812" s="4"/>
      <c r="P1812" s="4"/>
      <c r="Q1812" s="4"/>
      <c r="R1812" s="4"/>
      <c r="S1812" s="4"/>
      <c r="T1812" s="4"/>
      <c r="U1812" s="4"/>
      <c r="V1812" s="4"/>
      <c r="W1812" s="4"/>
      <c r="X1812" s="4"/>
      <c r="Y1812" s="4"/>
      <c r="Z1812" s="4"/>
      <c r="AA1812" s="4"/>
      <c r="AB1812" s="5"/>
    </row>
    <row r="1813" spans="1:28" x14ac:dyDescent="0.35">
      <c r="A1813" s="3"/>
      <c r="B1813" s="4"/>
      <c r="C1813" s="4"/>
      <c r="D1813" s="4"/>
      <c r="E1813" s="4"/>
      <c r="F1813" s="4"/>
      <c r="G1813" s="4"/>
      <c r="H1813" s="4"/>
      <c r="I1813" s="4"/>
      <c r="J1813" s="4"/>
      <c r="K1813" s="4"/>
      <c r="L1813" s="4"/>
      <c r="M1813" s="4"/>
      <c r="N1813" s="4"/>
      <c r="O1813" s="4"/>
      <c r="P1813" s="4"/>
      <c r="Q1813" s="4"/>
      <c r="R1813" s="4"/>
      <c r="S1813" s="4"/>
      <c r="T1813" s="4"/>
      <c r="U1813" s="4"/>
      <c r="V1813" s="4"/>
      <c r="W1813" s="4"/>
      <c r="X1813" s="4"/>
      <c r="Y1813" s="4"/>
      <c r="Z1813" s="4"/>
      <c r="AA1813" s="4"/>
      <c r="AB1813" s="5"/>
    </row>
    <row r="1814" spans="1:28" x14ac:dyDescent="0.35">
      <c r="A1814" s="3"/>
      <c r="B1814" s="4"/>
      <c r="C1814" s="4"/>
      <c r="D1814" s="4"/>
      <c r="E1814" s="4"/>
      <c r="F1814" s="4"/>
      <c r="G1814" s="4"/>
      <c r="H1814" s="4"/>
      <c r="I1814" s="4"/>
      <c r="J1814" s="4"/>
      <c r="K1814" s="4"/>
      <c r="L1814" s="4"/>
      <c r="M1814" s="4"/>
      <c r="N1814" s="4"/>
      <c r="O1814" s="4"/>
      <c r="P1814" s="4"/>
      <c r="Q1814" s="4"/>
      <c r="R1814" s="4"/>
      <c r="S1814" s="4"/>
      <c r="T1814" s="4"/>
      <c r="U1814" s="4"/>
      <c r="V1814" s="4"/>
      <c r="W1814" s="4"/>
      <c r="X1814" s="4"/>
      <c r="Y1814" s="4"/>
      <c r="Z1814" s="4"/>
      <c r="AA1814" s="4"/>
      <c r="AB1814" s="5"/>
    </row>
    <row r="1815" spans="1:28" x14ac:dyDescent="0.35">
      <c r="A1815" s="3"/>
      <c r="B1815" s="4"/>
      <c r="C1815" s="4"/>
      <c r="D1815" s="4"/>
      <c r="E1815" s="4"/>
      <c r="F1815" s="4"/>
      <c r="G1815" s="4"/>
      <c r="H1815" s="4"/>
      <c r="I1815" s="4"/>
      <c r="J1815" s="4"/>
      <c r="K1815" s="4"/>
      <c r="L1815" s="4"/>
      <c r="M1815" s="4"/>
      <c r="N1815" s="4"/>
      <c r="O1815" s="4"/>
      <c r="P1815" s="4"/>
      <c r="Q1815" s="4"/>
      <c r="R1815" s="4"/>
      <c r="S1815" s="4"/>
      <c r="T1815" s="4"/>
      <c r="U1815" s="4"/>
      <c r="V1815" s="4"/>
      <c r="W1815" s="4"/>
      <c r="X1815" s="4"/>
      <c r="Y1815" s="4"/>
      <c r="Z1815" s="4"/>
      <c r="AA1815" s="4"/>
      <c r="AB1815" s="5"/>
    </row>
    <row r="1816" spans="1:28" x14ac:dyDescent="0.35">
      <c r="A1816" s="3"/>
      <c r="B1816" s="4"/>
      <c r="C1816" s="4"/>
      <c r="D1816" s="4"/>
      <c r="E1816" s="4"/>
      <c r="F1816" s="4"/>
      <c r="G1816" s="4"/>
      <c r="H1816" s="4"/>
      <c r="I1816" s="4"/>
      <c r="J1816" s="4"/>
      <c r="K1816" s="4"/>
      <c r="L1816" s="4"/>
      <c r="M1816" s="4"/>
      <c r="N1816" s="4"/>
      <c r="O1816" s="4"/>
      <c r="P1816" s="4"/>
      <c r="Q1816" s="4"/>
      <c r="R1816" s="4"/>
      <c r="S1816" s="4"/>
      <c r="T1816" s="4"/>
      <c r="U1816" s="4"/>
      <c r="V1816" s="4"/>
      <c r="W1816" s="4"/>
      <c r="X1816" s="4"/>
      <c r="Y1816" s="4"/>
      <c r="Z1816" s="4"/>
      <c r="AA1816" s="4"/>
      <c r="AB1816" s="5"/>
    </row>
    <row r="1817" spans="1:28" x14ac:dyDescent="0.35">
      <c r="A1817" s="3"/>
      <c r="B1817" s="4"/>
      <c r="C1817" s="4"/>
      <c r="D1817" s="4"/>
      <c r="E1817" s="4"/>
      <c r="F1817" s="4"/>
      <c r="G1817" s="4"/>
      <c r="H1817" s="4"/>
      <c r="I1817" s="4"/>
      <c r="J1817" s="4"/>
      <c r="K1817" s="4"/>
      <c r="L1817" s="4"/>
      <c r="M1817" s="4"/>
      <c r="N1817" s="4"/>
      <c r="O1817" s="4"/>
      <c r="P1817" s="4"/>
      <c r="Q1817" s="4"/>
      <c r="R1817" s="4"/>
      <c r="S1817" s="4"/>
      <c r="T1817" s="4"/>
      <c r="U1817" s="4"/>
      <c r="V1817" s="4"/>
      <c r="W1817" s="4"/>
      <c r="X1817" s="4"/>
      <c r="Y1817" s="4"/>
      <c r="Z1817" s="4"/>
      <c r="AA1817" s="4"/>
      <c r="AB1817" s="5"/>
    </row>
    <row r="1818" spans="1:28" x14ac:dyDescent="0.35">
      <c r="A1818" s="3"/>
      <c r="B1818" s="4"/>
      <c r="C1818" s="4"/>
      <c r="D1818" s="4"/>
      <c r="E1818" s="4"/>
      <c r="F1818" s="4"/>
      <c r="G1818" s="4"/>
      <c r="H1818" s="4"/>
      <c r="I1818" s="4"/>
      <c r="J1818" s="4"/>
      <c r="K1818" s="4"/>
      <c r="L1818" s="4"/>
      <c r="M1818" s="4"/>
      <c r="N1818" s="4"/>
      <c r="O1818" s="4"/>
      <c r="P1818" s="4"/>
      <c r="Q1818" s="4"/>
      <c r="R1818" s="4"/>
      <c r="S1818" s="4"/>
      <c r="T1818" s="4"/>
      <c r="U1818" s="4"/>
      <c r="V1818" s="4"/>
      <c r="W1818" s="4"/>
      <c r="X1818" s="4"/>
      <c r="Y1818" s="4"/>
      <c r="Z1818" s="4"/>
      <c r="AA1818" s="4"/>
      <c r="AB1818" s="5"/>
    </row>
    <row r="1819" spans="1:28" x14ac:dyDescent="0.35">
      <c r="A1819" s="3"/>
      <c r="B1819" s="4"/>
      <c r="C1819" s="4"/>
      <c r="D1819" s="4"/>
      <c r="E1819" s="4"/>
      <c r="F1819" s="4"/>
      <c r="G1819" s="4"/>
      <c r="H1819" s="4"/>
      <c r="I1819" s="4"/>
      <c r="J1819" s="4"/>
      <c r="K1819" s="4"/>
      <c r="L1819" s="4"/>
      <c r="M1819" s="4"/>
      <c r="N1819" s="4"/>
      <c r="O1819" s="4"/>
      <c r="P1819" s="4"/>
      <c r="Q1819" s="4"/>
      <c r="R1819" s="4"/>
      <c r="S1819" s="4"/>
      <c r="T1819" s="4"/>
      <c r="U1819" s="4"/>
      <c r="V1819" s="4"/>
      <c r="W1819" s="4"/>
      <c r="X1819" s="4"/>
      <c r="Y1819" s="4"/>
      <c r="Z1819" s="4"/>
      <c r="AA1819" s="4"/>
      <c r="AB1819" s="5"/>
    </row>
    <row r="1820" spans="1:28" x14ac:dyDescent="0.35">
      <c r="A1820" s="3"/>
      <c r="B1820" s="4"/>
      <c r="C1820" s="4"/>
      <c r="D1820" s="4"/>
      <c r="E1820" s="4"/>
      <c r="F1820" s="4"/>
      <c r="G1820" s="4"/>
      <c r="H1820" s="4"/>
      <c r="I1820" s="4"/>
      <c r="J1820" s="4"/>
      <c r="K1820" s="4"/>
      <c r="L1820" s="4"/>
      <c r="M1820" s="4"/>
      <c r="N1820" s="4"/>
      <c r="O1820" s="4"/>
      <c r="P1820" s="4"/>
      <c r="Q1820" s="4"/>
      <c r="R1820" s="4"/>
      <c r="S1820" s="4"/>
      <c r="T1820" s="4"/>
      <c r="U1820" s="4"/>
      <c r="V1820" s="4"/>
      <c r="W1820" s="4"/>
      <c r="X1820" s="4"/>
      <c r="Y1820" s="4"/>
      <c r="Z1820" s="4"/>
      <c r="AA1820" s="4"/>
      <c r="AB1820" s="5"/>
    </row>
    <row r="1821" spans="1:28" x14ac:dyDescent="0.35">
      <c r="A1821" s="3"/>
      <c r="B1821" s="4"/>
      <c r="C1821" s="4"/>
      <c r="D1821" s="4"/>
      <c r="E1821" s="4"/>
      <c r="F1821" s="4"/>
      <c r="G1821" s="4"/>
      <c r="H1821" s="4"/>
      <c r="I1821" s="4"/>
      <c r="J1821" s="4"/>
      <c r="K1821" s="4"/>
      <c r="L1821" s="4"/>
      <c r="M1821" s="4"/>
      <c r="N1821" s="4"/>
      <c r="O1821" s="4"/>
      <c r="P1821" s="4"/>
      <c r="Q1821" s="4"/>
      <c r="R1821" s="4"/>
      <c r="S1821" s="4"/>
      <c r="T1821" s="4"/>
      <c r="U1821" s="4"/>
      <c r="V1821" s="4"/>
      <c r="W1821" s="4"/>
      <c r="X1821" s="4"/>
      <c r="Y1821" s="4"/>
      <c r="Z1821" s="4"/>
      <c r="AA1821" s="4"/>
      <c r="AB1821" s="5"/>
    </row>
    <row r="1822" spans="1:28" x14ac:dyDescent="0.35">
      <c r="A1822" s="3"/>
      <c r="B1822" s="4"/>
      <c r="C1822" s="4"/>
      <c r="D1822" s="4"/>
      <c r="E1822" s="4"/>
      <c r="F1822" s="4"/>
      <c r="G1822" s="4"/>
      <c r="H1822" s="4"/>
      <c r="I1822" s="4"/>
      <c r="J1822" s="4"/>
      <c r="K1822" s="4"/>
      <c r="L1822" s="4"/>
      <c r="M1822" s="4"/>
      <c r="N1822" s="4"/>
      <c r="O1822" s="4"/>
      <c r="P1822" s="4"/>
      <c r="Q1822" s="4"/>
      <c r="R1822" s="4"/>
      <c r="S1822" s="4"/>
      <c r="T1822" s="4"/>
      <c r="U1822" s="4"/>
      <c r="V1822" s="4"/>
      <c r="W1822" s="4"/>
      <c r="X1822" s="4"/>
      <c r="Y1822" s="4"/>
      <c r="Z1822" s="4"/>
      <c r="AA1822" s="4"/>
      <c r="AB1822" s="5"/>
    </row>
    <row r="1823" spans="1:28" x14ac:dyDescent="0.35">
      <c r="A1823" s="3"/>
      <c r="B1823" s="4"/>
      <c r="C1823" s="4"/>
      <c r="D1823" s="4"/>
      <c r="E1823" s="4"/>
      <c r="F1823" s="4"/>
      <c r="G1823" s="4"/>
      <c r="H1823" s="4"/>
      <c r="I1823" s="4"/>
      <c r="J1823" s="4"/>
      <c r="K1823" s="4"/>
      <c r="L1823" s="4"/>
      <c r="M1823" s="4"/>
      <c r="N1823" s="4"/>
      <c r="O1823" s="4"/>
      <c r="P1823" s="4"/>
      <c r="Q1823" s="4"/>
      <c r="R1823" s="4"/>
      <c r="S1823" s="4"/>
      <c r="T1823" s="4"/>
      <c r="U1823" s="4"/>
      <c r="V1823" s="4"/>
      <c r="W1823" s="4"/>
      <c r="X1823" s="4"/>
      <c r="Y1823" s="4"/>
      <c r="Z1823" s="4"/>
      <c r="AA1823" s="4"/>
      <c r="AB1823" s="5"/>
    </row>
    <row r="1824" spans="1:28" x14ac:dyDescent="0.35">
      <c r="A1824" s="3"/>
      <c r="B1824" s="4"/>
      <c r="C1824" s="4"/>
      <c r="D1824" s="4"/>
      <c r="E1824" s="4"/>
      <c r="F1824" s="4"/>
      <c r="G1824" s="4"/>
      <c r="H1824" s="4"/>
      <c r="I1824" s="4"/>
      <c r="J1824" s="4"/>
      <c r="K1824" s="4"/>
      <c r="L1824" s="4"/>
      <c r="M1824" s="4"/>
      <c r="N1824" s="4"/>
      <c r="O1824" s="4"/>
      <c r="P1824" s="4"/>
      <c r="Q1824" s="4"/>
      <c r="R1824" s="4"/>
      <c r="S1824" s="4"/>
      <c r="T1824" s="4"/>
      <c r="U1824" s="4"/>
      <c r="V1824" s="4"/>
      <c r="W1824" s="4"/>
      <c r="X1824" s="4"/>
      <c r="Y1824" s="4"/>
      <c r="Z1824" s="4"/>
      <c r="AA1824" s="4"/>
      <c r="AB1824" s="5"/>
    </row>
    <row r="1825" spans="1:28" x14ac:dyDescent="0.35">
      <c r="A1825" s="3"/>
      <c r="B1825" s="4"/>
      <c r="C1825" s="4"/>
      <c r="D1825" s="4"/>
      <c r="E1825" s="4"/>
      <c r="F1825" s="4"/>
      <c r="G1825" s="4"/>
      <c r="H1825" s="4"/>
      <c r="I1825" s="4"/>
      <c r="J1825" s="4"/>
      <c r="K1825" s="4"/>
      <c r="L1825" s="4"/>
      <c r="M1825" s="4"/>
      <c r="N1825" s="4"/>
      <c r="O1825" s="4"/>
      <c r="P1825" s="4"/>
      <c r="Q1825" s="4"/>
      <c r="R1825" s="4"/>
      <c r="S1825" s="4"/>
      <c r="T1825" s="4"/>
      <c r="U1825" s="4"/>
      <c r="V1825" s="4"/>
      <c r="W1825" s="4"/>
      <c r="X1825" s="4"/>
      <c r="Y1825" s="4"/>
      <c r="Z1825" s="4"/>
      <c r="AA1825" s="4"/>
      <c r="AB1825" s="5"/>
    </row>
    <row r="1826" spans="1:28" x14ac:dyDescent="0.35">
      <c r="A1826" s="3"/>
      <c r="B1826" s="4"/>
      <c r="C1826" s="4"/>
      <c r="D1826" s="4"/>
      <c r="E1826" s="4"/>
      <c r="F1826" s="4"/>
      <c r="G1826" s="4"/>
      <c r="H1826" s="4"/>
      <c r="I1826" s="4"/>
      <c r="J1826" s="4"/>
      <c r="K1826" s="4"/>
      <c r="L1826" s="4"/>
      <c r="M1826" s="4"/>
      <c r="N1826" s="4"/>
      <c r="O1826" s="4"/>
      <c r="P1826" s="4"/>
      <c r="Q1826" s="4"/>
      <c r="R1826" s="4"/>
      <c r="S1826" s="4"/>
      <c r="T1826" s="4"/>
      <c r="U1826" s="4"/>
      <c r="V1826" s="4"/>
      <c r="W1826" s="4"/>
      <c r="X1826" s="4"/>
      <c r="Y1826" s="4"/>
      <c r="Z1826" s="4"/>
      <c r="AA1826" s="4"/>
      <c r="AB1826" s="5"/>
    </row>
    <row r="1827" spans="1:28" x14ac:dyDescent="0.35">
      <c r="A1827" s="3"/>
      <c r="B1827" s="4"/>
      <c r="C1827" s="4"/>
      <c r="D1827" s="4"/>
      <c r="E1827" s="4"/>
      <c r="F1827" s="4"/>
      <c r="G1827" s="4"/>
      <c r="H1827" s="4"/>
      <c r="I1827" s="4"/>
      <c r="J1827" s="4"/>
      <c r="K1827" s="4"/>
      <c r="L1827" s="4"/>
      <c r="M1827" s="4"/>
      <c r="N1827" s="4"/>
      <c r="O1827" s="4"/>
      <c r="P1827" s="4"/>
      <c r="Q1827" s="4"/>
      <c r="R1827" s="4"/>
      <c r="S1827" s="4"/>
      <c r="T1827" s="4"/>
      <c r="U1827" s="4"/>
      <c r="V1827" s="4"/>
      <c r="W1827" s="4"/>
      <c r="X1827" s="4"/>
      <c r="Y1827" s="4"/>
      <c r="Z1827" s="4"/>
      <c r="AA1827" s="4"/>
      <c r="AB1827" s="5"/>
    </row>
    <row r="1828" spans="1:28" x14ac:dyDescent="0.35">
      <c r="A1828" s="3"/>
      <c r="B1828" s="4"/>
      <c r="C1828" s="4"/>
      <c r="D1828" s="4"/>
      <c r="E1828" s="4"/>
      <c r="F1828" s="4"/>
      <c r="G1828" s="4"/>
      <c r="H1828" s="4"/>
      <c r="I1828" s="4"/>
      <c r="J1828" s="4"/>
      <c r="K1828" s="4"/>
      <c r="L1828" s="4"/>
      <c r="M1828" s="4"/>
      <c r="N1828" s="4"/>
      <c r="O1828" s="4"/>
      <c r="P1828" s="4"/>
      <c r="Q1828" s="4"/>
      <c r="R1828" s="4"/>
      <c r="S1828" s="4"/>
      <c r="T1828" s="4"/>
      <c r="U1828" s="4"/>
      <c r="V1828" s="4"/>
      <c r="W1828" s="4"/>
      <c r="X1828" s="4"/>
      <c r="Y1828" s="4"/>
      <c r="Z1828" s="4"/>
      <c r="AA1828" s="4"/>
      <c r="AB1828" s="5"/>
    </row>
    <row r="1829" spans="1:28" x14ac:dyDescent="0.35">
      <c r="A1829" s="3"/>
      <c r="B1829" s="4"/>
      <c r="C1829" s="4"/>
      <c r="D1829" s="4"/>
      <c r="E1829" s="4"/>
      <c r="F1829" s="4"/>
      <c r="G1829" s="4"/>
      <c r="H1829" s="4"/>
      <c r="I1829" s="4"/>
      <c r="J1829" s="4"/>
      <c r="K1829" s="4"/>
      <c r="L1829" s="4"/>
      <c r="M1829" s="4"/>
      <c r="N1829" s="4"/>
      <c r="O1829" s="4"/>
      <c r="P1829" s="4"/>
      <c r="Q1829" s="4"/>
      <c r="R1829" s="4"/>
      <c r="S1829" s="4"/>
      <c r="T1829" s="4"/>
      <c r="U1829" s="4"/>
      <c r="V1829" s="4"/>
      <c r="W1829" s="4"/>
      <c r="X1829" s="4"/>
      <c r="Y1829" s="4"/>
      <c r="Z1829" s="4"/>
      <c r="AA1829" s="4"/>
      <c r="AB1829" s="5"/>
    </row>
    <row r="1830" spans="1:28" x14ac:dyDescent="0.35">
      <c r="A1830" s="3"/>
      <c r="B1830" s="4"/>
      <c r="C1830" s="4"/>
      <c r="D1830" s="4"/>
      <c r="E1830" s="4"/>
      <c r="F1830" s="4"/>
      <c r="G1830" s="4"/>
      <c r="H1830" s="4"/>
      <c r="I1830" s="4"/>
      <c r="J1830" s="4"/>
      <c r="K1830" s="4"/>
      <c r="L1830" s="4"/>
      <c r="M1830" s="4"/>
      <c r="N1830" s="4"/>
      <c r="O1830" s="4"/>
      <c r="P1830" s="4"/>
      <c r="Q1830" s="4"/>
      <c r="R1830" s="4"/>
      <c r="S1830" s="4"/>
      <c r="T1830" s="4"/>
      <c r="U1830" s="4"/>
      <c r="V1830" s="4"/>
      <c r="W1830" s="4"/>
      <c r="X1830" s="4"/>
      <c r="Y1830" s="4"/>
      <c r="Z1830" s="4"/>
      <c r="AA1830" s="4"/>
      <c r="AB1830" s="5"/>
    </row>
    <row r="1831" spans="1:28" x14ac:dyDescent="0.35">
      <c r="A1831" s="3"/>
      <c r="B1831" s="4"/>
      <c r="C1831" s="4"/>
      <c r="D1831" s="4"/>
      <c r="E1831" s="4"/>
      <c r="F1831" s="4"/>
      <c r="G1831" s="4"/>
      <c r="H1831" s="4"/>
      <c r="I1831" s="4"/>
      <c r="J1831" s="4"/>
      <c r="K1831" s="4"/>
      <c r="L1831" s="4"/>
      <c r="M1831" s="4"/>
      <c r="N1831" s="4"/>
      <c r="O1831" s="4"/>
      <c r="P1831" s="4"/>
      <c r="Q1831" s="4"/>
      <c r="R1831" s="4"/>
      <c r="S1831" s="4"/>
      <c r="T1831" s="4"/>
      <c r="U1831" s="4"/>
      <c r="V1831" s="4"/>
      <c r="W1831" s="4"/>
      <c r="X1831" s="4"/>
      <c r="Y1831" s="4"/>
      <c r="Z1831" s="4"/>
      <c r="AA1831" s="4"/>
      <c r="AB1831" s="5"/>
    </row>
    <row r="1832" spans="1:28" x14ac:dyDescent="0.35">
      <c r="A1832" s="3"/>
      <c r="B1832" s="4"/>
      <c r="C1832" s="4"/>
      <c r="D1832" s="4"/>
      <c r="E1832" s="4"/>
      <c r="F1832" s="4"/>
      <c r="G1832" s="4"/>
      <c r="H1832" s="4"/>
      <c r="I1832" s="4"/>
      <c r="J1832" s="4"/>
      <c r="K1832" s="4"/>
      <c r="L1832" s="4"/>
      <c r="M1832" s="4"/>
      <c r="N1832" s="4"/>
      <c r="O1832" s="4"/>
      <c r="P1832" s="4"/>
      <c r="Q1832" s="4"/>
      <c r="R1832" s="4"/>
      <c r="S1832" s="4"/>
      <c r="T1832" s="4"/>
      <c r="U1832" s="4"/>
      <c r="V1832" s="4"/>
      <c r="W1832" s="4"/>
      <c r="X1832" s="4"/>
      <c r="Y1832" s="4"/>
      <c r="Z1832" s="4"/>
      <c r="AA1832" s="4"/>
      <c r="AB1832" s="5"/>
    </row>
    <row r="1833" spans="1:28" x14ac:dyDescent="0.35">
      <c r="A1833" s="3"/>
      <c r="B1833" s="4"/>
      <c r="C1833" s="4"/>
      <c r="D1833" s="4"/>
      <c r="E1833" s="4"/>
      <c r="F1833" s="4"/>
      <c r="G1833" s="4"/>
      <c r="H1833" s="4"/>
      <c r="I1833" s="4"/>
      <c r="J1833" s="4"/>
      <c r="K1833" s="4"/>
      <c r="L1833" s="4"/>
      <c r="M1833" s="4"/>
      <c r="N1833" s="4"/>
      <c r="O1833" s="4"/>
      <c r="P1833" s="4"/>
      <c r="Q1833" s="4"/>
      <c r="R1833" s="4"/>
      <c r="S1833" s="4"/>
      <c r="T1833" s="4"/>
      <c r="U1833" s="4"/>
      <c r="V1833" s="4"/>
      <c r="W1833" s="4"/>
      <c r="X1833" s="4"/>
      <c r="Y1833" s="4"/>
      <c r="Z1833" s="4"/>
      <c r="AA1833" s="4"/>
      <c r="AB1833" s="5"/>
    </row>
    <row r="1834" spans="1:28" x14ac:dyDescent="0.35">
      <c r="A1834" s="3"/>
      <c r="B1834" s="4"/>
      <c r="C1834" s="4"/>
      <c r="D1834" s="4"/>
      <c r="E1834" s="4"/>
      <c r="F1834" s="4"/>
      <c r="G1834" s="4"/>
      <c r="H1834" s="4"/>
      <c r="I1834" s="4"/>
      <c r="J1834" s="4"/>
      <c r="K1834" s="4"/>
      <c r="L1834" s="4"/>
      <c r="M1834" s="4"/>
      <c r="N1834" s="4"/>
      <c r="O1834" s="4"/>
      <c r="P1834" s="4"/>
      <c r="Q1834" s="4"/>
      <c r="R1834" s="4"/>
      <c r="S1834" s="4"/>
      <c r="T1834" s="4"/>
      <c r="U1834" s="4"/>
      <c r="V1834" s="4"/>
      <c r="W1834" s="4"/>
      <c r="X1834" s="4"/>
      <c r="Y1834" s="4"/>
      <c r="Z1834" s="4"/>
      <c r="AA1834" s="4"/>
      <c r="AB1834" s="5"/>
    </row>
    <row r="1835" spans="1:28" x14ac:dyDescent="0.35">
      <c r="A1835" s="3"/>
      <c r="B1835" s="4"/>
      <c r="C1835" s="4"/>
      <c r="D1835" s="4"/>
      <c r="E1835" s="4"/>
      <c r="F1835" s="4"/>
      <c r="G1835" s="4"/>
      <c r="H1835" s="4"/>
      <c r="I1835" s="4"/>
      <c r="J1835" s="4"/>
      <c r="K1835" s="4"/>
      <c r="L1835" s="4"/>
      <c r="M1835" s="4"/>
      <c r="N1835" s="4"/>
      <c r="O1835" s="4"/>
      <c r="P1835" s="4"/>
      <c r="Q1835" s="4"/>
      <c r="R1835" s="4"/>
      <c r="S1835" s="4"/>
      <c r="T1835" s="4"/>
      <c r="U1835" s="4"/>
      <c r="V1835" s="4"/>
      <c r="W1835" s="4"/>
      <c r="X1835" s="4"/>
      <c r="Y1835" s="4"/>
      <c r="Z1835" s="4"/>
      <c r="AA1835" s="4"/>
      <c r="AB1835" s="5"/>
    </row>
    <row r="1836" spans="1:28" x14ac:dyDescent="0.35">
      <c r="A1836" s="3"/>
      <c r="B1836" s="4"/>
      <c r="C1836" s="4"/>
      <c r="D1836" s="4"/>
      <c r="E1836" s="4"/>
      <c r="F1836" s="4"/>
      <c r="G1836" s="4"/>
      <c r="H1836" s="4"/>
      <c r="I1836" s="4"/>
      <c r="J1836" s="4"/>
      <c r="K1836" s="4"/>
      <c r="L1836" s="4"/>
      <c r="M1836" s="4"/>
      <c r="N1836" s="4"/>
      <c r="O1836" s="4"/>
      <c r="P1836" s="4"/>
      <c r="Q1836" s="4"/>
      <c r="R1836" s="4"/>
      <c r="S1836" s="4"/>
      <c r="T1836" s="4"/>
      <c r="U1836" s="4"/>
      <c r="V1836" s="4"/>
      <c r="W1836" s="4"/>
      <c r="X1836" s="4"/>
      <c r="Y1836" s="4"/>
      <c r="Z1836" s="4"/>
      <c r="AA1836" s="4"/>
      <c r="AB1836" s="5"/>
    </row>
    <row r="1837" spans="1:28" x14ac:dyDescent="0.35">
      <c r="A1837" s="3"/>
      <c r="B1837" s="4"/>
      <c r="C1837" s="4"/>
      <c r="D1837" s="4"/>
      <c r="E1837" s="4"/>
      <c r="F1837" s="4"/>
      <c r="G1837" s="4"/>
      <c r="H1837" s="4"/>
      <c r="I1837" s="4"/>
      <c r="J1837" s="4"/>
      <c r="K1837" s="4"/>
      <c r="L1837" s="4"/>
      <c r="M1837" s="4"/>
      <c r="N1837" s="4"/>
      <c r="O1837" s="4"/>
      <c r="P1837" s="4"/>
      <c r="Q1837" s="4"/>
      <c r="R1837" s="4"/>
      <c r="S1837" s="4"/>
      <c r="T1837" s="4"/>
      <c r="U1837" s="4"/>
      <c r="V1837" s="4"/>
      <c r="W1837" s="4"/>
      <c r="X1837" s="4"/>
      <c r="Y1837" s="4"/>
      <c r="Z1837" s="4"/>
      <c r="AA1837" s="4"/>
      <c r="AB1837" s="5"/>
    </row>
    <row r="1838" spans="1:28" x14ac:dyDescent="0.35">
      <c r="A1838" s="3"/>
      <c r="B1838" s="4"/>
      <c r="C1838" s="4"/>
      <c r="D1838" s="4"/>
      <c r="E1838" s="4"/>
      <c r="F1838" s="4"/>
      <c r="G1838" s="4"/>
      <c r="H1838" s="4"/>
      <c r="I1838" s="4"/>
      <c r="J1838" s="4"/>
      <c r="K1838" s="4"/>
      <c r="L1838" s="4"/>
      <c r="M1838" s="4"/>
      <c r="N1838" s="4"/>
      <c r="O1838" s="4"/>
      <c r="P1838" s="4"/>
      <c r="Q1838" s="4"/>
      <c r="R1838" s="4"/>
      <c r="S1838" s="4"/>
      <c r="T1838" s="4"/>
      <c r="U1838" s="4"/>
      <c r="V1838" s="4"/>
      <c r="W1838" s="4"/>
      <c r="X1838" s="4"/>
      <c r="Y1838" s="4"/>
      <c r="Z1838" s="4"/>
      <c r="AA1838" s="4"/>
      <c r="AB1838" s="5"/>
    </row>
    <row r="1839" spans="1:28" x14ac:dyDescent="0.35">
      <c r="A1839" s="3"/>
      <c r="B1839" s="4"/>
      <c r="C1839" s="4"/>
      <c r="D1839" s="4"/>
      <c r="E1839" s="4"/>
      <c r="F1839" s="4"/>
      <c r="G1839" s="4"/>
      <c r="H1839" s="4"/>
      <c r="I1839" s="4"/>
      <c r="J1839" s="4"/>
      <c r="K1839" s="4"/>
      <c r="L1839" s="4"/>
      <c r="M1839" s="4"/>
      <c r="N1839" s="4"/>
      <c r="O1839" s="4"/>
      <c r="P1839" s="4"/>
      <c r="Q1839" s="4"/>
      <c r="R1839" s="4"/>
      <c r="S1839" s="4"/>
      <c r="T1839" s="4"/>
      <c r="U1839" s="4"/>
      <c r="V1839" s="4"/>
      <c r="W1839" s="4"/>
      <c r="X1839" s="4"/>
      <c r="Y1839" s="4"/>
      <c r="Z1839" s="4"/>
      <c r="AA1839" s="4"/>
      <c r="AB1839" s="5"/>
    </row>
    <row r="1840" spans="1:28" x14ac:dyDescent="0.35">
      <c r="A1840" s="3"/>
      <c r="B1840" s="4"/>
      <c r="C1840" s="4"/>
      <c r="D1840" s="4"/>
      <c r="E1840" s="4"/>
      <c r="F1840" s="4"/>
      <c r="G1840" s="4"/>
      <c r="H1840" s="4"/>
      <c r="I1840" s="4"/>
      <c r="J1840" s="4"/>
      <c r="K1840" s="4"/>
      <c r="L1840" s="4"/>
      <c r="M1840" s="4"/>
      <c r="N1840" s="4"/>
      <c r="O1840" s="4"/>
      <c r="P1840" s="4"/>
      <c r="Q1840" s="4"/>
      <c r="R1840" s="4"/>
      <c r="S1840" s="4"/>
      <c r="T1840" s="4"/>
      <c r="U1840" s="4"/>
      <c r="V1840" s="4"/>
      <c r="W1840" s="4"/>
      <c r="X1840" s="4"/>
      <c r="Y1840" s="4"/>
      <c r="Z1840" s="4"/>
      <c r="AA1840" s="4"/>
      <c r="AB1840" s="5"/>
    </row>
    <row r="1841" spans="1:28" x14ac:dyDescent="0.35">
      <c r="A1841" s="3"/>
      <c r="B1841" s="4"/>
      <c r="C1841" s="4"/>
      <c r="D1841" s="4"/>
      <c r="E1841" s="4"/>
      <c r="F1841" s="4"/>
      <c r="G1841" s="4"/>
      <c r="H1841" s="4"/>
      <c r="I1841" s="4"/>
      <c r="J1841" s="4"/>
      <c r="K1841" s="4"/>
      <c r="L1841" s="4"/>
      <c r="M1841" s="4"/>
      <c r="N1841" s="4"/>
      <c r="O1841" s="4"/>
      <c r="P1841" s="4"/>
      <c r="Q1841" s="4"/>
      <c r="R1841" s="4"/>
      <c r="S1841" s="4"/>
      <c r="T1841" s="4"/>
      <c r="U1841" s="4"/>
      <c r="V1841" s="4"/>
      <c r="W1841" s="4"/>
      <c r="X1841" s="4"/>
      <c r="Y1841" s="4"/>
      <c r="Z1841" s="4"/>
      <c r="AA1841" s="4"/>
      <c r="AB1841" s="5"/>
    </row>
    <row r="1842" spans="1:28" x14ac:dyDescent="0.35">
      <c r="A1842" s="3"/>
      <c r="B1842" s="4"/>
      <c r="C1842" s="4"/>
      <c r="D1842" s="4"/>
      <c r="E1842" s="4"/>
      <c r="F1842" s="4"/>
      <c r="G1842" s="4"/>
      <c r="H1842" s="4"/>
      <c r="I1842" s="4"/>
      <c r="J1842" s="4"/>
      <c r="K1842" s="4"/>
      <c r="L1842" s="4"/>
      <c r="M1842" s="4"/>
      <c r="N1842" s="4"/>
      <c r="O1842" s="4"/>
      <c r="P1842" s="4"/>
      <c r="Q1842" s="4"/>
      <c r="R1842" s="4"/>
      <c r="S1842" s="4"/>
      <c r="T1842" s="4"/>
      <c r="U1842" s="4"/>
      <c r="V1842" s="4"/>
      <c r="W1842" s="4"/>
      <c r="X1842" s="4"/>
      <c r="Y1842" s="4"/>
      <c r="Z1842" s="4"/>
      <c r="AA1842" s="4"/>
      <c r="AB1842" s="5"/>
    </row>
    <row r="1843" spans="1:28" x14ac:dyDescent="0.35">
      <c r="A1843" s="3"/>
      <c r="B1843" s="4"/>
      <c r="C1843" s="4"/>
      <c r="D1843" s="4"/>
      <c r="E1843" s="4"/>
      <c r="F1843" s="4"/>
      <c r="G1843" s="4"/>
      <c r="H1843" s="4"/>
      <c r="I1843" s="4"/>
      <c r="J1843" s="4"/>
      <c r="K1843" s="4"/>
      <c r="L1843" s="4"/>
      <c r="M1843" s="4"/>
      <c r="N1843" s="4"/>
      <c r="O1843" s="4"/>
      <c r="P1843" s="4"/>
      <c r="Q1843" s="4"/>
      <c r="R1843" s="4"/>
      <c r="S1843" s="4"/>
      <c r="T1843" s="4"/>
      <c r="U1843" s="4"/>
      <c r="V1843" s="4"/>
      <c r="W1843" s="4"/>
      <c r="X1843" s="4"/>
      <c r="Y1843" s="4"/>
      <c r="Z1843" s="4"/>
      <c r="AA1843" s="4"/>
      <c r="AB1843" s="5"/>
    </row>
    <row r="1844" spans="1:28" x14ac:dyDescent="0.35">
      <c r="A1844" s="3"/>
      <c r="B1844" s="4"/>
      <c r="C1844" s="4"/>
      <c r="D1844" s="4"/>
      <c r="E1844" s="4"/>
      <c r="F1844" s="4"/>
      <c r="G1844" s="4"/>
      <c r="H1844" s="4"/>
      <c r="I1844" s="4"/>
      <c r="J1844" s="4"/>
      <c r="K1844" s="4"/>
      <c r="L1844" s="4"/>
      <c r="M1844" s="4"/>
      <c r="N1844" s="4"/>
      <c r="O1844" s="4"/>
      <c r="P1844" s="4"/>
      <c r="Q1844" s="4"/>
      <c r="R1844" s="4"/>
      <c r="S1844" s="4"/>
      <c r="T1844" s="4"/>
      <c r="U1844" s="4"/>
      <c r="V1844" s="4"/>
      <c r="W1844" s="4"/>
      <c r="X1844" s="4"/>
      <c r="Y1844" s="4"/>
      <c r="Z1844" s="4"/>
      <c r="AA1844" s="4"/>
      <c r="AB1844" s="5"/>
    </row>
    <row r="1845" spans="1:28" x14ac:dyDescent="0.35">
      <c r="A1845" s="3"/>
      <c r="B1845" s="4"/>
      <c r="C1845" s="4"/>
      <c r="D1845" s="4"/>
      <c r="E1845" s="4"/>
      <c r="F1845" s="4"/>
      <c r="G1845" s="4"/>
      <c r="H1845" s="4"/>
      <c r="I1845" s="4"/>
      <c r="J1845" s="4"/>
      <c r="K1845" s="4"/>
      <c r="L1845" s="4"/>
      <c r="M1845" s="4"/>
      <c r="N1845" s="4"/>
      <c r="O1845" s="4"/>
      <c r="P1845" s="4"/>
      <c r="Q1845" s="4"/>
      <c r="R1845" s="4"/>
      <c r="S1845" s="4"/>
      <c r="T1845" s="4"/>
      <c r="U1845" s="4"/>
      <c r="V1845" s="4"/>
      <c r="W1845" s="4"/>
      <c r="X1845" s="4"/>
      <c r="Y1845" s="4"/>
      <c r="Z1845" s="4"/>
      <c r="AA1845" s="4"/>
      <c r="AB1845" s="5"/>
    </row>
    <row r="1846" spans="1:28" x14ac:dyDescent="0.35">
      <c r="A1846" s="3"/>
      <c r="B1846" s="4"/>
      <c r="C1846" s="4"/>
      <c r="D1846" s="4"/>
      <c r="E1846" s="4"/>
      <c r="F1846" s="4"/>
      <c r="G1846" s="4"/>
      <c r="H1846" s="4"/>
      <c r="I1846" s="4"/>
      <c r="J1846" s="4"/>
      <c r="K1846" s="4"/>
      <c r="L1846" s="4"/>
      <c r="M1846" s="4"/>
      <c r="N1846" s="4"/>
      <c r="O1846" s="4"/>
      <c r="P1846" s="4"/>
      <c r="Q1846" s="4"/>
      <c r="R1846" s="4"/>
      <c r="S1846" s="4"/>
      <c r="T1846" s="4"/>
      <c r="U1846" s="4"/>
      <c r="V1846" s="4"/>
      <c r="W1846" s="4"/>
      <c r="X1846" s="4"/>
      <c r="Y1846" s="4"/>
      <c r="Z1846" s="4"/>
      <c r="AA1846" s="4"/>
      <c r="AB1846" s="5"/>
    </row>
    <row r="1847" spans="1:28" x14ac:dyDescent="0.35">
      <c r="A1847" s="3"/>
      <c r="B1847" s="4"/>
      <c r="C1847" s="4"/>
      <c r="D1847" s="4"/>
      <c r="E1847" s="4"/>
      <c r="F1847" s="4"/>
      <c r="G1847" s="4"/>
      <c r="H1847" s="4"/>
      <c r="I1847" s="4"/>
      <c r="J1847" s="4"/>
      <c r="K1847" s="4"/>
      <c r="L1847" s="4"/>
      <c r="M1847" s="4"/>
      <c r="N1847" s="4"/>
      <c r="O1847" s="4"/>
      <c r="P1847" s="4"/>
      <c r="Q1847" s="4"/>
      <c r="R1847" s="4"/>
      <c r="S1847" s="4"/>
      <c r="T1847" s="4"/>
      <c r="U1847" s="4"/>
      <c r="V1847" s="4"/>
      <c r="W1847" s="4"/>
      <c r="X1847" s="4"/>
      <c r="Y1847" s="4"/>
      <c r="Z1847" s="4"/>
      <c r="AA1847" s="4"/>
      <c r="AB1847" s="5"/>
    </row>
    <row r="1848" spans="1:28" x14ac:dyDescent="0.35">
      <c r="A1848" s="3"/>
      <c r="B1848" s="4"/>
      <c r="C1848" s="4"/>
      <c r="D1848" s="4"/>
      <c r="E1848" s="4"/>
      <c r="F1848" s="4"/>
      <c r="G1848" s="4"/>
      <c r="H1848" s="4"/>
      <c r="I1848" s="4"/>
      <c r="J1848" s="4"/>
      <c r="K1848" s="4"/>
      <c r="L1848" s="4"/>
      <c r="M1848" s="4"/>
      <c r="N1848" s="4"/>
      <c r="O1848" s="4"/>
      <c r="P1848" s="4"/>
      <c r="Q1848" s="4"/>
      <c r="R1848" s="4"/>
      <c r="S1848" s="4"/>
      <c r="T1848" s="4"/>
      <c r="U1848" s="4"/>
      <c r="V1848" s="4"/>
      <c r="W1848" s="4"/>
      <c r="X1848" s="4"/>
      <c r="Y1848" s="4"/>
      <c r="Z1848" s="4"/>
      <c r="AA1848" s="4"/>
      <c r="AB1848" s="5"/>
    </row>
    <row r="1849" spans="1:28" x14ac:dyDescent="0.35">
      <c r="A1849" s="3"/>
      <c r="B1849" s="4"/>
      <c r="C1849" s="4"/>
      <c r="D1849" s="4"/>
      <c r="E1849" s="4"/>
      <c r="F1849" s="4"/>
      <c r="G1849" s="4"/>
      <c r="H1849" s="4"/>
      <c r="I1849" s="4"/>
      <c r="J1849" s="4"/>
      <c r="K1849" s="4"/>
      <c r="L1849" s="4"/>
      <c r="M1849" s="4"/>
      <c r="N1849" s="4"/>
      <c r="O1849" s="4"/>
      <c r="P1849" s="4"/>
      <c r="Q1849" s="4"/>
      <c r="R1849" s="4"/>
      <c r="S1849" s="4"/>
      <c r="T1849" s="4"/>
      <c r="U1849" s="4"/>
      <c r="V1849" s="4"/>
      <c r="W1849" s="4"/>
      <c r="X1849" s="4"/>
      <c r="Y1849" s="4"/>
      <c r="Z1849" s="4"/>
      <c r="AA1849" s="4"/>
      <c r="AB1849" s="5"/>
    </row>
    <row r="1850" spans="1:28" x14ac:dyDescent="0.35">
      <c r="A1850" s="3"/>
      <c r="B1850" s="4"/>
      <c r="C1850" s="4"/>
      <c r="D1850" s="4"/>
      <c r="E1850" s="4"/>
      <c r="F1850" s="4"/>
      <c r="G1850" s="4"/>
      <c r="H1850" s="4"/>
      <c r="I1850" s="4"/>
      <c r="J1850" s="4"/>
      <c r="K1850" s="4"/>
      <c r="L1850" s="4"/>
      <c r="M1850" s="4"/>
      <c r="N1850" s="4"/>
      <c r="O1850" s="4"/>
      <c r="P1850" s="4"/>
      <c r="Q1850" s="4"/>
      <c r="R1850" s="4"/>
      <c r="S1850" s="4"/>
      <c r="T1850" s="4"/>
      <c r="U1850" s="4"/>
      <c r="V1850" s="4"/>
      <c r="W1850" s="4"/>
      <c r="X1850" s="4"/>
      <c r="Y1850" s="4"/>
      <c r="Z1850" s="4"/>
      <c r="AA1850" s="4"/>
      <c r="AB1850" s="5"/>
    </row>
    <row r="1851" spans="1:28" x14ac:dyDescent="0.35">
      <c r="A1851" s="3"/>
      <c r="B1851" s="4"/>
      <c r="C1851" s="4"/>
      <c r="D1851" s="4"/>
      <c r="E1851" s="4"/>
      <c r="F1851" s="4"/>
      <c r="G1851" s="4"/>
      <c r="H1851" s="4"/>
      <c r="I1851" s="4"/>
      <c r="J1851" s="4"/>
      <c r="K1851" s="4"/>
      <c r="L1851" s="4"/>
      <c r="M1851" s="4"/>
      <c r="N1851" s="4"/>
      <c r="O1851" s="4"/>
      <c r="P1851" s="4"/>
      <c r="Q1851" s="4"/>
      <c r="R1851" s="4"/>
      <c r="S1851" s="4"/>
      <c r="T1851" s="4"/>
      <c r="U1851" s="4"/>
      <c r="V1851" s="4"/>
      <c r="W1851" s="4"/>
      <c r="X1851" s="4"/>
      <c r="Y1851" s="4"/>
      <c r="Z1851" s="4"/>
      <c r="AA1851" s="4"/>
      <c r="AB1851" s="5"/>
    </row>
    <row r="1852" spans="1:28" x14ac:dyDescent="0.35">
      <c r="A1852" s="3"/>
      <c r="B1852" s="4"/>
      <c r="C1852" s="4"/>
      <c r="D1852" s="4"/>
      <c r="E1852" s="4"/>
      <c r="F1852" s="4"/>
      <c r="G1852" s="4"/>
      <c r="H1852" s="4"/>
      <c r="I1852" s="4"/>
      <c r="J1852" s="4"/>
      <c r="K1852" s="4"/>
      <c r="L1852" s="4"/>
      <c r="M1852" s="4"/>
      <c r="N1852" s="4"/>
      <c r="O1852" s="4"/>
      <c r="P1852" s="4"/>
      <c r="Q1852" s="4"/>
      <c r="R1852" s="4"/>
      <c r="S1852" s="4"/>
      <c r="T1852" s="4"/>
      <c r="U1852" s="4"/>
      <c r="V1852" s="4"/>
      <c r="W1852" s="4"/>
      <c r="X1852" s="4"/>
      <c r="Y1852" s="4"/>
      <c r="Z1852" s="4"/>
      <c r="AA1852" s="4"/>
      <c r="AB1852" s="5"/>
    </row>
    <row r="1853" spans="1:28" x14ac:dyDescent="0.35">
      <c r="A1853" s="3"/>
      <c r="B1853" s="4"/>
      <c r="C1853" s="4"/>
      <c r="D1853" s="4"/>
      <c r="E1853" s="4"/>
      <c r="F1853" s="4"/>
      <c r="G1853" s="4"/>
      <c r="H1853" s="4"/>
      <c r="I1853" s="4"/>
      <c r="J1853" s="4"/>
      <c r="K1853" s="4"/>
      <c r="L1853" s="4"/>
      <c r="M1853" s="4"/>
      <c r="N1853" s="4"/>
      <c r="O1853" s="4"/>
      <c r="P1853" s="4"/>
      <c r="Q1853" s="4"/>
      <c r="R1853" s="4"/>
      <c r="S1853" s="4"/>
      <c r="T1853" s="4"/>
      <c r="U1853" s="4"/>
      <c r="V1853" s="4"/>
      <c r="W1853" s="4"/>
      <c r="X1853" s="4"/>
      <c r="Y1853" s="4"/>
      <c r="Z1853" s="4"/>
      <c r="AA1853" s="4"/>
      <c r="AB1853" s="5"/>
    </row>
    <row r="1854" spans="1:28" x14ac:dyDescent="0.35">
      <c r="A1854" s="3"/>
      <c r="B1854" s="4"/>
      <c r="C1854" s="4"/>
      <c r="D1854" s="4"/>
      <c r="E1854" s="4"/>
      <c r="F1854" s="4"/>
      <c r="G1854" s="4"/>
      <c r="H1854" s="4"/>
      <c r="I1854" s="4"/>
      <c r="J1854" s="4"/>
      <c r="K1854" s="4"/>
      <c r="L1854" s="4"/>
      <c r="M1854" s="4"/>
      <c r="N1854" s="4"/>
      <c r="O1854" s="4"/>
      <c r="P1854" s="4"/>
      <c r="Q1854" s="4"/>
      <c r="R1854" s="4"/>
      <c r="S1854" s="4"/>
      <c r="T1854" s="4"/>
      <c r="U1854" s="4"/>
      <c r="V1854" s="4"/>
      <c r="W1854" s="4"/>
      <c r="X1854" s="4"/>
      <c r="Y1854" s="4"/>
      <c r="Z1854" s="4"/>
      <c r="AA1854" s="4"/>
      <c r="AB1854" s="5"/>
    </row>
    <row r="1855" spans="1:28" x14ac:dyDescent="0.35">
      <c r="A1855" s="3"/>
      <c r="B1855" s="4"/>
      <c r="C1855" s="4"/>
      <c r="D1855" s="4"/>
      <c r="E1855" s="4"/>
      <c r="F1855" s="4"/>
      <c r="G1855" s="4"/>
      <c r="H1855" s="4"/>
      <c r="I1855" s="4"/>
      <c r="J1855" s="4"/>
      <c r="K1855" s="4"/>
      <c r="L1855" s="4"/>
      <c r="M1855" s="4"/>
      <c r="N1855" s="4"/>
      <c r="O1855" s="4"/>
      <c r="P1855" s="4"/>
      <c r="Q1855" s="4"/>
      <c r="R1855" s="4"/>
      <c r="S1855" s="4"/>
      <c r="T1855" s="4"/>
      <c r="U1855" s="4"/>
      <c r="V1855" s="4"/>
      <c r="W1855" s="4"/>
      <c r="X1855" s="4"/>
      <c r="Y1855" s="4"/>
      <c r="Z1855" s="4"/>
      <c r="AA1855" s="4"/>
      <c r="AB1855" s="5"/>
    </row>
    <row r="1856" spans="1:28" x14ac:dyDescent="0.35">
      <c r="A1856" s="3"/>
      <c r="B1856" s="4"/>
      <c r="C1856" s="4"/>
      <c r="D1856" s="4"/>
      <c r="E1856" s="4"/>
      <c r="F1856" s="4"/>
      <c r="G1856" s="4"/>
      <c r="H1856" s="4"/>
      <c r="I1856" s="4"/>
      <c r="J1856" s="4"/>
      <c r="K1856" s="4"/>
      <c r="L1856" s="4"/>
      <c r="M1856" s="4"/>
      <c r="N1856" s="4"/>
      <c r="O1856" s="4"/>
      <c r="P1856" s="4"/>
      <c r="Q1856" s="4"/>
      <c r="R1856" s="4"/>
      <c r="S1856" s="4"/>
      <c r="T1856" s="4"/>
      <c r="U1856" s="4"/>
      <c r="V1856" s="4"/>
      <c r="W1856" s="4"/>
      <c r="X1856" s="4"/>
      <c r="Y1856" s="4"/>
      <c r="Z1856" s="4"/>
      <c r="AA1856" s="4"/>
      <c r="AB1856" s="5"/>
    </row>
    <row r="1857" spans="1:28" x14ac:dyDescent="0.35">
      <c r="A1857" s="3"/>
      <c r="B1857" s="4"/>
      <c r="C1857" s="4"/>
      <c r="D1857" s="4"/>
      <c r="E1857" s="4"/>
      <c r="F1857" s="4"/>
      <c r="G1857" s="4"/>
      <c r="H1857" s="4"/>
      <c r="I1857" s="4"/>
      <c r="J1857" s="4"/>
      <c r="K1857" s="4"/>
      <c r="L1857" s="4"/>
      <c r="M1857" s="4"/>
      <c r="N1857" s="4"/>
      <c r="O1857" s="4"/>
      <c r="P1857" s="4"/>
      <c r="Q1857" s="4"/>
      <c r="R1857" s="4"/>
      <c r="S1857" s="4"/>
      <c r="T1857" s="4"/>
      <c r="U1857" s="4"/>
      <c r="V1857" s="4"/>
      <c r="W1857" s="4"/>
      <c r="X1857" s="4"/>
      <c r="Y1857" s="4"/>
      <c r="Z1857" s="4"/>
      <c r="AA1857" s="4"/>
      <c r="AB1857" s="5"/>
    </row>
    <row r="1858" spans="1:28" x14ac:dyDescent="0.35">
      <c r="A1858" s="3"/>
      <c r="B1858" s="4"/>
      <c r="C1858" s="4"/>
      <c r="D1858" s="4"/>
      <c r="E1858" s="4"/>
      <c r="F1858" s="4"/>
      <c r="G1858" s="4"/>
      <c r="H1858" s="4"/>
      <c r="I1858" s="4"/>
      <c r="J1858" s="4"/>
      <c r="K1858" s="4"/>
      <c r="L1858" s="4"/>
      <c r="M1858" s="4"/>
      <c r="N1858" s="4"/>
      <c r="O1858" s="4"/>
      <c r="P1858" s="4"/>
      <c r="Q1858" s="4"/>
      <c r="R1858" s="4"/>
      <c r="S1858" s="4"/>
      <c r="T1858" s="4"/>
      <c r="U1858" s="4"/>
      <c r="V1858" s="4"/>
      <c r="W1858" s="4"/>
      <c r="X1858" s="4"/>
      <c r="Y1858" s="4"/>
      <c r="Z1858" s="4"/>
      <c r="AA1858" s="4"/>
      <c r="AB1858" s="5"/>
    </row>
    <row r="1859" spans="1:28" x14ac:dyDescent="0.35">
      <c r="A1859" s="3"/>
      <c r="B1859" s="4"/>
      <c r="C1859" s="4"/>
      <c r="D1859" s="4"/>
      <c r="E1859" s="4"/>
      <c r="F1859" s="4"/>
      <c r="G1859" s="4"/>
      <c r="H1859" s="4"/>
      <c r="I1859" s="4"/>
      <c r="J1859" s="4"/>
      <c r="K1859" s="4"/>
      <c r="L1859" s="4"/>
      <c r="M1859" s="4"/>
      <c r="N1859" s="4"/>
      <c r="O1859" s="4"/>
      <c r="P1859" s="4"/>
      <c r="Q1859" s="4"/>
      <c r="R1859" s="4"/>
      <c r="S1859" s="4"/>
      <c r="T1859" s="4"/>
      <c r="U1859" s="4"/>
      <c r="V1859" s="4"/>
      <c r="W1859" s="4"/>
      <c r="X1859" s="4"/>
      <c r="Y1859" s="4"/>
      <c r="Z1859" s="4"/>
      <c r="AA1859" s="4"/>
      <c r="AB1859" s="5"/>
    </row>
    <row r="1860" spans="1:28" x14ac:dyDescent="0.35">
      <c r="A1860" s="3"/>
      <c r="B1860" s="4"/>
      <c r="C1860" s="4"/>
      <c r="D1860" s="4"/>
      <c r="E1860" s="4"/>
      <c r="F1860" s="4"/>
      <c r="G1860" s="4"/>
      <c r="H1860" s="4"/>
      <c r="I1860" s="4"/>
      <c r="J1860" s="4"/>
      <c r="K1860" s="4"/>
      <c r="L1860" s="4"/>
      <c r="M1860" s="4"/>
      <c r="N1860" s="4"/>
      <c r="O1860" s="4"/>
      <c r="P1860" s="4"/>
      <c r="Q1860" s="4"/>
      <c r="R1860" s="4"/>
      <c r="S1860" s="4"/>
      <c r="T1860" s="4"/>
      <c r="U1860" s="4"/>
      <c r="V1860" s="4"/>
      <c r="W1860" s="4"/>
      <c r="X1860" s="4"/>
      <c r="Y1860" s="4"/>
      <c r="Z1860" s="4"/>
      <c r="AA1860" s="4"/>
      <c r="AB1860" s="5"/>
    </row>
    <row r="1861" spans="1:28" x14ac:dyDescent="0.35">
      <c r="A1861" s="3"/>
      <c r="B1861" s="4"/>
      <c r="C1861" s="4"/>
      <c r="D1861" s="4"/>
      <c r="E1861" s="4"/>
      <c r="F1861" s="4"/>
      <c r="G1861" s="4"/>
      <c r="H1861" s="4"/>
      <c r="I1861" s="4"/>
      <c r="J1861" s="4"/>
      <c r="K1861" s="4"/>
      <c r="L1861" s="4"/>
      <c r="M1861" s="4"/>
      <c r="N1861" s="4"/>
      <c r="O1861" s="4"/>
      <c r="P1861" s="4"/>
      <c r="Q1861" s="4"/>
      <c r="R1861" s="4"/>
      <c r="S1861" s="4"/>
      <c r="T1861" s="4"/>
      <c r="U1861" s="4"/>
      <c r="V1861" s="4"/>
      <c r="W1861" s="4"/>
      <c r="X1861" s="4"/>
      <c r="Y1861" s="4"/>
      <c r="Z1861" s="4"/>
      <c r="AA1861" s="4"/>
      <c r="AB1861" s="5"/>
    </row>
    <row r="1862" spans="1:28" x14ac:dyDescent="0.35">
      <c r="A1862" s="3"/>
      <c r="B1862" s="4"/>
      <c r="C1862" s="4"/>
      <c r="D1862" s="4"/>
      <c r="E1862" s="4"/>
      <c r="F1862" s="4"/>
      <c r="G1862" s="4"/>
      <c r="H1862" s="4"/>
      <c r="I1862" s="4"/>
      <c r="J1862" s="4"/>
      <c r="K1862" s="4"/>
      <c r="L1862" s="4"/>
      <c r="M1862" s="4"/>
      <c r="N1862" s="4"/>
      <c r="O1862" s="4"/>
      <c r="P1862" s="4"/>
      <c r="Q1862" s="4"/>
      <c r="R1862" s="4"/>
      <c r="S1862" s="4"/>
      <c r="T1862" s="4"/>
      <c r="U1862" s="4"/>
      <c r="V1862" s="4"/>
      <c r="W1862" s="4"/>
      <c r="X1862" s="4"/>
      <c r="Y1862" s="4"/>
      <c r="Z1862" s="4"/>
      <c r="AA1862" s="4"/>
      <c r="AB1862" s="5"/>
    </row>
    <row r="1863" spans="1:28" x14ac:dyDescent="0.35">
      <c r="A1863" s="3"/>
      <c r="B1863" s="4"/>
      <c r="C1863" s="4"/>
      <c r="D1863" s="4"/>
      <c r="E1863" s="4"/>
      <c r="F1863" s="4"/>
      <c r="G1863" s="4"/>
      <c r="H1863" s="4"/>
      <c r="I1863" s="4"/>
      <c r="J1863" s="4"/>
      <c r="K1863" s="4"/>
      <c r="L1863" s="4"/>
      <c r="M1863" s="4"/>
      <c r="N1863" s="4"/>
      <c r="O1863" s="4"/>
      <c r="P1863" s="4"/>
      <c r="Q1863" s="4"/>
      <c r="R1863" s="4"/>
      <c r="S1863" s="4"/>
      <c r="T1863" s="4"/>
      <c r="U1863" s="4"/>
      <c r="V1863" s="4"/>
      <c r="W1863" s="4"/>
      <c r="X1863" s="4"/>
      <c r="Y1863" s="4"/>
      <c r="Z1863" s="4"/>
      <c r="AA1863" s="4"/>
      <c r="AB1863" s="5"/>
    </row>
    <row r="1864" spans="1:28" x14ac:dyDescent="0.35">
      <c r="A1864" s="3"/>
      <c r="B1864" s="4"/>
      <c r="C1864" s="4"/>
      <c r="D1864" s="4"/>
      <c r="E1864" s="4"/>
      <c r="F1864" s="4"/>
      <c r="G1864" s="4"/>
      <c r="H1864" s="4"/>
      <c r="I1864" s="4"/>
      <c r="J1864" s="4"/>
      <c r="K1864" s="4"/>
      <c r="L1864" s="4"/>
      <c r="M1864" s="4"/>
      <c r="N1864" s="4"/>
      <c r="O1864" s="4"/>
      <c r="P1864" s="4"/>
      <c r="Q1864" s="4"/>
      <c r="R1864" s="4"/>
      <c r="S1864" s="4"/>
      <c r="T1864" s="4"/>
      <c r="U1864" s="4"/>
      <c r="V1864" s="4"/>
      <c r="W1864" s="4"/>
      <c r="X1864" s="4"/>
      <c r="Y1864" s="4"/>
      <c r="Z1864" s="4"/>
      <c r="AA1864" s="4"/>
      <c r="AB1864" s="5"/>
    </row>
    <row r="1865" spans="1:28" x14ac:dyDescent="0.35">
      <c r="A1865" s="3"/>
      <c r="B1865" s="4"/>
      <c r="C1865" s="4"/>
      <c r="D1865" s="4"/>
      <c r="E1865" s="4"/>
      <c r="F1865" s="4"/>
      <c r="G1865" s="4"/>
      <c r="H1865" s="4"/>
      <c r="I1865" s="4"/>
      <c r="J1865" s="4"/>
      <c r="K1865" s="4"/>
      <c r="L1865" s="4"/>
      <c r="M1865" s="4"/>
      <c r="N1865" s="4"/>
      <c r="O1865" s="4"/>
      <c r="P1865" s="4"/>
      <c r="Q1865" s="4"/>
      <c r="R1865" s="4"/>
      <c r="S1865" s="4"/>
      <c r="T1865" s="4"/>
      <c r="U1865" s="4"/>
      <c r="V1865" s="4"/>
      <c r="W1865" s="4"/>
      <c r="X1865" s="4"/>
      <c r="Y1865" s="4"/>
      <c r="Z1865" s="4"/>
      <c r="AA1865" s="4"/>
      <c r="AB1865" s="5"/>
    </row>
    <row r="1866" spans="1:28" x14ac:dyDescent="0.35">
      <c r="A1866" s="3"/>
      <c r="B1866" s="4"/>
      <c r="C1866" s="4"/>
      <c r="D1866" s="4"/>
      <c r="E1866" s="4"/>
      <c r="F1866" s="4"/>
      <c r="G1866" s="4"/>
      <c r="H1866" s="4"/>
      <c r="I1866" s="4"/>
      <c r="J1866" s="4"/>
      <c r="K1866" s="4"/>
      <c r="L1866" s="4"/>
      <c r="M1866" s="4"/>
      <c r="N1866" s="4"/>
      <c r="O1866" s="4"/>
      <c r="P1866" s="4"/>
      <c r="Q1866" s="4"/>
      <c r="R1866" s="4"/>
      <c r="S1866" s="4"/>
      <c r="T1866" s="4"/>
      <c r="U1866" s="4"/>
      <c r="V1866" s="4"/>
      <c r="W1866" s="4"/>
      <c r="X1866" s="4"/>
      <c r="Y1866" s="4"/>
      <c r="Z1866" s="4"/>
      <c r="AA1866" s="4"/>
      <c r="AB1866" s="5"/>
    </row>
    <row r="1867" spans="1:28" x14ac:dyDescent="0.35">
      <c r="A1867" s="3"/>
      <c r="B1867" s="4"/>
      <c r="C1867" s="4"/>
      <c r="D1867" s="4"/>
      <c r="E1867" s="4"/>
      <c r="F1867" s="4"/>
      <c r="G1867" s="4"/>
      <c r="H1867" s="4"/>
      <c r="I1867" s="4"/>
      <c r="J1867" s="4"/>
      <c r="K1867" s="4"/>
      <c r="L1867" s="4"/>
      <c r="M1867" s="4"/>
      <c r="N1867" s="4"/>
      <c r="O1867" s="4"/>
      <c r="P1867" s="4"/>
      <c r="Q1867" s="4"/>
      <c r="R1867" s="4"/>
      <c r="S1867" s="4"/>
      <c r="T1867" s="4"/>
      <c r="U1867" s="4"/>
      <c r="V1867" s="4"/>
      <c r="W1867" s="4"/>
      <c r="X1867" s="4"/>
      <c r="Y1867" s="4"/>
      <c r="Z1867" s="4"/>
      <c r="AA1867" s="4"/>
      <c r="AB1867" s="5"/>
    </row>
    <row r="1868" spans="1:28" x14ac:dyDescent="0.35">
      <c r="A1868" s="3"/>
      <c r="B1868" s="4"/>
      <c r="C1868" s="4"/>
      <c r="D1868" s="4"/>
      <c r="E1868" s="4"/>
      <c r="F1868" s="4"/>
      <c r="G1868" s="4"/>
      <c r="H1868" s="4"/>
      <c r="I1868" s="4"/>
      <c r="J1868" s="4"/>
      <c r="K1868" s="4"/>
      <c r="L1868" s="4"/>
      <c r="M1868" s="4"/>
      <c r="N1868" s="4"/>
      <c r="O1868" s="4"/>
      <c r="P1868" s="4"/>
      <c r="Q1868" s="4"/>
      <c r="R1868" s="4"/>
      <c r="S1868" s="4"/>
      <c r="T1868" s="4"/>
      <c r="U1868" s="4"/>
      <c r="V1868" s="4"/>
      <c r="W1868" s="4"/>
      <c r="X1868" s="4"/>
      <c r="Y1868" s="4"/>
      <c r="Z1868" s="4"/>
      <c r="AA1868" s="4"/>
      <c r="AB1868" s="5"/>
    </row>
    <row r="1869" spans="1:28" x14ac:dyDescent="0.35">
      <c r="A1869" s="3"/>
      <c r="B1869" s="4"/>
      <c r="C1869" s="4"/>
      <c r="D1869" s="4"/>
      <c r="E1869" s="4"/>
      <c r="F1869" s="4"/>
      <c r="G1869" s="4"/>
      <c r="H1869" s="4"/>
      <c r="I1869" s="4"/>
      <c r="J1869" s="4"/>
      <c r="K1869" s="4"/>
      <c r="L1869" s="4"/>
      <c r="M1869" s="4"/>
      <c r="N1869" s="4"/>
      <c r="O1869" s="4"/>
      <c r="P1869" s="4"/>
      <c r="Q1869" s="4"/>
      <c r="R1869" s="4"/>
      <c r="S1869" s="4"/>
      <c r="T1869" s="4"/>
      <c r="U1869" s="4"/>
      <c r="V1869" s="4"/>
      <c r="W1869" s="4"/>
      <c r="X1869" s="4"/>
      <c r="Y1869" s="4"/>
      <c r="Z1869" s="4"/>
      <c r="AA1869" s="4"/>
      <c r="AB1869" s="5"/>
    </row>
    <row r="1870" spans="1:28" x14ac:dyDescent="0.35">
      <c r="A1870" s="3"/>
      <c r="B1870" s="4"/>
      <c r="C1870" s="4"/>
      <c r="D1870" s="4"/>
      <c r="E1870" s="4"/>
      <c r="F1870" s="4"/>
      <c r="G1870" s="4"/>
      <c r="H1870" s="4"/>
      <c r="I1870" s="4"/>
      <c r="J1870" s="4"/>
      <c r="K1870" s="4"/>
      <c r="L1870" s="4"/>
      <c r="M1870" s="4"/>
      <c r="N1870" s="4"/>
      <c r="O1870" s="4"/>
      <c r="P1870" s="4"/>
      <c r="Q1870" s="4"/>
      <c r="R1870" s="4"/>
      <c r="S1870" s="4"/>
      <c r="T1870" s="4"/>
      <c r="U1870" s="4"/>
      <c r="V1870" s="4"/>
      <c r="W1870" s="4"/>
      <c r="X1870" s="4"/>
      <c r="Y1870" s="4"/>
      <c r="Z1870" s="4"/>
      <c r="AA1870" s="4"/>
      <c r="AB1870" s="5"/>
    </row>
    <row r="1871" spans="1:28" x14ac:dyDescent="0.35">
      <c r="A1871" s="3"/>
      <c r="B1871" s="4"/>
      <c r="C1871" s="4"/>
      <c r="D1871" s="4"/>
      <c r="E1871" s="4"/>
      <c r="F1871" s="4"/>
      <c r="G1871" s="4"/>
      <c r="H1871" s="4"/>
      <c r="I1871" s="4"/>
      <c r="J1871" s="4"/>
      <c r="K1871" s="4"/>
      <c r="L1871" s="4"/>
      <c r="M1871" s="4"/>
      <c r="N1871" s="4"/>
      <c r="O1871" s="4"/>
      <c r="P1871" s="4"/>
      <c r="Q1871" s="4"/>
      <c r="R1871" s="4"/>
      <c r="S1871" s="4"/>
      <c r="T1871" s="4"/>
      <c r="U1871" s="4"/>
      <c r="V1871" s="4"/>
      <c r="W1871" s="4"/>
      <c r="X1871" s="4"/>
      <c r="Y1871" s="4"/>
      <c r="Z1871" s="4"/>
      <c r="AA1871" s="4"/>
      <c r="AB1871" s="5"/>
    </row>
    <row r="1872" spans="1:28" x14ac:dyDescent="0.35">
      <c r="A1872" s="3"/>
      <c r="B1872" s="4"/>
      <c r="C1872" s="4"/>
      <c r="D1872" s="4"/>
      <c r="E1872" s="4"/>
      <c r="F1872" s="4"/>
      <c r="G1872" s="4"/>
      <c r="H1872" s="4"/>
      <c r="I1872" s="4"/>
      <c r="J1872" s="4"/>
      <c r="K1872" s="4"/>
      <c r="L1872" s="4"/>
      <c r="M1872" s="4"/>
      <c r="N1872" s="4"/>
      <c r="O1872" s="4"/>
      <c r="P1872" s="4"/>
      <c r="Q1872" s="4"/>
      <c r="R1872" s="4"/>
      <c r="S1872" s="4"/>
      <c r="T1872" s="4"/>
      <c r="U1872" s="4"/>
      <c r="V1872" s="4"/>
      <c r="W1872" s="4"/>
      <c r="X1872" s="4"/>
      <c r="Y1872" s="4"/>
      <c r="Z1872" s="4"/>
      <c r="AA1872" s="4"/>
      <c r="AB1872" s="5"/>
    </row>
    <row r="1873" spans="1:28" x14ac:dyDescent="0.35">
      <c r="A1873" s="3"/>
      <c r="B1873" s="4"/>
      <c r="C1873" s="4"/>
      <c r="D1873" s="4"/>
      <c r="E1873" s="4"/>
      <c r="F1873" s="4"/>
      <c r="G1873" s="4"/>
      <c r="H1873" s="4"/>
      <c r="I1873" s="4"/>
      <c r="J1873" s="4"/>
      <c r="K1873" s="4"/>
      <c r="L1873" s="4"/>
      <c r="M1873" s="4"/>
      <c r="N1873" s="4"/>
      <c r="O1873" s="4"/>
      <c r="P1873" s="4"/>
      <c r="Q1873" s="4"/>
      <c r="R1873" s="4"/>
      <c r="S1873" s="4"/>
      <c r="T1873" s="4"/>
      <c r="U1873" s="4"/>
      <c r="V1873" s="4"/>
      <c r="W1873" s="4"/>
      <c r="X1873" s="4"/>
      <c r="Y1873" s="4"/>
      <c r="Z1873" s="4"/>
      <c r="AA1873" s="4"/>
      <c r="AB1873" s="5"/>
    </row>
    <row r="1874" spans="1:28" x14ac:dyDescent="0.35">
      <c r="A1874" s="3"/>
      <c r="B1874" s="4"/>
      <c r="C1874" s="4"/>
      <c r="D1874" s="4"/>
      <c r="E1874" s="4"/>
      <c r="F1874" s="4"/>
      <c r="G1874" s="4"/>
      <c r="H1874" s="4"/>
      <c r="I1874" s="4"/>
      <c r="J1874" s="4"/>
      <c r="K1874" s="4"/>
      <c r="L1874" s="4"/>
      <c r="M1874" s="4"/>
      <c r="N1874" s="4"/>
      <c r="O1874" s="4"/>
      <c r="P1874" s="4"/>
      <c r="Q1874" s="4"/>
      <c r="R1874" s="4"/>
      <c r="S1874" s="4"/>
      <c r="T1874" s="4"/>
      <c r="U1874" s="4"/>
      <c r="V1874" s="4"/>
      <c r="W1874" s="4"/>
      <c r="X1874" s="4"/>
      <c r="Y1874" s="4"/>
      <c r="Z1874" s="4"/>
      <c r="AA1874" s="4"/>
      <c r="AB1874" s="5"/>
    </row>
    <row r="1875" spans="1:28" x14ac:dyDescent="0.35">
      <c r="A1875" s="3"/>
      <c r="B1875" s="4"/>
      <c r="C1875" s="4"/>
      <c r="D1875" s="4"/>
      <c r="E1875" s="4"/>
      <c r="F1875" s="4"/>
      <c r="G1875" s="4"/>
      <c r="H1875" s="4"/>
      <c r="I1875" s="4"/>
      <c r="J1875" s="4"/>
      <c r="K1875" s="4"/>
      <c r="L1875" s="4"/>
      <c r="M1875" s="4"/>
      <c r="N1875" s="4"/>
      <c r="O1875" s="4"/>
      <c r="P1875" s="4"/>
      <c r="Q1875" s="4"/>
      <c r="R1875" s="4"/>
      <c r="S1875" s="4"/>
      <c r="T1875" s="4"/>
      <c r="U1875" s="4"/>
      <c r="V1875" s="4"/>
      <c r="W1875" s="4"/>
      <c r="X1875" s="4"/>
      <c r="Y1875" s="4"/>
      <c r="Z1875" s="4"/>
      <c r="AA1875" s="4"/>
      <c r="AB1875" s="5"/>
    </row>
    <row r="1876" spans="1:28" x14ac:dyDescent="0.35">
      <c r="A1876" s="3"/>
      <c r="B1876" s="4"/>
      <c r="C1876" s="4"/>
      <c r="D1876" s="4"/>
      <c r="E1876" s="4"/>
      <c r="F1876" s="4"/>
      <c r="G1876" s="4"/>
      <c r="H1876" s="4"/>
      <c r="I1876" s="4"/>
      <c r="J1876" s="4"/>
      <c r="K1876" s="4"/>
      <c r="L1876" s="4"/>
      <c r="M1876" s="4"/>
      <c r="N1876" s="4"/>
      <c r="O1876" s="4"/>
      <c r="P1876" s="4"/>
      <c r="Q1876" s="4"/>
      <c r="R1876" s="4"/>
      <c r="S1876" s="4"/>
      <c r="T1876" s="4"/>
      <c r="U1876" s="4"/>
      <c r="V1876" s="4"/>
      <c r="W1876" s="4"/>
      <c r="X1876" s="4"/>
      <c r="Y1876" s="4"/>
      <c r="Z1876" s="4"/>
      <c r="AA1876" s="4"/>
      <c r="AB1876" s="5"/>
    </row>
    <row r="1877" spans="1:28" x14ac:dyDescent="0.35">
      <c r="A1877" s="3"/>
      <c r="B1877" s="4"/>
      <c r="C1877" s="4"/>
      <c r="D1877" s="4"/>
      <c r="E1877" s="4"/>
      <c r="F1877" s="4"/>
      <c r="G1877" s="4"/>
      <c r="H1877" s="4"/>
      <c r="I1877" s="4"/>
      <c r="J1877" s="4"/>
      <c r="K1877" s="4"/>
      <c r="L1877" s="4"/>
      <c r="M1877" s="4"/>
      <c r="N1877" s="4"/>
      <c r="O1877" s="4"/>
      <c r="P1877" s="4"/>
      <c r="Q1877" s="4"/>
      <c r="R1877" s="4"/>
      <c r="S1877" s="4"/>
      <c r="T1877" s="4"/>
      <c r="U1877" s="4"/>
      <c r="V1877" s="4"/>
      <c r="W1877" s="4"/>
      <c r="X1877" s="4"/>
      <c r="Y1877" s="4"/>
      <c r="Z1877" s="4"/>
      <c r="AA1877" s="4"/>
      <c r="AB1877" s="5"/>
    </row>
    <row r="1878" spans="1:28" x14ac:dyDescent="0.35">
      <c r="A1878" s="3"/>
      <c r="B1878" s="4"/>
      <c r="C1878" s="4"/>
      <c r="D1878" s="4"/>
      <c r="E1878" s="4"/>
      <c r="F1878" s="4"/>
      <c r="G1878" s="4"/>
      <c r="H1878" s="4"/>
      <c r="I1878" s="4"/>
      <c r="J1878" s="4"/>
      <c r="K1878" s="4"/>
      <c r="L1878" s="4"/>
      <c r="M1878" s="4"/>
      <c r="N1878" s="4"/>
      <c r="O1878" s="4"/>
      <c r="P1878" s="4"/>
      <c r="Q1878" s="4"/>
      <c r="R1878" s="4"/>
      <c r="S1878" s="4"/>
      <c r="T1878" s="4"/>
      <c r="U1878" s="4"/>
      <c r="V1878" s="4"/>
      <c r="W1878" s="4"/>
      <c r="X1878" s="4"/>
      <c r="Y1878" s="4"/>
      <c r="Z1878" s="4"/>
      <c r="AA1878" s="4"/>
      <c r="AB1878" s="5"/>
    </row>
    <row r="1879" spans="1:28" x14ac:dyDescent="0.35">
      <c r="A1879" s="3"/>
      <c r="B1879" s="4"/>
      <c r="C1879" s="4"/>
      <c r="D1879" s="4"/>
      <c r="E1879" s="4"/>
      <c r="F1879" s="4"/>
      <c r="G1879" s="4"/>
      <c r="H1879" s="4"/>
      <c r="I1879" s="4"/>
      <c r="J1879" s="4"/>
      <c r="K1879" s="4"/>
      <c r="L1879" s="4"/>
      <c r="M1879" s="4"/>
      <c r="N1879" s="4"/>
      <c r="O1879" s="4"/>
      <c r="P1879" s="4"/>
      <c r="Q1879" s="4"/>
      <c r="R1879" s="4"/>
      <c r="S1879" s="4"/>
      <c r="T1879" s="4"/>
      <c r="U1879" s="4"/>
      <c r="V1879" s="4"/>
      <c r="W1879" s="4"/>
      <c r="X1879" s="4"/>
      <c r="Y1879" s="4"/>
      <c r="Z1879" s="4"/>
      <c r="AA1879" s="4"/>
      <c r="AB1879" s="5"/>
    </row>
    <row r="1880" spans="1:28" x14ac:dyDescent="0.35">
      <c r="A1880" s="3"/>
      <c r="B1880" s="4"/>
      <c r="C1880" s="4"/>
      <c r="D1880" s="4"/>
      <c r="E1880" s="4"/>
      <c r="F1880" s="4"/>
      <c r="G1880" s="4"/>
      <c r="H1880" s="4"/>
      <c r="I1880" s="4"/>
      <c r="J1880" s="4"/>
      <c r="K1880" s="4"/>
      <c r="L1880" s="4"/>
      <c r="M1880" s="4"/>
      <c r="N1880" s="4"/>
      <c r="O1880" s="4"/>
      <c r="P1880" s="4"/>
      <c r="Q1880" s="4"/>
      <c r="R1880" s="4"/>
      <c r="S1880" s="4"/>
      <c r="T1880" s="4"/>
      <c r="U1880" s="4"/>
      <c r="V1880" s="4"/>
      <c r="W1880" s="4"/>
      <c r="X1880" s="4"/>
      <c r="Y1880" s="4"/>
      <c r="Z1880" s="4"/>
      <c r="AA1880" s="4"/>
      <c r="AB1880" s="5"/>
    </row>
    <row r="1881" spans="1:28" x14ac:dyDescent="0.35">
      <c r="A1881" s="3"/>
      <c r="B1881" s="4"/>
      <c r="C1881" s="4"/>
      <c r="D1881" s="4"/>
      <c r="E1881" s="4"/>
      <c r="F1881" s="4"/>
      <c r="G1881" s="4"/>
      <c r="H1881" s="4"/>
      <c r="I1881" s="4"/>
      <c r="J1881" s="4"/>
      <c r="K1881" s="4"/>
      <c r="L1881" s="4"/>
      <c r="M1881" s="4"/>
      <c r="N1881" s="4"/>
      <c r="O1881" s="4"/>
      <c r="P1881" s="4"/>
      <c r="Q1881" s="4"/>
      <c r="R1881" s="4"/>
      <c r="S1881" s="4"/>
      <c r="T1881" s="4"/>
      <c r="U1881" s="4"/>
      <c r="V1881" s="4"/>
      <c r="W1881" s="4"/>
      <c r="X1881" s="4"/>
      <c r="Y1881" s="4"/>
      <c r="Z1881" s="4"/>
      <c r="AA1881" s="4"/>
      <c r="AB1881" s="5"/>
    </row>
    <row r="1882" spans="1:28" x14ac:dyDescent="0.35">
      <c r="A1882" s="3"/>
      <c r="B1882" s="4"/>
      <c r="C1882" s="4"/>
      <c r="D1882" s="4"/>
      <c r="E1882" s="4"/>
      <c r="F1882" s="4"/>
      <c r="G1882" s="4"/>
      <c r="H1882" s="4"/>
      <c r="I1882" s="4"/>
      <c r="J1882" s="4"/>
      <c r="K1882" s="4"/>
      <c r="L1882" s="4"/>
      <c r="M1882" s="4"/>
      <c r="N1882" s="4"/>
      <c r="O1882" s="4"/>
      <c r="P1882" s="4"/>
      <c r="Q1882" s="4"/>
      <c r="R1882" s="4"/>
      <c r="S1882" s="4"/>
      <c r="T1882" s="4"/>
      <c r="U1882" s="4"/>
      <c r="V1882" s="4"/>
      <c r="W1882" s="4"/>
      <c r="X1882" s="4"/>
      <c r="Y1882" s="4"/>
      <c r="Z1882" s="4"/>
      <c r="AA1882" s="4"/>
      <c r="AB1882" s="5"/>
    </row>
    <row r="1883" spans="1:28" x14ac:dyDescent="0.35">
      <c r="A1883" s="3"/>
      <c r="B1883" s="4"/>
      <c r="C1883" s="4"/>
      <c r="D1883" s="4"/>
      <c r="E1883" s="4"/>
      <c r="F1883" s="4"/>
      <c r="G1883" s="4"/>
      <c r="H1883" s="4"/>
      <c r="I1883" s="4"/>
      <c r="J1883" s="4"/>
      <c r="K1883" s="4"/>
      <c r="L1883" s="4"/>
      <c r="M1883" s="4"/>
      <c r="N1883" s="4"/>
      <c r="O1883" s="4"/>
      <c r="P1883" s="4"/>
      <c r="Q1883" s="4"/>
      <c r="R1883" s="4"/>
      <c r="S1883" s="4"/>
      <c r="T1883" s="4"/>
      <c r="U1883" s="4"/>
      <c r="V1883" s="4"/>
      <c r="W1883" s="4"/>
      <c r="X1883" s="4"/>
      <c r="Y1883" s="4"/>
      <c r="Z1883" s="4"/>
      <c r="AA1883" s="4"/>
      <c r="AB1883" s="5"/>
    </row>
    <row r="1884" spans="1:28" x14ac:dyDescent="0.35">
      <c r="A1884" s="3"/>
      <c r="B1884" s="4"/>
      <c r="C1884" s="4"/>
      <c r="D1884" s="4"/>
      <c r="E1884" s="4"/>
      <c r="F1884" s="4"/>
      <c r="G1884" s="4"/>
      <c r="H1884" s="4"/>
      <c r="I1884" s="4"/>
      <c r="J1884" s="4"/>
      <c r="K1884" s="4"/>
      <c r="L1884" s="4"/>
      <c r="M1884" s="4"/>
      <c r="N1884" s="4"/>
      <c r="O1884" s="4"/>
      <c r="P1884" s="4"/>
      <c r="Q1884" s="4"/>
      <c r="R1884" s="4"/>
      <c r="S1884" s="4"/>
      <c r="T1884" s="4"/>
      <c r="U1884" s="4"/>
      <c r="V1884" s="4"/>
      <c r="W1884" s="4"/>
      <c r="X1884" s="4"/>
      <c r="Y1884" s="4"/>
      <c r="Z1884" s="4"/>
      <c r="AA1884" s="4"/>
      <c r="AB1884" s="5"/>
    </row>
    <row r="1885" spans="1:28" x14ac:dyDescent="0.35">
      <c r="A1885" s="3"/>
      <c r="B1885" s="4"/>
      <c r="C1885" s="4"/>
      <c r="D1885" s="4"/>
      <c r="E1885" s="4"/>
      <c r="F1885" s="4"/>
      <c r="G1885" s="4"/>
      <c r="H1885" s="4"/>
      <c r="I1885" s="4"/>
      <c r="J1885" s="4"/>
      <c r="K1885" s="4"/>
      <c r="L1885" s="4"/>
      <c r="M1885" s="4"/>
      <c r="N1885" s="4"/>
      <c r="O1885" s="4"/>
      <c r="P1885" s="4"/>
      <c r="Q1885" s="4"/>
      <c r="R1885" s="4"/>
      <c r="S1885" s="4"/>
      <c r="T1885" s="4"/>
      <c r="U1885" s="4"/>
      <c r="V1885" s="4"/>
      <c r="W1885" s="4"/>
      <c r="X1885" s="4"/>
      <c r="Y1885" s="4"/>
      <c r="Z1885" s="4"/>
      <c r="AA1885" s="4"/>
      <c r="AB1885" s="5"/>
    </row>
    <row r="1886" spans="1:28" x14ac:dyDescent="0.35">
      <c r="A1886" s="3"/>
      <c r="B1886" s="4"/>
      <c r="C1886" s="4"/>
      <c r="D1886" s="4"/>
      <c r="E1886" s="4"/>
      <c r="F1886" s="4"/>
      <c r="G1886" s="4"/>
      <c r="H1886" s="4"/>
      <c r="I1886" s="4"/>
      <c r="J1886" s="4"/>
      <c r="K1886" s="4"/>
      <c r="L1886" s="4"/>
      <c r="M1886" s="4"/>
      <c r="N1886" s="4"/>
      <c r="O1886" s="4"/>
      <c r="P1886" s="4"/>
      <c r="Q1886" s="4"/>
      <c r="R1886" s="4"/>
      <c r="S1886" s="4"/>
      <c r="T1886" s="4"/>
      <c r="U1886" s="4"/>
      <c r="V1886" s="4"/>
      <c r="W1886" s="4"/>
      <c r="X1886" s="4"/>
      <c r="Y1886" s="4"/>
      <c r="Z1886" s="4"/>
      <c r="AA1886" s="4"/>
      <c r="AB1886" s="5"/>
    </row>
    <row r="1887" spans="1:28" x14ac:dyDescent="0.35">
      <c r="A1887" s="3"/>
      <c r="B1887" s="4"/>
      <c r="C1887" s="4"/>
      <c r="D1887" s="4"/>
      <c r="E1887" s="4"/>
      <c r="F1887" s="4"/>
      <c r="G1887" s="4"/>
      <c r="H1887" s="4"/>
      <c r="I1887" s="4"/>
      <c r="J1887" s="4"/>
      <c r="K1887" s="4"/>
      <c r="L1887" s="4"/>
      <c r="M1887" s="4"/>
      <c r="N1887" s="4"/>
      <c r="O1887" s="4"/>
      <c r="P1887" s="4"/>
      <c r="Q1887" s="4"/>
      <c r="R1887" s="4"/>
      <c r="S1887" s="4"/>
      <c r="T1887" s="4"/>
      <c r="U1887" s="4"/>
      <c r="V1887" s="4"/>
      <c r="W1887" s="4"/>
      <c r="X1887" s="4"/>
      <c r="Y1887" s="4"/>
      <c r="Z1887" s="4"/>
      <c r="AA1887" s="4"/>
      <c r="AB1887" s="5"/>
    </row>
    <row r="1888" spans="1:28" x14ac:dyDescent="0.35">
      <c r="A1888" s="3"/>
      <c r="B1888" s="4"/>
      <c r="C1888" s="4"/>
      <c r="D1888" s="4"/>
      <c r="E1888" s="4"/>
      <c r="F1888" s="4"/>
      <c r="G1888" s="4"/>
      <c r="H1888" s="4"/>
      <c r="I1888" s="4"/>
      <c r="J1888" s="4"/>
      <c r="K1888" s="4"/>
      <c r="L1888" s="4"/>
      <c r="M1888" s="4"/>
      <c r="N1888" s="4"/>
      <c r="O1888" s="4"/>
      <c r="P1888" s="4"/>
      <c r="Q1888" s="4"/>
      <c r="R1888" s="4"/>
      <c r="S1888" s="4"/>
      <c r="T1888" s="4"/>
      <c r="U1888" s="4"/>
      <c r="V1888" s="4"/>
      <c r="W1888" s="4"/>
      <c r="X1888" s="4"/>
      <c r="Y1888" s="4"/>
      <c r="Z1888" s="4"/>
      <c r="AA1888" s="4"/>
      <c r="AB1888" s="5"/>
    </row>
    <row r="1889" spans="1:28" x14ac:dyDescent="0.35">
      <c r="A1889" s="3"/>
      <c r="B1889" s="4"/>
      <c r="C1889" s="4"/>
      <c r="D1889" s="4"/>
      <c r="E1889" s="4"/>
      <c r="F1889" s="4"/>
      <c r="G1889" s="4"/>
      <c r="H1889" s="4"/>
      <c r="I1889" s="4"/>
      <c r="J1889" s="4"/>
      <c r="K1889" s="4"/>
      <c r="L1889" s="4"/>
      <c r="M1889" s="4"/>
      <c r="N1889" s="4"/>
      <c r="O1889" s="4"/>
      <c r="P1889" s="4"/>
      <c r="Q1889" s="4"/>
      <c r="R1889" s="4"/>
      <c r="S1889" s="4"/>
      <c r="T1889" s="4"/>
      <c r="U1889" s="4"/>
      <c r="V1889" s="4"/>
      <c r="W1889" s="4"/>
      <c r="X1889" s="4"/>
      <c r="Y1889" s="4"/>
      <c r="Z1889" s="4"/>
      <c r="AA1889" s="4"/>
      <c r="AB1889" s="5"/>
    </row>
    <row r="1890" spans="1:28" x14ac:dyDescent="0.35">
      <c r="A1890" s="3"/>
      <c r="B1890" s="4"/>
      <c r="C1890" s="4"/>
      <c r="D1890" s="4"/>
      <c r="E1890" s="4"/>
      <c r="F1890" s="4"/>
      <c r="G1890" s="4"/>
      <c r="H1890" s="4"/>
      <c r="I1890" s="4"/>
      <c r="J1890" s="4"/>
      <c r="K1890" s="4"/>
      <c r="L1890" s="4"/>
      <c r="M1890" s="4"/>
      <c r="N1890" s="4"/>
      <c r="O1890" s="4"/>
      <c r="P1890" s="4"/>
      <c r="Q1890" s="4"/>
      <c r="R1890" s="4"/>
      <c r="S1890" s="4"/>
      <c r="T1890" s="4"/>
      <c r="U1890" s="4"/>
      <c r="V1890" s="4"/>
      <c r="W1890" s="4"/>
      <c r="X1890" s="4"/>
      <c r="Y1890" s="4"/>
      <c r="Z1890" s="4"/>
      <c r="AA1890" s="4"/>
      <c r="AB1890" s="5"/>
    </row>
    <row r="1891" spans="1:28" x14ac:dyDescent="0.35">
      <c r="A1891" s="3"/>
      <c r="B1891" s="4"/>
      <c r="C1891" s="4"/>
      <c r="D1891" s="4"/>
      <c r="E1891" s="4"/>
      <c r="F1891" s="4"/>
      <c r="G1891" s="4"/>
      <c r="H1891" s="4"/>
      <c r="I1891" s="4"/>
      <c r="J1891" s="4"/>
      <c r="K1891" s="4"/>
      <c r="L1891" s="4"/>
      <c r="M1891" s="4"/>
      <c r="N1891" s="4"/>
      <c r="O1891" s="4"/>
      <c r="P1891" s="4"/>
      <c r="Q1891" s="4"/>
      <c r="R1891" s="4"/>
      <c r="S1891" s="4"/>
      <c r="T1891" s="4"/>
      <c r="U1891" s="4"/>
      <c r="V1891" s="4"/>
      <c r="W1891" s="4"/>
      <c r="X1891" s="4"/>
      <c r="Y1891" s="4"/>
      <c r="Z1891" s="4"/>
      <c r="AA1891" s="4"/>
      <c r="AB1891" s="5"/>
    </row>
    <row r="1892" spans="1:28" x14ac:dyDescent="0.35">
      <c r="A1892" s="3"/>
      <c r="B1892" s="4"/>
      <c r="C1892" s="4"/>
      <c r="D1892" s="4"/>
      <c r="E1892" s="4"/>
      <c r="F1892" s="4"/>
      <c r="G1892" s="4"/>
      <c r="H1892" s="4"/>
      <c r="I1892" s="4"/>
      <c r="J1892" s="4"/>
      <c r="K1892" s="4"/>
      <c r="L1892" s="4"/>
      <c r="M1892" s="4"/>
      <c r="N1892" s="4"/>
      <c r="O1892" s="4"/>
      <c r="P1892" s="4"/>
      <c r="Q1892" s="4"/>
      <c r="R1892" s="4"/>
      <c r="S1892" s="4"/>
      <c r="T1892" s="4"/>
      <c r="U1892" s="4"/>
      <c r="V1892" s="4"/>
      <c r="W1892" s="4"/>
      <c r="X1892" s="4"/>
      <c r="Y1892" s="4"/>
      <c r="Z1892" s="4"/>
      <c r="AA1892" s="4"/>
      <c r="AB1892" s="5"/>
    </row>
    <row r="1893" spans="1:28" x14ac:dyDescent="0.35">
      <c r="A1893" s="3"/>
      <c r="B1893" s="4"/>
      <c r="C1893" s="4"/>
      <c r="D1893" s="4"/>
      <c r="E1893" s="4"/>
      <c r="F1893" s="4"/>
      <c r="G1893" s="4"/>
      <c r="H1893" s="4"/>
      <c r="I1893" s="4"/>
      <c r="J1893" s="4"/>
      <c r="K1893" s="4"/>
      <c r="L1893" s="4"/>
      <c r="M1893" s="4"/>
      <c r="N1893" s="4"/>
      <c r="O1893" s="4"/>
      <c r="P1893" s="4"/>
      <c r="Q1893" s="4"/>
      <c r="R1893" s="4"/>
      <c r="S1893" s="4"/>
      <c r="T1893" s="4"/>
      <c r="U1893" s="4"/>
      <c r="V1893" s="4"/>
      <c r="W1893" s="4"/>
      <c r="X1893" s="4"/>
      <c r="Y1893" s="4"/>
      <c r="Z1893" s="4"/>
      <c r="AA1893" s="4"/>
      <c r="AB1893" s="5"/>
    </row>
    <row r="1894" spans="1:28" x14ac:dyDescent="0.35">
      <c r="A1894" s="3"/>
      <c r="B1894" s="4"/>
      <c r="C1894" s="4"/>
      <c r="D1894" s="4"/>
      <c r="E1894" s="4"/>
      <c r="F1894" s="4"/>
      <c r="G1894" s="4"/>
      <c r="H1894" s="4"/>
      <c r="I1894" s="4"/>
      <c r="J1894" s="4"/>
      <c r="K1894" s="4"/>
      <c r="L1894" s="4"/>
      <c r="M1894" s="4"/>
      <c r="N1894" s="4"/>
      <c r="O1894" s="4"/>
      <c r="P1894" s="4"/>
      <c r="Q1894" s="4"/>
      <c r="R1894" s="4"/>
      <c r="S1894" s="4"/>
      <c r="T1894" s="4"/>
      <c r="U1894" s="4"/>
      <c r="V1894" s="4"/>
      <c r="W1894" s="4"/>
      <c r="X1894" s="4"/>
      <c r="Y1894" s="4"/>
      <c r="Z1894" s="4"/>
      <c r="AA1894" s="4"/>
      <c r="AB1894" s="5"/>
    </row>
    <row r="1895" spans="1:28" x14ac:dyDescent="0.35">
      <c r="A1895" s="3"/>
      <c r="B1895" s="4"/>
      <c r="C1895" s="4"/>
      <c r="D1895" s="4"/>
      <c r="E1895" s="4"/>
      <c r="F1895" s="4"/>
      <c r="G1895" s="4"/>
      <c r="H1895" s="4"/>
      <c r="I1895" s="4"/>
      <c r="J1895" s="4"/>
      <c r="K1895" s="4"/>
      <c r="L1895" s="4"/>
      <c r="M1895" s="4"/>
      <c r="N1895" s="4"/>
      <c r="O1895" s="4"/>
      <c r="P1895" s="4"/>
      <c r="Q1895" s="4"/>
      <c r="R1895" s="4"/>
      <c r="S1895" s="4"/>
      <c r="T1895" s="4"/>
      <c r="U1895" s="4"/>
      <c r="V1895" s="4"/>
      <c r="W1895" s="4"/>
      <c r="X1895" s="4"/>
      <c r="Y1895" s="4"/>
      <c r="Z1895" s="4"/>
      <c r="AA1895" s="4"/>
      <c r="AB1895" s="5"/>
    </row>
    <row r="1896" spans="1:28" x14ac:dyDescent="0.35">
      <c r="A1896" s="3"/>
      <c r="B1896" s="4"/>
      <c r="C1896" s="4"/>
      <c r="D1896" s="4"/>
      <c r="E1896" s="4"/>
      <c r="F1896" s="4"/>
      <c r="G1896" s="4"/>
      <c r="H1896" s="4"/>
      <c r="I1896" s="4"/>
      <c r="J1896" s="4"/>
      <c r="K1896" s="4"/>
      <c r="L1896" s="4"/>
      <c r="M1896" s="4"/>
      <c r="N1896" s="4"/>
      <c r="O1896" s="4"/>
      <c r="P1896" s="4"/>
      <c r="Q1896" s="4"/>
      <c r="R1896" s="4"/>
      <c r="S1896" s="4"/>
      <c r="T1896" s="4"/>
      <c r="U1896" s="4"/>
      <c r="V1896" s="4"/>
      <c r="W1896" s="4"/>
      <c r="X1896" s="4"/>
      <c r="Y1896" s="4"/>
      <c r="Z1896" s="4"/>
      <c r="AA1896" s="4"/>
      <c r="AB1896" s="5"/>
    </row>
    <row r="1897" spans="1:28" x14ac:dyDescent="0.35">
      <c r="A1897" s="3"/>
      <c r="B1897" s="4"/>
      <c r="C1897" s="4"/>
      <c r="D1897" s="4"/>
      <c r="E1897" s="4"/>
      <c r="F1897" s="4"/>
      <c r="G1897" s="4"/>
      <c r="H1897" s="4"/>
      <c r="I1897" s="4"/>
      <c r="J1897" s="4"/>
      <c r="K1897" s="4"/>
      <c r="L1897" s="4"/>
      <c r="M1897" s="4"/>
      <c r="N1897" s="4"/>
      <c r="O1897" s="4"/>
      <c r="P1897" s="4"/>
      <c r="Q1897" s="4"/>
      <c r="R1897" s="4"/>
      <c r="S1897" s="4"/>
      <c r="T1897" s="4"/>
      <c r="U1897" s="4"/>
      <c r="V1897" s="4"/>
      <c r="W1897" s="4"/>
      <c r="X1897" s="4"/>
      <c r="Y1897" s="4"/>
      <c r="Z1897" s="4"/>
      <c r="AA1897" s="4"/>
      <c r="AB1897" s="5"/>
    </row>
    <row r="1898" spans="1:28" x14ac:dyDescent="0.35">
      <c r="A1898" s="3"/>
      <c r="B1898" s="4"/>
      <c r="C1898" s="4"/>
      <c r="D1898" s="4"/>
      <c r="E1898" s="4"/>
      <c r="F1898" s="4"/>
      <c r="G1898" s="4"/>
      <c r="H1898" s="4"/>
      <c r="I1898" s="4"/>
      <c r="J1898" s="4"/>
      <c r="K1898" s="4"/>
      <c r="L1898" s="4"/>
      <c r="M1898" s="4"/>
      <c r="N1898" s="4"/>
      <c r="O1898" s="4"/>
      <c r="P1898" s="4"/>
      <c r="Q1898" s="4"/>
      <c r="R1898" s="4"/>
      <c r="S1898" s="4"/>
      <c r="T1898" s="4"/>
      <c r="U1898" s="4"/>
      <c r="V1898" s="4"/>
      <c r="W1898" s="4"/>
      <c r="X1898" s="4"/>
      <c r="Y1898" s="4"/>
      <c r="Z1898" s="4"/>
      <c r="AA1898" s="4"/>
      <c r="AB1898" s="5"/>
    </row>
    <row r="1899" spans="1:28" x14ac:dyDescent="0.35">
      <c r="A1899" s="3"/>
      <c r="B1899" s="4"/>
      <c r="C1899" s="4"/>
      <c r="D1899" s="4"/>
      <c r="E1899" s="4"/>
      <c r="F1899" s="4"/>
      <c r="G1899" s="4"/>
      <c r="H1899" s="4"/>
      <c r="I1899" s="4"/>
      <c r="J1899" s="4"/>
      <c r="K1899" s="4"/>
      <c r="L1899" s="4"/>
      <c r="M1899" s="4"/>
      <c r="N1899" s="4"/>
      <c r="O1899" s="4"/>
      <c r="P1899" s="4"/>
      <c r="Q1899" s="4"/>
      <c r="R1899" s="4"/>
      <c r="S1899" s="4"/>
      <c r="T1899" s="4"/>
      <c r="U1899" s="4"/>
      <c r="V1899" s="4"/>
      <c r="W1899" s="4"/>
      <c r="X1899" s="4"/>
      <c r="Y1899" s="4"/>
      <c r="Z1899" s="4"/>
      <c r="AA1899" s="4"/>
      <c r="AB1899" s="5"/>
    </row>
    <row r="1900" spans="1:28" x14ac:dyDescent="0.35">
      <c r="A1900" s="3"/>
      <c r="B1900" s="4"/>
      <c r="C1900" s="4"/>
      <c r="D1900" s="4"/>
      <c r="E1900" s="4"/>
      <c r="F1900" s="4"/>
      <c r="G1900" s="4"/>
      <c r="H1900" s="4"/>
      <c r="I1900" s="4"/>
      <c r="J1900" s="4"/>
      <c r="K1900" s="4"/>
      <c r="L1900" s="4"/>
      <c r="M1900" s="4"/>
      <c r="N1900" s="4"/>
      <c r="O1900" s="4"/>
      <c r="P1900" s="4"/>
      <c r="Q1900" s="4"/>
      <c r="R1900" s="4"/>
      <c r="S1900" s="4"/>
      <c r="T1900" s="4"/>
      <c r="U1900" s="4"/>
      <c r="V1900" s="4"/>
      <c r="W1900" s="4"/>
      <c r="X1900" s="4"/>
      <c r="Y1900" s="4"/>
      <c r="Z1900" s="4"/>
      <c r="AA1900" s="4"/>
      <c r="AB1900" s="5"/>
    </row>
    <row r="1901" spans="1:28" x14ac:dyDescent="0.35">
      <c r="A1901" s="3"/>
      <c r="B1901" s="4"/>
      <c r="C1901" s="4"/>
      <c r="D1901" s="4"/>
      <c r="E1901" s="4"/>
      <c r="F1901" s="4"/>
      <c r="G1901" s="4"/>
      <c r="H1901" s="4"/>
      <c r="I1901" s="4"/>
      <c r="J1901" s="4"/>
      <c r="K1901" s="4"/>
      <c r="L1901" s="4"/>
      <c r="M1901" s="4"/>
      <c r="N1901" s="4"/>
      <c r="O1901" s="4"/>
      <c r="P1901" s="4"/>
      <c r="Q1901" s="4"/>
      <c r="R1901" s="4"/>
      <c r="S1901" s="4"/>
      <c r="T1901" s="4"/>
      <c r="U1901" s="4"/>
      <c r="V1901" s="4"/>
      <c r="W1901" s="4"/>
      <c r="X1901" s="4"/>
      <c r="Y1901" s="4"/>
      <c r="Z1901" s="4"/>
      <c r="AA1901" s="4"/>
      <c r="AB1901" s="5"/>
    </row>
    <row r="1902" spans="1:28" x14ac:dyDescent="0.35">
      <c r="A1902" s="3"/>
      <c r="B1902" s="4"/>
      <c r="C1902" s="4"/>
      <c r="D1902" s="4"/>
      <c r="E1902" s="4"/>
      <c r="F1902" s="4"/>
      <c r="G1902" s="4"/>
      <c r="H1902" s="4"/>
      <c r="I1902" s="4"/>
      <c r="J1902" s="4"/>
      <c r="K1902" s="4"/>
      <c r="L1902" s="4"/>
      <c r="M1902" s="4"/>
      <c r="N1902" s="4"/>
      <c r="O1902" s="4"/>
      <c r="P1902" s="4"/>
      <c r="Q1902" s="4"/>
      <c r="R1902" s="4"/>
      <c r="S1902" s="4"/>
      <c r="T1902" s="4"/>
      <c r="U1902" s="4"/>
      <c r="V1902" s="4"/>
      <c r="W1902" s="4"/>
      <c r="X1902" s="4"/>
      <c r="Y1902" s="4"/>
      <c r="Z1902" s="4"/>
      <c r="AA1902" s="4"/>
      <c r="AB1902" s="5"/>
    </row>
    <row r="1903" spans="1:28" x14ac:dyDescent="0.35">
      <c r="A1903" s="3"/>
      <c r="B1903" s="4"/>
      <c r="C1903" s="4"/>
      <c r="D1903" s="4"/>
      <c r="E1903" s="4"/>
      <c r="F1903" s="4"/>
      <c r="G1903" s="4"/>
      <c r="H1903" s="4"/>
      <c r="I1903" s="4"/>
      <c r="J1903" s="4"/>
      <c r="K1903" s="4"/>
      <c r="L1903" s="4"/>
      <c r="M1903" s="4"/>
      <c r="N1903" s="4"/>
      <c r="O1903" s="4"/>
      <c r="P1903" s="4"/>
      <c r="Q1903" s="4"/>
      <c r="R1903" s="4"/>
      <c r="S1903" s="4"/>
      <c r="T1903" s="4"/>
      <c r="U1903" s="4"/>
      <c r="V1903" s="4"/>
      <c r="W1903" s="4"/>
      <c r="X1903" s="4"/>
      <c r="Y1903" s="4"/>
      <c r="Z1903" s="4"/>
      <c r="AA1903" s="4"/>
      <c r="AB1903" s="5"/>
    </row>
    <row r="1904" spans="1:28" x14ac:dyDescent="0.35">
      <c r="A1904" s="3"/>
      <c r="B1904" s="4"/>
      <c r="C1904" s="4"/>
      <c r="D1904" s="4"/>
      <c r="E1904" s="4"/>
      <c r="F1904" s="4"/>
      <c r="G1904" s="4"/>
      <c r="H1904" s="4"/>
      <c r="I1904" s="4"/>
      <c r="J1904" s="4"/>
      <c r="K1904" s="4"/>
      <c r="L1904" s="4"/>
      <c r="M1904" s="4"/>
      <c r="N1904" s="4"/>
      <c r="O1904" s="4"/>
      <c r="P1904" s="4"/>
      <c r="Q1904" s="4"/>
      <c r="R1904" s="4"/>
      <c r="S1904" s="4"/>
      <c r="T1904" s="4"/>
      <c r="U1904" s="4"/>
      <c r="V1904" s="4"/>
      <c r="W1904" s="4"/>
      <c r="X1904" s="4"/>
      <c r="Y1904" s="4"/>
      <c r="Z1904" s="4"/>
      <c r="AA1904" s="4"/>
      <c r="AB1904" s="5"/>
    </row>
    <row r="1905" spans="1:28" x14ac:dyDescent="0.35">
      <c r="A1905" s="3"/>
      <c r="B1905" s="4"/>
      <c r="C1905" s="4"/>
      <c r="D1905" s="4"/>
      <c r="E1905" s="4"/>
      <c r="F1905" s="4"/>
      <c r="G1905" s="4"/>
      <c r="H1905" s="4"/>
      <c r="I1905" s="4"/>
      <c r="J1905" s="4"/>
      <c r="K1905" s="4"/>
      <c r="L1905" s="4"/>
      <c r="M1905" s="4"/>
      <c r="N1905" s="4"/>
      <c r="O1905" s="4"/>
      <c r="P1905" s="4"/>
      <c r="Q1905" s="4"/>
      <c r="R1905" s="4"/>
      <c r="S1905" s="4"/>
      <c r="T1905" s="4"/>
      <c r="U1905" s="4"/>
      <c r="V1905" s="4"/>
      <c r="W1905" s="4"/>
      <c r="X1905" s="4"/>
      <c r="Y1905" s="4"/>
      <c r="Z1905" s="4"/>
      <c r="AA1905" s="4"/>
      <c r="AB1905" s="5"/>
    </row>
    <row r="1906" spans="1:28" x14ac:dyDescent="0.35">
      <c r="A1906" s="3"/>
      <c r="B1906" s="4"/>
      <c r="C1906" s="4"/>
      <c r="D1906" s="4"/>
      <c r="E1906" s="4"/>
      <c r="F1906" s="4"/>
      <c r="G1906" s="4"/>
      <c r="H1906" s="4"/>
      <c r="I1906" s="4"/>
      <c r="J1906" s="4"/>
      <c r="K1906" s="4"/>
      <c r="L1906" s="4"/>
      <c r="M1906" s="4"/>
      <c r="N1906" s="4"/>
      <c r="O1906" s="4"/>
      <c r="P1906" s="4"/>
      <c r="Q1906" s="4"/>
      <c r="R1906" s="4"/>
      <c r="S1906" s="4"/>
      <c r="T1906" s="4"/>
      <c r="U1906" s="4"/>
      <c r="V1906" s="4"/>
      <c r="W1906" s="4"/>
      <c r="X1906" s="4"/>
      <c r="Y1906" s="4"/>
      <c r="Z1906" s="4"/>
      <c r="AA1906" s="4"/>
      <c r="AB1906" s="5"/>
    </row>
    <row r="1907" spans="1:28" x14ac:dyDescent="0.35">
      <c r="A1907" s="3"/>
      <c r="B1907" s="4"/>
      <c r="C1907" s="4"/>
      <c r="D1907" s="4"/>
      <c r="E1907" s="4"/>
      <c r="F1907" s="4"/>
      <c r="G1907" s="4"/>
      <c r="H1907" s="4"/>
      <c r="I1907" s="4"/>
      <c r="J1907" s="4"/>
      <c r="K1907" s="4"/>
      <c r="L1907" s="4"/>
      <c r="M1907" s="4"/>
      <c r="N1907" s="4"/>
      <c r="O1907" s="4"/>
      <c r="P1907" s="4"/>
      <c r="Q1907" s="4"/>
      <c r="R1907" s="4"/>
      <c r="S1907" s="4"/>
      <c r="T1907" s="4"/>
      <c r="U1907" s="4"/>
      <c r="V1907" s="4"/>
      <c r="W1907" s="4"/>
      <c r="X1907" s="4"/>
      <c r="Y1907" s="4"/>
      <c r="Z1907" s="4"/>
      <c r="AA1907" s="4"/>
      <c r="AB1907" s="5"/>
    </row>
    <row r="1908" spans="1:28" x14ac:dyDescent="0.35">
      <c r="A1908" s="3"/>
      <c r="B1908" s="4"/>
      <c r="C1908" s="4"/>
      <c r="D1908" s="4"/>
      <c r="E1908" s="4"/>
      <c r="F1908" s="4"/>
      <c r="G1908" s="4"/>
      <c r="H1908" s="4"/>
      <c r="I1908" s="4"/>
      <c r="J1908" s="4"/>
      <c r="K1908" s="4"/>
      <c r="L1908" s="4"/>
      <c r="M1908" s="4"/>
      <c r="N1908" s="4"/>
      <c r="O1908" s="4"/>
      <c r="P1908" s="4"/>
      <c r="Q1908" s="4"/>
      <c r="R1908" s="4"/>
      <c r="S1908" s="4"/>
      <c r="T1908" s="4"/>
      <c r="U1908" s="4"/>
      <c r="V1908" s="4"/>
      <c r="W1908" s="4"/>
      <c r="X1908" s="4"/>
      <c r="Y1908" s="4"/>
      <c r="Z1908" s="4"/>
      <c r="AA1908" s="4"/>
      <c r="AB1908" s="5"/>
    </row>
    <row r="1909" spans="1:28" x14ac:dyDescent="0.35">
      <c r="A1909" s="3"/>
      <c r="B1909" s="4"/>
      <c r="C1909" s="4"/>
      <c r="D1909" s="4"/>
      <c r="E1909" s="4"/>
      <c r="F1909" s="4"/>
      <c r="G1909" s="4"/>
      <c r="H1909" s="4"/>
      <c r="I1909" s="4"/>
      <c r="J1909" s="4"/>
      <c r="K1909" s="4"/>
      <c r="L1909" s="4"/>
      <c r="M1909" s="4"/>
      <c r="N1909" s="4"/>
      <c r="O1909" s="4"/>
      <c r="P1909" s="4"/>
      <c r="Q1909" s="4"/>
      <c r="R1909" s="4"/>
      <c r="S1909" s="4"/>
      <c r="T1909" s="4"/>
      <c r="U1909" s="4"/>
      <c r="V1909" s="4"/>
      <c r="W1909" s="4"/>
      <c r="X1909" s="4"/>
      <c r="Y1909" s="4"/>
      <c r="Z1909" s="4"/>
      <c r="AA1909" s="4"/>
      <c r="AB1909" s="5"/>
    </row>
    <row r="1910" spans="1:28" x14ac:dyDescent="0.35">
      <c r="A1910" s="3"/>
      <c r="B1910" s="4"/>
      <c r="C1910" s="4"/>
      <c r="D1910" s="4"/>
      <c r="E1910" s="4"/>
      <c r="F1910" s="4"/>
      <c r="G1910" s="4"/>
      <c r="H1910" s="4"/>
      <c r="I1910" s="4"/>
      <c r="J1910" s="4"/>
      <c r="K1910" s="4"/>
      <c r="L1910" s="4"/>
      <c r="M1910" s="4"/>
      <c r="N1910" s="4"/>
      <c r="O1910" s="4"/>
      <c r="P1910" s="4"/>
      <c r="Q1910" s="4"/>
      <c r="R1910" s="4"/>
      <c r="S1910" s="4"/>
      <c r="T1910" s="4"/>
      <c r="U1910" s="4"/>
      <c r="V1910" s="4"/>
      <c r="W1910" s="4"/>
      <c r="X1910" s="4"/>
      <c r="Y1910" s="4"/>
      <c r="Z1910" s="4"/>
      <c r="AA1910" s="4"/>
      <c r="AB1910" s="5"/>
    </row>
    <row r="1911" spans="1:28" x14ac:dyDescent="0.35">
      <c r="A1911" s="3"/>
      <c r="B1911" s="4"/>
      <c r="C1911" s="4"/>
      <c r="D1911" s="4"/>
      <c r="E1911" s="4"/>
      <c r="F1911" s="4"/>
      <c r="G1911" s="4"/>
      <c r="H1911" s="4"/>
      <c r="I1911" s="4"/>
      <c r="J1911" s="4"/>
      <c r="K1911" s="4"/>
      <c r="L1911" s="4"/>
      <c r="M1911" s="4"/>
      <c r="N1911" s="4"/>
      <c r="O1911" s="4"/>
      <c r="P1911" s="4"/>
      <c r="Q1911" s="4"/>
      <c r="R1911" s="4"/>
      <c r="S1911" s="4"/>
      <c r="T1911" s="4"/>
      <c r="U1911" s="4"/>
      <c r="V1911" s="4"/>
      <c r="W1911" s="4"/>
      <c r="X1911" s="4"/>
      <c r="Y1911" s="4"/>
      <c r="Z1911" s="4"/>
      <c r="AA1911" s="4"/>
      <c r="AB1911" s="5"/>
    </row>
    <row r="1912" spans="1:28" x14ac:dyDescent="0.35">
      <c r="A1912" s="3"/>
      <c r="B1912" s="4"/>
      <c r="C1912" s="4"/>
      <c r="D1912" s="4"/>
      <c r="E1912" s="4"/>
      <c r="F1912" s="4"/>
      <c r="G1912" s="4"/>
      <c r="H1912" s="4"/>
      <c r="I1912" s="4"/>
      <c r="J1912" s="4"/>
      <c r="K1912" s="4"/>
      <c r="L1912" s="4"/>
      <c r="M1912" s="4"/>
      <c r="N1912" s="4"/>
      <c r="O1912" s="4"/>
      <c r="P1912" s="4"/>
      <c r="Q1912" s="4"/>
      <c r="R1912" s="4"/>
      <c r="S1912" s="4"/>
      <c r="T1912" s="4"/>
      <c r="U1912" s="4"/>
      <c r="V1912" s="4"/>
      <c r="W1912" s="4"/>
      <c r="X1912" s="4"/>
      <c r="Y1912" s="4"/>
      <c r="Z1912" s="4"/>
      <c r="AA1912" s="4"/>
      <c r="AB1912" s="5"/>
    </row>
    <row r="1913" spans="1:28" x14ac:dyDescent="0.35">
      <c r="A1913" s="3"/>
      <c r="B1913" s="4"/>
      <c r="C1913" s="4"/>
      <c r="D1913" s="4"/>
      <c r="E1913" s="4"/>
      <c r="F1913" s="4"/>
      <c r="G1913" s="4"/>
      <c r="H1913" s="4"/>
      <c r="I1913" s="4"/>
      <c r="J1913" s="4"/>
      <c r="K1913" s="4"/>
      <c r="L1913" s="4"/>
      <c r="M1913" s="4"/>
      <c r="N1913" s="4"/>
      <c r="O1913" s="4"/>
      <c r="P1913" s="4"/>
      <c r="Q1913" s="4"/>
      <c r="R1913" s="4"/>
      <c r="S1913" s="4"/>
      <c r="T1913" s="4"/>
      <c r="U1913" s="4"/>
      <c r="V1913" s="4"/>
      <c r="W1913" s="4"/>
      <c r="X1913" s="4"/>
      <c r="Y1913" s="4"/>
      <c r="Z1913" s="4"/>
      <c r="AA1913" s="4"/>
      <c r="AB1913" s="5"/>
    </row>
    <row r="1914" spans="1:28" x14ac:dyDescent="0.35">
      <c r="A1914" s="3"/>
      <c r="B1914" s="4"/>
      <c r="C1914" s="4"/>
      <c r="D1914" s="4"/>
      <c r="E1914" s="4"/>
      <c r="F1914" s="4"/>
      <c r="G1914" s="4"/>
      <c r="H1914" s="4"/>
      <c r="I1914" s="4"/>
      <c r="J1914" s="4"/>
      <c r="K1914" s="4"/>
      <c r="L1914" s="4"/>
      <c r="M1914" s="4"/>
      <c r="N1914" s="4"/>
      <c r="O1914" s="4"/>
      <c r="P1914" s="4"/>
      <c r="Q1914" s="4"/>
      <c r="R1914" s="4"/>
      <c r="S1914" s="4"/>
      <c r="T1914" s="4"/>
      <c r="U1914" s="4"/>
      <c r="V1914" s="4"/>
      <c r="W1914" s="4"/>
      <c r="X1914" s="4"/>
      <c r="Y1914" s="4"/>
      <c r="Z1914" s="4"/>
      <c r="AA1914" s="4"/>
      <c r="AB1914" s="5"/>
    </row>
    <row r="1915" spans="1:28" x14ac:dyDescent="0.35">
      <c r="A1915" s="3"/>
      <c r="B1915" s="4"/>
      <c r="C1915" s="4"/>
      <c r="D1915" s="4"/>
      <c r="E1915" s="4"/>
      <c r="F1915" s="4"/>
      <c r="G1915" s="4"/>
      <c r="H1915" s="4"/>
      <c r="I1915" s="4"/>
      <c r="J1915" s="4"/>
      <c r="K1915" s="4"/>
      <c r="L1915" s="4"/>
      <c r="M1915" s="4"/>
      <c r="N1915" s="4"/>
      <c r="O1915" s="4"/>
      <c r="P1915" s="4"/>
      <c r="Q1915" s="4"/>
      <c r="R1915" s="4"/>
      <c r="S1915" s="4"/>
      <c r="T1915" s="4"/>
      <c r="U1915" s="4"/>
      <c r="V1915" s="4"/>
      <c r="W1915" s="4"/>
      <c r="X1915" s="4"/>
      <c r="Y1915" s="4"/>
      <c r="Z1915" s="4"/>
      <c r="AA1915" s="4"/>
      <c r="AB1915" s="5"/>
    </row>
    <row r="1916" spans="1:28" x14ac:dyDescent="0.35">
      <c r="A1916" s="3"/>
      <c r="B1916" s="4"/>
      <c r="C1916" s="4"/>
      <c r="D1916" s="4"/>
      <c r="E1916" s="4"/>
      <c r="F1916" s="4"/>
      <c r="G1916" s="4"/>
      <c r="H1916" s="4"/>
      <c r="I1916" s="4"/>
      <c r="J1916" s="4"/>
      <c r="K1916" s="4"/>
      <c r="L1916" s="4"/>
      <c r="M1916" s="4"/>
      <c r="N1916" s="4"/>
      <c r="O1916" s="4"/>
      <c r="P1916" s="4"/>
      <c r="Q1916" s="4"/>
      <c r="R1916" s="4"/>
      <c r="S1916" s="4"/>
      <c r="T1916" s="4"/>
      <c r="U1916" s="4"/>
      <c r="V1916" s="4"/>
      <c r="W1916" s="4"/>
      <c r="X1916" s="4"/>
      <c r="Y1916" s="4"/>
      <c r="Z1916" s="4"/>
      <c r="AA1916" s="4"/>
      <c r="AB1916" s="5"/>
    </row>
    <row r="1917" spans="1:28" x14ac:dyDescent="0.35">
      <c r="A1917" s="3"/>
      <c r="B1917" s="4"/>
      <c r="C1917" s="4"/>
      <c r="D1917" s="4"/>
      <c r="E1917" s="4"/>
      <c r="F1917" s="4"/>
      <c r="G1917" s="4"/>
      <c r="H1917" s="4"/>
      <c r="I1917" s="4"/>
      <c r="J1917" s="4"/>
      <c r="K1917" s="4"/>
      <c r="L1917" s="4"/>
      <c r="M1917" s="4"/>
      <c r="N1917" s="4"/>
      <c r="O1917" s="4"/>
      <c r="P1917" s="4"/>
      <c r="Q1917" s="4"/>
      <c r="R1917" s="4"/>
      <c r="S1917" s="4"/>
      <c r="T1917" s="4"/>
      <c r="U1917" s="4"/>
      <c r="V1917" s="4"/>
      <c r="W1917" s="4"/>
      <c r="X1917" s="4"/>
      <c r="Y1917" s="4"/>
      <c r="Z1917" s="4"/>
      <c r="AA1917" s="4"/>
      <c r="AB1917" s="5"/>
    </row>
    <row r="1918" spans="1:28" x14ac:dyDescent="0.35">
      <c r="A1918" s="3"/>
      <c r="B1918" s="4"/>
      <c r="C1918" s="4"/>
      <c r="D1918" s="4"/>
      <c r="E1918" s="4"/>
      <c r="F1918" s="4"/>
      <c r="G1918" s="4"/>
      <c r="H1918" s="4"/>
      <c r="I1918" s="4"/>
      <c r="J1918" s="4"/>
      <c r="K1918" s="4"/>
      <c r="L1918" s="4"/>
      <c r="M1918" s="4"/>
      <c r="N1918" s="4"/>
      <c r="O1918" s="4"/>
      <c r="P1918" s="4"/>
      <c r="Q1918" s="4"/>
      <c r="R1918" s="4"/>
      <c r="S1918" s="4"/>
      <c r="T1918" s="4"/>
      <c r="U1918" s="4"/>
      <c r="V1918" s="4"/>
      <c r="W1918" s="4"/>
      <c r="X1918" s="4"/>
      <c r="Y1918" s="4"/>
      <c r="Z1918" s="4"/>
      <c r="AA1918" s="4"/>
      <c r="AB1918" s="5"/>
    </row>
    <row r="1919" spans="1:28" x14ac:dyDescent="0.35">
      <c r="A1919" s="3"/>
      <c r="B1919" s="4"/>
      <c r="C1919" s="4"/>
      <c r="D1919" s="4"/>
      <c r="E1919" s="4"/>
      <c r="F1919" s="4"/>
      <c r="G1919" s="4"/>
      <c r="H1919" s="4"/>
      <c r="I1919" s="4"/>
      <c r="J1919" s="4"/>
      <c r="K1919" s="4"/>
      <c r="L1919" s="4"/>
      <c r="M1919" s="4"/>
      <c r="N1919" s="4"/>
      <c r="O1919" s="4"/>
      <c r="P1919" s="4"/>
      <c r="Q1919" s="4"/>
      <c r="R1919" s="4"/>
      <c r="S1919" s="4"/>
      <c r="T1919" s="4"/>
      <c r="U1919" s="4"/>
      <c r="V1919" s="4"/>
      <c r="W1919" s="4"/>
      <c r="X1919" s="4"/>
      <c r="Y1919" s="4"/>
      <c r="Z1919" s="4"/>
      <c r="AA1919" s="4"/>
      <c r="AB1919" s="5"/>
    </row>
    <row r="1920" spans="1:28" x14ac:dyDescent="0.35">
      <c r="A1920" s="3"/>
      <c r="B1920" s="4"/>
      <c r="C1920" s="4"/>
      <c r="D1920" s="4"/>
      <c r="E1920" s="4"/>
      <c r="F1920" s="4"/>
      <c r="G1920" s="4"/>
      <c r="H1920" s="4"/>
      <c r="I1920" s="4"/>
      <c r="J1920" s="4"/>
      <c r="K1920" s="4"/>
      <c r="L1920" s="4"/>
      <c r="M1920" s="4"/>
      <c r="N1920" s="4"/>
      <c r="O1920" s="4"/>
      <c r="P1920" s="4"/>
      <c r="Q1920" s="4"/>
      <c r="R1920" s="4"/>
      <c r="S1920" s="4"/>
      <c r="T1920" s="4"/>
      <c r="U1920" s="4"/>
      <c r="V1920" s="4"/>
      <c r="W1920" s="4"/>
      <c r="X1920" s="4"/>
      <c r="Y1920" s="4"/>
      <c r="Z1920" s="4"/>
      <c r="AA1920" s="4"/>
      <c r="AB1920" s="5"/>
    </row>
    <row r="1921" spans="1:28" x14ac:dyDescent="0.35">
      <c r="A1921" s="3"/>
      <c r="B1921" s="4"/>
      <c r="C1921" s="4"/>
      <c r="D1921" s="4"/>
      <c r="E1921" s="4"/>
      <c r="F1921" s="4"/>
      <c r="G1921" s="4"/>
      <c r="H1921" s="4"/>
      <c r="I1921" s="4"/>
      <c r="J1921" s="4"/>
      <c r="K1921" s="4"/>
      <c r="L1921" s="4"/>
      <c r="M1921" s="4"/>
      <c r="N1921" s="4"/>
      <c r="O1921" s="4"/>
      <c r="P1921" s="4"/>
      <c r="Q1921" s="4"/>
      <c r="R1921" s="4"/>
      <c r="S1921" s="4"/>
      <c r="T1921" s="4"/>
      <c r="U1921" s="4"/>
      <c r="V1921" s="4"/>
      <c r="W1921" s="4"/>
      <c r="X1921" s="4"/>
      <c r="Y1921" s="4"/>
      <c r="Z1921" s="4"/>
      <c r="AA1921" s="4"/>
      <c r="AB1921" s="5"/>
    </row>
    <row r="1922" spans="1:28" x14ac:dyDescent="0.35">
      <c r="A1922" s="3"/>
      <c r="B1922" s="4"/>
      <c r="C1922" s="4"/>
      <c r="D1922" s="4"/>
      <c r="E1922" s="4"/>
      <c r="F1922" s="4"/>
      <c r="G1922" s="4"/>
      <c r="H1922" s="4"/>
      <c r="I1922" s="4"/>
      <c r="J1922" s="4"/>
      <c r="K1922" s="4"/>
      <c r="L1922" s="4"/>
      <c r="M1922" s="4"/>
      <c r="N1922" s="4"/>
      <c r="O1922" s="4"/>
      <c r="P1922" s="4"/>
      <c r="Q1922" s="4"/>
      <c r="R1922" s="4"/>
      <c r="S1922" s="4"/>
      <c r="T1922" s="4"/>
      <c r="U1922" s="4"/>
      <c r="V1922" s="4"/>
      <c r="W1922" s="4"/>
      <c r="X1922" s="4"/>
      <c r="Y1922" s="4"/>
      <c r="Z1922" s="4"/>
      <c r="AA1922" s="4"/>
      <c r="AB1922" s="5"/>
    </row>
    <row r="1923" spans="1:28" x14ac:dyDescent="0.35">
      <c r="A1923" s="3"/>
      <c r="B1923" s="4"/>
      <c r="C1923" s="4"/>
      <c r="D1923" s="4"/>
      <c r="E1923" s="4"/>
      <c r="F1923" s="4"/>
      <c r="G1923" s="4"/>
      <c r="H1923" s="4"/>
      <c r="I1923" s="4"/>
      <c r="J1923" s="4"/>
      <c r="K1923" s="4"/>
      <c r="L1923" s="4"/>
      <c r="M1923" s="4"/>
      <c r="N1923" s="4"/>
      <c r="O1923" s="4"/>
      <c r="P1923" s="4"/>
      <c r="Q1923" s="4"/>
      <c r="R1923" s="4"/>
      <c r="S1923" s="4"/>
      <c r="T1923" s="4"/>
      <c r="U1923" s="4"/>
      <c r="V1923" s="4"/>
      <c r="W1923" s="4"/>
      <c r="X1923" s="4"/>
      <c r="Y1923" s="4"/>
      <c r="Z1923" s="4"/>
      <c r="AA1923" s="4"/>
      <c r="AB1923" s="5"/>
    </row>
    <row r="1924" spans="1:28" x14ac:dyDescent="0.35">
      <c r="A1924" s="3"/>
      <c r="B1924" s="4"/>
      <c r="C1924" s="4"/>
      <c r="D1924" s="4"/>
      <c r="E1924" s="4"/>
      <c r="F1924" s="4"/>
      <c r="G1924" s="4"/>
      <c r="H1924" s="4"/>
      <c r="I1924" s="4"/>
      <c r="J1924" s="4"/>
      <c r="K1924" s="4"/>
      <c r="L1924" s="4"/>
      <c r="M1924" s="4"/>
      <c r="N1924" s="4"/>
      <c r="O1924" s="4"/>
      <c r="P1924" s="4"/>
      <c r="Q1924" s="4"/>
      <c r="R1924" s="4"/>
      <c r="S1924" s="4"/>
      <c r="T1924" s="4"/>
      <c r="U1924" s="4"/>
      <c r="V1924" s="4"/>
      <c r="W1924" s="4"/>
      <c r="X1924" s="4"/>
      <c r="Y1924" s="4"/>
      <c r="Z1924" s="4"/>
      <c r="AA1924" s="4"/>
      <c r="AB1924" s="5"/>
    </row>
    <row r="1925" spans="1:28" x14ac:dyDescent="0.35">
      <c r="A1925" s="3"/>
      <c r="B1925" s="4"/>
      <c r="C1925" s="4"/>
      <c r="D1925" s="4"/>
      <c r="E1925" s="4"/>
      <c r="F1925" s="4"/>
      <c r="G1925" s="4"/>
      <c r="H1925" s="4"/>
      <c r="I1925" s="4"/>
      <c r="J1925" s="4"/>
      <c r="K1925" s="4"/>
      <c r="L1925" s="4"/>
      <c r="M1925" s="4"/>
      <c r="N1925" s="4"/>
      <c r="O1925" s="4"/>
      <c r="P1925" s="4"/>
      <c r="Q1925" s="4"/>
      <c r="R1925" s="4"/>
      <c r="S1925" s="4"/>
      <c r="T1925" s="4"/>
      <c r="U1925" s="4"/>
      <c r="V1925" s="4"/>
      <c r="W1925" s="4"/>
      <c r="X1925" s="4"/>
      <c r="Y1925" s="4"/>
      <c r="Z1925" s="4"/>
      <c r="AA1925" s="4"/>
      <c r="AB1925" s="5"/>
    </row>
    <row r="1926" spans="1:28" x14ac:dyDescent="0.35">
      <c r="A1926" s="3"/>
      <c r="B1926" s="4"/>
      <c r="C1926" s="4"/>
      <c r="D1926" s="4"/>
      <c r="E1926" s="4"/>
      <c r="F1926" s="4"/>
      <c r="G1926" s="4"/>
      <c r="H1926" s="4"/>
      <c r="I1926" s="4"/>
      <c r="J1926" s="4"/>
      <c r="K1926" s="4"/>
      <c r="L1926" s="4"/>
      <c r="M1926" s="4"/>
      <c r="N1926" s="4"/>
      <c r="O1926" s="4"/>
      <c r="P1926" s="4"/>
      <c r="Q1926" s="4"/>
      <c r="R1926" s="4"/>
      <c r="S1926" s="4"/>
      <c r="T1926" s="4"/>
      <c r="U1926" s="4"/>
      <c r="V1926" s="4"/>
      <c r="W1926" s="4"/>
      <c r="X1926" s="4"/>
      <c r="Y1926" s="4"/>
      <c r="Z1926" s="4"/>
      <c r="AA1926" s="4"/>
      <c r="AB1926" s="5"/>
    </row>
    <row r="1927" spans="1:28" x14ac:dyDescent="0.35">
      <c r="A1927" s="3"/>
      <c r="B1927" s="4"/>
      <c r="C1927" s="4"/>
      <c r="D1927" s="4"/>
      <c r="E1927" s="4"/>
      <c r="F1927" s="4"/>
      <c r="G1927" s="4"/>
      <c r="H1927" s="4"/>
      <c r="I1927" s="4"/>
      <c r="J1927" s="4"/>
      <c r="K1927" s="4"/>
      <c r="L1927" s="4"/>
      <c r="M1927" s="4"/>
      <c r="N1927" s="4"/>
      <c r="O1927" s="4"/>
      <c r="P1927" s="4"/>
      <c r="Q1927" s="4"/>
      <c r="R1927" s="4"/>
      <c r="S1927" s="4"/>
      <c r="T1927" s="4"/>
      <c r="U1927" s="4"/>
      <c r="V1927" s="4"/>
      <c r="W1927" s="4"/>
      <c r="X1927" s="4"/>
      <c r="Y1927" s="4"/>
      <c r="Z1927" s="4"/>
      <c r="AA1927" s="4"/>
      <c r="AB1927" s="5"/>
    </row>
    <row r="1928" spans="1:28" x14ac:dyDescent="0.35">
      <c r="A1928" s="3"/>
      <c r="B1928" s="4"/>
      <c r="C1928" s="4"/>
      <c r="D1928" s="4"/>
      <c r="E1928" s="4"/>
      <c r="F1928" s="4"/>
      <c r="G1928" s="4"/>
      <c r="H1928" s="4"/>
      <c r="I1928" s="4"/>
      <c r="J1928" s="4"/>
      <c r="K1928" s="4"/>
      <c r="L1928" s="4"/>
      <c r="M1928" s="4"/>
      <c r="N1928" s="4"/>
      <c r="O1928" s="4"/>
      <c r="P1928" s="4"/>
      <c r="Q1928" s="4"/>
      <c r="R1928" s="4"/>
      <c r="S1928" s="4"/>
      <c r="T1928" s="4"/>
      <c r="U1928" s="4"/>
      <c r="V1928" s="4"/>
      <c r="W1928" s="4"/>
      <c r="X1928" s="4"/>
      <c r="Y1928" s="4"/>
      <c r="Z1928" s="4"/>
      <c r="AA1928" s="4"/>
      <c r="AB1928" s="5"/>
    </row>
    <row r="1929" spans="1:28" x14ac:dyDescent="0.35">
      <c r="A1929" s="3"/>
      <c r="B1929" s="4"/>
      <c r="C1929" s="4"/>
      <c r="D1929" s="4"/>
      <c r="E1929" s="4"/>
      <c r="F1929" s="4"/>
      <c r="G1929" s="4"/>
      <c r="H1929" s="4"/>
      <c r="I1929" s="4"/>
      <c r="J1929" s="4"/>
      <c r="K1929" s="4"/>
      <c r="L1929" s="4"/>
      <c r="M1929" s="4"/>
      <c r="N1929" s="4"/>
      <c r="O1929" s="4"/>
      <c r="P1929" s="4"/>
      <c r="Q1929" s="4"/>
      <c r="R1929" s="4"/>
      <c r="S1929" s="4"/>
      <c r="T1929" s="4"/>
      <c r="U1929" s="4"/>
      <c r="V1929" s="4"/>
      <c r="W1929" s="4"/>
      <c r="X1929" s="4"/>
      <c r="Y1929" s="4"/>
      <c r="Z1929" s="4"/>
      <c r="AA1929" s="4"/>
      <c r="AB1929" s="5"/>
    </row>
    <row r="1930" spans="1:28" x14ac:dyDescent="0.35">
      <c r="A1930" s="3"/>
      <c r="B1930" s="4"/>
      <c r="C1930" s="4"/>
      <c r="D1930" s="4"/>
      <c r="E1930" s="4"/>
      <c r="F1930" s="4"/>
      <c r="G1930" s="4"/>
      <c r="H1930" s="4"/>
      <c r="I1930" s="4"/>
      <c r="J1930" s="4"/>
      <c r="K1930" s="4"/>
      <c r="L1930" s="4"/>
      <c r="M1930" s="4"/>
      <c r="N1930" s="4"/>
      <c r="O1930" s="4"/>
      <c r="P1930" s="4"/>
      <c r="Q1930" s="4"/>
      <c r="R1930" s="4"/>
      <c r="S1930" s="4"/>
      <c r="T1930" s="4"/>
      <c r="U1930" s="4"/>
      <c r="V1930" s="4"/>
      <c r="W1930" s="4"/>
      <c r="X1930" s="4"/>
      <c r="Y1930" s="4"/>
      <c r="Z1930" s="4"/>
      <c r="AA1930" s="4"/>
      <c r="AB1930" s="5"/>
    </row>
    <row r="1931" spans="1:28" x14ac:dyDescent="0.35">
      <c r="A1931" s="3"/>
      <c r="B1931" s="4"/>
      <c r="C1931" s="4"/>
      <c r="D1931" s="4"/>
      <c r="E1931" s="4"/>
      <c r="F1931" s="4"/>
      <c r="G1931" s="4"/>
      <c r="H1931" s="4"/>
      <c r="I1931" s="4"/>
      <c r="J1931" s="4"/>
      <c r="K1931" s="4"/>
      <c r="L1931" s="4"/>
      <c r="M1931" s="4"/>
      <c r="N1931" s="4"/>
      <c r="O1931" s="4"/>
      <c r="P1931" s="4"/>
      <c r="Q1931" s="4"/>
      <c r="R1931" s="4"/>
      <c r="S1931" s="4"/>
      <c r="T1931" s="4"/>
      <c r="U1931" s="4"/>
      <c r="V1931" s="4"/>
      <c r="W1931" s="4"/>
      <c r="X1931" s="4"/>
      <c r="Y1931" s="4"/>
      <c r="Z1931" s="4"/>
      <c r="AA1931" s="4"/>
      <c r="AB1931" s="5"/>
    </row>
    <row r="1932" spans="1:28" x14ac:dyDescent="0.35">
      <c r="A1932" s="3"/>
      <c r="B1932" s="4"/>
      <c r="C1932" s="4"/>
      <c r="D1932" s="4"/>
      <c r="E1932" s="4"/>
      <c r="F1932" s="4"/>
      <c r="G1932" s="4"/>
      <c r="H1932" s="4"/>
      <c r="I1932" s="4"/>
      <c r="J1932" s="4"/>
      <c r="K1932" s="4"/>
      <c r="L1932" s="4"/>
      <c r="M1932" s="4"/>
      <c r="N1932" s="4"/>
      <c r="O1932" s="4"/>
      <c r="P1932" s="4"/>
      <c r="Q1932" s="4"/>
      <c r="R1932" s="4"/>
      <c r="S1932" s="4"/>
      <c r="T1932" s="4"/>
      <c r="U1932" s="4"/>
      <c r="V1932" s="4"/>
      <c r="W1932" s="4"/>
      <c r="X1932" s="4"/>
      <c r="Y1932" s="4"/>
      <c r="Z1932" s="4"/>
      <c r="AA1932" s="4"/>
      <c r="AB1932" s="5"/>
    </row>
    <row r="1933" spans="1:28" x14ac:dyDescent="0.35">
      <c r="A1933" s="3"/>
      <c r="B1933" s="4"/>
      <c r="C1933" s="4"/>
      <c r="D1933" s="4"/>
      <c r="E1933" s="4"/>
      <c r="F1933" s="4"/>
      <c r="G1933" s="4"/>
      <c r="H1933" s="4"/>
      <c r="I1933" s="4"/>
      <c r="J1933" s="4"/>
      <c r="K1933" s="4"/>
      <c r="L1933" s="4"/>
      <c r="M1933" s="4"/>
      <c r="N1933" s="4"/>
      <c r="O1933" s="4"/>
      <c r="P1933" s="4"/>
      <c r="Q1933" s="4"/>
      <c r="R1933" s="4"/>
      <c r="S1933" s="4"/>
      <c r="T1933" s="4"/>
      <c r="U1933" s="4"/>
      <c r="V1933" s="4"/>
      <c r="W1933" s="4"/>
      <c r="X1933" s="4"/>
      <c r="Y1933" s="4"/>
      <c r="Z1933" s="4"/>
      <c r="AA1933" s="4"/>
      <c r="AB1933" s="5"/>
    </row>
    <row r="1934" spans="1:28" x14ac:dyDescent="0.35">
      <c r="A1934" s="3"/>
      <c r="B1934" s="4"/>
      <c r="C1934" s="4"/>
      <c r="D1934" s="4"/>
      <c r="E1934" s="4"/>
      <c r="F1934" s="4"/>
      <c r="G1934" s="4"/>
      <c r="H1934" s="4"/>
      <c r="I1934" s="4"/>
      <c r="J1934" s="4"/>
      <c r="K1934" s="4"/>
      <c r="L1934" s="4"/>
      <c r="M1934" s="4"/>
      <c r="N1934" s="4"/>
      <c r="O1934" s="4"/>
      <c r="P1934" s="4"/>
      <c r="Q1934" s="4"/>
      <c r="R1934" s="4"/>
      <c r="S1934" s="4"/>
      <c r="T1934" s="4"/>
      <c r="U1934" s="4"/>
      <c r="V1934" s="4"/>
      <c r="W1934" s="4"/>
      <c r="X1934" s="4"/>
      <c r="Y1934" s="4"/>
      <c r="Z1934" s="4"/>
      <c r="AA1934" s="4"/>
      <c r="AB1934" s="5"/>
    </row>
    <row r="1935" spans="1:28" x14ac:dyDescent="0.35">
      <c r="A1935" s="3"/>
      <c r="B1935" s="4"/>
      <c r="C1935" s="4"/>
      <c r="D1935" s="4"/>
      <c r="E1935" s="4"/>
      <c r="F1935" s="4"/>
      <c r="G1935" s="4"/>
      <c r="H1935" s="4"/>
      <c r="I1935" s="4"/>
      <c r="J1935" s="4"/>
      <c r="K1935" s="4"/>
      <c r="L1935" s="4"/>
      <c r="M1935" s="4"/>
      <c r="N1935" s="4"/>
      <c r="O1935" s="4"/>
      <c r="P1935" s="4"/>
      <c r="Q1935" s="4"/>
      <c r="R1935" s="4"/>
      <c r="S1935" s="4"/>
      <c r="T1935" s="4"/>
      <c r="U1935" s="4"/>
      <c r="V1935" s="4"/>
      <c r="W1935" s="4"/>
      <c r="X1935" s="4"/>
      <c r="Y1935" s="4"/>
      <c r="Z1935" s="4"/>
      <c r="AA1935" s="4"/>
      <c r="AB1935" s="5"/>
    </row>
    <row r="1936" spans="1:28" x14ac:dyDescent="0.35">
      <c r="A1936" s="3"/>
      <c r="B1936" s="4"/>
      <c r="C1936" s="4"/>
      <c r="D1936" s="4"/>
      <c r="E1936" s="4"/>
      <c r="F1936" s="4"/>
      <c r="G1936" s="4"/>
      <c r="H1936" s="4"/>
      <c r="I1936" s="4"/>
      <c r="J1936" s="4"/>
      <c r="K1936" s="4"/>
      <c r="L1936" s="4"/>
      <c r="M1936" s="4"/>
      <c r="N1936" s="4"/>
      <c r="O1936" s="4"/>
      <c r="P1936" s="4"/>
      <c r="Q1936" s="4"/>
      <c r="R1936" s="4"/>
      <c r="S1936" s="4"/>
      <c r="T1936" s="4"/>
      <c r="U1936" s="4"/>
      <c r="V1936" s="4"/>
      <c r="W1936" s="4"/>
      <c r="X1936" s="4"/>
      <c r="Y1936" s="4"/>
      <c r="Z1936" s="4"/>
      <c r="AA1936" s="4"/>
      <c r="AB1936" s="5"/>
    </row>
    <row r="1937" spans="1:28" x14ac:dyDescent="0.35">
      <c r="A1937" s="3"/>
      <c r="B1937" s="4"/>
      <c r="C1937" s="4"/>
      <c r="D1937" s="4"/>
      <c r="E1937" s="4"/>
      <c r="F1937" s="4"/>
      <c r="G1937" s="4"/>
      <c r="H1937" s="4"/>
      <c r="I1937" s="4"/>
      <c r="J1937" s="4"/>
      <c r="K1937" s="4"/>
      <c r="L1937" s="4"/>
      <c r="M1937" s="4"/>
      <c r="N1937" s="4"/>
      <c r="O1937" s="4"/>
      <c r="P1937" s="4"/>
      <c r="Q1937" s="4"/>
      <c r="R1937" s="4"/>
      <c r="S1937" s="4"/>
      <c r="T1937" s="4"/>
      <c r="U1937" s="4"/>
      <c r="V1937" s="4"/>
      <c r="W1937" s="4"/>
      <c r="X1937" s="4"/>
      <c r="Y1937" s="4"/>
      <c r="Z1937" s="4"/>
      <c r="AA1937" s="4"/>
      <c r="AB1937" s="5"/>
    </row>
    <row r="1938" spans="1:28" x14ac:dyDescent="0.35">
      <c r="A1938" s="3"/>
      <c r="B1938" s="4"/>
      <c r="C1938" s="4"/>
      <c r="D1938" s="4"/>
      <c r="E1938" s="4"/>
      <c r="F1938" s="4"/>
      <c r="G1938" s="4"/>
      <c r="H1938" s="4"/>
      <c r="I1938" s="4"/>
      <c r="J1938" s="4"/>
      <c r="K1938" s="4"/>
      <c r="L1938" s="4"/>
      <c r="M1938" s="4"/>
      <c r="N1938" s="4"/>
      <c r="O1938" s="4"/>
      <c r="P1938" s="4"/>
      <c r="Q1938" s="4"/>
      <c r="R1938" s="4"/>
      <c r="S1938" s="4"/>
      <c r="T1938" s="4"/>
      <c r="U1938" s="4"/>
      <c r="V1938" s="4"/>
      <c r="W1938" s="4"/>
      <c r="X1938" s="4"/>
      <c r="Y1938" s="4"/>
      <c r="Z1938" s="4"/>
      <c r="AA1938" s="4"/>
      <c r="AB1938" s="5"/>
    </row>
    <row r="1939" spans="1:28" x14ac:dyDescent="0.35">
      <c r="A1939" s="3"/>
      <c r="B1939" s="4"/>
      <c r="C1939" s="4"/>
      <c r="D1939" s="4"/>
      <c r="E1939" s="4"/>
      <c r="F1939" s="4"/>
      <c r="G1939" s="4"/>
      <c r="H1939" s="4"/>
      <c r="I1939" s="4"/>
      <c r="J1939" s="4"/>
      <c r="K1939" s="4"/>
      <c r="L1939" s="4"/>
      <c r="M1939" s="4"/>
      <c r="N1939" s="4"/>
      <c r="O1939" s="4"/>
      <c r="P1939" s="4"/>
      <c r="Q1939" s="4"/>
      <c r="R1939" s="4"/>
      <c r="S1939" s="4"/>
      <c r="T1939" s="4"/>
      <c r="U1939" s="4"/>
      <c r="V1939" s="4"/>
      <c r="W1939" s="4"/>
      <c r="X1939" s="4"/>
      <c r="Y1939" s="4"/>
      <c r="Z1939" s="4"/>
      <c r="AA1939" s="4"/>
      <c r="AB1939" s="5"/>
    </row>
    <row r="1940" spans="1:28" x14ac:dyDescent="0.35">
      <c r="A1940" s="3"/>
      <c r="B1940" s="4"/>
      <c r="C1940" s="4"/>
      <c r="D1940" s="4"/>
      <c r="E1940" s="4"/>
      <c r="F1940" s="4"/>
      <c r="G1940" s="4"/>
      <c r="H1940" s="4"/>
      <c r="I1940" s="4"/>
      <c r="J1940" s="4"/>
      <c r="K1940" s="4"/>
      <c r="L1940" s="4"/>
      <c r="M1940" s="4"/>
      <c r="N1940" s="4"/>
      <c r="O1940" s="4"/>
      <c r="P1940" s="4"/>
      <c r="Q1940" s="4"/>
      <c r="R1940" s="4"/>
      <c r="S1940" s="4"/>
      <c r="T1940" s="4"/>
      <c r="U1940" s="4"/>
      <c r="V1940" s="4"/>
      <c r="W1940" s="4"/>
      <c r="X1940" s="4"/>
      <c r="Y1940" s="4"/>
      <c r="Z1940" s="4"/>
      <c r="AA1940" s="4"/>
      <c r="AB1940" s="5"/>
    </row>
    <row r="1941" spans="1:28" x14ac:dyDescent="0.35">
      <c r="A1941" s="3"/>
      <c r="B1941" s="4"/>
      <c r="C1941" s="4"/>
      <c r="D1941" s="4"/>
      <c r="E1941" s="4"/>
      <c r="F1941" s="4"/>
      <c r="G1941" s="4"/>
      <c r="H1941" s="4"/>
      <c r="I1941" s="4"/>
      <c r="J1941" s="4"/>
      <c r="K1941" s="4"/>
      <c r="L1941" s="4"/>
      <c r="M1941" s="4"/>
      <c r="N1941" s="4"/>
      <c r="O1941" s="4"/>
      <c r="P1941" s="4"/>
      <c r="Q1941" s="4"/>
      <c r="R1941" s="4"/>
      <c r="S1941" s="4"/>
      <c r="T1941" s="4"/>
      <c r="U1941" s="4"/>
      <c r="V1941" s="4"/>
      <c r="W1941" s="4"/>
      <c r="X1941" s="4"/>
      <c r="Y1941" s="4"/>
      <c r="Z1941" s="4"/>
      <c r="AA1941" s="4"/>
      <c r="AB1941" s="5"/>
    </row>
    <row r="1942" spans="1:28" x14ac:dyDescent="0.35">
      <c r="A1942" s="3"/>
      <c r="B1942" s="4"/>
      <c r="C1942" s="4"/>
      <c r="D1942" s="4"/>
      <c r="E1942" s="4"/>
      <c r="F1942" s="4"/>
      <c r="G1942" s="4"/>
      <c r="H1942" s="4"/>
      <c r="I1942" s="4"/>
      <c r="J1942" s="4"/>
      <c r="K1942" s="4"/>
      <c r="L1942" s="4"/>
      <c r="M1942" s="4"/>
      <c r="N1942" s="4"/>
      <c r="O1942" s="4"/>
      <c r="P1942" s="4"/>
      <c r="Q1942" s="4"/>
      <c r="R1942" s="4"/>
      <c r="S1942" s="4"/>
      <c r="T1942" s="4"/>
      <c r="U1942" s="4"/>
      <c r="V1942" s="4"/>
      <c r="W1942" s="4"/>
      <c r="X1942" s="4"/>
      <c r="Y1942" s="4"/>
      <c r="Z1942" s="4"/>
      <c r="AA1942" s="4"/>
      <c r="AB1942" s="5"/>
    </row>
    <row r="1943" spans="1:28" x14ac:dyDescent="0.35">
      <c r="A1943" s="3"/>
      <c r="B1943" s="4"/>
      <c r="C1943" s="4"/>
      <c r="D1943" s="4"/>
      <c r="E1943" s="4"/>
      <c r="F1943" s="4"/>
      <c r="G1943" s="4"/>
      <c r="H1943" s="4"/>
      <c r="I1943" s="4"/>
      <c r="J1943" s="4"/>
      <c r="K1943" s="4"/>
      <c r="L1943" s="4"/>
      <c r="M1943" s="4"/>
      <c r="N1943" s="4"/>
      <c r="O1943" s="4"/>
      <c r="P1943" s="4"/>
      <c r="Q1943" s="4"/>
      <c r="R1943" s="4"/>
      <c r="S1943" s="4"/>
      <c r="T1943" s="4"/>
      <c r="U1943" s="4"/>
      <c r="V1943" s="4"/>
      <c r="W1943" s="4"/>
      <c r="X1943" s="4"/>
      <c r="Y1943" s="4"/>
      <c r="Z1943" s="4"/>
      <c r="AA1943" s="4"/>
      <c r="AB1943" s="5"/>
    </row>
    <row r="1944" spans="1:28" x14ac:dyDescent="0.35">
      <c r="A1944" s="3"/>
      <c r="B1944" s="4"/>
      <c r="C1944" s="4"/>
      <c r="D1944" s="4"/>
      <c r="E1944" s="4"/>
      <c r="F1944" s="4"/>
      <c r="G1944" s="4"/>
      <c r="H1944" s="4"/>
      <c r="I1944" s="4"/>
      <c r="J1944" s="4"/>
      <c r="K1944" s="4"/>
      <c r="L1944" s="4"/>
      <c r="M1944" s="4"/>
      <c r="N1944" s="4"/>
      <c r="O1944" s="4"/>
      <c r="P1944" s="4"/>
      <c r="Q1944" s="4"/>
      <c r="R1944" s="4"/>
      <c r="S1944" s="4"/>
      <c r="T1944" s="4"/>
      <c r="U1944" s="4"/>
      <c r="V1944" s="4"/>
      <c r="W1944" s="4"/>
      <c r="X1944" s="4"/>
      <c r="Y1944" s="4"/>
      <c r="Z1944" s="4"/>
      <c r="AA1944" s="4"/>
      <c r="AB1944" s="5"/>
    </row>
    <row r="1945" spans="1:28" x14ac:dyDescent="0.35">
      <c r="A1945" s="3"/>
      <c r="B1945" s="4"/>
      <c r="C1945" s="4"/>
      <c r="D1945" s="4"/>
      <c r="E1945" s="4"/>
      <c r="F1945" s="4"/>
      <c r="G1945" s="4"/>
      <c r="H1945" s="4"/>
      <c r="I1945" s="4"/>
      <c r="J1945" s="4"/>
      <c r="K1945" s="4"/>
      <c r="L1945" s="4"/>
      <c r="M1945" s="4"/>
      <c r="N1945" s="4"/>
      <c r="O1945" s="4"/>
      <c r="P1945" s="4"/>
      <c r="Q1945" s="4"/>
      <c r="R1945" s="4"/>
      <c r="S1945" s="4"/>
      <c r="T1945" s="4"/>
      <c r="U1945" s="4"/>
      <c r="V1945" s="4"/>
      <c r="W1945" s="4"/>
      <c r="X1945" s="4"/>
      <c r="Y1945" s="4"/>
      <c r="Z1945" s="4"/>
      <c r="AA1945" s="4"/>
      <c r="AB1945" s="5"/>
    </row>
    <row r="1946" spans="1:28" x14ac:dyDescent="0.35">
      <c r="A1946" s="3"/>
      <c r="B1946" s="4"/>
      <c r="C1946" s="4"/>
      <c r="D1946" s="4"/>
      <c r="E1946" s="4"/>
      <c r="F1946" s="4"/>
      <c r="G1946" s="4"/>
      <c r="H1946" s="4"/>
      <c r="I1946" s="4"/>
      <c r="J1946" s="4"/>
      <c r="K1946" s="4"/>
      <c r="L1946" s="4"/>
      <c r="M1946" s="4"/>
      <c r="N1946" s="4"/>
      <c r="O1946" s="4"/>
      <c r="P1946" s="4"/>
      <c r="Q1946" s="4"/>
      <c r="R1946" s="4"/>
      <c r="S1946" s="4"/>
      <c r="T1946" s="4"/>
      <c r="U1946" s="4"/>
      <c r="V1946" s="4"/>
      <c r="W1946" s="4"/>
      <c r="X1946" s="4"/>
      <c r="Y1946" s="4"/>
      <c r="Z1946" s="4"/>
      <c r="AA1946" s="4"/>
      <c r="AB1946" s="5"/>
    </row>
    <row r="1947" spans="1:28" x14ac:dyDescent="0.35">
      <c r="A1947" s="3"/>
      <c r="B1947" s="4"/>
      <c r="C1947" s="4"/>
      <c r="D1947" s="4"/>
      <c r="E1947" s="4"/>
      <c r="F1947" s="4"/>
      <c r="G1947" s="4"/>
      <c r="H1947" s="4"/>
      <c r="I1947" s="4"/>
      <c r="J1947" s="4"/>
      <c r="K1947" s="4"/>
      <c r="L1947" s="4"/>
      <c r="M1947" s="4"/>
      <c r="N1947" s="4"/>
      <c r="O1947" s="4"/>
      <c r="P1947" s="4"/>
      <c r="Q1947" s="4"/>
      <c r="R1947" s="4"/>
      <c r="S1947" s="4"/>
      <c r="T1947" s="4"/>
      <c r="U1947" s="4"/>
      <c r="V1947" s="4"/>
      <c r="W1947" s="4"/>
      <c r="X1947" s="4"/>
      <c r="Y1947" s="4"/>
      <c r="Z1947" s="4"/>
      <c r="AA1947" s="4"/>
      <c r="AB1947" s="5"/>
    </row>
    <row r="1948" spans="1:28" x14ac:dyDescent="0.35">
      <c r="A1948" s="3"/>
      <c r="B1948" s="4"/>
      <c r="C1948" s="4"/>
      <c r="D1948" s="4"/>
      <c r="E1948" s="4"/>
      <c r="F1948" s="4"/>
      <c r="G1948" s="4"/>
      <c r="H1948" s="4"/>
      <c r="I1948" s="4"/>
      <c r="J1948" s="4"/>
      <c r="K1948" s="4"/>
      <c r="L1948" s="4"/>
      <c r="M1948" s="4"/>
      <c r="N1948" s="4"/>
      <c r="O1948" s="4"/>
      <c r="P1948" s="4"/>
      <c r="Q1948" s="4"/>
      <c r="R1948" s="4"/>
      <c r="S1948" s="4"/>
      <c r="T1948" s="4"/>
      <c r="U1948" s="4"/>
      <c r="V1948" s="4"/>
      <c r="W1948" s="4"/>
      <c r="X1948" s="4"/>
      <c r="Y1948" s="4"/>
      <c r="Z1948" s="4"/>
      <c r="AA1948" s="4"/>
      <c r="AB1948" s="5"/>
    </row>
    <row r="1949" spans="1:28" x14ac:dyDescent="0.35">
      <c r="A1949" s="3"/>
      <c r="B1949" s="4"/>
      <c r="C1949" s="4"/>
      <c r="D1949" s="4"/>
      <c r="E1949" s="4"/>
      <c r="F1949" s="4"/>
      <c r="G1949" s="4"/>
      <c r="H1949" s="4"/>
      <c r="I1949" s="4"/>
      <c r="J1949" s="4"/>
      <c r="K1949" s="4"/>
      <c r="L1949" s="4"/>
      <c r="M1949" s="4"/>
      <c r="N1949" s="4"/>
      <c r="O1949" s="4"/>
      <c r="P1949" s="4"/>
      <c r="Q1949" s="4"/>
      <c r="R1949" s="4"/>
      <c r="S1949" s="4"/>
      <c r="T1949" s="4"/>
      <c r="U1949" s="4"/>
      <c r="V1949" s="4"/>
      <c r="W1949" s="4"/>
      <c r="X1949" s="4"/>
      <c r="Y1949" s="4"/>
      <c r="Z1949" s="4"/>
      <c r="AA1949" s="4"/>
      <c r="AB1949" s="5"/>
    </row>
    <row r="1950" spans="1:28" x14ac:dyDescent="0.35">
      <c r="A1950" s="3"/>
      <c r="B1950" s="4"/>
      <c r="C1950" s="4"/>
      <c r="D1950" s="4"/>
      <c r="E1950" s="4"/>
      <c r="F1950" s="4"/>
      <c r="G1950" s="4"/>
      <c r="H1950" s="4"/>
      <c r="I1950" s="4"/>
      <c r="J1950" s="4"/>
      <c r="K1950" s="4"/>
      <c r="L1950" s="4"/>
      <c r="M1950" s="4"/>
      <c r="N1950" s="4"/>
      <c r="O1950" s="4"/>
      <c r="P1950" s="4"/>
      <c r="Q1950" s="4"/>
      <c r="R1950" s="4"/>
      <c r="S1950" s="4"/>
      <c r="T1950" s="4"/>
      <c r="U1950" s="4"/>
      <c r="V1950" s="4"/>
      <c r="W1950" s="4"/>
      <c r="X1950" s="4"/>
      <c r="Y1950" s="4"/>
      <c r="Z1950" s="4"/>
      <c r="AA1950" s="4"/>
      <c r="AB1950" s="5"/>
    </row>
    <row r="1951" spans="1:28" x14ac:dyDescent="0.35">
      <c r="A1951" s="3"/>
      <c r="B1951" s="4"/>
      <c r="C1951" s="4"/>
      <c r="D1951" s="4"/>
      <c r="E1951" s="4"/>
      <c r="F1951" s="4"/>
      <c r="G1951" s="4"/>
      <c r="H1951" s="4"/>
      <c r="I1951" s="4"/>
      <c r="J1951" s="4"/>
      <c r="K1951" s="4"/>
      <c r="L1951" s="4"/>
      <c r="M1951" s="4"/>
      <c r="N1951" s="4"/>
      <c r="O1951" s="4"/>
      <c r="P1951" s="4"/>
      <c r="Q1951" s="4"/>
      <c r="R1951" s="4"/>
      <c r="S1951" s="4"/>
      <c r="T1951" s="4"/>
      <c r="U1951" s="4"/>
      <c r="V1951" s="4"/>
      <c r="W1951" s="4"/>
      <c r="X1951" s="4"/>
      <c r="Y1951" s="4"/>
      <c r="Z1951" s="4"/>
      <c r="AA1951" s="4"/>
      <c r="AB1951" s="5"/>
    </row>
    <row r="1952" spans="1:28" x14ac:dyDescent="0.35">
      <c r="A1952" s="3"/>
      <c r="B1952" s="4"/>
      <c r="C1952" s="4"/>
      <c r="D1952" s="4"/>
      <c r="E1952" s="4"/>
      <c r="F1952" s="4"/>
      <c r="G1952" s="4"/>
      <c r="H1952" s="4"/>
      <c r="I1952" s="4"/>
      <c r="J1952" s="4"/>
      <c r="K1952" s="4"/>
      <c r="L1952" s="4"/>
      <c r="M1952" s="4"/>
      <c r="N1952" s="4"/>
      <c r="O1952" s="4"/>
      <c r="P1952" s="4"/>
      <c r="Q1952" s="4"/>
      <c r="R1952" s="4"/>
      <c r="S1952" s="4"/>
      <c r="T1952" s="4"/>
      <c r="U1952" s="4"/>
      <c r="V1952" s="4"/>
      <c r="W1952" s="4"/>
      <c r="X1952" s="4"/>
      <c r="Y1952" s="4"/>
      <c r="Z1952" s="4"/>
      <c r="AA1952" s="4"/>
      <c r="AB1952" s="5"/>
    </row>
    <row r="1953" spans="1:28" x14ac:dyDescent="0.35">
      <c r="A1953" s="3"/>
      <c r="B1953" s="4"/>
      <c r="C1953" s="4"/>
      <c r="D1953" s="4"/>
      <c r="E1953" s="4"/>
      <c r="F1953" s="4"/>
      <c r="G1953" s="4"/>
      <c r="H1953" s="4"/>
      <c r="I1953" s="4"/>
      <c r="J1953" s="4"/>
      <c r="K1953" s="4"/>
      <c r="L1953" s="4"/>
      <c r="M1953" s="4"/>
      <c r="N1953" s="4"/>
      <c r="O1953" s="4"/>
      <c r="P1953" s="4"/>
      <c r="Q1953" s="4"/>
      <c r="R1953" s="4"/>
      <c r="S1953" s="4"/>
      <c r="T1953" s="4"/>
      <c r="U1953" s="4"/>
      <c r="V1953" s="4"/>
      <c r="W1953" s="4"/>
      <c r="X1953" s="4"/>
      <c r="Y1953" s="4"/>
      <c r="Z1953" s="4"/>
      <c r="AA1953" s="4"/>
      <c r="AB1953" s="5"/>
    </row>
    <row r="1954" spans="1:28" x14ac:dyDescent="0.35">
      <c r="A1954" s="3"/>
      <c r="B1954" s="4"/>
      <c r="C1954" s="4"/>
      <c r="D1954" s="4"/>
      <c r="E1954" s="4"/>
      <c r="F1954" s="4"/>
      <c r="G1954" s="4"/>
      <c r="H1954" s="4"/>
      <c r="I1954" s="4"/>
      <c r="J1954" s="4"/>
      <c r="K1954" s="4"/>
      <c r="L1954" s="4"/>
      <c r="M1954" s="4"/>
      <c r="N1954" s="4"/>
      <c r="O1954" s="4"/>
      <c r="P1954" s="4"/>
      <c r="Q1954" s="4"/>
      <c r="R1954" s="4"/>
      <c r="S1954" s="4"/>
      <c r="T1954" s="4"/>
      <c r="U1954" s="4"/>
      <c r="V1954" s="4"/>
      <c r="W1954" s="4"/>
      <c r="X1954" s="4"/>
      <c r="Y1954" s="4"/>
      <c r="Z1954" s="4"/>
      <c r="AA1954" s="4"/>
      <c r="AB1954" s="5"/>
    </row>
    <row r="1955" spans="1:28" x14ac:dyDescent="0.35">
      <c r="A1955" s="3"/>
      <c r="B1955" s="4"/>
      <c r="C1955" s="4"/>
      <c r="D1955" s="4"/>
      <c r="E1955" s="4"/>
      <c r="F1955" s="4"/>
      <c r="G1955" s="4"/>
      <c r="H1955" s="4"/>
      <c r="I1955" s="4"/>
      <c r="J1955" s="4"/>
      <c r="K1955" s="4"/>
      <c r="L1955" s="4"/>
      <c r="M1955" s="4"/>
      <c r="N1955" s="4"/>
      <c r="O1955" s="4"/>
      <c r="P1955" s="4"/>
      <c r="Q1955" s="4"/>
      <c r="R1955" s="4"/>
      <c r="S1955" s="4"/>
      <c r="T1955" s="4"/>
      <c r="U1955" s="4"/>
      <c r="V1955" s="4"/>
      <c r="W1955" s="4"/>
      <c r="X1955" s="4"/>
      <c r="Y1955" s="4"/>
      <c r="Z1955" s="4"/>
      <c r="AA1955" s="4"/>
      <c r="AB1955" s="5"/>
    </row>
    <row r="1956" spans="1:28" x14ac:dyDescent="0.35">
      <c r="A1956" s="3"/>
      <c r="B1956" s="4"/>
      <c r="C1956" s="4"/>
      <c r="D1956" s="4"/>
      <c r="E1956" s="4"/>
      <c r="F1956" s="4"/>
      <c r="G1956" s="4"/>
      <c r="H1956" s="4"/>
      <c r="I1956" s="4"/>
      <c r="J1956" s="4"/>
      <c r="K1956" s="4"/>
      <c r="L1956" s="4"/>
      <c r="M1956" s="4"/>
      <c r="N1956" s="4"/>
      <c r="O1956" s="4"/>
      <c r="P1956" s="4"/>
      <c r="Q1956" s="4"/>
      <c r="R1956" s="4"/>
      <c r="S1956" s="4"/>
      <c r="T1956" s="4"/>
      <c r="U1956" s="4"/>
      <c r="V1956" s="4"/>
      <c r="W1956" s="4"/>
      <c r="X1956" s="4"/>
      <c r="Y1956" s="4"/>
      <c r="Z1956" s="4"/>
      <c r="AA1956" s="4"/>
      <c r="AB1956" s="5"/>
    </row>
    <row r="1957" spans="1:28" x14ac:dyDescent="0.35">
      <c r="A1957" s="3"/>
      <c r="B1957" s="4"/>
      <c r="C1957" s="4"/>
      <c r="D1957" s="4"/>
      <c r="E1957" s="4"/>
      <c r="F1957" s="4"/>
      <c r="G1957" s="4"/>
      <c r="H1957" s="4"/>
      <c r="I1957" s="4"/>
      <c r="J1957" s="4"/>
      <c r="K1957" s="4"/>
      <c r="L1957" s="4"/>
      <c r="M1957" s="4"/>
      <c r="N1957" s="4"/>
      <c r="O1957" s="4"/>
      <c r="P1957" s="4"/>
      <c r="Q1957" s="4"/>
      <c r="R1957" s="4"/>
      <c r="S1957" s="4"/>
      <c r="T1957" s="4"/>
      <c r="U1957" s="4"/>
      <c r="V1957" s="4"/>
      <c r="W1957" s="4"/>
      <c r="X1957" s="4"/>
      <c r="Y1957" s="4"/>
      <c r="Z1957" s="4"/>
      <c r="AA1957" s="4"/>
      <c r="AB1957" s="5"/>
    </row>
    <row r="1958" spans="1:28" x14ac:dyDescent="0.35">
      <c r="A1958" s="3"/>
      <c r="B1958" s="4"/>
      <c r="C1958" s="4"/>
      <c r="D1958" s="4"/>
      <c r="E1958" s="4"/>
      <c r="F1958" s="4"/>
      <c r="G1958" s="4"/>
      <c r="H1958" s="4"/>
      <c r="I1958" s="4"/>
      <c r="J1958" s="4"/>
      <c r="K1958" s="4"/>
      <c r="L1958" s="4"/>
      <c r="M1958" s="4"/>
      <c r="N1958" s="4"/>
      <c r="O1958" s="4"/>
      <c r="P1958" s="4"/>
      <c r="Q1958" s="4"/>
      <c r="R1958" s="4"/>
      <c r="S1958" s="4"/>
      <c r="T1958" s="4"/>
      <c r="U1958" s="4"/>
      <c r="V1958" s="4"/>
      <c r="W1958" s="4"/>
      <c r="X1958" s="4"/>
      <c r="Y1958" s="4"/>
      <c r="Z1958" s="4"/>
      <c r="AA1958" s="4"/>
      <c r="AB1958" s="5"/>
    </row>
    <row r="1959" spans="1:28" x14ac:dyDescent="0.35">
      <c r="A1959" s="3"/>
      <c r="B1959" s="4"/>
      <c r="C1959" s="4"/>
      <c r="D1959" s="4"/>
      <c r="E1959" s="4"/>
      <c r="F1959" s="4"/>
      <c r="G1959" s="4"/>
      <c r="H1959" s="4"/>
      <c r="I1959" s="4"/>
      <c r="J1959" s="4"/>
      <c r="K1959" s="4"/>
      <c r="L1959" s="4"/>
      <c r="M1959" s="4"/>
      <c r="N1959" s="4"/>
      <c r="O1959" s="4"/>
      <c r="P1959" s="4"/>
      <c r="Q1959" s="4"/>
      <c r="R1959" s="4"/>
      <c r="S1959" s="4"/>
      <c r="T1959" s="4"/>
      <c r="U1959" s="4"/>
      <c r="V1959" s="4"/>
      <c r="W1959" s="4"/>
      <c r="X1959" s="4"/>
      <c r="Y1959" s="4"/>
      <c r="Z1959" s="4"/>
      <c r="AA1959" s="4"/>
      <c r="AB1959" s="5"/>
    </row>
    <row r="1960" spans="1:28" x14ac:dyDescent="0.35">
      <c r="A1960" s="3"/>
      <c r="B1960" s="4"/>
      <c r="C1960" s="4"/>
      <c r="D1960" s="4"/>
      <c r="E1960" s="4"/>
      <c r="F1960" s="4"/>
      <c r="G1960" s="4"/>
      <c r="H1960" s="4"/>
      <c r="I1960" s="4"/>
      <c r="J1960" s="4"/>
      <c r="K1960" s="4"/>
      <c r="L1960" s="4"/>
      <c r="M1960" s="4"/>
      <c r="N1960" s="4"/>
      <c r="O1960" s="4"/>
      <c r="P1960" s="4"/>
      <c r="Q1960" s="4"/>
      <c r="R1960" s="4"/>
      <c r="S1960" s="4"/>
      <c r="T1960" s="4"/>
      <c r="U1960" s="4"/>
      <c r="V1960" s="4"/>
      <c r="W1960" s="4"/>
      <c r="X1960" s="4"/>
      <c r="Y1960" s="4"/>
      <c r="Z1960" s="4"/>
      <c r="AA1960" s="4"/>
      <c r="AB1960" s="5"/>
    </row>
    <row r="1961" spans="1:28" x14ac:dyDescent="0.35">
      <c r="A1961" s="3"/>
      <c r="B1961" s="4"/>
      <c r="C1961" s="4"/>
      <c r="D1961" s="4"/>
      <c r="E1961" s="4"/>
      <c r="F1961" s="4"/>
      <c r="G1961" s="4"/>
      <c r="H1961" s="4"/>
      <c r="I1961" s="4"/>
      <c r="J1961" s="4"/>
      <c r="K1961" s="4"/>
      <c r="L1961" s="4"/>
      <c r="M1961" s="4"/>
      <c r="N1961" s="4"/>
      <c r="O1961" s="4"/>
      <c r="P1961" s="4"/>
      <c r="Q1961" s="4"/>
      <c r="R1961" s="4"/>
      <c r="S1961" s="4"/>
      <c r="T1961" s="4"/>
      <c r="U1961" s="4"/>
      <c r="V1961" s="4"/>
      <c r="W1961" s="4"/>
      <c r="X1961" s="4"/>
      <c r="Y1961" s="4"/>
      <c r="Z1961" s="4"/>
      <c r="AA1961" s="4"/>
      <c r="AB1961" s="5"/>
    </row>
    <row r="1962" spans="1:28" x14ac:dyDescent="0.35">
      <c r="A1962" s="3"/>
      <c r="B1962" s="4"/>
      <c r="C1962" s="4"/>
      <c r="D1962" s="4"/>
      <c r="E1962" s="4"/>
      <c r="F1962" s="4"/>
      <c r="G1962" s="4"/>
      <c r="H1962" s="4"/>
      <c r="I1962" s="4"/>
      <c r="J1962" s="4"/>
      <c r="K1962" s="4"/>
      <c r="L1962" s="4"/>
      <c r="M1962" s="4"/>
      <c r="N1962" s="4"/>
      <c r="O1962" s="4"/>
      <c r="P1962" s="4"/>
      <c r="Q1962" s="4"/>
      <c r="R1962" s="4"/>
      <c r="S1962" s="4"/>
      <c r="T1962" s="4"/>
      <c r="U1962" s="4"/>
      <c r="V1962" s="4"/>
      <c r="W1962" s="4"/>
      <c r="X1962" s="4"/>
      <c r="Y1962" s="4"/>
      <c r="Z1962" s="4"/>
      <c r="AA1962" s="4"/>
      <c r="AB1962" s="5"/>
    </row>
    <row r="1963" spans="1:28" x14ac:dyDescent="0.35">
      <c r="A1963" s="3"/>
      <c r="B1963" s="4"/>
      <c r="C1963" s="4"/>
      <c r="D1963" s="4"/>
      <c r="E1963" s="4"/>
      <c r="F1963" s="4"/>
      <c r="G1963" s="4"/>
      <c r="H1963" s="4"/>
      <c r="I1963" s="4"/>
      <c r="J1963" s="4"/>
      <c r="K1963" s="4"/>
      <c r="L1963" s="4"/>
      <c r="M1963" s="4"/>
      <c r="N1963" s="4"/>
      <c r="O1963" s="4"/>
      <c r="P1963" s="4"/>
      <c r="Q1963" s="4"/>
      <c r="R1963" s="4"/>
      <c r="S1963" s="4"/>
      <c r="T1963" s="4"/>
      <c r="U1963" s="4"/>
      <c r="V1963" s="4"/>
      <c r="W1963" s="4"/>
      <c r="X1963" s="4"/>
      <c r="Y1963" s="4"/>
      <c r="Z1963" s="4"/>
      <c r="AA1963" s="4"/>
      <c r="AB1963" s="5"/>
    </row>
    <row r="1964" spans="1:28" x14ac:dyDescent="0.35">
      <c r="A1964" s="3"/>
      <c r="B1964" s="4"/>
      <c r="C1964" s="4"/>
      <c r="D1964" s="4"/>
      <c r="E1964" s="4"/>
      <c r="F1964" s="4"/>
      <c r="G1964" s="4"/>
      <c r="H1964" s="4"/>
      <c r="I1964" s="4"/>
      <c r="J1964" s="4"/>
      <c r="K1964" s="4"/>
      <c r="L1964" s="4"/>
      <c r="M1964" s="4"/>
      <c r="N1964" s="4"/>
      <c r="O1964" s="4"/>
      <c r="P1964" s="4"/>
      <c r="Q1964" s="4"/>
      <c r="R1964" s="4"/>
      <c r="S1964" s="4"/>
      <c r="T1964" s="4"/>
      <c r="U1964" s="4"/>
      <c r="V1964" s="4"/>
      <c r="W1964" s="4"/>
      <c r="X1964" s="4"/>
      <c r="Y1964" s="4"/>
      <c r="Z1964" s="4"/>
      <c r="AA1964" s="4"/>
      <c r="AB1964" s="5"/>
    </row>
    <row r="1965" spans="1:28" x14ac:dyDescent="0.35">
      <c r="A1965" s="3"/>
      <c r="B1965" s="4"/>
      <c r="C1965" s="4"/>
      <c r="D1965" s="4"/>
      <c r="E1965" s="4"/>
      <c r="F1965" s="4"/>
      <c r="G1965" s="4"/>
      <c r="H1965" s="4"/>
      <c r="I1965" s="4"/>
      <c r="J1965" s="4"/>
      <c r="K1965" s="4"/>
      <c r="L1965" s="4"/>
      <c r="M1965" s="4"/>
      <c r="N1965" s="4"/>
      <c r="O1965" s="4"/>
      <c r="P1965" s="4"/>
      <c r="Q1965" s="4"/>
      <c r="R1965" s="4"/>
      <c r="S1965" s="4"/>
      <c r="T1965" s="4"/>
      <c r="U1965" s="4"/>
      <c r="V1965" s="4"/>
      <c r="W1965" s="4"/>
      <c r="X1965" s="4"/>
      <c r="Y1965" s="4"/>
      <c r="Z1965" s="4"/>
      <c r="AA1965" s="4"/>
      <c r="AB1965" s="5"/>
    </row>
    <row r="1966" spans="1:28" x14ac:dyDescent="0.35">
      <c r="A1966" s="3"/>
      <c r="B1966" s="4"/>
      <c r="C1966" s="4"/>
      <c r="D1966" s="4"/>
      <c r="E1966" s="4"/>
      <c r="F1966" s="4"/>
      <c r="G1966" s="4"/>
      <c r="H1966" s="4"/>
      <c r="I1966" s="4"/>
      <c r="J1966" s="4"/>
      <c r="K1966" s="4"/>
      <c r="L1966" s="4"/>
      <c r="M1966" s="4"/>
      <c r="N1966" s="4"/>
      <c r="O1966" s="4"/>
      <c r="P1966" s="4"/>
      <c r="Q1966" s="4"/>
      <c r="R1966" s="4"/>
      <c r="S1966" s="4"/>
      <c r="T1966" s="4"/>
      <c r="U1966" s="4"/>
      <c r="V1966" s="4"/>
      <c r="W1966" s="4"/>
      <c r="X1966" s="4"/>
      <c r="Y1966" s="4"/>
      <c r="Z1966" s="4"/>
      <c r="AA1966" s="4"/>
      <c r="AB1966" s="5"/>
    </row>
    <row r="1967" spans="1:28" x14ac:dyDescent="0.35">
      <c r="A1967" s="3"/>
      <c r="B1967" s="4"/>
      <c r="C1967" s="4"/>
      <c r="D1967" s="4"/>
      <c r="E1967" s="4"/>
      <c r="F1967" s="4"/>
      <c r="G1967" s="4"/>
      <c r="H1967" s="4"/>
      <c r="I1967" s="4"/>
      <c r="J1967" s="4"/>
      <c r="K1967" s="4"/>
      <c r="L1967" s="4"/>
      <c r="M1967" s="4"/>
      <c r="N1967" s="4"/>
      <c r="O1967" s="4"/>
      <c r="P1967" s="4"/>
      <c r="Q1967" s="4"/>
      <c r="R1967" s="4"/>
      <c r="S1967" s="4"/>
      <c r="T1967" s="4"/>
      <c r="U1967" s="4"/>
      <c r="V1967" s="4"/>
      <c r="W1967" s="4"/>
      <c r="X1967" s="4"/>
      <c r="Y1967" s="4"/>
      <c r="Z1967" s="4"/>
      <c r="AA1967" s="4"/>
      <c r="AB1967" s="5"/>
    </row>
    <row r="1968" spans="1:28" x14ac:dyDescent="0.35">
      <c r="A1968" s="3"/>
      <c r="B1968" s="4"/>
      <c r="C1968" s="4"/>
      <c r="D1968" s="4"/>
      <c r="E1968" s="4"/>
      <c r="F1968" s="4"/>
      <c r="G1968" s="4"/>
      <c r="H1968" s="4"/>
      <c r="I1968" s="4"/>
      <c r="J1968" s="4"/>
      <c r="K1968" s="4"/>
      <c r="L1968" s="4"/>
      <c r="M1968" s="4"/>
      <c r="N1968" s="4"/>
      <c r="O1968" s="4"/>
      <c r="P1968" s="4"/>
      <c r="Q1968" s="4"/>
      <c r="R1968" s="4"/>
      <c r="S1968" s="4"/>
      <c r="T1968" s="4"/>
      <c r="U1968" s="4"/>
      <c r="V1968" s="4"/>
      <c r="W1968" s="4"/>
      <c r="X1968" s="4"/>
      <c r="Y1968" s="4"/>
      <c r="Z1968" s="4"/>
      <c r="AA1968" s="4"/>
      <c r="AB1968" s="5"/>
    </row>
    <row r="1969" spans="1:28" x14ac:dyDescent="0.35">
      <c r="A1969" s="3"/>
      <c r="B1969" s="4"/>
      <c r="C1969" s="4"/>
      <c r="D1969" s="4"/>
      <c r="E1969" s="4"/>
      <c r="F1969" s="4"/>
      <c r="G1969" s="4"/>
      <c r="H1969" s="4"/>
      <c r="I1969" s="4"/>
      <c r="J1969" s="4"/>
      <c r="K1969" s="4"/>
      <c r="L1969" s="4"/>
      <c r="M1969" s="4"/>
      <c r="N1969" s="4"/>
      <c r="O1969" s="4"/>
      <c r="P1969" s="4"/>
      <c r="Q1969" s="4"/>
      <c r="R1969" s="4"/>
      <c r="S1969" s="4"/>
      <c r="T1969" s="4"/>
      <c r="U1969" s="4"/>
      <c r="V1969" s="4"/>
      <c r="W1969" s="4"/>
      <c r="X1969" s="4"/>
      <c r="Y1969" s="4"/>
      <c r="Z1969" s="4"/>
      <c r="AA1969" s="4"/>
      <c r="AB1969" s="5"/>
    </row>
    <row r="1970" spans="1:28" x14ac:dyDescent="0.35">
      <c r="A1970" s="3"/>
      <c r="B1970" s="4"/>
      <c r="C1970" s="4"/>
      <c r="D1970" s="4"/>
      <c r="E1970" s="4"/>
      <c r="F1970" s="4"/>
      <c r="G1970" s="4"/>
      <c r="H1970" s="4"/>
      <c r="I1970" s="4"/>
      <c r="J1970" s="4"/>
      <c r="K1970" s="4"/>
      <c r="L1970" s="4"/>
      <c r="M1970" s="4"/>
      <c r="N1970" s="4"/>
      <c r="O1970" s="4"/>
      <c r="P1970" s="4"/>
      <c r="Q1970" s="4"/>
      <c r="R1970" s="4"/>
      <c r="S1970" s="4"/>
      <c r="T1970" s="4"/>
      <c r="U1970" s="4"/>
      <c r="V1970" s="4"/>
      <c r="W1970" s="4"/>
      <c r="X1970" s="4"/>
      <c r="Y1970" s="4"/>
      <c r="Z1970" s="4"/>
      <c r="AA1970" s="4"/>
      <c r="AB1970" s="5"/>
    </row>
    <row r="1971" spans="1:28" x14ac:dyDescent="0.35">
      <c r="A1971" s="3"/>
      <c r="B1971" s="4"/>
      <c r="C1971" s="4"/>
      <c r="D1971" s="4"/>
      <c r="E1971" s="4"/>
      <c r="F1971" s="4"/>
      <c r="G1971" s="4"/>
      <c r="H1971" s="4"/>
      <c r="I1971" s="4"/>
      <c r="J1971" s="4"/>
      <c r="K1971" s="4"/>
      <c r="L1971" s="4"/>
      <c r="M1971" s="4"/>
      <c r="N1971" s="4"/>
      <c r="O1971" s="4"/>
      <c r="P1971" s="4"/>
      <c r="Q1971" s="4"/>
      <c r="R1971" s="4"/>
      <c r="S1971" s="4"/>
      <c r="T1971" s="4"/>
      <c r="U1971" s="4"/>
      <c r="V1971" s="4"/>
      <c r="W1971" s="4"/>
      <c r="X1971" s="4"/>
      <c r="Y1971" s="4"/>
      <c r="Z1971" s="4"/>
      <c r="AA1971" s="4"/>
      <c r="AB1971" s="5"/>
    </row>
    <row r="1972" spans="1:28" x14ac:dyDescent="0.35">
      <c r="A1972" s="3"/>
      <c r="B1972" s="4"/>
      <c r="C1972" s="4"/>
      <c r="D1972" s="4"/>
      <c r="E1972" s="4"/>
      <c r="F1972" s="4"/>
      <c r="G1972" s="4"/>
      <c r="H1972" s="4"/>
      <c r="I1972" s="4"/>
      <c r="J1972" s="4"/>
      <c r="K1972" s="4"/>
      <c r="L1972" s="4"/>
      <c r="M1972" s="4"/>
      <c r="N1972" s="4"/>
      <c r="O1972" s="4"/>
      <c r="P1972" s="4"/>
      <c r="Q1972" s="4"/>
      <c r="R1972" s="4"/>
      <c r="S1972" s="4"/>
      <c r="T1972" s="4"/>
      <c r="U1972" s="4"/>
      <c r="V1972" s="4"/>
      <c r="W1972" s="4"/>
      <c r="X1972" s="4"/>
      <c r="Y1972" s="4"/>
      <c r="Z1972" s="4"/>
      <c r="AA1972" s="4"/>
      <c r="AB1972" s="5"/>
    </row>
    <row r="1973" spans="1:28" x14ac:dyDescent="0.35">
      <c r="A1973" s="3"/>
      <c r="B1973" s="4"/>
      <c r="C1973" s="4"/>
      <c r="D1973" s="4"/>
      <c r="E1973" s="4"/>
      <c r="F1973" s="4"/>
      <c r="G1973" s="4"/>
      <c r="H1973" s="4"/>
      <c r="I1973" s="4"/>
      <c r="J1973" s="4"/>
      <c r="K1973" s="4"/>
      <c r="L1973" s="4"/>
      <c r="M1973" s="4"/>
      <c r="N1973" s="4"/>
      <c r="O1973" s="4"/>
      <c r="P1973" s="4"/>
      <c r="Q1973" s="4"/>
      <c r="R1973" s="4"/>
      <c r="S1973" s="4"/>
      <c r="T1973" s="4"/>
      <c r="U1973" s="4"/>
      <c r="V1973" s="4"/>
      <c r="W1973" s="4"/>
      <c r="X1973" s="4"/>
      <c r="Y1973" s="4"/>
      <c r="Z1973" s="4"/>
      <c r="AA1973" s="4"/>
      <c r="AB1973" s="5"/>
    </row>
    <row r="1974" spans="1:28" x14ac:dyDescent="0.35">
      <c r="A1974" s="3"/>
      <c r="B1974" s="4"/>
      <c r="C1974" s="4"/>
      <c r="D1974" s="4"/>
      <c r="E1974" s="4"/>
      <c r="F1974" s="4"/>
      <c r="G1974" s="4"/>
      <c r="H1974" s="4"/>
      <c r="I1974" s="4"/>
      <c r="J1974" s="4"/>
      <c r="K1974" s="4"/>
      <c r="L1974" s="4"/>
      <c r="M1974" s="4"/>
      <c r="N1974" s="4"/>
      <c r="O1974" s="4"/>
      <c r="P1974" s="4"/>
      <c r="Q1974" s="4"/>
      <c r="R1974" s="4"/>
      <c r="S1974" s="4"/>
      <c r="T1974" s="4"/>
      <c r="U1974" s="4"/>
      <c r="V1974" s="4"/>
      <c r="W1974" s="4"/>
      <c r="X1974" s="4"/>
      <c r="Y1974" s="4"/>
      <c r="Z1974" s="4"/>
      <c r="AA1974" s="4"/>
      <c r="AB1974" s="5"/>
    </row>
    <row r="1975" spans="1:28" x14ac:dyDescent="0.35">
      <c r="A1975" s="3"/>
      <c r="B1975" s="4"/>
      <c r="C1975" s="4"/>
      <c r="D1975" s="4"/>
      <c r="E1975" s="4"/>
      <c r="F1975" s="4"/>
      <c r="G1975" s="4"/>
      <c r="H1975" s="4"/>
      <c r="I1975" s="4"/>
      <c r="J1975" s="4"/>
      <c r="K1975" s="4"/>
      <c r="L1975" s="4"/>
      <c r="M1975" s="4"/>
      <c r="N1975" s="4"/>
      <c r="O1975" s="4"/>
      <c r="P1975" s="4"/>
      <c r="Q1975" s="4"/>
      <c r="R1975" s="4"/>
      <c r="S1975" s="4"/>
      <c r="T1975" s="4"/>
      <c r="U1975" s="4"/>
      <c r="V1975" s="4"/>
      <c r="W1975" s="4"/>
      <c r="X1975" s="4"/>
      <c r="Y1975" s="4"/>
      <c r="Z1975" s="4"/>
      <c r="AA1975" s="4"/>
      <c r="AB1975" s="5"/>
    </row>
    <row r="1976" spans="1:28" x14ac:dyDescent="0.35">
      <c r="A1976" s="3"/>
      <c r="B1976" s="4"/>
      <c r="C1976" s="4"/>
      <c r="D1976" s="4"/>
      <c r="E1976" s="4"/>
      <c r="F1976" s="4"/>
      <c r="G1976" s="4"/>
      <c r="H1976" s="4"/>
      <c r="I1976" s="4"/>
      <c r="J1976" s="4"/>
      <c r="K1976" s="4"/>
      <c r="L1976" s="4"/>
      <c r="M1976" s="4"/>
      <c r="N1976" s="4"/>
      <c r="O1976" s="4"/>
      <c r="P1976" s="4"/>
      <c r="Q1976" s="4"/>
      <c r="R1976" s="4"/>
      <c r="S1976" s="4"/>
      <c r="T1976" s="4"/>
      <c r="U1976" s="4"/>
      <c r="V1976" s="4"/>
      <c r="W1976" s="4"/>
      <c r="X1976" s="4"/>
      <c r="Y1976" s="4"/>
      <c r="Z1976" s="4"/>
      <c r="AA1976" s="4"/>
      <c r="AB1976" s="5"/>
    </row>
    <row r="1977" spans="1:28" x14ac:dyDescent="0.35">
      <c r="A1977" s="3"/>
      <c r="B1977" s="4"/>
      <c r="C1977" s="4"/>
      <c r="D1977" s="4"/>
      <c r="E1977" s="4"/>
      <c r="F1977" s="4"/>
      <c r="G1977" s="4"/>
      <c r="H1977" s="4"/>
      <c r="I1977" s="4"/>
      <c r="J1977" s="4"/>
      <c r="K1977" s="4"/>
      <c r="L1977" s="4"/>
      <c r="M1977" s="4"/>
      <c r="N1977" s="4"/>
      <c r="O1977" s="4"/>
      <c r="P1977" s="4"/>
      <c r="Q1977" s="4"/>
      <c r="R1977" s="4"/>
      <c r="S1977" s="4"/>
      <c r="T1977" s="4"/>
      <c r="U1977" s="4"/>
      <c r="V1977" s="4"/>
      <c r="W1977" s="4"/>
      <c r="X1977" s="4"/>
      <c r="Y1977" s="4"/>
      <c r="Z1977" s="4"/>
      <c r="AA1977" s="4"/>
      <c r="AB1977" s="5"/>
    </row>
    <row r="1978" spans="1:28" x14ac:dyDescent="0.35">
      <c r="A1978" s="3"/>
      <c r="B1978" s="4"/>
      <c r="C1978" s="4"/>
      <c r="D1978" s="4"/>
      <c r="E1978" s="4"/>
      <c r="F1978" s="4"/>
      <c r="G1978" s="4"/>
      <c r="H1978" s="4"/>
      <c r="I1978" s="4"/>
      <c r="J1978" s="4"/>
      <c r="K1978" s="4"/>
      <c r="L1978" s="4"/>
      <c r="M1978" s="4"/>
      <c r="N1978" s="4"/>
      <c r="O1978" s="4"/>
      <c r="P1978" s="4"/>
      <c r="Q1978" s="4"/>
      <c r="R1978" s="4"/>
      <c r="S1978" s="4"/>
      <c r="T1978" s="4"/>
      <c r="U1978" s="4"/>
      <c r="V1978" s="4"/>
      <c r="W1978" s="4"/>
      <c r="X1978" s="4"/>
      <c r="Y1978" s="4"/>
      <c r="Z1978" s="4"/>
      <c r="AA1978" s="4"/>
      <c r="AB1978" s="5"/>
    </row>
    <row r="1979" spans="1:28" x14ac:dyDescent="0.35">
      <c r="A1979" s="3"/>
      <c r="B1979" s="4"/>
      <c r="C1979" s="4"/>
      <c r="D1979" s="4"/>
      <c r="E1979" s="4"/>
      <c r="F1979" s="4"/>
      <c r="G1979" s="4"/>
      <c r="H1979" s="4"/>
      <c r="I1979" s="4"/>
      <c r="J1979" s="4"/>
      <c r="K1979" s="4"/>
      <c r="L1979" s="4"/>
      <c r="M1979" s="4"/>
      <c r="N1979" s="4"/>
      <c r="O1979" s="4"/>
      <c r="P1979" s="4"/>
      <c r="Q1979" s="4"/>
      <c r="R1979" s="4"/>
      <c r="S1979" s="4"/>
      <c r="T1979" s="4"/>
      <c r="U1979" s="4"/>
      <c r="V1979" s="4"/>
      <c r="W1979" s="4"/>
      <c r="X1979" s="4"/>
      <c r="Y1979" s="4"/>
      <c r="Z1979" s="4"/>
      <c r="AA1979" s="4"/>
      <c r="AB1979" s="5"/>
    </row>
    <row r="1980" spans="1:28" x14ac:dyDescent="0.35">
      <c r="A1980" s="3"/>
      <c r="B1980" s="4"/>
      <c r="C1980" s="4"/>
      <c r="D1980" s="4"/>
      <c r="E1980" s="4"/>
      <c r="F1980" s="4"/>
      <c r="G1980" s="4"/>
      <c r="H1980" s="4"/>
      <c r="I1980" s="4"/>
      <c r="J1980" s="4"/>
      <c r="K1980" s="4"/>
      <c r="L1980" s="4"/>
      <c r="M1980" s="4"/>
      <c r="N1980" s="4"/>
      <c r="O1980" s="4"/>
      <c r="P1980" s="4"/>
      <c r="Q1980" s="4"/>
      <c r="R1980" s="4"/>
      <c r="S1980" s="4"/>
      <c r="T1980" s="4"/>
      <c r="U1980" s="4"/>
      <c r="V1980" s="4"/>
      <c r="W1980" s="4"/>
      <c r="X1980" s="4"/>
      <c r="Y1980" s="4"/>
      <c r="Z1980" s="4"/>
      <c r="AA1980" s="4"/>
      <c r="AB1980" s="5"/>
    </row>
    <row r="1981" spans="1:28" x14ac:dyDescent="0.35">
      <c r="A1981" s="3"/>
      <c r="B1981" s="4"/>
      <c r="C1981" s="4"/>
      <c r="D1981" s="4"/>
      <c r="E1981" s="4"/>
      <c r="F1981" s="4"/>
      <c r="G1981" s="4"/>
      <c r="H1981" s="4"/>
      <c r="I1981" s="4"/>
      <c r="J1981" s="4"/>
      <c r="K1981" s="4"/>
      <c r="L1981" s="4"/>
      <c r="M1981" s="4"/>
      <c r="N1981" s="4"/>
      <c r="O1981" s="4"/>
      <c r="P1981" s="4"/>
      <c r="Q1981" s="4"/>
      <c r="R1981" s="4"/>
      <c r="S1981" s="4"/>
      <c r="T1981" s="4"/>
      <c r="U1981" s="4"/>
      <c r="V1981" s="4"/>
      <c r="W1981" s="4"/>
      <c r="X1981" s="4"/>
      <c r="Y1981" s="4"/>
      <c r="Z1981" s="4"/>
      <c r="AA1981" s="4"/>
      <c r="AB1981" s="5"/>
    </row>
    <row r="1982" spans="1:28" x14ac:dyDescent="0.35">
      <c r="A1982" s="3"/>
      <c r="B1982" s="4"/>
      <c r="C1982" s="4"/>
      <c r="D1982" s="4"/>
      <c r="E1982" s="4"/>
      <c r="F1982" s="4"/>
      <c r="G1982" s="4"/>
      <c r="H1982" s="4"/>
      <c r="I1982" s="4"/>
      <c r="J1982" s="4"/>
      <c r="K1982" s="4"/>
      <c r="L1982" s="4"/>
      <c r="M1982" s="4"/>
      <c r="N1982" s="4"/>
      <c r="O1982" s="4"/>
      <c r="P1982" s="4"/>
      <c r="Q1982" s="4"/>
      <c r="R1982" s="4"/>
      <c r="S1982" s="4"/>
      <c r="T1982" s="4"/>
      <c r="U1982" s="4"/>
      <c r="V1982" s="4"/>
      <c r="W1982" s="4"/>
      <c r="X1982" s="4"/>
      <c r="Y1982" s="4"/>
      <c r="Z1982" s="4"/>
      <c r="AA1982" s="4"/>
      <c r="AB1982" s="5"/>
    </row>
    <row r="1983" spans="1:28" x14ac:dyDescent="0.35">
      <c r="A1983" s="3"/>
      <c r="B1983" s="4"/>
      <c r="C1983" s="4"/>
      <c r="D1983" s="4"/>
      <c r="E1983" s="4"/>
      <c r="F1983" s="4"/>
      <c r="G1983" s="4"/>
      <c r="H1983" s="4"/>
      <c r="I1983" s="4"/>
      <c r="J1983" s="4"/>
      <c r="K1983" s="4"/>
      <c r="L1983" s="4"/>
      <c r="M1983" s="4"/>
      <c r="N1983" s="4"/>
      <c r="O1983" s="4"/>
      <c r="P1983" s="4"/>
      <c r="Q1983" s="4"/>
      <c r="R1983" s="4"/>
      <c r="S1983" s="4"/>
      <c r="T1983" s="4"/>
      <c r="U1983" s="4"/>
      <c r="V1983" s="4"/>
      <c r="W1983" s="4"/>
      <c r="X1983" s="4"/>
      <c r="Y1983" s="4"/>
      <c r="Z1983" s="4"/>
      <c r="AA1983" s="4"/>
      <c r="AB1983" s="5"/>
    </row>
    <row r="1984" spans="1:28" x14ac:dyDescent="0.35">
      <c r="A1984" s="3"/>
      <c r="B1984" s="4"/>
      <c r="C1984" s="4"/>
      <c r="D1984" s="4"/>
      <c r="E1984" s="4"/>
      <c r="F1984" s="4"/>
      <c r="G1984" s="4"/>
      <c r="H1984" s="4"/>
      <c r="I1984" s="4"/>
      <c r="J1984" s="4"/>
      <c r="K1984" s="4"/>
      <c r="L1984" s="4"/>
      <c r="M1984" s="4"/>
      <c r="N1984" s="4"/>
      <c r="O1984" s="4"/>
      <c r="P1984" s="4"/>
      <c r="Q1984" s="4"/>
      <c r="R1984" s="4"/>
      <c r="S1984" s="4"/>
      <c r="T1984" s="4"/>
      <c r="U1984" s="4"/>
      <c r="V1984" s="4"/>
      <c r="W1984" s="4"/>
      <c r="X1984" s="4"/>
      <c r="Y1984" s="4"/>
      <c r="Z1984" s="4"/>
      <c r="AA1984" s="4"/>
      <c r="AB1984" s="5"/>
    </row>
    <row r="1985" spans="1:28" x14ac:dyDescent="0.35">
      <c r="A1985" s="3"/>
      <c r="B1985" s="4"/>
      <c r="C1985" s="4"/>
      <c r="D1985" s="4"/>
      <c r="E1985" s="4"/>
      <c r="F1985" s="4"/>
      <c r="G1985" s="4"/>
      <c r="H1985" s="4"/>
      <c r="I1985" s="4"/>
      <c r="J1985" s="4"/>
      <c r="K1985" s="4"/>
      <c r="L1985" s="4"/>
      <c r="M1985" s="4"/>
      <c r="N1985" s="4"/>
      <c r="O1985" s="4"/>
      <c r="P1985" s="4"/>
      <c r="Q1985" s="4"/>
      <c r="R1985" s="4"/>
      <c r="S1985" s="4"/>
      <c r="T1985" s="4"/>
      <c r="U1985" s="4"/>
      <c r="V1985" s="4"/>
      <c r="W1985" s="4"/>
      <c r="X1985" s="4"/>
      <c r="Y1985" s="4"/>
      <c r="Z1985" s="4"/>
      <c r="AA1985" s="4"/>
      <c r="AB1985" s="5"/>
    </row>
    <row r="1986" spans="1:28" x14ac:dyDescent="0.35">
      <c r="A1986" s="3"/>
      <c r="B1986" s="4"/>
      <c r="C1986" s="4"/>
      <c r="D1986" s="4"/>
      <c r="E1986" s="4"/>
      <c r="F1986" s="4"/>
      <c r="G1986" s="4"/>
      <c r="H1986" s="4"/>
      <c r="I1986" s="4"/>
      <c r="J1986" s="4"/>
      <c r="K1986" s="4"/>
      <c r="L1986" s="4"/>
      <c r="M1986" s="4"/>
      <c r="N1986" s="4"/>
      <c r="O1986" s="4"/>
      <c r="P1986" s="4"/>
      <c r="Q1986" s="4"/>
      <c r="R1986" s="4"/>
      <c r="S1986" s="4"/>
      <c r="T1986" s="4"/>
      <c r="U1986" s="4"/>
      <c r="V1986" s="4"/>
      <c r="W1986" s="4"/>
      <c r="X1986" s="4"/>
      <c r="Y1986" s="4"/>
      <c r="Z1986" s="4"/>
      <c r="AA1986" s="4"/>
      <c r="AB1986" s="5"/>
    </row>
    <row r="1987" spans="1:28" x14ac:dyDescent="0.35">
      <c r="A1987" s="3"/>
      <c r="B1987" s="4"/>
      <c r="C1987" s="4"/>
      <c r="D1987" s="4"/>
      <c r="E1987" s="4"/>
      <c r="F1987" s="4"/>
      <c r="G1987" s="4"/>
      <c r="H1987" s="4"/>
      <c r="I1987" s="4"/>
      <c r="J1987" s="4"/>
      <c r="K1987" s="4"/>
      <c r="L1987" s="4"/>
      <c r="M1987" s="4"/>
      <c r="N1987" s="4"/>
      <c r="O1987" s="4"/>
      <c r="P1987" s="4"/>
      <c r="Q1987" s="4"/>
      <c r="R1987" s="4"/>
      <c r="S1987" s="4"/>
      <c r="T1987" s="4"/>
      <c r="U1987" s="4"/>
      <c r="V1987" s="4"/>
      <c r="W1987" s="4"/>
      <c r="X1987" s="4"/>
      <c r="Y1987" s="4"/>
      <c r="Z1987" s="4"/>
      <c r="AA1987" s="4"/>
      <c r="AB1987" s="5"/>
    </row>
    <row r="1988" spans="1:28" x14ac:dyDescent="0.35">
      <c r="A1988" s="3"/>
      <c r="B1988" s="4"/>
      <c r="C1988" s="4"/>
      <c r="D1988" s="4"/>
      <c r="E1988" s="4"/>
      <c r="F1988" s="4"/>
      <c r="G1988" s="4"/>
      <c r="H1988" s="4"/>
      <c r="I1988" s="4"/>
      <c r="J1988" s="4"/>
      <c r="K1988" s="4"/>
      <c r="L1988" s="4"/>
      <c r="M1988" s="4"/>
      <c r="N1988" s="4"/>
      <c r="O1988" s="4"/>
      <c r="P1988" s="4"/>
      <c r="Q1988" s="4"/>
      <c r="R1988" s="4"/>
      <c r="S1988" s="4"/>
      <c r="T1988" s="4"/>
      <c r="U1988" s="4"/>
      <c r="V1988" s="4"/>
      <c r="W1988" s="4"/>
      <c r="X1988" s="4"/>
      <c r="Y1988" s="4"/>
      <c r="Z1988" s="4"/>
      <c r="AA1988" s="4"/>
      <c r="AB1988" s="5"/>
    </row>
    <row r="1989" spans="1:28" x14ac:dyDescent="0.35">
      <c r="A1989" s="3"/>
      <c r="B1989" s="4"/>
      <c r="C1989" s="4"/>
      <c r="D1989" s="4"/>
      <c r="E1989" s="4"/>
      <c r="F1989" s="4"/>
      <c r="G1989" s="4"/>
      <c r="H1989" s="4"/>
      <c r="I1989" s="4"/>
      <c r="J1989" s="4"/>
      <c r="K1989" s="4"/>
      <c r="L1989" s="4"/>
      <c r="M1989" s="4"/>
      <c r="N1989" s="4"/>
      <c r="O1989" s="4"/>
      <c r="P1989" s="4"/>
      <c r="Q1989" s="4"/>
      <c r="R1989" s="4"/>
      <c r="S1989" s="4"/>
      <c r="T1989" s="4"/>
      <c r="U1989" s="4"/>
      <c r="V1989" s="4"/>
      <c r="W1989" s="4"/>
      <c r="X1989" s="4"/>
      <c r="Y1989" s="4"/>
      <c r="Z1989" s="4"/>
      <c r="AA1989" s="4"/>
      <c r="AB1989" s="5"/>
    </row>
    <row r="1990" spans="1:28" x14ac:dyDescent="0.35">
      <c r="A1990" s="3"/>
      <c r="B1990" s="4"/>
      <c r="C1990" s="4"/>
      <c r="D1990" s="4"/>
      <c r="E1990" s="4"/>
      <c r="F1990" s="4"/>
      <c r="G1990" s="4"/>
      <c r="H1990" s="4"/>
      <c r="I1990" s="4"/>
      <c r="J1990" s="4"/>
      <c r="K1990" s="4"/>
      <c r="L1990" s="4"/>
      <c r="M1990" s="4"/>
      <c r="N1990" s="4"/>
      <c r="O1990" s="4"/>
      <c r="P1990" s="4"/>
      <c r="Q1990" s="4"/>
      <c r="R1990" s="4"/>
      <c r="S1990" s="4"/>
      <c r="T1990" s="4"/>
      <c r="U1990" s="4"/>
      <c r="V1990" s="4"/>
      <c r="W1990" s="4"/>
      <c r="X1990" s="4"/>
      <c r="Y1990" s="4"/>
      <c r="Z1990" s="4"/>
      <c r="AA1990" s="4"/>
      <c r="AB1990" s="5"/>
    </row>
    <row r="1991" spans="1:28" x14ac:dyDescent="0.35">
      <c r="A1991" s="3"/>
      <c r="B1991" s="4"/>
      <c r="C1991" s="4"/>
      <c r="D1991" s="4"/>
      <c r="E1991" s="4"/>
      <c r="F1991" s="4"/>
      <c r="G1991" s="4"/>
      <c r="H1991" s="4"/>
      <c r="I1991" s="4"/>
      <c r="J1991" s="4"/>
      <c r="K1991" s="4"/>
      <c r="L1991" s="4"/>
      <c r="M1991" s="4"/>
      <c r="N1991" s="4"/>
      <c r="O1991" s="4"/>
      <c r="P1991" s="4"/>
      <c r="Q1991" s="4"/>
      <c r="R1991" s="4"/>
      <c r="S1991" s="4"/>
      <c r="T1991" s="4"/>
      <c r="U1991" s="4"/>
      <c r="V1991" s="4"/>
      <c r="W1991" s="4"/>
      <c r="X1991" s="4"/>
      <c r="Y1991" s="4"/>
      <c r="Z1991" s="4"/>
      <c r="AA1991" s="4"/>
      <c r="AB1991" s="5"/>
    </row>
    <row r="1992" spans="1:28" x14ac:dyDescent="0.35">
      <c r="A1992" s="3"/>
      <c r="B1992" s="4"/>
      <c r="C1992" s="4"/>
      <c r="D1992" s="4"/>
      <c r="E1992" s="4"/>
      <c r="F1992" s="4"/>
      <c r="G1992" s="4"/>
      <c r="H1992" s="4"/>
      <c r="I1992" s="4"/>
      <c r="J1992" s="4"/>
      <c r="K1992" s="4"/>
      <c r="L1992" s="4"/>
      <c r="M1992" s="4"/>
      <c r="N1992" s="4"/>
      <c r="O1992" s="4"/>
      <c r="P1992" s="4"/>
      <c r="Q1992" s="4"/>
      <c r="R1992" s="4"/>
      <c r="S1992" s="4"/>
      <c r="T1992" s="4"/>
      <c r="U1992" s="4"/>
      <c r="V1992" s="4"/>
      <c r="W1992" s="4"/>
      <c r="X1992" s="4"/>
      <c r="Y1992" s="4"/>
      <c r="Z1992" s="4"/>
      <c r="AA1992" s="4"/>
      <c r="AB1992" s="5"/>
    </row>
    <row r="1993" spans="1:28" x14ac:dyDescent="0.35">
      <c r="A1993" s="3"/>
      <c r="B1993" s="4"/>
      <c r="C1993" s="4"/>
      <c r="D1993" s="4"/>
      <c r="E1993" s="4"/>
      <c r="F1993" s="4"/>
      <c r="G1993" s="4"/>
      <c r="H1993" s="4"/>
      <c r="I1993" s="4"/>
      <c r="J1993" s="4"/>
      <c r="K1993" s="4"/>
      <c r="L1993" s="4"/>
      <c r="M1993" s="4"/>
      <c r="N1993" s="4"/>
      <c r="O1993" s="4"/>
      <c r="P1993" s="4"/>
      <c r="Q1993" s="4"/>
      <c r="R1993" s="4"/>
      <c r="S1993" s="4"/>
      <c r="T1993" s="4"/>
      <c r="U1993" s="4"/>
      <c r="V1993" s="4"/>
      <c r="W1993" s="4"/>
      <c r="X1993" s="4"/>
      <c r="Y1993" s="4"/>
      <c r="Z1993" s="4"/>
      <c r="AA1993" s="4"/>
      <c r="AB1993" s="5"/>
    </row>
    <row r="1994" spans="1:28" x14ac:dyDescent="0.35">
      <c r="A1994" s="3"/>
      <c r="B1994" s="4"/>
      <c r="C1994" s="4"/>
      <c r="D1994" s="4"/>
      <c r="E1994" s="4"/>
      <c r="F1994" s="4"/>
      <c r="G1994" s="4"/>
      <c r="H1994" s="4"/>
      <c r="I1994" s="4"/>
      <c r="J1994" s="4"/>
      <c r="K1994" s="4"/>
      <c r="L1994" s="4"/>
      <c r="M1994" s="4"/>
      <c r="N1994" s="4"/>
      <c r="O1994" s="4"/>
      <c r="P1994" s="4"/>
      <c r="Q1994" s="4"/>
      <c r="R1994" s="4"/>
      <c r="S1994" s="4"/>
      <c r="T1994" s="4"/>
      <c r="U1994" s="4"/>
      <c r="V1994" s="4"/>
      <c r="W1994" s="4"/>
      <c r="X1994" s="4"/>
      <c r="Y1994" s="4"/>
      <c r="Z1994" s="4"/>
      <c r="AA1994" s="4"/>
      <c r="AB1994" s="5"/>
    </row>
    <row r="1995" spans="1:28" x14ac:dyDescent="0.35">
      <c r="A1995" s="3"/>
      <c r="B1995" s="4"/>
      <c r="C1995" s="4"/>
      <c r="D1995" s="4"/>
      <c r="E1995" s="4"/>
      <c r="F1995" s="4"/>
      <c r="G1995" s="4"/>
      <c r="H1995" s="4"/>
      <c r="I1995" s="4"/>
      <c r="J1995" s="4"/>
      <c r="K1995" s="4"/>
      <c r="L1995" s="4"/>
      <c r="M1995" s="4"/>
      <c r="N1995" s="4"/>
      <c r="O1995" s="4"/>
      <c r="P1995" s="4"/>
      <c r="Q1995" s="4"/>
      <c r="R1995" s="4"/>
      <c r="S1995" s="4"/>
      <c r="T1995" s="4"/>
      <c r="U1995" s="4"/>
      <c r="V1995" s="4"/>
      <c r="W1995" s="4"/>
      <c r="X1995" s="4"/>
      <c r="Y1995" s="4"/>
      <c r="Z1995" s="4"/>
      <c r="AA1995" s="4"/>
      <c r="AB1995" s="5"/>
    </row>
    <row r="1996" spans="1:28" x14ac:dyDescent="0.35">
      <c r="A1996" s="3"/>
      <c r="B1996" s="4"/>
      <c r="C1996" s="4"/>
      <c r="D1996" s="4"/>
      <c r="E1996" s="4"/>
      <c r="F1996" s="4"/>
      <c r="G1996" s="4"/>
      <c r="H1996" s="4"/>
      <c r="I1996" s="4"/>
      <c r="J1996" s="4"/>
      <c r="K1996" s="4"/>
      <c r="L1996" s="4"/>
      <c r="M1996" s="4"/>
      <c r="N1996" s="4"/>
      <c r="O1996" s="4"/>
      <c r="P1996" s="4"/>
      <c r="Q1996" s="4"/>
      <c r="R1996" s="4"/>
      <c r="S1996" s="4"/>
      <c r="T1996" s="4"/>
      <c r="U1996" s="4"/>
      <c r="V1996" s="4"/>
      <c r="W1996" s="4"/>
      <c r="X1996" s="4"/>
      <c r="Y1996" s="4"/>
      <c r="Z1996" s="4"/>
      <c r="AA1996" s="4"/>
      <c r="AB1996" s="5"/>
    </row>
    <row r="1997" spans="1:28" x14ac:dyDescent="0.35">
      <c r="A1997" s="3"/>
      <c r="B1997" s="4"/>
      <c r="C1997" s="4"/>
      <c r="D1997" s="4"/>
      <c r="E1997" s="4"/>
      <c r="F1997" s="4"/>
      <c r="G1997" s="4"/>
      <c r="H1997" s="4"/>
      <c r="I1997" s="4"/>
      <c r="J1997" s="4"/>
      <c r="K1997" s="4"/>
      <c r="L1997" s="4"/>
      <c r="M1997" s="4"/>
      <c r="N1997" s="4"/>
      <c r="O1997" s="4"/>
      <c r="P1997" s="4"/>
      <c r="Q1997" s="4"/>
      <c r="R1997" s="4"/>
      <c r="S1997" s="4"/>
      <c r="T1997" s="4"/>
      <c r="U1997" s="4"/>
      <c r="V1997" s="4"/>
      <c r="W1997" s="4"/>
      <c r="X1997" s="4"/>
      <c r="Y1997" s="4"/>
      <c r="Z1997" s="4"/>
      <c r="AA1997" s="4"/>
      <c r="AB1997" s="5"/>
    </row>
    <row r="1998" spans="1:28" x14ac:dyDescent="0.35">
      <c r="A1998" s="3"/>
      <c r="B1998" s="4"/>
      <c r="C1998" s="4"/>
      <c r="D1998" s="4"/>
      <c r="E1998" s="4"/>
      <c r="F1998" s="4"/>
      <c r="G1998" s="4"/>
      <c r="H1998" s="4"/>
      <c r="I1998" s="4"/>
      <c r="J1998" s="4"/>
      <c r="K1998" s="4"/>
      <c r="L1998" s="4"/>
      <c r="M1998" s="4"/>
      <c r="N1998" s="4"/>
      <c r="O1998" s="4"/>
      <c r="P1998" s="4"/>
      <c r="Q1998" s="4"/>
      <c r="R1998" s="4"/>
      <c r="S1998" s="4"/>
      <c r="T1998" s="4"/>
      <c r="U1998" s="4"/>
      <c r="V1998" s="4"/>
      <c r="W1998" s="4"/>
      <c r="X1998" s="4"/>
      <c r="Y1998" s="4"/>
      <c r="Z1998" s="4"/>
      <c r="AA1998" s="4"/>
      <c r="AB1998" s="5"/>
    </row>
    <row r="1999" spans="1:28" x14ac:dyDescent="0.35">
      <c r="A1999" s="3"/>
      <c r="B1999" s="4"/>
      <c r="C1999" s="4"/>
      <c r="D1999" s="4"/>
      <c r="E1999" s="4"/>
      <c r="F1999" s="4"/>
      <c r="G1999" s="4"/>
      <c r="H1999" s="4"/>
      <c r="I1999" s="4"/>
      <c r="J1999" s="4"/>
      <c r="K1999" s="4"/>
      <c r="L1999" s="4"/>
      <c r="M1999" s="4"/>
      <c r="N1999" s="4"/>
      <c r="O1999" s="4"/>
      <c r="P1999" s="4"/>
      <c r="Q1999" s="4"/>
      <c r="R1999" s="4"/>
      <c r="S1999" s="4"/>
      <c r="T1999" s="4"/>
      <c r="U1999" s="4"/>
      <c r="V1999" s="4"/>
      <c r="W1999" s="4"/>
      <c r="X1999" s="4"/>
      <c r="Y1999" s="4"/>
      <c r="Z1999" s="4"/>
      <c r="AA1999" s="4"/>
      <c r="AB1999" s="5"/>
    </row>
    <row r="2000" spans="1:28" x14ac:dyDescent="0.35">
      <c r="A2000" s="3"/>
      <c r="B2000" s="4"/>
      <c r="C2000" s="4"/>
      <c r="D2000" s="4"/>
      <c r="E2000" s="4"/>
      <c r="F2000" s="4"/>
      <c r="G2000" s="4"/>
      <c r="H2000" s="4"/>
      <c r="I2000" s="4"/>
      <c r="J2000" s="4"/>
      <c r="K2000" s="4"/>
      <c r="L2000" s="4"/>
      <c r="M2000" s="4"/>
      <c r="N2000" s="4"/>
      <c r="O2000" s="4"/>
      <c r="P2000" s="4"/>
      <c r="Q2000" s="4"/>
      <c r="R2000" s="4"/>
      <c r="S2000" s="4"/>
      <c r="T2000" s="4"/>
      <c r="U2000" s="4"/>
      <c r="V2000" s="4"/>
      <c r="W2000" s="4"/>
      <c r="X2000" s="4"/>
      <c r="Y2000" s="4"/>
      <c r="Z2000" s="4"/>
      <c r="AA2000" s="4"/>
      <c r="AB2000" s="5"/>
    </row>
    <row r="2001" spans="1:28" x14ac:dyDescent="0.35">
      <c r="A2001" s="3"/>
      <c r="B2001" s="4"/>
      <c r="C2001" s="4"/>
      <c r="D2001" s="4"/>
      <c r="E2001" s="4"/>
      <c r="F2001" s="4"/>
      <c r="G2001" s="4"/>
      <c r="H2001" s="4"/>
      <c r="I2001" s="4"/>
      <c r="J2001" s="4"/>
      <c r="K2001" s="4"/>
      <c r="L2001" s="4"/>
      <c r="M2001" s="4"/>
      <c r="N2001" s="4"/>
      <c r="O2001" s="4"/>
      <c r="P2001" s="4"/>
      <c r="Q2001" s="4"/>
      <c r="R2001" s="4"/>
      <c r="S2001" s="4"/>
      <c r="T2001" s="4"/>
      <c r="U2001" s="4"/>
      <c r="V2001" s="4"/>
      <c r="W2001" s="4"/>
      <c r="X2001" s="4"/>
      <c r="Y2001" s="4"/>
      <c r="Z2001" s="4"/>
      <c r="AA2001" s="4"/>
      <c r="AB2001" s="5"/>
    </row>
    <row r="2002" spans="1:28" x14ac:dyDescent="0.35">
      <c r="A2002" s="3"/>
      <c r="B2002" s="4"/>
      <c r="C2002" s="4"/>
      <c r="D2002" s="4"/>
      <c r="E2002" s="4"/>
      <c r="F2002" s="4"/>
      <c r="G2002" s="4"/>
      <c r="H2002" s="4"/>
      <c r="I2002" s="4"/>
      <c r="J2002" s="4"/>
      <c r="K2002" s="4"/>
      <c r="L2002" s="4"/>
      <c r="M2002" s="4"/>
      <c r="N2002" s="4"/>
      <c r="O2002" s="4"/>
      <c r="P2002" s="4"/>
      <c r="Q2002" s="4"/>
      <c r="R2002" s="4"/>
      <c r="S2002" s="4"/>
      <c r="T2002" s="4"/>
      <c r="U2002" s="4"/>
      <c r="V2002" s="4"/>
      <c r="W2002" s="4"/>
      <c r="X2002" s="4"/>
      <c r="Y2002" s="4"/>
      <c r="Z2002" s="4"/>
      <c r="AA2002" s="4"/>
      <c r="AB2002" s="5"/>
    </row>
    <row r="2003" spans="1:28" x14ac:dyDescent="0.35">
      <c r="A2003" s="3"/>
      <c r="B2003" s="4"/>
      <c r="C2003" s="4"/>
      <c r="D2003" s="4"/>
      <c r="E2003" s="4"/>
      <c r="F2003" s="4"/>
      <c r="G2003" s="4"/>
      <c r="H2003" s="4"/>
      <c r="I2003" s="4"/>
      <c r="J2003" s="4"/>
      <c r="K2003" s="4"/>
      <c r="L2003" s="4"/>
      <c r="M2003" s="4"/>
      <c r="N2003" s="4"/>
      <c r="O2003" s="4"/>
      <c r="P2003" s="4"/>
      <c r="Q2003" s="4"/>
      <c r="R2003" s="4"/>
      <c r="S2003" s="4"/>
      <c r="T2003" s="4"/>
      <c r="U2003" s="4"/>
      <c r="V2003" s="4"/>
      <c r="W2003" s="4"/>
      <c r="X2003" s="4"/>
      <c r="Y2003" s="4"/>
      <c r="Z2003" s="4"/>
      <c r="AA2003" s="4"/>
      <c r="AB2003" s="5"/>
    </row>
    <row r="2004" spans="1:28" x14ac:dyDescent="0.35">
      <c r="A2004" s="3"/>
      <c r="B2004" s="4"/>
      <c r="C2004" s="4"/>
      <c r="D2004" s="4"/>
      <c r="E2004" s="4"/>
      <c r="F2004" s="4"/>
      <c r="G2004" s="4"/>
      <c r="H2004" s="4"/>
      <c r="I2004" s="4"/>
      <c r="J2004" s="4"/>
      <c r="K2004" s="4"/>
      <c r="L2004" s="4"/>
      <c r="M2004" s="4"/>
      <c r="N2004" s="4"/>
      <c r="O2004" s="4"/>
      <c r="P2004" s="4"/>
      <c r="Q2004" s="4"/>
      <c r="R2004" s="4"/>
      <c r="S2004" s="4"/>
      <c r="T2004" s="4"/>
      <c r="U2004" s="4"/>
      <c r="V2004" s="4"/>
      <c r="W2004" s="4"/>
      <c r="X2004" s="4"/>
      <c r="Y2004" s="4"/>
      <c r="Z2004" s="4"/>
      <c r="AA2004" s="4"/>
      <c r="AB2004" s="5"/>
    </row>
    <row r="2005" spans="1:28" x14ac:dyDescent="0.35">
      <c r="A2005" s="3"/>
      <c r="B2005" s="4"/>
      <c r="C2005" s="4"/>
      <c r="D2005" s="4"/>
      <c r="E2005" s="4"/>
      <c r="F2005" s="4"/>
      <c r="G2005" s="4"/>
      <c r="H2005" s="4"/>
      <c r="I2005" s="4"/>
      <c r="J2005" s="4"/>
      <c r="K2005" s="4"/>
      <c r="L2005" s="4"/>
      <c r="M2005" s="4"/>
      <c r="N2005" s="4"/>
      <c r="O2005" s="4"/>
      <c r="P2005" s="4"/>
      <c r="Q2005" s="4"/>
      <c r="R2005" s="4"/>
      <c r="S2005" s="4"/>
      <c r="T2005" s="4"/>
      <c r="U2005" s="4"/>
      <c r="V2005" s="4"/>
      <c r="W2005" s="4"/>
      <c r="X2005" s="4"/>
      <c r="Y2005" s="4"/>
      <c r="Z2005" s="4"/>
      <c r="AA2005" s="4"/>
      <c r="AB2005" s="5"/>
    </row>
    <row r="2006" spans="1:28" x14ac:dyDescent="0.35">
      <c r="A2006" s="3"/>
      <c r="B2006" s="4"/>
      <c r="C2006" s="4"/>
      <c r="D2006" s="4"/>
      <c r="E2006" s="4"/>
      <c r="F2006" s="4"/>
      <c r="G2006" s="4"/>
      <c r="H2006" s="4"/>
      <c r="I2006" s="4"/>
      <c r="J2006" s="4"/>
      <c r="K2006" s="4"/>
      <c r="L2006" s="4"/>
      <c r="M2006" s="4"/>
      <c r="N2006" s="4"/>
      <c r="O2006" s="4"/>
      <c r="P2006" s="4"/>
      <c r="Q2006" s="4"/>
      <c r="R2006" s="4"/>
      <c r="S2006" s="4"/>
      <c r="T2006" s="4"/>
      <c r="U2006" s="4"/>
      <c r="V2006" s="4"/>
      <c r="W2006" s="4"/>
      <c r="X2006" s="4"/>
      <c r="Y2006" s="4"/>
      <c r="Z2006" s="4"/>
      <c r="AA2006" s="4"/>
      <c r="AB2006" s="5"/>
    </row>
    <row r="2007" spans="1:28" x14ac:dyDescent="0.35">
      <c r="A2007" s="3"/>
      <c r="B2007" s="4"/>
      <c r="C2007" s="4"/>
      <c r="D2007" s="4"/>
      <c r="E2007" s="4"/>
      <c r="F2007" s="4"/>
      <c r="G2007" s="4"/>
      <c r="H2007" s="4"/>
      <c r="I2007" s="4"/>
      <c r="J2007" s="4"/>
      <c r="K2007" s="4"/>
      <c r="L2007" s="4"/>
      <c r="M2007" s="4"/>
      <c r="N2007" s="4"/>
      <c r="O2007" s="4"/>
      <c r="P2007" s="4"/>
      <c r="Q2007" s="4"/>
      <c r="R2007" s="4"/>
      <c r="S2007" s="4"/>
      <c r="T2007" s="4"/>
      <c r="U2007" s="4"/>
      <c r="V2007" s="4"/>
      <c r="W2007" s="4"/>
      <c r="X2007" s="4"/>
      <c r="Y2007" s="4"/>
      <c r="Z2007" s="4"/>
      <c r="AA2007" s="4"/>
      <c r="AB2007" s="5"/>
    </row>
    <row r="2008" spans="1:28" x14ac:dyDescent="0.35">
      <c r="A2008" s="3"/>
      <c r="B2008" s="4"/>
      <c r="C2008" s="4"/>
      <c r="D2008" s="4"/>
      <c r="E2008" s="4"/>
      <c r="F2008" s="4"/>
      <c r="G2008" s="4"/>
      <c r="H2008" s="4"/>
      <c r="I2008" s="4"/>
      <c r="J2008" s="4"/>
      <c r="K2008" s="4"/>
      <c r="L2008" s="4"/>
      <c r="M2008" s="4"/>
      <c r="N2008" s="4"/>
      <c r="O2008" s="4"/>
      <c r="P2008" s="4"/>
      <c r="Q2008" s="4"/>
      <c r="R2008" s="4"/>
      <c r="S2008" s="4"/>
      <c r="T2008" s="4"/>
      <c r="U2008" s="4"/>
      <c r="V2008" s="4"/>
      <c r="W2008" s="4"/>
      <c r="X2008" s="4"/>
      <c r="Y2008" s="4"/>
      <c r="Z2008" s="4"/>
      <c r="AA2008" s="4"/>
      <c r="AB2008" s="5"/>
    </row>
    <row r="2009" spans="1:28" x14ac:dyDescent="0.35">
      <c r="A2009" s="3"/>
      <c r="B2009" s="4"/>
      <c r="C2009" s="4"/>
      <c r="D2009" s="4"/>
      <c r="E2009" s="4"/>
      <c r="F2009" s="4"/>
      <c r="G2009" s="4"/>
      <c r="H2009" s="4"/>
      <c r="I2009" s="4"/>
      <c r="J2009" s="4"/>
      <c r="K2009" s="4"/>
      <c r="L2009" s="4"/>
      <c r="M2009" s="4"/>
      <c r="N2009" s="4"/>
      <c r="O2009" s="4"/>
      <c r="P2009" s="4"/>
      <c r="Q2009" s="4"/>
      <c r="R2009" s="4"/>
      <c r="S2009" s="4"/>
      <c r="T2009" s="4"/>
      <c r="U2009" s="4"/>
      <c r="V2009" s="4"/>
      <c r="W2009" s="4"/>
      <c r="X2009" s="4"/>
      <c r="Y2009" s="4"/>
      <c r="Z2009" s="4"/>
      <c r="AA2009" s="4"/>
      <c r="AB2009" s="5"/>
    </row>
    <row r="2010" spans="1:28" x14ac:dyDescent="0.35">
      <c r="A2010" s="3"/>
      <c r="B2010" s="4"/>
      <c r="C2010" s="4"/>
      <c r="D2010" s="4"/>
      <c r="E2010" s="4"/>
      <c r="F2010" s="4"/>
      <c r="G2010" s="4"/>
      <c r="H2010" s="4"/>
      <c r="I2010" s="4"/>
      <c r="J2010" s="4"/>
      <c r="K2010" s="4"/>
      <c r="L2010" s="4"/>
      <c r="M2010" s="4"/>
      <c r="N2010" s="4"/>
      <c r="O2010" s="4"/>
      <c r="P2010" s="4"/>
      <c r="Q2010" s="4"/>
      <c r="R2010" s="4"/>
      <c r="S2010" s="4"/>
      <c r="T2010" s="4"/>
      <c r="U2010" s="4"/>
      <c r="V2010" s="4"/>
      <c r="W2010" s="4"/>
      <c r="X2010" s="4"/>
      <c r="Y2010" s="4"/>
      <c r="Z2010" s="4"/>
      <c r="AA2010" s="4"/>
      <c r="AB2010" s="5"/>
    </row>
    <row r="2011" spans="1:28" x14ac:dyDescent="0.35">
      <c r="A2011" s="3"/>
      <c r="B2011" s="4"/>
      <c r="C2011" s="4"/>
      <c r="D2011" s="4"/>
      <c r="E2011" s="4"/>
      <c r="F2011" s="4"/>
      <c r="G2011" s="4"/>
      <c r="H2011" s="4"/>
      <c r="I2011" s="4"/>
      <c r="J2011" s="4"/>
      <c r="K2011" s="4"/>
      <c r="L2011" s="4"/>
      <c r="M2011" s="4"/>
      <c r="N2011" s="4"/>
      <c r="O2011" s="4"/>
      <c r="P2011" s="4"/>
      <c r="Q2011" s="4"/>
      <c r="R2011" s="4"/>
      <c r="S2011" s="4"/>
      <c r="T2011" s="4"/>
      <c r="U2011" s="4"/>
      <c r="V2011" s="4"/>
      <c r="W2011" s="4"/>
      <c r="X2011" s="4"/>
      <c r="Y2011" s="4"/>
      <c r="Z2011" s="4"/>
      <c r="AA2011" s="4"/>
      <c r="AB2011" s="5"/>
    </row>
    <row r="2012" spans="1:28" x14ac:dyDescent="0.35">
      <c r="A2012" s="3"/>
      <c r="B2012" s="4"/>
      <c r="C2012" s="4"/>
      <c r="D2012" s="4"/>
      <c r="E2012" s="4"/>
      <c r="F2012" s="4"/>
      <c r="G2012" s="4"/>
      <c r="H2012" s="4"/>
      <c r="I2012" s="4"/>
      <c r="J2012" s="4"/>
      <c r="K2012" s="4"/>
      <c r="L2012" s="4"/>
      <c r="M2012" s="4"/>
      <c r="N2012" s="4"/>
      <c r="O2012" s="4"/>
      <c r="P2012" s="4"/>
      <c r="Q2012" s="4"/>
      <c r="R2012" s="4"/>
      <c r="S2012" s="4"/>
      <c r="T2012" s="4"/>
      <c r="U2012" s="4"/>
      <c r="V2012" s="4"/>
      <c r="W2012" s="4"/>
      <c r="X2012" s="4"/>
      <c r="Y2012" s="4"/>
      <c r="Z2012" s="4"/>
      <c r="AA2012" s="4"/>
      <c r="AB2012" s="5"/>
    </row>
    <row r="2013" spans="1:28" x14ac:dyDescent="0.35">
      <c r="A2013" s="3"/>
      <c r="B2013" s="4"/>
      <c r="C2013" s="4"/>
      <c r="D2013" s="4"/>
      <c r="E2013" s="4"/>
      <c r="F2013" s="4"/>
      <c r="G2013" s="4"/>
      <c r="H2013" s="4"/>
      <c r="I2013" s="4"/>
      <c r="J2013" s="4"/>
      <c r="K2013" s="4"/>
      <c r="L2013" s="4"/>
      <c r="M2013" s="4"/>
      <c r="N2013" s="4"/>
      <c r="O2013" s="4"/>
      <c r="P2013" s="4"/>
      <c r="Q2013" s="4"/>
      <c r="R2013" s="4"/>
      <c r="S2013" s="4"/>
      <c r="T2013" s="4"/>
      <c r="U2013" s="4"/>
      <c r="V2013" s="4"/>
      <c r="W2013" s="4"/>
      <c r="X2013" s="4"/>
      <c r="Y2013" s="4"/>
      <c r="Z2013" s="4"/>
      <c r="AA2013" s="4"/>
      <c r="AB2013" s="5"/>
    </row>
    <row r="2014" spans="1:28" x14ac:dyDescent="0.35">
      <c r="A2014" s="3"/>
      <c r="B2014" s="4"/>
      <c r="C2014" s="4"/>
      <c r="D2014" s="4"/>
      <c r="E2014" s="4"/>
      <c r="F2014" s="4"/>
      <c r="G2014" s="4"/>
      <c r="H2014" s="4"/>
      <c r="I2014" s="4"/>
      <c r="J2014" s="4"/>
      <c r="K2014" s="4"/>
      <c r="L2014" s="4"/>
      <c r="M2014" s="4"/>
      <c r="N2014" s="4"/>
      <c r="O2014" s="4"/>
      <c r="P2014" s="4"/>
      <c r="Q2014" s="4"/>
      <c r="R2014" s="4"/>
      <c r="S2014" s="4"/>
      <c r="T2014" s="4"/>
      <c r="U2014" s="4"/>
      <c r="V2014" s="4"/>
      <c r="W2014" s="4"/>
      <c r="X2014" s="4"/>
      <c r="Y2014" s="4"/>
      <c r="Z2014" s="4"/>
      <c r="AA2014" s="4"/>
      <c r="AB2014" s="5"/>
    </row>
    <row r="2015" spans="1:28" x14ac:dyDescent="0.35">
      <c r="A2015" s="3"/>
      <c r="B2015" s="4"/>
      <c r="C2015" s="4"/>
      <c r="D2015" s="4"/>
      <c r="E2015" s="4"/>
      <c r="F2015" s="4"/>
      <c r="G2015" s="4"/>
      <c r="H2015" s="4"/>
      <c r="I2015" s="4"/>
      <c r="J2015" s="4"/>
      <c r="K2015" s="4"/>
      <c r="L2015" s="4"/>
      <c r="M2015" s="4"/>
      <c r="N2015" s="4"/>
      <c r="O2015" s="4"/>
      <c r="P2015" s="4"/>
      <c r="Q2015" s="4"/>
      <c r="R2015" s="4"/>
      <c r="S2015" s="4"/>
      <c r="T2015" s="4"/>
      <c r="U2015" s="4"/>
      <c r="V2015" s="4"/>
      <c r="W2015" s="4"/>
      <c r="X2015" s="4"/>
      <c r="Y2015" s="4"/>
      <c r="Z2015" s="4"/>
      <c r="AA2015" s="4"/>
      <c r="AB2015" s="5"/>
    </row>
    <row r="2016" spans="1:28" x14ac:dyDescent="0.35">
      <c r="A2016" s="3"/>
      <c r="B2016" s="4"/>
      <c r="C2016" s="4"/>
      <c r="D2016" s="4"/>
      <c r="E2016" s="4"/>
      <c r="F2016" s="4"/>
      <c r="G2016" s="4"/>
      <c r="H2016" s="4"/>
      <c r="I2016" s="4"/>
      <c r="J2016" s="4"/>
      <c r="K2016" s="4"/>
      <c r="L2016" s="4"/>
      <c r="M2016" s="4"/>
      <c r="N2016" s="4"/>
      <c r="O2016" s="4"/>
      <c r="P2016" s="4"/>
      <c r="Q2016" s="4"/>
      <c r="R2016" s="4"/>
      <c r="S2016" s="4"/>
      <c r="T2016" s="4"/>
      <c r="U2016" s="4"/>
      <c r="V2016" s="4"/>
      <c r="W2016" s="4"/>
      <c r="X2016" s="4"/>
      <c r="Y2016" s="4"/>
      <c r="Z2016" s="4"/>
      <c r="AA2016" s="4"/>
      <c r="AB2016" s="5"/>
    </row>
    <row r="2017" spans="1:28" x14ac:dyDescent="0.35">
      <c r="A2017" s="3"/>
      <c r="B2017" s="4"/>
      <c r="C2017" s="4"/>
      <c r="D2017" s="4"/>
      <c r="E2017" s="4"/>
      <c r="F2017" s="4"/>
      <c r="G2017" s="4"/>
      <c r="H2017" s="4"/>
      <c r="I2017" s="4"/>
      <c r="J2017" s="4"/>
      <c r="K2017" s="4"/>
      <c r="L2017" s="4"/>
      <c r="M2017" s="4"/>
      <c r="N2017" s="4"/>
      <c r="O2017" s="4"/>
      <c r="P2017" s="4"/>
      <c r="Q2017" s="4"/>
      <c r="R2017" s="4"/>
      <c r="S2017" s="4"/>
      <c r="T2017" s="4"/>
      <c r="U2017" s="4"/>
      <c r="V2017" s="4"/>
      <c r="W2017" s="4"/>
      <c r="X2017" s="4"/>
      <c r="Y2017" s="4"/>
      <c r="Z2017" s="4"/>
      <c r="AA2017" s="4"/>
      <c r="AB2017" s="5"/>
    </row>
    <row r="2018" spans="1:28" x14ac:dyDescent="0.35">
      <c r="A2018" s="3"/>
      <c r="B2018" s="4"/>
      <c r="C2018" s="4"/>
      <c r="D2018" s="4"/>
      <c r="E2018" s="4"/>
      <c r="F2018" s="4"/>
      <c r="G2018" s="4"/>
      <c r="H2018" s="4"/>
      <c r="I2018" s="4"/>
      <c r="J2018" s="4"/>
      <c r="K2018" s="4"/>
      <c r="L2018" s="4"/>
      <c r="M2018" s="4"/>
      <c r="N2018" s="4"/>
      <c r="O2018" s="4"/>
      <c r="P2018" s="4"/>
      <c r="Q2018" s="4"/>
      <c r="R2018" s="4"/>
      <c r="S2018" s="4"/>
      <c r="T2018" s="4"/>
      <c r="U2018" s="4"/>
      <c r="V2018" s="4"/>
      <c r="W2018" s="4"/>
      <c r="X2018" s="4"/>
      <c r="Y2018" s="4"/>
      <c r="Z2018" s="4"/>
      <c r="AA2018" s="4"/>
      <c r="AB2018" s="5"/>
    </row>
    <row r="2019" spans="1:28" x14ac:dyDescent="0.35">
      <c r="A2019" s="3"/>
      <c r="B2019" s="4"/>
      <c r="C2019" s="4"/>
      <c r="D2019" s="4"/>
      <c r="E2019" s="4"/>
      <c r="F2019" s="4"/>
      <c r="G2019" s="4"/>
      <c r="H2019" s="4"/>
      <c r="I2019" s="4"/>
      <c r="J2019" s="4"/>
      <c r="K2019" s="4"/>
      <c r="L2019" s="4"/>
      <c r="M2019" s="4"/>
      <c r="N2019" s="4"/>
      <c r="O2019" s="4"/>
      <c r="P2019" s="4"/>
      <c r="Q2019" s="4"/>
      <c r="R2019" s="4"/>
      <c r="S2019" s="4"/>
      <c r="T2019" s="4"/>
      <c r="U2019" s="4"/>
      <c r="V2019" s="4"/>
      <c r="W2019" s="4"/>
      <c r="X2019" s="4"/>
      <c r="Y2019" s="4"/>
      <c r="Z2019" s="4"/>
      <c r="AA2019" s="4"/>
      <c r="AB2019" s="5"/>
    </row>
    <row r="2020" spans="1:28" x14ac:dyDescent="0.35">
      <c r="A2020" s="3"/>
      <c r="B2020" s="4"/>
      <c r="C2020" s="4"/>
      <c r="D2020" s="4"/>
      <c r="E2020" s="4"/>
      <c r="F2020" s="4"/>
      <c r="G2020" s="4"/>
      <c r="H2020" s="4"/>
      <c r="I2020" s="4"/>
      <c r="J2020" s="4"/>
      <c r="K2020" s="4"/>
      <c r="L2020" s="4"/>
      <c r="M2020" s="4"/>
      <c r="N2020" s="4"/>
      <c r="O2020" s="4"/>
      <c r="P2020" s="4"/>
      <c r="Q2020" s="4"/>
      <c r="R2020" s="4"/>
      <c r="S2020" s="4"/>
      <c r="T2020" s="4"/>
      <c r="U2020" s="4"/>
      <c r="V2020" s="4"/>
      <c r="W2020" s="4"/>
      <c r="X2020" s="4"/>
      <c r="Y2020" s="4"/>
      <c r="Z2020" s="4"/>
      <c r="AA2020" s="4"/>
      <c r="AB2020" s="5"/>
    </row>
    <row r="2021" spans="1:28" x14ac:dyDescent="0.35">
      <c r="A2021" s="3"/>
      <c r="B2021" s="4"/>
      <c r="C2021" s="4"/>
      <c r="D2021" s="4"/>
      <c r="E2021" s="4"/>
      <c r="F2021" s="4"/>
      <c r="G2021" s="4"/>
      <c r="H2021" s="4"/>
      <c r="I2021" s="4"/>
      <c r="J2021" s="4"/>
      <c r="K2021" s="4"/>
      <c r="L2021" s="4"/>
      <c r="M2021" s="4"/>
      <c r="N2021" s="4"/>
      <c r="O2021" s="4"/>
      <c r="P2021" s="4"/>
      <c r="Q2021" s="4"/>
      <c r="R2021" s="4"/>
      <c r="S2021" s="4"/>
      <c r="T2021" s="4"/>
      <c r="U2021" s="4"/>
      <c r="V2021" s="4"/>
      <c r="W2021" s="4"/>
      <c r="X2021" s="4"/>
      <c r="Y2021" s="4"/>
      <c r="Z2021" s="4"/>
      <c r="AA2021" s="4"/>
      <c r="AB2021" s="5"/>
    </row>
    <row r="2022" spans="1:28" x14ac:dyDescent="0.35">
      <c r="A2022" s="3"/>
      <c r="B2022" s="4"/>
      <c r="C2022" s="4"/>
      <c r="D2022" s="4"/>
      <c r="E2022" s="4"/>
      <c r="F2022" s="4"/>
      <c r="G2022" s="4"/>
      <c r="H2022" s="4"/>
      <c r="I2022" s="4"/>
      <c r="J2022" s="4"/>
      <c r="K2022" s="4"/>
      <c r="L2022" s="4"/>
      <c r="M2022" s="4"/>
      <c r="N2022" s="4"/>
      <c r="O2022" s="4"/>
      <c r="P2022" s="4"/>
      <c r="Q2022" s="4"/>
      <c r="R2022" s="4"/>
      <c r="S2022" s="4"/>
      <c r="T2022" s="4"/>
      <c r="U2022" s="4"/>
      <c r="V2022" s="4"/>
      <c r="W2022" s="4"/>
      <c r="X2022" s="4"/>
      <c r="Y2022" s="4"/>
      <c r="Z2022" s="4"/>
      <c r="AA2022" s="4"/>
      <c r="AB2022" s="5"/>
    </row>
    <row r="2023" spans="1:28" x14ac:dyDescent="0.35">
      <c r="A2023" s="3"/>
      <c r="B2023" s="4"/>
      <c r="C2023" s="4"/>
      <c r="D2023" s="4"/>
      <c r="E2023" s="4"/>
      <c r="F2023" s="4"/>
      <c r="G2023" s="4"/>
      <c r="H2023" s="4"/>
      <c r="I2023" s="4"/>
      <c r="J2023" s="4"/>
      <c r="K2023" s="4"/>
      <c r="L2023" s="4"/>
      <c r="M2023" s="4"/>
      <c r="N2023" s="4"/>
      <c r="O2023" s="4"/>
      <c r="P2023" s="4"/>
      <c r="Q2023" s="4"/>
      <c r="R2023" s="4"/>
      <c r="S2023" s="4"/>
      <c r="T2023" s="4"/>
      <c r="U2023" s="4"/>
      <c r="V2023" s="4"/>
      <c r="W2023" s="4"/>
      <c r="X2023" s="4"/>
      <c r="Y2023" s="4"/>
      <c r="Z2023" s="4"/>
      <c r="AA2023" s="4"/>
      <c r="AB2023" s="5"/>
    </row>
    <row r="2024" spans="1:28" x14ac:dyDescent="0.35">
      <c r="A2024" s="3"/>
      <c r="B2024" s="4"/>
      <c r="C2024" s="4"/>
      <c r="D2024" s="4"/>
      <c r="E2024" s="4"/>
      <c r="F2024" s="4"/>
      <c r="G2024" s="4"/>
      <c r="H2024" s="4"/>
      <c r="I2024" s="4"/>
      <c r="J2024" s="4"/>
      <c r="K2024" s="4"/>
      <c r="L2024" s="4"/>
      <c r="M2024" s="4"/>
      <c r="N2024" s="4"/>
      <c r="O2024" s="4"/>
      <c r="P2024" s="4"/>
      <c r="Q2024" s="4"/>
      <c r="R2024" s="4"/>
      <c r="S2024" s="4"/>
      <c r="T2024" s="4"/>
      <c r="U2024" s="4"/>
      <c r="V2024" s="4"/>
      <c r="W2024" s="4"/>
      <c r="X2024" s="4"/>
      <c r="Y2024" s="4"/>
      <c r="Z2024" s="4"/>
      <c r="AA2024" s="4"/>
      <c r="AB2024" s="5"/>
    </row>
    <row r="2025" spans="1:28" x14ac:dyDescent="0.35">
      <c r="A2025" s="3"/>
      <c r="B2025" s="4"/>
      <c r="C2025" s="4"/>
      <c r="D2025" s="4"/>
      <c r="E2025" s="4"/>
      <c r="F2025" s="4"/>
      <c r="G2025" s="4"/>
      <c r="H2025" s="4"/>
      <c r="I2025" s="4"/>
      <c r="J2025" s="4"/>
      <c r="K2025" s="4"/>
      <c r="L2025" s="4"/>
      <c r="M2025" s="4"/>
      <c r="N2025" s="4"/>
      <c r="O2025" s="4"/>
      <c r="P2025" s="4"/>
      <c r="Q2025" s="4"/>
      <c r="R2025" s="4"/>
      <c r="S2025" s="4"/>
      <c r="T2025" s="4"/>
      <c r="U2025" s="4"/>
      <c r="V2025" s="4"/>
      <c r="W2025" s="4"/>
      <c r="X2025" s="4"/>
      <c r="Y2025" s="4"/>
      <c r="Z2025" s="4"/>
      <c r="AA2025" s="4"/>
      <c r="AB2025" s="5"/>
    </row>
    <row r="2026" spans="1:28" x14ac:dyDescent="0.35">
      <c r="A2026" s="3"/>
      <c r="B2026" s="4"/>
      <c r="C2026" s="4"/>
      <c r="D2026" s="4"/>
      <c r="E2026" s="4"/>
      <c r="F2026" s="4"/>
      <c r="G2026" s="4"/>
      <c r="H2026" s="4"/>
      <c r="I2026" s="4"/>
      <c r="J2026" s="4"/>
      <c r="K2026" s="4"/>
      <c r="L2026" s="4"/>
      <c r="M2026" s="4"/>
      <c r="N2026" s="4"/>
      <c r="O2026" s="4"/>
      <c r="P2026" s="4"/>
      <c r="Q2026" s="4"/>
      <c r="R2026" s="4"/>
      <c r="S2026" s="4"/>
      <c r="T2026" s="4"/>
      <c r="U2026" s="4"/>
      <c r="V2026" s="4"/>
      <c r="W2026" s="4"/>
      <c r="X2026" s="4"/>
      <c r="Y2026" s="4"/>
      <c r="Z2026" s="4"/>
      <c r="AA2026" s="4"/>
      <c r="AB2026" s="5"/>
    </row>
    <row r="2027" spans="1:28" x14ac:dyDescent="0.35">
      <c r="A2027" s="3"/>
      <c r="B2027" s="4"/>
      <c r="C2027" s="4"/>
      <c r="D2027" s="4"/>
      <c r="E2027" s="4"/>
      <c r="F2027" s="4"/>
      <c r="G2027" s="4"/>
      <c r="H2027" s="4"/>
      <c r="I2027" s="4"/>
      <c r="J2027" s="4"/>
      <c r="K2027" s="4"/>
      <c r="L2027" s="4"/>
      <c r="M2027" s="4"/>
      <c r="N2027" s="4"/>
      <c r="O2027" s="4"/>
      <c r="P2027" s="4"/>
      <c r="Q2027" s="4"/>
      <c r="R2027" s="4"/>
      <c r="S2027" s="4"/>
      <c r="T2027" s="4"/>
      <c r="U2027" s="4"/>
      <c r="V2027" s="4"/>
      <c r="W2027" s="4"/>
      <c r="X2027" s="4"/>
      <c r="Y2027" s="4"/>
      <c r="Z2027" s="4"/>
      <c r="AA2027" s="4"/>
      <c r="AB2027" s="5"/>
    </row>
    <row r="2028" spans="1:28" x14ac:dyDescent="0.35">
      <c r="A2028" s="3"/>
      <c r="B2028" s="4"/>
      <c r="C2028" s="4"/>
      <c r="D2028" s="4"/>
      <c r="E2028" s="4"/>
      <c r="F2028" s="4"/>
      <c r="G2028" s="4"/>
      <c r="H2028" s="4"/>
      <c r="I2028" s="4"/>
      <c r="J2028" s="4"/>
      <c r="K2028" s="4"/>
      <c r="L2028" s="4"/>
      <c r="M2028" s="4"/>
      <c r="N2028" s="4"/>
      <c r="O2028" s="4"/>
      <c r="P2028" s="4"/>
      <c r="Q2028" s="4"/>
      <c r="R2028" s="4"/>
      <c r="S2028" s="4"/>
      <c r="T2028" s="4"/>
      <c r="U2028" s="4"/>
      <c r="V2028" s="4"/>
      <c r="W2028" s="4"/>
      <c r="X2028" s="4"/>
      <c r="Y2028" s="4"/>
      <c r="Z2028" s="4"/>
      <c r="AA2028" s="4"/>
      <c r="AB2028" s="5"/>
    </row>
    <row r="2029" spans="1:28" x14ac:dyDescent="0.35">
      <c r="A2029" s="3"/>
      <c r="B2029" s="4"/>
      <c r="C2029" s="4"/>
      <c r="D2029" s="4"/>
      <c r="E2029" s="4"/>
      <c r="F2029" s="4"/>
      <c r="G2029" s="4"/>
      <c r="H2029" s="4"/>
      <c r="I2029" s="4"/>
      <c r="J2029" s="4"/>
      <c r="K2029" s="4"/>
      <c r="L2029" s="4"/>
      <c r="M2029" s="4"/>
      <c r="N2029" s="4"/>
      <c r="O2029" s="4"/>
      <c r="P2029" s="4"/>
      <c r="Q2029" s="4"/>
      <c r="R2029" s="4"/>
      <c r="S2029" s="4"/>
      <c r="T2029" s="4"/>
      <c r="U2029" s="4"/>
      <c r="V2029" s="4"/>
      <c r="W2029" s="4"/>
      <c r="X2029" s="4"/>
      <c r="Y2029" s="4"/>
      <c r="Z2029" s="4"/>
      <c r="AA2029" s="4"/>
      <c r="AB2029" s="5"/>
    </row>
    <row r="2030" spans="1:28" x14ac:dyDescent="0.35">
      <c r="A2030" s="3"/>
      <c r="B2030" s="4"/>
      <c r="C2030" s="4"/>
      <c r="D2030" s="4"/>
      <c r="E2030" s="4"/>
      <c r="F2030" s="4"/>
      <c r="G2030" s="4"/>
      <c r="H2030" s="4"/>
      <c r="I2030" s="4"/>
      <c r="J2030" s="4"/>
      <c r="K2030" s="4"/>
      <c r="L2030" s="4"/>
      <c r="M2030" s="4"/>
      <c r="N2030" s="4"/>
      <c r="O2030" s="4"/>
      <c r="P2030" s="4"/>
      <c r="Q2030" s="4"/>
      <c r="R2030" s="4"/>
      <c r="S2030" s="4"/>
      <c r="T2030" s="4"/>
      <c r="U2030" s="4"/>
      <c r="V2030" s="4"/>
      <c r="W2030" s="4"/>
      <c r="X2030" s="4"/>
      <c r="Y2030" s="4"/>
      <c r="Z2030" s="4"/>
      <c r="AA2030" s="4"/>
      <c r="AB2030" s="5"/>
    </row>
    <row r="2031" spans="1:28" x14ac:dyDescent="0.35">
      <c r="A2031" s="3"/>
      <c r="B2031" s="4"/>
      <c r="C2031" s="4"/>
      <c r="D2031" s="4"/>
      <c r="E2031" s="4"/>
      <c r="F2031" s="4"/>
      <c r="G2031" s="4"/>
      <c r="H2031" s="4"/>
      <c r="I2031" s="4"/>
      <c r="J2031" s="4"/>
      <c r="K2031" s="4"/>
      <c r="L2031" s="4"/>
      <c r="M2031" s="4"/>
      <c r="N2031" s="4"/>
      <c r="O2031" s="4"/>
      <c r="P2031" s="4"/>
      <c r="Q2031" s="4"/>
      <c r="R2031" s="4"/>
      <c r="S2031" s="4"/>
      <c r="T2031" s="4"/>
      <c r="U2031" s="4"/>
      <c r="V2031" s="4"/>
      <c r="W2031" s="4"/>
      <c r="X2031" s="4"/>
      <c r="Y2031" s="4"/>
      <c r="Z2031" s="4"/>
      <c r="AA2031" s="4"/>
      <c r="AB2031" s="5"/>
    </row>
    <row r="2032" spans="1:28" x14ac:dyDescent="0.35">
      <c r="A2032" s="3"/>
      <c r="B2032" s="4"/>
      <c r="C2032" s="4"/>
      <c r="D2032" s="4"/>
      <c r="E2032" s="4"/>
      <c r="F2032" s="4"/>
      <c r="G2032" s="4"/>
      <c r="H2032" s="4"/>
      <c r="I2032" s="4"/>
      <c r="J2032" s="4"/>
      <c r="K2032" s="4"/>
      <c r="L2032" s="4"/>
      <c r="M2032" s="4"/>
      <c r="N2032" s="4"/>
      <c r="O2032" s="4"/>
      <c r="P2032" s="4"/>
      <c r="Q2032" s="4"/>
      <c r="R2032" s="4"/>
      <c r="S2032" s="4"/>
      <c r="T2032" s="4"/>
      <c r="U2032" s="4"/>
      <c r="V2032" s="4"/>
      <c r="W2032" s="4"/>
      <c r="X2032" s="4"/>
      <c r="Y2032" s="4"/>
      <c r="Z2032" s="4"/>
      <c r="AA2032" s="4"/>
      <c r="AB2032" s="5"/>
    </row>
    <row r="2033" spans="1:28" x14ac:dyDescent="0.35">
      <c r="A2033" s="3"/>
      <c r="B2033" s="4"/>
      <c r="C2033" s="4"/>
      <c r="D2033" s="4"/>
      <c r="E2033" s="4"/>
      <c r="F2033" s="4"/>
      <c r="G2033" s="4"/>
      <c r="H2033" s="4"/>
      <c r="I2033" s="4"/>
      <c r="J2033" s="4"/>
      <c r="K2033" s="4"/>
      <c r="L2033" s="4"/>
      <c r="M2033" s="4"/>
      <c r="N2033" s="4"/>
      <c r="O2033" s="4"/>
      <c r="P2033" s="4"/>
      <c r="Q2033" s="4"/>
      <c r="R2033" s="4"/>
      <c r="S2033" s="4"/>
      <c r="T2033" s="4"/>
      <c r="U2033" s="4"/>
      <c r="V2033" s="4"/>
      <c r="W2033" s="4"/>
      <c r="X2033" s="4"/>
      <c r="Y2033" s="4"/>
      <c r="Z2033" s="4"/>
      <c r="AA2033" s="4"/>
      <c r="AB2033" s="5"/>
    </row>
    <row r="2034" spans="1:28" x14ac:dyDescent="0.35">
      <c r="A2034" s="3"/>
      <c r="B2034" s="4"/>
      <c r="C2034" s="4"/>
      <c r="D2034" s="4"/>
      <c r="E2034" s="4"/>
      <c r="F2034" s="4"/>
      <c r="G2034" s="4"/>
      <c r="H2034" s="4"/>
      <c r="I2034" s="4"/>
      <c r="J2034" s="4"/>
      <c r="K2034" s="4"/>
      <c r="L2034" s="4"/>
      <c r="M2034" s="4"/>
      <c r="N2034" s="4"/>
      <c r="O2034" s="4"/>
      <c r="P2034" s="4"/>
      <c r="Q2034" s="4"/>
      <c r="R2034" s="4"/>
      <c r="S2034" s="4"/>
      <c r="T2034" s="4"/>
      <c r="U2034" s="4"/>
      <c r="V2034" s="4"/>
      <c r="W2034" s="4"/>
      <c r="X2034" s="4"/>
      <c r="Y2034" s="4"/>
      <c r="Z2034" s="4"/>
      <c r="AA2034" s="4"/>
      <c r="AB2034" s="5"/>
    </row>
    <row r="2035" spans="1:28" x14ac:dyDescent="0.35">
      <c r="A2035" s="3"/>
      <c r="B2035" s="4"/>
      <c r="C2035" s="4"/>
      <c r="D2035" s="4"/>
      <c r="E2035" s="4"/>
      <c r="F2035" s="4"/>
      <c r="G2035" s="4"/>
      <c r="H2035" s="4"/>
      <c r="I2035" s="4"/>
      <c r="J2035" s="4"/>
      <c r="K2035" s="4"/>
      <c r="L2035" s="4"/>
      <c r="M2035" s="4"/>
      <c r="N2035" s="4"/>
      <c r="O2035" s="4"/>
      <c r="P2035" s="4"/>
      <c r="Q2035" s="4"/>
      <c r="R2035" s="4"/>
      <c r="S2035" s="4"/>
      <c r="T2035" s="4"/>
      <c r="U2035" s="4"/>
      <c r="V2035" s="4"/>
      <c r="W2035" s="4"/>
      <c r="X2035" s="4"/>
      <c r="Y2035" s="4"/>
      <c r="Z2035" s="4"/>
      <c r="AA2035" s="4"/>
      <c r="AB2035" s="5"/>
    </row>
    <row r="2036" spans="1:28" x14ac:dyDescent="0.35">
      <c r="A2036" s="3"/>
      <c r="B2036" s="4"/>
      <c r="C2036" s="4"/>
      <c r="D2036" s="4"/>
      <c r="E2036" s="4"/>
      <c r="F2036" s="4"/>
      <c r="G2036" s="4"/>
      <c r="H2036" s="4"/>
      <c r="I2036" s="4"/>
      <c r="J2036" s="4"/>
      <c r="K2036" s="4"/>
      <c r="L2036" s="4"/>
      <c r="M2036" s="4"/>
      <c r="N2036" s="4"/>
      <c r="O2036" s="4"/>
      <c r="P2036" s="4"/>
      <c r="Q2036" s="4"/>
      <c r="R2036" s="4"/>
      <c r="S2036" s="4"/>
      <c r="T2036" s="4"/>
      <c r="U2036" s="4"/>
      <c r="V2036" s="4"/>
      <c r="W2036" s="4"/>
      <c r="X2036" s="4"/>
      <c r="Y2036" s="4"/>
      <c r="Z2036" s="4"/>
      <c r="AA2036" s="4"/>
      <c r="AB2036" s="5"/>
    </row>
    <row r="2037" spans="1:28" x14ac:dyDescent="0.35">
      <c r="A2037" s="3"/>
      <c r="B2037" s="4"/>
      <c r="C2037" s="4"/>
      <c r="D2037" s="4"/>
      <c r="E2037" s="4"/>
      <c r="F2037" s="4"/>
      <c r="G2037" s="4"/>
      <c r="H2037" s="4"/>
      <c r="I2037" s="4"/>
      <c r="J2037" s="4"/>
      <c r="K2037" s="4"/>
      <c r="L2037" s="4"/>
      <c r="M2037" s="4"/>
      <c r="N2037" s="4"/>
      <c r="O2037" s="4"/>
      <c r="P2037" s="4"/>
      <c r="Q2037" s="4"/>
      <c r="R2037" s="4"/>
      <c r="S2037" s="4"/>
      <c r="T2037" s="4"/>
      <c r="U2037" s="4"/>
      <c r="V2037" s="4"/>
      <c r="W2037" s="4"/>
      <c r="X2037" s="4"/>
      <c r="Y2037" s="4"/>
      <c r="Z2037" s="4"/>
      <c r="AA2037" s="4"/>
      <c r="AB2037" s="5"/>
    </row>
    <row r="2038" spans="1:28" x14ac:dyDescent="0.35">
      <c r="A2038" s="3"/>
      <c r="B2038" s="4"/>
      <c r="C2038" s="4"/>
      <c r="D2038" s="4"/>
      <c r="E2038" s="4"/>
      <c r="F2038" s="4"/>
      <c r="G2038" s="4"/>
      <c r="H2038" s="4"/>
      <c r="I2038" s="4"/>
      <c r="J2038" s="4"/>
      <c r="K2038" s="4"/>
      <c r="L2038" s="4"/>
      <c r="M2038" s="4"/>
      <c r="N2038" s="4"/>
      <c r="O2038" s="4"/>
      <c r="P2038" s="4"/>
      <c r="Q2038" s="4"/>
      <c r="R2038" s="4"/>
      <c r="S2038" s="4"/>
      <c r="T2038" s="4"/>
      <c r="U2038" s="4"/>
      <c r="V2038" s="4"/>
      <c r="W2038" s="4"/>
      <c r="X2038" s="4"/>
      <c r="Y2038" s="4"/>
      <c r="Z2038" s="4"/>
      <c r="AA2038" s="4"/>
      <c r="AB2038" s="5"/>
    </row>
    <row r="2039" spans="1:28" x14ac:dyDescent="0.35">
      <c r="A2039" s="3"/>
      <c r="B2039" s="4"/>
      <c r="C2039" s="4"/>
      <c r="D2039" s="4"/>
      <c r="E2039" s="4"/>
      <c r="F2039" s="4"/>
      <c r="G2039" s="4"/>
      <c r="H2039" s="4"/>
      <c r="I2039" s="4"/>
      <c r="J2039" s="4"/>
      <c r="K2039" s="4"/>
      <c r="L2039" s="4"/>
      <c r="M2039" s="4"/>
      <c r="N2039" s="4"/>
      <c r="O2039" s="4"/>
      <c r="P2039" s="4"/>
      <c r="Q2039" s="4"/>
      <c r="R2039" s="4"/>
      <c r="S2039" s="4"/>
      <c r="T2039" s="4"/>
      <c r="U2039" s="4"/>
      <c r="V2039" s="4"/>
      <c r="W2039" s="4"/>
      <c r="X2039" s="4"/>
      <c r="Y2039" s="4"/>
      <c r="Z2039" s="4"/>
      <c r="AA2039" s="4"/>
      <c r="AB2039" s="5"/>
    </row>
    <row r="2040" spans="1:28" x14ac:dyDescent="0.35">
      <c r="A2040" s="3"/>
      <c r="B2040" s="4"/>
      <c r="C2040" s="4"/>
      <c r="D2040" s="4"/>
      <c r="E2040" s="4"/>
      <c r="F2040" s="4"/>
      <c r="G2040" s="4"/>
      <c r="H2040" s="4"/>
      <c r="I2040" s="4"/>
      <c r="J2040" s="4"/>
      <c r="K2040" s="4"/>
      <c r="L2040" s="4"/>
      <c r="M2040" s="4"/>
      <c r="N2040" s="4"/>
      <c r="O2040" s="4"/>
      <c r="P2040" s="4"/>
      <c r="Q2040" s="4"/>
      <c r="R2040" s="4"/>
      <c r="S2040" s="4"/>
      <c r="T2040" s="4"/>
      <c r="U2040" s="4"/>
      <c r="V2040" s="4"/>
      <c r="W2040" s="4"/>
      <c r="X2040" s="4"/>
      <c r="Y2040" s="4"/>
      <c r="Z2040" s="4"/>
      <c r="AA2040" s="4"/>
      <c r="AB2040" s="5"/>
    </row>
    <row r="2041" spans="1:28" x14ac:dyDescent="0.35">
      <c r="A2041" s="3"/>
      <c r="B2041" s="4"/>
      <c r="C2041" s="4"/>
      <c r="D2041" s="4"/>
      <c r="E2041" s="4"/>
      <c r="F2041" s="4"/>
      <c r="G2041" s="4"/>
      <c r="H2041" s="4"/>
      <c r="I2041" s="4"/>
      <c r="J2041" s="4"/>
      <c r="K2041" s="4"/>
      <c r="L2041" s="4"/>
      <c r="M2041" s="4"/>
      <c r="N2041" s="4"/>
      <c r="O2041" s="4"/>
      <c r="P2041" s="4"/>
      <c r="Q2041" s="4"/>
      <c r="R2041" s="4"/>
      <c r="S2041" s="4"/>
      <c r="T2041" s="4"/>
      <c r="U2041" s="4"/>
      <c r="V2041" s="4"/>
      <c r="W2041" s="4"/>
      <c r="X2041" s="4"/>
      <c r="Y2041" s="4"/>
      <c r="Z2041" s="4"/>
      <c r="AA2041" s="4"/>
      <c r="AB2041" s="5"/>
    </row>
    <row r="2042" spans="1:28" x14ac:dyDescent="0.35">
      <c r="A2042" s="3"/>
      <c r="B2042" s="4"/>
      <c r="C2042" s="4"/>
      <c r="D2042" s="4"/>
      <c r="E2042" s="4"/>
      <c r="F2042" s="4"/>
      <c r="G2042" s="4"/>
      <c r="H2042" s="4"/>
      <c r="I2042" s="4"/>
      <c r="J2042" s="4"/>
      <c r="K2042" s="4"/>
      <c r="L2042" s="4"/>
      <c r="M2042" s="4"/>
      <c r="N2042" s="4"/>
      <c r="O2042" s="4"/>
      <c r="P2042" s="4"/>
      <c r="Q2042" s="4"/>
      <c r="R2042" s="4"/>
      <c r="S2042" s="4"/>
      <c r="T2042" s="4"/>
      <c r="U2042" s="4"/>
      <c r="V2042" s="4"/>
      <c r="W2042" s="4"/>
      <c r="X2042" s="4"/>
      <c r="Y2042" s="4"/>
      <c r="Z2042" s="4"/>
      <c r="AA2042" s="4"/>
      <c r="AB2042" s="5"/>
    </row>
    <row r="2043" spans="1:28" x14ac:dyDescent="0.35">
      <c r="A2043" s="3"/>
      <c r="B2043" s="4"/>
      <c r="C2043" s="4"/>
      <c r="D2043" s="4"/>
      <c r="E2043" s="4"/>
      <c r="F2043" s="4"/>
      <c r="G2043" s="4"/>
      <c r="H2043" s="4"/>
      <c r="I2043" s="4"/>
      <c r="J2043" s="4"/>
      <c r="K2043" s="4"/>
      <c r="L2043" s="4"/>
      <c r="M2043" s="4"/>
      <c r="N2043" s="4"/>
      <c r="O2043" s="4"/>
      <c r="P2043" s="4"/>
      <c r="Q2043" s="4"/>
      <c r="R2043" s="4"/>
      <c r="S2043" s="4"/>
      <c r="T2043" s="4"/>
      <c r="U2043" s="4"/>
      <c r="V2043" s="4"/>
      <c r="W2043" s="4"/>
      <c r="X2043" s="4"/>
      <c r="Y2043" s="4"/>
      <c r="Z2043" s="4"/>
      <c r="AA2043" s="4"/>
      <c r="AB2043" s="5"/>
    </row>
    <row r="2044" spans="1:28" x14ac:dyDescent="0.35">
      <c r="A2044" s="3"/>
      <c r="B2044" s="4"/>
      <c r="C2044" s="4"/>
      <c r="D2044" s="4"/>
      <c r="E2044" s="4"/>
      <c r="F2044" s="4"/>
      <c r="G2044" s="4"/>
      <c r="H2044" s="4"/>
      <c r="I2044" s="4"/>
      <c r="J2044" s="4"/>
      <c r="K2044" s="4"/>
      <c r="L2044" s="4"/>
      <c r="M2044" s="4"/>
      <c r="N2044" s="4"/>
      <c r="O2044" s="4"/>
      <c r="P2044" s="4"/>
      <c r="Q2044" s="4"/>
      <c r="R2044" s="4"/>
      <c r="S2044" s="4"/>
      <c r="T2044" s="4"/>
      <c r="U2044" s="4"/>
      <c r="V2044" s="4"/>
      <c r="W2044" s="4"/>
      <c r="X2044" s="4"/>
      <c r="Y2044" s="4"/>
      <c r="Z2044" s="4"/>
      <c r="AA2044" s="4"/>
      <c r="AB2044" s="5"/>
    </row>
    <row r="2045" spans="1:28" x14ac:dyDescent="0.35">
      <c r="A2045" s="3"/>
      <c r="B2045" s="4"/>
      <c r="C2045" s="4"/>
      <c r="D2045" s="4"/>
      <c r="E2045" s="4"/>
      <c r="F2045" s="4"/>
      <c r="G2045" s="4"/>
      <c r="H2045" s="4"/>
      <c r="I2045" s="4"/>
      <c r="J2045" s="4"/>
      <c r="K2045" s="4"/>
      <c r="L2045" s="4"/>
      <c r="M2045" s="4"/>
      <c r="N2045" s="4"/>
      <c r="O2045" s="4"/>
      <c r="P2045" s="4"/>
      <c r="Q2045" s="4"/>
      <c r="R2045" s="4"/>
      <c r="S2045" s="4"/>
      <c r="T2045" s="4"/>
      <c r="U2045" s="4"/>
      <c r="V2045" s="4"/>
      <c r="W2045" s="4"/>
      <c r="X2045" s="4"/>
      <c r="Y2045" s="4"/>
      <c r="Z2045" s="4"/>
      <c r="AA2045" s="4"/>
      <c r="AB2045" s="5"/>
    </row>
    <row r="2046" spans="1:28" x14ac:dyDescent="0.35">
      <c r="A2046" s="3"/>
      <c r="B2046" s="4"/>
      <c r="C2046" s="4"/>
      <c r="D2046" s="4"/>
      <c r="E2046" s="4"/>
      <c r="F2046" s="4"/>
      <c r="G2046" s="4"/>
      <c r="H2046" s="4"/>
      <c r="I2046" s="4"/>
      <c r="J2046" s="4"/>
      <c r="K2046" s="4"/>
      <c r="L2046" s="4"/>
      <c r="M2046" s="4"/>
      <c r="N2046" s="4"/>
      <c r="O2046" s="4"/>
      <c r="P2046" s="4"/>
      <c r="Q2046" s="4"/>
      <c r="R2046" s="4"/>
      <c r="S2046" s="4"/>
      <c r="T2046" s="4"/>
      <c r="U2046" s="4"/>
      <c r="V2046" s="4"/>
      <c r="W2046" s="4"/>
      <c r="X2046" s="4"/>
      <c r="Y2046" s="4"/>
      <c r="Z2046" s="4"/>
      <c r="AA2046" s="4"/>
      <c r="AB2046" s="5"/>
    </row>
    <row r="2047" spans="1:28" x14ac:dyDescent="0.35">
      <c r="A2047" s="3"/>
      <c r="B2047" s="4"/>
      <c r="C2047" s="4"/>
      <c r="D2047" s="4"/>
      <c r="E2047" s="4"/>
      <c r="F2047" s="4"/>
      <c r="G2047" s="4"/>
      <c r="H2047" s="4"/>
      <c r="I2047" s="4"/>
      <c r="J2047" s="4"/>
      <c r="K2047" s="4"/>
      <c r="L2047" s="4"/>
      <c r="M2047" s="4"/>
      <c r="N2047" s="4"/>
      <c r="O2047" s="4"/>
      <c r="P2047" s="4"/>
      <c r="Q2047" s="4"/>
      <c r="R2047" s="4"/>
      <c r="S2047" s="4"/>
      <c r="T2047" s="4"/>
      <c r="U2047" s="4"/>
      <c r="V2047" s="4"/>
      <c r="W2047" s="4"/>
      <c r="X2047" s="4"/>
      <c r="Y2047" s="4"/>
      <c r="Z2047" s="4"/>
      <c r="AA2047" s="4"/>
      <c r="AB2047" s="5"/>
    </row>
    <row r="2048" spans="1:28" x14ac:dyDescent="0.35">
      <c r="A2048" s="3"/>
      <c r="B2048" s="4"/>
      <c r="C2048" s="4"/>
      <c r="D2048" s="4"/>
      <c r="E2048" s="4"/>
      <c r="F2048" s="4"/>
      <c r="G2048" s="4"/>
      <c r="H2048" s="4"/>
      <c r="I2048" s="4"/>
      <c r="J2048" s="4"/>
      <c r="K2048" s="4"/>
      <c r="L2048" s="4"/>
      <c r="M2048" s="4"/>
      <c r="N2048" s="4"/>
      <c r="O2048" s="4"/>
      <c r="P2048" s="4"/>
      <c r="Q2048" s="4"/>
      <c r="R2048" s="4"/>
      <c r="S2048" s="4"/>
      <c r="T2048" s="4"/>
      <c r="U2048" s="4"/>
      <c r="V2048" s="4"/>
      <c r="W2048" s="4"/>
      <c r="X2048" s="4"/>
      <c r="Y2048" s="4"/>
      <c r="Z2048" s="4"/>
      <c r="AA2048" s="4"/>
      <c r="AB2048" s="5"/>
    </row>
    <row r="2049" spans="1:28" x14ac:dyDescent="0.35">
      <c r="A2049" s="3"/>
      <c r="B2049" s="4"/>
      <c r="C2049" s="4"/>
      <c r="D2049" s="4"/>
      <c r="E2049" s="4"/>
      <c r="F2049" s="4"/>
      <c r="G2049" s="4"/>
      <c r="H2049" s="4"/>
      <c r="I2049" s="4"/>
      <c r="J2049" s="4"/>
      <c r="K2049" s="4"/>
      <c r="L2049" s="4"/>
      <c r="M2049" s="4"/>
      <c r="N2049" s="4"/>
      <c r="O2049" s="4"/>
      <c r="P2049" s="4"/>
      <c r="Q2049" s="4"/>
      <c r="R2049" s="4"/>
      <c r="S2049" s="4"/>
      <c r="T2049" s="4"/>
      <c r="U2049" s="4"/>
      <c r="V2049" s="4"/>
      <c r="W2049" s="4"/>
      <c r="X2049" s="4"/>
      <c r="Y2049" s="4"/>
      <c r="Z2049" s="4"/>
      <c r="AA2049" s="4"/>
      <c r="AB2049" s="5"/>
    </row>
    <row r="2050" spans="1:28" x14ac:dyDescent="0.35">
      <c r="A2050" s="3"/>
      <c r="B2050" s="4"/>
      <c r="C2050" s="4"/>
      <c r="D2050" s="4"/>
      <c r="E2050" s="4"/>
      <c r="F2050" s="4"/>
      <c r="G2050" s="4"/>
      <c r="H2050" s="4"/>
      <c r="I2050" s="4"/>
      <c r="J2050" s="4"/>
      <c r="K2050" s="4"/>
      <c r="L2050" s="4"/>
      <c r="M2050" s="4"/>
      <c r="N2050" s="4"/>
      <c r="O2050" s="4"/>
      <c r="P2050" s="4"/>
      <c r="Q2050" s="4"/>
      <c r="R2050" s="4"/>
      <c r="S2050" s="4"/>
      <c r="T2050" s="4"/>
      <c r="U2050" s="4"/>
      <c r="V2050" s="4"/>
      <c r="W2050" s="4"/>
      <c r="X2050" s="4"/>
      <c r="Y2050" s="4"/>
      <c r="Z2050" s="4"/>
      <c r="AA2050" s="4"/>
      <c r="AB2050" s="5"/>
    </row>
    <row r="2051" spans="1:28" x14ac:dyDescent="0.35">
      <c r="A2051" s="3"/>
      <c r="B2051" s="4"/>
      <c r="C2051" s="4"/>
      <c r="D2051" s="4"/>
      <c r="E2051" s="4"/>
      <c r="F2051" s="4"/>
      <c r="G2051" s="4"/>
      <c r="H2051" s="4"/>
      <c r="I2051" s="4"/>
      <c r="J2051" s="4"/>
      <c r="K2051" s="4"/>
      <c r="L2051" s="4"/>
      <c r="M2051" s="4"/>
      <c r="N2051" s="4"/>
      <c r="O2051" s="4"/>
      <c r="P2051" s="4"/>
      <c r="Q2051" s="4"/>
      <c r="R2051" s="4"/>
      <c r="S2051" s="4"/>
      <c r="T2051" s="4"/>
      <c r="U2051" s="4"/>
      <c r="V2051" s="4"/>
      <c r="W2051" s="4"/>
      <c r="X2051" s="4"/>
      <c r="Y2051" s="4"/>
      <c r="Z2051" s="4"/>
      <c r="AA2051" s="4"/>
      <c r="AB2051" s="5"/>
    </row>
    <row r="2052" spans="1:28" x14ac:dyDescent="0.35">
      <c r="A2052" s="3"/>
      <c r="B2052" s="4"/>
      <c r="C2052" s="4"/>
      <c r="D2052" s="4"/>
      <c r="E2052" s="4"/>
      <c r="F2052" s="4"/>
      <c r="G2052" s="4"/>
      <c r="H2052" s="4"/>
      <c r="I2052" s="4"/>
      <c r="J2052" s="4"/>
      <c r="K2052" s="4"/>
      <c r="L2052" s="4"/>
      <c r="M2052" s="4"/>
      <c r="N2052" s="4"/>
      <c r="O2052" s="4"/>
      <c r="P2052" s="4"/>
      <c r="Q2052" s="4"/>
      <c r="R2052" s="4"/>
      <c r="S2052" s="4"/>
      <c r="T2052" s="4"/>
      <c r="U2052" s="4"/>
      <c r="V2052" s="4"/>
      <c r="W2052" s="4"/>
      <c r="X2052" s="4"/>
      <c r="Y2052" s="4"/>
      <c r="Z2052" s="4"/>
      <c r="AA2052" s="4"/>
      <c r="AB2052" s="5"/>
    </row>
    <row r="2053" spans="1:28" x14ac:dyDescent="0.35">
      <c r="A2053" s="3"/>
      <c r="B2053" s="4"/>
      <c r="C2053" s="4"/>
      <c r="D2053" s="4"/>
      <c r="E2053" s="4"/>
      <c r="F2053" s="4"/>
      <c r="G2053" s="4"/>
      <c r="H2053" s="4"/>
      <c r="I2053" s="4"/>
      <c r="J2053" s="4"/>
      <c r="K2053" s="4"/>
      <c r="L2053" s="4"/>
      <c r="M2053" s="4"/>
      <c r="N2053" s="4"/>
      <c r="O2053" s="4"/>
      <c r="P2053" s="4"/>
      <c r="Q2053" s="4"/>
      <c r="R2053" s="4"/>
      <c r="S2053" s="4"/>
      <c r="T2053" s="4"/>
      <c r="U2053" s="4"/>
      <c r="V2053" s="4"/>
      <c r="W2053" s="4"/>
      <c r="X2053" s="4"/>
      <c r="Y2053" s="4"/>
      <c r="Z2053" s="4"/>
      <c r="AA2053" s="4"/>
      <c r="AB2053" s="5"/>
    </row>
    <row r="2054" spans="1:28" x14ac:dyDescent="0.35">
      <c r="A2054" s="3"/>
      <c r="B2054" s="4"/>
      <c r="C2054" s="4"/>
      <c r="D2054" s="4"/>
      <c r="E2054" s="4"/>
      <c r="F2054" s="4"/>
      <c r="G2054" s="4"/>
      <c r="H2054" s="4"/>
      <c r="I2054" s="4"/>
      <c r="J2054" s="4"/>
      <c r="K2054" s="4"/>
      <c r="L2054" s="4"/>
      <c r="M2054" s="4"/>
      <c r="N2054" s="4"/>
      <c r="O2054" s="4"/>
      <c r="P2054" s="4"/>
      <c r="Q2054" s="4"/>
      <c r="R2054" s="4"/>
      <c r="S2054" s="4"/>
      <c r="T2054" s="4"/>
      <c r="U2054" s="4"/>
      <c r="V2054" s="4"/>
      <c r="W2054" s="4"/>
      <c r="X2054" s="4"/>
      <c r="Y2054" s="4"/>
      <c r="Z2054" s="4"/>
      <c r="AA2054" s="4"/>
      <c r="AB2054" s="5"/>
    </row>
    <row r="2055" spans="1:28" x14ac:dyDescent="0.35">
      <c r="A2055" s="3"/>
      <c r="B2055" s="4"/>
      <c r="C2055" s="4"/>
      <c r="D2055" s="4"/>
      <c r="E2055" s="4"/>
      <c r="F2055" s="4"/>
      <c r="G2055" s="4"/>
      <c r="H2055" s="4"/>
      <c r="I2055" s="4"/>
      <c r="J2055" s="4"/>
      <c r="K2055" s="4"/>
      <c r="L2055" s="4"/>
      <c r="M2055" s="4"/>
      <c r="N2055" s="4"/>
      <c r="O2055" s="4"/>
      <c r="P2055" s="4"/>
      <c r="Q2055" s="4"/>
      <c r="R2055" s="4"/>
      <c r="S2055" s="4"/>
      <c r="T2055" s="4"/>
      <c r="U2055" s="4"/>
      <c r="V2055" s="4"/>
      <c r="W2055" s="4"/>
      <c r="X2055" s="4"/>
      <c r="Y2055" s="4"/>
      <c r="Z2055" s="4"/>
      <c r="AA2055" s="4"/>
      <c r="AB2055" s="5"/>
    </row>
    <row r="2056" spans="1:28" x14ac:dyDescent="0.35">
      <c r="A2056" s="3"/>
      <c r="B2056" s="4"/>
      <c r="C2056" s="4"/>
      <c r="D2056" s="4"/>
      <c r="E2056" s="4"/>
      <c r="F2056" s="4"/>
      <c r="G2056" s="4"/>
      <c r="H2056" s="4"/>
      <c r="I2056" s="4"/>
      <c r="J2056" s="4"/>
      <c r="K2056" s="4"/>
      <c r="L2056" s="4"/>
      <c r="M2056" s="4"/>
      <c r="N2056" s="4"/>
      <c r="O2056" s="4"/>
      <c r="P2056" s="4"/>
      <c r="Q2056" s="4"/>
      <c r="R2056" s="4"/>
      <c r="S2056" s="4"/>
      <c r="T2056" s="4"/>
      <c r="U2056" s="4"/>
      <c r="V2056" s="4"/>
      <c r="W2056" s="4"/>
      <c r="X2056" s="4"/>
      <c r="Y2056" s="4"/>
      <c r="Z2056" s="4"/>
      <c r="AA2056" s="4"/>
      <c r="AB2056" s="5"/>
    </row>
    <row r="2057" spans="1:28" x14ac:dyDescent="0.35">
      <c r="A2057" s="3"/>
      <c r="B2057" s="4"/>
      <c r="C2057" s="4"/>
      <c r="D2057" s="4"/>
      <c r="E2057" s="4"/>
      <c r="F2057" s="4"/>
      <c r="G2057" s="4"/>
      <c r="H2057" s="4"/>
      <c r="I2057" s="4"/>
      <c r="J2057" s="4"/>
      <c r="K2057" s="4"/>
      <c r="L2057" s="4"/>
      <c r="M2057" s="4"/>
      <c r="N2057" s="4"/>
      <c r="O2057" s="4"/>
      <c r="P2057" s="4"/>
      <c r="Q2057" s="4"/>
      <c r="R2057" s="4"/>
      <c r="S2057" s="4"/>
      <c r="T2057" s="4"/>
      <c r="U2057" s="4"/>
      <c r="V2057" s="4"/>
      <c r="W2057" s="4"/>
      <c r="X2057" s="4"/>
      <c r="Y2057" s="4"/>
      <c r="Z2057" s="4"/>
      <c r="AA2057" s="4"/>
      <c r="AB2057" s="5"/>
    </row>
    <row r="2058" spans="1:28" x14ac:dyDescent="0.35">
      <c r="A2058" s="3"/>
      <c r="B2058" s="4"/>
      <c r="C2058" s="4"/>
      <c r="D2058" s="4"/>
      <c r="E2058" s="4"/>
      <c r="F2058" s="4"/>
      <c r="G2058" s="4"/>
      <c r="H2058" s="4"/>
      <c r="I2058" s="4"/>
      <c r="J2058" s="4"/>
      <c r="K2058" s="4"/>
      <c r="L2058" s="4"/>
      <c r="M2058" s="4"/>
      <c r="N2058" s="4"/>
      <c r="O2058" s="4"/>
      <c r="P2058" s="4"/>
      <c r="Q2058" s="4"/>
      <c r="R2058" s="4"/>
      <c r="S2058" s="4"/>
      <c r="T2058" s="4"/>
      <c r="U2058" s="4"/>
      <c r="V2058" s="4"/>
      <c r="W2058" s="4"/>
      <c r="X2058" s="4"/>
      <c r="Y2058" s="4"/>
      <c r="Z2058" s="4"/>
      <c r="AA2058" s="4"/>
      <c r="AB2058" s="5"/>
    </row>
    <row r="2059" spans="1:28" x14ac:dyDescent="0.35">
      <c r="A2059" s="3"/>
      <c r="B2059" s="4"/>
      <c r="C2059" s="4"/>
      <c r="D2059" s="4"/>
      <c r="E2059" s="4"/>
      <c r="F2059" s="4"/>
      <c r="G2059" s="4"/>
      <c r="H2059" s="4"/>
      <c r="I2059" s="4"/>
      <c r="J2059" s="4"/>
      <c r="K2059" s="4"/>
      <c r="L2059" s="4"/>
      <c r="M2059" s="4"/>
      <c r="N2059" s="4"/>
      <c r="O2059" s="4"/>
      <c r="P2059" s="4"/>
      <c r="Q2059" s="4"/>
      <c r="R2059" s="4"/>
      <c r="S2059" s="4"/>
      <c r="T2059" s="4"/>
      <c r="U2059" s="4"/>
      <c r="V2059" s="4"/>
      <c r="W2059" s="4"/>
      <c r="X2059" s="4"/>
      <c r="Y2059" s="4"/>
      <c r="Z2059" s="4"/>
      <c r="AA2059" s="4"/>
      <c r="AB2059" s="5"/>
    </row>
    <row r="2060" spans="1:28" x14ac:dyDescent="0.35">
      <c r="A2060" s="3"/>
      <c r="B2060" s="4"/>
      <c r="C2060" s="4"/>
      <c r="D2060" s="4"/>
      <c r="E2060" s="4"/>
      <c r="F2060" s="4"/>
      <c r="G2060" s="4"/>
      <c r="H2060" s="4"/>
      <c r="I2060" s="4"/>
      <c r="J2060" s="4"/>
      <c r="K2060" s="4"/>
      <c r="L2060" s="4"/>
      <c r="M2060" s="4"/>
      <c r="N2060" s="4"/>
      <c r="O2060" s="4"/>
      <c r="P2060" s="4"/>
      <c r="Q2060" s="4"/>
      <c r="R2060" s="4"/>
      <c r="S2060" s="4"/>
      <c r="T2060" s="4"/>
      <c r="U2060" s="4"/>
      <c r="V2060" s="4"/>
      <c r="W2060" s="4"/>
      <c r="X2060" s="4"/>
      <c r="Y2060" s="4"/>
      <c r="Z2060" s="4"/>
      <c r="AA2060" s="4"/>
      <c r="AB2060" s="5"/>
    </row>
    <row r="2061" spans="1:28" x14ac:dyDescent="0.35">
      <c r="A2061" s="3"/>
      <c r="B2061" s="4"/>
      <c r="C2061" s="4"/>
      <c r="D2061" s="4"/>
      <c r="E2061" s="4"/>
      <c r="F2061" s="4"/>
      <c r="G2061" s="4"/>
      <c r="H2061" s="4"/>
      <c r="I2061" s="4"/>
      <c r="J2061" s="4"/>
      <c r="K2061" s="4"/>
      <c r="L2061" s="4"/>
      <c r="M2061" s="4"/>
      <c r="N2061" s="4"/>
      <c r="O2061" s="4"/>
      <c r="P2061" s="4"/>
      <c r="Q2061" s="4"/>
      <c r="R2061" s="4"/>
      <c r="S2061" s="4"/>
      <c r="T2061" s="4"/>
      <c r="U2061" s="4"/>
      <c r="V2061" s="4"/>
      <c r="W2061" s="4"/>
      <c r="X2061" s="4"/>
      <c r="Y2061" s="4"/>
      <c r="Z2061" s="4"/>
      <c r="AA2061" s="4"/>
      <c r="AB2061" s="5"/>
    </row>
    <row r="2062" spans="1:28" x14ac:dyDescent="0.35">
      <c r="A2062" s="3"/>
      <c r="B2062" s="4"/>
      <c r="C2062" s="4"/>
      <c r="D2062" s="4"/>
      <c r="E2062" s="4"/>
      <c r="F2062" s="4"/>
      <c r="G2062" s="4"/>
      <c r="H2062" s="4"/>
      <c r="I2062" s="4"/>
      <c r="J2062" s="4"/>
      <c r="K2062" s="4"/>
      <c r="L2062" s="4"/>
      <c r="M2062" s="4"/>
      <c r="N2062" s="4"/>
      <c r="O2062" s="4"/>
      <c r="P2062" s="4"/>
      <c r="Q2062" s="4"/>
      <c r="R2062" s="4"/>
      <c r="S2062" s="4"/>
      <c r="T2062" s="4"/>
      <c r="U2062" s="4"/>
      <c r="V2062" s="4"/>
      <c r="W2062" s="4"/>
      <c r="X2062" s="4"/>
      <c r="Y2062" s="4"/>
      <c r="Z2062" s="4"/>
      <c r="AA2062" s="4"/>
      <c r="AB2062" s="5"/>
    </row>
    <row r="2063" spans="1:28" x14ac:dyDescent="0.35">
      <c r="A2063" s="3"/>
      <c r="B2063" s="4"/>
      <c r="C2063" s="4"/>
      <c r="D2063" s="4"/>
      <c r="E2063" s="4"/>
      <c r="F2063" s="4"/>
      <c r="G2063" s="4"/>
      <c r="H2063" s="4"/>
      <c r="I2063" s="4"/>
      <c r="J2063" s="4"/>
      <c r="K2063" s="4"/>
      <c r="L2063" s="4"/>
      <c r="M2063" s="4"/>
      <c r="N2063" s="4"/>
      <c r="O2063" s="4"/>
      <c r="P2063" s="4"/>
      <c r="Q2063" s="4"/>
      <c r="R2063" s="4"/>
      <c r="S2063" s="4"/>
      <c r="T2063" s="4"/>
      <c r="U2063" s="4"/>
      <c r="V2063" s="4"/>
      <c r="W2063" s="4"/>
      <c r="X2063" s="4"/>
      <c r="Y2063" s="4"/>
      <c r="Z2063" s="4"/>
      <c r="AA2063" s="4"/>
      <c r="AB2063" s="5"/>
    </row>
    <row r="2064" spans="1:28" x14ac:dyDescent="0.35">
      <c r="A2064" s="3"/>
      <c r="B2064" s="4"/>
      <c r="C2064" s="4"/>
      <c r="D2064" s="4"/>
      <c r="E2064" s="4"/>
      <c r="F2064" s="4"/>
      <c r="G2064" s="4"/>
      <c r="H2064" s="4"/>
      <c r="I2064" s="4"/>
      <c r="J2064" s="4"/>
      <c r="K2064" s="4"/>
      <c r="L2064" s="4"/>
      <c r="M2064" s="4"/>
      <c r="N2064" s="4"/>
      <c r="O2064" s="4"/>
      <c r="P2064" s="4"/>
      <c r="Q2064" s="4"/>
      <c r="R2064" s="4"/>
      <c r="S2064" s="4"/>
      <c r="T2064" s="4"/>
      <c r="U2064" s="4"/>
      <c r="V2064" s="4"/>
      <c r="W2064" s="4"/>
      <c r="X2064" s="4"/>
      <c r="Y2064" s="4"/>
      <c r="Z2064" s="4"/>
      <c r="AA2064" s="4"/>
      <c r="AB2064" s="5"/>
    </row>
    <row r="2065" spans="1:28" x14ac:dyDescent="0.35">
      <c r="A2065" s="3"/>
      <c r="B2065" s="4"/>
      <c r="C2065" s="4"/>
      <c r="D2065" s="4"/>
      <c r="E2065" s="4"/>
      <c r="F2065" s="4"/>
      <c r="G2065" s="4"/>
      <c r="H2065" s="4"/>
      <c r="I2065" s="4"/>
      <c r="J2065" s="4"/>
      <c r="K2065" s="4"/>
      <c r="L2065" s="4"/>
      <c r="M2065" s="4"/>
      <c r="N2065" s="4"/>
      <c r="O2065" s="4"/>
      <c r="P2065" s="4"/>
      <c r="Q2065" s="4"/>
      <c r="R2065" s="4"/>
      <c r="S2065" s="4"/>
      <c r="T2065" s="4"/>
      <c r="U2065" s="4"/>
      <c r="V2065" s="4"/>
      <c r="W2065" s="4"/>
      <c r="X2065" s="4"/>
      <c r="Y2065" s="4"/>
      <c r="Z2065" s="4"/>
      <c r="AA2065" s="4"/>
      <c r="AB2065" s="5"/>
    </row>
    <row r="2066" spans="1:28" x14ac:dyDescent="0.35">
      <c r="A2066" s="3"/>
      <c r="B2066" s="4"/>
      <c r="C2066" s="4"/>
      <c r="D2066" s="4"/>
      <c r="E2066" s="4"/>
      <c r="F2066" s="4"/>
      <c r="G2066" s="4"/>
      <c r="H2066" s="4"/>
      <c r="I2066" s="4"/>
      <c r="J2066" s="4"/>
      <c r="K2066" s="4"/>
      <c r="L2066" s="4"/>
      <c r="M2066" s="4"/>
      <c r="N2066" s="4"/>
      <c r="O2066" s="4"/>
      <c r="P2066" s="4"/>
      <c r="Q2066" s="4"/>
      <c r="R2066" s="4"/>
      <c r="S2066" s="4"/>
      <c r="T2066" s="4"/>
      <c r="U2066" s="4"/>
      <c r="V2066" s="4"/>
      <c r="W2066" s="4"/>
      <c r="X2066" s="4"/>
      <c r="Y2066" s="4"/>
      <c r="Z2066" s="4"/>
      <c r="AA2066" s="4"/>
      <c r="AB2066" s="5"/>
    </row>
    <row r="2067" spans="1:28" x14ac:dyDescent="0.35">
      <c r="A2067" s="3"/>
      <c r="B2067" s="4"/>
      <c r="C2067" s="4"/>
      <c r="D2067" s="4"/>
      <c r="E2067" s="4"/>
      <c r="F2067" s="4"/>
      <c r="G2067" s="4"/>
      <c r="H2067" s="4"/>
      <c r="I2067" s="4"/>
      <c r="J2067" s="4"/>
      <c r="K2067" s="4"/>
      <c r="L2067" s="4"/>
      <c r="M2067" s="4"/>
      <c r="N2067" s="4"/>
      <c r="O2067" s="4"/>
      <c r="P2067" s="4"/>
      <c r="Q2067" s="4"/>
      <c r="R2067" s="4"/>
      <c r="S2067" s="4"/>
      <c r="T2067" s="4"/>
      <c r="U2067" s="4"/>
      <c r="V2067" s="4"/>
      <c r="W2067" s="4"/>
      <c r="X2067" s="4"/>
      <c r="Y2067" s="4"/>
      <c r="Z2067" s="4"/>
      <c r="AA2067" s="4"/>
      <c r="AB2067" s="5"/>
    </row>
    <row r="2068" spans="1:28" x14ac:dyDescent="0.35">
      <c r="A2068" s="3"/>
      <c r="B2068" s="4"/>
      <c r="C2068" s="4"/>
      <c r="D2068" s="4"/>
      <c r="E2068" s="4"/>
      <c r="F2068" s="4"/>
      <c r="G2068" s="4"/>
      <c r="H2068" s="4"/>
      <c r="I2068" s="4"/>
      <c r="J2068" s="4"/>
      <c r="K2068" s="4"/>
      <c r="L2068" s="4"/>
      <c r="M2068" s="4"/>
      <c r="N2068" s="4"/>
      <c r="O2068" s="4"/>
      <c r="P2068" s="4"/>
      <c r="Q2068" s="4"/>
      <c r="R2068" s="4"/>
      <c r="S2068" s="4"/>
      <c r="T2068" s="4"/>
      <c r="U2068" s="4"/>
      <c r="V2068" s="4"/>
      <c r="W2068" s="4"/>
      <c r="X2068" s="4"/>
      <c r="Y2068" s="4"/>
      <c r="Z2068" s="4"/>
      <c r="AA2068" s="4"/>
      <c r="AB2068" s="5"/>
    </row>
    <row r="2069" spans="1:28" x14ac:dyDescent="0.35">
      <c r="A2069" s="3"/>
      <c r="B2069" s="4"/>
      <c r="C2069" s="4"/>
      <c r="D2069" s="4"/>
      <c r="E2069" s="4"/>
      <c r="F2069" s="4"/>
      <c r="G2069" s="4"/>
      <c r="H2069" s="4"/>
      <c r="I2069" s="4"/>
      <c r="J2069" s="4"/>
      <c r="K2069" s="4"/>
      <c r="L2069" s="4"/>
      <c r="M2069" s="4"/>
      <c r="N2069" s="4"/>
      <c r="O2069" s="4"/>
      <c r="P2069" s="4"/>
      <c r="Q2069" s="4"/>
      <c r="R2069" s="4"/>
      <c r="S2069" s="4"/>
      <c r="T2069" s="4"/>
      <c r="U2069" s="4"/>
      <c r="V2069" s="4"/>
      <c r="W2069" s="4"/>
      <c r="X2069" s="4"/>
      <c r="Y2069" s="4"/>
      <c r="Z2069" s="4"/>
      <c r="AA2069" s="4"/>
      <c r="AB2069" s="5"/>
    </row>
    <row r="2070" spans="1:28" x14ac:dyDescent="0.35">
      <c r="A2070" s="3"/>
      <c r="B2070" s="4"/>
      <c r="C2070" s="4"/>
      <c r="D2070" s="4"/>
      <c r="E2070" s="4"/>
      <c r="F2070" s="4"/>
      <c r="G2070" s="4"/>
      <c r="H2070" s="4"/>
      <c r="I2070" s="4"/>
      <c r="J2070" s="4"/>
      <c r="K2070" s="4"/>
      <c r="L2070" s="4"/>
      <c r="M2070" s="4"/>
      <c r="N2070" s="4"/>
      <c r="O2070" s="4"/>
      <c r="P2070" s="4"/>
      <c r="Q2070" s="4"/>
      <c r="R2070" s="4"/>
      <c r="S2070" s="4"/>
      <c r="T2070" s="4"/>
      <c r="U2070" s="4"/>
      <c r="V2070" s="4"/>
      <c r="W2070" s="4"/>
      <c r="X2070" s="4"/>
      <c r="Y2070" s="4"/>
      <c r="Z2070" s="4"/>
      <c r="AA2070" s="4"/>
      <c r="AB2070" s="5"/>
    </row>
    <row r="2071" spans="1:28" x14ac:dyDescent="0.35">
      <c r="A2071" s="3"/>
      <c r="B2071" s="4"/>
      <c r="C2071" s="4"/>
      <c r="D2071" s="4"/>
      <c r="E2071" s="4"/>
      <c r="F2071" s="4"/>
      <c r="G2071" s="4"/>
      <c r="H2071" s="4"/>
      <c r="I2071" s="4"/>
      <c r="J2071" s="4"/>
      <c r="K2071" s="4"/>
      <c r="L2071" s="4"/>
      <c r="M2071" s="4"/>
      <c r="N2071" s="4"/>
      <c r="O2071" s="4"/>
      <c r="P2071" s="4"/>
      <c r="Q2071" s="4"/>
      <c r="R2071" s="4"/>
      <c r="S2071" s="4"/>
      <c r="T2071" s="4"/>
      <c r="U2071" s="4"/>
      <c r="V2071" s="4"/>
      <c r="W2071" s="4"/>
      <c r="X2071" s="4"/>
      <c r="Y2071" s="4"/>
      <c r="Z2071" s="4"/>
      <c r="AA2071" s="4"/>
      <c r="AB2071" s="5"/>
    </row>
    <row r="2072" spans="1:28" x14ac:dyDescent="0.35">
      <c r="A2072" s="3"/>
      <c r="B2072" s="4"/>
      <c r="C2072" s="4"/>
      <c r="D2072" s="4"/>
      <c r="E2072" s="4"/>
      <c r="F2072" s="4"/>
      <c r="G2072" s="4"/>
      <c r="H2072" s="4"/>
      <c r="I2072" s="4"/>
      <c r="J2072" s="4"/>
      <c r="K2072" s="4"/>
      <c r="L2072" s="4"/>
      <c r="M2072" s="4"/>
      <c r="N2072" s="4"/>
      <c r="O2072" s="4"/>
      <c r="P2072" s="4"/>
      <c r="Q2072" s="4"/>
      <c r="R2072" s="4"/>
      <c r="S2072" s="4"/>
      <c r="T2072" s="4"/>
      <c r="U2072" s="4"/>
      <c r="V2072" s="4"/>
      <c r="W2072" s="4"/>
      <c r="X2072" s="4"/>
      <c r="Y2072" s="4"/>
      <c r="Z2072" s="4"/>
      <c r="AA2072" s="4"/>
      <c r="AB2072" s="5"/>
    </row>
    <row r="2073" spans="1:28" x14ac:dyDescent="0.35">
      <c r="A2073" s="3"/>
      <c r="B2073" s="4"/>
      <c r="C2073" s="4"/>
      <c r="D2073" s="4"/>
      <c r="E2073" s="4"/>
      <c r="F2073" s="4"/>
      <c r="G2073" s="4"/>
      <c r="H2073" s="4"/>
      <c r="I2073" s="4"/>
      <c r="J2073" s="4"/>
      <c r="K2073" s="4"/>
      <c r="L2073" s="4"/>
      <c r="M2073" s="4"/>
      <c r="N2073" s="4"/>
      <c r="O2073" s="4"/>
      <c r="P2073" s="4"/>
      <c r="Q2073" s="4"/>
      <c r="R2073" s="4"/>
      <c r="S2073" s="4"/>
      <c r="T2073" s="4"/>
      <c r="U2073" s="4"/>
      <c r="V2073" s="4"/>
      <c r="W2073" s="4"/>
      <c r="X2073" s="4"/>
      <c r="Y2073" s="4"/>
      <c r="Z2073" s="4"/>
      <c r="AA2073" s="4"/>
      <c r="AB2073" s="5"/>
    </row>
    <row r="2074" spans="1:28" x14ac:dyDescent="0.35">
      <c r="A2074" s="3"/>
      <c r="B2074" s="4"/>
      <c r="C2074" s="4"/>
      <c r="D2074" s="4"/>
      <c r="E2074" s="4"/>
      <c r="F2074" s="4"/>
      <c r="G2074" s="4"/>
      <c r="H2074" s="4"/>
      <c r="I2074" s="4"/>
      <c r="J2074" s="4"/>
      <c r="K2074" s="4"/>
      <c r="L2074" s="4"/>
      <c r="M2074" s="4"/>
      <c r="N2074" s="4"/>
      <c r="O2074" s="4"/>
      <c r="P2074" s="4"/>
      <c r="Q2074" s="4"/>
      <c r="R2074" s="4"/>
      <c r="S2074" s="4"/>
      <c r="T2074" s="4"/>
      <c r="U2074" s="4"/>
      <c r="V2074" s="4"/>
      <c r="W2074" s="4"/>
      <c r="X2074" s="4"/>
      <c r="Y2074" s="4"/>
      <c r="Z2074" s="4"/>
      <c r="AA2074" s="4"/>
      <c r="AB2074" s="5"/>
    </row>
    <row r="2075" spans="1:28" x14ac:dyDescent="0.35">
      <c r="A2075" s="3"/>
      <c r="B2075" s="4"/>
      <c r="C2075" s="4"/>
      <c r="D2075" s="4"/>
      <c r="E2075" s="4"/>
      <c r="F2075" s="4"/>
      <c r="G2075" s="4"/>
      <c r="H2075" s="4"/>
      <c r="I2075" s="4"/>
      <c r="J2075" s="4"/>
      <c r="K2075" s="4"/>
      <c r="L2075" s="4"/>
      <c r="M2075" s="4"/>
      <c r="N2075" s="4"/>
      <c r="O2075" s="4"/>
      <c r="P2075" s="4"/>
      <c r="Q2075" s="4"/>
      <c r="R2075" s="4"/>
      <c r="S2075" s="4"/>
      <c r="T2075" s="4"/>
      <c r="U2075" s="4"/>
      <c r="V2075" s="4"/>
      <c r="W2075" s="4"/>
      <c r="X2075" s="4"/>
      <c r="Y2075" s="4"/>
      <c r="Z2075" s="4"/>
      <c r="AA2075" s="4"/>
      <c r="AB2075" s="5"/>
    </row>
    <row r="2076" spans="1:28" x14ac:dyDescent="0.35">
      <c r="A2076" s="3"/>
      <c r="B2076" s="4"/>
      <c r="C2076" s="4"/>
      <c r="D2076" s="4"/>
      <c r="E2076" s="4"/>
      <c r="F2076" s="4"/>
      <c r="G2076" s="4"/>
      <c r="H2076" s="4"/>
      <c r="I2076" s="4"/>
      <c r="J2076" s="4"/>
      <c r="K2076" s="4"/>
      <c r="L2076" s="4"/>
      <c r="M2076" s="4"/>
      <c r="N2076" s="4"/>
      <c r="O2076" s="4"/>
      <c r="P2076" s="4"/>
      <c r="Q2076" s="4"/>
      <c r="R2076" s="4"/>
      <c r="S2076" s="4"/>
      <c r="T2076" s="4"/>
      <c r="U2076" s="4"/>
      <c r="V2076" s="4"/>
      <c r="W2076" s="4"/>
      <c r="X2076" s="4"/>
      <c r="Y2076" s="4"/>
      <c r="Z2076" s="4"/>
      <c r="AA2076" s="4"/>
      <c r="AB2076" s="5"/>
    </row>
    <row r="2077" spans="1:28" x14ac:dyDescent="0.35">
      <c r="A2077" s="3"/>
      <c r="B2077" s="4"/>
      <c r="C2077" s="4"/>
      <c r="D2077" s="4"/>
      <c r="E2077" s="4"/>
      <c r="F2077" s="4"/>
      <c r="G2077" s="4"/>
      <c r="H2077" s="4"/>
      <c r="I2077" s="4"/>
      <c r="J2077" s="4"/>
      <c r="K2077" s="4"/>
      <c r="L2077" s="4"/>
      <c r="M2077" s="4"/>
      <c r="N2077" s="4"/>
      <c r="O2077" s="4"/>
      <c r="P2077" s="4"/>
      <c r="Q2077" s="4"/>
      <c r="R2077" s="4"/>
      <c r="S2077" s="4"/>
      <c r="T2077" s="4"/>
      <c r="U2077" s="4"/>
      <c r="V2077" s="4"/>
      <c r="W2077" s="4"/>
      <c r="X2077" s="4"/>
      <c r="Y2077" s="4"/>
      <c r="Z2077" s="4"/>
      <c r="AA2077" s="4"/>
      <c r="AB2077" s="5"/>
    </row>
    <row r="2078" spans="1:28" x14ac:dyDescent="0.35">
      <c r="A2078" s="3"/>
      <c r="B2078" s="4"/>
      <c r="C2078" s="4"/>
      <c r="D2078" s="4"/>
      <c r="E2078" s="4"/>
      <c r="F2078" s="4"/>
      <c r="G2078" s="4"/>
      <c r="H2078" s="4"/>
      <c r="I2078" s="4"/>
      <c r="J2078" s="4"/>
      <c r="K2078" s="4"/>
      <c r="L2078" s="4"/>
      <c r="M2078" s="4"/>
      <c r="N2078" s="4"/>
      <c r="O2078" s="4"/>
      <c r="P2078" s="4"/>
      <c r="Q2078" s="4"/>
      <c r="R2078" s="4"/>
      <c r="S2078" s="4"/>
      <c r="T2078" s="4"/>
      <c r="U2078" s="4"/>
      <c r="V2078" s="4"/>
      <c r="W2078" s="4"/>
      <c r="X2078" s="4"/>
      <c r="Y2078" s="4"/>
      <c r="Z2078" s="4"/>
      <c r="AA2078" s="4"/>
      <c r="AB2078" s="5"/>
    </row>
    <row r="2079" spans="1:28" x14ac:dyDescent="0.35">
      <c r="A2079" s="3"/>
      <c r="B2079" s="4"/>
      <c r="C2079" s="4"/>
      <c r="D2079" s="4"/>
      <c r="E2079" s="4"/>
      <c r="F2079" s="4"/>
      <c r="G2079" s="4"/>
      <c r="H2079" s="4"/>
      <c r="I2079" s="4"/>
      <c r="J2079" s="4"/>
      <c r="K2079" s="4"/>
      <c r="L2079" s="4"/>
      <c r="M2079" s="4"/>
      <c r="N2079" s="4"/>
      <c r="O2079" s="4"/>
      <c r="P2079" s="4"/>
      <c r="Q2079" s="4"/>
      <c r="R2079" s="4"/>
      <c r="S2079" s="4"/>
      <c r="T2079" s="4"/>
      <c r="U2079" s="4"/>
      <c r="V2079" s="4"/>
      <c r="W2079" s="4"/>
      <c r="X2079" s="4"/>
      <c r="Y2079" s="4"/>
      <c r="Z2079" s="4"/>
      <c r="AA2079" s="4"/>
      <c r="AB2079" s="5"/>
    </row>
    <row r="2080" spans="1:28" x14ac:dyDescent="0.35">
      <c r="A2080" s="3"/>
      <c r="B2080" s="4"/>
      <c r="C2080" s="4"/>
      <c r="D2080" s="4"/>
      <c r="E2080" s="4"/>
      <c r="F2080" s="4"/>
      <c r="G2080" s="4"/>
      <c r="H2080" s="4"/>
      <c r="I2080" s="4"/>
      <c r="J2080" s="4"/>
      <c r="K2080" s="4"/>
      <c r="L2080" s="4"/>
      <c r="M2080" s="4"/>
      <c r="N2080" s="4"/>
      <c r="O2080" s="4"/>
      <c r="P2080" s="4"/>
      <c r="Q2080" s="4"/>
      <c r="R2080" s="4"/>
      <c r="S2080" s="4"/>
      <c r="T2080" s="4"/>
      <c r="U2080" s="4"/>
      <c r="V2080" s="4"/>
      <c r="W2080" s="4"/>
      <c r="X2080" s="4"/>
      <c r="Y2080" s="4"/>
      <c r="Z2080" s="4"/>
      <c r="AA2080" s="4"/>
      <c r="AB2080" s="5"/>
    </row>
    <row r="2081" spans="1:28" x14ac:dyDescent="0.35">
      <c r="A2081" s="3"/>
      <c r="B2081" s="4"/>
      <c r="C2081" s="4"/>
      <c r="D2081" s="4"/>
      <c r="E2081" s="4"/>
      <c r="F2081" s="4"/>
      <c r="G2081" s="4"/>
      <c r="H2081" s="4"/>
      <c r="I2081" s="4"/>
      <c r="J2081" s="4"/>
      <c r="K2081" s="4"/>
      <c r="L2081" s="4"/>
      <c r="M2081" s="4"/>
      <c r="N2081" s="4"/>
      <c r="O2081" s="4"/>
      <c r="P2081" s="4"/>
      <c r="Q2081" s="4"/>
      <c r="R2081" s="4"/>
      <c r="S2081" s="4"/>
      <c r="T2081" s="4"/>
      <c r="U2081" s="4"/>
      <c r="V2081" s="4"/>
      <c r="W2081" s="4"/>
      <c r="X2081" s="4"/>
      <c r="Y2081" s="4"/>
      <c r="Z2081" s="4"/>
      <c r="AA2081" s="4"/>
      <c r="AB2081" s="5"/>
    </row>
    <row r="2082" spans="1:28" x14ac:dyDescent="0.35">
      <c r="A2082" s="3"/>
      <c r="B2082" s="4"/>
      <c r="C2082" s="4"/>
      <c r="D2082" s="4"/>
      <c r="E2082" s="4"/>
      <c r="F2082" s="4"/>
      <c r="G2082" s="4"/>
      <c r="H2082" s="4"/>
      <c r="I2082" s="4"/>
      <c r="J2082" s="4"/>
      <c r="K2082" s="4"/>
      <c r="L2082" s="4"/>
      <c r="M2082" s="4"/>
      <c r="N2082" s="4"/>
      <c r="O2082" s="4"/>
      <c r="P2082" s="4"/>
      <c r="Q2082" s="4"/>
      <c r="R2082" s="4"/>
      <c r="S2082" s="4"/>
      <c r="T2082" s="4"/>
      <c r="U2082" s="4"/>
      <c r="V2082" s="4"/>
      <c r="W2082" s="4"/>
      <c r="X2082" s="4"/>
      <c r="Y2082" s="4"/>
      <c r="Z2082" s="4"/>
      <c r="AA2082" s="4"/>
      <c r="AB2082" s="5"/>
    </row>
    <row r="2083" spans="1:28" x14ac:dyDescent="0.35">
      <c r="A2083" s="3"/>
      <c r="B2083" s="4"/>
      <c r="C2083" s="4"/>
      <c r="D2083" s="4"/>
      <c r="E2083" s="4"/>
      <c r="F2083" s="4"/>
      <c r="G2083" s="4"/>
      <c r="H2083" s="4"/>
      <c r="I2083" s="4"/>
      <c r="J2083" s="4"/>
      <c r="K2083" s="4"/>
      <c r="L2083" s="4"/>
      <c r="M2083" s="4"/>
      <c r="N2083" s="4"/>
      <c r="O2083" s="4"/>
      <c r="P2083" s="4"/>
      <c r="Q2083" s="4"/>
      <c r="R2083" s="4"/>
      <c r="S2083" s="4"/>
      <c r="T2083" s="4"/>
      <c r="U2083" s="4"/>
      <c r="V2083" s="4"/>
      <c r="W2083" s="4"/>
      <c r="X2083" s="4"/>
      <c r="Y2083" s="4"/>
      <c r="Z2083" s="4"/>
      <c r="AA2083" s="4"/>
      <c r="AB2083" s="5"/>
    </row>
    <row r="2084" spans="1:28" x14ac:dyDescent="0.35">
      <c r="A2084" s="3"/>
      <c r="B2084" s="4"/>
      <c r="C2084" s="4"/>
      <c r="D2084" s="4"/>
      <c r="E2084" s="4"/>
      <c r="F2084" s="4"/>
      <c r="G2084" s="4"/>
      <c r="H2084" s="4"/>
      <c r="I2084" s="4"/>
      <c r="J2084" s="4"/>
      <c r="K2084" s="4"/>
      <c r="L2084" s="4"/>
      <c r="M2084" s="4"/>
      <c r="N2084" s="4"/>
      <c r="O2084" s="4"/>
      <c r="P2084" s="4"/>
      <c r="Q2084" s="4"/>
      <c r="R2084" s="4"/>
      <c r="S2084" s="4"/>
      <c r="T2084" s="4"/>
      <c r="U2084" s="4"/>
      <c r="V2084" s="4"/>
      <c r="W2084" s="4"/>
      <c r="X2084" s="4"/>
      <c r="Y2084" s="4"/>
      <c r="Z2084" s="4"/>
      <c r="AA2084" s="4"/>
      <c r="AB2084" s="5"/>
    </row>
    <row r="2085" spans="1:28" x14ac:dyDescent="0.35">
      <c r="A2085" s="3"/>
      <c r="B2085" s="4"/>
      <c r="C2085" s="4"/>
      <c r="D2085" s="4"/>
      <c r="E2085" s="4"/>
      <c r="F2085" s="4"/>
      <c r="G2085" s="4"/>
      <c r="H2085" s="4"/>
      <c r="I2085" s="4"/>
      <c r="J2085" s="4"/>
      <c r="K2085" s="4"/>
      <c r="L2085" s="4"/>
      <c r="M2085" s="4"/>
      <c r="N2085" s="4"/>
      <c r="O2085" s="4"/>
      <c r="P2085" s="4"/>
      <c r="Q2085" s="4"/>
      <c r="R2085" s="4"/>
      <c r="S2085" s="4"/>
      <c r="T2085" s="4"/>
      <c r="U2085" s="4"/>
      <c r="V2085" s="4"/>
      <c r="W2085" s="4"/>
      <c r="X2085" s="4"/>
      <c r="Y2085" s="4"/>
      <c r="Z2085" s="4"/>
      <c r="AA2085" s="4"/>
      <c r="AB2085" s="5"/>
    </row>
    <row r="2086" spans="1:28" x14ac:dyDescent="0.35">
      <c r="A2086" s="3"/>
      <c r="B2086" s="4"/>
      <c r="C2086" s="4"/>
      <c r="D2086" s="4"/>
      <c r="E2086" s="4"/>
      <c r="F2086" s="4"/>
      <c r="G2086" s="4"/>
      <c r="H2086" s="4"/>
      <c r="I2086" s="4"/>
      <c r="J2086" s="4"/>
      <c r="K2086" s="4"/>
      <c r="L2086" s="4"/>
      <c r="M2086" s="4"/>
      <c r="N2086" s="4"/>
      <c r="O2086" s="4"/>
      <c r="P2086" s="4"/>
      <c r="Q2086" s="4"/>
      <c r="R2086" s="4"/>
      <c r="S2086" s="4"/>
      <c r="T2086" s="4"/>
      <c r="U2086" s="4"/>
      <c r="V2086" s="4"/>
      <c r="W2086" s="4"/>
      <c r="X2086" s="4"/>
      <c r="Y2086" s="4"/>
      <c r="Z2086" s="4"/>
      <c r="AA2086" s="4"/>
      <c r="AB2086" s="5"/>
    </row>
    <row r="2087" spans="1:28" x14ac:dyDescent="0.35">
      <c r="A2087" s="3"/>
      <c r="B2087" s="4"/>
      <c r="C2087" s="4"/>
      <c r="D2087" s="4"/>
      <c r="E2087" s="4"/>
      <c r="F2087" s="4"/>
      <c r="G2087" s="4"/>
      <c r="H2087" s="4"/>
      <c r="I2087" s="4"/>
      <c r="J2087" s="4"/>
      <c r="K2087" s="4"/>
      <c r="L2087" s="4"/>
      <c r="M2087" s="4"/>
      <c r="N2087" s="4"/>
      <c r="O2087" s="4"/>
      <c r="P2087" s="4"/>
      <c r="Q2087" s="4"/>
      <c r="R2087" s="4"/>
      <c r="S2087" s="4"/>
      <c r="T2087" s="4"/>
      <c r="U2087" s="4"/>
      <c r="V2087" s="4"/>
      <c r="W2087" s="4"/>
      <c r="X2087" s="4"/>
      <c r="Y2087" s="4"/>
      <c r="Z2087" s="4"/>
      <c r="AA2087" s="4"/>
      <c r="AB2087" s="5"/>
    </row>
    <row r="2088" spans="1:28" x14ac:dyDescent="0.35">
      <c r="A2088" s="3"/>
      <c r="B2088" s="4"/>
      <c r="C2088" s="4"/>
      <c r="D2088" s="4"/>
      <c r="E2088" s="4"/>
      <c r="F2088" s="4"/>
      <c r="G2088" s="4"/>
      <c r="H2088" s="4"/>
      <c r="I2088" s="4"/>
      <c r="J2088" s="4"/>
      <c r="K2088" s="4"/>
      <c r="L2088" s="4"/>
      <c r="M2088" s="4"/>
      <c r="N2088" s="4"/>
      <c r="O2088" s="4"/>
      <c r="P2088" s="4"/>
      <c r="Q2088" s="4"/>
      <c r="R2088" s="4"/>
      <c r="S2088" s="4"/>
      <c r="T2088" s="4"/>
      <c r="U2088" s="4"/>
      <c r="V2088" s="4"/>
      <c r="W2088" s="4"/>
      <c r="X2088" s="4"/>
      <c r="Y2088" s="4"/>
      <c r="Z2088" s="4"/>
      <c r="AA2088" s="4"/>
      <c r="AB2088" s="5"/>
    </row>
    <row r="2089" spans="1:28" x14ac:dyDescent="0.35">
      <c r="A2089" s="3"/>
      <c r="B2089" s="4"/>
      <c r="C2089" s="4"/>
      <c r="D2089" s="4"/>
      <c r="E2089" s="4"/>
      <c r="F2089" s="4"/>
      <c r="G2089" s="4"/>
      <c r="H2089" s="4"/>
      <c r="I2089" s="4"/>
      <c r="J2089" s="4"/>
      <c r="K2089" s="4"/>
      <c r="L2089" s="4"/>
      <c r="M2089" s="4"/>
      <c r="N2089" s="4"/>
      <c r="O2089" s="4"/>
      <c r="P2089" s="4"/>
      <c r="Q2089" s="4"/>
      <c r="R2089" s="4"/>
      <c r="S2089" s="4"/>
      <c r="T2089" s="4"/>
      <c r="U2089" s="4"/>
      <c r="V2089" s="4"/>
      <c r="W2089" s="4"/>
      <c r="X2089" s="4"/>
      <c r="Y2089" s="4"/>
      <c r="Z2089" s="4"/>
      <c r="AA2089" s="4"/>
      <c r="AB2089" s="5"/>
    </row>
    <row r="2090" spans="1:28" x14ac:dyDescent="0.35">
      <c r="A2090" s="3"/>
      <c r="B2090" s="4"/>
      <c r="C2090" s="4"/>
      <c r="D2090" s="4"/>
      <c r="E2090" s="4"/>
      <c r="F2090" s="4"/>
      <c r="G2090" s="4"/>
      <c r="H2090" s="4"/>
      <c r="I2090" s="4"/>
      <c r="J2090" s="4"/>
      <c r="K2090" s="4"/>
      <c r="L2090" s="4"/>
      <c r="M2090" s="4"/>
      <c r="N2090" s="4"/>
      <c r="O2090" s="4"/>
      <c r="P2090" s="4"/>
      <c r="Q2090" s="4"/>
      <c r="R2090" s="4"/>
      <c r="S2090" s="4"/>
      <c r="T2090" s="4"/>
      <c r="U2090" s="4"/>
      <c r="V2090" s="4"/>
      <c r="W2090" s="4"/>
      <c r="X2090" s="4"/>
      <c r="Y2090" s="4"/>
      <c r="Z2090" s="4"/>
      <c r="AA2090" s="4"/>
      <c r="AB2090" s="5"/>
    </row>
    <row r="2091" spans="1:28" x14ac:dyDescent="0.35">
      <c r="A2091" s="3"/>
      <c r="B2091" s="4"/>
      <c r="C2091" s="4"/>
      <c r="D2091" s="4"/>
      <c r="E2091" s="4"/>
      <c r="F2091" s="4"/>
      <c r="G2091" s="4"/>
      <c r="H2091" s="4"/>
      <c r="I2091" s="4"/>
      <c r="J2091" s="4"/>
      <c r="K2091" s="4"/>
      <c r="L2091" s="4"/>
      <c r="M2091" s="4"/>
      <c r="N2091" s="4"/>
      <c r="O2091" s="4"/>
      <c r="P2091" s="4"/>
      <c r="Q2091" s="4"/>
      <c r="R2091" s="4"/>
      <c r="S2091" s="4"/>
      <c r="T2091" s="4"/>
      <c r="U2091" s="4"/>
      <c r="V2091" s="4"/>
      <c r="W2091" s="4"/>
      <c r="X2091" s="4"/>
      <c r="Y2091" s="4"/>
      <c r="Z2091" s="4"/>
      <c r="AA2091" s="4"/>
      <c r="AB2091" s="5"/>
    </row>
    <row r="2092" spans="1:28" x14ac:dyDescent="0.35">
      <c r="A2092" s="3"/>
      <c r="B2092" s="4"/>
      <c r="C2092" s="4"/>
      <c r="D2092" s="4"/>
      <c r="E2092" s="4"/>
      <c r="F2092" s="4"/>
      <c r="G2092" s="4"/>
      <c r="H2092" s="4"/>
      <c r="I2092" s="4"/>
      <c r="J2092" s="4"/>
      <c r="K2092" s="4"/>
      <c r="L2092" s="4"/>
      <c r="M2092" s="4"/>
      <c r="N2092" s="4"/>
      <c r="O2092" s="4"/>
      <c r="P2092" s="4"/>
      <c r="Q2092" s="4"/>
      <c r="R2092" s="4"/>
      <c r="S2092" s="4"/>
      <c r="T2092" s="4"/>
      <c r="U2092" s="4"/>
      <c r="V2092" s="4"/>
      <c r="W2092" s="4"/>
      <c r="X2092" s="4"/>
      <c r="Y2092" s="4"/>
      <c r="Z2092" s="4"/>
      <c r="AA2092" s="4"/>
      <c r="AB2092" s="5"/>
    </row>
    <row r="2093" spans="1:28" x14ac:dyDescent="0.35">
      <c r="A2093" s="3"/>
      <c r="B2093" s="4"/>
      <c r="C2093" s="4"/>
      <c r="D2093" s="4"/>
      <c r="E2093" s="4"/>
      <c r="F2093" s="4"/>
      <c r="G2093" s="4"/>
      <c r="H2093" s="4"/>
      <c r="I2093" s="4"/>
      <c r="J2093" s="4"/>
      <c r="K2093" s="4"/>
      <c r="L2093" s="4"/>
      <c r="M2093" s="4"/>
      <c r="N2093" s="4"/>
      <c r="O2093" s="4"/>
      <c r="P2093" s="4"/>
      <c r="Q2093" s="4"/>
      <c r="R2093" s="4"/>
      <c r="S2093" s="4"/>
      <c r="T2093" s="4"/>
      <c r="U2093" s="4"/>
      <c r="V2093" s="4"/>
      <c r="W2093" s="4"/>
      <c r="X2093" s="4"/>
      <c r="Y2093" s="4"/>
      <c r="Z2093" s="4"/>
      <c r="AA2093" s="4"/>
      <c r="AB2093" s="5"/>
    </row>
    <row r="2094" spans="1:28" x14ac:dyDescent="0.35">
      <c r="A2094" s="3"/>
      <c r="B2094" s="4"/>
      <c r="C2094" s="4"/>
      <c r="D2094" s="4"/>
      <c r="E2094" s="4"/>
      <c r="F2094" s="4"/>
      <c r="G2094" s="4"/>
      <c r="H2094" s="4"/>
      <c r="I2094" s="4"/>
      <c r="J2094" s="4"/>
      <c r="K2094" s="4"/>
      <c r="L2094" s="4"/>
      <c r="M2094" s="4"/>
      <c r="N2094" s="4"/>
      <c r="O2094" s="4"/>
      <c r="P2094" s="4"/>
      <c r="Q2094" s="4"/>
      <c r="R2094" s="4"/>
      <c r="S2094" s="4"/>
      <c r="T2094" s="4"/>
      <c r="U2094" s="4"/>
      <c r="V2094" s="4"/>
      <c r="W2094" s="4"/>
      <c r="X2094" s="4"/>
      <c r="Y2094" s="4"/>
      <c r="Z2094" s="4"/>
      <c r="AA2094" s="4"/>
      <c r="AB2094" s="5"/>
    </row>
    <row r="2095" spans="1:28" x14ac:dyDescent="0.35">
      <c r="A2095" s="3"/>
      <c r="B2095" s="4"/>
      <c r="C2095" s="4"/>
      <c r="D2095" s="4"/>
      <c r="E2095" s="4"/>
      <c r="F2095" s="4"/>
      <c r="G2095" s="4"/>
      <c r="H2095" s="4"/>
      <c r="I2095" s="4"/>
      <c r="J2095" s="4"/>
      <c r="K2095" s="4"/>
      <c r="L2095" s="4"/>
      <c r="M2095" s="4"/>
      <c r="N2095" s="4"/>
      <c r="O2095" s="4"/>
      <c r="P2095" s="4"/>
      <c r="Q2095" s="4"/>
      <c r="R2095" s="4"/>
      <c r="S2095" s="4"/>
      <c r="T2095" s="4"/>
      <c r="U2095" s="4"/>
      <c r="V2095" s="4"/>
      <c r="W2095" s="4"/>
      <c r="X2095" s="4"/>
      <c r="Y2095" s="4"/>
      <c r="Z2095" s="4"/>
      <c r="AA2095" s="4"/>
      <c r="AB2095" s="5"/>
    </row>
    <row r="2096" spans="1:28" x14ac:dyDescent="0.35">
      <c r="A2096" s="3"/>
      <c r="B2096" s="4"/>
      <c r="C2096" s="4"/>
      <c r="D2096" s="4"/>
      <c r="E2096" s="4"/>
      <c r="F2096" s="4"/>
      <c r="G2096" s="4"/>
      <c r="H2096" s="4"/>
      <c r="I2096" s="4"/>
      <c r="J2096" s="4"/>
      <c r="K2096" s="4"/>
      <c r="L2096" s="4"/>
      <c r="M2096" s="4"/>
      <c r="N2096" s="4"/>
      <c r="O2096" s="4"/>
      <c r="P2096" s="4"/>
      <c r="Q2096" s="4"/>
      <c r="R2096" s="4"/>
      <c r="S2096" s="4"/>
      <c r="T2096" s="4"/>
      <c r="U2096" s="4"/>
      <c r="V2096" s="4"/>
      <c r="W2096" s="4"/>
      <c r="X2096" s="4"/>
      <c r="Y2096" s="4"/>
      <c r="Z2096" s="4"/>
      <c r="AA2096" s="4"/>
      <c r="AB2096" s="5"/>
    </row>
    <row r="2097" spans="1:28" x14ac:dyDescent="0.35">
      <c r="A2097" s="3"/>
      <c r="B2097" s="4"/>
      <c r="C2097" s="4"/>
      <c r="D2097" s="4"/>
      <c r="E2097" s="4"/>
      <c r="F2097" s="4"/>
      <c r="G2097" s="4"/>
      <c r="H2097" s="4"/>
      <c r="I2097" s="4"/>
      <c r="J2097" s="4"/>
      <c r="K2097" s="4"/>
      <c r="L2097" s="4"/>
      <c r="M2097" s="4"/>
      <c r="N2097" s="4"/>
      <c r="O2097" s="4"/>
      <c r="P2097" s="4"/>
      <c r="Q2097" s="4"/>
      <c r="R2097" s="4"/>
      <c r="S2097" s="4"/>
      <c r="T2097" s="4"/>
      <c r="U2097" s="4"/>
      <c r="V2097" s="4"/>
      <c r="W2097" s="4"/>
      <c r="X2097" s="4"/>
      <c r="Y2097" s="4"/>
      <c r="Z2097" s="4"/>
      <c r="AA2097" s="4"/>
      <c r="AB2097" s="5"/>
    </row>
    <row r="2098" spans="1:28" x14ac:dyDescent="0.35">
      <c r="A2098" s="3"/>
      <c r="B2098" s="4"/>
      <c r="C2098" s="4"/>
      <c r="D2098" s="4"/>
      <c r="E2098" s="4"/>
      <c r="F2098" s="4"/>
      <c r="G2098" s="4"/>
      <c r="H2098" s="4"/>
      <c r="I2098" s="4"/>
      <c r="J2098" s="4"/>
      <c r="K2098" s="4"/>
      <c r="L2098" s="4"/>
      <c r="M2098" s="4"/>
      <c r="N2098" s="4"/>
      <c r="O2098" s="4"/>
      <c r="P2098" s="4"/>
      <c r="Q2098" s="4"/>
      <c r="R2098" s="4"/>
      <c r="S2098" s="4"/>
      <c r="T2098" s="4"/>
      <c r="U2098" s="4"/>
      <c r="V2098" s="4"/>
      <c r="W2098" s="4"/>
      <c r="X2098" s="4"/>
      <c r="Y2098" s="4"/>
      <c r="Z2098" s="4"/>
      <c r="AA2098" s="4"/>
      <c r="AB2098" s="5"/>
    </row>
    <row r="2099" spans="1:28" x14ac:dyDescent="0.35">
      <c r="A2099" s="3"/>
      <c r="B2099" s="4"/>
      <c r="C2099" s="4"/>
      <c r="D2099" s="4"/>
      <c r="E2099" s="4"/>
      <c r="F2099" s="4"/>
      <c r="G2099" s="4"/>
      <c r="H2099" s="4"/>
      <c r="I2099" s="4"/>
      <c r="J2099" s="4"/>
      <c r="K2099" s="4"/>
      <c r="L2099" s="4"/>
      <c r="M2099" s="4"/>
      <c r="N2099" s="4"/>
      <c r="O2099" s="4"/>
      <c r="P2099" s="4"/>
      <c r="Q2099" s="4"/>
      <c r="R2099" s="4"/>
      <c r="S2099" s="4"/>
      <c r="T2099" s="4"/>
      <c r="U2099" s="4"/>
      <c r="V2099" s="4"/>
      <c r="W2099" s="4"/>
      <c r="X2099" s="4"/>
      <c r="Y2099" s="4"/>
      <c r="Z2099" s="4"/>
      <c r="AA2099" s="4"/>
      <c r="AB2099" s="5"/>
    </row>
    <row r="2100" spans="1:28" x14ac:dyDescent="0.35">
      <c r="A2100" s="3"/>
      <c r="B2100" s="4"/>
      <c r="C2100" s="4"/>
      <c r="D2100" s="4"/>
      <c r="E2100" s="4"/>
      <c r="F2100" s="4"/>
      <c r="G2100" s="4"/>
      <c r="H2100" s="4"/>
      <c r="I2100" s="4"/>
      <c r="J2100" s="4"/>
      <c r="K2100" s="4"/>
      <c r="L2100" s="4"/>
      <c r="M2100" s="4"/>
      <c r="N2100" s="4"/>
      <c r="O2100" s="4"/>
      <c r="P2100" s="4"/>
      <c r="Q2100" s="4"/>
      <c r="R2100" s="4"/>
      <c r="S2100" s="4"/>
      <c r="T2100" s="4"/>
      <c r="U2100" s="4"/>
      <c r="V2100" s="4"/>
      <c r="W2100" s="4"/>
      <c r="X2100" s="4"/>
      <c r="Y2100" s="4"/>
      <c r="Z2100" s="4"/>
      <c r="AA2100" s="4"/>
      <c r="AB2100" s="5"/>
    </row>
    <row r="2101" spans="1:28" x14ac:dyDescent="0.35">
      <c r="A2101" s="3"/>
      <c r="B2101" s="4"/>
      <c r="C2101" s="4"/>
      <c r="D2101" s="4"/>
      <c r="E2101" s="4"/>
      <c r="F2101" s="4"/>
      <c r="G2101" s="4"/>
      <c r="H2101" s="4"/>
      <c r="I2101" s="4"/>
      <c r="J2101" s="4"/>
      <c r="K2101" s="4"/>
      <c r="L2101" s="4"/>
      <c r="M2101" s="4"/>
      <c r="N2101" s="4"/>
      <c r="O2101" s="4"/>
      <c r="P2101" s="4"/>
      <c r="Q2101" s="4"/>
      <c r="R2101" s="4"/>
      <c r="S2101" s="4"/>
      <c r="T2101" s="4"/>
      <c r="U2101" s="4"/>
      <c r="V2101" s="4"/>
      <c r="W2101" s="4"/>
      <c r="X2101" s="4"/>
      <c r="Y2101" s="4"/>
      <c r="Z2101" s="4"/>
      <c r="AA2101" s="4"/>
      <c r="AB2101" s="5"/>
    </row>
    <row r="2102" spans="1:28" x14ac:dyDescent="0.35">
      <c r="A2102" s="3"/>
      <c r="B2102" s="4"/>
      <c r="C2102" s="4"/>
      <c r="D2102" s="4"/>
      <c r="E2102" s="4"/>
      <c r="F2102" s="4"/>
      <c r="G2102" s="4"/>
      <c r="H2102" s="4"/>
      <c r="I2102" s="4"/>
      <c r="J2102" s="4"/>
      <c r="K2102" s="4"/>
      <c r="L2102" s="4"/>
      <c r="M2102" s="4"/>
      <c r="N2102" s="4"/>
      <c r="O2102" s="4"/>
      <c r="P2102" s="4"/>
      <c r="Q2102" s="4"/>
      <c r="R2102" s="4"/>
      <c r="S2102" s="4"/>
      <c r="T2102" s="4"/>
      <c r="U2102" s="4"/>
      <c r="V2102" s="4"/>
      <c r="W2102" s="4"/>
      <c r="X2102" s="4"/>
      <c r="Y2102" s="4"/>
      <c r="Z2102" s="4"/>
      <c r="AA2102" s="4"/>
      <c r="AB2102" s="5"/>
    </row>
    <row r="2103" spans="1:28" x14ac:dyDescent="0.35">
      <c r="A2103" s="3"/>
      <c r="B2103" s="4"/>
      <c r="C2103" s="4"/>
      <c r="D2103" s="4"/>
      <c r="E2103" s="4"/>
      <c r="F2103" s="4"/>
      <c r="G2103" s="4"/>
      <c r="H2103" s="4"/>
      <c r="I2103" s="4"/>
      <c r="J2103" s="4"/>
      <c r="K2103" s="4"/>
      <c r="L2103" s="4"/>
      <c r="M2103" s="4"/>
      <c r="N2103" s="4"/>
      <c r="O2103" s="4"/>
      <c r="P2103" s="4"/>
      <c r="Q2103" s="4"/>
      <c r="R2103" s="4"/>
      <c r="S2103" s="4"/>
      <c r="T2103" s="4"/>
      <c r="U2103" s="4"/>
      <c r="V2103" s="4"/>
      <c r="W2103" s="4"/>
      <c r="X2103" s="4"/>
      <c r="Y2103" s="4"/>
      <c r="Z2103" s="4"/>
      <c r="AA2103" s="4"/>
      <c r="AB2103" s="5"/>
    </row>
    <row r="2104" spans="1:28" x14ac:dyDescent="0.35">
      <c r="A2104" s="3"/>
      <c r="B2104" s="4"/>
      <c r="C2104" s="4"/>
      <c r="D2104" s="4"/>
      <c r="E2104" s="4"/>
      <c r="F2104" s="4"/>
      <c r="G2104" s="4"/>
      <c r="H2104" s="4"/>
      <c r="I2104" s="4"/>
      <c r="J2104" s="4"/>
      <c r="K2104" s="4"/>
      <c r="L2104" s="4"/>
      <c r="M2104" s="4"/>
      <c r="N2104" s="4"/>
      <c r="O2104" s="4"/>
      <c r="P2104" s="4"/>
      <c r="Q2104" s="4"/>
      <c r="R2104" s="4"/>
      <c r="S2104" s="4"/>
      <c r="T2104" s="4"/>
      <c r="U2104" s="4"/>
      <c r="V2104" s="4"/>
      <c r="W2104" s="4"/>
      <c r="X2104" s="4"/>
      <c r="Y2104" s="4"/>
      <c r="Z2104" s="4"/>
      <c r="AA2104" s="4"/>
      <c r="AB2104" s="5"/>
    </row>
    <row r="2105" spans="1:28" x14ac:dyDescent="0.35">
      <c r="A2105" s="3"/>
      <c r="B2105" s="4"/>
      <c r="C2105" s="4"/>
      <c r="D2105" s="4"/>
      <c r="E2105" s="4"/>
      <c r="F2105" s="4"/>
      <c r="G2105" s="4"/>
      <c r="H2105" s="4"/>
      <c r="I2105" s="4"/>
      <c r="J2105" s="4"/>
      <c r="K2105" s="4"/>
      <c r="L2105" s="4"/>
      <c r="M2105" s="4"/>
      <c r="N2105" s="4"/>
      <c r="O2105" s="4"/>
      <c r="P2105" s="4"/>
      <c r="Q2105" s="4"/>
      <c r="R2105" s="4"/>
      <c r="S2105" s="4"/>
      <c r="T2105" s="4"/>
      <c r="U2105" s="4"/>
      <c r="V2105" s="4"/>
      <c r="W2105" s="4"/>
      <c r="X2105" s="4"/>
      <c r="Y2105" s="4"/>
      <c r="Z2105" s="4"/>
      <c r="AA2105" s="4"/>
      <c r="AB2105" s="5"/>
    </row>
    <row r="2106" spans="1:28" x14ac:dyDescent="0.35">
      <c r="A2106" s="3"/>
      <c r="B2106" s="4"/>
      <c r="C2106" s="4"/>
      <c r="D2106" s="4"/>
      <c r="E2106" s="4"/>
      <c r="F2106" s="4"/>
      <c r="G2106" s="4"/>
      <c r="H2106" s="4"/>
      <c r="I2106" s="4"/>
      <c r="J2106" s="4"/>
      <c r="K2106" s="4"/>
      <c r="L2106" s="4"/>
      <c r="M2106" s="4"/>
      <c r="N2106" s="4"/>
      <c r="O2106" s="4"/>
      <c r="P2106" s="4"/>
      <c r="Q2106" s="4"/>
      <c r="R2106" s="4"/>
      <c r="S2106" s="4"/>
      <c r="T2106" s="4"/>
      <c r="U2106" s="4"/>
      <c r="V2106" s="4"/>
      <c r="W2106" s="4"/>
      <c r="X2106" s="4"/>
      <c r="Y2106" s="4"/>
      <c r="Z2106" s="4"/>
      <c r="AA2106" s="4"/>
      <c r="AB2106" s="5"/>
    </row>
    <row r="2107" spans="1:28" x14ac:dyDescent="0.35">
      <c r="A2107" s="3"/>
      <c r="B2107" s="4"/>
      <c r="C2107" s="4"/>
      <c r="D2107" s="4"/>
      <c r="E2107" s="4"/>
      <c r="F2107" s="4"/>
      <c r="G2107" s="4"/>
      <c r="H2107" s="4"/>
      <c r="I2107" s="4"/>
      <c r="J2107" s="4"/>
      <c r="K2107" s="4"/>
      <c r="L2107" s="4"/>
      <c r="M2107" s="4"/>
      <c r="N2107" s="4"/>
      <c r="O2107" s="4"/>
      <c r="P2107" s="4"/>
      <c r="Q2107" s="4"/>
      <c r="R2107" s="4"/>
      <c r="S2107" s="4"/>
      <c r="T2107" s="4"/>
      <c r="U2107" s="4"/>
      <c r="V2107" s="4"/>
      <c r="W2107" s="4"/>
      <c r="X2107" s="4"/>
      <c r="Y2107" s="4"/>
      <c r="Z2107" s="4"/>
      <c r="AA2107" s="4"/>
      <c r="AB2107" s="5"/>
    </row>
    <row r="2108" spans="1:28" x14ac:dyDescent="0.35">
      <c r="A2108" s="3"/>
      <c r="B2108" s="4"/>
      <c r="C2108" s="4"/>
      <c r="D2108" s="4"/>
      <c r="E2108" s="4"/>
      <c r="F2108" s="4"/>
      <c r="G2108" s="4"/>
      <c r="H2108" s="4"/>
      <c r="I2108" s="4"/>
      <c r="J2108" s="4"/>
      <c r="K2108" s="4"/>
      <c r="L2108" s="4"/>
      <c r="M2108" s="4"/>
      <c r="N2108" s="4"/>
      <c r="O2108" s="4"/>
      <c r="P2108" s="4"/>
      <c r="Q2108" s="4"/>
      <c r="R2108" s="4"/>
      <c r="S2108" s="4"/>
      <c r="T2108" s="4"/>
      <c r="U2108" s="4"/>
      <c r="V2108" s="4"/>
      <c r="W2108" s="4"/>
      <c r="X2108" s="4"/>
      <c r="Y2108" s="4"/>
      <c r="Z2108" s="4"/>
      <c r="AA2108" s="4"/>
      <c r="AB2108" s="5"/>
    </row>
    <row r="2109" spans="1:28" x14ac:dyDescent="0.35">
      <c r="A2109" s="3"/>
      <c r="B2109" s="4"/>
      <c r="C2109" s="4"/>
      <c r="D2109" s="4"/>
      <c r="E2109" s="4"/>
      <c r="F2109" s="4"/>
      <c r="G2109" s="4"/>
      <c r="H2109" s="4"/>
      <c r="I2109" s="4"/>
      <c r="J2109" s="4"/>
      <c r="K2109" s="4"/>
      <c r="L2109" s="4"/>
      <c r="M2109" s="4"/>
      <c r="N2109" s="4"/>
      <c r="O2109" s="4"/>
      <c r="P2109" s="4"/>
      <c r="Q2109" s="4"/>
      <c r="R2109" s="4"/>
      <c r="S2109" s="4"/>
      <c r="T2109" s="4"/>
      <c r="U2109" s="4"/>
      <c r="V2109" s="4"/>
      <c r="W2109" s="4"/>
      <c r="X2109" s="4"/>
      <c r="Y2109" s="4"/>
      <c r="Z2109" s="4"/>
      <c r="AA2109" s="4"/>
      <c r="AB2109" s="5"/>
    </row>
    <row r="2110" spans="1:28" x14ac:dyDescent="0.35">
      <c r="A2110" s="3"/>
      <c r="B2110" s="4"/>
      <c r="C2110" s="4"/>
      <c r="D2110" s="4"/>
      <c r="E2110" s="4"/>
      <c r="F2110" s="4"/>
      <c r="G2110" s="4"/>
      <c r="H2110" s="4"/>
      <c r="I2110" s="4"/>
      <c r="J2110" s="4"/>
      <c r="K2110" s="4"/>
      <c r="L2110" s="4"/>
      <c r="M2110" s="4"/>
      <c r="N2110" s="4"/>
      <c r="O2110" s="4"/>
      <c r="P2110" s="4"/>
      <c r="Q2110" s="4"/>
      <c r="R2110" s="4"/>
      <c r="S2110" s="4"/>
      <c r="T2110" s="4"/>
      <c r="U2110" s="4"/>
      <c r="V2110" s="4"/>
      <c r="W2110" s="4"/>
      <c r="X2110" s="4"/>
      <c r="Y2110" s="4"/>
      <c r="Z2110" s="4"/>
      <c r="AA2110" s="4"/>
      <c r="AB2110" s="5"/>
    </row>
    <row r="2111" spans="1:28" x14ac:dyDescent="0.35">
      <c r="A2111" s="3"/>
      <c r="B2111" s="4"/>
      <c r="C2111" s="4"/>
      <c r="D2111" s="4"/>
      <c r="E2111" s="4"/>
      <c r="F2111" s="4"/>
      <c r="G2111" s="4"/>
      <c r="H2111" s="4"/>
      <c r="I2111" s="4"/>
      <c r="J2111" s="4"/>
      <c r="K2111" s="4"/>
      <c r="L2111" s="4"/>
      <c r="M2111" s="4"/>
      <c r="N2111" s="4"/>
      <c r="O2111" s="4"/>
      <c r="P2111" s="4"/>
      <c r="Q2111" s="4"/>
      <c r="R2111" s="4"/>
      <c r="S2111" s="4"/>
      <c r="T2111" s="4"/>
      <c r="U2111" s="4"/>
      <c r="V2111" s="4"/>
      <c r="W2111" s="4"/>
      <c r="X2111" s="4"/>
      <c r="Y2111" s="4"/>
      <c r="Z2111" s="4"/>
      <c r="AA2111" s="4"/>
      <c r="AB2111" s="5"/>
    </row>
    <row r="2112" spans="1:28" x14ac:dyDescent="0.35">
      <c r="A2112" s="3"/>
      <c r="B2112" s="4"/>
      <c r="C2112" s="4"/>
      <c r="D2112" s="4"/>
      <c r="E2112" s="4"/>
      <c r="F2112" s="4"/>
      <c r="G2112" s="4"/>
      <c r="H2112" s="4"/>
      <c r="I2112" s="4"/>
      <c r="J2112" s="4"/>
      <c r="K2112" s="4"/>
      <c r="L2112" s="4"/>
      <c r="M2112" s="4"/>
      <c r="N2112" s="4"/>
      <c r="O2112" s="4"/>
      <c r="P2112" s="4"/>
      <c r="Q2112" s="4"/>
      <c r="R2112" s="4"/>
      <c r="S2112" s="4"/>
      <c r="T2112" s="4"/>
      <c r="U2112" s="4"/>
      <c r="V2112" s="4"/>
      <c r="W2112" s="4"/>
      <c r="X2112" s="4"/>
      <c r="Y2112" s="4"/>
      <c r="Z2112" s="4"/>
      <c r="AA2112" s="4"/>
      <c r="AB2112" s="5"/>
    </row>
    <row r="2113" spans="1:28" x14ac:dyDescent="0.35">
      <c r="A2113" s="3"/>
      <c r="B2113" s="4"/>
      <c r="C2113" s="4"/>
      <c r="D2113" s="4"/>
      <c r="E2113" s="4"/>
      <c r="F2113" s="4"/>
      <c r="G2113" s="4"/>
      <c r="H2113" s="4"/>
      <c r="I2113" s="4"/>
      <c r="J2113" s="4"/>
      <c r="K2113" s="4"/>
      <c r="L2113" s="4"/>
      <c r="M2113" s="4"/>
      <c r="N2113" s="4"/>
      <c r="O2113" s="4"/>
      <c r="P2113" s="4"/>
      <c r="Q2113" s="4"/>
      <c r="R2113" s="4"/>
      <c r="S2113" s="4"/>
      <c r="T2113" s="4"/>
      <c r="U2113" s="4"/>
      <c r="V2113" s="4"/>
      <c r="W2113" s="4"/>
      <c r="X2113" s="4"/>
      <c r="Y2113" s="4"/>
      <c r="Z2113" s="4"/>
      <c r="AA2113" s="4"/>
      <c r="AB2113" s="5"/>
    </row>
    <row r="2114" spans="1:28" x14ac:dyDescent="0.35">
      <c r="A2114" s="3"/>
      <c r="B2114" s="4"/>
      <c r="C2114" s="4"/>
      <c r="D2114" s="4"/>
      <c r="E2114" s="4"/>
      <c r="F2114" s="4"/>
      <c r="G2114" s="4"/>
      <c r="H2114" s="4"/>
      <c r="I2114" s="4"/>
      <c r="J2114" s="4"/>
      <c r="K2114" s="4"/>
      <c r="L2114" s="4"/>
      <c r="M2114" s="4"/>
      <c r="N2114" s="4"/>
      <c r="O2114" s="4"/>
      <c r="P2114" s="4"/>
      <c r="Q2114" s="4"/>
      <c r="R2114" s="4"/>
      <c r="S2114" s="4"/>
      <c r="T2114" s="4"/>
      <c r="U2114" s="4"/>
      <c r="V2114" s="4"/>
      <c r="W2114" s="4"/>
      <c r="X2114" s="4"/>
      <c r="Y2114" s="4"/>
      <c r="Z2114" s="4"/>
      <c r="AA2114" s="4"/>
      <c r="AB2114" s="5"/>
    </row>
    <row r="2115" spans="1:28" x14ac:dyDescent="0.35">
      <c r="A2115" s="3"/>
      <c r="B2115" s="4"/>
      <c r="C2115" s="4"/>
      <c r="D2115" s="4"/>
      <c r="E2115" s="4"/>
      <c r="F2115" s="4"/>
      <c r="G2115" s="4"/>
      <c r="H2115" s="4"/>
      <c r="I2115" s="4"/>
      <c r="J2115" s="4"/>
      <c r="K2115" s="4"/>
      <c r="L2115" s="4"/>
      <c r="M2115" s="4"/>
      <c r="N2115" s="4"/>
      <c r="O2115" s="4"/>
      <c r="P2115" s="4"/>
      <c r="Q2115" s="4"/>
      <c r="R2115" s="4"/>
      <c r="S2115" s="4"/>
      <c r="T2115" s="4"/>
      <c r="U2115" s="4"/>
      <c r="V2115" s="4"/>
      <c r="W2115" s="4"/>
      <c r="X2115" s="4"/>
      <c r="Y2115" s="4"/>
      <c r="Z2115" s="4"/>
      <c r="AA2115" s="4"/>
      <c r="AB2115" s="5"/>
    </row>
    <row r="2116" spans="1:28" x14ac:dyDescent="0.35">
      <c r="A2116" s="3"/>
      <c r="B2116" s="4"/>
      <c r="C2116" s="4"/>
      <c r="D2116" s="4"/>
      <c r="E2116" s="4"/>
      <c r="F2116" s="4"/>
      <c r="G2116" s="4"/>
      <c r="H2116" s="4"/>
      <c r="I2116" s="4"/>
      <c r="J2116" s="4"/>
      <c r="K2116" s="4"/>
      <c r="L2116" s="4"/>
      <c r="M2116" s="4"/>
      <c r="N2116" s="4"/>
      <c r="O2116" s="4"/>
      <c r="P2116" s="4"/>
      <c r="Q2116" s="4"/>
      <c r="R2116" s="4"/>
      <c r="S2116" s="4"/>
      <c r="T2116" s="4"/>
      <c r="U2116" s="4"/>
      <c r="V2116" s="4"/>
      <c r="W2116" s="4"/>
      <c r="X2116" s="4"/>
      <c r="Y2116" s="4"/>
      <c r="Z2116" s="4"/>
      <c r="AA2116" s="4"/>
      <c r="AB2116" s="5"/>
    </row>
    <row r="2117" spans="1:28" x14ac:dyDescent="0.35">
      <c r="A2117" s="3"/>
      <c r="B2117" s="4"/>
      <c r="C2117" s="4"/>
      <c r="D2117" s="4"/>
      <c r="E2117" s="4"/>
      <c r="F2117" s="4"/>
      <c r="G2117" s="4"/>
      <c r="H2117" s="4"/>
      <c r="I2117" s="4"/>
      <c r="J2117" s="4"/>
      <c r="K2117" s="4"/>
      <c r="L2117" s="4"/>
      <c r="M2117" s="4"/>
      <c r="N2117" s="4"/>
      <c r="O2117" s="4"/>
      <c r="P2117" s="4"/>
      <c r="Q2117" s="4"/>
      <c r="R2117" s="4"/>
      <c r="S2117" s="4"/>
      <c r="T2117" s="4"/>
      <c r="U2117" s="4"/>
      <c r="V2117" s="4"/>
      <c r="W2117" s="4"/>
      <c r="X2117" s="4"/>
      <c r="Y2117" s="4"/>
      <c r="Z2117" s="4"/>
      <c r="AA2117" s="4"/>
      <c r="AB2117" s="5"/>
    </row>
    <row r="2118" spans="1:28" x14ac:dyDescent="0.35">
      <c r="A2118" s="3"/>
      <c r="B2118" s="4"/>
      <c r="C2118" s="4"/>
      <c r="D2118" s="4"/>
      <c r="E2118" s="4"/>
      <c r="F2118" s="4"/>
      <c r="G2118" s="4"/>
      <c r="H2118" s="4"/>
      <c r="I2118" s="4"/>
      <c r="J2118" s="4"/>
      <c r="K2118" s="4"/>
      <c r="L2118" s="4"/>
      <c r="M2118" s="4"/>
      <c r="N2118" s="4"/>
      <c r="O2118" s="4"/>
      <c r="P2118" s="4"/>
      <c r="Q2118" s="4"/>
      <c r="R2118" s="4"/>
      <c r="S2118" s="4"/>
      <c r="T2118" s="4"/>
      <c r="U2118" s="4"/>
      <c r="V2118" s="4"/>
      <c r="W2118" s="4"/>
      <c r="X2118" s="4"/>
      <c r="Y2118" s="4"/>
      <c r="Z2118" s="4"/>
      <c r="AA2118" s="4"/>
      <c r="AB2118" s="5"/>
    </row>
    <row r="2119" spans="1:28" x14ac:dyDescent="0.35">
      <c r="A2119" s="3"/>
      <c r="B2119" s="4"/>
      <c r="C2119" s="4"/>
      <c r="D2119" s="4"/>
      <c r="E2119" s="4"/>
      <c r="F2119" s="4"/>
      <c r="G2119" s="4"/>
      <c r="H2119" s="4"/>
      <c r="I2119" s="4"/>
      <c r="J2119" s="4"/>
      <c r="K2119" s="4"/>
      <c r="L2119" s="4"/>
      <c r="M2119" s="4"/>
      <c r="N2119" s="4"/>
      <c r="O2119" s="4"/>
      <c r="P2119" s="4"/>
      <c r="Q2119" s="4"/>
      <c r="R2119" s="4"/>
      <c r="S2119" s="4"/>
      <c r="T2119" s="4"/>
      <c r="U2119" s="4"/>
      <c r="V2119" s="4"/>
      <c r="W2119" s="4"/>
      <c r="X2119" s="4"/>
      <c r="Y2119" s="4"/>
      <c r="Z2119" s="4"/>
      <c r="AA2119" s="4"/>
      <c r="AB2119" s="5"/>
    </row>
    <row r="2120" spans="1:28" x14ac:dyDescent="0.35">
      <c r="A2120" s="3"/>
      <c r="B2120" s="4"/>
      <c r="C2120" s="4"/>
      <c r="D2120" s="4"/>
      <c r="E2120" s="4"/>
      <c r="F2120" s="4"/>
      <c r="G2120" s="4"/>
      <c r="H2120" s="4"/>
      <c r="I2120" s="4"/>
      <c r="J2120" s="4"/>
      <c r="K2120" s="4"/>
      <c r="L2120" s="4"/>
      <c r="M2120" s="4"/>
      <c r="N2120" s="4"/>
      <c r="O2120" s="4"/>
      <c r="P2120" s="4"/>
      <c r="Q2120" s="4"/>
      <c r="R2120" s="4"/>
      <c r="S2120" s="4"/>
      <c r="T2120" s="4"/>
      <c r="U2120" s="4"/>
      <c r="V2120" s="4"/>
      <c r="W2120" s="4"/>
      <c r="X2120" s="4"/>
      <c r="Y2120" s="4"/>
      <c r="Z2120" s="4"/>
      <c r="AA2120" s="4"/>
      <c r="AB2120" s="5"/>
    </row>
    <row r="2121" spans="1:28" x14ac:dyDescent="0.35">
      <c r="A2121" s="3"/>
      <c r="B2121" s="4"/>
      <c r="C2121" s="4"/>
      <c r="D2121" s="4"/>
      <c r="E2121" s="4"/>
      <c r="F2121" s="4"/>
      <c r="G2121" s="4"/>
      <c r="H2121" s="4"/>
      <c r="I2121" s="4"/>
      <c r="J2121" s="4"/>
      <c r="K2121" s="4"/>
      <c r="L2121" s="4"/>
      <c r="M2121" s="4"/>
      <c r="N2121" s="4"/>
      <c r="O2121" s="4"/>
      <c r="P2121" s="4"/>
      <c r="Q2121" s="4"/>
      <c r="R2121" s="4"/>
      <c r="S2121" s="4"/>
      <c r="T2121" s="4"/>
      <c r="U2121" s="4"/>
      <c r="V2121" s="4"/>
      <c r="W2121" s="4"/>
      <c r="X2121" s="4"/>
      <c r="Y2121" s="4"/>
      <c r="Z2121" s="4"/>
      <c r="AA2121" s="4"/>
      <c r="AB2121" s="5"/>
    </row>
    <row r="2122" spans="1:28" x14ac:dyDescent="0.35">
      <c r="A2122" s="3"/>
      <c r="B2122" s="4"/>
      <c r="C2122" s="4"/>
      <c r="D2122" s="4"/>
      <c r="E2122" s="4"/>
      <c r="F2122" s="4"/>
      <c r="G2122" s="4"/>
      <c r="H2122" s="4"/>
      <c r="I2122" s="4"/>
      <c r="J2122" s="4"/>
      <c r="K2122" s="4"/>
      <c r="L2122" s="4"/>
      <c r="M2122" s="4"/>
      <c r="N2122" s="4"/>
      <c r="O2122" s="4"/>
      <c r="P2122" s="4"/>
      <c r="Q2122" s="4"/>
      <c r="R2122" s="4"/>
      <c r="S2122" s="4"/>
      <c r="T2122" s="4"/>
      <c r="U2122" s="4"/>
      <c r="V2122" s="4"/>
      <c r="W2122" s="4"/>
      <c r="X2122" s="4"/>
      <c r="Y2122" s="4"/>
      <c r="Z2122" s="4"/>
      <c r="AA2122" s="4"/>
      <c r="AB2122" s="5"/>
    </row>
    <row r="2123" spans="1:28" x14ac:dyDescent="0.35">
      <c r="A2123" s="3"/>
      <c r="B2123" s="4"/>
      <c r="C2123" s="4"/>
      <c r="D2123" s="4"/>
      <c r="E2123" s="4"/>
      <c r="F2123" s="4"/>
      <c r="G2123" s="4"/>
      <c r="H2123" s="4"/>
      <c r="I2123" s="4"/>
      <c r="J2123" s="4"/>
      <c r="K2123" s="4"/>
      <c r="L2123" s="4"/>
      <c r="M2123" s="4"/>
      <c r="N2123" s="4"/>
      <c r="O2123" s="4"/>
      <c r="P2123" s="4"/>
      <c r="Q2123" s="4"/>
      <c r="R2123" s="4"/>
      <c r="S2123" s="4"/>
      <c r="T2123" s="4"/>
      <c r="U2123" s="4"/>
      <c r="V2123" s="4"/>
      <c r="W2123" s="4"/>
      <c r="X2123" s="4"/>
      <c r="Y2123" s="4"/>
      <c r="Z2123" s="4"/>
      <c r="AA2123" s="4"/>
      <c r="AB2123" s="5"/>
    </row>
    <row r="2124" spans="1:28" x14ac:dyDescent="0.35">
      <c r="A2124" s="3"/>
      <c r="B2124" s="4"/>
      <c r="C2124" s="4"/>
      <c r="D2124" s="4"/>
      <c r="E2124" s="4"/>
      <c r="F2124" s="4"/>
      <c r="G2124" s="4"/>
      <c r="H2124" s="4"/>
      <c r="I2124" s="4"/>
      <c r="J2124" s="4"/>
      <c r="K2124" s="4"/>
      <c r="L2124" s="4"/>
      <c r="M2124" s="4"/>
      <c r="N2124" s="4"/>
      <c r="O2124" s="4"/>
      <c r="P2124" s="4"/>
      <c r="Q2124" s="4"/>
      <c r="R2124" s="4"/>
      <c r="S2124" s="4"/>
      <c r="T2124" s="4"/>
      <c r="U2124" s="4"/>
      <c r="V2124" s="4"/>
      <c r="W2124" s="4"/>
      <c r="X2124" s="4"/>
      <c r="Y2124" s="4"/>
      <c r="Z2124" s="4"/>
      <c r="AA2124" s="4"/>
      <c r="AB2124" s="5"/>
    </row>
    <row r="2125" spans="1:28" x14ac:dyDescent="0.35">
      <c r="A2125" s="3"/>
      <c r="B2125" s="4"/>
      <c r="C2125" s="4"/>
      <c r="D2125" s="4"/>
      <c r="E2125" s="4"/>
      <c r="F2125" s="4"/>
      <c r="G2125" s="4"/>
      <c r="H2125" s="4"/>
      <c r="I2125" s="4"/>
      <c r="J2125" s="4"/>
      <c r="K2125" s="4"/>
      <c r="L2125" s="4"/>
      <c r="M2125" s="4"/>
      <c r="N2125" s="4"/>
      <c r="O2125" s="4"/>
      <c r="P2125" s="4"/>
      <c r="Q2125" s="4"/>
      <c r="R2125" s="4"/>
      <c r="S2125" s="4"/>
      <c r="T2125" s="4"/>
      <c r="U2125" s="4"/>
      <c r="V2125" s="4"/>
      <c r="W2125" s="4"/>
      <c r="X2125" s="4"/>
      <c r="Y2125" s="4"/>
      <c r="Z2125" s="4"/>
      <c r="AA2125" s="4"/>
      <c r="AB2125" s="5"/>
    </row>
    <row r="2126" spans="1:28" x14ac:dyDescent="0.35">
      <c r="A2126" s="3"/>
      <c r="B2126" s="4"/>
      <c r="C2126" s="4"/>
      <c r="D2126" s="4"/>
      <c r="E2126" s="4"/>
      <c r="F2126" s="4"/>
      <c r="G2126" s="4"/>
      <c r="H2126" s="4"/>
      <c r="I2126" s="4"/>
      <c r="J2126" s="4"/>
      <c r="K2126" s="4"/>
      <c r="L2126" s="4"/>
      <c r="M2126" s="4"/>
      <c r="N2126" s="4"/>
      <c r="O2126" s="4"/>
      <c r="P2126" s="4"/>
      <c r="Q2126" s="4"/>
      <c r="R2126" s="4"/>
      <c r="S2126" s="4"/>
      <c r="T2126" s="4"/>
      <c r="U2126" s="4"/>
      <c r="V2126" s="4"/>
      <c r="W2126" s="4"/>
      <c r="X2126" s="4"/>
      <c r="Y2126" s="4"/>
      <c r="Z2126" s="4"/>
      <c r="AA2126" s="4"/>
      <c r="AB2126" s="5"/>
    </row>
    <row r="2127" spans="1:28" x14ac:dyDescent="0.35">
      <c r="A2127" s="3"/>
      <c r="B2127" s="4"/>
      <c r="C2127" s="4"/>
      <c r="D2127" s="4"/>
      <c r="E2127" s="4"/>
      <c r="F2127" s="4"/>
      <c r="G2127" s="4"/>
      <c r="H2127" s="4"/>
      <c r="I2127" s="4"/>
      <c r="J2127" s="4"/>
      <c r="K2127" s="4"/>
      <c r="L2127" s="4"/>
      <c r="M2127" s="4"/>
      <c r="N2127" s="4"/>
      <c r="O2127" s="4"/>
      <c r="P2127" s="4"/>
      <c r="Q2127" s="4"/>
      <c r="R2127" s="4"/>
      <c r="S2127" s="4"/>
      <c r="T2127" s="4"/>
      <c r="U2127" s="4"/>
      <c r="V2127" s="4"/>
      <c r="W2127" s="4"/>
      <c r="X2127" s="4"/>
      <c r="Y2127" s="4"/>
      <c r="Z2127" s="4"/>
      <c r="AA2127" s="4"/>
      <c r="AB2127" s="5"/>
    </row>
    <row r="2128" spans="1:28" x14ac:dyDescent="0.35">
      <c r="A2128" s="3"/>
      <c r="B2128" s="4"/>
      <c r="C2128" s="4"/>
      <c r="D2128" s="4"/>
      <c r="E2128" s="4"/>
      <c r="F2128" s="4"/>
      <c r="G2128" s="4"/>
      <c r="H2128" s="4"/>
      <c r="I2128" s="4"/>
      <c r="J2128" s="4"/>
      <c r="K2128" s="4"/>
      <c r="L2128" s="4"/>
      <c r="M2128" s="4"/>
      <c r="N2128" s="4"/>
      <c r="O2128" s="4"/>
      <c r="P2128" s="4"/>
      <c r="Q2128" s="4"/>
      <c r="R2128" s="4"/>
      <c r="S2128" s="4"/>
      <c r="T2128" s="4"/>
      <c r="U2128" s="4"/>
      <c r="V2128" s="4"/>
      <c r="W2128" s="4"/>
      <c r="X2128" s="4"/>
      <c r="Y2128" s="4"/>
      <c r="Z2128" s="4"/>
      <c r="AA2128" s="4"/>
      <c r="AB2128" s="5"/>
    </row>
    <row r="2129" spans="1:28" x14ac:dyDescent="0.35">
      <c r="A2129" s="3"/>
      <c r="B2129" s="4"/>
      <c r="C2129" s="4"/>
      <c r="D2129" s="4"/>
      <c r="E2129" s="4"/>
      <c r="F2129" s="4"/>
      <c r="G2129" s="4"/>
      <c r="H2129" s="4"/>
      <c r="I2129" s="4"/>
      <c r="J2129" s="4"/>
      <c r="K2129" s="4"/>
      <c r="L2129" s="4"/>
      <c r="M2129" s="4"/>
      <c r="N2129" s="4"/>
      <c r="O2129" s="4"/>
      <c r="P2129" s="4"/>
      <c r="Q2129" s="4"/>
      <c r="R2129" s="4"/>
      <c r="S2129" s="4"/>
      <c r="T2129" s="4"/>
      <c r="U2129" s="4"/>
      <c r="V2129" s="4"/>
      <c r="W2129" s="4"/>
      <c r="X2129" s="4"/>
      <c r="Y2129" s="4"/>
      <c r="Z2129" s="4"/>
      <c r="AA2129" s="4"/>
      <c r="AB2129" s="5"/>
    </row>
    <row r="2130" spans="1:28" x14ac:dyDescent="0.35">
      <c r="A2130" s="3"/>
      <c r="B2130" s="4"/>
      <c r="C2130" s="4"/>
      <c r="D2130" s="4"/>
      <c r="E2130" s="4"/>
      <c r="F2130" s="4"/>
      <c r="G2130" s="4"/>
      <c r="H2130" s="4"/>
      <c r="I2130" s="4"/>
      <c r="J2130" s="4"/>
      <c r="K2130" s="4"/>
      <c r="L2130" s="4"/>
      <c r="M2130" s="4"/>
      <c r="N2130" s="4"/>
      <c r="O2130" s="4"/>
      <c r="P2130" s="4"/>
      <c r="Q2130" s="4"/>
      <c r="R2130" s="4"/>
      <c r="S2130" s="4"/>
      <c r="T2130" s="4"/>
      <c r="U2130" s="4"/>
      <c r="V2130" s="4"/>
      <c r="W2130" s="4"/>
      <c r="X2130" s="4"/>
      <c r="Y2130" s="4"/>
      <c r="Z2130" s="4"/>
      <c r="AA2130" s="4"/>
      <c r="AB2130" s="5"/>
    </row>
    <row r="2131" spans="1:28" x14ac:dyDescent="0.35">
      <c r="A2131" s="3"/>
      <c r="B2131" s="4"/>
      <c r="C2131" s="4"/>
      <c r="D2131" s="4"/>
      <c r="E2131" s="4"/>
      <c r="F2131" s="4"/>
      <c r="G2131" s="4"/>
      <c r="H2131" s="4"/>
      <c r="I2131" s="4"/>
      <c r="J2131" s="4"/>
      <c r="K2131" s="4"/>
      <c r="L2131" s="4"/>
      <c r="M2131" s="4"/>
      <c r="N2131" s="4"/>
      <c r="O2131" s="4"/>
      <c r="P2131" s="4"/>
      <c r="Q2131" s="4"/>
      <c r="R2131" s="4"/>
      <c r="S2131" s="4"/>
      <c r="T2131" s="4"/>
      <c r="U2131" s="4"/>
      <c r="V2131" s="4"/>
      <c r="W2131" s="4"/>
      <c r="X2131" s="4"/>
      <c r="Y2131" s="4"/>
      <c r="Z2131" s="4"/>
      <c r="AA2131" s="4"/>
      <c r="AB2131" s="5"/>
    </row>
    <row r="2132" spans="1:28" x14ac:dyDescent="0.35">
      <c r="A2132" s="3"/>
      <c r="B2132" s="4"/>
      <c r="C2132" s="4"/>
      <c r="D2132" s="4"/>
      <c r="E2132" s="4"/>
      <c r="F2132" s="4"/>
      <c r="G2132" s="4"/>
      <c r="H2132" s="4"/>
      <c r="I2132" s="4"/>
      <c r="J2132" s="4"/>
      <c r="K2132" s="4"/>
      <c r="L2132" s="4"/>
      <c r="M2132" s="4"/>
      <c r="N2132" s="4"/>
      <c r="O2132" s="4"/>
      <c r="P2132" s="4"/>
      <c r="Q2132" s="4"/>
      <c r="R2132" s="4"/>
      <c r="S2132" s="4"/>
      <c r="T2132" s="4"/>
      <c r="U2132" s="4"/>
      <c r="V2132" s="4"/>
      <c r="W2132" s="4"/>
      <c r="X2132" s="4"/>
      <c r="Y2132" s="4"/>
      <c r="Z2132" s="4"/>
      <c r="AA2132" s="4"/>
      <c r="AB2132" s="5"/>
    </row>
    <row r="2133" spans="1:28" x14ac:dyDescent="0.35">
      <c r="A2133" s="3"/>
      <c r="B2133" s="4"/>
      <c r="C2133" s="4"/>
      <c r="D2133" s="4"/>
      <c r="E2133" s="4"/>
      <c r="F2133" s="4"/>
      <c r="G2133" s="4"/>
      <c r="H2133" s="4"/>
      <c r="I2133" s="4"/>
      <c r="J2133" s="4"/>
      <c r="K2133" s="4"/>
      <c r="L2133" s="4"/>
      <c r="M2133" s="4"/>
      <c r="N2133" s="4"/>
      <c r="O2133" s="4"/>
      <c r="P2133" s="4"/>
      <c r="Q2133" s="4"/>
      <c r="R2133" s="4"/>
      <c r="S2133" s="4"/>
      <c r="T2133" s="4"/>
      <c r="U2133" s="4"/>
      <c r="V2133" s="4"/>
      <c r="W2133" s="4"/>
      <c r="X2133" s="4"/>
      <c r="Y2133" s="4"/>
      <c r="Z2133" s="4"/>
      <c r="AA2133" s="4"/>
      <c r="AB2133" s="5"/>
    </row>
    <row r="2134" spans="1:28" x14ac:dyDescent="0.35">
      <c r="A2134" s="3"/>
      <c r="B2134" s="4"/>
      <c r="C2134" s="4"/>
      <c r="D2134" s="4"/>
      <c r="E2134" s="4"/>
      <c r="F2134" s="4"/>
      <c r="G2134" s="4"/>
      <c r="H2134" s="4"/>
      <c r="I2134" s="4"/>
      <c r="J2134" s="4"/>
      <c r="K2134" s="4"/>
      <c r="L2134" s="4"/>
      <c r="M2134" s="4"/>
      <c r="N2134" s="4"/>
      <c r="O2134" s="4"/>
      <c r="P2134" s="4"/>
      <c r="Q2134" s="4"/>
      <c r="R2134" s="4"/>
      <c r="S2134" s="4"/>
      <c r="T2134" s="4"/>
      <c r="U2134" s="4"/>
      <c r="V2134" s="4"/>
      <c r="W2134" s="4"/>
      <c r="X2134" s="4"/>
      <c r="Y2134" s="4"/>
      <c r="Z2134" s="4"/>
      <c r="AA2134" s="4"/>
      <c r="AB2134" s="5"/>
    </row>
    <row r="2135" spans="1:28" x14ac:dyDescent="0.35">
      <c r="A2135" s="3"/>
      <c r="B2135" s="4"/>
      <c r="C2135" s="4"/>
      <c r="D2135" s="4"/>
      <c r="E2135" s="4"/>
      <c r="F2135" s="4"/>
      <c r="G2135" s="4"/>
      <c r="H2135" s="4"/>
      <c r="I2135" s="4"/>
      <c r="J2135" s="4"/>
      <c r="K2135" s="4"/>
      <c r="L2135" s="4"/>
      <c r="M2135" s="4"/>
      <c r="N2135" s="4"/>
      <c r="O2135" s="4"/>
      <c r="P2135" s="4"/>
      <c r="Q2135" s="4"/>
      <c r="R2135" s="4"/>
      <c r="S2135" s="4"/>
      <c r="T2135" s="4"/>
      <c r="U2135" s="4"/>
      <c r="V2135" s="4"/>
      <c r="W2135" s="4"/>
      <c r="X2135" s="4"/>
      <c r="Y2135" s="4"/>
      <c r="Z2135" s="4"/>
      <c r="AA2135" s="4"/>
      <c r="AB2135" s="5"/>
    </row>
    <row r="2136" spans="1:28" x14ac:dyDescent="0.35">
      <c r="A2136" s="3"/>
      <c r="B2136" s="4"/>
      <c r="C2136" s="4"/>
      <c r="D2136" s="4"/>
      <c r="E2136" s="4"/>
      <c r="F2136" s="4"/>
      <c r="G2136" s="4"/>
      <c r="H2136" s="4"/>
      <c r="I2136" s="4"/>
      <c r="J2136" s="4"/>
      <c r="K2136" s="4"/>
      <c r="L2136" s="4"/>
      <c r="M2136" s="4"/>
      <c r="N2136" s="4"/>
      <c r="O2136" s="4"/>
      <c r="P2136" s="4"/>
      <c r="Q2136" s="4"/>
      <c r="R2136" s="4"/>
      <c r="S2136" s="4"/>
      <c r="T2136" s="4"/>
      <c r="U2136" s="4"/>
      <c r="V2136" s="4"/>
      <c r="W2136" s="4"/>
      <c r="X2136" s="4"/>
      <c r="Y2136" s="4"/>
      <c r="Z2136" s="4"/>
      <c r="AA2136" s="4"/>
      <c r="AB2136" s="5"/>
    </row>
    <row r="2137" spans="1:28" x14ac:dyDescent="0.35">
      <c r="A2137" s="3"/>
      <c r="B2137" s="4"/>
      <c r="C2137" s="4"/>
      <c r="D2137" s="4"/>
      <c r="E2137" s="4"/>
      <c r="F2137" s="4"/>
      <c r="G2137" s="4"/>
      <c r="H2137" s="4"/>
      <c r="I2137" s="4"/>
      <c r="J2137" s="4"/>
      <c r="K2137" s="4"/>
      <c r="L2137" s="4"/>
      <c r="M2137" s="4"/>
      <c r="N2137" s="4"/>
      <c r="O2137" s="4"/>
      <c r="P2137" s="4"/>
      <c r="Q2137" s="4"/>
      <c r="R2137" s="4"/>
      <c r="S2137" s="4"/>
      <c r="T2137" s="4"/>
      <c r="U2137" s="4"/>
      <c r="V2137" s="4"/>
      <c r="W2137" s="4"/>
      <c r="X2137" s="4"/>
      <c r="Y2137" s="4"/>
      <c r="Z2137" s="4"/>
      <c r="AA2137" s="4"/>
      <c r="AB2137" s="5"/>
    </row>
    <row r="2138" spans="1:28" x14ac:dyDescent="0.35">
      <c r="A2138" s="3"/>
      <c r="B2138" s="4"/>
      <c r="C2138" s="4"/>
      <c r="D2138" s="4"/>
      <c r="E2138" s="4"/>
      <c r="F2138" s="4"/>
      <c r="G2138" s="4"/>
      <c r="H2138" s="4"/>
      <c r="I2138" s="4"/>
      <c r="J2138" s="4"/>
      <c r="K2138" s="4"/>
      <c r="L2138" s="4"/>
      <c r="M2138" s="4"/>
      <c r="N2138" s="4"/>
      <c r="O2138" s="4"/>
      <c r="P2138" s="4"/>
      <c r="Q2138" s="4"/>
      <c r="R2138" s="4"/>
      <c r="S2138" s="4"/>
      <c r="T2138" s="4"/>
      <c r="U2138" s="4"/>
      <c r="V2138" s="4"/>
      <c r="W2138" s="4"/>
      <c r="X2138" s="4"/>
      <c r="Y2138" s="4"/>
      <c r="Z2138" s="4"/>
      <c r="AA2138" s="4"/>
      <c r="AB2138" s="5"/>
    </row>
    <row r="2139" spans="1:28" x14ac:dyDescent="0.35">
      <c r="A2139" s="3"/>
      <c r="B2139" s="4"/>
      <c r="C2139" s="4"/>
      <c r="D2139" s="4"/>
      <c r="E2139" s="4"/>
      <c r="F2139" s="4"/>
      <c r="G2139" s="4"/>
      <c r="H2139" s="4"/>
      <c r="I2139" s="4"/>
      <c r="J2139" s="4"/>
      <c r="K2139" s="4"/>
      <c r="L2139" s="4"/>
      <c r="M2139" s="4"/>
      <c r="N2139" s="4"/>
      <c r="O2139" s="4"/>
      <c r="P2139" s="4"/>
      <c r="Q2139" s="4"/>
      <c r="R2139" s="4"/>
      <c r="S2139" s="4"/>
      <c r="T2139" s="4"/>
      <c r="U2139" s="4"/>
      <c r="V2139" s="4"/>
      <c r="W2139" s="4"/>
      <c r="X2139" s="4"/>
      <c r="Y2139" s="4"/>
      <c r="Z2139" s="4"/>
      <c r="AA2139" s="4"/>
      <c r="AB2139" s="5"/>
    </row>
    <row r="2140" spans="1:28" x14ac:dyDescent="0.35">
      <c r="A2140" s="3"/>
      <c r="B2140" s="4"/>
      <c r="C2140" s="4"/>
      <c r="D2140" s="4"/>
      <c r="E2140" s="4"/>
      <c r="F2140" s="4"/>
      <c r="G2140" s="4"/>
      <c r="H2140" s="4"/>
      <c r="I2140" s="4"/>
      <c r="J2140" s="4"/>
      <c r="K2140" s="4"/>
      <c r="L2140" s="4"/>
      <c r="M2140" s="4"/>
      <c r="N2140" s="4"/>
      <c r="O2140" s="4"/>
      <c r="P2140" s="4"/>
      <c r="Q2140" s="4"/>
      <c r="R2140" s="4"/>
      <c r="S2140" s="4"/>
      <c r="T2140" s="4"/>
      <c r="U2140" s="4"/>
      <c r="V2140" s="4"/>
      <c r="W2140" s="4"/>
      <c r="X2140" s="4"/>
      <c r="Y2140" s="4"/>
      <c r="Z2140" s="4"/>
      <c r="AA2140" s="4"/>
      <c r="AB2140" s="5"/>
    </row>
    <row r="2141" spans="1:28" x14ac:dyDescent="0.35">
      <c r="A2141" s="3"/>
      <c r="B2141" s="4"/>
      <c r="C2141" s="4"/>
      <c r="D2141" s="4"/>
      <c r="E2141" s="4"/>
      <c r="F2141" s="4"/>
      <c r="G2141" s="4"/>
      <c r="H2141" s="4"/>
      <c r="I2141" s="4"/>
      <c r="J2141" s="4"/>
      <c r="K2141" s="4"/>
      <c r="L2141" s="4"/>
      <c r="M2141" s="4"/>
      <c r="N2141" s="4"/>
      <c r="O2141" s="4"/>
      <c r="P2141" s="4"/>
      <c r="Q2141" s="4"/>
      <c r="R2141" s="4"/>
      <c r="S2141" s="4"/>
      <c r="T2141" s="4"/>
      <c r="U2141" s="4"/>
      <c r="V2141" s="4"/>
      <c r="W2141" s="4"/>
      <c r="X2141" s="4"/>
      <c r="Y2141" s="4"/>
      <c r="Z2141" s="4"/>
      <c r="AA2141" s="4"/>
      <c r="AB2141" s="5"/>
    </row>
    <row r="2142" spans="1:28" x14ac:dyDescent="0.35">
      <c r="A2142" s="3"/>
      <c r="B2142" s="4"/>
      <c r="C2142" s="4"/>
      <c r="D2142" s="4"/>
      <c r="E2142" s="4"/>
      <c r="F2142" s="4"/>
      <c r="G2142" s="4"/>
      <c r="H2142" s="4"/>
      <c r="I2142" s="4"/>
      <c r="J2142" s="4"/>
      <c r="K2142" s="4"/>
      <c r="L2142" s="4"/>
      <c r="M2142" s="4"/>
      <c r="N2142" s="4"/>
      <c r="O2142" s="4"/>
      <c r="P2142" s="4"/>
      <c r="Q2142" s="4"/>
      <c r="R2142" s="4"/>
      <c r="S2142" s="4"/>
      <c r="T2142" s="4"/>
      <c r="U2142" s="4"/>
      <c r="V2142" s="4"/>
      <c r="W2142" s="4"/>
      <c r="X2142" s="4"/>
      <c r="Y2142" s="4"/>
      <c r="Z2142" s="4"/>
      <c r="AA2142" s="4"/>
      <c r="AB2142" s="5"/>
    </row>
    <row r="2143" spans="1:28" x14ac:dyDescent="0.35">
      <c r="A2143" s="3"/>
      <c r="B2143" s="4"/>
      <c r="C2143" s="4"/>
      <c r="D2143" s="4"/>
      <c r="E2143" s="4"/>
      <c r="F2143" s="4"/>
      <c r="G2143" s="4"/>
      <c r="H2143" s="4"/>
      <c r="I2143" s="4"/>
      <c r="J2143" s="4"/>
      <c r="K2143" s="4"/>
      <c r="L2143" s="4"/>
      <c r="M2143" s="4"/>
      <c r="N2143" s="4"/>
      <c r="O2143" s="4"/>
      <c r="P2143" s="4"/>
      <c r="Q2143" s="4"/>
      <c r="R2143" s="4"/>
      <c r="S2143" s="4"/>
      <c r="T2143" s="4"/>
      <c r="U2143" s="4"/>
      <c r="V2143" s="4"/>
      <c r="W2143" s="4"/>
      <c r="X2143" s="4"/>
      <c r="Y2143" s="4"/>
      <c r="Z2143" s="4"/>
      <c r="AA2143" s="4"/>
      <c r="AB2143" s="5"/>
    </row>
    <row r="2144" spans="1:28" x14ac:dyDescent="0.35">
      <c r="A2144" s="3"/>
      <c r="B2144" s="4"/>
      <c r="C2144" s="4"/>
      <c r="D2144" s="4"/>
      <c r="E2144" s="4"/>
      <c r="F2144" s="4"/>
      <c r="G2144" s="4"/>
      <c r="H2144" s="4"/>
      <c r="I2144" s="4"/>
      <c r="J2144" s="4"/>
      <c r="K2144" s="4"/>
      <c r="L2144" s="4"/>
      <c r="M2144" s="4"/>
      <c r="N2144" s="4"/>
      <c r="O2144" s="4"/>
      <c r="P2144" s="4"/>
      <c r="Q2144" s="4"/>
      <c r="R2144" s="4"/>
      <c r="S2144" s="4"/>
      <c r="T2144" s="4"/>
      <c r="U2144" s="4"/>
      <c r="V2144" s="4"/>
      <c r="W2144" s="4"/>
      <c r="X2144" s="4"/>
      <c r="Y2144" s="4"/>
      <c r="Z2144" s="4"/>
      <c r="AA2144" s="4"/>
      <c r="AB2144" s="5"/>
    </row>
    <row r="2145" spans="1:28" x14ac:dyDescent="0.35">
      <c r="A2145" s="3"/>
      <c r="B2145" s="4"/>
      <c r="C2145" s="4"/>
      <c r="D2145" s="4"/>
      <c r="E2145" s="4"/>
      <c r="F2145" s="4"/>
      <c r="G2145" s="4"/>
      <c r="H2145" s="4"/>
      <c r="I2145" s="4"/>
      <c r="J2145" s="4"/>
      <c r="K2145" s="4"/>
      <c r="L2145" s="4"/>
      <c r="M2145" s="4"/>
      <c r="N2145" s="4"/>
      <c r="O2145" s="4"/>
      <c r="P2145" s="4"/>
      <c r="Q2145" s="4"/>
      <c r="R2145" s="4"/>
      <c r="S2145" s="4"/>
      <c r="T2145" s="4"/>
      <c r="U2145" s="4"/>
      <c r="V2145" s="4"/>
      <c r="W2145" s="4"/>
      <c r="X2145" s="4"/>
      <c r="Y2145" s="4"/>
      <c r="Z2145" s="4"/>
      <c r="AA2145" s="4"/>
      <c r="AB2145" s="5"/>
    </row>
    <row r="2146" spans="1:28" x14ac:dyDescent="0.35">
      <c r="A2146" s="3"/>
      <c r="B2146" s="4"/>
      <c r="C2146" s="4"/>
      <c r="D2146" s="4"/>
      <c r="E2146" s="4"/>
      <c r="F2146" s="4"/>
      <c r="G2146" s="4"/>
      <c r="H2146" s="4"/>
      <c r="I2146" s="4"/>
      <c r="J2146" s="4"/>
      <c r="K2146" s="4"/>
      <c r="L2146" s="4"/>
      <c r="M2146" s="4"/>
      <c r="N2146" s="4"/>
      <c r="O2146" s="4"/>
      <c r="P2146" s="4"/>
      <c r="Q2146" s="4"/>
      <c r="R2146" s="4"/>
      <c r="S2146" s="4"/>
      <c r="T2146" s="4"/>
      <c r="U2146" s="4"/>
      <c r="V2146" s="4"/>
      <c r="W2146" s="4"/>
      <c r="X2146" s="4"/>
      <c r="Y2146" s="4"/>
      <c r="Z2146" s="4"/>
      <c r="AA2146" s="4"/>
      <c r="AB2146" s="5"/>
    </row>
    <row r="2147" spans="1:28" x14ac:dyDescent="0.35">
      <c r="A2147" s="3"/>
      <c r="B2147" s="4"/>
      <c r="C2147" s="4"/>
      <c r="D2147" s="4"/>
      <c r="E2147" s="4"/>
      <c r="F2147" s="4"/>
      <c r="G2147" s="4"/>
      <c r="H2147" s="4"/>
      <c r="I2147" s="4"/>
      <c r="J2147" s="4"/>
      <c r="K2147" s="4"/>
      <c r="L2147" s="4"/>
      <c r="M2147" s="4"/>
      <c r="N2147" s="4"/>
      <c r="O2147" s="4"/>
      <c r="P2147" s="4"/>
      <c r="Q2147" s="4"/>
      <c r="R2147" s="4"/>
      <c r="S2147" s="4"/>
      <c r="T2147" s="4"/>
      <c r="U2147" s="4"/>
      <c r="V2147" s="4"/>
      <c r="W2147" s="4"/>
      <c r="X2147" s="4"/>
      <c r="Y2147" s="4"/>
      <c r="Z2147" s="4"/>
      <c r="AA2147" s="4"/>
      <c r="AB2147" s="5"/>
    </row>
    <row r="2148" spans="1:28" x14ac:dyDescent="0.35">
      <c r="A2148" s="3"/>
      <c r="B2148" s="4"/>
      <c r="C2148" s="4"/>
      <c r="D2148" s="4"/>
      <c r="E2148" s="4"/>
      <c r="F2148" s="4"/>
      <c r="G2148" s="4"/>
      <c r="H2148" s="4"/>
      <c r="I2148" s="4"/>
      <c r="J2148" s="4"/>
      <c r="K2148" s="4"/>
      <c r="L2148" s="4"/>
      <c r="M2148" s="4"/>
      <c r="N2148" s="4"/>
      <c r="O2148" s="4"/>
      <c r="P2148" s="4"/>
      <c r="Q2148" s="4"/>
      <c r="R2148" s="4"/>
      <c r="S2148" s="4"/>
      <c r="T2148" s="4"/>
      <c r="U2148" s="4"/>
      <c r="V2148" s="4"/>
      <c r="W2148" s="4"/>
      <c r="X2148" s="4"/>
      <c r="Y2148" s="4"/>
      <c r="Z2148" s="4"/>
      <c r="AA2148" s="4"/>
      <c r="AB2148" s="5"/>
    </row>
    <row r="2149" spans="1:28" x14ac:dyDescent="0.35">
      <c r="A2149" s="3"/>
      <c r="B2149" s="4"/>
      <c r="C2149" s="4"/>
      <c r="D2149" s="4"/>
      <c r="E2149" s="4"/>
      <c r="F2149" s="4"/>
      <c r="G2149" s="4"/>
      <c r="H2149" s="4"/>
      <c r="I2149" s="4"/>
      <c r="J2149" s="4"/>
      <c r="K2149" s="4"/>
      <c r="L2149" s="4"/>
      <c r="M2149" s="4"/>
      <c r="N2149" s="4"/>
      <c r="O2149" s="4"/>
      <c r="P2149" s="4"/>
      <c r="Q2149" s="4"/>
      <c r="R2149" s="4"/>
      <c r="S2149" s="4"/>
      <c r="T2149" s="4"/>
      <c r="U2149" s="4"/>
      <c r="V2149" s="4"/>
      <c r="W2149" s="4"/>
      <c r="X2149" s="4"/>
      <c r="Y2149" s="4"/>
      <c r="Z2149" s="4"/>
      <c r="AA2149" s="4"/>
      <c r="AB2149" s="5"/>
    </row>
    <row r="2150" spans="1:28" x14ac:dyDescent="0.35">
      <c r="A2150" s="3"/>
      <c r="B2150" s="4"/>
      <c r="C2150" s="4"/>
      <c r="D2150" s="4"/>
      <c r="E2150" s="4"/>
      <c r="F2150" s="4"/>
      <c r="G2150" s="4"/>
      <c r="H2150" s="4"/>
      <c r="I2150" s="4"/>
      <c r="J2150" s="4"/>
      <c r="K2150" s="4"/>
      <c r="L2150" s="4"/>
      <c r="M2150" s="4"/>
      <c r="N2150" s="4"/>
      <c r="O2150" s="4"/>
      <c r="P2150" s="4"/>
      <c r="Q2150" s="4"/>
      <c r="R2150" s="4"/>
      <c r="S2150" s="4"/>
      <c r="T2150" s="4"/>
      <c r="U2150" s="4"/>
      <c r="V2150" s="4"/>
      <c r="W2150" s="4"/>
      <c r="X2150" s="4"/>
      <c r="Y2150" s="4"/>
      <c r="Z2150" s="4"/>
      <c r="AA2150" s="4"/>
      <c r="AB2150" s="5"/>
    </row>
    <row r="2151" spans="1:28" x14ac:dyDescent="0.35">
      <c r="A2151" s="3"/>
      <c r="B2151" s="4"/>
      <c r="C2151" s="4"/>
      <c r="D2151" s="4"/>
      <c r="E2151" s="4"/>
      <c r="F2151" s="4"/>
      <c r="G2151" s="4"/>
      <c r="H2151" s="4"/>
      <c r="I2151" s="4"/>
      <c r="J2151" s="4"/>
      <c r="K2151" s="4"/>
      <c r="L2151" s="4"/>
      <c r="M2151" s="4"/>
      <c r="N2151" s="4"/>
      <c r="O2151" s="4"/>
      <c r="P2151" s="4"/>
      <c r="Q2151" s="4"/>
      <c r="R2151" s="4"/>
      <c r="S2151" s="4"/>
      <c r="T2151" s="4"/>
      <c r="U2151" s="4"/>
      <c r="V2151" s="4"/>
      <c r="W2151" s="4"/>
      <c r="X2151" s="4"/>
      <c r="Y2151" s="4"/>
      <c r="Z2151" s="4"/>
      <c r="AA2151" s="4"/>
      <c r="AB2151" s="5"/>
    </row>
    <row r="2152" spans="1:28" x14ac:dyDescent="0.35">
      <c r="A2152" s="3"/>
      <c r="B2152" s="4"/>
      <c r="C2152" s="4"/>
      <c r="D2152" s="4"/>
      <c r="E2152" s="4"/>
      <c r="F2152" s="4"/>
      <c r="G2152" s="4"/>
      <c r="H2152" s="4"/>
      <c r="I2152" s="4"/>
      <c r="J2152" s="4"/>
      <c r="K2152" s="4"/>
      <c r="L2152" s="4"/>
      <c r="M2152" s="4"/>
      <c r="N2152" s="4"/>
      <c r="O2152" s="4"/>
      <c r="P2152" s="4"/>
      <c r="Q2152" s="4"/>
      <c r="R2152" s="4"/>
      <c r="S2152" s="4"/>
      <c r="T2152" s="4"/>
      <c r="U2152" s="4"/>
      <c r="V2152" s="4"/>
      <c r="W2152" s="4"/>
      <c r="X2152" s="4"/>
      <c r="Y2152" s="4"/>
      <c r="Z2152" s="4"/>
      <c r="AA2152" s="4"/>
      <c r="AB2152" s="5"/>
    </row>
    <row r="2153" spans="1:28" x14ac:dyDescent="0.35">
      <c r="A2153" s="3"/>
      <c r="B2153" s="4"/>
      <c r="C2153" s="4"/>
      <c r="D2153" s="4"/>
      <c r="E2153" s="4"/>
      <c r="F2153" s="4"/>
      <c r="G2153" s="4"/>
      <c r="H2153" s="4"/>
      <c r="I2153" s="4"/>
      <c r="J2153" s="4"/>
      <c r="K2153" s="4"/>
      <c r="L2153" s="4"/>
      <c r="M2153" s="4"/>
      <c r="N2153" s="4"/>
      <c r="O2153" s="4"/>
      <c r="P2153" s="4"/>
      <c r="Q2153" s="4"/>
      <c r="R2153" s="4"/>
      <c r="S2153" s="4"/>
      <c r="T2153" s="4"/>
      <c r="U2153" s="4"/>
      <c r="V2153" s="4"/>
      <c r="W2153" s="4"/>
      <c r="X2153" s="4"/>
      <c r="Y2153" s="4"/>
      <c r="Z2153" s="4"/>
      <c r="AA2153" s="4"/>
      <c r="AB2153" s="5"/>
    </row>
    <row r="2154" spans="1:28" x14ac:dyDescent="0.35">
      <c r="A2154" s="3"/>
      <c r="B2154" s="4"/>
      <c r="C2154" s="4"/>
      <c r="D2154" s="4"/>
      <c r="E2154" s="4"/>
      <c r="F2154" s="4"/>
      <c r="G2154" s="4"/>
      <c r="H2154" s="4"/>
      <c r="I2154" s="4"/>
      <c r="J2154" s="4"/>
      <c r="K2154" s="4"/>
      <c r="L2154" s="4"/>
      <c r="M2154" s="4"/>
      <c r="N2154" s="4"/>
      <c r="O2154" s="4"/>
      <c r="P2154" s="4"/>
      <c r="Q2154" s="4"/>
      <c r="R2154" s="4"/>
      <c r="S2154" s="4"/>
      <c r="T2154" s="4"/>
      <c r="U2154" s="4"/>
      <c r="V2154" s="4"/>
      <c r="W2154" s="4"/>
      <c r="X2154" s="4"/>
      <c r="Y2154" s="4"/>
      <c r="Z2154" s="4"/>
      <c r="AA2154" s="4"/>
      <c r="AB2154" s="5"/>
    </row>
    <row r="2155" spans="1:28" x14ac:dyDescent="0.35">
      <c r="A2155" s="3"/>
      <c r="B2155" s="4"/>
      <c r="C2155" s="4"/>
      <c r="D2155" s="4"/>
      <c r="E2155" s="4"/>
      <c r="F2155" s="4"/>
      <c r="G2155" s="4"/>
      <c r="H2155" s="4"/>
      <c r="I2155" s="4"/>
      <c r="J2155" s="4"/>
      <c r="K2155" s="4"/>
      <c r="L2155" s="4"/>
      <c r="M2155" s="4"/>
      <c r="N2155" s="4"/>
      <c r="O2155" s="4"/>
      <c r="P2155" s="4"/>
      <c r="Q2155" s="4"/>
      <c r="R2155" s="4"/>
      <c r="S2155" s="4"/>
      <c r="T2155" s="4"/>
      <c r="U2155" s="4"/>
      <c r="V2155" s="4"/>
      <c r="W2155" s="4"/>
      <c r="X2155" s="4"/>
      <c r="Y2155" s="4"/>
      <c r="Z2155" s="4"/>
      <c r="AA2155" s="4"/>
      <c r="AB2155" s="5"/>
    </row>
    <row r="2156" spans="1:28" x14ac:dyDescent="0.35">
      <c r="A2156" s="3"/>
      <c r="B2156" s="4"/>
      <c r="C2156" s="4"/>
      <c r="D2156" s="4"/>
      <c r="E2156" s="4"/>
      <c r="F2156" s="4"/>
      <c r="G2156" s="4"/>
      <c r="H2156" s="4"/>
      <c r="I2156" s="4"/>
      <c r="J2156" s="4"/>
      <c r="K2156" s="4"/>
      <c r="L2156" s="4"/>
      <c r="M2156" s="4"/>
      <c r="N2156" s="4"/>
      <c r="O2156" s="4"/>
      <c r="P2156" s="4"/>
      <c r="Q2156" s="4"/>
      <c r="R2156" s="4"/>
      <c r="S2156" s="4"/>
      <c r="T2156" s="4"/>
      <c r="U2156" s="4"/>
      <c r="V2156" s="4"/>
      <c r="W2156" s="4"/>
      <c r="X2156" s="4"/>
      <c r="Y2156" s="4"/>
      <c r="Z2156" s="4"/>
      <c r="AA2156" s="4"/>
      <c r="AB2156" s="5"/>
    </row>
    <row r="2157" spans="1:28" x14ac:dyDescent="0.35">
      <c r="A2157" s="3"/>
      <c r="B2157" s="4"/>
      <c r="C2157" s="4"/>
      <c r="D2157" s="4"/>
      <c r="E2157" s="4"/>
      <c r="F2157" s="4"/>
      <c r="G2157" s="4"/>
      <c r="H2157" s="4"/>
      <c r="I2157" s="4"/>
      <c r="J2157" s="4"/>
      <c r="K2157" s="4"/>
      <c r="L2157" s="4"/>
      <c r="M2157" s="4"/>
      <c r="N2157" s="4"/>
      <c r="O2157" s="4"/>
      <c r="P2157" s="4"/>
      <c r="Q2157" s="4"/>
      <c r="R2157" s="4"/>
      <c r="S2157" s="4"/>
      <c r="T2157" s="4"/>
      <c r="U2157" s="4"/>
      <c r="V2157" s="4"/>
      <c r="W2157" s="4"/>
      <c r="X2157" s="4"/>
      <c r="Y2157" s="4"/>
      <c r="Z2157" s="4"/>
      <c r="AA2157" s="4"/>
      <c r="AB2157" s="5"/>
    </row>
    <row r="2158" spans="1:28" x14ac:dyDescent="0.35">
      <c r="A2158" s="3"/>
      <c r="B2158" s="4"/>
      <c r="C2158" s="4"/>
      <c r="D2158" s="4"/>
      <c r="E2158" s="4"/>
      <c r="F2158" s="4"/>
      <c r="G2158" s="4"/>
      <c r="H2158" s="4"/>
      <c r="I2158" s="4"/>
      <c r="J2158" s="4"/>
      <c r="K2158" s="4"/>
      <c r="L2158" s="4"/>
      <c r="M2158" s="4"/>
      <c r="N2158" s="4"/>
      <c r="O2158" s="4"/>
      <c r="P2158" s="4"/>
      <c r="Q2158" s="4"/>
      <c r="R2158" s="4"/>
      <c r="S2158" s="4"/>
      <c r="T2158" s="4"/>
      <c r="U2158" s="4"/>
      <c r="V2158" s="4"/>
      <c r="W2158" s="4"/>
      <c r="X2158" s="4"/>
      <c r="Y2158" s="4"/>
      <c r="Z2158" s="4"/>
      <c r="AA2158" s="4"/>
      <c r="AB2158" s="5"/>
    </row>
    <row r="2159" spans="1:28" x14ac:dyDescent="0.35">
      <c r="A2159" s="3"/>
      <c r="B2159" s="4"/>
      <c r="C2159" s="4"/>
      <c r="D2159" s="4"/>
      <c r="E2159" s="4"/>
      <c r="F2159" s="4"/>
      <c r="G2159" s="4"/>
      <c r="H2159" s="4"/>
      <c r="I2159" s="4"/>
      <c r="J2159" s="4"/>
      <c r="K2159" s="4"/>
      <c r="L2159" s="4"/>
      <c r="M2159" s="4"/>
      <c r="N2159" s="4"/>
      <c r="O2159" s="4"/>
      <c r="P2159" s="4"/>
      <c r="Q2159" s="4"/>
      <c r="R2159" s="4"/>
      <c r="S2159" s="4"/>
      <c r="T2159" s="4"/>
      <c r="U2159" s="4"/>
      <c r="V2159" s="4"/>
      <c r="W2159" s="4"/>
      <c r="X2159" s="4"/>
      <c r="Y2159" s="4"/>
      <c r="Z2159" s="4"/>
      <c r="AA2159" s="4"/>
      <c r="AB2159" s="5"/>
    </row>
    <row r="2160" spans="1:28" x14ac:dyDescent="0.35">
      <c r="A2160" s="3"/>
      <c r="B2160" s="4"/>
      <c r="C2160" s="4"/>
      <c r="D2160" s="4"/>
      <c r="E2160" s="4"/>
      <c r="F2160" s="4"/>
      <c r="G2160" s="4"/>
      <c r="H2160" s="4"/>
      <c r="I2160" s="4"/>
      <c r="J2160" s="4"/>
      <c r="K2160" s="4"/>
      <c r="L2160" s="4"/>
      <c r="M2160" s="4"/>
      <c r="N2160" s="4"/>
      <c r="O2160" s="4"/>
      <c r="P2160" s="4"/>
      <c r="Q2160" s="4"/>
      <c r="R2160" s="4"/>
      <c r="S2160" s="4"/>
      <c r="T2160" s="4"/>
      <c r="U2160" s="4"/>
      <c r="V2160" s="4"/>
      <c r="W2160" s="4"/>
      <c r="X2160" s="4"/>
      <c r="Y2160" s="4"/>
      <c r="Z2160" s="4"/>
      <c r="AA2160" s="4"/>
      <c r="AB2160" s="5"/>
    </row>
    <row r="2161" spans="1:28" x14ac:dyDescent="0.35">
      <c r="A2161" s="3"/>
      <c r="B2161" s="4"/>
      <c r="C2161" s="4"/>
      <c r="D2161" s="4"/>
      <c r="E2161" s="4"/>
      <c r="F2161" s="4"/>
      <c r="G2161" s="4"/>
      <c r="H2161" s="4"/>
      <c r="I2161" s="4"/>
      <c r="J2161" s="4"/>
      <c r="K2161" s="4"/>
      <c r="L2161" s="4"/>
      <c r="M2161" s="4"/>
      <c r="N2161" s="4"/>
      <c r="O2161" s="4"/>
      <c r="P2161" s="4"/>
      <c r="Q2161" s="4"/>
      <c r="R2161" s="4"/>
      <c r="S2161" s="4"/>
      <c r="T2161" s="4"/>
      <c r="U2161" s="4"/>
      <c r="V2161" s="4"/>
      <c r="W2161" s="4"/>
      <c r="X2161" s="4"/>
      <c r="Y2161" s="4"/>
      <c r="Z2161" s="4"/>
      <c r="AA2161" s="4"/>
      <c r="AB2161" s="5"/>
    </row>
    <row r="2162" spans="1:28" x14ac:dyDescent="0.35">
      <c r="A2162" s="3"/>
      <c r="B2162" s="4"/>
      <c r="C2162" s="4"/>
      <c r="D2162" s="4"/>
      <c r="E2162" s="4"/>
      <c r="F2162" s="4"/>
      <c r="G2162" s="4"/>
      <c r="H2162" s="4"/>
      <c r="I2162" s="4"/>
      <c r="J2162" s="4"/>
      <c r="K2162" s="4"/>
      <c r="L2162" s="4"/>
      <c r="M2162" s="4"/>
      <c r="N2162" s="4"/>
      <c r="O2162" s="4"/>
      <c r="P2162" s="4"/>
      <c r="Q2162" s="4"/>
      <c r="R2162" s="4"/>
      <c r="S2162" s="4"/>
      <c r="T2162" s="4"/>
      <c r="U2162" s="4"/>
      <c r="V2162" s="4"/>
      <c r="W2162" s="4"/>
      <c r="X2162" s="4"/>
      <c r="Y2162" s="4"/>
      <c r="Z2162" s="4"/>
      <c r="AA2162" s="4"/>
      <c r="AB2162" s="5"/>
    </row>
    <row r="2163" spans="1:28" x14ac:dyDescent="0.35">
      <c r="A2163" s="3"/>
      <c r="B2163" s="4"/>
      <c r="C2163" s="4"/>
      <c r="D2163" s="4"/>
      <c r="E2163" s="4"/>
      <c r="F2163" s="4"/>
      <c r="G2163" s="4"/>
      <c r="H2163" s="4"/>
      <c r="I2163" s="4"/>
      <c r="J2163" s="4"/>
      <c r="K2163" s="4"/>
      <c r="L2163" s="4"/>
      <c r="M2163" s="4"/>
      <c r="N2163" s="4"/>
      <c r="O2163" s="4"/>
      <c r="P2163" s="4"/>
      <c r="Q2163" s="4"/>
      <c r="R2163" s="4"/>
      <c r="S2163" s="4"/>
      <c r="T2163" s="4"/>
      <c r="U2163" s="4"/>
      <c r="V2163" s="4"/>
      <c r="W2163" s="4"/>
      <c r="X2163" s="4"/>
      <c r="Y2163" s="4"/>
      <c r="Z2163" s="4"/>
      <c r="AA2163" s="4"/>
      <c r="AB2163" s="5"/>
    </row>
    <row r="2164" spans="1:28" x14ac:dyDescent="0.35">
      <c r="A2164" s="3"/>
      <c r="B2164" s="4"/>
      <c r="C2164" s="4"/>
      <c r="D2164" s="4"/>
      <c r="E2164" s="4"/>
      <c r="F2164" s="4"/>
      <c r="G2164" s="4"/>
      <c r="H2164" s="4"/>
      <c r="I2164" s="4"/>
      <c r="J2164" s="4"/>
      <c r="K2164" s="4"/>
      <c r="L2164" s="4"/>
      <c r="M2164" s="4"/>
      <c r="N2164" s="4"/>
      <c r="O2164" s="4"/>
      <c r="P2164" s="4"/>
      <c r="Q2164" s="4"/>
      <c r="R2164" s="4"/>
      <c r="S2164" s="4"/>
      <c r="T2164" s="4"/>
      <c r="U2164" s="4"/>
      <c r="V2164" s="4"/>
      <c r="W2164" s="4"/>
      <c r="X2164" s="4"/>
      <c r="Y2164" s="4"/>
      <c r="Z2164" s="4"/>
      <c r="AA2164" s="4"/>
      <c r="AB2164" s="5"/>
    </row>
    <row r="2165" spans="1:28" x14ac:dyDescent="0.35">
      <c r="A2165" s="3"/>
      <c r="B2165" s="4"/>
      <c r="C2165" s="4"/>
      <c r="D2165" s="4"/>
      <c r="E2165" s="4"/>
      <c r="F2165" s="4"/>
      <c r="G2165" s="4"/>
      <c r="H2165" s="4"/>
      <c r="I2165" s="4"/>
      <c r="J2165" s="4"/>
      <c r="K2165" s="4"/>
      <c r="L2165" s="4"/>
      <c r="M2165" s="4"/>
      <c r="N2165" s="4"/>
      <c r="O2165" s="4"/>
      <c r="P2165" s="4"/>
      <c r="Q2165" s="4"/>
      <c r="R2165" s="4"/>
      <c r="S2165" s="4"/>
      <c r="T2165" s="4"/>
      <c r="U2165" s="4"/>
      <c r="V2165" s="4"/>
      <c r="W2165" s="4"/>
      <c r="X2165" s="4"/>
      <c r="Y2165" s="4"/>
      <c r="Z2165" s="4"/>
      <c r="AA2165" s="4"/>
      <c r="AB2165" s="5"/>
    </row>
    <row r="2166" spans="1:28" x14ac:dyDescent="0.35">
      <c r="A2166" s="3"/>
      <c r="B2166" s="4"/>
      <c r="C2166" s="4"/>
      <c r="D2166" s="4"/>
      <c r="E2166" s="4"/>
      <c r="F2166" s="4"/>
      <c r="G2166" s="4"/>
      <c r="H2166" s="4"/>
      <c r="I2166" s="4"/>
      <c r="J2166" s="4"/>
      <c r="K2166" s="4"/>
      <c r="L2166" s="4"/>
      <c r="M2166" s="4"/>
      <c r="N2166" s="4"/>
      <c r="O2166" s="4"/>
      <c r="P2166" s="4"/>
      <c r="Q2166" s="4"/>
      <c r="R2166" s="4"/>
      <c r="S2166" s="4"/>
      <c r="T2166" s="4"/>
      <c r="U2166" s="4"/>
      <c r="V2166" s="4"/>
      <c r="W2166" s="4"/>
      <c r="X2166" s="4"/>
      <c r="Y2166" s="4"/>
      <c r="Z2166" s="4"/>
      <c r="AA2166" s="4"/>
      <c r="AB2166" s="5"/>
    </row>
    <row r="2167" spans="1:28" x14ac:dyDescent="0.35">
      <c r="A2167" s="3"/>
      <c r="B2167" s="4"/>
      <c r="C2167" s="4"/>
      <c r="D2167" s="4"/>
      <c r="E2167" s="4"/>
      <c r="F2167" s="4"/>
      <c r="G2167" s="4"/>
      <c r="H2167" s="4"/>
      <c r="I2167" s="4"/>
      <c r="J2167" s="4"/>
      <c r="K2167" s="4"/>
      <c r="L2167" s="4"/>
      <c r="M2167" s="4"/>
      <c r="N2167" s="4"/>
      <c r="O2167" s="4"/>
      <c r="P2167" s="4"/>
      <c r="Q2167" s="4"/>
      <c r="R2167" s="4"/>
      <c r="S2167" s="4"/>
      <c r="T2167" s="4"/>
      <c r="U2167" s="4"/>
      <c r="V2167" s="4"/>
      <c r="W2167" s="4"/>
      <c r="X2167" s="4"/>
      <c r="Y2167" s="4"/>
      <c r="Z2167" s="4"/>
      <c r="AA2167" s="4"/>
      <c r="AB2167" s="5"/>
    </row>
    <row r="2168" spans="1:28" x14ac:dyDescent="0.35">
      <c r="A2168" s="3"/>
      <c r="B2168" s="4"/>
      <c r="C2168" s="4"/>
      <c r="D2168" s="4"/>
      <c r="E2168" s="4"/>
      <c r="F2168" s="4"/>
      <c r="G2168" s="4"/>
      <c r="H2168" s="4"/>
      <c r="I2168" s="4"/>
      <c r="J2168" s="4"/>
      <c r="K2168" s="4"/>
      <c r="L2168" s="4"/>
      <c r="M2168" s="4"/>
      <c r="N2168" s="4"/>
      <c r="O2168" s="4"/>
      <c r="P2168" s="4"/>
      <c r="Q2168" s="4"/>
      <c r="R2168" s="4"/>
      <c r="S2168" s="4"/>
      <c r="T2168" s="4"/>
      <c r="U2168" s="4"/>
      <c r="V2168" s="4"/>
      <c r="W2168" s="4"/>
      <c r="X2168" s="4"/>
      <c r="Y2168" s="4"/>
      <c r="Z2168" s="4"/>
      <c r="AA2168" s="4"/>
      <c r="AB2168" s="5"/>
    </row>
    <row r="2169" spans="1:28" x14ac:dyDescent="0.35">
      <c r="A2169" s="3"/>
      <c r="B2169" s="4"/>
      <c r="C2169" s="4"/>
      <c r="D2169" s="4"/>
      <c r="E2169" s="4"/>
      <c r="F2169" s="4"/>
      <c r="G2169" s="4"/>
      <c r="H2169" s="4"/>
      <c r="I2169" s="4"/>
      <c r="J2169" s="4"/>
      <c r="K2169" s="4"/>
      <c r="L2169" s="4"/>
      <c r="M2169" s="4"/>
      <c r="N2169" s="4"/>
      <c r="O2169" s="4"/>
      <c r="P2169" s="4"/>
      <c r="Q2169" s="4"/>
      <c r="R2169" s="4"/>
      <c r="S2169" s="4"/>
      <c r="T2169" s="4"/>
      <c r="U2169" s="4"/>
      <c r="V2169" s="4"/>
      <c r="W2169" s="4"/>
      <c r="X2169" s="4"/>
      <c r="Y2169" s="4"/>
      <c r="Z2169" s="4"/>
      <c r="AA2169" s="4"/>
      <c r="AB2169" s="5"/>
    </row>
    <row r="2170" spans="1:28" x14ac:dyDescent="0.35">
      <c r="A2170" s="3"/>
      <c r="B2170" s="4"/>
      <c r="C2170" s="4"/>
      <c r="D2170" s="4"/>
      <c r="E2170" s="4"/>
      <c r="F2170" s="4"/>
      <c r="G2170" s="4"/>
      <c r="H2170" s="4"/>
      <c r="I2170" s="4"/>
      <c r="J2170" s="4"/>
      <c r="K2170" s="4"/>
      <c r="L2170" s="4"/>
      <c r="M2170" s="4"/>
      <c r="N2170" s="4"/>
      <c r="O2170" s="4"/>
      <c r="P2170" s="4"/>
      <c r="Q2170" s="4"/>
      <c r="R2170" s="4"/>
      <c r="S2170" s="4"/>
      <c r="T2170" s="4"/>
      <c r="U2170" s="4"/>
      <c r="V2170" s="4"/>
      <c r="W2170" s="4"/>
      <c r="X2170" s="4"/>
      <c r="Y2170" s="4"/>
      <c r="Z2170" s="4"/>
      <c r="AA2170" s="4"/>
      <c r="AB2170" s="5"/>
    </row>
    <row r="2171" spans="1:28" x14ac:dyDescent="0.35">
      <c r="A2171" s="3"/>
      <c r="B2171" s="4"/>
      <c r="C2171" s="4"/>
      <c r="D2171" s="4"/>
      <c r="E2171" s="4"/>
      <c r="F2171" s="4"/>
      <c r="G2171" s="4"/>
      <c r="H2171" s="4"/>
      <c r="I2171" s="4"/>
      <c r="J2171" s="4"/>
      <c r="K2171" s="4"/>
      <c r="L2171" s="4"/>
      <c r="M2171" s="4"/>
      <c r="N2171" s="4"/>
      <c r="O2171" s="4"/>
      <c r="P2171" s="4"/>
      <c r="Q2171" s="4"/>
      <c r="R2171" s="4"/>
      <c r="S2171" s="4"/>
      <c r="T2171" s="4"/>
      <c r="U2171" s="4"/>
      <c r="V2171" s="4"/>
      <c r="W2171" s="4"/>
      <c r="X2171" s="4"/>
      <c r="Y2171" s="4"/>
      <c r="Z2171" s="4"/>
      <c r="AA2171" s="4"/>
      <c r="AB2171" s="5"/>
    </row>
    <row r="2172" spans="1:28" x14ac:dyDescent="0.35">
      <c r="A2172" s="3"/>
      <c r="B2172" s="4"/>
      <c r="C2172" s="4"/>
      <c r="D2172" s="4"/>
      <c r="E2172" s="4"/>
      <c r="F2172" s="4"/>
      <c r="G2172" s="4"/>
      <c r="H2172" s="4"/>
      <c r="I2172" s="4"/>
      <c r="J2172" s="4"/>
      <c r="K2172" s="4"/>
      <c r="L2172" s="4"/>
      <c r="M2172" s="4"/>
      <c r="N2172" s="4"/>
      <c r="O2172" s="4"/>
      <c r="P2172" s="4"/>
      <c r="Q2172" s="4"/>
      <c r="R2172" s="4"/>
      <c r="S2172" s="4"/>
      <c r="T2172" s="4"/>
      <c r="U2172" s="4"/>
      <c r="V2172" s="4"/>
      <c r="W2172" s="4"/>
      <c r="X2172" s="4"/>
      <c r="Y2172" s="4"/>
      <c r="Z2172" s="4"/>
      <c r="AA2172" s="4"/>
      <c r="AB2172" s="5"/>
    </row>
    <row r="2173" spans="1:28" x14ac:dyDescent="0.35">
      <c r="A2173" s="3"/>
      <c r="B2173" s="4"/>
      <c r="C2173" s="4"/>
      <c r="D2173" s="4"/>
      <c r="E2173" s="4"/>
      <c r="F2173" s="4"/>
      <c r="G2173" s="4"/>
      <c r="H2173" s="4"/>
      <c r="I2173" s="4"/>
      <c r="J2173" s="4"/>
      <c r="K2173" s="4"/>
      <c r="L2173" s="4"/>
      <c r="M2173" s="4"/>
      <c r="N2173" s="4"/>
      <c r="O2173" s="4"/>
      <c r="P2173" s="4"/>
      <c r="Q2173" s="4"/>
      <c r="R2173" s="4"/>
      <c r="S2173" s="4"/>
      <c r="T2173" s="4"/>
      <c r="U2173" s="4"/>
      <c r="V2173" s="4"/>
      <c r="W2173" s="4"/>
      <c r="X2173" s="4"/>
      <c r="Y2173" s="4"/>
      <c r="Z2173" s="4"/>
      <c r="AA2173" s="4"/>
      <c r="AB2173" s="5"/>
    </row>
    <row r="2174" spans="1:28" x14ac:dyDescent="0.35">
      <c r="A2174" s="3"/>
      <c r="B2174" s="4"/>
      <c r="C2174" s="4"/>
      <c r="D2174" s="4"/>
      <c r="E2174" s="4"/>
      <c r="F2174" s="4"/>
      <c r="G2174" s="4"/>
      <c r="H2174" s="4"/>
      <c r="I2174" s="4"/>
      <c r="J2174" s="4"/>
      <c r="K2174" s="4"/>
      <c r="L2174" s="4"/>
      <c r="M2174" s="4"/>
      <c r="N2174" s="4"/>
      <c r="O2174" s="4"/>
      <c r="P2174" s="4"/>
      <c r="Q2174" s="4"/>
      <c r="R2174" s="4"/>
      <c r="S2174" s="4"/>
      <c r="T2174" s="4"/>
      <c r="U2174" s="4"/>
      <c r="V2174" s="4"/>
      <c r="W2174" s="4"/>
      <c r="X2174" s="4"/>
      <c r="Y2174" s="4"/>
      <c r="Z2174" s="4"/>
      <c r="AA2174" s="4"/>
      <c r="AB2174" s="5"/>
    </row>
    <row r="2175" spans="1:28" x14ac:dyDescent="0.35">
      <c r="A2175" s="3"/>
      <c r="B2175" s="4"/>
      <c r="C2175" s="4"/>
      <c r="D2175" s="4"/>
      <c r="E2175" s="4"/>
      <c r="F2175" s="4"/>
      <c r="G2175" s="4"/>
      <c r="H2175" s="4"/>
      <c r="I2175" s="4"/>
      <c r="J2175" s="4"/>
      <c r="K2175" s="4"/>
      <c r="L2175" s="4"/>
      <c r="M2175" s="4"/>
      <c r="N2175" s="4"/>
      <c r="O2175" s="4"/>
      <c r="P2175" s="4"/>
      <c r="Q2175" s="4"/>
      <c r="R2175" s="4"/>
      <c r="S2175" s="4"/>
      <c r="T2175" s="4"/>
      <c r="U2175" s="4"/>
      <c r="V2175" s="4"/>
      <c r="W2175" s="4"/>
      <c r="X2175" s="4"/>
      <c r="Y2175" s="4"/>
      <c r="Z2175" s="4"/>
      <c r="AA2175" s="4"/>
      <c r="AB2175" s="5"/>
    </row>
    <row r="2176" spans="1:28" x14ac:dyDescent="0.35">
      <c r="A2176" s="3"/>
      <c r="B2176" s="4"/>
      <c r="C2176" s="4"/>
      <c r="D2176" s="4"/>
      <c r="E2176" s="4"/>
      <c r="F2176" s="4"/>
      <c r="G2176" s="4"/>
      <c r="H2176" s="4"/>
      <c r="I2176" s="4"/>
      <c r="J2176" s="4"/>
      <c r="K2176" s="4"/>
      <c r="L2176" s="4"/>
      <c r="M2176" s="4"/>
      <c r="N2176" s="4"/>
      <c r="O2176" s="4"/>
      <c r="P2176" s="4"/>
      <c r="Q2176" s="4"/>
      <c r="R2176" s="4"/>
      <c r="S2176" s="4"/>
      <c r="T2176" s="4"/>
      <c r="U2176" s="4"/>
      <c r="V2176" s="4"/>
      <c r="W2176" s="4"/>
      <c r="X2176" s="4"/>
      <c r="Y2176" s="4"/>
      <c r="Z2176" s="4"/>
      <c r="AA2176" s="4"/>
      <c r="AB2176" s="5"/>
    </row>
    <row r="2177" spans="1:28" x14ac:dyDescent="0.35">
      <c r="A2177" s="3"/>
      <c r="B2177" s="4"/>
      <c r="C2177" s="4"/>
      <c r="D2177" s="4"/>
      <c r="E2177" s="4"/>
      <c r="F2177" s="4"/>
      <c r="G2177" s="4"/>
      <c r="H2177" s="4"/>
      <c r="I2177" s="4"/>
      <c r="J2177" s="4"/>
      <c r="K2177" s="4"/>
      <c r="L2177" s="4"/>
      <c r="M2177" s="4"/>
      <c r="N2177" s="4"/>
      <c r="O2177" s="4"/>
      <c r="P2177" s="4"/>
      <c r="Q2177" s="4"/>
      <c r="R2177" s="4"/>
      <c r="S2177" s="4"/>
      <c r="T2177" s="4"/>
      <c r="U2177" s="4"/>
      <c r="V2177" s="4"/>
      <c r="W2177" s="4"/>
      <c r="X2177" s="4"/>
      <c r="Y2177" s="4"/>
      <c r="Z2177" s="4"/>
      <c r="AA2177" s="4"/>
      <c r="AB2177" s="5"/>
    </row>
    <row r="2178" spans="1:28" x14ac:dyDescent="0.35">
      <c r="A2178" s="3"/>
      <c r="B2178" s="4"/>
      <c r="C2178" s="4"/>
      <c r="D2178" s="4"/>
      <c r="E2178" s="4"/>
      <c r="F2178" s="4"/>
      <c r="G2178" s="4"/>
      <c r="H2178" s="4"/>
      <c r="I2178" s="4"/>
      <c r="J2178" s="4"/>
      <c r="K2178" s="4"/>
      <c r="L2178" s="4"/>
      <c r="M2178" s="4"/>
      <c r="N2178" s="4"/>
      <c r="O2178" s="4"/>
      <c r="P2178" s="4"/>
      <c r="Q2178" s="4"/>
      <c r="R2178" s="4"/>
      <c r="S2178" s="4"/>
      <c r="T2178" s="4"/>
      <c r="U2178" s="4"/>
      <c r="V2178" s="4"/>
      <c r="W2178" s="4"/>
      <c r="X2178" s="4"/>
      <c r="Y2178" s="4"/>
      <c r="Z2178" s="4"/>
      <c r="AA2178" s="4"/>
      <c r="AB2178" s="5"/>
    </row>
    <row r="2179" spans="1:28" x14ac:dyDescent="0.35">
      <c r="A2179" s="3"/>
      <c r="B2179" s="4"/>
      <c r="C2179" s="4"/>
      <c r="D2179" s="4"/>
      <c r="E2179" s="4"/>
      <c r="F2179" s="4"/>
      <c r="G2179" s="4"/>
      <c r="H2179" s="4"/>
      <c r="I2179" s="4"/>
      <c r="J2179" s="4"/>
      <c r="K2179" s="4"/>
      <c r="L2179" s="4"/>
      <c r="M2179" s="4"/>
      <c r="N2179" s="4"/>
      <c r="O2179" s="4"/>
      <c r="P2179" s="4"/>
      <c r="Q2179" s="4"/>
      <c r="R2179" s="4"/>
      <c r="S2179" s="4"/>
      <c r="T2179" s="4"/>
      <c r="U2179" s="4"/>
      <c r="V2179" s="4"/>
      <c r="W2179" s="4"/>
      <c r="X2179" s="4"/>
      <c r="Y2179" s="4"/>
      <c r="Z2179" s="4"/>
      <c r="AA2179" s="4"/>
      <c r="AB2179" s="5"/>
    </row>
    <row r="2180" spans="1:28" x14ac:dyDescent="0.35">
      <c r="A2180" s="3"/>
      <c r="B2180" s="4"/>
      <c r="C2180" s="4"/>
      <c r="D2180" s="4"/>
      <c r="E2180" s="4"/>
      <c r="F2180" s="4"/>
      <c r="G2180" s="4"/>
      <c r="H2180" s="4"/>
      <c r="I2180" s="4"/>
      <c r="J2180" s="4"/>
      <c r="K2180" s="4"/>
      <c r="L2180" s="4"/>
      <c r="M2180" s="4"/>
      <c r="N2180" s="4"/>
      <c r="O2180" s="4"/>
      <c r="P2180" s="4"/>
      <c r="Q2180" s="4"/>
      <c r="R2180" s="4"/>
      <c r="S2180" s="4"/>
      <c r="T2180" s="4"/>
      <c r="U2180" s="4"/>
      <c r="V2180" s="4"/>
      <c r="W2180" s="4"/>
      <c r="X2180" s="4"/>
      <c r="Y2180" s="4"/>
      <c r="Z2180" s="4"/>
      <c r="AA2180" s="4"/>
      <c r="AB2180" s="5"/>
    </row>
    <row r="2181" spans="1:28" x14ac:dyDescent="0.35">
      <c r="A2181" s="3"/>
      <c r="B2181" s="4"/>
      <c r="C2181" s="4"/>
      <c r="D2181" s="4"/>
      <c r="E2181" s="4"/>
      <c r="F2181" s="4"/>
      <c r="G2181" s="4"/>
      <c r="H2181" s="4"/>
      <c r="I2181" s="4"/>
      <c r="J2181" s="4"/>
      <c r="K2181" s="4"/>
      <c r="L2181" s="4"/>
      <c r="M2181" s="4"/>
      <c r="N2181" s="4"/>
      <c r="O2181" s="4"/>
      <c r="P2181" s="4"/>
      <c r="Q2181" s="4"/>
      <c r="R2181" s="4"/>
      <c r="S2181" s="4"/>
      <c r="T2181" s="4"/>
      <c r="U2181" s="4"/>
      <c r="V2181" s="4"/>
      <c r="W2181" s="4"/>
      <c r="X2181" s="4"/>
      <c r="Y2181" s="4"/>
      <c r="Z2181" s="4"/>
      <c r="AA2181" s="4"/>
      <c r="AB2181" s="5"/>
    </row>
    <row r="2182" spans="1:28" x14ac:dyDescent="0.35">
      <c r="A2182" s="3"/>
      <c r="B2182" s="4"/>
      <c r="C2182" s="4"/>
      <c r="D2182" s="4"/>
      <c r="E2182" s="4"/>
      <c r="F2182" s="4"/>
      <c r="G2182" s="4"/>
      <c r="H2182" s="4"/>
      <c r="I2182" s="4"/>
      <c r="J2182" s="4"/>
      <c r="K2182" s="4"/>
      <c r="L2182" s="4"/>
      <c r="M2182" s="4"/>
      <c r="N2182" s="4"/>
      <c r="O2182" s="4"/>
      <c r="P2182" s="4"/>
      <c r="Q2182" s="4"/>
      <c r="R2182" s="4"/>
      <c r="S2182" s="4"/>
      <c r="T2182" s="4"/>
      <c r="U2182" s="4"/>
      <c r="V2182" s="4"/>
      <c r="W2182" s="4"/>
      <c r="X2182" s="4"/>
      <c r="Y2182" s="4"/>
      <c r="Z2182" s="4"/>
      <c r="AA2182" s="4"/>
      <c r="AB2182" s="5"/>
    </row>
    <row r="2183" spans="1:28" x14ac:dyDescent="0.35">
      <c r="A2183" s="3"/>
      <c r="B2183" s="4"/>
      <c r="C2183" s="4"/>
      <c r="D2183" s="4"/>
      <c r="E2183" s="4"/>
      <c r="F2183" s="4"/>
      <c r="G2183" s="4"/>
      <c r="H2183" s="4"/>
      <c r="I2183" s="4"/>
      <c r="J2183" s="4"/>
      <c r="K2183" s="4"/>
      <c r="L2183" s="4"/>
      <c r="M2183" s="4"/>
      <c r="N2183" s="4"/>
      <c r="O2183" s="4"/>
      <c r="P2183" s="4"/>
      <c r="Q2183" s="4"/>
      <c r="R2183" s="4"/>
      <c r="S2183" s="4"/>
      <c r="T2183" s="4"/>
      <c r="U2183" s="4"/>
      <c r="V2183" s="4"/>
      <c r="W2183" s="4"/>
      <c r="X2183" s="4"/>
      <c r="Y2183" s="4"/>
      <c r="Z2183" s="4"/>
      <c r="AA2183" s="4"/>
      <c r="AB2183" s="5"/>
    </row>
    <row r="2184" spans="1:28" x14ac:dyDescent="0.35">
      <c r="A2184" s="3"/>
      <c r="B2184" s="4"/>
      <c r="C2184" s="4"/>
      <c r="D2184" s="4"/>
      <c r="E2184" s="4"/>
      <c r="F2184" s="4"/>
      <c r="G2184" s="4"/>
      <c r="H2184" s="4"/>
      <c r="I2184" s="4"/>
      <c r="J2184" s="4"/>
      <c r="K2184" s="4"/>
      <c r="L2184" s="4"/>
      <c r="M2184" s="4"/>
      <c r="N2184" s="4"/>
      <c r="O2184" s="4"/>
      <c r="P2184" s="4"/>
      <c r="Q2184" s="4"/>
      <c r="R2184" s="4"/>
      <c r="S2184" s="4"/>
      <c r="T2184" s="4"/>
      <c r="U2184" s="4"/>
      <c r="V2184" s="4"/>
      <c r="W2184" s="4"/>
      <c r="X2184" s="4"/>
      <c r="Y2184" s="4"/>
      <c r="Z2184" s="4"/>
      <c r="AA2184" s="4"/>
      <c r="AB2184" s="5"/>
    </row>
    <row r="2185" spans="1:28" x14ac:dyDescent="0.35">
      <c r="A2185" s="3"/>
      <c r="B2185" s="4"/>
      <c r="C2185" s="4"/>
      <c r="D2185" s="4"/>
      <c r="E2185" s="4"/>
      <c r="F2185" s="4"/>
      <c r="G2185" s="4"/>
      <c r="H2185" s="4"/>
      <c r="I2185" s="4"/>
      <c r="J2185" s="4"/>
      <c r="K2185" s="4"/>
      <c r="L2185" s="4"/>
      <c r="M2185" s="4"/>
      <c r="N2185" s="4"/>
      <c r="O2185" s="4"/>
      <c r="P2185" s="4"/>
      <c r="Q2185" s="4"/>
      <c r="R2185" s="4"/>
      <c r="S2185" s="4"/>
      <c r="T2185" s="4"/>
      <c r="U2185" s="4"/>
      <c r="V2185" s="4"/>
      <c r="W2185" s="4"/>
      <c r="X2185" s="4"/>
      <c r="Y2185" s="4"/>
      <c r="Z2185" s="4"/>
      <c r="AA2185" s="4"/>
      <c r="AB2185" s="5"/>
    </row>
    <row r="2186" spans="1:28" x14ac:dyDescent="0.35">
      <c r="A2186" s="3"/>
      <c r="B2186" s="4"/>
      <c r="C2186" s="4"/>
      <c r="D2186" s="4"/>
      <c r="E2186" s="4"/>
      <c r="F2186" s="4"/>
      <c r="G2186" s="4"/>
      <c r="H2186" s="4"/>
      <c r="I2186" s="4"/>
      <c r="J2186" s="4"/>
      <c r="K2186" s="4"/>
      <c r="L2186" s="4"/>
      <c r="M2186" s="4"/>
      <c r="N2186" s="4"/>
      <c r="O2186" s="4"/>
      <c r="P2186" s="4"/>
      <c r="Q2186" s="4"/>
      <c r="R2186" s="4"/>
      <c r="S2186" s="4"/>
      <c r="T2186" s="4"/>
      <c r="U2186" s="4"/>
      <c r="V2186" s="4"/>
      <c r="W2186" s="4"/>
      <c r="X2186" s="4"/>
      <c r="Y2186" s="4"/>
      <c r="Z2186" s="4"/>
      <c r="AA2186" s="4"/>
      <c r="AB2186" s="5"/>
    </row>
    <row r="2187" spans="1:28" x14ac:dyDescent="0.35">
      <c r="A2187" s="3"/>
      <c r="B2187" s="4"/>
      <c r="C2187" s="4"/>
      <c r="D2187" s="4"/>
      <c r="E2187" s="4"/>
      <c r="F2187" s="4"/>
      <c r="G2187" s="4"/>
      <c r="H2187" s="4"/>
      <c r="I2187" s="4"/>
      <c r="J2187" s="4"/>
      <c r="K2187" s="4"/>
      <c r="L2187" s="4"/>
      <c r="M2187" s="4"/>
      <c r="N2187" s="4"/>
      <c r="O2187" s="4"/>
      <c r="P2187" s="4"/>
      <c r="Q2187" s="4"/>
      <c r="R2187" s="4"/>
      <c r="S2187" s="4"/>
      <c r="T2187" s="4"/>
      <c r="U2187" s="4"/>
      <c r="V2187" s="4"/>
      <c r="W2187" s="4"/>
      <c r="X2187" s="4"/>
      <c r="Y2187" s="4"/>
      <c r="Z2187" s="4"/>
      <c r="AA2187" s="4"/>
      <c r="AB2187" s="5"/>
    </row>
    <row r="2188" spans="1:28" x14ac:dyDescent="0.35">
      <c r="A2188" s="3"/>
      <c r="B2188" s="4"/>
      <c r="C2188" s="4"/>
      <c r="D2188" s="4"/>
      <c r="E2188" s="4"/>
      <c r="F2188" s="4"/>
      <c r="G2188" s="4"/>
      <c r="H2188" s="4"/>
      <c r="I2188" s="4"/>
      <c r="J2188" s="4"/>
      <c r="K2188" s="4"/>
      <c r="L2188" s="4"/>
      <c r="M2188" s="4"/>
      <c r="N2188" s="4"/>
      <c r="O2188" s="4"/>
      <c r="P2188" s="4"/>
      <c r="Q2188" s="4"/>
      <c r="R2188" s="4"/>
      <c r="S2188" s="4"/>
      <c r="T2188" s="4"/>
      <c r="U2188" s="4"/>
      <c r="V2188" s="4"/>
      <c r="W2188" s="4"/>
      <c r="X2188" s="4"/>
      <c r="Y2188" s="4"/>
      <c r="Z2188" s="4"/>
      <c r="AA2188" s="4"/>
      <c r="AB2188" s="5"/>
    </row>
    <row r="2189" spans="1:28" x14ac:dyDescent="0.35">
      <c r="A2189" s="3"/>
      <c r="B2189" s="4"/>
      <c r="C2189" s="4"/>
      <c r="D2189" s="4"/>
      <c r="E2189" s="4"/>
      <c r="F2189" s="4"/>
      <c r="G2189" s="4"/>
      <c r="H2189" s="4"/>
      <c r="I2189" s="4"/>
      <c r="J2189" s="4"/>
      <c r="K2189" s="4"/>
      <c r="L2189" s="4"/>
      <c r="M2189" s="4"/>
      <c r="N2189" s="4"/>
      <c r="O2189" s="4"/>
      <c r="P2189" s="4"/>
      <c r="Q2189" s="4"/>
      <c r="R2189" s="4"/>
      <c r="S2189" s="4"/>
      <c r="T2189" s="4"/>
      <c r="U2189" s="4"/>
      <c r="V2189" s="4"/>
      <c r="W2189" s="4"/>
      <c r="X2189" s="4"/>
      <c r="Y2189" s="4"/>
      <c r="Z2189" s="4"/>
      <c r="AA2189" s="4"/>
      <c r="AB2189" s="5"/>
    </row>
    <row r="2190" spans="1:28" x14ac:dyDescent="0.35">
      <c r="A2190" s="3"/>
      <c r="B2190" s="4"/>
      <c r="C2190" s="4"/>
      <c r="D2190" s="4"/>
      <c r="E2190" s="4"/>
      <c r="F2190" s="4"/>
      <c r="G2190" s="4"/>
      <c r="H2190" s="4"/>
      <c r="I2190" s="4"/>
      <c r="J2190" s="4"/>
      <c r="K2190" s="4"/>
      <c r="L2190" s="4"/>
      <c r="M2190" s="4"/>
      <c r="N2190" s="4"/>
      <c r="O2190" s="4"/>
      <c r="P2190" s="4"/>
      <c r="Q2190" s="4"/>
      <c r="R2190" s="4"/>
      <c r="S2190" s="4"/>
      <c r="T2190" s="4"/>
      <c r="U2190" s="4"/>
      <c r="V2190" s="4"/>
      <c r="W2190" s="4"/>
      <c r="X2190" s="4"/>
      <c r="Y2190" s="4"/>
      <c r="Z2190" s="4"/>
      <c r="AA2190" s="4"/>
      <c r="AB2190" s="5"/>
    </row>
    <row r="2191" spans="1:28" x14ac:dyDescent="0.35">
      <c r="A2191" s="3"/>
      <c r="B2191" s="4"/>
      <c r="C2191" s="4"/>
      <c r="D2191" s="4"/>
      <c r="E2191" s="4"/>
      <c r="F2191" s="4"/>
      <c r="G2191" s="4"/>
      <c r="H2191" s="4"/>
      <c r="I2191" s="4"/>
      <c r="J2191" s="4"/>
      <c r="K2191" s="4"/>
      <c r="L2191" s="4"/>
      <c r="M2191" s="4"/>
      <c r="N2191" s="4"/>
      <c r="O2191" s="4"/>
      <c r="P2191" s="4"/>
      <c r="Q2191" s="4"/>
      <c r="R2191" s="4"/>
      <c r="S2191" s="4"/>
      <c r="T2191" s="4"/>
      <c r="U2191" s="4"/>
      <c r="V2191" s="4"/>
      <c r="W2191" s="4"/>
      <c r="X2191" s="4"/>
      <c r="Y2191" s="4"/>
      <c r="Z2191" s="4"/>
      <c r="AA2191" s="4"/>
      <c r="AB2191" s="5"/>
    </row>
    <row r="2192" spans="1:28" x14ac:dyDescent="0.35">
      <c r="A2192" s="3"/>
      <c r="B2192" s="4"/>
      <c r="C2192" s="4"/>
      <c r="D2192" s="4"/>
      <c r="E2192" s="4"/>
      <c r="F2192" s="4"/>
      <c r="G2192" s="4"/>
      <c r="H2192" s="4"/>
      <c r="I2192" s="4"/>
      <c r="J2192" s="4"/>
      <c r="K2192" s="4"/>
      <c r="L2192" s="4"/>
      <c r="M2192" s="4"/>
      <c r="N2192" s="4"/>
      <c r="O2192" s="4"/>
      <c r="P2192" s="4"/>
      <c r="Q2192" s="4"/>
      <c r="R2192" s="4"/>
      <c r="S2192" s="4"/>
      <c r="T2192" s="4"/>
      <c r="U2192" s="4"/>
      <c r="V2192" s="4"/>
      <c r="W2192" s="4"/>
      <c r="X2192" s="4"/>
      <c r="Y2192" s="4"/>
      <c r="Z2192" s="4"/>
      <c r="AA2192" s="4"/>
      <c r="AB2192" s="5"/>
    </row>
    <row r="2193" spans="1:28" x14ac:dyDescent="0.35">
      <c r="A2193" s="3"/>
      <c r="B2193" s="4"/>
      <c r="C2193" s="4"/>
      <c r="D2193" s="4"/>
      <c r="E2193" s="4"/>
      <c r="F2193" s="4"/>
      <c r="G2193" s="4"/>
      <c r="H2193" s="4"/>
      <c r="I2193" s="4"/>
      <c r="J2193" s="4"/>
      <c r="K2193" s="4"/>
      <c r="L2193" s="4"/>
      <c r="M2193" s="4"/>
      <c r="N2193" s="4"/>
      <c r="O2193" s="4"/>
      <c r="P2193" s="4"/>
      <c r="Q2193" s="4"/>
      <c r="R2193" s="4"/>
      <c r="S2193" s="4"/>
      <c r="T2193" s="4"/>
      <c r="U2193" s="4"/>
      <c r="V2193" s="4"/>
      <c r="W2193" s="4"/>
      <c r="X2193" s="4"/>
      <c r="Y2193" s="4"/>
      <c r="Z2193" s="4"/>
      <c r="AA2193" s="4"/>
      <c r="AB2193" s="5"/>
    </row>
    <row r="2194" spans="1:28" x14ac:dyDescent="0.35">
      <c r="A2194" s="3"/>
      <c r="B2194" s="4"/>
      <c r="C2194" s="4"/>
      <c r="D2194" s="4"/>
      <c r="E2194" s="4"/>
      <c r="F2194" s="4"/>
      <c r="G2194" s="4"/>
      <c r="H2194" s="4"/>
      <c r="I2194" s="4"/>
      <c r="J2194" s="4"/>
      <c r="K2194" s="4"/>
      <c r="L2194" s="4"/>
      <c r="M2194" s="4"/>
      <c r="N2194" s="4"/>
      <c r="O2194" s="4"/>
      <c r="P2194" s="4"/>
      <c r="Q2194" s="4"/>
      <c r="R2194" s="4"/>
      <c r="S2194" s="4"/>
      <c r="T2194" s="4"/>
      <c r="U2194" s="4"/>
      <c r="V2194" s="4"/>
      <c r="W2194" s="4"/>
      <c r="X2194" s="4"/>
      <c r="Y2194" s="4"/>
      <c r="Z2194" s="4"/>
      <c r="AA2194" s="4"/>
      <c r="AB2194" s="5"/>
    </row>
    <row r="2195" spans="1:28" x14ac:dyDescent="0.35">
      <c r="A2195" s="3"/>
      <c r="B2195" s="4"/>
      <c r="C2195" s="4"/>
      <c r="D2195" s="4"/>
      <c r="E2195" s="4"/>
      <c r="F2195" s="4"/>
      <c r="G2195" s="4"/>
      <c r="H2195" s="4"/>
      <c r="I2195" s="4"/>
      <c r="J2195" s="4"/>
      <c r="K2195" s="4"/>
      <c r="L2195" s="4"/>
      <c r="M2195" s="4"/>
      <c r="N2195" s="4"/>
      <c r="O2195" s="4"/>
      <c r="P2195" s="4"/>
      <c r="Q2195" s="4"/>
      <c r="R2195" s="4"/>
      <c r="S2195" s="4"/>
      <c r="T2195" s="4"/>
      <c r="U2195" s="4"/>
      <c r="V2195" s="4"/>
      <c r="W2195" s="4"/>
      <c r="X2195" s="4"/>
      <c r="Y2195" s="4"/>
      <c r="Z2195" s="4"/>
      <c r="AA2195" s="4"/>
      <c r="AB2195" s="5"/>
    </row>
    <row r="2196" spans="1:28" x14ac:dyDescent="0.35">
      <c r="A2196" s="3"/>
      <c r="B2196" s="4"/>
      <c r="C2196" s="4"/>
      <c r="D2196" s="4"/>
      <c r="E2196" s="4"/>
      <c r="F2196" s="4"/>
      <c r="G2196" s="4"/>
      <c r="H2196" s="4"/>
      <c r="I2196" s="4"/>
      <c r="J2196" s="4"/>
      <c r="K2196" s="4"/>
      <c r="L2196" s="4"/>
      <c r="M2196" s="4"/>
      <c r="N2196" s="4"/>
      <c r="O2196" s="4"/>
      <c r="P2196" s="4"/>
      <c r="Q2196" s="4"/>
      <c r="R2196" s="4"/>
      <c r="S2196" s="4"/>
      <c r="T2196" s="4"/>
      <c r="U2196" s="4"/>
      <c r="V2196" s="4"/>
      <c r="W2196" s="4"/>
      <c r="X2196" s="4"/>
      <c r="Y2196" s="4"/>
      <c r="Z2196" s="4"/>
      <c r="AA2196" s="4"/>
      <c r="AB2196" s="5"/>
    </row>
    <row r="2197" spans="1:28" x14ac:dyDescent="0.35">
      <c r="A2197" s="3"/>
      <c r="B2197" s="4"/>
      <c r="C2197" s="4"/>
      <c r="D2197" s="4"/>
      <c r="E2197" s="4"/>
      <c r="F2197" s="4"/>
      <c r="G2197" s="4"/>
      <c r="H2197" s="4"/>
      <c r="I2197" s="4"/>
      <c r="J2197" s="4"/>
      <c r="K2197" s="4"/>
      <c r="L2197" s="4"/>
      <c r="M2197" s="4"/>
      <c r="N2197" s="4"/>
      <c r="O2197" s="4"/>
      <c r="P2197" s="4"/>
      <c r="Q2197" s="4"/>
      <c r="R2197" s="4"/>
      <c r="S2197" s="4"/>
      <c r="T2197" s="4"/>
      <c r="U2197" s="4"/>
      <c r="V2197" s="4"/>
      <c r="W2197" s="4"/>
      <c r="X2197" s="4"/>
      <c r="Y2197" s="4"/>
      <c r="Z2197" s="4"/>
      <c r="AA2197" s="4"/>
      <c r="AB2197" s="5"/>
    </row>
    <row r="2198" spans="1:28" x14ac:dyDescent="0.35">
      <c r="A2198" s="3"/>
      <c r="B2198" s="4"/>
      <c r="C2198" s="4"/>
      <c r="D2198" s="4"/>
      <c r="E2198" s="4"/>
      <c r="F2198" s="4"/>
      <c r="G2198" s="4"/>
      <c r="H2198" s="4"/>
      <c r="I2198" s="4"/>
      <c r="J2198" s="4"/>
      <c r="K2198" s="4"/>
      <c r="L2198" s="4"/>
      <c r="M2198" s="4"/>
      <c r="N2198" s="4"/>
      <c r="O2198" s="4"/>
      <c r="P2198" s="4"/>
      <c r="Q2198" s="4"/>
      <c r="R2198" s="4"/>
      <c r="S2198" s="4"/>
      <c r="T2198" s="4"/>
      <c r="U2198" s="4"/>
      <c r="V2198" s="4"/>
      <c r="W2198" s="4"/>
      <c r="X2198" s="4"/>
      <c r="Y2198" s="4"/>
      <c r="Z2198" s="4"/>
      <c r="AA2198" s="4"/>
      <c r="AB2198" s="5"/>
    </row>
    <row r="2199" spans="1:28" x14ac:dyDescent="0.35">
      <c r="A2199" s="3"/>
      <c r="B2199" s="4"/>
      <c r="C2199" s="4"/>
      <c r="D2199" s="4"/>
      <c r="E2199" s="4"/>
      <c r="F2199" s="4"/>
      <c r="G2199" s="4"/>
      <c r="H2199" s="4"/>
      <c r="I2199" s="4"/>
      <c r="J2199" s="4"/>
      <c r="K2199" s="4"/>
      <c r="L2199" s="4"/>
      <c r="M2199" s="4"/>
      <c r="N2199" s="4"/>
      <c r="O2199" s="4"/>
      <c r="P2199" s="4"/>
      <c r="Q2199" s="4"/>
      <c r="R2199" s="4"/>
      <c r="S2199" s="4"/>
      <c r="T2199" s="4"/>
      <c r="U2199" s="4"/>
      <c r="V2199" s="4"/>
      <c r="W2199" s="4"/>
      <c r="X2199" s="4"/>
      <c r="Y2199" s="4"/>
      <c r="Z2199" s="4"/>
      <c r="AA2199" s="4"/>
      <c r="AB2199" s="5"/>
    </row>
    <row r="2200" spans="1:28" x14ac:dyDescent="0.35">
      <c r="A2200" s="3"/>
      <c r="B2200" s="4"/>
      <c r="C2200" s="4"/>
      <c r="D2200" s="4"/>
      <c r="E2200" s="4"/>
      <c r="F2200" s="4"/>
      <c r="G2200" s="4"/>
      <c r="H2200" s="4"/>
      <c r="I2200" s="4"/>
      <c r="J2200" s="4"/>
      <c r="K2200" s="4"/>
      <c r="L2200" s="4"/>
      <c r="M2200" s="4"/>
      <c r="N2200" s="4"/>
      <c r="O2200" s="4"/>
      <c r="P2200" s="4"/>
      <c r="Q2200" s="4"/>
      <c r="R2200" s="4"/>
      <c r="S2200" s="4"/>
      <c r="T2200" s="4"/>
      <c r="U2200" s="4"/>
      <c r="V2200" s="4"/>
      <c r="W2200" s="4"/>
      <c r="X2200" s="4"/>
      <c r="Y2200" s="4"/>
      <c r="Z2200" s="4"/>
      <c r="AA2200" s="4"/>
      <c r="AB2200" s="5"/>
    </row>
    <row r="2201" spans="1:28" x14ac:dyDescent="0.35">
      <c r="A2201" s="3"/>
      <c r="B2201" s="4"/>
      <c r="C2201" s="4"/>
      <c r="D2201" s="4"/>
      <c r="E2201" s="4"/>
      <c r="F2201" s="4"/>
      <c r="G2201" s="4"/>
      <c r="H2201" s="4"/>
      <c r="I2201" s="4"/>
      <c r="J2201" s="4"/>
      <c r="K2201" s="4"/>
      <c r="L2201" s="4"/>
      <c r="M2201" s="4"/>
      <c r="N2201" s="4"/>
      <c r="O2201" s="4"/>
      <c r="P2201" s="4"/>
      <c r="Q2201" s="4"/>
      <c r="R2201" s="4"/>
      <c r="S2201" s="4"/>
      <c r="T2201" s="4"/>
      <c r="U2201" s="4"/>
      <c r="V2201" s="4"/>
      <c r="W2201" s="4"/>
      <c r="X2201" s="4"/>
      <c r="Y2201" s="4"/>
      <c r="Z2201" s="4"/>
      <c r="AA2201" s="4"/>
      <c r="AB2201" s="5"/>
    </row>
    <row r="2202" spans="1:28" x14ac:dyDescent="0.35">
      <c r="A2202" s="3"/>
      <c r="B2202" s="4"/>
      <c r="C2202" s="4"/>
      <c r="D2202" s="4"/>
      <c r="E2202" s="4"/>
      <c r="F2202" s="4"/>
      <c r="G2202" s="4"/>
      <c r="H2202" s="4"/>
      <c r="I2202" s="4"/>
      <c r="J2202" s="4"/>
      <c r="K2202" s="4"/>
      <c r="L2202" s="4"/>
      <c r="M2202" s="4"/>
      <c r="N2202" s="4"/>
      <c r="O2202" s="4"/>
      <c r="P2202" s="4"/>
      <c r="Q2202" s="4"/>
      <c r="R2202" s="4"/>
      <c r="S2202" s="4"/>
      <c r="T2202" s="4"/>
      <c r="U2202" s="4"/>
      <c r="V2202" s="4"/>
      <c r="W2202" s="4"/>
      <c r="X2202" s="4"/>
      <c r="Y2202" s="4"/>
      <c r="Z2202" s="4"/>
      <c r="AA2202" s="4"/>
      <c r="AB2202" s="5"/>
    </row>
    <row r="2203" spans="1:28" x14ac:dyDescent="0.35">
      <c r="A2203" s="3"/>
      <c r="B2203" s="4"/>
      <c r="C2203" s="4"/>
      <c r="D2203" s="4"/>
      <c r="E2203" s="4"/>
      <c r="F2203" s="4"/>
      <c r="G2203" s="4"/>
      <c r="H2203" s="4"/>
      <c r="I2203" s="4"/>
      <c r="J2203" s="4"/>
      <c r="K2203" s="4"/>
      <c r="L2203" s="4"/>
      <c r="M2203" s="4"/>
      <c r="N2203" s="4"/>
      <c r="O2203" s="4"/>
      <c r="P2203" s="4"/>
      <c r="Q2203" s="4"/>
      <c r="R2203" s="4"/>
      <c r="S2203" s="4"/>
      <c r="T2203" s="4"/>
      <c r="U2203" s="4"/>
      <c r="V2203" s="4"/>
      <c r="W2203" s="4"/>
      <c r="X2203" s="4"/>
      <c r="Y2203" s="4"/>
      <c r="Z2203" s="4"/>
      <c r="AA2203" s="4"/>
      <c r="AB2203" s="5"/>
    </row>
    <row r="2204" spans="1:28" x14ac:dyDescent="0.35">
      <c r="A2204" s="3"/>
      <c r="B2204" s="4"/>
      <c r="C2204" s="4"/>
      <c r="D2204" s="4"/>
      <c r="E2204" s="4"/>
      <c r="F2204" s="4"/>
      <c r="G2204" s="4"/>
      <c r="H2204" s="4"/>
      <c r="I2204" s="4"/>
      <c r="J2204" s="4"/>
      <c r="K2204" s="4"/>
      <c r="L2204" s="4"/>
      <c r="M2204" s="4"/>
      <c r="N2204" s="4"/>
      <c r="O2204" s="4"/>
      <c r="P2204" s="4"/>
      <c r="Q2204" s="4"/>
      <c r="R2204" s="4"/>
      <c r="S2204" s="4"/>
      <c r="T2204" s="4"/>
      <c r="U2204" s="4"/>
      <c r="V2204" s="4"/>
      <c r="W2204" s="4"/>
      <c r="X2204" s="4"/>
      <c r="Y2204" s="4"/>
      <c r="Z2204" s="4"/>
      <c r="AA2204" s="4"/>
      <c r="AB2204" s="5"/>
    </row>
    <row r="2205" spans="1:28" x14ac:dyDescent="0.35">
      <c r="A2205" s="3"/>
      <c r="B2205" s="4"/>
      <c r="C2205" s="4"/>
      <c r="D2205" s="4"/>
      <c r="E2205" s="4"/>
      <c r="F2205" s="4"/>
      <c r="G2205" s="4"/>
      <c r="H2205" s="4"/>
      <c r="I2205" s="4"/>
      <c r="J2205" s="4"/>
      <c r="K2205" s="4"/>
      <c r="L2205" s="4"/>
      <c r="M2205" s="4"/>
      <c r="N2205" s="4"/>
      <c r="O2205" s="4"/>
      <c r="P2205" s="4"/>
      <c r="Q2205" s="4"/>
      <c r="R2205" s="4"/>
      <c r="S2205" s="4"/>
      <c r="T2205" s="4"/>
      <c r="U2205" s="4"/>
      <c r="V2205" s="4"/>
      <c r="W2205" s="4"/>
      <c r="X2205" s="4"/>
      <c r="Y2205" s="4"/>
      <c r="Z2205" s="4"/>
      <c r="AA2205" s="4"/>
      <c r="AB2205" s="5"/>
    </row>
    <row r="2206" spans="1:28" x14ac:dyDescent="0.35">
      <c r="A2206" s="3"/>
      <c r="B2206" s="4"/>
      <c r="C2206" s="4"/>
      <c r="D2206" s="4"/>
      <c r="E2206" s="4"/>
      <c r="F2206" s="4"/>
      <c r="G2206" s="4"/>
      <c r="H2206" s="4"/>
      <c r="I2206" s="4"/>
      <c r="J2206" s="4"/>
      <c r="K2206" s="4"/>
      <c r="L2206" s="4"/>
      <c r="M2206" s="4"/>
      <c r="N2206" s="4"/>
      <c r="O2206" s="4"/>
      <c r="P2206" s="4"/>
      <c r="Q2206" s="4"/>
      <c r="R2206" s="4"/>
      <c r="S2206" s="4"/>
      <c r="T2206" s="4"/>
      <c r="U2206" s="4"/>
      <c r="V2206" s="4"/>
      <c r="W2206" s="4"/>
      <c r="X2206" s="4"/>
      <c r="Y2206" s="4"/>
      <c r="Z2206" s="4"/>
      <c r="AA2206" s="4"/>
      <c r="AB2206" s="5"/>
    </row>
    <row r="2207" spans="1:28" x14ac:dyDescent="0.35">
      <c r="A2207" s="3"/>
      <c r="B2207" s="4"/>
      <c r="C2207" s="4"/>
      <c r="D2207" s="4"/>
      <c r="E2207" s="4"/>
      <c r="F2207" s="4"/>
      <c r="G2207" s="4"/>
      <c r="H2207" s="4"/>
      <c r="I2207" s="4"/>
      <c r="J2207" s="4"/>
      <c r="K2207" s="4"/>
      <c r="L2207" s="4"/>
      <c r="M2207" s="4"/>
      <c r="N2207" s="4"/>
      <c r="O2207" s="4"/>
      <c r="P2207" s="4"/>
      <c r="Q2207" s="4"/>
      <c r="R2207" s="4"/>
      <c r="S2207" s="4"/>
      <c r="T2207" s="4"/>
      <c r="U2207" s="4"/>
      <c r="V2207" s="4"/>
      <c r="W2207" s="4"/>
      <c r="X2207" s="4"/>
      <c r="Y2207" s="4"/>
      <c r="Z2207" s="4"/>
      <c r="AA2207" s="4"/>
      <c r="AB2207" s="5"/>
    </row>
    <row r="2208" spans="1:28" x14ac:dyDescent="0.35">
      <c r="A2208" s="3"/>
      <c r="B2208" s="4"/>
      <c r="C2208" s="4"/>
      <c r="D2208" s="4"/>
      <c r="E2208" s="4"/>
      <c r="F2208" s="4"/>
      <c r="G2208" s="4"/>
      <c r="H2208" s="4"/>
      <c r="I2208" s="4"/>
      <c r="J2208" s="4"/>
      <c r="K2208" s="4"/>
      <c r="L2208" s="4"/>
      <c r="M2208" s="4"/>
      <c r="N2208" s="4"/>
      <c r="O2208" s="4"/>
      <c r="P2208" s="4"/>
      <c r="Q2208" s="4"/>
      <c r="R2208" s="4"/>
      <c r="S2208" s="4"/>
      <c r="T2208" s="4"/>
      <c r="U2208" s="4"/>
      <c r="V2208" s="4"/>
      <c r="W2208" s="4"/>
      <c r="X2208" s="4"/>
      <c r="Y2208" s="4"/>
      <c r="Z2208" s="4"/>
      <c r="AA2208" s="4"/>
      <c r="AB2208" s="5"/>
    </row>
    <row r="2209" spans="1:28" x14ac:dyDescent="0.35">
      <c r="A2209" s="3"/>
      <c r="B2209" s="4"/>
      <c r="C2209" s="4"/>
      <c r="D2209" s="4"/>
      <c r="E2209" s="4"/>
      <c r="F2209" s="4"/>
      <c r="G2209" s="4"/>
      <c r="H2209" s="4"/>
      <c r="I2209" s="4"/>
      <c r="J2209" s="4"/>
      <c r="K2209" s="4"/>
      <c r="L2209" s="4"/>
      <c r="M2209" s="4"/>
      <c r="N2209" s="4"/>
      <c r="O2209" s="4"/>
      <c r="P2209" s="4"/>
      <c r="Q2209" s="4"/>
      <c r="R2209" s="4"/>
      <c r="S2209" s="4"/>
      <c r="T2209" s="4"/>
      <c r="U2209" s="4"/>
      <c r="V2209" s="4"/>
      <c r="W2209" s="4"/>
      <c r="X2209" s="4"/>
      <c r="Y2209" s="4"/>
      <c r="Z2209" s="4"/>
      <c r="AA2209" s="4"/>
      <c r="AB2209" s="5"/>
    </row>
    <row r="2210" spans="1:28" x14ac:dyDescent="0.35">
      <c r="A2210" s="3"/>
      <c r="B2210" s="4"/>
      <c r="C2210" s="4"/>
      <c r="D2210" s="4"/>
      <c r="E2210" s="4"/>
      <c r="F2210" s="4"/>
      <c r="G2210" s="4"/>
      <c r="H2210" s="4"/>
      <c r="I2210" s="4"/>
      <c r="J2210" s="4"/>
      <c r="K2210" s="4"/>
      <c r="L2210" s="4"/>
      <c r="M2210" s="4"/>
      <c r="N2210" s="4"/>
      <c r="O2210" s="4"/>
      <c r="P2210" s="4"/>
      <c r="Q2210" s="4"/>
      <c r="R2210" s="4"/>
      <c r="S2210" s="4"/>
      <c r="T2210" s="4"/>
      <c r="U2210" s="4"/>
      <c r="V2210" s="4"/>
      <c r="W2210" s="4"/>
      <c r="X2210" s="4"/>
      <c r="Y2210" s="4"/>
      <c r="Z2210" s="4"/>
      <c r="AA2210" s="4"/>
      <c r="AB2210" s="5"/>
    </row>
    <row r="2211" spans="1:28" x14ac:dyDescent="0.35">
      <c r="A2211" s="3"/>
      <c r="B2211" s="4"/>
      <c r="C2211" s="4"/>
      <c r="D2211" s="4"/>
      <c r="E2211" s="4"/>
      <c r="F2211" s="4"/>
      <c r="G2211" s="4"/>
      <c r="H2211" s="4"/>
      <c r="I2211" s="4"/>
      <c r="J2211" s="4"/>
      <c r="K2211" s="4"/>
      <c r="L2211" s="4"/>
      <c r="M2211" s="4"/>
      <c r="N2211" s="4"/>
      <c r="O2211" s="4"/>
      <c r="P2211" s="4"/>
      <c r="Q2211" s="4"/>
      <c r="R2211" s="4"/>
      <c r="S2211" s="4"/>
      <c r="T2211" s="4"/>
      <c r="U2211" s="4"/>
      <c r="V2211" s="4"/>
      <c r="W2211" s="4"/>
      <c r="X2211" s="4"/>
      <c r="Y2211" s="4"/>
      <c r="Z2211" s="4"/>
      <c r="AA2211" s="4"/>
      <c r="AB2211" s="5"/>
    </row>
    <row r="2212" spans="1:28" x14ac:dyDescent="0.35">
      <c r="A2212" s="3"/>
      <c r="B2212" s="4"/>
      <c r="C2212" s="4"/>
      <c r="D2212" s="4"/>
      <c r="E2212" s="4"/>
      <c r="F2212" s="4"/>
      <c r="G2212" s="4"/>
      <c r="H2212" s="4"/>
      <c r="I2212" s="4"/>
      <c r="J2212" s="4"/>
      <c r="K2212" s="4"/>
      <c r="L2212" s="4"/>
      <c r="M2212" s="4"/>
      <c r="N2212" s="4"/>
      <c r="O2212" s="4"/>
      <c r="P2212" s="4"/>
      <c r="Q2212" s="4"/>
      <c r="R2212" s="4"/>
      <c r="S2212" s="4"/>
      <c r="T2212" s="4"/>
      <c r="U2212" s="4"/>
      <c r="V2212" s="4"/>
      <c r="W2212" s="4"/>
      <c r="X2212" s="4"/>
      <c r="Y2212" s="4"/>
      <c r="Z2212" s="4"/>
      <c r="AA2212" s="4"/>
      <c r="AB2212" s="5"/>
    </row>
    <row r="2213" spans="1:28" x14ac:dyDescent="0.35">
      <c r="A2213" s="3"/>
      <c r="B2213" s="4"/>
      <c r="C2213" s="4"/>
      <c r="D2213" s="4"/>
      <c r="E2213" s="4"/>
      <c r="F2213" s="4"/>
      <c r="G2213" s="4"/>
      <c r="H2213" s="4"/>
      <c r="I2213" s="4"/>
      <c r="J2213" s="4"/>
      <c r="K2213" s="4"/>
      <c r="L2213" s="4"/>
      <c r="M2213" s="4"/>
      <c r="N2213" s="4"/>
      <c r="O2213" s="4"/>
      <c r="P2213" s="4"/>
      <c r="Q2213" s="4"/>
      <c r="R2213" s="4"/>
      <c r="S2213" s="4"/>
      <c r="T2213" s="4"/>
      <c r="U2213" s="4"/>
      <c r="V2213" s="4"/>
      <c r="W2213" s="4"/>
      <c r="X2213" s="4"/>
      <c r="Y2213" s="4"/>
      <c r="Z2213" s="4"/>
      <c r="AA2213" s="4"/>
      <c r="AB2213" s="5"/>
    </row>
    <row r="2214" spans="1:28" x14ac:dyDescent="0.35">
      <c r="A2214" s="3"/>
      <c r="B2214" s="4"/>
      <c r="C2214" s="4"/>
      <c r="D2214" s="4"/>
      <c r="E2214" s="4"/>
      <c r="F2214" s="4"/>
      <c r="G2214" s="4"/>
      <c r="H2214" s="4"/>
      <c r="I2214" s="4"/>
      <c r="J2214" s="4"/>
      <c r="K2214" s="4"/>
      <c r="L2214" s="4"/>
      <c r="M2214" s="4"/>
      <c r="N2214" s="4"/>
      <c r="O2214" s="4"/>
      <c r="P2214" s="4"/>
      <c r="Q2214" s="4"/>
      <c r="R2214" s="4"/>
      <c r="S2214" s="4"/>
      <c r="T2214" s="4"/>
      <c r="U2214" s="4"/>
      <c r="V2214" s="4"/>
      <c r="W2214" s="4"/>
      <c r="X2214" s="4"/>
      <c r="Y2214" s="4"/>
      <c r="Z2214" s="4"/>
      <c r="AA2214" s="4"/>
      <c r="AB2214" s="5"/>
    </row>
    <row r="2215" spans="1:28" x14ac:dyDescent="0.35">
      <c r="A2215" s="3"/>
      <c r="B2215" s="4"/>
      <c r="C2215" s="4"/>
      <c r="D2215" s="4"/>
      <c r="E2215" s="4"/>
      <c r="F2215" s="4"/>
      <c r="G2215" s="4"/>
      <c r="H2215" s="4"/>
      <c r="I2215" s="4"/>
      <c r="J2215" s="4"/>
      <c r="K2215" s="4"/>
      <c r="L2215" s="4"/>
      <c r="M2215" s="4"/>
      <c r="N2215" s="4"/>
      <c r="O2215" s="4"/>
      <c r="P2215" s="4"/>
      <c r="Q2215" s="4"/>
      <c r="R2215" s="4"/>
      <c r="S2215" s="4"/>
      <c r="T2215" s="4"/>
      <c r="U2215" s="4"/>
      <c r="V2215" s="4"/>
      <c r="W2215" s="4"/>
      <c r="X2215" s="4"/>
      <c r="Y2215" s="4"/>
      <c r="Z2215" s="4"/>
      <c r="AA2215" s="4"/>
      <c r="AB2215" s="5"/>
    </row>
    <row r="2216" spans="1:28" x14ac:dyDescent="0.35">
      <c r="A2216" s="3"/>
      <c r="B2216" s="4"/>
      <c r="C2216" s="4"/>
      <c r="D2216" s="4"/>
      <c r="E2216" s="4"/>
      <c r="F2216" s="4"/>
      <c r="G2216" s="4"/>
      <c r="H2216" s="4"/>
      <c r="I2216" s="4"/>
      <c r="J2216" s="4"/>
      <c r="K2216" s="4"/>
      <c r="L2216" s="4"/>
      <c r="M2216" s="4"/>
      <c r="N2216" s="4"/>
      <c r="O2216" s="4"/>
      <c r="P2216" s="4"/>
      <c r="Q2216" s="4"/>
      <c r="R2216" s="4"/>
      <c r="S2216" s="4"/>
      <c r="T2216" s="4"/>
      <c r="U2216" s="4"/>
      <c r="V2216" s="4"/>
      <c r="W2216" s="4"/>
      <c r="X2216" s="4"/>
      <c r="Y2216" s="4"/>
      <c r="Z2216" s="4"/>
      <c r="AA2216" s="4"/>
      <c r="AB2216" s="5"/>
    </row>
    <row r="2217" spans="1:28" x14ac:dyDescent="0.35">
      <c r="A2217" s="3"/>
      <c r="B2217" s="4"/>
      <c r="C2217" s="4"/>
      <c r="D2217" s="4"/>
      <c r="E2217" s="4"/>
      <c r="F2217" s="4"/>
      <c r="G2217" s="4"/>
      <c r="H2217" s="4"/>
      <c r="I2217" s="4"/>
      <c r="J2217" s="4"/>
      <c r="K2217" s="4"/>
      <c r="L2217" s="4"/>
      <c r="M2217" s="4"/>
      <c r="N2217" s="4"/>
      <c r="O2217" s="4"/>
      <c r="P2217" s="4"/>
      <c r="Q2217" s="4"/>
      <c r="R2217" s="4"/>
      <c r="S2217" s="4"/>
      <c r="T2217" s="4"/>
      <c r="U2217" s="4"/>
      <c r="V2217" s="4"/>
      <c r="W2217" s="4"/>
      <c r="X2217" s="4"/>
      <c r="Y2217" s="4"/>
      <c r="Z2217" s="4"/>
      <c r="AA2217" s="4"/>
      <c r="AB2217" s="5"/>
    </row>
    <row r="2218" spans="1:28" x14ac:dyDescent="0.35">
      <c r="A2218" s="3"/>
      <c r="B2218" s="4"/>
      <c r="C2218" s="4"/>
      <c r="D2218" s="4"/>
      <c r="E2218" s="4"/>
      <c r="F2218" s="4"/>
      <c r="G2218" s="4"/>
      <c r="H2218" s="4"/>
      <c r="I2218" s="4"/>
      <c r="J2218" s="4"/>
      <c r="K2218" s="4"/>
      <c r="L2218" s="4"/>
      <c r="M2218" s="4"/>
      <c r="N2218" s="4"/>
      <c r="O2218" s="4"/>
      <c r="P2218" s="4"/>
      <c r="Q2218" s="4"/>
      <c r="R2218" s="4"/>
      <c r="S2218" s="4"/>
      <c r="T2218" s="4"/>
      <c r="U2218" s="4"/>
      <c r="V2218" s="4"/>
      <c r="W2218" s="4"/>
      <c r="X2218" s="4"/>
      <c r="Y2218" s="4"/>
      <c r="Z2218" s="4"/>
      <c r="AA2218" s="4"/>
      <c r="AB2218" s="5"/>
    </row>
    <row r="2219" spans="1:28" x14ac:dyDescent="0.35">
      <c r="A2219" s="3"/>
      <c r="B2219" s="4"/>
      <c r="C2219" s="4"/>
      <c r="D2219" s="4"/>
      <c r="E2219" s="4"/>
      <c r="F2219" s="4"/>
      <c r="G2219" s="4"/>
      <c r="H2219" s="4"/>
      <c r="I2219" s="4"/>
      <c r="J2219" s="4"/>
      <c r="K2219" s="4"/>
      <c r="L2219" s="4"/>
      <c r="M2219" s="4"/>
      <c r="N2219" s="4"/>
      <c r="O2219" s="4"/>
      <c r="P2219" s="4"/>
      <c r="Q2219" s="4"/>
      <c r="R2219" s="4"/>
      <c r="S2219" s="4"/>
      <c r="T2219" s="4"/>
      <c r="U2219" s="4"/>
      <c r="V2219" s="4"/>
      <c r="W2219" s="4"/>
      <c r="X2219" s="4"/>
      <c r="Y2219" s="4"/>
      <c r="Z2219" s="4"/>
      <c r="AA2219" s="4"/>
      <c r="AB2219" s="5"/>
    </row>
    <row r="2220" spans="1:28" x14ac:dyDescent="0.35">
      <c r="A2220" s="3"/>
      <c r="B2220" s="4"/>
      <c r="C2220" s="4"/>
      <c r="D2220" s="4"/>
      <c r="E2220" s="4"/>
      <c r="F2220" s="4"/>
      <c r="G2220" s="4"/>
      <c r="H2220" s="4"/>
      <c r="I2220" s="4"/>
      <c r="J2220" s="4"/>
      <c r="K2220" s="4"/>
      <c r="L2220" s="4"/>
      <c r="M2220" s="4"/>
      <c r="N2220" s="4"/>
      <c r="O2220" s="4"/>
      <c r="P2220" s="4"/>
      <c r="Q2220" s="4"/>
      <c r="R2220" s="4"/>
      <c r="S2220" s="4"/>
      <c r="T2220" s="4"/>
      <c r="U2220" s="4"/>
      <c r="V2220" s="4"/>
      <c r="W2220" s="4"/>
      <c r="X2220" s="4"/>
      <c r="Y2220" s="4"/>
      <c r="Z2220" s="4"/>
      <c r="AA2220" s="4"/>
      <c r="AB2220" s="5"/>
    </row>
    <row r="2221" spans="1:28" x14ac:dyDescent="0.35">
      <c r="A2221" s="3"/>
      <c r="B2221" s="4"/>
      <c r="C2221" s="4"/>
      <c r="D2221" s="4"/>
      <c r="E2221" s="4"/>
      <c r="F2221" s="4"/>
      <c r="G2221" s="4"/>
      <c r="H2221" s="4"/>
      <c r="I2221" s="4"/>
      <c r="J2221" s="4"/>
      <c r="K2221" s="4"/>
      <c r="L2221" s="4"/>
      <c r="M2221" s="4"/>
      <c r="N2221" s="4"/>
      <c r="O2221" s="4"/>
      <c r="P2221" s="4"/>
      <c r="Q2221" s="4"/>
      <c r="R2221" s="4"/>
      <c r="S2221" s="4"/>
      <c r="T2221" s="4"/>
      <c r="U2221" s="4"/>
      <c r="V2221" s="4"/>
      <c r="W2221" s="4"/>
      <c r="X2221" s="4"/>
      <c r="Y2221" s="4"/>
      <c r="Z2221" s="4"/>
      <c r="AA2221" s="4"/>
      <c r="AB2221" s="5"/>
    </row>
    <row r="2222" spans="1:28" x14ac:dyDescent="0.35">
      <c r="A2222" s="3"/>
      <c r="B2222" s="4"/>
      <c r="C2222" s="4"/>
      <c r="D2222" s="4"/>
      <c r="E2222" s="4"/>
      <c r="F2222" s="4"/>
      <c r="G2222" s="4"/>
      <c r="H2222" s="4"/>
      <c r="I2222" s="4"/>
      <c r="J2222" s="4"/>
      <c r="K2222" s="4"/>
      <c r="L2222" s="4"/>
      <c r="M2222" s="4"/>
      <c r="N2222" s="4"/>
      <c r="O2222" s="4"/>
      <c r="P2222" s="4"/>
      <c r="Q2222" s="4"/>
      <c r="R2222" s="4"/>
      <c r="S2222" s="4"/>
      <c r="T2222" s="4"/>
      <c r="U2222" s="4"/>
      <c r="V2222" s="4"/>
      <c r="W2222" s="4"/>
      <c r="X2222" s="4"/>
      <c r="Y2222" s="4"/>
      <c r="Z2222" s="4"/>
      <c r="AA2222" s="4"/>
      <c r="AB2222" s="5"/>
    </row>
    <row r="2223" spans="1:28" x14ac:dyDescent="0.35">
      <c r="A2223" s="3"/>
      <c r="B2223" s="4"/>
      <c r="C2223" s="4"/>
      <c r="D2223" s="4"/>
      <c r="E2223" s="4"/>
      <c r="F2223" s="4"/>
      <c r="G2223" s="4"/>
      <c r="H2223" s="4"/>
      <c r="I2223" s="4"/>
      <c r="J2223" s="4"/>
      <c r="K2223" s="4"/>
      <c r="L2223" s="4"/>
      <c r="M2223" s="4"/>
      <c r="N2223" s="4"/>
      <c r="O2223" s="4"/>
      <c r="P2223" s="4"/>
      <c r="Q2223" s="4"/>
      <c r="R2223" s="4"/>
      <c r="S2223" s="4"/>
      <c r="T2223" s="4"/>
      <c r="U2223" s="4"/>
      <c r="V2223" s="4"/>
      <c r="W2223" s="4"/>
      <c r="X2223" s="4"/>
      <c r="Y2223" s="4"/>
      <c r="Z2223" s="4"/>
      <c r="AA2223" s="4"/>
      <c r="AB2223" s="5"/>
    </row>
    <row r="2224" spans="1:28" x14ac:dyDescent="0.35">
      <c r="A2224" s="3"/>
      <c r="B2224" s="4"/>
      <c r="C2224" s="4"/>
      <c r="D2224" s="4"/>
      <c r="E2224" s="4"/>
      <c r="F2224" s="4"/>
      <c r="G2224" s="4"/>
      <c r="H2224" s="4"/>
      <c r="I2224" s="4"/>
      <c r="J2224" s="4"/>
      <c r="K2224" s="4"/>
      <c r="L2224" s="4"/>
      <c r="M2224" s="4"/>
      <c r="N2224" s="4"/>
      <c r="O2224" s="4"/>
      <c r="P2224" s="4"/>
      <c r="Q2224" s="4"/>
      <c r="R2224" s="4"/>
      <c r="S2224" s="4"/>
      <c r="T2224" s="4"/>
      <c r="U2224" s="4"/>
      <c r="V2224" s="4"/>
      <c r="W2224" s="4"/>
      <c r="X2224" s="4"/>
      <c r="Y2224" s="4"/>
      <c r="Z2224" s="4"/>
      <c r="AA2224" s="4"/>
      <c r="AB2224" s="5"/>
    </row>
    <row r="2225" spans="1:28" x14ac:dyDescent="0.35">
      <c r="A2225" s="3"/>
      <c r="B2225" s="4"/>
      <c r="C2225" s="4"/>
      <c r="D2225" s="4"/>
      <c r="E2225" s="4"/>
      <c r="F2225" s="4"/>
      <c r="G2225" s="4"/>
      <c r="H2225" s="4"/>
      <c r="I2225" s="4"/>
      <c r="J2225" s="4"/>
      <c r="K2225" s="4"/>
      <c r="L2225" s="4"/>
      <c r="M2225" s="4"/>
      <c r="N2225" s="4"/>
      <c r="O2225" s="4"/>
      <c r="P2225" s="4"/>
      <c r="Q2225" s="4"/>
      <c r="R2225" s="4"/>
      <c r="S2225" s="4"/>
      <c r="T2225" s="4"/>
      <c r="U2225" s="4"/>
      <c r="V2225" s="4"/>
      <c r="W2225" s="4"/>
      <c r="X2225" s="4"/>
      <c r="Y2225" s="4"/>
      <c r="Z2225" s="4"/>
      <c r="AA2225" s="4"/>
      <c r="AB2225" s="5"/>
    </row>
    <row r="2226" spans="1:28" x14ac:dyDescent="0.35">
      <c r="A2226" s="3"/>
      <c r="B2226" s="4"/>
      <c r="C2226" s="4"/>
      <c r="D2226" s="4"/>
      <c r="E2226" s="4"/>
      <c r="F2226" s="4"/>
      <c r="G2226" s="4"/>
      <c r="H2226" s="4"/>
      <c r="I2226" s="4"/>
      <c r="J2226" s="4"/>
      <c r="K2226" s="4"/>
      <c r="L2226" s="4"/>
      <c r="M2226" s="4"/>
      <c r="N2226" s="4"/>
      <c r="O2226" s="4"/>
      <c r="P2226" s="4"/>
      <c r="Q2226" s="4"/>
      <c r="R2226" s="4"/>
      <c r="S2226" s="4"/>
      <c r="T2226" s="4"/>
      <c r="U2226" s="4"/>
      <c r="V2226" s="4"/>
      <c r="W2226" s="4"/>
      <c r="X2226" s="4"/>
      <c r="Y2226" s="4"/>
      <c r="Z2226" s="4"/>
      <c r="AA2226" s="4"/>
      <c r="AB2226" s="5"/>
    </row>
    <row r="2227" spans="1:28" x14ac:dyDescent="0.35">
      <c r="A2227" s="3"/>
      <c r="B2227" s="4"/>
      <c r="C2227" s="4"/>
      <c r="D2227" s="4"/>
      <c r="E2227" s="4"/>
      <c r="F2227" s="4"/>
      <c r="G2227" s="4"/>
      <c r="H2227" s="4"/>
      <c r="I2227" s="4"/>
      <c r="J2227" s="4"/>
      <c r="K2227" s="4"/>
      <c r="L2227" s="4"/>
      <c r="M2227" s="4"/>
      <c r="N2227" s="4"/>
      <c r="O2227" s="4"/>
      <c r="P2227" s="4"/>
      <c r="Q2227" s="4"/>
      <c r="R2227" s="4"/>
      <c r="S2227" s="4"/>
      <c r="T2227" s="4"/>
      <c r="U2227" s="4"/>
      <c r="V2227" s="4"/>
      <c r="W2227" s="4"/>
      <c r="X2227" s="4"/>
      <c r="Y2227" s="4"/>
      <c r="Z2227" s="4"/>
      <c r="AA2227" s="4"/>
      <c r="AB2227" s="5"/>
    </row>
    <row r="2228" spans="1:28" x14ac:dyDescent="0.35">
      <c r="A2228" s="3"/>
      <c r="B2228" s="4"/>
      <c r="C2228" s="4"/>
      <c r="D2228" s="4"/>
      <c r="E2228" s="4"/>
      <c r="F2228" s="4"/>
      <c r="G2228" s="4"/>
      <c r="H2228" s="4"/>
      <c r="I2228" s="4"/>
      <c r="J2228" s="4"/>
      <c r="K2228" s="4"/>
      <c r="L2228" s="4"/>
      <c r="M2228" s="4"/>
      <c r="N2228" s="4"/>
      <c r="O2228" s="4"/>
      <c r="P2228" s="4"/>
      <c r="Q2228" s="4"/>
      <c r="R2228" s="4"/>
      <c r="S2228" s="4"/>
      <c r="T2228" s="4"/>
      <c r="U2228" s="4"/>
      <c r="V2228" s="4"/>
      <c r="W2228" s="4"/>
      <c r="X2228" s="4"/>
      <c r="Y2228" s="4"/>
      <c r="Z2228" s="4"/>
      <c r="AA2228" s="4"/>
      <c r="AB2228" s="5"/>
    </row>
    <row r="2229" spans="1:28" x14ac:dyDescent="0.35">
      <c r="A2229" s="3"/>
      <c r="B2229" s="4"/>
      <c r="C2229" s="4"/>
      <c r="D2229" s="4"/>
      <c r="E2229" s="4"/>
      <c r="F2229" s="4"/>
      <c r="G2229" s="4"/>
      <c r="H2229" s="4"/>
      <c r="I2229" s="4"/>
      <c r="J2229" s="4"/>
      <c r="K2229" s="4"/>
      <c r="L2229" s="4"/>
      <c r="M2229" s="4"/>
      <c r="N2229" s="4"/>
      <c r="O2229" s="4"/>
      <c r="P2229" s="4"/>
      <c r="Q2229" s="4"/>
      <c r="R2229" s="4"/>
      <c r="S2229" s="4"/>
      <c r="T2229" s="4"/>
      <c r="U2229" s="4"/>
      <c r="V2229" s="4"/>
      <c r="W2229" s="4"/>
      <c r="X2229" s="4"/>
      <c r="Y2229" s="4"/>
      <c r="Z2229" s="4"/>
      <c r="AA2229" s="4"/>
      <c r="AB2229" s="5"/>
    </row>
    <row r="2230" spans="1:28" x14ac:dyDescent="0.35">
      <c r="A2230" s="3"/>
      <c r="B2230" s="4"/>
      <c r="C2230" s="4"/>
      <c r="D2230" s="4"/>
      <c r="E2230" s="4"/>
      <c r="F2230" s="4"/>
      <c r="G2230" s="4"/>
      <c r="H2230" s="4"/>
      <c r="I2230" s="4"/>
      <c r="J2230" s="4"/>
      <c r="K2230" s="4"/>
      <c r="L2230" s="4"/>
      <c r="M2230" s="4"/>
      <c r="N2230" s="4"/>
      <c r="O2230" s="4"/>
      <c r="P2230" s="4"/>
      <c r="Q2230" s="4"/>
      <c r="R2230" s="4"/>
      <c r="S2230" s="4"/>
      <c r="T2230" s="4"/>
      <c r="U2230" s="4"/>
      <c r="V2230" s="4"/>
      <c r="W2230" s="4"/>
      <c r="X2230" s="4"/>
      <c r="Y2230" s="4"/>
      <c r="Z2230" s="4"/>
      <c r="AA2230" s="4"/>
      <c r="AB2230" s="5"/>
    </row>
    <row r="2231" spans="1:28" x14ac:dyDescent="0.35">
      <c r="A2231" s="3"/>
      <c r="B2231" s="4"/>
      <c r="C2231" s="4"/>
      <c r="D2231" s="4"/>
      <c r="E2231" s="4"/>
      <c r="F2231" s="4"/>
      <c r="G2231" s="4"/>
      <c r="H2231" s="4"/>
      <c r="I2231" s="4"/>
      <c r="J2231" s="4"/>
      <c r="K2231" s="4"/>
      <c r="L2231" s="4"/>
      <c r="M2231" s="4"/>
      <c r="N2231" s="4"/>
      <c r="O2231" s="4"/>
      <c r="P2231" s="4"/>
      <c r="Q2231" s="4"/>
      <c r="R2231" s="4"/>
      <c r="S2231" s="4"/>
      <c r="T2231" s="4"/>
      <c r="U2231" s="4"/>
      <c r="V2231" s="4"/>
      <c r="W2231" s="4"/>
      <c r="X2231" s="4"/>
      <c r="Y2231" s="4"/>
      <c r="Z2231" s="4"/>
      <c r="AA2231" s="4"/>
      <c r="AB2231" s="5"/>
    </row>
    <row r="2232" spans="1:28" x14ac:dyDescent="0.35">
      <c r="A2232" s="3"/>
      <c r="B2232" s="4"/>
      <c r="C2232" s="4"/>
      <c r="D2232" s="4"/>
      <c r="E2232" s="4"/>
      <c r="F2232" s="4"/>
      <c r="G2232" s="4"/>
      <c r="H2232" s="4"/>
      <c r="I2232" s="4"/>
      <c r="J2232" s="4"/>
      <c r="K2232" s="4"/>
      <c r="L2232" s="4"/>
      <c r="M2232" s="4"/>
      <c r="N2232" s="4"/>
      <c r="O2232" s="4"/>
      <c r="P2232" s="4"/>
      <c r="Q2232" s="4"/>
      <c r="R2232" s="4"/>
      <c r="S2232" s="4"/>
      <c r="T2232" s="4"/>
      <c r="U2232" s="4"/>
      <c r="V2232" s="4"/>
      <c r="W2232" s="4"/>
      <c r="X2232" s="4"/>
      <c r="Y2232" s="4"/>
      <c r="Z2232" s="4"/>
      <c r="AA2232" s="4"/>
      <c r="AB2232" s="5"/>
    </row>
    <row r="2233" spans="1:28" x14ac:dyDescent="0.35">
      <c r="A2233" s="3"/>
      <c r="B2233" s="4"/>
      <c r="C2233" s="4"/>
      <c r="D2233" s="4"/>
      <c r="E2233" s="4"/>
      <c r="F2233" s="4"/>
      <c r="G2233" s="4"/>
      <c r="H2233" s="4"/>
      <c r="I2233" s="4"/>
      <c r="J2233" s="4"/>
      <c r="K2233" s="4"/>
      <c r="L2233" s="4"/>
      <c r="M2233" s="4"/>
      <c r="N2233" s="4"/>
      <c r="O2233" s="4"/>
      <c r="P2233" s="4"/>
      <c r="Q2233" s="4"/>
      <c r="R2233" s="4"/>
      <c r="S2233" s="4"/>
      <c r="T2233" s="4"/>
      <c r="U2233" s="4"/>
      <c r="V2233" s="4"/>
      <c r="W2233" s="4"/>
      <c r="X2233" s="4"/>
      <c r="Y2233" s="4"/>
      <c r="Z2233" s="4"/>
      <c r="AA2233" s="4"/>
      <c r="AB2233" s="5"/>
    </row>
    <row r="2234" spans="1:28" x14ac:dyDescent="0.35">
      <c r="A2234" s="3"/>
      <c r="B2234" s="4"/>
      <c r="C2234" s="4"/>
      <c r="D2234" s="4"/>
      <c r="E2234" s="4"/>
      <c r="F2234" s="4"/>
      <c r="G2234" s="4"/>
      <c r="H2234" s="4"/>
      <c r="I2234" s="4"/>
      <c r="J2234" s="4"/>
      <c r="K2234" s="4"/>
      <c r="L2234" s="4"/>
      <c r="M2234" s="4"/>
      <c r="N2234" s="4"/>
      <c r="O2234" s="4"/>
      <c r="P2234" s="4"/>
      <c r="Q2234" s="4"/>
      <c r="R2234" s="4"/>
      <c r="S2234" s="4"/>
      <c r="T2234" s="4"/>
      <c r="U2234" s="4"/>
      <c r="V2234" s="4"/>
      <c r="W2234" s="4"/>
      <c r="X2234" s="4"/>
      <c r="Y2234" s="4"/>
      <c r="Z2234" s="4"/>
      <c r="AA2234" s="4"/>
      <c r="AB2234" s="5"/>
    </row>
    <row r="2235" spans="1:28" x14ac:dyDescent="0.35">
      <c r="A2235" s="3"/>
      <c r="B2235" s="4"/>
      <c r="C2235" s="4"/>
      <c r="D2235" s="4"/>
      <c r="E2235" s="4"/>
      <c r="F2235" s="4"/>
      <c r="G2235" s="4"/>
      <c r="H2235" s="4"/>
      <c r="I2235" s="4"/>
      <c r="J2235" s="4"/>
      <c r="K2235" s="4"/>
      <c r="L2235" s="4"/>
      <c r="M2235" s="4"/>
      <c r="N2235" s="4"/>
      <c r="O2235" s="4"/>
      <c r="P2235" s="4"/>
      <c r="Q2235" s="4"/>
      <c r="R2235" s="4"/>
      <c r="S2235" s="4"/>
      <c r="T2235" s="4"/>
      <c r="U2235" s="4"/>
      <c r="V2235" s="4"/>
      <c r="W2235" s="4"/>
      <c r="X2235" s="4"/>
      <c r="Y2235" s="4"/>
      <c r="Z2235" s="4"/>
      <c r="AA2235" s="4"/>
      <c r="AB2235" s="5"/>
    </row>
    <row r="2236" spans="1:28" x14ac:dyDescent="0.35">
      <c r="A2236" s="3"/>
      <c r="B2236" s="4"/>
      <c r="C2236" s="4"/>
      <c r="D2236" s="4"/>
      <c r="E2236" s="4"/>
      <c r="F2236" s="4"/>
      <c r="G2236" s="4"/>
      <c r="H2236" s="4"/>
      <c r="I2236" s="4"/>
      <c r="J2236" s="4"/>
      <c r="K2236" s="4"/>
      <c r="L2236" s="4"/>
      <c r="M2236" s="4"/>
      <c r="N2236" s="4"/>
      <c r="O2236" s="4"/>
      <c r="P2236" s="4"/>
      <c r="Q2236" s="4"/>
      <c r="R2236" s="4"/>
      <c r="S2236" s="4"/>
      <c r="T2236" s="4"/>
      <c r="U2236" s="4"/>
      <c r="V2236" s="4"/>
      <c r="W2236" s="4"/>
      <c r="X2236" s="4"/>
      <c r="Y2236" s="4"/>
      <c r="Z2236" s="4"/>
      <c r="AA2236" s="4"/>
      <c r="AB2236" s="5"/>
    </row>
    <row r="2237" spans="1:28" x14ac:dyDescent="0.35">
      <c r="A2237" s="3"/>
      <c r="B2237" s="4"/>
      <c r="C2237" s="4"/>
      <c r="D2237" s="4"/>
      <c r="E2237" s="4"/>
      <c r="F2237" s="4"/>
      <c r="G2237" s="4"/>
      <c r="H2237" s="4"/>
      <c r="I2237" s="4"/>
      <c r="J2237" s="4"/>
      <c r="K2237" s="4"/>
      <c r="L2237" s="4"/>
      <c r="M2237" s="4"/>
      <c r="N2237" s="4"/>
      <c r="O2237" s="4"/>
      <c r="P2237" s="4"/>
      <c r="Q2237" s="4"/>
      <c r="R2237" s="4"/>
      <c r="S2237" s="4"/>
      <c r="T2237" s="4"/>
      <c r="U2237" s="4"/>
      <c r="V2237" s="4"/>
      <c r="W2237" s="4"/>
      <c r="X2237" s="4"/>
      <c r="Y2237" s="4"/>
      <c r="Z2237" s="4"/>
      <c r="AA2237" s="4"/>
      <c r="AB2237" s="5"/>
    </row>
    <row r="2238" spans="1:28" x14ac:dyDescent="0.35">
      <c r="A2238" s="3"/>
      <c r="B2238" s="4"/>
      <c r="C2238" s="4"/>
      <c r="D2238" s="4"/>
      <c r="E2238" s="4"/>
      <c r="F2238" s="4"/>
      <c r="G2238" s="4"/>
      <c r="H2238" s="4"/>
      <c r="I2238" s="4"/>
      <c r="J2238" s="4"/>
      <c r="K2238" s="4"/>
      <c r="L2238" s="4"/>
      <c r="M2238" s="4"/>
      <c r="N2238" s="4"/>
      <c r="O2238" s="4"/>
      <c r="P2238" s="4"/>
      <c r="Q2238" s="4"/>
      <c r="R2238" s="4"/>
      <c r="S2238" s="4"/>
      <c r="T2238" s="4"/>
      <c r="U2238" s="4"/>
      <c r="V2238" s="4"/>
      <c r="W2238" s="4"/>
      <c r="X2238" s="4"/>
      <c r="Y2238" s="4"/>
      <c r="Z2238" s="4"/>
      <c r="AA2238" s="4"/>
      <c r="AB2238" s="5"/>
    </row>
    <row r="2239" spans="1:28" x14ac:dyDescent="0.35">
      <c r="A2239" s="3"/>
      <c r="B2239" s="4"/>
      <c r="C2239" s="4"/>
      <c r="D2239" s="4"/>
      <c r="E2239" s="4"/>
      <c r="F2239" s="4"/>
      <c r="G2239" s="4"/>
      <c r="H2239" s="4"/>
      <c r="I2239" s="4"/>
      <c r="J2239" s="4"/>
      <c r="K2239" s="4"/>
      <c r="L2239" s="4"/>
      <c r="M2239" s="4"/>
      <c r="N2239" s="4"/>
      <c r="O2239" s="4"/>
      <c r="P2239" s="4"/>
      <c r="Q2239" s="4"/>
      <c r="R2239" s="4"/>
      <c r="S2239" s="4"/>
      <c r="T2239" s="4"/>
      <c r="U2239" s="4"/>
      <c r="V2239" s="4"/>
      <c r="W2239" s="4"/>
      <c r="X2239" s="4"/>
      <c r="Y2239" s="4"/>
      <c r="Z2239" s="4"/>
      <c r="AA2239" s="4"/>
      <c r="AB2239" s="5"/>
    </row>
    <row r="2240" spans="1:28" x14ac:dyDescent="0.35">
      <c r="A2240" s="3"/>
      <c r="B2240" s="4"/>
      <c r="C2240" s="4"/>
      <c r="D2240" s="4"/>
      <c r="E2240" s="4"/>
      <c r="F2240" s="4"/>
      <c r="G2240" s="4"/>
      <c r="H2240" s="4"/>
      <c r="I2240" s="4"/>
      <c r="J2240" s="4"/>
      <c r="K2240" s="4"/>
      <c r="L2240" s="4"/>
      <c r="M2240" s="4"/>
      <c r="N2240" s="4"/>
      <c r="O2240" s="4"/>
      <c r="P2240" s="4"/>
      <c r="Q2240" s="4"/>
      <c r="R2240" s="4"/>
      <c r="S2240" s="4"/>
      <c r="T2240" s="4"/>
      <c r="U2240" s="4"/>
      <c r="V2240" s="4"/>
      <c r="W2240" s="4"/>
      <c r="X2240" s="4"/>
      <c r="Y2240" s="4"/>
      <c r="Z2240" s="4"/>
      <c r="AA2240" s="4"/>
      <c r="AB2240" s="5"/>
    </row>
    <row r="2241" spans="1:28" x14ac:dyDescent="0.35">
      <c r="A2241" s="3"/>
      <c r="B2241" s="4"/>
      <c r="C2241" s="4"/>
      <c r="D2241" s="4"/>
      <c r="E2241" s="4"/>
      <c r="F2241" s="4"/>
      <c r="G2241" s="4"/>
      <c r="H2241" s="4"/>
      <c r="I2241" s="4"/>
      <c r="J2241" s="4"/>
      <c r="K2241" s="4"/>
      <c r="L2241" s="4"/>
      <c r="M2241" s="4"/>
      <c r="N2241" s="4"/>
      <c r="O2241" s="4"/>
      <c r="P2241" s="4"/>
      <c r="Q2241" s="4"/>
      <c r="R2241" s="4"/>
      <c r="S2241" s="4"/>
      <c r="T2241" s="4"/>
      <c r="U2241" s="4"/>
      <c r="V2241" s="4"/>
      <c r="W2241" s="4"/>
      <c r="X2241" s="4"/>
      <c r="Y2241" s="4"/>
      <c r="Z2241" s="4"/>
      <c r="AA2241" s="4"/>
      <c r="AB2241" s="5"/>
    </row>
    <row r="2242" spans="1:28" x14ac:dyDescent="0.35">
      <c r="A2242" s="3"/>
      <c r="B2242" s="4"/>
      <c r="C2242" s="4"/>
      <c r="D2242" s="4"/>
      <c r="E2242" s="4"/>
      <c r="F2242" s="4"/>
      <c r="G2242" s="4"/>
      <c r="H2242" s="4"/>
      <c r="I2242" s="4"/>
      <c r="J2242" s="4"/>
      <c r="K2242" s="4"/>
      <c r="L2242" s="4"/>
      <c r="M2242" s="4"/>
      <c r="N2242" s="4"/>
      <c r="O2242" s="4"/>
      <c r="P2242" s="4"/>
      <c r="Q2242" s="4"/>
      <c r="R2242" s="4"/>
      <c r="S2242" s="4"/>
      <c r="T2242" s="4"/>
      <c r="U2242" s="4"/>
      <c r="V2242" s="4"/>
      <c r="W2242" s="4"/>
      <c r="X2242" s="4"/>
      <c r="Y2242" s="4"/>
      <c r="Z2242" s="4"/>
      <c r="AA2242" s="4"/>
      <c r="AB2242" s="5"/>
    </row>
    <row r="2243" spans="1:28" x14ac:dyDescent="0.35">
      <c r="A2243" s="3"/>
      <c r="B2243" s="4"/>
      <c r="C2243" s="4"/>
      <c r="D2243" s="4"/>
      <c r="E2243" s="4"/>
      <c r="F2243" s="4"/>
      <c r="G2243" s="4"/>
      <c r="H2243" s="4"/>
      <c r="I2243" s="4"/>
      <c r="J2243" s="4"/>
      <c r="K2243" s="4"/>
      <c r="L2243" s="4"/>
      <c r="M2243" s="4"/>
      <c r="N2243" s="4"/>
      <c r="O2243" s="4"/>
      <c r="P2243" s="4"/>
      <c r="Q2243" s="4"/>
      <c r="R2243" s="4"/>
      <c r="S2243" s="4"/>
      <c r="T2243" s="4"/>
      <c r="U2243" s="4"/>
      <c r="V2243" s="4"/>
      <c r="W2243" s="4"/>
      <c r="X2243" s="4"/>
      <c r="Y2243" s="4"/>
      <c r="Z2243" s="4"/>
      <c r="AA2243" s="4"/>
      <c r="AB2243" s="5"/>
    </row>
    <row r="2244" spans="1:28" x14ac:dyDescent="0.35">
      <c r="A2244" s="3"/>
      <c r="B2244" s="4"/>
      <c r="C2244" s="4"/>
      <c r="D2244" s="4"/>
      <c r="E2244" s="4"/>
      <c r="F2244" s="4"/>
      <c r="G2244" s="4"/>
      <c r="H2244" s="4"/>
      <c r="I2244" s="4"/>
      <c r="J2244" s="4"/>
      <c r="K2244" s="4"/>
      <c r="L2244" s="4"/>
      <c r="M2244" s="4"/>
      <c r="N2244" s="4"/>
      <c r="O2244" s="4"/>
      <c r="P2244" s="4"/>
      <c r="Q2244" s="4"/>
      <c r="R2244" s="4"/>
      <c r="S2244" s="4"/>
      <c r="T2244" s="4"/>
      <c r="U2244" s="4"/>
      <c r="V2244" s="4"/>
      <c r="W2244" s="4"/>
      <c r="X2244" s="4"/>
      <c r="Y2244" s="4"/>
      <c r="Z2244" s="4"/>
      <c r="AA2244" s="4"/>
      <c r="AB2244" s="5"/>
    </row>
    <row r="2245" spans="1:28" x14ac:dyDescent="0.35">
      <c r="A2245" s="3"/>
      <c r="B2245" s="4"/>
      <c r="C2245" s="4"/>
      <c r="D2245" s="4"/>
      <c r="E2245" s="4"/>
      <c r="F2245" s="4"/>
      <c r="G2245" s="4"/>
      <c r="H2245" s="4"/>
      <c r="I2245" s="4"/>
      <c r="J2245" s="4"/>
      <c r="K2245" s="4"/>
      <c r="L2245" s="4"/>
      <c r="M2245" s="4"/>
      <c r="N2245" s="4"/>
      <c r="O2245" s="4"/>
      <c r="P2245" s="4"/>
      <c r="Q2245" s="4"/>
      <c r="R2245" s="4"/>
      <c r="S2245" s="4"/>
      <c r="T2245" s="4"/>
      <c r="U2245" s="4"/>
      <c r="V2245" s="4"/>
      <c r="W2245" s="4"/>
      <c r="X2245" s="4"/>
      <c r="Y2245" s="4"/>
      <c r="Z2245" s="4"/>
      <c r="AA2245" s="4"/>
      <c r="AB2245" s="5"/>
    </row>
    <row r="2246" spans="1:28" x14ac:dyDescent="0.35">
      <c r="A2246" s="3"/>
      <c r="B2246" s="4"/>
      <c r="C2246" s="4"/>
      <c r="D2246" s="4"/>
      <c r="E2246" s="4"/>
      <c r="F2246" s="4"/>
      <c r="G2246" s="4"/>
      <c r="H2246" s="4"/>
      <c r="I2246" s="4"/>
      <c r="J2246" s="4"/>
      <c r="K2246" s="4"/>
      <c r="L2246" s="4"/>
      <c r="M2246" s="4"/>
      <c r="N2246" s="4"/>
      <c r="O2246" s="4"/>
      <c r="P2246" s="4"/>
      <c r="Q2246" s="4"/>
      <c r="R2246" s="4"/>
      <c r="S2246" s="4"/>
      <c r="T2246" s="4"/>
      <c r="U2246" s="4"/>
      <c r="V2246" s="4"/>
      <c r="W2246" s="4"/>
      <c r="X2246" s="4"/>
      <c r="Y2246" s="4"/>
      <c r="Z2246" s="4"/>
      <c r="AA2246" s="4"/>
      <c r="AB2246" s="5"/>
    </row>
    <row r="2247" spans="1:28" x14ac:dyDescent="0.35">
      <c r="A2247" s="3"/>
      <c r="B2247" s="4"/>
      <c r="C2247" s="4"/>
      <c r="D2247" s="4"/>
      <c r="E2247" s="4"/>
      <c r="F2247" s="4"/>
      <c r="G2247" s="4"/>
      <c r="H2247" s="4"/>
      <c r="I2247" s="4"/>
      <c r="J2247" s="4"/>
      <c r="K2247" s="4"/>
      <c r="L2247" s="4"/>
      <c r="M2247" s="4"/>
      <c r="N2247" s="4"/>
      <c r="O2247" s="4"/>
      <c r="P2247" s="4"/>
      <c r="Q2247" s="4"/>
      <c r="R2247" s="4"/>
      <c r="S2247" s="4"/>
      <c r="T2247" s="4"/>
      <c r="U2247" s="4"/>
      <c r="V2247" s="4"/>
      <c r="W2247" s="4"/>
      <c r="X2247" s="4"/>
      <c r="Y2247" s="4"/>
      <c r="Z2247" s="4"/>
      <c r="AA2247" s="4"/>
      <c r="AB2247" s="5"/>
    </row>
    <row r="2248" spans="1:28" x14ac:dyDescent="0.35">
      <c r="A2248" s="3"/>
      <c r="B2248" s="4"/>
      <c r="C2248" s="4"/>
      <c r="D2248" s="4"/>
      <c r="E2248" s="4"/>
      <c r="F2248" s="4"/>
      <c r="G2248" s="4"/>
      <c r="H2248" s="4"/>
      <c r="I2248" s="4"/>
      <c r="J2248" s="4"/>
      <c r="K2248" s="4"/>
      <c r="L2248" s="4"/>
      <c r="M2248" s="4"/>
      <c r="N2248" s="4"/>
      <c r="O2248" s="4"/>
      <c r="P2248" s="4"/>
      <c r="Q2248" s="4"/>
      <c r="R2248" s="4"/>
      <c r="S2248" s="4"/>
      <c r="T2248" s="4"/>
      <c r="U2248" s="4"/>
      <c r="V2248" s="4"/>
      <c r="W2248" s="4"/>
      <c r="X2248" s="4"/>
      <c r="Y2248" s="4"/>
      <c r="Z2248" s="4"/>
      <c r="AA2248" s="4"/>
      <c r="AB2248" s="5"/>
    </row>
    <row r="2249" spans="1:28" x14ac:dyDescent="0.35">
      <c r="A2249" s="3"/>
      <c r="B2249" s="4"/>
      <c r="C2249" s="4"/>
      <c r="D2249" s="4"/>
      <c r="E2249" s="4"/>
      <c r="F2249" s="4"/>
      <c r="G2249" s="4"/>
      <c r="H2249" s="4"/>
      <c r="I2249" s="4"/>
      <c r="J2249" s="4"/>
      <c r="K2249" s="4"/>
      <c r="L2249" s="4"/>
      <c r="M2249" s="4"/>
      <c r="N2249" s="4"/>
      <c r="O2249" s="4"/>
      <c r="P2249" s="4"/>
      <c r="Q2249" s="4"/>
      <c r="R2249" s="4"/>
      <c r="S2249" s="4"/>
      <c r="T2249" s="4"/>
      <c r="U2249" s="4"/>
      <c r="V2249" s="4"/>
      <c r="W2249" s="4"/>
      <c r="X2249" s="4"/>
      <c r="Y2249" s="4"/>
      <c r="Z2249" s="4"/>
      <c r="AA2249" s="4"/>
      <c r="AB2249" s="5"/>
    </row>
    <row r="2250" spans="1:28" x14ac:dyDescent="0.35">
      <c r="A2250" s="3"/>
      <c r="B2250" s="4"/>
      <c r="C2250" s="4"/>
      <c r="D2250" s="4"/>
      <c r="E2250" s="4"/>
      <c r="F2250" s="4"/>
      <c r="G2250" s="4"/>
      <c r="H2250" s="4"/>
      <c r="I2250" s="4"/>
      <c r="J2250" s="4"/>
      <c r="K2250" s="4"/>
      <c r="L2250" s="4"/>
      <c r="M2250" s="4"/>
      <c r="N2250" s="4"/>
      <c r="O2250" s="4"/>
      <c r="P2250" s="4"/>
      <c r="Q2250" s="4"/>
      <c r="R2250" s="4"/>
      <c r="S2250" s="4"/>
      <c r="T2250" s="4"/>
      <c r="U2250" s="4"/>
      <c r="V2250" s="4"/>
      <c r="W2250" s="4"/>
      <c r="X2250" s="4"/>
      <c r="Y2250" s="4"/>
      <c r="Z2250" s="4"/>
      <c r="AA2250" s="4"/>
      <c r="AB2250" s="5"/>
    </row>
    <row r="2251" spans="1:28" x14ac:dyDescent="0.35">
      <c r="A2251" s="3"/>
      <c r="B2251" s="4"/>
      <c r="C2251" s="4"/>
      <c r="D2251" s="4"/>
      <c r="E2251" s="4"/>
      <c r="F2251" s="4"/>
      <c r="G2251" s="4"/>
      <c r="H2251" s="4"/>
      <c r="I2251" s="4"/>
      <c r="J2251" s="4"/>
      <c r="K2251" s="4"/>
      <c r="L2251" s="4"/>
      <c r="M2251" s="4"/>
      <c r="N2251" s="4"/>
      <c r="O2251" s="4"/>
      <c r="P2251" s="4"/>
      <c r="Q2251" s="4"/>
      <c r="R2251" s="4"/>
      <c r="S2251" s="4"/>
      <c r="T2251" s="4"/>
      <c r="U2251" s="4"/>
      <c r="V2251" s="4"/>
      <c r="W2251" s="4"/>
      <c r="X2251" s="4"/>
      <c r="Y2251" s="4"/>
      <c r="Z2251" s="4"/>
      <c r="AA2251" s="4"/>
      <c r="AB2251" s="5"/>
    </row>
    <row r="2252" spans="1:28" x14ac:dyDescent="0.35">
      <c r="A2252" s="3"/>
      <c r="B2252" s="4"/>
      <c r="C2252" s="4"/>
      <c r="D2252" s="4"/>
      <c r="E2252" s="4"/>
      <c r="F2252" s="4"/>
      <c r="G2252" s="4"/>
      <c r="H2252" s="4"/>
      <c r="I2252" s="4"/>
      <c r="J2252" s="4"/>
      <c r="K2252" s="4"/>
      <c r="L2252" s="4"/>
      <c r="M2252" s="4"/>
      <c r="N2252" s="4"/>
      <c r="O2252" s="4"/>
      <c r="P2252" s="4"/>
      <c r="Q2252" s="4"/>
      <c r="R2252" s="4"/>
      <c r="S2252" s="4"/>
      <c r="T2252" s="4"/>
      <c r="U2252" s="4"/>
      <c r="V2252" s="4"/>
      <c r="W2252" s="4"/>
      <c r="X2252" s="4"/>
      <c r="Y2252" s="4"/>
      <c r="Z2252" s="4"/>
      <c r="AA2252" s="4"/>
      <c r="AB2252" s="5"/>
    </row>
    <row r="2253" spans="1:28" x14ac:dyDescent="0.35">
      <c r="A2253" s="3"/>
      <c r="B2253" s="4"/>
      <c r="C2253" s="4"/>
      <c r="D2253" s="4"/>
      <c r="E2253" s="4"/>
      <c r="F2253" s="4"/>
      <c r="G2253" s="4"/>
      <c r="H2253" s="4"/>
      <c r="I2253" s="4"/>
      <c r="J2253" s="4"/>
      <c r="K2253" s="4"/>
      <c r="L2253" s="4"/>
      <c r="M2253" s="4"/>
      <c r="N2253" s="4"/>
      <c r="O2253" s="4"/>
      <c r="P2253" s="4"/>
      <c r="Q2253" s="4"/>
      <c r="R2253" s="4"/>
      <c r="S2253" s="4"/>
      <c r="T2253" s="4"/>
      <c r="U2253" s="4"/>
      <c r="V2253" s="4"/>
      <c r="W2253" s="4"/>
      <c r="X2253" s="4"/>
      <c r="Y2253" s="4"/>
      <c r="Z2253" s="4"/>
      <c r="AA2253" s="4"/>
      <c r="AB2253" s="5"/>
    </row>
    <row r="2254" spans="1:28" x14ac:dyDescent="0.35">
      <c r="A2254" s="3"/>
      <c r="B2254" s="4"/>
      <c r="C2254" s="4"/>
      <c r="D2254" s="4"/>
      <c r="E2254" s="4"/>
      <c r="F2254" s="4"/>
      <c r="G2254" s="4"/>
      <c r="H2254" s="4"/>
      <c r="I2254" s="4"/>
      <c r="J2254" s="4"/>
      <c r="K2254" s="4"/>
      <c r="L2254" s="4"/>
      <c r="M2254" s="4"/>
      <c r="N2254" s="4"/>
      <c r="O2254" s="4"/>
      <c r="P2254" s="4"/>
      <c r="Q2254" s="4"/>
      <c r="R2254" s="4"/>
      <c r="S2254" s="4"/>
      <c r="T2254" s="4"/>
      <c r="U2254" s="4"/>
      <c r="V2254" s="4"/>
      <c r="W2254" s="4"/>
      <c r="X2254" s="4"/>
      <c r="Y2254" s="4"/>
      <c r="Z2254" s="4"/>
      <c r="AA2254" s="4"/>
      <c r="AB2254" s="5"/>
    </row>
    <row r="2255" spans="1:28" x14ac:dyDescent="0.35">
      <c r="A2255" s="3"/>
      <c r="B2255" s="4"/>
      <c r="C2255" s="4"/>
      <c r="D2255" s="4"/>
      <c r="E2255" s="4"/>
      <c r="F2255" s="4"/>
      <c r="G2255" s="4"/>
      <c r="H2255" s="4"/>
      <c r="I2255" s="4"/>
      <c r="J2255" s="4"/>
      <c r="K2255" s="4"/>
      <c r="L2255" s="4"/>
      <c r="M2255" s="4"/>
      <c r="N2255" s="4"/>
      <c r="O2255" s="4"/>
      <c r="P2255" s="4"/>
      <c r="Q2255" s="4"/>
      <c r="R2255" s="4"/>
      <c r="S2255" s="4"/>
      <c r="T2255" s="4"/>
      <c r="U2255" s="4"/>
      <c r="V2255" s="4"/>
      <c r="W2255" s="4"/>
      <c r="X2255" s="4"/>
      <c r="Y2255" s="4"/>
      <c r="Z2255" s="4"/>
      <c r="AA2255" s="4"/>
      <c r="AB2255" s="5"/>
    </row>
    <row r="2256" spans="1:28" x14ac:dyDescent="0.35">
      <c r="A2256" s="3"/>
      <c r="B2256" s="4"/>
      <c r="C2256" s="4"/>
      <c r="D2256" s="4"/>
      <c r="E2256" s="4"/>
      <c r="F2256" s="4"/>
      <c r="G2256" s="4"/>
      <c r="H2256" s="4"/>
      <c r="I2256" s="4"/>
      <c r="J2256" s="4"/>
      <c r="K2256" s="4"/>
      <c r="L2256" s="4"/>
      <c r="M2256" s="4"/>
      <c r="N2256" s="4"/>
      <c r="O2256" s="4"/>
      <c r="P2256" s="4"/>
      <c r="Q2256" s="4"/>
      <c r="R2256" s="4"/>
      <c r="S2256" s="4"/>
      <c r="T2256" s="4"/>
      <c r="U2256" s="4"/>
      <c r="V2256" s="4"/>
      <c r="W2256" s="4"/>
      <c r="X2256" s="4"/>
      <c r="Y2256" s="4"/>
      <c r="Z2256" s="4"/>
      <c r="AA2256" s="4"/>
      <c r="AB2256" s="5"/>
    </row>
    <row r="2257" spans="1:28" x14ac:dyDescent="0.35">
      <c r="A2257" s="3"/>
      <c r="B2257" s="4"/>
      <c r="C2257" s="4"/>
      <c r="D2257" s="4"/>
      <c r="E2257" s="4"/>
      <c r="F2257" s="4"/>
      <c r="G2257" s="4"/>
      <c r="H2257" s="4"/>
      <c r="I2257" s="4"/>
      <c r="J2257" s="4"/>
      <c r="K2257" s="4"/>
      <c r="L2257" s="4"/>
      <c r="M2257" s="4"/>
      <c r="N2257" s="4"/>
      <c r="O2257" s="4"/>
      <c r="P2257" s="4"/>
      <c r="Q2257" s="4"/>
      <c r="R2257" s="4"/>
      <c r="S2257" s="4"/>
      <c r="T2257" s="4"/>
      <c r="U2257" s="4"/>
      <c r="V2257" s="4"/>
      <c r="W2257" s="4"/>
      <c r="X2257" s="4"/>
      <c r="Y2257" s="4"/>
      <c r="Z2257" s="4"/>
      <c r="AA2257" s="4"/>
      <c r="AB2257" s="5"/>
    </row>
    <row r="2258" spans="1:28" x14ac:dyDescent="0.35">
      <c r="A2258" s="3"/>
      <c r="B2258" s="4"/>
      <c r="C2258" s="4"/>
      <c r="D2258" s="4"/>
      <c r="E2258" s="4"/>
      <c r="F2258" s="4"/>
      <c r="G2258" s="4"/>
      <c r="H2258" s="4"/>
      <c r="I2258" s="4"/>
      <c r="J2258" s="4"/>
      <c r="K2258" s="4"/>
      <c r="L2258" s="4"/>
      <c r="M2258" s="4"/>
      <c r="N2258" s="4"/>
      <c r="O2258" s="4"/>
      <c r="P2258" s="4"/>
      <c r="Q2258" s="4"/>
      <c r="R2258" s="4"/>
      <c r="S2258" s="4"/>
      <c r="T2258" s="4"/>
      <c r="U2258" s="4"/>
      <c r="V2258" s="4"/>
      <c r="W2258" s="4"/>
      <c r="X2258" s="4"/>
      <c r="Y2258" s="4"/>
      <c r="Z2258" s="4"/>
      <c r="AA2258" s="4"/>
      <c r="AB2258" s="5"/>
    </row>
    <row r="2259" spans="1:28" x14ac:dyDescent="0.35">
      <c r="A2259" s="3"/>
      <c r="B2259" s="4"/>
      <c r="C2259" s="4"/>
      <c r="D2259" s="4"/>
      <c r="E2259" s="4"/>
      <c r="F2259" s="4"/>
      <c r="G2259" s="4"/>
      <c r="H2259" s="4"/>
      <c r="I2259" s="4"/>
      <c r="J2259" s="4"/>
      <c r="K2259" s="4"/>
      <c r="L2259" s="4"/>
      <c r="M2259" s="4"/>
      <c r="N2259" s="4"/>
      <c r="O2259" s="4"/>
      <c r="P2259" s="4"/>
      <c r="Q2259" s="4"/>
      <c r="R2259" s="4"/>
      <c r="S2259" s="4"/>
      <c r="T2259" s="4"/>
      <c r="U2259" s="4"/>
      <c r="V2259" s="4"/>
      <c r="W2259" s="4"/>
      <c r="X2259" s="4"/>
      <c r="Y2259" s="4"/>
      <c r="Z2259" s="4"/>
      <c r="AA2259" s="4"/>
      <c r="AB2259" s="5"/>
    </row>
    <row r="2260" spans="1:28" x14ac:dyDescent="0.35">
      <c r="A2260" s="3"/>
      <c r="B2260" s="4"/>
      <c r="C2260" s="4"/>
      <c r="D2260" s="4"/>
      <c r="E2260" s="4"/>
      <c r="F2260" s="4"/>
      <c r="G2260" s="4"/>
      <c r="H2260" s="4"/>
      <c r="I2260" s="4"/>
      <c r="J2260" s="4"/>
      <c r="K2260" s="4"/>
      <c r="L2260" s="4"/>
      <c r="M2260" s="4"/>
      <c r="N2260" s="4"/>
      <c r="O2260" s="4"/>
      <c r="P2260" s="4"/>
      <c r="Q2260" s="4"/>
      <c r="R2260" s="4"/>
      <c r="S2260" s="4"/>
      <c r="T2260" s="4"/>
      <c r="U2260" s="4"/>
      <c r="V2260" s="4"/>
      <c r="W2260" s="4"/>
      <c r="X2260" s="4"/>
      <c r="Y2260" s="4"/>
      <c r="Z2260" s="4"/>
      <c r="AA2260" s="4"/>
      <c r="AB2260" s="5"/>
    </row>
    <row r="2261" spans="1:28" x14ac:dyDescent="0.35">
      <c r="A2261" s="3"/>
      <c r="B2261" s="4"/>
      <c r="C2261" s="4"/>
      <c r="D2261" s="4"/>
      <c r="E2261" s="4"/>
      <c r="F2261" s="4"/>
      <c r="G2261" s="4"/>
      <c r="H2261" s="4"/>
      <c r="I2261" s="4"/>
      <c r="J2261" s="4"/>
      <c r="K2261" s="4"/>
      <c r="L2261" s="4"/>
      <c r="M2261" s="4"/>
      <c r="N2261" s="4"/>
      <c r="O2261" s="4"/>
      <c r="P2261" s="4"/>
      <c r="Q2261" s="4"/>
      <c r="R2261" s="4"/>
      <c r="S2261" s="4"/>
      <c r="T2261" s="4"/>
      <c r="U2261" s="4"/>
      <c r="V2261" s="4"/>
      <c r="W2261" s="4"/>
      <c r="X2261" s="4"/>
      <c r="Y2261" s="4"/>
      <c r="Z2261" s="4"/>
      <c r="AA2261" s="4"/>
      <c r="AB2261" s="5"/>
    </row>
    <row r="2262" spans="1:28" x14ac:dyDescent="0.35">
      <c r="A2262" s="3"/>
      <c r="B2262" s="4"/>
      <c r="C2262" s="4"/>
      <c r="D2262" s="4"/>
      <c r="E2262" s="4"/>
      <c r="F2262" s="4"/>
      <c r="G2262" s="4"/>
      <c r="H2262" s="4"/>
      <c r="I2262" s="4"/>
      <c r="J2262" s="4"/>
      <c r="K2262" s="4"/>
      <c r="L2262" s="4"/>
      <c r="M2262" s="4"/>
      <c r="N2262" s="4"/>
      <c r="O2262" s="4"/>
      <c r="P2262" s="4"/>
      <c r="Q2262" s="4"/>
      <c r="R2262" s="4"/>
      <c r="S2262" s="4"/>
      <c r="T2262" s="4"/>
      <c r="U2262" s="4"/>
      <c r="V2262" s="4"/>
      <c r="W2262" s="4"/>
      <c r="X2262" s="4"/>
      <c r="Y2262" s="4"/>
      <c r="Z2262" s="4"/>
      <c r="AA2262" s="4"/>
      <c r="AB2262" s="5"/>
    </row>
    <row r="2263" spans="1:28" x14ac:dyDescent="0.35">
      <c r="A2263" s="3"/>
      <c r="B2263" s="4"/>
      <c r="C2263" s="4"/>
      <c r="D2263" s="4"/>
      <c r="E2263" s="4"/>
      <c r="F2263" s="4"/>
      <c r="G2263" s="4"/>
      <c r="H2263" s="4"/>
      <c r="I2263" s="4"/>
      <c r="J2263" s="4"/>
      <c r="K2263" s="4"/>
      <c r="L2263" s="4"/>
      <c r="M2263" s="4"/>
      <c r="N2263" s="4"/>
      <c r="O2263" s="4"/>
      <c r="P2263" s="4"/>
      <c r="Q2263" s="4"/>
      <c r="R2263" s="4"/>
      <c r="S2263" s="4"/>
      <c r="T2263" s="4"/>
      <c r="U2263" s="4"/>
      <c r="V2263" s="4"/>
      <c r="W2263" s="4"/>
      <c r="X2263" s="4"/>
      <c r="Y2263" s="4"/>
      <c r="Z2263" s="4"/>
      <c r="AA2263" s="4"/>
      <c r="AB2263" s="5"/>
    </row>
    <row r="2264" spans="1:28" x14ac:dyDescent="0.35">
      <c r="A2264" s="3"/>
      <c r="B2264" s="4"/>
      <c r="C2264" s="4"/>
      <c r="D2264" s="4"/>
      <c r="E2264" s="4"/>
      <c r="F2264" s="4"/>
      <c r="G2264" s="4"/>
      <c r="H2264" s="4"/>
      <c r="I2264" s="4"/>
      <c r="J2264" s="4"/>
      <c r="K2264" s="4"/>
      <c r="L2264" s="4"/>
      <c r="M2264" s="4"/>
      <c r="N2264" s="4"/>
      <c r="O2264" s="4"/>
      <c r="P2264" s="4"/>
      <c r="Q2264" s="4"/>
      <c r="R2264" s="4"/>
      <c r="S2264" s="4"/>
      <c r="T2264" s="4"/>
      <c r="U2264" s="4"/>
      <c r="V2264" s="4"/>
      <c r="W2264" s="4"/>
      <c r="X2264" s="4"/>
      <c r="Y2264" s="4"/>
      <c r="Z2264" s="4"/>
      <c r="AA2264" s="4"/>
      <c r="AB2264" s="5"/>
    </row>
    <row r="2265" spans="1:28" x14ac:dyDescent="0.35">
      <c r="A2265" s="3"/>
      <c r="B2265" s="4"/>
      <c r="C2265" s="4"/>
      <c r="D2265" s="4"/>
      <c r="E2265" s="4"/>
      <c r="F2265" s="4"/>
      <c r="G2265" s="4"/>
      <c r="H2265" s="4"/>
      <c r="I2265" s="4"/>
      <c r="J2265" s="4"/>
      <c r="K2265" s="4"/>
      <c r="L2265" s="4"/>
      <c r="M2265" s="4"/>
      <c r="N2265" s="4"/>
      <c r="O2265" s="4"/>
      <c r="P2265" s="4"/>
      <c r="Q2265" s="4"/>
      <c r="R2265" s="4"/>
      <c r="S2265" s="4"/>
      <c r="T2265" s="4"/>
      <c r="U2265" s="4"/>
      <c r="V2265" s="4"/>
      <c r="W2265" s="4"/>
      <c r="X2265" s="4"/>
      <c r="Y2265" s="4"/>
      <c r="Z2265" s="4"/>
      <c r="AA2265" s="4"/>
      <c r="AB2265" s="5"/>
    </row>
    <row r="2266" spans="1:28" x14ac:dyDescent="0.35">
      <c r="A2266" s="3"/>
      <c r="B2266" s="4"/>
      <c r="C2266" s="4"/>
      <c r="D2266" s="4"/>
      <c r="E2266" s="4"/>
      <c r="F2266" s="4"/>
      <c r="G2266" s="4"/>
      <c r="H2266" s="4"/>
      <c r="I2266" s="4"/>
      <c r="J2266" s="4"/>
      <c r="K2266" s="4"/>
      <c r="L2266" s="4"/>
      <c r="M2266" s="4"/>
      <c r="N2266" s="4"/>
      <c r="O2266" s="4"/>
      <c r="P2266" s="4"/>
      <c r="Q2266" s="4"/>
      <c r="R2266" s="4"/>
      <c r="S2266" s="4"/>
      <c r="T2266" s="4"/>
      <c r="U2266" s="4"/>
      <c r="V2266" s="4"/>
      <c r="W2266" s="4"/>
      <c r="X2266" s="4"/>
      <c r="Y2266" s="4"/>
      <c r="Z2266" s="4"/>
      <c r="AA2266" s="4"/>
      <c r="AB2266" s="5"/>
    </row>
    <row r="2267" spans="1:28" x14ac:dyDescent="0.35">
      <c r="A2267" s="3"/>
      <c r="B2267" s="4"/>
      <c r="C2267" s="4"/>
      <c r="D2267" s="4"/>
      <c r="E2267" s="4"/>
      <c r="F2267" s="4"/>
      <c r="G2267" s="4"/>
      <c r="H2267" s="4"/>
      <c r="I2267" s="4"/>
      <c r="J2267" s="4"/>
      <c r="K2267" s="4"/>
      <c r="L2267" s="4"/>
      <c r="M2267" s="4"/>
      <c r="N2267" s="4"/>
      <c r="O2267" s="4"/>
      <c r="P2267" s="4"/>
      <c r="Q2267" s="4"/>
      <c r="R2267" s="4"/>
      <c r="S2267" s="4"/>
      <c r="T2267" s="4"/>
      <c r="U2267" s="4"/>
      <c r="V2267" s="4"/>
      <c r="W2267" s="4"/>
      <c r="X2267" s="4"/>
      <c r="Y2267" s="4"/>
      <c r="Z2267" s="4"/>
      <c r="AA2267" s="4"/>
      <c r="AB2267" s="5"/>
    </row>
    <row r="2268" spans="1:28" x14ac:dyDescent="0.35">
      <c r="A2268" s="3"/>
      <c r="B2268" s="4"/>
      <c r="C2268" s="4"/>
      <c r="D2268" s="4"/>
      <c r="E2268" s="4"/>
      <c r="F2268" s="4"/>
      <c r="G2268" s="4"/>
      <c r="H2268" s="4"/>
      <c r="I2268" s="4"/>
      <c r="J2268" s="4"/>
      <c r="K2268" s="4"/>
      <c r="L2268" s="4"/>
      <c r="M2268" s="4"/>
      <c r="N2268" s="4"/>
      <c r="O2268" s="4"/>
      <c r="P2268" s="4"/>
      <c r="Q2268" s="4"/>
      <c r="R2268" s="4"/>
      <c r="S2268" s="4"/>
      <c r="T2268" s="4"/>
      <c r="U2268" s="4"/>
      <c r="V2268" s="4"/>
      <c r="W2268" s="4"/>
      <c r="X2268" s="4"/>
      <c r="Y2268" s="4"/>
      <c r="Z2268" s="4"/>
      <c r="AA2268" s="4"/>
      <c r="AB2268" s="5"/>
    </row>
    <row r="2269" spans="1:28" x14ac:dyDescent="0.35">
      <c r="A2269" s="3"/>
      <c r="B2269" s="4"/>
      <c r="C2269" s="4"/>
      <c r="D2269" s="4"/>
      <c r="E2269" s="4"/>
      <c r="F2269" s="4"/>
      <c r="G2269" s="4"/>
      <c r="H2269" s="4"/>
      <c r="I2269" s="4"/>
      <c r="J2269" s="4"/>
      <c r="K2269" s="4"/>
      <c r="L2269" s="4"/>
      <c r="M2269" s="4"/>
      <c r="N2269" s="4"/>
      <c r="O2269" s="4"/>
      <c r="P2269" s="4"/>
      <c r="Q2269" s="4"/>
      <c r="R2269" s="4"/>
      <c r="S2269" s="4"/>
      <c r="T2269" s="4"/>
      <c r="U2269" s="4"/>
      <c r="V2269" s="4"/>
      <c r="W2269" s="4"/>
      <c r="X2269" s="4"/>
      <c r="Y2269" s="4"/>
      <c r="Z2269" s="4"/>
      <c r="AA2269" s="4"/>
      <c r="AB2269" s="5"/>
    </row>
    <row r="2270" spans="1:28" x14ac:dyDescent="0.35">
      <c r="A2270" s="3"/>
      <c r="B2270" s="4"/>
      <c r="C2270" s="4"/>
      <c r="D2270" s="4"/>
      <c r="E2270" s="4"/>
      <c r="F2270" s="4"/>
      <c r="G2270" s="4"/>
      <c r="H2270" s="4"/>
      <c r="I2270" s="4"/>
      <c r="J2270" s="4"/>
      <c r="K2270" s="4"/>
      <c r="L2270" s="4"/>
      <c r="M2270" s="4"/>
      <c r="N2270" s="4"/>
      <c r="O2270" s="4"/>
      <c r="P2270" s="4"/>
      <c r="Q2270" s="4"/>
      <c r="R2270" s="4"/>
      <c r="S2270" s="4"/>
      <c r="T2270" s="4"/>
      <c r="U2270" s="4"/>
      <c r="V2270" s="4"/>
      <c r="W2270" s="4"/>
      <c r="X2270" s="4"/>
      <c r="Y2270" s="4"/>
      <c r="Z2270" s="4"/>
      <c r="AA2270" s="4"/>
      <c r="AB2270" s="5"/>
    </row>
    <row r="2271" spans="1:28" x14ac:dyDescent="0.35">
      <c r="A2271" s="3"/>
      <c r="B2271" s="4"/>
      <c r="C2271" s="4"/>
      <c r="D2271" s="4"/>
      <c r="E2271" s="4"/>
      <c r="F2271" s="4"/>
      <c r="G2271" s="4"/>
      <c r="H2271" s="4"/>
      <c r="I2271" s="4"/>
      <c r="J2271" s="4"/>
      <c r="K2271" s="4"/>
      <c r="L2271" s="4"/>
      <c r="M2271" s="4"/>
      <c r="N2271" s="4"/>
      <c r="O2271" s="4"/>
      <c r="P2271" s="4"/>
      <c r="Q2271" s="4"/>
      <c r="R2271" s="4"/>
      <c r="S2271" s="4"/>
      <c r="T2271" s="4"/>
      <c r="U2271" s="4"/>
      <c r="V2271" s="4"/>
      <c r="W2271" s="4"/>
      <c r="X2271" s="4"/>
      <c r="Y2271" s="4"/>
      <c r="Z2271" s="4"/>
      <c r="AA2271" s="4"/>
      <c r="AB2271" s="5"/>
    </row>
    <row r="2272" spans="1:28" x14ac:dyDescent="0.35">
      <c r="A2272" s="3"/>
      <c r="B2272" s="4"/>
      <c r="C2272" s="4"/>
      <c r="D2272" s="4"/>
      <c r="E2272" s="4"/>
      <c r="F2272" s="4"/>
      <c r="G2272" s="4"/>
      <c r="H2272" s="4"/>
      <c r="I2272" s="4"/>
      <c r="J2272" s="4"/>
      <c r="K2272" s="4"/>
      <c r="L2272" s="4"/>
      <c r="M2272" s="4"/>
      <c r="N2272" s="4"/>
      <c r="O2272" s="4"/>
      <c r="P2272" s="4"/>
      <c r="Q2272" s="4"/>
      <c r="R2272" s="4"/>
      <c r="S2272" s="4"/>
      <c r="T2272" s="4"/>
      <c r="U2272" s="4"/>
      <c r="V2272" s="4"/>
      <c r="W2272" s="4"/>
      <c r="X2272" s="4"/>
      <c r="Y2272" s="4"/>
      <c r="Z2272" s="4"/>
      <c r="AA2272" s="4"/>
      <c r="AB2272" s="5"/>
    </row>
    <row r="2273" spans="1:28" x14ac:dyDescent="0.35">
      <c r="A2273" s="3"/>
      <c r="B2273" s="4"/>
      <c r="C2273" s="4"/>
      <c r="D2273" s="4"/>
      <c r="E2273" s="4"/>
      <c r="F2273" s="4"/>
      <c r="G2273" s="4"/>
      <c r="H2273" s="4"/>
      <c r="I2273" s="4"/>
      <c r="J2273" s="4"/>
      <c r="K2273" s="4"/>
      <c r="L2273" s="4"/>
      <c r="M2273" s="4"/>
      <c r="N2273" s="4"/>
      <c r="O2273" s="4"/>
      <c r="P2273" s="4"/>
      <c r="Q2273" s="4"/>
      <c r="R2273" s="4"/>
      <c r="S2273" s="4"/>
      <c r="T2273" s="4"/>
      <c r="U2273" s="4"/>
      <c r="V2273" s="4"/>
      <c r="W2273" s="4"/>
      <c r="X2273" s="4"/>
      <c r="Y2273" s="4"/>
      <c r="Z2273" s="4"/>
      <c r="AA2273" s="4"/>
      <c r="AB2273" s="5"/>
    </row>
    <row r="2274" spans="1:28" x14ac:dyDescent="0.35">
      <c r="A2274" s="3"/>
      <c r="B2274" s="4"/>
      <c r="C2274" s="4"/>
      <c r="D2274" s="4"/>
      <c r="E2274" s="4"/>
      <c r="F2274" s="4"/>
      <c r="G2274" s="4"/>
      <c r="H2274" s="4"/>
      <c r="I2274" s="4"/>
      <c r="J2274" s="4"/>
      <c r="K2274" s="4"/>
      <c r="L2274" s="4"/>
      <c r="M2274" s="4"/>
      <c r="N2274" s="4"/>
      <c r="O2274" s="4"/>
      <c r="P2274" s="4"/>
      <c r="Q2274" s="4"/>
      <c r="R2274" s="4"/>
      <c r="S2274" s="4"/>
      <c r="T2274" s="4"/>
      <c r="U2274" s="4"/>
      <c r="V2274" s="4"/>
      <c r="W2274" s="4"/>
      <c r="X2274" s="4"/>
      <c r="Y2274" s="4"/>
      <c r="Z2274" s="4"/>
      <c r="AA2274" s="4"/>
      <c r="AB2274" s="5"/>
    </row>
    <row r="2275" spans="1:28" x14ac:dyDescent="0.35">
      <c r="A2275" s="3"/>
      <c r="B2275" s="4"/>
      <c r="C2275" s="4"/>
      <c r="D2275" s="4"/>
      <c r="E2275" s="4"/>
      <c r="F2275" s="4"/>
      <c r="G2275" s="4"/>
      <c r="H2275" s="4"/>
      <c r="I2275" s="4"/>
      <c r="J2275" s="4"/>
      <c r="K2275" s="4"/>
      <c r="L2275" s="4"/>
      <c r="M2275" s="4"/>
      <c r="N2275" s="4"/>
      <c r="O2275" s="4"/>
      <c r="P2275" s="4"/>
      <c r="Q2275" s="4"/>
      <c r="R2275" s="4"/>
      <c r="S2275" s="4"/>
      <c r="T2275" s="4"/>
      <c r="U2275" s="4"/>
      <c r="V2275" s="4"/>
      <c r="W2275" s="4"/>
      <c r="X2275" s="4"/>
      <c r="Y2275" s="4"/>
      <c r="Z2275" s="4"/>
      <c r="AA2275" s="4"/>
      <c r="AB2275" s="5"/>
    </row>
    <row r="2276" spans="1:28" x14ac:dyDescent="0.35">
      <c r="A2276" s="3"/>
      <c r="B2276" s="4"/>
      <c r="C2276" s="4"/>
      <c r="D2276" s="4"/>
      <c r="E2276" s="4"/>
      <c r="F2276" s="4"/>
      <c r="G2276" s="4"/>
      <c r="H2276" s="4"/>
      <c r="I2276" s="4"/>
      <c r="J2276" s="4"/>
      <c r="K2276" s="4"/>
      <c r="L2276" s="4"/>
      <c r="M2276" s="4"/>
      <c r="N2276" s="4"/>
      <c r="O2276" s="4"/>
      <c r="P2276" s="4"/>
      <c r="Q2276" s="4"/>
      <c r="R2276" s="4"/>
      <c r="S2276" s="4"/>
      <c r="T2276" s="4"/>
      <c r="U2276" s="4"/>
      <c r="V2276" s="4"/>
      <c r="W2276" s="4"/>
      <c r="X2276" s="4"/>
      <c r="Y2276" s="4"/>
      <c r="Z2276" s="4"/>
      <c r="AA2276" s="4"/>
      <c r="AB2276" s="5"/>
    </row>
    <row r="2277" spans="1:28" x14ac:dyDescent="0.35">
      <c r="A2277" s="3"/>
      <c r="B2277" s="4"/>
      <c r="C2277" s="4"/>
      <c r="D2277" s="4"/>
      <c r="E2277" s="4"/>
      <c r="F2277" s="4"/>
      <c r="G2277" s="4"/>
      <c r="H2277" s="4"/>
      <c r="I2277" s="4"/>
      <c r="J2277" s="4"/>
      <c r="K2277" s="4"/>
      <c r="L2277" s="4"/>
      <c r="M2277" s="4"/>
      <c r="N2277" s="4"/>
      <c r="O2277" s="4"/>
      <c r="P2277" s="4"/>
      <c r="Q2277" s="4"/>
      <c r="R2277" s="4"/>
      <c r="S2277" s="4"/>
      <c r="T2277" s="4"/>
      <c r="U2277" s="4"/>
      <c r="V2277" s="4"/>
      <c r="W2277" s="4"/>
      <c r="X2277" s="4"/>
      <c r="Y2277" s="4"/>
      <c r="Z2277" s="4"/>
      <c r="AA2277" s="4"/>
      <c r="AB2277" s="5"/>
    </row>
    <row r="2278" spans="1:28" x14ac:dyDescent="0.35">
      <c r="A2278" s="3"/>
      <c r="B2278" s="4"/>
      <c r="C2278" s="4"/>
      <c r="D2278" s="4"/>
      <c r="E2278" s="4"/>
      <c r="F2278" s="4"/>
      <c r="G2278" s="4"/>
      <c r="H2278" s="4"/>
      <c r="I2278" s="4"/>
      <c r="J2278" s="4"/>
      <c r="K2278" s="4"/>
      <c r="L2278" s="4"/>
      <c r="M2278" s="4"/>
      <c r="N2278" s="4"/>
      <c r="O2278" s="4"/>
      <c r="P2278" s="4"/>
      <c r="Q2278" s="4"/>
      <c r="R2278" s="4"/>
      <c r="S2278" s="4"/>
      <c r="T2278" s="4"/>
      <c r="U2278" s="4"/>
      <c r="V2278" s="4"/>
      <c r="W2278" s="4"/>
      <c r="X2278" s="4"/>
      <c r="Y2278" s="4"/>
      <c r="Z2278" s="4"/>
      <c r="AA2278" s="4"/>
      <c r="AB2278" s="5"/>
    </row>
    <row r="2279" spans="1:28" x14ac:dyDescent="0.35">
      <c r="A2279" s="3"/>
      <c r="B2279" s="4"/>
      <c r="C2279" s="4"/>
      <c r="D2279" s="4"/>
      <c r="E2279" s="4"/>
      <c r="F2279" s="4"/>
      <c r="G2279" s="4"/>
      <c r="H2279" s="4"/>
      <c r="I2279" s="4"/>
      <c r="J2279" s="4"/>
      <c r="K2279" s="4"/>
      <c r="L2279" s="4"/>
      <c r="M2279" s="4"/>
      <c r="N2279" s="4"/>
      <c r="O2279" s="4"/>
      <c r="P2279" s="4"/>
      <c r="Q2279" s="4"/>
      <c r="R2279" s="4"/>
      <c r="S2279" s="4"/>
      <c r="T2279" s="4"/>
      <c r="U2279" s="4"/>
      <c r="V2279" s="4"/>
      <c r="W2279" s="4"/>
      <c r="X2279" s="4"/>
      <c r="Y2279" s="4"/>
      <c r="Z2279" s="4"/>
      <c r="AA2279" s="4"/>
      <c r="AB2279" s="5"/>
    </row>
    <row r="2280" spans="1:28" x14ac:dyDescent="0.35">
      <c r="A2280" s="3"/>
      <c r="B2280" s="4"/>
      <c r="C2280" s="4"/>
      <c r="D2280" s="4"/>
      <c r="E2280" s="4"/>
      <c r="F2280" s="4"/>
      <c r="G2280" s="4"/>
      <c r="H2280" s="4"/>
      <c r="I2280" s="4"/>
      <c r="J2280" s="4"/>
      <c r="K2280" s="4"/>
      <c r="L2280" s="4"/>
      <c r="M2280" s="4"/>
      <c r="N2280" s="4"/>
      <c r="O2280" s="4"/>
      <c r="P2280" s="4"/>
      <c r="Q2280" s="4"/>
      <c r="R2280" s="4"/>
      <c r="S2280" s="4"/>
      <c r="T2280" s="4"/>
      <c r="U2280" s="4"/>
      <c r="V2280" s="4"/>
      <c r="W2280" s="4"/>
      <c r="X2280" s="4"/>
      <c r="Y2280" s="4"/>
      <c r="Z2280" s="4"/>
      <c r="AA2280" s="4"/>
      <c r="AB2280" s="5"/>
    </row>
    <row r="2281" spans="1:28" x14ac:dyDescent="0.35">
      <c r="A2281" s="3"/>
      <c r="B2281" s="4"/>
      <c r="C2281" s="4"/>
      <c r="D2281" s="4"/>
      <c r="E2281" s="4"/>
      <c r="F2281" s="4"/>
      <c r="G2281" s="4"/>
      <c r="H2281" s="4"/>
      <c r="I2281" s="4"/>
      <c r="J2281" s="4"/>
      <c r="K2281" s="4"/>
      <c r="L2281" s="4"/>
      <c r="M2281" s="4"/>
      <c r="N2281" s="4"/>
      <c r="O2281" s="4"/>
      <c r="P2281" s="4"/>
      <c r="Q2281" s="4"/>
      <c r="R2281" s="4"/>
      <c r="S2281" s="4"/>
      <c r="T2281" s="4"/>
      <c r="U2281" s="4"/>
      <c r="V2281" s="4"/>
      <c r="W2281" s="4"/>
      <c r="X2281" s="4"/>
      <c r="Y2281" s="4"/>
      <c r="Z2281" s="4"/>
      <c r="AA2281" s="4"/>
      <c r="AB2281" s="5"/>
    </row>
    <row r="2282" spans="1:28" x14ac:dyDescent="0.35">
      <c r="A2282" s="3"/>
      <c r="B2282" s="4"/>
      <c r="C2282" s="4"/>
      <c r="D2282" s="4"/>
      <c r="E2282" s="4"/>
      <c r="F2282" s="4"/>
      <c r="G2282" s="4"/>
      <c r="H2282" s="4"/>
      <c r="I2282" s="4"/>
      <c r="J2282" s="4"/>
      <c r="K2282" s="4"/>
      <c r="L2282" s="4"/>
      <c r="M2282" s="4"/>
      <c r="N2282" s="4"/>
      <c r="O2282" s="4"/>
      <c r="P2282" s="4"/>
      <c r="Q2282" s="4"/>
      <c r="R2282" s="4"/>
      <c r="S2282" s="4"/>
      <c r="T2282" s="4"/>
      <c r="U2282" s="4"/>
      <c r="V2282" s="4"/>
      <c r="W2282" s="4"/>
      <c r="X2282" s="4"/>
      <c r="Y2282" s="4"/>
      <c r="Z2282" s="4"/>
      <c r="AA2282" s="4"/>
      <c r="AB2282" s="5"/>
    </row>
    <row r="2283" spans="1:28" x14ac:dyDescent="0.35">
      <c r="A2283" s="3"/>
      <c r="B2283" s="4"/>
      <c r="C2283" s="4"/>
      <c r="D2283" s="4"/>
      <c r="E2283" s="4"/>
      <c r="F2283" s="4"/>
      <c r="G2283" s="4"/>
      <c r="H2283" s="4"/>
      <c r="I2283" s="4"/>
      <c r="J2283" s="4"/>
      <c r="K2283" s="4"/>
      <c r="L2283" s="4"/>
      <c r="M2283" s="4"/>
      <c r="N2283" s="4"/>
      <c r="O2283" s="4"/>
      <c r="P2283" s="4"/>
      <c r="Q2283" s="4"/>
      <c r="R2283" s="4"/>
      <c r="S2283" s="4"/>
      <c r="T2283" s="4"/>
      <c r="U2283" s="4"/>
      <c r="V2283" s="4"/>
      <c r="W2283" s="4"/>
      <c r="X2283" s="4"/>
      <c r="Y2283" s="4"/>
      <c r="Z2283" s="4"/>
      <c r="AA2283" s="4"/>
      <c r="AB2283" s="5"/>
    </row>
    <row r="2284" spans="1:28" x14ac:dyDescent="0.35">
      <c r="A2284" s="3"/>
      <c r="B2284" s="4"/>
      <c r="C2284" s="4"/>
      <c r="D2284" s="4"/>
      <c r="E2284" s="4"/>
      <c r="F2284" s="4"/>
      <c r="G2284" s="4"/>
      <c r="H2284" s="4"/>
      <c r="I2284" s="4"/>
      <c r="J2284" s="4"/>
      <c r="K2284" s="4"/>
      <c r="L2284" s="4"/>
      <c r="M2284" s="4"/>
      <c r="N2284" s="4"/>
      <c r="O2284" s="4"/>
      <c r="P2284" s="4"/>
      <c r="Q2284" s="4"/>
      <c r="R2284" s="4"/>
      <c r="S2284" s="4"/>
      <c r="T2284" s="4"/>
      <c r="U2284" s="4"/>
      <c r="V2284" s="4"/>
      <c r="W2284" s="4"/>
      <c r="X2284" s="4"/>
      <c r="Y2284" s="4"/>
      <c r="Z2284" s="4"/>
      <c r="AA2284" s="4"/>
      <c r="AB2284" s="5"/>
    </row>
    <row r="2285" spans="1:28" x14ac:dyDescent="0.35">
      <c r="A2285" s="3"/>
      <c r="B2285" s="4"/>
      <c r="C2285" s="4"/>
      <c r="D2285" s="4"/>
      <c r="E2285" s="4"/>
      <c r="F2285" s="4"/>
      <c r="G2285" s="4"/>
      <c r="H2285" s="4"/>
      <c r="I2285" s="4"/>
      <c r="J2285" s="4"/>
      <c r="K2285" s="4"/>
      <c r="L2285" s="4"/>
      <c r="M2285" s="4"/>
      <c r="N2285" s="4"/>
      <c r="O2285" s="4"/>
      <c r="P2285" s="4"/>
      <c r="Q2285" s="4"/>
      <c r="R2285" s="4"/>
      <c r="S2285" s="4"/>
      <c r="T2285" s="4"/>
      <c r="U2285" s="4"/>
      <c r="V2285" s="4"/>
      <c r="W2285" s="4"/>
      <c r="X2285" s="4"/>
      <c r="Y2285" s="4"/>
      <c r="Z2285" s="4"/>
      <c r="AA2285" s="4"/>
      <c r="AB2285" s="5"/>
    </row>
    <row r="2286" spans="1:28" x14ac:dyDescent="0.35">
      <c r="A2286" s="3"/>
      <c r="B2286" s="4"/>
      <c r="C2286" s="4"/>
      <c r="D2286" s="4"/>
      <c r="E2286" s="4"/>
      <c r="F2286" s="4"/>
      <c r="G2286" s="4"/>
      <c r="H2286" s="4"/>
      <c r="I2286" s="4"/>
      <c r="J2286" s="4"/>
      <c r="K2286" s="4"/>
      <c r="L2286" s="4"/>
      <c r="M2286" s="4"/>
      <c r="N2286" s="4"/>
      <c r="O2286" s="4"/>
      <c r="P2286" s="4"/>
      <c r="Q2286" s="4"/>
      <c r="R2286" s="4"/>
      <c r="S2286" s="4"/>
      <c r="T2286" s="4"/>
      <c r="U2286" s="4"/>
      <c r="V2286" s="4"/>
      <c r="W2286" s="4"/>
      <c r="X2286" s="4"/>
      <c r="Y2286" s="4"/>
      <c r="Z2286" s="4"/>
      <c r="AA2286" s="4"/>
      <c r="AB2286" s="5"/>
    </row>
    <row r="2287" spans="1:28" x14ac:dyDescent="0.35">
      <c r="A2287" s="3"/>
      <c r="B2287" s="4"/>
      <c r="C2287" s="4"/>
      <c r="D2287" s="4"/>
      <c r="E2287" s="4"/>
      <c r="F2287" s="4"/>
      <c r="G2287" s="4"/>
      <c r="H2287" s="4"/>
      <c r="I2287" s="4"/>
      <c r="J2287" s="4"/>
      <c r="K2287" s="4"/>
      <c r="L2287" s="4"/>
      <c r="M2287" s="4"/>
      <c r="N2287" s="4"/>
      <c r="O2287" s="4"/>
      <c r="P2287" s="4"/>
      <c r="Q2287" s="4"/>
      <c r="R2287" s="4"/>
      <c r="S2287" s="4"/>
      <c r="T2287" s="4"/>
      <c r="U2287" s="4"/>
      <c r="V2287" s="4"/>
      <c r="W2287" s="4"/>
      <c r="X2287" s="4"/>
      <c r="Y2287" s="4"/>
      <c r="Z2287" s="4"/>
      <c r="AA2287" s="4"/>
      <c r="AB2287" s="5"/>
    </row>
    <row r="2288" spans="1:28" x14ac:dyDescent="0.35">
      <c r="A2288" s="3"/>
      <c r="B2288" s="4"/>
      <c r="C2288" s="4"/>
      <c r="D2288" s="4"/>
      <c r="E2288" s="4"/>
      <c r="F2288" s="4"/>
      <c r="G2288" s="4"/>
      <c r="H2288" s="4"/>
      <c r="I2288" s="4"/>
      <c r="J2288" s="4"/>
      <c r="K2288" s="4"/>
      <c r="L2288" s="4"/>
      <c r="M2288" s="4"/>
      <c r="N2288" s="4"/>
      <c r="O2288" s="4"/>
      <c r="P2288" s="4"/>
      <c r="Q2288" s="4"/>
      <c r="R2288" s="4"/>
      <c r="S2288" s="4"/>
      <c r="T2288" s="4"/>
      <c r="U2288" s="4"/>
      <c r="V2288" s="4"/>
      <c r="W2288" s="4"/>
      <c r="X2288" s="4"/>
      <c r="Y2288" s="4"/>
      <c r="Z2288" s="4"/>
      <c r="AA2288" s="4"/>
      <c r="AB2288" s="5"/>
    </row>
    <row r="2289" spans="1:28" x14ac:dyDescent="0.35">
      <c r="A2289" s="3"/>
      <c r="B2289" s="4"/>
      <c r="C2289" s="4"/>
      <c r="D2289" s="4"/>
      <c r="E2289" s="4"/>
      <c r="F2289" s="4"/>
      <c r="G2289" s="4"/>
      <c r="H2289" s="4"/>
      <c r="I2289" s="4"/>
      <c r="J2289" s="4"/>
      <c r="K2289" s="4"/>
      <c r="L2289" s="4"/>
      <c r="M2289" s="4"/>
      <c r="N2289" s="4"/>
      <c r="O2289" s="4"/>
      <c r="P2289" s="4"/>
      <c r="Q2289" s="4"/>
      <c r="R2289" s="4"/>
      <c r="S2289" s="4"/>
      <c r="T2289" s="4"/>
      <c r="U2289" s="4"/>
      <c r="V2289" s="4"/>
      <c r="W2289" s="4"/>
      <c r="X2289" s="4"/>
      <c r="Y2289" s="4"/>
      <c r="Z2289" s="4"/>
      <c r="AA2289" s="4"/>
      <c r="AB2289" s="5"/>
    </row>
    <row r="2290" spans="1:28" x14ac:dyDescent="0.35">
      <c r="A2290" s="3"/>
      <c r="B2290" s="4"/>
      <c r="C2290" s="4"/>
      <c r="D2290" s="4"/>
      <c r="E2290" s="4"/>
      <c r="F2290" s="4"/>
      <c r="G2290" s="4"/>
      <c r="H2290" s="4"/>
      <c r="I2290" s="4"/>
      <c r="J2290" s="4"/>
      <c r="K2290" s="4"/>
      <c r="L2290" s="4"/>
      <c r="M2290" s="4"/>
      <c r="N2290" s="4"/>
      <c r="O2290" s="4"/>
      <c r="P2290" s="4"/>
      <c r="Q2290" s="4"/>
      <c r="R2290" s="4"/>
      <c r="S2290" s="4"/>
      <c r="T2290" s="4"/>
      <c r="U2290" s="4"/>
      <c r="V2290" s="4"/>
      <c r="W2290" s="4"/>
      <c r="X2290" s="4"/>
      <c r="Y2290" s="4"/>
      <c r="Z2290" s="4"/>
      <c r="AA2290" s="4"/>
      <c r="AB2290" s="5"/>
    </row>
    <row r="2291" spans="1:28" x14ac:dyDescent="0.35">
      <c r="A2291" s="3"/>
      <c r="B2291" s="4"/>
      <c r="C2291" s="4"/>
      <c r="D2291" s="4"/>
      <c r="E2291" s="4"/>
      <c r="F2291" s="4"/>
      <c r="G2291" s="4"/>
      <c r="H2291" s="4"/>
      <c r="I2291" s="4"/>
      <c r="J2291" s="4"/>
      <c r="K2291" s="4"/>
      <c r="L2291" s="4"/>
      <c r="M2291" s="4"/>
      <c r="N2291" s="4"/>
      <c r="O2291" s="4"/>
      <c r="P2291" s="4"/>
      <c r="Q2291" s="4"/>
      <c r="R2291" s="4"/>
      <c r="S2291" s="4"/>
      <c r="T2291" s="4"/>
      <c r="U2291" s="4"/>
      <c r="V2291" s="4"/>
      <c r="W2291" s="4"/>
      <c r="X2291" s="4"/>
      <c r="Y2291" s="4"/>
      <c r="Z2291" s="4"/>
      <c r="AA2291" s="4"/>
      <c r="AB2291" s="5"/>
    </row>
    <row r="2292" spans="1:28" x14ac:dyDescent="0.35">
      <c r="A2292" s="3"/>
      <c r="B2292" s="4"/>
      <c r="C2292" s="4"/>
      <c r="D2292" s="4"/>
      <c r="E2292" s="4"/>
      <c r="F2292" s="4"/>
      <c r="G2292" s="4"/>
      <c r="H2292" s="4"/>
      <c r="I2292" s="4"/>
      <c r="J2292" s="4"/>
      <c r="K2292" s="4"/>
      <c r="L2292" s="4"/>
      <c r="M2292" s="4"/>
      <c r="N2292" s="4"/>
      <c r="O2292" s="4"/>
      <c r="P2292" s="4"/>
      <c r="Q2292" s="4"/>
      <c r="R2292" s="4"/>
      <c r="S2292" s="4"/>
      <c r="T2292" s="4"/>
      <c r="U2292" s="4"/>
      <c r="V2292" s="4"/>
      <c r="W2292" s="4"/>
      <c r="X2292" s="4"/>
      <c r="Y2292" s="4"/>
      <c r="Z2292" s="4"/>
      <c r="AA2292" s="4"/>
      <c r="AB2292" s="5"/>
    </row>
    <row r="2293" spans="1:28" x14ac:dyDescent="0.35">
      <c r="A2293" s="3"/>
      <c r="B2293" s="4"/>
      <c r="C2293" s="4"/>
      <c r="D2293" s="4"/>
      <c r="E2293" s="4"/>
      <c r="F2293" s="4"/>
      <c r="G2293" s="4"/>
      <c r="H2293" s="4"/>
      <c r="I2293" s="4"/>
      <c r="J2293" s="4"/>
      <c r="K2293" s="4"/>
      <c r="L2293" s="4"/>
      <c r="M2293" s="4"/>
      <c r="N2293" s="4"/>
      <c r="O2293" s="4"/>
      <c r="P2293" s="4"/>
      <c r="Q2293" s="4"/>
      <c r="R2293" s="4"/>
      <c r="S2293" s="4"/>
      <c r="T2293" s="4"/>
      <c r="U2293" s="4"/>
      <c r="V2293" s="4"/>
      <c r="W2293" s="4"/>
      <c r="X2293" s="4"/>
      <c r="Y2293" s="4"/>
      <c r="Z2293" s="4"/>
      <c r="AA2293" s="4"/>
      <c r="AB2293" s="5"/>
    </row>
    <row r="2294" spans="1:28" x14ac:dyDescent="0.35">
      <c r="A2294" s="3"/>
      <c r="B2294" s="4"/>
      <c r="C2294" s="4"/>
      <c r="D2294" s="4"/>
      <c r="E2294" s="4"/>
      <c r="F2294" s="4"/>
      <c r="G2294" s="4"/>
      <c r="H2294" s="4"/>
      <c r="I2294" s="4"/>
      <c r="J2294" s="4"/>
      <c r="K2294" s="4"/>
      <c r="L2294" s="4"/>
      <c r="M2294" s="4"/>
      <c r="N2294" s="4"/>
      <c r="O2294" s="4"/>
      <c r="P2294" s="4"/>
      <c r="Q2294" s="4"/>
      <c r="R2294" s="4"/>
      <c r="S2294" s="4"/>
      <c r="T2294" s="4"/>
      <c r="U2294" s="4"/>
      <c r="V2294" s="4"/>
      <c r="W2294" s="4"/>
      <c r="X2294" s="4"/>
      <c r="Y2294" s="4"/>
      <c r="Z2294" s="4"/>
      <c r="AA2294" s="4"/>
      <c r="AB2294" s="5"/>
    </row>
    <row r="2295" spans="1:28" x14ac:dyDescent="0.35">
      <c r="A2295" s="3"/>
      <c r="B2295" s="4"/>
      <c r="C2295" s="4"/>
      <c r="D2295" s="4"/>
      <c r="E2295" s="4"/>
      <c r="F2295" s="4"/>
      <c r="G2295" s="4"/>
      <c r="H2295" s="4"/>
      <c r="I2295" s="4"/>
      <c r="J2295" s="4"/>
      <c r="K2295" s="4"/>
      <c r="L2295" s="4"/>
      <c r="M2295" s="4"/>
      <c r="N2295" s="4"/>
      <c r="O2295" s="4"/>
      <c r="P2295" s="4"/>
      <c r="Q2295" s="4"/>
      <c r="R2295" s="4"/>
      <c r="S2295" s="4"/>
      <c r="T2295" s="4"/>
      <c r="U2295" s="4"/>
      <c r="V2295" s="4"/>
      <c r="W2295" s="4"/>
      <c r="X2295" s="4"/>
      <c r="Y2295" s="4"/>
      <c r="Z2295" s="4"/>
      <c r="AA2295" s="4"/>
      <c r="AB2295" s="5"/>
    </row>
    <row r="2296" spans="1:28" x14ac:dyDescent="0.35">
      <c r="A2296" s="3"/>
      <c r="B2296" s="4"/>
      <c r="C2296" s="4"/>
      <c r="D2296" s="4"/>
      <c r="E2296" s="4"/>
      <c r="F2296" s="4"/>
      <c r="G2296" s="4"/>
      <c r="H2296" s="4"/>
      <c r="I2296" s="4"/>
      <c r="J2296" s="4"/>
      <c r="K2296" s="4"/>
      <c r="L2296" s="4"/>
      <c r="M2296" s="4"/>
      <c r="N2296" s="4"/>
      <c r="O2296" s="4"/>
      <c r="P2296" s="4"/>
      <c r="Q2296" s="4"/>
      <c r="R2296" s="4"/>
      <c r="S2296" s="4"/>
      <c r="T2296" s="4"/>
      <c r="U2296" s="4"/>
      <c r="V2296" s="4"/>
      <c r="W2296" s="4"/>
      <c r="X2296" s="4"/>
      <c r="Y2296" s="4"/>
      <c r="Z2296" s="4"/>
      <c r="AA2296" s="4"/>
      <c r="AB2296" s="5"/>
    </row>
    <row r="2297" spans="1:28" x14ac:dyDescent="0.35">
      <c r="A2297" s="3"/>
      <c r="B2297" s="4"/>
      <c r="C2297" s="4"/>
      <c r="D2297" s="4"/>
      <c r="E2297" s="4"/>
      <c r="F2297" s="4"/>
      <c r="G2297" s="4"/>
      <c r="H2297" s="4"/>
      <c r="I2297" s="4"/>
      <c r="J2297" s="4"/>
      <c r="K2297" s="4"/>
      <c r="L2297" s="4"/>
      <c r="M2297" s="4"/>
      <c r="N2297" s="4"/>
      <c r="O2297" s="4"/>
      <c r="P2297" s="4"/>
      <c r="Q2297" s="4"/>
      <c r="R2297" s="4"/>
      <c r="S2297" s="4"/>
      <c r="T2297" s="4"/>
      <c r="U2297" s="4"/>
      <c r="V2297" s="4"/>
      <c r="W2297" s="4"/>
      <c r="X2297" s="4"/>
      <c r="Y2297" s="4"/>
      <c r="Z2297" s="4"/>
      <c r="AA2297" s="4"/>
      <c r="AB2297" s="5"/>
    </row>
    <row r="2298" spans="1:28" x14ac:dyDescent="0.35">
      <c r="A2298" s="3"/>
      <c r="B2298" s="4"/>
      <c r="C2298" s="4"/>
      <c r="D2298" s="4"/>
      <c r="E2298" s="4"/>
      <c r="F2298" s="4"/>
      <c r="G2298" s="4"/>
      <c r="H2298" s="4"/>
      <c r="I2298" s="4"/>
      <c r="J2298" s="4"/>
      <c r="K2298" s="4"/>
      <c r="L2298" s="4"/>
      <c r="M2298" s="4"/>
      <c r="N2298" s="4"/>
      <c r="O2298" s="4"/>
      <c r="P2298" s="4"/>
      <c r="Q2298" s="4"/>
      <c r="R2298" s="4"/>
      <c r="S2298" s="4"/>
      <c r="T2298" s="4"/>
      <c r="U2298" s="4"/>
      <c r="V2298" s="4"/>
      <c r="W2298" s="4"/>
      <c r="X2298" s="4"/>
      <c r="Y2298" s="4"/>
      <c r="Z2298" s="4"/>
      <c r="AA2298" s="4"/>
      <c r="AB2298" s="5"/>
    </row>
    <row r="2299" spans="1:28" x14ac:dyDescent="0.35">
      <c r="A2299" s="3"/>
      <c r="B2299" s="4"/>
      <c r="C2299" s="4"/>
      <c r="D2299" s="4"/>
      <c r="E2299" s="4"/>
      <c r="F2299" s="4"/>
      <c r="G2299" s="4"/>
      <c r="H2299" s="4"/>
      <c r="I2299" s="4"/>
      <c r="J2299" s="4"/>
      <c r="K2299" s="4"/>
      <c r="L2299" s="4"/>
      <c r="M2299" s="4"/>
      <c r="N2299" s="4"/>
      <c r="O2299" s="4"/>
      <c r="P2299" s="4"/>
      <c r="Q2299" s="4"/>
      <c r="R2299" s="4"/>
      <c r="S2299" s="4"/>
      <c r="T2299" s="4"/>
      <c r="U2299" s="4"/>
      <c r="V2299" s="4"/>
      <c r="W2299" s="4"/>
      <c r="X2299" s="4"/>
      <c r="Y2299" s="4"/>
      <c r="Z2299" s="4"/>
      <c r="AA2299" s="4"/>
      <c r="AB2299" s="5"/>
    </row>
    <row r="2300" spans="1:28" x14ac:dyDescent="0.35">
      <c r="A2300" s="3"/>
      <c r="B2300" s="4"/>
      <c r="C2300" s="4"/>
      <c r="D2300" s="4"/>
      <c r="E2300" s="4"/>
      <c r="F2300" s="4"/>
      <c r="G2300" s="4"/>
      <c r="H2300" s="4"/>
      <c r="I2300" s="4"/>
      <c r="J2300" s="4"/>
      <c r="K2300" s="4"/>
      <c r="L2300" s="4"/>
      <c r="M2300" s="4"/>
      <c r="N2300" s="4"/>
      <c r="O2300" s="4"/>
      <c r="P2300" s="4"/>
      <c r="Q2300" s="4"/>
      <c r="R2300" s="4"/>
      <c r="S2300" s="4"/>
      <c r="T2300" s="4"/>
      <c r="U2300" s="4"/>
      <c r="V2300" s="4"/>
      <c r="W2300" s="4"/>
      <c r="X2300" s="4"/>
      <c r="Y2300" s="4"/>
      <c r="Z2300" s="4"/>
      <c r="AA2300" s="4"/>
      <c r="AB2300" s="5"/>
    </row>
    <row r="2301" spans="1:28" x14ac:dyDescent="0.35">
      <c r="A2301" s="3"/>
      <c r="B2301" s="4"/>
      <c r="C2301" s="4"/>
      <c r="D2301" s="4"/>
      <c r="E2301" s="4"/>
      <c r="F2301" s="4"/>
      <c r="G2301" s="4"/>
      <c r="H2301" s="4"/>
      <c r="I2301" s="4"/>
      <c r="J2301" s="4"/>
      <c r="K2301" s="4"/>
      <c r="L2301" s="4"/>
      <c r="M2301" s="4"/>
      <c r="N2301" s="4"/>
      <c r="O2301" s="4"/>
      <c r="P2301" s="4"/>
      <c r="Q2301" s="4"/>
      <c r="R2301" s="4"/>
      <c r="S2301" s="4"/>
      <c r="T2301" s="4"/>
      <c r="U2301" s="4"/>
      <c r="V2301" s="4"/>
      <c r="W2301" s="4"/>
      <c r="X2301" s="4"/>
      <c r="Y2301" s="4"/>
      <c r="Z2301" s="4"/>
      <c r="AA2301" s="4"/>
      <c r="AB2301" s="5"/>
    </row>
    <row r="2302" spans="1:28" x14ac:dyDescent="0.35">
      <c r="A2302" s="3"/>
      <c r="B2302" s="4"/>
      <c r="C2302" s="4"/>
      <c r="D2302" s="4"/>
      <c r="E2302" s="4"/>
      <c r="F2302" s="4"/>
      <c r="G2302" s="4"/>
      <c r="H2302" s="4"/>
      <c r="I2302" s="4"/>
      <c r="J2302" s="4"/>
      <c r="K2302" s="4"/>
      <c r="L2302" s="4"/>
      <c r="M2302" s="4"/>
      <c r="N2302" s="4"/>
      <c r="O2302" s="4"/>
      <c r="P2302" s="4"/>
      <c r="Q2302" s="4"/>
      <c r="R2302" s="4"/>
      <c r="S2302" s="4"/>
      <c r="T2302" s="4"/>
      <c r="U2302" s="4"/>
      <c r="V2302" s="4"/>
      <c r="W2302" s="4"/>
      <c r="X2302" s="4"/>
      <c r="Y2302" s="4"/>
      <c r="Z2302" s="4"/>
      <c r="AA2302" s="4"/>
      <c r="AB2302" s="5"/>
    </row>
    <row r="2303" spans="1:28" x14ac:dyDescent="0.35">
      <c r="A2303" s="3"/>
      <c r="B2303" s="4"/>
      <c r="C2303" s="4"/>
      <c r="D2303" s="4"/>
      <c r="E2303" s="4"/>
      <c r="F2303" s="4"/>
      <c r="G2303" s="4"/>
      <c r="H2303" s="4"/>
      <c r="I2303" s="4"/>
      <c r="J2303" s="4"/>
      <c r="K2303" s="4"/>
      <c r="L2303" s="4"/>
      <c r="M2303" s="4"/>
      <c r="N2303" s="4"/>
      <c r="O2303" s="4"/>
      <c r="P2303" s="4"/>
      <c r="Q2303" s="4"/>
      <c r="R2303" s="4"/>
      <c r="S2303" s="4"/>
      <c r="T2303" s="4"/>
      <c r="U2303" s="4"/>
      <c r="V2303" s="4"/>
      <c r="W2303" s="4"/>
      <c r="X2303" s="4"/>
      <c r="Y2303" s="4"/>
      <c r="Z2303" s="4"/>
      <c r="AA2303" s="4"/>
      <c r="AB2303" s="5"/>
    </row>
    <row r="2304" spans="1:28" x14ac:dyDescent="0.35">
      <c r="A2304" s="3"/>
      <c r="B2304" s="4"/>
      <c r="C2304" s="4"/>
      <c r="D2304" s="4"/>
      <c r="E2304" s="4"/>
      <c r="F2304" s="4"/>
      <c r="G2304" s="4"/>
      <c r="H2304" s="4"/>
      <c r="I2304" s="4"/>
      <c r="J2304" s="4"/>
      <c r="K2304" s="4"/>
      <c r="L2304" s="4"/>
      <c r="M2304" s="4"/>
      <c r="N2304" s="4"/>
      <c r="O2304" s="4"/>
      <c r="P2304" s="4"/>
      <c r="Q2304" s="4"/>
      <c r="R2304" s="4"/>
      <c r="S2304" s="4"/>
      <c r="T2304" s="4"/>
      <c r="U2304" s="4"/>
      <c r="V2304" s="4"/>
      <c r="W2304" s="4"/>
      <c r="X2304" s="4"/>
      <c r="Y2304" s="4"/>
      <c r="Z2304" s="4"/>
      <c r="AA2304" s="4"/>
      <c r="AB2304" s="5"/>
    </row>
    <row r="2305" spans="1:28" x14ac:dyDescent="0.35">
      <c r="A2305" s="3"/>
      <c r="B2305" s="4"/>
      <c r="C2305" s="4"/>
      <c r="D2305" s="4"/>
      <c r="E2305" s="4"/>
      <c r="F2305" s="4"/>
      <c r="G2305" s="4"/>
      <c r="H2305" s="4"/>
      <c r="I2305" s="4"/>
      <c r="J2305" s="4"/>
      <c r="K2305" s="4"/>
      <c r="L2305" s="4"/>
      <c r="M2305" s="4"/>
      <c r="N2305" s="4"/>
      <c r="O2305" s="4"/>
      <c r="P2305" s="4"/>
      <c r="Q2305" s="4"/>
      <c r="R2305" s="4"/>
      <c r="S2305" s="4"/>
      <c r="T2305" s="4"/>
      <c r="U2305" s="4"/>
      <c r="V2305" s="4"/>
      <c r="W2305" s="4"/>
      <c r="X2305" s="4"/>
      <c r="Y2305" s="4"/>
      <c r="Z2305" s="4"/>
      <c r="AA2305" s="4"/>
      <c r="AB2305" s="5"/>
    </row>
    <row r="2306" spans="1:28" x14ac:dyDescent="0.35">
      <c r="A2306" s="3"/>
      <c r="B2306" s="4"/>
      <c r="C2306" s="4"/>
      <c r="D2306" s="4"/>
      <c r="E2306" s="4"/>
      <c r="F2306" s="4"/>
      <c r="G2306" s="4"/>
      <c r="H2306" s="4"/>
      <c r="I2306" s="4"/>
      <c r="J2306" s="4"/>
      <c r="K2306" s="4"/>
      <c r="L2306" s="4"/>
      <c r="M2306" s="4"/>
      <c r="N2306" s="4"/>
      <c r="O2306" s="4"/>
      <c r="P2306" s="4"/>
      <c r="Q2306" s="4"/>
      <c r="R2306" s="4"/>
      <c r="S2306" s="4"/>
      <c r="T2306" s="4"/>
      <c r="U2306" s="4"/>
      <c r="V2306" s="4"/>
      <c r="W2306" s="4"/>
      <c r="X2306" s="4"/>
      <c r="Y2306" s="4"/>
      <c r="Z2306" s="4"/>
      <c r="AA2306" s="4"/>
      <c r="AB2306" s="5"/>
    </row>
    <row r="2307" spans="1:28" x14ac:dyDescent="0.35">
      <c r="A2307" s="3"/>
      <c r="B2307" s="4"/>
      <c r="C2307" s="4"/>
      <c r="D2307" s="4"/>
      <c r="E2307" s="4"/>
      <c r="F2307" s="4"/>
      <c r="G2307" s="4"/>
      <c r="H2307" s="4"/>
      <c r="I2307" s="4"/>
      <c r="J2307" s="4"/>
      <c r="K2307" s="4"/>
      <c r="L2307" s="4"/>
      <c r="M2307" s="4"/>
      <c r="N2307" s="4"/>
      <c r="O2307" s="4"/>
      <c r="P2307" s="4"/>
      <c r="Q2307" s="4"/>
      <c r="R2307" s="4"/>
      <c r="S2307" s="4"/>
      <c r="T2307" s="4"/>
      <c r="U2307" s="4"/>
      <c r="V2307" s="4"/>
      <c r="W2307" s="4"/>
      <c r="X2307" s="4"/>
      <c r="Y2307" s="4"/>
      <c r="Z2307" s="4"/>
      <c r="AA2307" s="4"/>
      <c r="AB2307" s="5"/>
    </row>
    <row r="2308" spans="1:28" x14ac:dyDescent="0.35">
      <c r="A2308" s="3"/>
      <c r="B2308" s="4"/>
      <c r="C2308" s="4"/>
      <c r="D2308" s="4"/>
      <c r="E2308" s="4"/>
      <c r="F2308" s="4"/>
      <c r="G2308" s="4"/>
      <c r="H2308" s="4"/>
      <c r="I2308" s="4"/>
      <c r="J2308" s="4"/>
      <c r="K2308" s="4"/>
      <c r="L2308" s="4"/>
      <c r="M2308" s="4"/>
      <c r="N2308" s="4"/>
      <c r="O2308" s="4"/>
      <c r="P2308" s="4"/>
      <c r="Q2308" s="4"/>
      <c r="R2308" s="4"/>
      <c r="S2308" s="4"/>
      <c r="T2308" s="4"/>
      <c r="U2308" s="4"/>
      <c r="V2308" s="4"/>
      <c r="W2308" s="4"/>
      <c r="X2308" s="4"/>
      <c r="Y2308" s="4"/>
      <c r="Z2308" s="4"/>
      <c r="AA2308" s="4"/>
      <c r="AB2308" s="5"/>
    </row>
    <row r="2309" spans="1:28" x14ac:dyDescent="0.35">
      <c r="A2309" s="3"/>
      <c r="B2309" s="4"/>
      <c r="C2309" s="4"/>
      <c r="D2309" s="4"/>
      <c r="E2309" s="4"/>
      <c r="F2309" s="4"/>
      <c r="G2309" s="4"/>
      <c r="H2309" s="4"/>
      <c r="I2309" s="4"/>
      <c r="J2309" s="4"/>
      <c r="K2309" s="4"/>
      <c r="L2309" s="4"/>
      <c r="M2309" s="4"/>
      <c r="N2309" s="4"/>
      <c r="O2309" s="4"/>
      <c r="P2309" s="4"/>
      <c r="Q2309" s="4"/>
      <c r="R2309" s="4"/>
      <c r="S2309" s="4"/>
      <c r="T2309" s="4"/>
      <c r="U2309" s="4"/>
      <c r="V2309" s="4"/>
      <c r="W2309" s="4"/>
      <c r="X2309" s="4"/>
      <c r="Y2309" s="4"/>
      <c r="Z2309" s="4"/>
      <c r="AA2309" s="4"/>
      <c r="AB2309" s="5"/>
    </row>
    <row r="2310" spans="1:28" x14ac:dyDescent="0.35">
      <c r="A2310" s="3"/>
      <c r="B2310" s="4"/>
      <c r="C2310" s="4"/>
      <c r="D2310" s="4"/>
      <c r="E2310" s="4"/>
      <c r="F2310" s="4"/>
      <c r="G2310" s="4"/>
      <c r="H2310" s="4"/>
      <c r="I2310" s="4"/>
      <c r="J2310" s="4"/>
      <c r="K2310" s="4"/>
      <c r="L2310" s="4"/>
      <c r="M2310" s="4"/>
      <c r="N2310" s="4"/>
      <c r="O2310" s="4"/>
      <c r="P2310" s="4"/>
      <c r="Q2310" s="4"/>
      <c r="R2310" s="4"/>
      <c r="S2310" s="4"/>
      <c r="T2310" s="4"/>
      <c r="U2310" s="4"/>
      <c r="V2310" s="4"/>
      <c r="W2310" s="4"/>
      <c r="X2310" s="4"/>
      <c r="Y2310" s="4"/>
      <c r="Z2310" s="4"/>
      <c r="AA2310" s="4"/>
      <c r="AB2310" s="5"/>
    </row>
    <row r="2311" spans="1:28" x14ac:dyDescent="0.35">
      <c r="A2311" s="3"/>
      <c r="B2311" s="4"/>
      <c r="C2311" s="4"/>
      <c r="D2311" s="4"/>
      <c r="E2311" s="4"/>
      <c r="F2311" s="4"/>
      <c r="G2311" s="4"/>
      <c r="H2311" s="4"/>
      <c r="I2311" s="4"/>
      <c r="J2311" s="4"/>
      <c r="K2311" s="4"/>
      <c r="L2311" s="4"/>
      <c r="M2311" s="4"/>
      <c r="N2311" s="4"/>
      <c r="O2311" s="4"/>
      <c r="P2311" s="4"/>
      <c r="Q2311" s="4"/>
      <c r="R2311" s="4"/>
      <c r="S2311" s="4"/>
      <c r="T2311" s="4"/>
      <c r="U2311" s="4"/>
      <c r="V2311" s="4"/>
      <c r="W2311" s="4"/>
      <c r="X2311" s="4"/>
      <c r="Y2311" s="4"/>
      <c r="Z2311" s="4"/>
      <c r="AA2311" s="4"/>
      <c r="AB2311" s="5"/>
    </row>
    <row r="2312" spans="1:28" x14ac:dyDescent="0.35">
      <c r="A2312" s="3"/>
      <c r="B2312" s="4"/>
      <c r="C2312" s="4"/>
      <c r="D2312" s="4"/>
      <c r="E2312" s="4"/>
      <c r="F2312" s="4"/>
      <c r="G2312" s="4"/>
      <c r="H2312" s="4"/>
      <c r="I2312" s="4"/>
      <c r="J2312" s="4"/>
      <c r="K2312" s="4"/>
      <c r="L2312" s="4"/>
      <c r="M2312" s="4"/>
      <c r="N2312" s="4"/>
      <c r="O2312" s="4"/>
      <c r="P2312" s="4"/>
      <c r="Q2312" s="4"/>
      <c r="R2312" s="4"/>
      <c r="S2312" s="4"/>
      <c r="T2312" s="4"/>
      <c r="U2312" s="4"/>
      <c r="V2312" s="4"/>
      <c r="W2312" s="4"/>
      <c r="X2312" s="4"/>
      <c r="Y2312" s="4"/>
      <c r="Z2312" s="4"/>
      <c r="AA2312" s="4"/>
      <c r="AB2312" s="5"/>
    </row>
    <row r="2313" spans="1:28" x14ac:dyDescent="0.35">
      <c r="A2313" s="3"/>
      <c r="B2313" s="4"/>
      <c r="C2313" s="4"/>
      <c r="D2313" s="4"/>
      <c r="E2313" s="4"/>
      <c r="F2313" s="4"/>
      <c r="G2313" s="4"/>
      <c r="H2313" s="4"/>
      <c r="I2313" s="4"/>
      <c r="J2313" s="4"/>
      <c r="K2313" s="4"/>
      <c r="L2313" s="4"/>
      <c r="M2313" s="4"/>
      <c r="N2313" s="4"/>
      <c r="O2313" s="4"/>
      <c r="P2313" s="4"/>
      <c r="Q2313" s="4"/>
      <c r="R2313" s="4"/>
      <c r="S2313" s="4"/>
      <c r="T2313" s="4"/>
      <c r="U2313" s="4"/>
      <c r="V2313" s="4"/>
      <c r="W2313" s="4"/>
      <c r="X2313" s="4"/>
      <c r="Y2313" s="4"/>
      <c r="Z2313" s="4"/>
      <c r="AA2313" s="4"/>
      <c r="AB2313" s="5"/>
    </row>
    <row r="2314" spans="1:28" x14ac:dyDescent="0.35">
      <c r="A2314" s="3"/>
      <c r="B2314" s="4"/>
      <c r="C2314" s="4"/>
      <c r="D2314" s="4"/>
      <c r="E2314" s="4"/>
      <c r="F2314" s="4"/>
      <c r="G2314" s="4"/>
      <c r="H2314" s="4"/>
      <c r="I2314" s="4"/>
      <c r="J2314" s="4"/>
      <c r="K2314" s="4"/>
      <c r="L2314" s="4"/>
      <c r="M2314" s="4"/>
      <c r="N2314" s="4"/>
      <c r="O2314" s="4"/>
      <c r="P2314" s="4"/>
      <c r="Q2314" s="4"/>
      <c r="R2314" s="4"/>
      <c r="S2314" s="4"/>
      <c r="T2314" s="4"/>
      <c r="U2314" s="4"/>
      <c r="V2314" s="4"/>
      <c r="W2314" s="4"/>
      <c r="X2314" s="4"/>
      <c r="Y2314" s="4"/>
      <c r="Z2314" s="4"/>
      <c r="AA2314" s="4"/>
      <c r="AB2314" s="5"/>
    </row>
    <row r="2315" spans="1:28" x14ac:dyDescent="0.35">
      <c r="A2315" s="3"/>
      <c r="B2315" s="4"/>
      <c r="C2315" s="4"/>
      <c r="D2315" s="4"/>
      <c r="E2315" s="4"/>
      <c r="F2315" s="4"/>
      <c r="G2315" s="4"/>
      <c r="H2315" s="4"/>
      <c r="I2315" s="4"/>
      <c r="J2315" s="4"/>
      <c r="K2315" s="4"/>
      <c r="L2315" s="4"/>
      <c r="M2315" s="4"/>
      <c r="N2315" s="4"/>
      <c r="O2315" s="4"/>
      <c r="P2315" s="4"/>
      <c r="Q2315" s="4"/>
      <c r="R2315" s="4"/>
      <c r="S2315" s="4"/>
      <c r="T2315" s="4"/>
      <c r="U2315" s="4"/>
      <c r="V2315" s="4"/>
      <c r="W2315" s="4"/>
      <c r="X2315" s="4"/>
      <c r="Y2315" s="4"/>
      <c r="Z2315" s="4"/>
      <c r="AA2315" s="4"/>
      <c r="AB2315" s="5"/>
    </row>
    <row r="2316" spans="1:28" x14ac:dyDescent="0.35">
      <c r="A2316" s="3"/>
      <c r="B2316" s="4"/>
      <c r="C2316" s="4"/>
      <c r="D2316" s="4"/>
      <c r="E2316" s="4"/>
      <c r="F2316" s="4"/>
      <c r="G2316" s="4"/>
      <c r="H2316" s="4"/>
      <c r="I2316" s="4"/>
      <c r="J2316" s="4"/>
      <c r="K2316" s="4"/>
      <c r="L2316" s="4"/>
      <c r="M2316" s="4"/>
      <c r="N2316" s="4"/>
      <c r="O2316" s="4"/>
      <c r="P2316" s="4"/>
      <c r="Q2316" s="4"/>
      <c r="R2316" s="4"/>
      <c r="S2316" s="4"/>
      <c r="T2316" s="4"/>
      <c r="U2316" s="4"/>
      <c r="V2316" s="4"/>
      <c r="W2316" s="4"/>
      <c r="X2316" s="4"/>
      <c r="Y2316" s="4"/>
      <c r="Z2316" s="4"/>
      <c r="AA2316" s="4"/>
      <c r="AB2316" s="5"/>
    </row>
    <row r="2317" spans="1:28" x14ac:dyDescent="0.35">
      <c r="A2317" s="3"/>
      <c r="B2317" s="4"/>
      <c r="C2317" s="4"/>
      <c r="D2317" s="4"/>
      <c r="E2317" s="4"/>
      <c r="F2317" s="4"/>
      <c r="G2317" s="4"/>
      <c r="H2317" s="4"/>
      <c r="I2317" s="4"/>
      <c r="J2317" s="4"/>
      <c r="K2317" s="4"/>
      <c r="L2317" s="4"/>
      <c r="M2317" s="4"/>
      <c r="N2317" s="4"/>
      <c r="O2317" s="4"/>
      <c r="P2317" s="4"/>
      <c r="Q2317" s="4"/>
      <c r="R2317" s="4"/>
      <c r="S2317" s="4"/>
      <c r="T2317" s="4"/>
      <c r="U2317" s="4"/>
      <c r="V2317" s="4"/>
      <c r="W2317" s="4"/>
      <c r="X2317" s="4"/>
      <c r="Y2317" s="4"/>
      <c r="Z2317" s="4"/>
      <c r="AA2317" s="4"/>
      <c r="AB2317" s="5"/>
    </row>
    <row r="2318" spans="1:28" x14ac:dyDescent="0.35">
      <c r="A2318" s="3"/>
      <c r="B2318" s="4"/>
      <c r="C2318" s="4"/>
      <c r="D2318" s="4"/>
      <c r="E2318" s="4"/>
      <c r="F2318" s="4"/>
      <c r="G2318" s="4"/>
      <c r="H2318" s="4"/>
      <c r="I2318" s="4"/>
      <c r="J2318" s="4"/>
      <c r="K2318" s="4"/>
      <c r="L2318" s="4"/>
      <c r="M2318" s="4"/>
      <c r="N2318" s="4"/>
      <c r="O2318" s="4"/>
      <c r="P2318" s="4"/>
      <c r="Q2318" s="4"/>
      <c r="R2318" s="4"/>
      <c r="S2318" s="4"/>
      <c r="T2318" s="4"/>
      <c r="U2318" s="4"/>
      <c r="V2318" s="4"/>
      <c r="W2318" s="4"/>
      <c r="X2318" s="4"/>
      <c r="Y2318" s="4"/>
      <c r="Z2318" s="4"/>
      <c r="AA2318" s="4"/>
      <c r="AB2318" s="5"/>
    </row>
    <row r="2319" spans="1:28" x14ac:dyDescent="0.35">
      <c r="A2319" s="3"/>
      <c r="B2319" s="4"/>
      <c r="C2319" s="4"/>
      <c r="D2319" s="4"/>
      <c r="E2319" s="4"/>
      <c r="F2319" s="4"/>
      <c r="G2319" s="4"/>
      <c r="H2319" s="4"/>
      <c r="I2319" s="4"/>
      <c r="J2319" s="4"/>
      <c r="K2319" s="4"/>
      <c r="L2319" s="4"/>
      <c r="M2319" s="4"/>
      <c r="N2319" s="4"/>
      <c r="O2319" s="4"/>
      <c r="P2319" s="4"/>
      <c r="Q2319" s="4"/>
      <c r="R2319" s="4"/>
      <c r="S2319" s="4"/>
      <c r="T2319" s="4"/>
      <c r="U2319" s="4"/>
      <c r="V2319" s="4"/>
      <c r="W2319" s="4"/>
      <c r="X2319" s="4"/>
      <c r="Y2319" s="4"/>
      <c r="Z2319" s="4"/>
      <c r="AA2319" s="4"/>
      <c r="AB2319" s="5"/>
    </row>
    <row r="2320" spans="1:28" x14ac:dyDescent="0.35">
      <c r="A2320" s="3"/>
      <c r="B2320" s="4"/>
      <c r="C2320" s="4"/>
      <c r="D2320" s="4"/>
      <c r="E2320" s="4"/>
      <c r="F2320" s="4"/>
      <c r="G2320" s="4"/>
      <c r="H2320" s="4"/>
      <c r="I2320" s="4"/>
      <c r="J2320" s="4"/>
      <c r="K2320" s="4"/>
      <c r="L2320" s="4"/>
      <c r="M2320" s="4"/>
      <c r="N2320" s="4"/>
      <c r="O2320" s="4"/>
      <c r="P2320" s="4"/>
      <c r="Q2320" s="4"/>
      <c r="R2320" s="4"/>
      <c r="S2320" s="4"/>
      <c r="T2320" s="4"/>
      <c r="U2320" s="4"/>
      <c r="V2320" s="4"/>
      <c r="W2320" s="4"/>
      <c r="X2320" s="4"/>
      <c r="Y2320" s="4"/>
      <c r="Z2320" s="4"/>
      <c r="AA2320" s="4"/>
      <c r="AB2320" s="5"/>
    </row>
    <row r="2321" spans="1:28" x14ac:dyDescent="0.35">
      <c r="A2321" s="3"/>
      <c r="B2321" s="4"/>
      <c r="C2321" s="4"/>
      <c r="D2321" s="4"/>
      <c r="E2321" s="4"/>
      <c r="F2321" s="4"/>
      <c r="G2321" s="4"/>
      <c r="H2321" s="4"/>
      <c r="I2321" s="4"/>
      <c r="J2321" s="4"/>
      <c r="K2321" s="4"/>
      <c r="L2321" s="4"/>
      <c r="M2321" s="4"/>
      <c r="N2321" s="4"/>
      <c r="O2321" s="4"/>
      <c r="P2321" s="4"/>
      <c r="Q2321" s="4"/>
      <c r="R2321" s="4"/>
      <c r="S2321" s="4"/>
      <c r="T2321" s="4"/>
      <c r="U2321" s="4"/>
      <c r="V2321" s="4"/>
      <c r="W2321" s="4"/>
      <c r="X2321" s="4"/>
      <c r="Y2321" s="4"/>
      <c r="Z2321" s="4"/>
      <c r="AA2321" s="4"/>
      <c r="AB2321" s="5"/>
    </row>
    <row r="2322" spans="1:28" x14ac:dyDescent="0.35">
      <c r="A2322" s="3"/>
      <c r="B2322" s="4"/>
      <c r="C2322" s="4"/>
      <c r="D2322" s="4"/>
      <c r="E2322" s="4"/>
      <c r="F2322" s="4"/>
      <c r="G2322" s="4"/>
      <c r="H2322" s="4"/>
      <c r="I2322" s="4"/>
      <c r="J2322" s="4"/>
      <c r="K2322" s="4"/>
      <c r="L2322" s="4"/>
      <c r="M2322" s="4"/>
      <c r="N2322" s="4"/>
      <c r="O2322" s="4"/>
      <c r="P2322" s="4"/>
      <c r="Q2322" s="4"/>
      <c r="R2322" s="4"/>
      <c r="S2322" s="4"/>
      <c r="T2322" s="4"/>
      <c r="U2322" s="4"/>
      <c r="V2322" s="4"/>
      <c r="W2322" s="4"/>
      <c r="X2322" s="4"/>
      <c r="Y2322" s="4"/>
      <c r="Z2322" s="4"/>
      <c r="AA2322" s="4"/>
      <c r="AB2322" s="5"/>
    </row>
    <row r="2323" spans="1:28" x14ac:dyDescent="0.35">
      <c r="A2323" s="3"/>
      <c r="B2323" s="4"/>
      <c r="C2323" s="4"/>
      <c r="D2323" s="4"/>
      <c r="E2323" s="4"/>
      <c r="F2323" s="4"/>
      <c r="G2323" s="4"/>
      <c r="H2323" s="4"/>
      <c r="I2323" s="4"/>
      <c r="J2323" s="4"/>
      <c r="K2323" s="4"/>
      <c r="L2323" s="4"/>
      <c r="M2323" s="4"/>
      <c r="N2323" s="4"/>
      <c r="O2323" s="4"/>
      <c r="P2323" s="4"/>
      <c r="Q2323" s="4"/>
      <c r="R2323" s="4"/>
      <c r="S2323" s="4"/>
      <c r="T2323" s="4"/>
      <c r="U2323" s="4"/>
      <c r="V2323" s="4"/>
      <c r="W2323" s="4"/>
      <c r="X2323" s="4"/>
      <c r="Y2323" s="4"/>
      <c r="Z2323" s="4"/>
      <c r="AA2323" s="4"/>
      <c r="AB2323" s="5"/>
    </row>
    <row r="2324" spans="1:28" x14ac:dyDescent="0.35">
      <c r="A2324" s="3"/>
      <c r="B2324" s="4"/>
      <c r="C2324" s="4"/>
      <c r="D2324" s="4"/>
      <c r="E2324" s="4"/>
      <c r="F2324" s="4"/>
      <c r="G2324" s="4"/>
      <c r="H2324" s="4"/>
      <c r="I2324" s="4"/>
      <c r="J2324" s="4"/>
      <c r="K2324" s="4"/>
      <c r="L2324" s="4"/>
      <c r="M2324" s="4"/>
      <c r="N2324" s="4"/>
      <c r="O2324" s="4"/>
      <c r="P2324" s="4"/>
      <c r="Q2324" s="4"/>
      <c r="R2324" s="4"/>
      <c r="S2324" s="4"/>
      <c r="T2324" s="4"/>
      <c r="U2324" s="4"/>
      <c r="V2324" s="4"/>
      <c r="W2324" s="4"/>
      <c r="X2324" s="4"/>
      <c r="Y2324" s="4"/>
      <c r="Z2324" s="4"/>
      <c r="AA2324" s="4"/>
      <c r="AB2324" s="5"/>
    </row>
    <row r="2325" spans="1:28" x14ac:dyDescent="0.35">
      <c r="A2325" s="3"/>
      <c r="B2325" s="4"/>
      <c r="C2325" s="4"/>
      <c r="D2325" s="4"/>
      <c r="E2325" s="4"/>
      <c r="F2325" s="4"/>
      <c r="G2325" s="4"/>
      <c r="H2325" s="4"/>
      <c r="I2325" s="4"/>
      <c r="J2325" s="4"/>
      <c r="K2325" s="4"/>
      <c r="L2325" s="4"/>
      <c r="M2325" s="4"/>
      <c r="N2325" s="4"/>
      <c r="O2325" s="4"/>
      <c r="P2325" s="4"/>
      <c r="Q2325" s="4"/>
      <c r="R2325" s="4"/>
      <c r="S2325" s="4"/>
      <c r="T2325" s="4"/>
      <c r="U2325" s="4"/>
      <c r="V2325" s="4"/>
      <c r="W2325" s="4"/>
      <c r="X2325" s="4"/>
      <c r="Y2325" s="4"/>
      <c r="Z2325" s="4"/>
      <c r="AA2325" s="4"/>
      <c r="AB2325" s="5"/>
    </row>
    <row r="2326" spans="1:28" x14ac:dyDescent="0.35">
      <c r="A2326" s="3"/>
      <c r="B2326" s="4"/>
      <c r="C2326" s="4"/>
      <c r="D2326" s="4"/>
      <c r="E2326" s="4"/>
      <c r="F2326" s="4"/>
      <c r="G2326" s="4"/>
      <c r="H2326" s="4"/>
      <c r="I2326" s="4"/>
      <c r="J2326" s="4"/>
      <c r="K2326" s="4"/>
      <c r="L2326" s="4"/>
      <c r="M2326" s="4"/>
      <c r="N2326" s="4"/>
      <c r="O2326" s="4"/>
      <c r="P2326" s="4"/>
      <c r="Q2326" s="4"/>
      <c r="R2326" s="4"/>
      <c r="S2326" s="4"/>
      <c r="T2326" s="4"/>
      <c r="U2326" s="4"/>
      <c r="V2326" s="4"/>
      <c r="W2326" s="4"/>
      <c r="X2326" s="4"/>
      <c r="Y2326" s="4"/>
      <c r="Z2326" s="4"/>
      <c r="AA2326" s="4"/>
      <c r="AB2326" s="5"/>
    </row>
    <row r="2327" spans="1:28" x14ac:dyDescent="0.35">
      <c r="A2327" s="3"/>
      <c r="B2327" s="4"/>
      <c r="C2327" s="4"/>
      <c r="D2327" s="4"/>
      <c r="E2327" s="4"/>
      <c r="F2327" s="4"/>
      <c r="G2327" s="4"/>
      <c r="H2327" s="4"/>
      <c r="I2327" s="4"/>
      <c r="J2327" s="4"/>
      <c r="K2327" s="4"/>
      <c r="L2327" s="4"/>
      <c r="M2327" s="4"/>
      <c r="N2327" s="4"/>
      <c r="O2327" s="4"/>
      <c r="P2327" s="4"/>
      <c r="Q2327" s="4"/>
      <c r="R2327" s="4"/>
      <c r="S2327" s="4"/>
      <c r="T2327" s="4"/>
      <c r="U2327" s="4"/>
      <c r="V2327" s="4"/>
      <c r="W2327" s="4"/>
      <c r="X2327" s="4"/>
      <c r="Y2327" s="4"/>
      <c r="Z2327" s="4"/>
      <c r="AA2327" s="4"/>
      <c r="AB2327" s="5"/>
    </row>
    <row r="2328" spans="1:28" x14ac:dyDescent="0.35">
      <c r="A2328" s="3"/>
      <c r="B2328" s="4"/>
      <c r="C2328" s="4"/>
      <c r="D2328" s="4"/>
      <c r="E2328" s="4"/>
      <c r="F2328" s="4"/>
      <c r="G2328" s="4"/>
      <c r="H2328" s="4"/>
      <c r="I2328" s="4"/>
      <c r="J2328" s="4"/>
      <c r="K2328" s="4"/>
      <c r="L2328" s="4"/>
      <c r="M2328" s="4"/>
      <c r="N2328" s="4"/>
      <c r="O2328" s="4"/>
      <c r="P2328" s="4"/>
      <c r="Q2328" s="4"/>
      <c r="R2328" s="4"/>
      <c r="S2328" s="4"/>
      <c r="T2328" s="4"/>
      <c r="U2328" s="4"/>
      <c r="V2328" s="4"/>
      <c r="W2328" s="4"/>
      <c r="X2328" s="4"/>
      <c r="Y2328" s="4"/>
      <c r="Z2328" s="4"/>
      <c r="AA2328" s="4"/>
      <c r="AB2328" s="5"/>
    </row>
    <row r="2329" spans="1:28" x14ac:dyDescent="0.35">
      <c r="A2329" s="3"/>
      <c r="B2329" s="4"/>
      <c r="C2329" s="4"/>
      <c r="D2329" s="4"/>
      <c r="E2329" s="4"/>
      <c r="F2329" s="4"/>
      <c r="G2329" s="4"/>
      <c r="H2329" s="4"/>
      <c r="I2329" s="4"/>
      <c r="J2329" s="4"/>
      <c r="K2329" s="4"/>
      <c r="L2329" s="4"/>
      <c r="M2329" s="4"/>
      <c r="N2329" s="4"/>
      <c r="O2329" s="4"/>
      <c r="P2329" s="4"/>
      <c r="Q2329" s="4"/>
      <c r="R2329" s="4"/>
      <c r="S2329" s="4"/>
      <c r="T2329" s="4"/>
      <c r="U2329" s="4"/>
      <c r="V2329" s="4"/>
      <c r="W2329" s="4"/>
      <c r="X2329" s="4"/>
      <c r="Y2329" s="4"/>
      <c r="Z2329" s="4"/>
      <c r="AA2329" s="4"/>
      <c r="AB2329" s="5"/>
    </row>
    <row r="2330" spans="1:28" x14ac:dyDescent="0.35">
      <c r="A2330" s="3"/>
      <c r="B2330" s="4"/>
      <c r="C2330" s="4"/>
      <c r="D2330" s="4"/>
      <c r="E2330" s="4"/>
      <c r="F2330" s="4"/>
      <c r="G2330" s="4"/>
      <c r="H2330" s="4"/>
      <c r="I2330" s="4"/>
      <c r="J2330" s="4"/>
      <c r="K2330" s="4"/>
      <c r="L2330" s="4"/>
      <c r="M2330" s="4"/>
      <c r="N2330" s="4"/>
      <c r="O2330" s="4"/>
      <c r="P2330" s="4"/>
      <c r="Q2330" s="4"/>
      <c r="R2330" s="4"/>
      <c r="S2330" s="4"/>
      <c r="T2330" s="4"/>
      <c r="U2330" s="4"/>
      <c r="V2330" s="4"/>
      <c r="W2330" s="4"/>
      <c r="X2330" s="4"/>
      <c r="Y2330" s="4"/>
      <c r="Z2330" s="4"/>
      <c r="AA2330" s="4"/>
      <c r="AB2330" s="5"/>
    </row>
    <row r="2331" spans="1:28" x14ac:dyDescent="0.35">
      <c r="A2331" s="3"/>
      <c r="B2331" s="4"/>
      <c r="C2331" s="4"/>
      <c r="D2331" s="4"/>
      <c r="E2331" s="4"/>
      <c r="F2331" s="4"/>
      <c r="G2331" s="4"/>
      <c r="H2331" s="4"/>
      <c r="I2331" s="4"/>
      <c r="J2331" s="4"/>
      <c r="K2331" s="4"/>
      <c r="L2331" s="4"/>
      <c r="M2331" s="4"/>
      <c r="N2331" s="4"/>
      <c r="O2331" s="4"/>
      <c r="P2331" s="4"/>
      <c r="Q2331" s="4"/>
      <c r="R2331" s="4"/>
      <c r="S2331" s="4"/>
      <c r="T2331" s="4"/>
      <c r="U2331" s="4"/>
      <c r="V2331" s="4"/>
      <c r="W2331" s="4"/>
      <c r="X2331" s="4"/>
      <c r="Y2331" s="4"/>
      <c r="Z2331" s="4"/>
      <c r="AA2331" s="4"/>
      <c r="AB2331" s="5"/>
    </row>
    <row r="2332" spans="1:28" x14ac:dyDescent="0.35">
      <c r="A2332" s="3"/>
      <c r="B2332" s="4"/>
      <c r="C2332" s="4"/>
      <c r="D2332" s="4"/>
      <c r="E2332" s="4"/>
      <c r="F2332" s="4"/>
      <c r="G2332" s="4"/>
      <c r="H2332" s="4"/>
      <c r="I2332" s="4"/>
      <c r="J2332" s="4"/>
      <c r="K2332" s="4"/>
      <c r="L2332" s="4"/>
      <c r="M2332" s="4"/>
      <c r="N2332" s="4"/>
      <c r="O2332" s="4"/>
      <c r="P2332" s="4"/>
      <c r="Q2332" s="4"/>
      <c r="R2332" s="4"/>
      <c r="S2332" s="4"/>
      <c r="T2332" s="4"/>
      <c r="U2332" s="4"/>
      <c r="V2332" s="4"/>
      <c r="W2332" s="4"/>
      <c r="X2332" s="4"/>
      <c r="Y2332" s="4"/>
      <c r="Z2332" s="4"/>
      <c r="AA2332" s="4"/>
      <c r="AB2332" s="5"/>
    </row>
    <row r="2333" spans="1:28" x14ac:dyDescent="0.35">
      <c r="A2333" s="3"/>
      <c r="B2333" s="4"/>
      <c r="C2333" s="4"/>
      <c r="D2333" s="4"/>
      <c r="E2333" s="4"/>
      <c r="F2333" s="4"/>
      <c r="G2333" s="4"/>
      <c r="H2333" s="4"/>
      <c r="I2333" s="4"/>
      <c r="J2333" s="4"/>
      <c r="K2333" s="4"/>
      <c r="L2333" s="4"/>
      <c r="M2333" s="4"/>
      <c r="N2333" s="4"/>
      <c r="O2333" s="4"/>
      <c r="P2333" s="4"/>
      <c r="Q2333" s="4"/>
      <c r="R2333" s="4"/>
      <c r="S2333" s="4"/>
      <c r="T2333" s="4"/>
      <c r="U2333" s="4"/>
      <c r="V2333" s="4"/>
      <c r="W2333" s="4"/>
      <c r="X2333" s="4"/>
      <c r="Y2333" s="4"/>
      <c r="Z2333" s="4"/>
      <c r="AA2333" s="4"/>
      <c r="AB2333" s="5"/>
    </row>
    <row r="2334" spans="1:28" x14ac:dyDescent="0.35">
      <c r="A2334" s="3"/>
      <c r="B2334" s="4"/>
      <c r="C2334" s="4"/>
      <c r="D2334" s="4"/>
      <c r="E2334" s="4"/>
      <c r="F2334" s="4"/>
      <c r="G2334" s="4"/>
      <c r="H2334" s="4"/>
      <c r="I2334" s="4"/>
      <c r="J2334" s="4"/>
      <c r="K2334" s="4"/>
      <c r="L2334" s="4"/>
      <c r="M2334" s="4"/>
      <c r="N2334" s="4"/>
      <c r="O2334" s="4"/>
      <c r="P2334" s="4"/>
      <c r="Q2334" s="4"/>
      <c r="R2334" s="4"/>
      <c r="S2334" s="4"/>
      <c r="T2334" s="4"/>
      <c r="U2334" s="4"/>
      <c r="V2334" s="4"/>
      <c r="W2334" s="4"/>
      <c r="X2334" s="4"/>
      <c r="Y2334" s="4"/>
      <c r="Z2334" s="4"/>
      <c r="AA2334" s="4"/>
      <c r="AB2334" s="5"/>
    </row>
    <row r="2335" spans="1:28" x14ac:dyDescent="0.35">
      <c r="A2335" s="3"/>
      <c r="B2335" s="4"/>
      <c r="C2335" s="4"/>
      <c r="D2335" s="4"/>
      <c r="E2335" s="4"/>
      <c r="F2335" s="4"/>
      <c r="G2335" s="4"/>
      <c r="H2335" s="4"/>
      <c r="I2335" s="4"/>
      <c r="J2335" s="4"/>
      <c r="K2335" s="4"/>
      <c r="L2335" s="4"/>
      <c r="M2335" s="4"/>
      <c r="N2335" s="4"/>
      <c r="O2335" s="4"/>
      <c r="P2335" s="4"/>
      <c r="Q2335" s="4"/>
      <c r="R2335" s="4"/>
      <c r="S2335" s="4"/>
      <c r="T2335" s="4"/>
      <c r="U2335" s="4"/>
      <c r="V2335" s="4"/>
      <c r="W2335" s="4"/>
      <c r="X2335" s="4"/>
      <c r="Y2335" s="4"/>
      <c r="Z2335" s="4"/>
      <c r="AA2335" s="4"/>
      <c r="AB2335" s="5"/>
    </row>
    <row r="2336" spans="1:28" x14ac:dyDescent="0.35">
      <c r="A2336" s="3"/>
      <c r="B2336" s="4"/>
      <c r="C2336" s="4"/>
      <c r="D2336" s="4"/>
      <c r="E2336" s="4"/>
      <c r="F2336" s="4"/>
      <c r="G2336" s="4"/>
      <c r="H2336" s="4"/>
      <c r="I2336" s="4"/>
      <c r="J2336" s="4"/>
      <c r="K2336" s="4"/>
      <c r="L2336" s="4"/>
      <c r="M2336" s="4"/>
      <c r="N2336" s="4"/>
      <c r="O2336" s="4"/>
      <c r="P2336" s="4"/>
      <c r="Q2336" s="4"/>
      <c r="R2336" s="4"/>
      <c r="S2336" s="4"/>
      <c r="T2336" s="4"/>
      <c r="U2336" s="4"/>
      <c r="V2336" s="4"/>
      <c r="W2336" s="4"/>
      <c r="X2336" s="4"/>
      <c r="Y2336" s="4"/>
      <c r="Z2336" s="4"/>
      <c r="AA2336" s="4"/>
      <c r="AB2336" s="5"/>
    </row>
    <row r="2337" spans="1:28" x14ac:dyDescent="0.35">
      <c r="A2337" s="3"/>
      <c r="B2337" s="4"/>
      <c r="C2337" s="4"/>
      <c r="D2337" s="4"/>
      <c r="E2337" s="4"/>
      <c r="F2337" s="4"/>
      <c r="G2337" s="4"/>
      <c r="H2337" s="4"/>
      <c r="I2337" s="4"/>
      <c r="J2337" s="4"/>
      <c r="K2337" s="4"/>
      <c r="L2337" s="4"/>
      <c r="M2337" s="4"/>
      <c r="N2337" s="4"/>
      <c r="O2337" s="4"/>
      <c r="P2337" s="4"/>
      <c r="Q2337" s="4"/>
      <c r="R2337" s="4"/>
      <c r="S2337" s="4"/>
      <c r="T2337" s="4"/>
      <c r="U2337" s="4"/>
      <c r="V2337" s="4"/>
      <c r="W2337" s="4"/>
      <c r="X2337" s="4"/>
      <c r="Y2337" s="4"/>
      <c r="Z2337" s="4"/>
      <c r="AA2337" s="4"/>
      <c r="AB2337" s="5"/>
    </row>
    <row r="2338" spans="1:28" x14ac:dyDescent="0.35">
      <c r="A2338" s="3"/>
      <c r="B2338" s="4"/>
      <c r="C2338" s="4"/>
      <c r="D2338" s="4"/>
      <c r="E2338" s="4"/>
      <c r="F2338" s="4"/>
      <c r="G2338" s="4"/>
      <c r="H2338" s="4"/>
      <c r="I2338" s="4"/>
      <c r="J2338" s="4"/>
      <c r="K2338" s="4"/>
      <c r="L2338" s="4"/>
      <c r="M2338" s="4"/>
      <c r="N2338" s="4"/>
      <c r="O2338" s="4"/>
      <c r="P2338" s="4"/>
      <c r="Q2338" s="4"/>
      <c r="R2338" s="4"/>
      <c r="S2338" s="4"/>
      <c r="T2338" s="4"/>
      <c r="U2338" s="4"/>
      <c r="V2338" s="4"/>
      <c r="W2338" s="4"/>
      <c r="X2338" s="4"/>
      <c r="Y2338" s="4"/>
      <c r="Z2338" s="4"/>
      <c r="AA2338" s="4"/>
      <c r="AB2338" s="5"/>
    </row>
    <row r="2339" spans="1:28" x14ac:dyDescent="0.35">
      <c r="A2339" s="3"/>
      <c r="B2339" s="4"/>
      <c r="C2339" s="4"/>
      <c r="D2339" s="4"/>
      <c r="E2339" s="4"/>
      <c r="F2339" s="4"/>
      <c r="G2339" s="4"/>
      <c r="H2339" s="4"/>
      <c r="I2339" s="4"/>
      <c r="J2339" s="4"/>
      <c r="K2339" s="4"/>
      <c r="L2339" s="4"/>
      <c r="M2339" s="4"/>
      <c r="N2339" s="4"/>
      <c r="O2339" s="4"/>
      <c r="P2339" s="4"/>
      <c r="Q2339" s="4"/>
      <c r="R2339" s="4"/>
      <c r="S2339" s="4"/>
      <c r="T2339" s="4"/>
      <c r="U2339" s="4"/>
      <c r="V2339" s="4"/>
      <c r="W2339" s="4"/>
      <c r="X2339" s="4"/>
      <c r="Y2339" s="4"/>
      <c r="Z2339" s="4"/>
      <c r="AA2339" s="4"/>
      <c r="AB2339" s="5"/>
    </row>
    <row r="2340" spans="1:28" x14ac:dyDescent="0.35">
      <c r="A2340" s="3"/>
      <c r="B2340" s="4"/>
      <c r="C2340" s="4"/>
      <c r="D2340" s="4"/>
      <c r="E2340" s="4"/>
      <c r="F2340" s="4"/>
      <c r="G2340" s="4"/>
      <c r="H2340" s="4"/>
      <c r="I2340" s="4"/>
      <c r="J2340" s="4"/>
      <c r="K2340" s="4"/>
      <c r="L2340" s="4"/>
      <c r="M2340" s="4"/>
      <c r="N2340" s="4"/>
      <c r="O2340" s="4"/>
      <c r="P2340" s="4"/>
      <c r="Q2340" s="4"/>
      <c r="R2340" s="4"/>
      <c r="S2340" s="4"/>
      <c r="T2340" s="4"/>
      <c r="U2340" s="4"/>
      <c r="V2340" s="4"/>
      <c r="W2340" s="4"/>
      <c r="X2340" s="4"/>
      <c r="Y2340" s="4"/>
      <c r="Z2340" s="4"/>
      <c r="AA2340" s="4"/>
      <c r="AB2340" s="5"/>
    </row>
    <row r="2341" spans="1:28" x14ac:dyDescent="0.35">
      <c r="A2341" s="3"/>
      <c r="B2341" s="4"/>
      <c r="C2341" s="4"/>
      <c r="D2341" s="4"/>
      <c r="E2341" s="4"/>
      <c r="F2341" s="4"/>
      <c r="G2341" s="4"/>
      <c r="H2341" s="4"/>
      <c r="I2341" s="4"/>
      <c r="J2341" s="4"/>
      <c r="K2341" s="4"/>
      <c r="L2341" s="4"/>
      <c r="M2341" s="4"/>
      <c r="N2341" s="4"/>
      <c r="O2341" s="4"/>
      <c r="P2341" s="4"/>
      <c r="Q2341" s="4"/>
      <c r="R2341" s="4"/>
      <c r="S2341" s="4"/>
      <c r="T2341" s="4"/>
      <c r="U2341" s="4"/>
      <c r="V2341" s="4"/>
      <c r="W2341" s="4"/>
      <c r="X2341" s="4"/>
      <c r="Y2341" s="4"/>
      <c r="Z2341" s="4"/>
      <c r="AA2341" s="4"/>
      <c r="AB2341" s="5"/>
    </row>
    <row r="2342" spans="1:28" x14ac:dyDescent="0.35">
      <c r="A2342" s="3"/>
      <c r="B2342" s="4"/>
      <c r="C2342" s="4"/>
      <c r="D2342" s="4"/>
      <c r="E2342" s="4"/>
      <c r="F2342" s="4"/>
      <c r="G2342" s="4"/>
      <c r="H2342" s="4"/>
      <c r="I2342" s="4"/>
      <c r="J2342" s="4"/>
      <c r="K2342" s="4"/>
      <c r="L2342" s="4"/>
      <c r="M2342" s="4"/>
      <c r="N2342" s="4"/>
      <c r="O2342" s="4"/>
      <c r="P2342" s="4"/>
      <c r="Q2342" s="4"/>
      <c r="R2342" s="4"/>
      <c r="S2342" s="4"/>
      <c r="T2342" s="4"/>
      <c r="U2342" s="4"/>
      <c r="V2342" s="4"/>
      <c r="W2342" s="4"/>
      <c r="X2342" s="4"/>
      <c r="Y2342" s="4"/>
      <c r="Z2342" s="4"/>
      <c r="AA2342" s="4"/>
      <c r="AB2342" s="5"/>
    </row>
    <row r="2343" spans="1:28" x14ac:dyDescent="0.35">
      <c r="A2343" s="3"/>
      <c r="B2343" s="4"/>
      <c r="C2343" s="4"/>
      <c r="D2343" s="4"/>
      <c r="E2343" s="4"/>
      <c r="F2343" s="4"/>
      <c r="G2343" s="4"/>
      <c r="H2343" s="4"/>
      <c r="I2343" s="4"/>
      <c r="J2343" s="4"/>
      <c r="K2343" s="4"/>
      <c r="L2343" s="4"/>
      <c r="M2343" s="4"/>
      <c r="N2343" s="4"/>
      <c r="O2343" s="4"/>
      <c r="P2343" s="4"/>
      <c r="Q2343" s="4"/>
      <c r="R2343" s="4"/>
      <c r="S2343" s="4"/>
      <c r="T2343" s="4"/>
      <c r="U2343" s="4"/>
      <c r="V2343" s="4"/>
      <c r="W2343" s="4"/>
      <c r="X2343" s="4"/>
      <c r="Y2343" s="4"/>
      <c r="Z2343" s="4"/>
      <c r="AA2343" s="4"/>
      <c r="AB2343" s="5"/>
    </row>
    <row r="2344" spans="1:28" x14ac:dyDescent="0.35">
      <c r="A2344" s="3"/>
      <c r="B2344" s="4"/>
      <c r="C2344" s="4"/>
      <c r="D2344" s="4"/>
      <c r="E2344" s="4"/>
      <c r="F2344" s="4"/>
      <c r="G2344" s="4"/>
      <c r="H2344" s="4"/>
      <c r="I2344" s="4"/>
      <c r="J2344" s="4"/>
      <c r="K2344" s="4"/>
      <c r="L2344" s="4"/>
      <c r="M2344" s="4"/>
      <c r="N2344" s="4"/>
      <c r="O2344" s="4"/>
      <c r="P2344" s="4"/>
      <c r="Q2344" s="4"/>
      <c r="R2344" s="4"/>
      <c r="S2344" s="4"/>
      <c r="T2344" s="4"/>
      <c r="U2344" s="4"/>
      <c r="V2344" s="4"/>
      <c r="W2344" s="4"/>
      <c r="X2344" s="4"/>
      <c r="Y2344" s="4"/>
      <c r="Z2344" s="4"/>
      <c r="AA2344" s="4"/>
      <c r="AB2344" s="5"/>
    </row>
    <row r="2345" spans="1:28" x14ac:dyDescent="0.35">
      <c r="A2345" s="3"/>
      <c r="B2345" s="4"/>
      <c r="C2345" s="4"/>
      <c r="D2345" s="4"/>
      <c r="E2345" s="4"/>
      <c r="F2345" s="4"/>
      <c r="G2345" s="4"/>
      <c r="H2345" s="4"/>
      <c r="I2345" s="4"/>
      <c r="J2345" s="4"/>
      <c r="K2345" s="4"/>
      <c r="L2345" s="4"/>
      <c r="M2345" s="4"/>
      <c r="N2345" s="4"/>
      <c r="O2345" s="4"/>
      <c r="P2345" s="4"/>
      <c r="Q2345" s="4"/>
      <c r="R2345" s="4"/>
      <c r="S2345" s="4"/>
      <c r="T2345" s="4"/>
      <c r="U2345" s="4"/>
      <c r="V2345" s="4"/>
      <c r="W2345" s="4"/>
      <c r="X2345" s="4"/>
      <c r="Y2345" s="4"/>
      <c r="Z2345" s="4"/>
      <c r="AA2345" s="4"/>
      <c r="AB2345" s="5"/>
    </row>
    <row r="2346" spans="1:28" x14ac:dyDescent="0.35">
      <c r="A2346" s="3"/>
      <c r="B2346" s="4"/>
      <c r="C2346" s="4"/>
      <c r="D2346" s="4"/>
      <c r="E2346" s="4"/>
      <c r="F2346" s="4"/>
      <c r="G2346" s="4"/>
      <c r="H2346" s="4"/>
      <c r="I2346" s="4"/>
      <c r="J2346" s="4"/>
      <c r="K2346" s="4"/>
      <c r="L2346" s="4"/>
      <c r="M2346" s="4"/>
      <c r="N2346" s="4"/>
      <c r="O2346" s="4"/>
      <c r="P2346" s="4"/>
      <c r="Q2346" s="4"/>
      <c r="R2346" s="4"/>
      <c r="S2346" s="4"/>
      <c r="T2346" s="4"/>
      <c r="U2346" s="4"/>
      <c r="V2346" s="4"/>
      <c r="W2346" s="4"/>
      <c r="X2346" s="4"/>
      <c r="Y2346" s="4"/>
      <c r="Z2346" s="4"/>
      <c r="AA2346" s="4"/>
      <c r="AB2346" s="5"/>
    </row>
    <row r="2347" spans="1:28" x14ac:dyDescent="0.35">
      <c r="A2347" s="3"/>
      <c r="B2347" s="4"/>
      <c r="C2347" s="4"/>
      <c r="D2347" s="4"/>
      <c r="E2347" s="4"/>
      <c r="F2347" s="4"/>
      <c r="G2347" s="4"/>
      <c r="H2347" s="4"/>
      <c r="I2347" s="4"/>
      <c r="J2347" s="4"/>
      <c r="K2347" s="4"/>
      <c r="L2347" s="4"/>
      <c r="M2347" s="4"/>
      <c r="N2347" s="4"/>
      <c r="O2347" s="4"/>
      <c r="P2347" s="4"/>
      <c r="Q2347" s="4"/>
      <c r="R2347" s="4"/>
      <c r="S2347" s="4"/>
      <c r="T2347" s="4"/>
      <c r="U2347" s="4"/>
      <c r="V2347" s="4"/>
      <c r="W2347" s="4"/>
      <c r="X2347" s="4"/>
      <c r="Y2347" s="4"/>
      <c r="Z2347" s="4"/>
      <c r="AA2347" s="4"/>
      <c r="AB2347" s="5"/>
    </row>
    <row r="2348" spans="1:28" x14ac:dyDescent="0.35">
      <c r="A2348" s="3"/>
      <c r="B2348" s="4"/>
      <c r="C2348" s="4"/>
      <c r="D2348" s="4"/>
      <c r="E2348" s="4"/>
      <c r="F2348" s="4"/>
      <c r="G2348" s="4"/>
      <c r="H2348" s="4"/>
      <c r="I2348" s="4"/>
      <c r="J2348" s="4"/>
      <c r="K2348" s="4"/>
      <c r="L2348" s="4"/>
      <c r="M2348" s="4"/>
      <c r="N2348" s="4"/>
      <c r="O2348" s="4"/>
      <c r="P2348" s="4"/>
      <c r="Q2348" s="4"/>
      <c r="R2348" s="4"/>
      <c r="S2348" s="4"/>
      <c r="T2348" s="4"/>
      <c r="U2348" s="4"/>
      <c r="V2348" s="4"/>
      <c r="W2348" s="4"/>
      <c r="X2348" s="4"/>
      <c r="Y2348" s="4"/>
      <c r="Z2348" s="4"/>
      <c r="AA2348" s="4"/>
      <c r="AB2348" s="5"/>
    </row>
    <row r="2349" spans="1:28" x14ac:dyDescent="0.35">
      <c r="A2349" s="3"/>
      <c r="B2349" s="4"/>
      <c r="C2349" s="4"/>
      <c r="D2349" s="4"/>
      <c r="E2349" s="4"/>
      <c r="F2349" s="4"/>
      <c r="G2349" s="4"/>
      <c r="H2349" s="4"/>
      <c r="I2349" s="4"/>
      <c r="J2349" s="4"/>
      <c r="K2349" s="4"/>
      <c r="L2349" s="4"/>
      <c r="M2349" s="4"/>
      <c r="N2349" s="4"/>
      <c r="O2349" s="4"/>
      <c r="P2349" s="4"/>
      <c r="Q2349" s="4"/>
      <c r="R2349" s="4"/>
      <c r="S2349" s="4"/>
      <c r="T2349" s="4"/>
      <c r="U2349" s="4"/>
      <c r="V2349" s="4"/>
      <c r="W2349" s="4"/>
      <c r="X2349" s="4"/>
      <c r="Y2349" s="4"/>
      <c r="Z2349" s="4"/>
      <c r="AA2349" s="4"/>
      <c r="AB2349" s="5"/>
    </row>
    <row r="2350" spans="1:28" x14ac:dyDescent="0.35">
      <c r="A2350" s="3"/>
      <c r="B2350" s="4"/>
      <c r="C2350" s="4"/>
      <c r="D2350" s="4"/>
      <c r="E2350" s="4"/>
      <c r="F2350" s="4"/>
      <c r="G2350" s="4"/>
      <c r="H2350" s="4"/>
      <c r="I2350" s="4"/>
      <c r="J2350" s="4"/>
      <c r="K2350" s="4"/>
      <c r="L2350" s="4"/>
      <c r="M2350" s="4"/>
      <c r="N2350" s="4"/>
      <c r="O2350" s="4"/>
      <c r="P2350" s="4"/>
      <c r="Q2350" s="4"/>
      <c r="R2350" s="4"/>
      <c r="S2350" s="4"/>
      <c r="T2350" s="4"/>
      <c r="U2350" s="4"/>
      <c r="V2350" s="4"/>
      <c r="W2350" s="4"/>
      <c r="X2350" s="4"/>
      <c r="Y2350" s="4"/>
      <c r="Z2350" s="4"/>
      <c r="AA2350" s="4"/>
      <c r="AB2350" s="5"/>
    </row>
    <row r="2351" spans="1:28" x14ac:dyDescent="0.35">
      <c r="A2351" s="3"/>
      <c r="B2351" s="4"/>
      <c r="C2351" s="4"/>
      <c r="D2351" s="4"/>
      <c r="E2351" s="4"/>
      <c r="F2351" s="4"/>
      <c r="G2351" s="4"/>
      <c r="H2351" s="4"/>
      <c r="I2351" s="4"/>
      <c r="J2351" s="4"/>
      <c r="K2351" s="4"/>
      <c r="L2351" s="4"/>
      <c r="M2351" s="4"/>
      <c r="N2351" s="4"/>
      <c r="O2351" s="4"/>
      <c r="P2351" s="4"/>
      <c r="Q2351" s="4"/>
      <c r="R2351" s="4"/>
      <c r="S2351" s="4"/>
      <c r="T2351" s="4"/>
      <c r="U2351" s="4"/>
      <c r="V2351" s="4"/>
      <c r="W2351" s="4"/>
      <c r="X2351" s="4"/>
      <c r="Y2351" s="4"/>
      <c r="Z2351" s="4"/>
      <c r="AA2351" s="4"/>
      <c r="AB2351" s="5"/>
    </row>
    <row r="2352" spans="1:28" x14ac:dyDescent="0.35">
      <c r="A2352" s="3"/>
      <c r="B2352" s="4"/>
      <c r="C2352" s="4"/>
      <c r="D2352" s="4"/>
      <c r="E2352" s="4"/>
      <c r="F2352" s="4"/>
      <c r="G2352" s="4"/>
      <c r="H2352" s="4"/>
      <c r="I2352" s="4"/>
      <c r="J2352" s="4"/>
      <c r="K2352" s="4"/>
      <c r="L2352" s="4"/>
      <c r="M2352" s="4"/>
      <c r="N2352" s="4"/>
      <c r="O2352" s="4"/>
      <c r="P2352" s="4"/>
      <c r="Q2352" s="4"/>
      <c r="R2352" s="4"/>
      <c r="S2352" s="4"/>
      <c r="T2352" s="4"/>
      <c r="U2352" s="4"/>
      <c r="V2352" s="4"/>
      <c r="W2352" s="4"/>
      <c r="X2352" s="4"/>
      <c r="Y2352" s="4"/>
      <c r="Z2352" s="4"/>
      <c r="AA2352" s="4"/>
      <c r="AB2352" s="5"/>
    </row>
    <row r="2353" spans="1:28" x14ac:dyDescent="0.35">
      <c r="A2353" s="3"/>
      <c r="B2353" s="4"/>
      <c r="C2353" s="4"/>
      <c r="D2353" s="4"/>
      <c r="E2353" s="4"/>
      <c r="F2353" s="4"/>
      <c r="G2353" s="4"/>
      <c r="H2353" s="4"/>
      <c r="I2353" s="4"/>
      <c r="J2353" s="4"/>
      <c r="K2353" s="4"/>
      <c r="L2353" s="4"/>
      <c r="M2353" s="4"/>
      <c r="N2353" s="4"/>
      <c r="O2353" s="4"/>
      <c r="P2353" s="4"/>
      <c r="Q2353" s="4"/>
      <c r="R2353" s="4"/>
      <c r="S2353" s="4"/>
      <c r="T2353" s="4"/>
      <c r="U2353" s="4"/>
      <c r="V2353" s="4"/>
      <c r="W2353" s="4"/>
      <c r="X2353" s="4"/>
      <c r="Y2353" s="4"/>
      <c r="Z2353" s="4"/>
      <c r="AA2353" s="4"/>
      <c r="AB2353" s="5"/>
    </row>
    <row r="2354" spans="1:28" x14ac:dyDescent="0.35">
      <c r="A2354" s="3"/>
      <c r="B2354" s="4"/>
      <c r="C2354" s="4"/>
      <c r="D2354" s="4"/>
      <c r="E2354" s="4"/>
      <c r="F2354" s="4"/>
      <c r="G2354" s="4"/>
      <c r="H2354" s="4"/>
      <c r="I2354" s="4"/>
      <c r="J2354" s="4"/>
      <c r="K2354" s="4"/>
      <c r="L2354" s="4"/>
      <c r="M2354" s="4"/>
      <c r="N2354" s="4"/>
      <c r="O2354" s="4"/>
      <c r="P2354" s="4"/>
      <c r="Q2354" s="4"/>
      <c r="R2354" s="4"/>
      <c r="S2354" s="4"/>
      <c r="T2354" s="4"/>
      <c r="U2354" s="4"/>
      <c r="V2354" s="4"/>
      <c r="W2354" s="4"/>
      <c r="X2354" s="4"/>
      <c r="Y2354" s="4"/>
      <c r="Z2354" s="4"/>
      <c r="AA2354" s="4"/>
      <c r="AB2354" s="5"/>
    </row>
    <row r="2355" spans="1:28" x14ac:dyDescent="0.35">
      <c r="A2355" s="3"/>
      <c r="B2355" s="4"/>
      <c r="C2355" s="4"/>
      <c r="D2355" s="4"/>
      <c r="E2355" s="4"/>
      <c r="F2355" s="4"/>
      <c r="G2355" s="4"/>
      <c r="H2355" s="4"/>
      <c r="I2355" s="4"/>
      <c r="J2355" s="4"/>
      <c r="K2355" s="4"/>
      <c r="L2355" s="4"/>
      <c r="M2355" s="4"/>
      <c r="N2355" s="4"/>
      <c r="O2355" s="4"/>
      <c r="P2355" s="4"/>
      <c r="Q2355" s="4"/>
      <c r="R2355" s="4"/>
      <c r="S2355" s="4"/>
      <c r="T2355" s="4"/>
      <c r="U2355" s="4"/>
      <c r="V2355" s="4"/>
      <c r="W2355" s="4"/>
      <c r="X2355" s="4"/>
      <c r="Y2355" s="4"/>
      <c r="Z2355" s="4"/>
      <c r="AA2355" s="4"/>
      <c r="AB2355" s="5"/>
    </row>
    <row r="2356" spans="1:28" x14ac:dyDescent="0.35">
      <c r="A2356" s="3"/>
      <c r="B2356" s="4"/>
      <c r="C2356" s="4"/>
      <c r="D2356" s="4"/>
      <c r="E2356" s="4"/>
      <c r="F2356" s="4"/>
      <c r="G2356" s="4"/>
      <c r="H2356" s="4"/>
      <c r="I2356" s="4"/>
      <c r="J2356" s="4"/>
      <c r="K2356" s="4"/>
      <c r="L2356" s="4"/>
      <c r="M2356" s="4"/>
      <c r="N2356" s="4"/>
      <c r="O2356" s="4"/>
      <c r="P2356" s="4"/>
      <c r="Q2356" s="4"/>
      <c r="R2356" s="4"/>
      <c r="S2356" s="4"/>
      <c r="T2356" s="4"/>
      <c r="U2356" s="4"/>
      <c r="V2356" s="4"/>
      <c r="W2356" s="4"/>
      <c r="X2356" s="4"/>
      <c r="Y2356" s="4"/>
      <c r="Z2356" s="4"/>
      <c r="AA2356" s="4"/>
      <c r="AB2356" s="5"/>
    </row>
    <row r="2357" spans="1:28" x14ac:dyDescent="0.35">
      <c r="A2357" s="3"/>
      <c r="B2357" s="4"/>
      <c r="C2357" s="4"/>
      <c r="D2357" s="4"/>
      <c r="E2357" s="4"/>
      <c r="F2357" s="4"/>
      <c r="G2357" s="4"/>
      <c r="H2357" s="4"/>
      <c r="I2357" s="4"/>
      <c r="J2357" s="4"/>
      <c r="K2357" s="4"/>
      <c r="L2357" s="4"/>
      <c r="M2357" s="4"/>
      <c r="N2357" s="4"/>
      <c r="O2357" s="4"/>
      <c r="P2357" s="4"/>
      <c r="Q2357" s="4"/>
      <c r="R2357" s="4"/>
      <c r="S2357" s="4"/>
      <c r="T2357" s="4"/>
      <c r="U2357" s="4"/>
      <c r="V2357" s="4"/>
      <c r="W2357" s="4"/>
      <c r="X2357" s="4"/>
      <c r="Y2357" s="4"/>
      <c r="Z2357" s="4"/>
      <c r="AA2357" s="4"/>
      <c r="AB2357" s="5"/>
    </row>
    <row r="2358" spans="1:28" x14ac:dyDescent="0.35">
      <c r="A2358" s="3"/>
      <c r="B2358" s="4"/>
      <c r="C2358" s="4"/>
      <c r="D2358" s="4"/>
      <c r="E2358" s="4"/>
      <c r="F2358" s="4"/>
      <c r="G2358" s="4"/>
      <c r="H2358" s="4"/>
      <c r="I2358" s="4"/>
      <c r="J2358" s="4"/>
      <c r="K2358" s="4"/>
      <c r="L2358" s="4"/>
      <c r="M2358" s="4"/>
      <c r="N2358" s="4"/>
      <c r="O2358" s="4"/>
      <c r="P2358" s="4"/>
      <c r="Q2358" s="4"/>
      <c r="R2358" s="4"/>
      <c r="S2358" s="4"/>
      <c r="T2358" s="4"/>
      <c r="U2358" s="4"/>
      <c r="V2358" s="4"/>
      <c r="W2358" s="4"/>
      <c r="X2358" s="4"/>
      <c r="Y2358" s="4"/>
      <c r="Z2358" s="4"/>
      <c r="AA2358" s="4"/>
      <c r="AB2358" s="5"/>
    </row>
    <row r="2359" spans="1:28" x14ac:dyDescent="0.35">
      <c r="A2359" s="3"/>
      <c r="B2359" s="4"/>
      <c r="C2359" s="4"/>
      <c r="D2359" s="4"/>
      <c r="E2359" s="4"/>
      <c r="F2359" s="4"/>
      <c r="G2359" s="4"/>
      <c r="H2359" s="4"/>
      <c r="I2359" s="4"/>
      <c r="J2359" s="4"/>
      <c r="K2359" s="4"/>
      <c r="L2359" s="4"/>
      <c r="M2359" s="4"/>
      <c r="N2359" s="4"/>
      <c r="O2359" s="4"/>
      <c r="P2359" s="4"/>
      <c r="Q2359" s="4"/>
      <c r="R2359" s="4"/>
      <c r="S2359" s="4"/>
      <c r="T2359" s="4"/>
      <c r="U2359" s="4"/>
      <c r="V2359" s="4"/>
      <c r="W2359" s="4"/>
      <c r="X2359" s="4"/>
      <c r="Y2359" s="4"/>
      <c r="Z2359" s="4"/>
      <c r="AA2359" s="4"/>
      <c r="AB2359" s="5"/>
    </row>
    <row r="2360" spans="1:28" x14ac:dyDescent="0.35">
      <c r="A2360" s="3"/>
      <c r="B2360" s="4"/>
      <c r="C2360" s="4"/>
      <c r="D2360" s="4"/>
      <c r="E2360" s="4"/>
      <c r="F2360" s="4"/>
      <c r="G2360" s="4"/>
      <c r="H2360" s="4"/>
      <c r="I2360" s="4"/>
      <c r="J2360" s="4"/>
      <c r="K2360" s="4"/>
      <c r="L2360" s="4"/>
      <c r="M2360" s="4"/>
      <c r="N2360" s="4"/>
      <c r="O2360" s="4"/>
      <c r="P2360" s="4"/>
      <c r="Q2360" s="4"/>
      <c r="R2360" s="4"/>
      <c r="S2360" s="4"/>
      <c r="T2360" s="4"/>
      <c r="U2360" s="4"/>
      <c r="V2360" s="4"/>
      <c r="W2360" s="4"/>
      <c r="X2360" s="4"/>
      <c r="Y2360" s="4"/>
      <c r="Z2360" s="4"/>
      <c r="AA2360" s="4"/>
      <c r="AB2360" s="5"/>
    </row>
    <row r="2361" spans="1:28" x14ac:dyDescent="0.35">
      <c r="A2361" s="3"/>
      <c r="B2361" s="4"/>
      <c r="C2361" s="4"/>
      <c r="D2361" s="4"/>
      <c r="E2361" s="4"/>
      <c r="F2361" s="4"/>
      <c r="G2361" s="4"/>
      <c r="H2361" s="4"/>
      <c r="I2361" s="4"/>
      <c r="J2361" s="4"/>
      <c r="K2361" s="4"/>
      <c r="L2361" s="4"/>
      <c r="M2361" s="4"/>
      <c r="N2361" s="4"/>
      <c r="O2361" s="4"/>
      <c r="P2361" s="4"/>
      <c r="Q2361" s="4"/>
      <c r="R2361" s="4"/>
      <c r="S2361" s="4"/>
      <c r="T2361" s="4"/>
      <c r="U2361" s="4"/>
      <c r="V2361" s="4"/>
      <c r="W2361" s="4"/>
      <c r="X2361" s="4"/>
      <c r="Y2361" s="4"/>
      <c r="Z2361" s="4"/>
      <c r="AA2361" s="4"/>
      <c r="AB2361" s="5"/>
    </row>
    <row r="2362" spans="1:28" x14ac:dyDescent="0.35">
      <c r="A2362" s="3"/>
      <c r="B2362" s="4"/>
      <c r="C2362" s="4"/>
      <c r="D2362" s="4"/>
      <c r="E2362" s="4"/>
      <c r="F2362" s="4"/>
      <c r="G2362" s="4"/>
      <c r="H2362" s="4"/>
      <c r="I2362" s="4"/>
      <c r="J2362" s="4"/>
      <c r="K2362" s="4"/>
      <c r="L2362" s="4"/>
      <c r="M2362" s="4"/>
      <c r="N2362" s="4"/>
      <c r="O2362" s="4"/>
      <c r="P2362" s="4"/>
      <c r="Q2362" s="4"/>
      <c r="R2362" s="4"/>
      <c r="S2362" s="4"/>
      <c r="T2362" s="4"/>
      <c r="U2362" s="4"/>
      <c r="V2362" s="4"/>
      <c r="W2362" s="4"/>
      <c r="X2362" s="4"/>
      <c r="Y2362" s="4"/>
      <c r="Z2362" s="4"/>
      <c r="AA2362" s="4"/>
      <c r="AB2362" s="5"/>
    </row>
    <row r="2363" spans="1:28" x14ac:dyDescent="0.35">
      <c r="A2363" s="3"/>
      <c r="B2363" s="4"/>
      <c r="C2363" s="4"/>
      <c r="D2363" s="4"/>
      <c r="E2363" s="4"/>
      <c r="F2363" s="4"/>
      <c r="G2363" s="4"/>
      <c r="H2363" s="4"/>
      <c r="I2363" s="4"/>
      <c r="J2363" s="4"/>
      <c r="K2363" s="4"/>
      <c r="L2363" s="4"/>
      <c r="M2363" s="4"/>
      <c r="N2363" s="4"/>
      <c r="O2363" s="4"/>
      <c r="P2363" s="4"/>
      <c r="Q2363" s="4"/>
      <c r="R2363" s="4"/>
      <c r="S2363" s="4"/>
      <c r="T2363" s="4"/>
      <c r="U2363" s="4"/>
      <c r="V2363" s="4"/>
      <c r="W2363" s="4"/>
      <c r="X2363" s="4"/>
      <c r="Y2363" s="4"/>
      <c r="Z2363" s="4"/>
      <c r="AA2363" s="4"/>
      <c r="AB2363" s="5"/>
    </row>
    <row r="2364" spans="1:28" x14ac:dyDescent="0.35">
      <c r="A2364" s="3"/>
      <c r="B2364" s="4"/>
      <c r="C2364" s="4"/>
      <c r="D2364" s="4"/>
      <c r="E2364" s="4"/>
      <c r="F2364" s="4"/>
      <c r="G2364" s="4"/>
      <c r="H2364" s="4"/>
      <c r="I2364" s="4"/>
      <c r="J2364" s="4"/>
      <c r="K2364" s="4"/>
      <c r="L2364" s="4"/>
      <c r="M2364" s="4"/>
      <c r="N2364" s="4"/>
      <c r="O2364" s="4"/>
      <c r="P2364" s="4"/>
      <c r="Q2364" s="4"/>
      <c r="R2364" s="4"/>
      <c r="S2364" s="4"/>
      <c r="T2364" s="4"/>
      <c r="U2364" s="4"/>
      <c r="V2364" s="4"/>
      <c r="W2364" s="4"/>
      <c r="X2364" s="4"/>
      <c r="Y2364" s="4"/>
      <c r="Z2364" s="4"/>
      <c r="AA2364" s="4"/>
      <c r="AB2364" s="5"/>
    </row>
    <row r="2365" spans="1:28" x14ac:dyDescent="0.35">
      <c r="A2365" s="3"/>
      <c r="B2365" s="4"/>
      <c r="C2365" s="4"/>
      <c r="D2365" s="4"/>
      <c r="E2365" s="4"/>
      <c r="F2365" s="4"/>
      <c r="G2365" s="4"/>
      <c r="H2365" s="4"/>
      <c r="I2365" s="4"/>
      <c r="J2365" s="4"/>
      <c r="K2365" s="4"/>
      <c r="L2365" s="4"/>
      <c r="M2365" s="4"/>
      <c r="N2365" s="4"/>
      <c r="O2365" s="4"/>
      <c r="P2365" s="4"/>
      <c r="Q2365" s="4"/>
      <c r="R2365" s="4"/>
      <c r="S2365" s="4"/>
      <c r="T2365" s="4"/>
      <c r="U2365" s="4"/>
      <c r="V2365" s="4"/>
      <c r="W2365" s="4"/>
      <c r="X2365" s="4"/>
      <c r="Y2365" s="4"/>
      <c r="Z2365" s="4"/>
      <c r="AA2365" s="4"/>
      <c r="AB2365" s="5"/>
    </row>
    <row r="2366" spans="1:28" x14ac:dyDescent="0.35">
      <c r="A2366" s="3"/>
      <c r="B2366" s="4"/>
      <c r="C2366" s="4"/>
      <c r="D2366" s="4"/>
      <c r="E2366" s="4"/>
      <c r="F2366" s="4"/>
      <c r="G2366" s="4"/>
      <c r="H2366" s="4"/>
      <c r="I2366" s="4"/>
      <c r="J2366" s="4"/>
      <c r="K2366" s="4"/>
      <c r="L2366" s="4"/>
      <c r="M2366" s="4"/>
      <c r="N2366" s="4"/>
      <c r="O2366" s="4"/>
      <c r="P2366" s="4"/>
      <c r="Q2366" s="4"/>
      <c r="R2366" s="4"/>
      <c r="S2366" s="4"/>
      <c r="T2366" s="4"/>
      <c r="U2366" s="4"/>
      <c r="V2366" s="4"/>
      <c r="W2366" s="4"/>
      <c r="X2366" s="4"/>
      <c r="Y2366" s="4"/>
      <c r="Z2366" s="4"/>
      <c r="AA2366" s="4"/>
      <c r="AB2366" s="5"/>
    </row>
    <row r="2367" spans="1:28" x14ac:dyDescent="0.35">
      <c r="A2367" s="3"/>
      <c r="B2367" s="4"/>
      <c r="C2367" s="4"/>
      <c r="D2367" s="4"/>
      <c r="E2367" s="4"/>
      <c r="F2367" s="4"/>
      <c r="G2367" s="4"/>
      <c r="H2367" s="4"/>
      <c r="I2367" s="4"/>
      <c r="J2367" s="4"/>
      <c r="K2367" s="4"/>
      <c r="L2367" s="4"/>
      <c r="M2367" s="4"/>
      <c r="N2367" s="4"/>
      <c r="O2367" s="4"/>
      <c r="P2367" s="4"/>
      <c r="Q2367" s="4"/>
      <c r="R2367" s="4"/>
      <c r="S2367" s="4"/>
      <c r="T2367" s="4"/>
      <c r="U2367" s="4"/>
      <c r="V2367" s="4"/>
      <c r="W2367" s="4"/>
      <c r="X2367" s="4"/>
      <c r="Y2367" s="4"/>
      <c r="Z2367" s="4"/>
      <c r="AA2367" s="4"/>
      <c r="AB2367" s="5"/>
    </row>
    <row r="2368" spans="1:28" x14ac:dyDescent="0.35">
      <c r="A2368" s="3"/>
      <c r="B2368" s="4"/>
      <c r="C2368" s="4"/>
      <c r="D2368" s="4"/>
      <c r="E2368" s="4"/>
      <c r="F2368" s="4"/>
      <c r="G2368" s="4"/>
      <c r="H2368" s="4"/>
      <c r="I2368" s="4"/>
      <c r="J2368" s="4"/>
      <c r="K2368" s="4"/>
      <c r="L2368" s="4"/>
      <c r="M2368" s="4"/>
      <c r="N2368" s="4"/>
      <c r="O2368" s="4"/>
      <c r="P2368" s="4"/>
      <c r="Q2368" s="4"/>
      <c r="R2368" s="4"/>
      <c r="S2368" s="4"/>
      <c r="T2368" s="4"/>
      <c r="U2368" s="4"/>
      <c r="V2368" s="4"/>
      <c r="W2368" s="4"/>
      <c r="X2368" s="4"/>
      <c r="Y2368" s="4"/>
      <c r="Z2368" s="4"/>
      <c r="AA2368" s="4"/>
      <c r="AB2368" s="5"/>
    </row>
    <row r="2369" spans="1:28" x14ac:dyDescent="0.35">
      <c r="A2369" s="3"/>
      <c r="B2369" s="4"/>
      <c r="C2369" s="4"/>
      <c r="D2369" s="4"/>
      <c r="E2369" s="4"/>
      <c r="F2369" s="4"/>
      <c r="G2369" s="4"/>
      <c r="H2369" s="4"/>
      <c r="I2369" s="4"/>
      <c r="J2369" s="4"/>
      <c r="K2369" s="4"/>
      <c r="L2369" s="4"/>
      <c r="M2369" s="4"/>
      <c r="N2369" s="4"/>
      <c r="O2369" s="4"/>
      <c r="P2369" s="4"/>
      <c r="Q2369" s="4"/>
      <c r="R2369" s="4"/>
      <c r="S2369" s="4"/>
      <c r="T2369" s="4"/>
      <c r="U2369" s="4"/>
      <c r="V2369" s="4"/>
      <c r="W2369" s="4"/>
      <c r="X2369" s="4"/>
      <c r="Y2369" s="4"/>
      <c r="Z2369" s="4"/>
      <c r="AA2369" s="4"/>
      <c r="AB2369" s="5"/>
    </row>
    <row r="2370" spans="1:28" x14ac:dyDescent="0.35">
      <c r="A2370" s="3"/>
      <c r="B2370" s="4"/>
      <c r="C2370" s="4"/>
      <c r="D2370" s="4"/>
      <c r="E2370" s="4"/>
      <c r="F2370" s="4"/>
      <c r="G2370" s="4"/>
      <c r="H2370" s="4"/>
      <c r="I2370" s="4"/>
      <c r="J2370" s="4"/>
      <c r="K2370" s="4"/>
      <c r="L2370" s="4"/>
      <c r="M2370" s="4"/>
      <c r="N2370" s="4"/>
      <c r="O2370" s="4"/>
      <c r="P2370" s="4"/>
      <c r="Q2370" s="4"/>
      <c r="R2370" s="4"/>
      <c r="S2370" s="4"/>
      <c r="T2370" s="4"/>
      <c r="U2370" s="4"/>
      <c r="V2370" s="4"/>
      <c r="W2370" s="4"/>
      <c r="X2370" s="4"/>
      <c r="Y2370" s="4"/>
      <c r="Z2370" s="4"/>
      <c r="AA2370" s="4"/>
      <c r="AB2370" s="5"/>
    </row>
    <row r="2371" spans="1:28" x14ac:dyDescent="0.35">
      <c r="A2371" s="3"/>
      <c r="B2371" s="4"/>
      <c r="C2371" s="4"/>
      <c r="D2371" s="4"/>
      <c r="E2371" s="4"/>
      <c r="F2371" s="4"/>
      <c r="G2371" s="4"/>
      <c r="H2371" s="4"/>
      <c r="I2371" s="4"/>
      <c r="J2371" s="4"/>
      <c r="K2371" s="4"/>
      <c r="L2371" s="4"/>
      <c r="M2371" s="4"/>
      <c r="N2371" s="4"/>
      <c r="O2371" s="4"/>
      <c r="P2371" s="4"/>
      <c r="Q2371" s="4"/>
      <c r="R2371" s="4"/>
      <c r="S2371" s="4"/>
      <c r="T2371" s="4"/>
      <c r="U2371" s="4"/>
      <c r="V2371" s="4"/>
      <c r="W2371" s="4"/>
      <c r="X2371" s="4"/>
      <c r="Y2371" s="4"/>
      <c r="Z2371" s="4"/>
      <c r="AA2371" s="4"/>
      <c r="AB2371" s="5"/>
    </row>
    <row r="2372" spans="1:28" x14ac:dyDescent="0.35">
      <c r="A2372" s="3"/>
      <c r="B2372" s="4"/>
      <c r="C2372" s="4"/>
      <c r="D2372" s="4"/>
      <c r="E2372" s="4"/>
      <c r="F2372" s="4"/>
      <c r="G2372" s="4"/>
      <c r="H2372" s="4"/>
      <c r="I2372" s="4"/>
      <c r="J2372" s="4"/>
      <c r="K2372" s="4"/>
      <c r="L2372" s="4"/>
      <c r="M2372" s="4"/>
      <c r="N2372" s="4"/>
      <c r="O2372" s="4"/>
      <c r="P2372" s="4"/>
      <c r="Q2372" s="4"/>
      <c r="R2372" s="4"/>
      <c r="S2372" s="4"/>
      <c r="T2372" s="4"/>
      <c r="U2372" s="4"/>
      <c r="V2372" s="4"/>
      <c r="W2372" s="4"/>
      <c r="X2372" s="4"/>
      <c r="Y2372" s="4"/>
      <c r="Z2372" s="4"/>
      <c r="AA2372" s="4"/>
      <c r="AB2372" s="5"/>
    </row>
    <row r="2373" spans="1:28" x14ac:dyDescent="0.35">
      <c r="A2373" s="3"/>
      <c r="B2373" s="4"/>
      <c r="C2373" s="4"/>
      <c r="D2373" s="4"/>
      <c r="E2373" s="4"/>
      <c r="F2373" s="4"/>
      <c r="G2373" s="4"/>
      <c r="H2373" s="4"/>
      <c r="I2373" s="4"/>
      <c r="J2373" s="4"/>
      <c r="K2373" s="4"/>
      <c r="L2373" s="4"/>
      <c r="M2373" s="4"/>
      <c r="N2373" s="4"/>
      <c r="O2373" s="4"/>
      <c r="P2373" s="4"/>
      <c r="Q2373" s="4"/>
      <c r="R2373" s="4"/>
      <c r="S2373" s="4"/>
      <c r="T2373" s="4"/>
      <c r="U2373" s="4"/>
      <c r="V2373" s="4"/>
      <c r="W2373" s="4"/>
      <c r="X2373" s="4"/>
      <c r="Y2373" s="4"/>
      <c r="Z2373" s="4"/>
      <c r="AA2373" s="4"/>
      <c r="AB2373" s="5"/>
    </row>
    <row r="2374" spans="1:28" x14ac:dyDescent="0.35">
      <c r="A2374" s="3"/>
      <c r="B2374" s="4"/>
      <c r="C2374" s="4"/>
      <c r="D2374" s="4"/>
      <c r="E2374" s="4"/>
      <c r="F2374" s="4"/>
      <c r="G2374" s="4"/>
      <c r="H2374" s="4"/>
      <c r="I2374" s="4"/>
      <c r="J2374" s="4"/>
      <c r="K2374" s="4"/>
      <c r="L2374" s="4"/>
      <c r="M2374" s="4"/>
      <c r="N2374" s="4"/>
      <c r="O2374" s="4"/>
      <c r="P2374" s="4"/>
      <c r="Q2374" s="4"/>
      <c r="R2374" s="4"/>
      <c r="S2374" s="4"/>
      <c r="T2374" s="4"/>
      <c r="U2374" s="4"/>
      <c r="V2374" s="4"/>
      <c r="W2374" s="4"/>
      <c r="X2374" s="4"/>
      <c r="Y2374" s="4"/>
      <c r="Z2374" s="4"/>
      <c r="AA2374" s="4"/>
      <c r="AB2374" s="5"/>
    </row>
    <row r="2375" spans="1:28" x14ac:dyDescent="0.35">
      <c r="A2375" s="3"/>
      <c r="B2375" s="4"/>
      <c r="C2375" s="4"/>
      <c r="D2375" s="4"/>
      <c r="E2375" s="4"/>
      <c r="F2375" s="4"/>
      <c r="G2375" s="4"/>
      <c r="H2375" s="4"/>
      <c r="I2375" s="4"/>
      <c r="J2375" s="4"/>
      <c r="K2375" s="4"/>
      <c r="L2375" s="4"/>
      <c r="M2375" s="4"/>
      <c r="N2375" s="4"/>
      <c r="O2375" s="4"/>
      <c r="P2375" s="4"/>
      <c r="Q2375" s="4"/>
      <c r="R2375" s="4"/>
      <c r="S2375" s="4"/>
      <c r="T2375" s="4"/>
      <c r="U2375" s="4"/>
      <c r="V2375" s="4"/>
      <c r="W2375" s="4"/>
      <c r="X2375" s="4"/>
      <c r="Y2375" s="4"/>
      <c r="Z2375" s="4"/>
      <c r="AA2375" s="4"/>
      <c r="AB2375" s="5"/>
    </row>
    <row r="2376" spans="1:28" x14ac:dyDescent="0.35">
      <c r="A2376" s="3"/>
      <c r="B2376" s="4"/>
      <c r="C2376" s="4"/>
      <c r="D2376" s="4"/>
      <c r="E2376" s="4"/>
      <c r="F2376" s="4"/>
      <c r="G2376" s="4"/>
      <c r="H2376" s="4"/>
      <c r="I2376" s="4"/>
      <c r="J2376" s="4"/>
      <c r="K2376" s="4"/>
      <c r="L2376" s="4"/>
      <c r="M2376" s="4"/>
      <c r="N2376" s="4"/>
      <c r="O2376" s="4"/>
      <c r="P2376" s="4"/>
      <c r="Q2376" s="4"/>
      <c r="R2376" s="4"/>
      <c r="S2376" s="4"/>
      <c r="T2376" s="4"/>
      <c r="U2376" s="4"/>
      <c r="V2376" s="4"/>
      <c r="W2376" s="4"/>
      <c r="X2376" s="4"/>
      <c r="Y2376" s="4"/>
      <c r="Z2376" s="4"/>
      <c r="AA2376" s="4"/>
      <c r="AB2376" s="5"/>
    </row>
    <row r="2377" spans="1:28" x14ac:dyDescent="0.35">
      <c r="A2377" s="3"/>
      <c r="B2377" s="4"/>
      <c r="C2377" s="4"/>
      <c r="D2377" s="4"/>
      <c r="E2377" s="4"/>
      <c r="F2377" s="4"/>
      <c r="G2377" s="4"/>
      <c r="H2377" s="4"/>
      <c r="I2377" s="4"/>
      <c r="J2377" s="4"/>
      <c r="K2377" s="4"/>
      <c r="L2377" s="4"/>
      <c r="M2377" s="4"/>
      <c r="N2377" s="4"/>
      <c r="O2377" s="4"/>
      <c r="P2377" s="4"/>
      <c r="Q2377" s="4"/>
      <c r="R2377" s="4"/>
      <c r="S2377" s="4"/>
      <c r="T2377" s="4"/>
      <c r="U2377" s="4"/>
      <c r="V2377" s="4"/>
      <c r="W2377" s="4"/>
      <c r="X2377" s="4"/>
      <c r="Y2377" s="4"/>
      <c r="Z2377" s="4"/>
      <c r="AA2377" s="4"/>
      <c r="AB2377" s="5"/>
    </row>
    <row r="2378" spans="1:28" x14ac:dyDescent="0.35">
      <c r="A2378" s="3"/>
      <c r="B2378" s="4"/>
      <c r="C2378" s="4"/>
      <c r="D2378" s="4"/>
      <c r="E2378" s="4"/>
      <c r="F2378" s="4"/>
      <c r="G2378" s="4"/>
      <c r="H2378" s="4"/>
      <c r="I2378" s="4"/>
      <c r="J2378" s="4"/>
      <c r="K2378" s="4"/>
      <c r="L2378" s="4"/>
      <c r="M2378" s="4"/>
      <c r="N2378" s="4"/>
      <c r="O2378" s="4"/>
      <c r="P2378" s="4"/>
      <c r="Q2378" s="4"/>
      <c r="R2378" s="4"/>
      <c r="S2378" s="4"/>
      <c r="T2378" s="4"/>
      <c r="U2378" s="4"/>
      <c r="V2378" s="4"/>
      <c r="W2378" s="4"/>
      <c r="X2378" s="4"/>
      <c r="Y2378" s="4"/>
      <c r="Z2378" s="4"/>
      <c r="AA2378" s="4"/>
      <c r="AB2378" s="5"/>
    </row>
    <row r="2379" spans="1:28" x14ac:dyDescent="0.35">
      <c r="A2379" s="3"/>
      <c r="B2379" s="4"/>
      <c r="C2379" s="4"/>
      <c r="D2379" s="4"/>
      <c r="E2379" s="4"/>
      <c r="F2379" s="4"/>
      <c r="G2379" s="4"/>
      <c r="H2379" s="4"/>
      <c r="I2379" s="4"/>
      <c r="J2379" s="4"/>
      <c r="K2379" s="4"/>
      <c r="L2379" s="4"/>
      <c r="M2379" s="4"/>
      <c r="N2379" s="4"/>
      <c r="O2379" s="4"/>
      <c r="P2379" s="4"/>
      <c r="Q2379" s="4"/>
      <c r="R2379" s="4"/>
      <c r="S2379" s="4"/>
      <c r="T2379" s="4"/>
      <c r="U2379" s="4"/>
      <c r="V2379" s="4"/>
      <c r="W2379" s="4"/>
      <c r="X2379" s="4"/>
      <c r="Y2379" s="4"/>
      <c r="Z2379" s="4"/>
      <c r="AA2379" s="4"/>
      <c r="AB2379" s="5"/>
    </row>
    <row r="2380" spans="1:28" x14ac:dyDescent="0.35">
      <c r="A2380" s="3"/>
      <c r="B2380" s="4"/>
      <c r="C2380" s="4"/>
      <c r="D2380" s="4"/>
      <c r="E2380" s="4"/>
      <c r="F2380" s="4"/>
      <c r="G2380" s="4"/>
      <c r="H2380" s="4"/>
      <c r="I2380" s="4"/>
      <c r="J2380" s="4"/>
      <c r="K2380" s="4"/>
      <c r="L2380" s="4"/>
      <c r="M2380" s="4"/>
      <c r="N2380" s="4"/>
      <c r="O2380" s="4"/>
      <c r="P2380" s="4"/>
      <c r="Q2380" s="4"/>
      <c r="R2380" s="4"/>
      <c r="S2380" s="4"/>
      <c r="T2380" s="4"/>
      <c r="U2380" s="4"/>
      <c r="V2380" s="4"/>
      <c r="W2380" s="4"/>
      <c r="X2380" s="4"/>
      <c r="Y2380" s="4"/>
      <c r="Z2380" s="4"/>
      <c r="AA2380" s="4"/>
      <c r="AB2380" s="5"/>
    </row>
    <row r="2381" spans="1:28" x14ac:dyDescent="0.35">
      <c r="A2381" s="3"/>
      <c r="B2381" s="4"/>
      <c r="C2381" s="4"/>
      <c r="D2381" s="4"/>
      <c r="E2381" s="4"/>
      <c r="F2381" s="4"/>
      <c r="G2381" s="4"/>
      <c r="H2381" s="4"/>
      <c r="I2381" s="4"/>
      <c r="J2381" s="4"/>
      <c r="K2381" s="4"/>
      <c r="L2381" s="4"/>
      <c r="M2381" s="4"/>
      <c r="N2381" s="4"/>
      <c r="O2381" s="4"/>
      <c r="P2381" s="4"/>
      <c r="Q2381" s="4"/>
      <c r="R2381" s="4"/>
      <c r="S2381" s="4"/>
      <c r="T2381" s="4"/>
      <c r="U2381" s="4"/>
      <c r="V2381" s="4"/>
      <c r="W2381" s="4"/>
      <c r="X2381" s="4"/>
      <c r="Y2381" s="4"/>
      <c r="Z2381" s="4"/>
      <c r="AA2381" s="4"/>
      <c r="AB2381" s="5"/>
    </row>
    <row r="2382" spans="1:28" x14ac:dyDescent="0.35">
      <c r="A2382" s="3"/>
      <c r="B2382" s="4"/>
      <c r="C2382" s="4"/>
      <c r="D2382" s="4"/>
      <c r="E2382" s="4"/>
      <c r="F2382" s="4"/>
      <c r="G2382" s="4"/>
      <c r="H2382" s="4"/>
      <c r="I2382" s="4"/>
      <c r="J2382" s="4"/>
      <c r="K2382" s="4"/>
      <c r="L2382" s="4"/>
      <c r="M2382" s="4"/>
      <c r="N2382" s="4"/>
      <c r="O2382" s="4"/>
      <c r="P2382" s="4"/>
      <c r="Q2382" s="4"/>
      <c r="R2382" s="4"/>
      <c r="S2382" s="4"/>
      <c r="T2382" s="4"/>
      <c r="U2382" s="4"/>
      <c r="V2382" s="4"/>
      <c r="W2382" s="4"/>
      <c r="X2382" s="4"/>
      <c r="Y2382" s="4"/>
      <c r="Z2382" s="4"/>
      <c r="AA2382" s="4"/>
      <c r="AB2382" s="5"/>
    </row>
    <row r="2383" spans="1:28" x14ac:dyDescent="0.35">
      <c r="A2383" s="3"/>
      <c r="B2383" s="4"/>
      <c r="C2383" s="4"/>
      <c r="D2383" s="4"/>
      <c r="E2383" s="4"/>
      <c r="F2383" s="4"/>
      <c r="G2383" s="4"/>
      <c r="H2383" s="4"/>
      <c r="I2383" s="4"/>
      <c r="J2383" s="4"/>
      <c r="K2383" s="4"/>
      <c r="L2383" s="4"/>
      <c r="M2383" s="4"/>
      <c r="N2383" s="4"/>
      <c r="O2383" s="4"/>
      <c r="P2383" s="4"/>
      <c r="Q2383" s="4"/>
      <c r="R2383" s="4"/>
      <c r="S2383" s="4"/>
      <c r="T2383" s="4"/>
      <c r="U2383" s="4"/>
      <c r="V2383" s="4"/>
      <c r="W2383" s="4"/>
      <c r="X2383" s="4"/>
      <c r="Y2383" s="4"/>
      <c r="Z2383" s="4"/>
      <c r="AA2383" s="4"/>
      <c r="AB2383" s="5"/>
    </row>
    <row r="2384" spans="1:28" x14ac:dyDescent="0.35">
      <c r="A2384" s="3"/>
      <c r="B2384" s="4"/>
      <c r="C2384" s="4"/>
      <c r="D2384" s="4"/>
      <c r="E2384" s="4"/>
      <c r="F2384" s="4"/>
      <c r="G2384" s="4"/>
      <c r="H2384" s="4"/>
      <c r="I2384" s="4"/>
      <c r="J2384" s="4"/>
      <c r="K2384" s="4"/>
      <c r="L2384" s="4"/>
      <c r="M2384" s="4"/>
      <c r="N2384" s="4"/>
      <c r="O2384" s="4"/>
      <c r="P2384" s="4"/>
      <c r="Q2384" s="4"/>
      <c r="R2384" s="4"/>
      <c r="S2384" s="4"/>
      <c r="T2384" s="4"/>
      <c r="U2384" s="4"/>
      <c r="V2384" s="4"/>
      <c r="W2384" s="4"/>
      <c r="X2384" s="4"/>
      <c r="Y2384" s="4"/>
      <c r="Z2384" s="4"/>
      <c r="AA2384" s="4"/>
      <c r="AB2384" s="5"/>
    </row>
    <row r="2385" spans="1:28" x14ac:dyDescent="0.35">
      <c r="A2385" s="3"/>
      <c r="B2385" s="4"/>
      <c r="C2385" s="4"/>
      <c r="D2385" s="4"/>
      <c r="E2385" s="4"/>
      <c r="F2385" s="4"/>
      <c r="G2385" s="4"/>
      <c r="H2385" s="4"/>
      <c r="I2385" s="4"/>
      <c r="J2385" s="4"/>
      <c r="K2385" s="4"/>
      <c r="L2385" s="4"/>
      <c r="M2385" s="4"/>
      <c r="N2385" s="4"/>
      <c r="O2385" s="4"/>
      <c r="P2385" s="4"/>
      <c r="Q2385" s="4"/>
      <c r="R2385" s="4"/>
      <c r="S2385" s="4"/>
      <c r="T2385" s="4"/>
      <c r="U2385" s="4"/>
      <c r="V2385" s="4"/>
      <c r="W2385" s="4"/>
      <c r="X2385" s="4"/>
      <c r="Y2385" s="4"/>
      <c r="Z2385" s="4"/>
      <c r="AA2385" s="4"/>
      <c r="AB2385" s="5"/>
    </row>
    <row r="2386" spans="1:28" x14ac:dyDescent="0.35">
      <c r="A2386" s="3"/>
      <c r="B2386" s="4"/>
      <c r="C2386" s="4"/>
      <c r="D2386" s="4"/>
      <c r="E2386" s="4"/>
      <c r="F2386" s="4"/>
      <c r="G2386" s="4"/>
      <c r="H2386" s="4"/>
      <c r="I2386" s="4"/>
      <c r="J2386" s="4"/>
      <c r="K2386" s="4"/>
      <c r="L2386" s="4"/>
      <c r="M2386" s="4"/>
      <c r="N2386" s="4"/>
      <c r="O2386" s="4"/>
      <c r="P2386" s="4"/>
      <c r="Q2386" s="4"/>
      <c r="R2386" s="4"/>
      <c r="S2386" s="4"/>
      <c r="T2386" s="4"/>
      <c r="U2386" s="4"/>
      <c r="V2386" s="4"/>
      <c r="W2386" s="4"/>
      <c r="X2386" s="4"/>
      <c r="Y2386" s="4"/>
      <c r="Z2386" s="4"/>
      <c r="AA2386" s="4"/>
      <c r="AB2386" s="5"/>
    </row>
    <row r="2387" spans="1:28" x14ac:dyDescent="0.35">
      <c r="A2387" s="3"/>
      <c r="B2387" s="4"/>
      <c r="C2387" s="4"/>
      <c r="D2387" s="4"/>
      <c r="E2387" s="4"/>
      <c r="F2387" s="4"/>
      <c r="G2387" s="4"/>
      <c r="H2387" s="4"/>
      <c r="I2387" s="4"/>
      <c r="J2387" s="4"/>
      <c r="K2387" s="4"/>
      <c r="L2387" s="4"/>
      <c r="M2387" s="4"/>
      <c r="N2387" s="4"/>
      <c r="O2387" s="4"/>
      <c r="P2387" s="4"/>
      <c r="Q2387" s="4"/>
      <c r="R2387" s="4"/>
      <c r="S2387" s="4"/>
      <c r="T2387" s="4"/>
      <c r="U2387" s="4"/>
      <c r="V2387" s="4"/>
      <c r="W2387" s="4"/>
      <c r="X2387" s="4"/>
      <c r="Y2387" s="4"/>
      <c r="Z2387" s="4"/>
      <c r="AA2387" s="4"/>
      <c r="AB2387" s="5"/>
    </row>
    <row r="2388" spans="1:28" x14ac:dyDescent="0.35">
      <c r="A2388" s="3"/>
      <c r="B2388" s="4"/>
      <c r="C2388" s="4"/>
      <c r="D2388" s="4"/>
      <c r="E2388" s="4"/>
      <c r="F2388" s="4"/>
      <c r="G2388" s="4"/>
      <c r="H2388" s="4"/>
      <c r="I2388" s="4"/>
      <c r="J2388" s="4"/>
      <c r="K2388" s="4"/>
      <c r="L2388" s="4"/>
      <c r="M2388" s="4"/>
      <c r="N2388" s="4"/>
      <c r="O2388" s="4"/>
      <c r="P2388" s="4"/>
      <c r="Q2388" s="4"/>
      <c r="R2388" s="4"/>
      <c r="S2388" s="4"/>
      <c r="T2388" s="4"/>
      <c r="U2388" s="4"/>
      <c r="V2388" s="4"/>
      <c r="W2388" s="4"/>
      <c r="X2388" s="4"/>
      <c r="Y2388" s="4"/>
      <c r="Z2388" s="4"/>
      <c r="AA2388" s="4"/>
      <c r="AB2388" s="5"/>
    </row>
    <row r="2389" spans="1:28" x14ac:dyDescent="0.35">
      <c r="A2389" s="3"/>
      <c r="B2389" s="4"/>
      <c r="C2389" s="4"/>
      <c r="D2389" s="4"/>
      <c r="E2389" s="4"/>
      <c r="F2389" s="4"/>
      <c r="G2389" s="4"/>
      <c r="H2389" s="4"/>
      <c r="I2389" s="4"/>
      <c r="J2389" s="4"/>
      <c r="K2389" s="4"/>
      <c r="L2389" s="4"/>
      <c r="M2389" s="4"/>
      <c r="N2389" s="4"/>
      <c r="O2389" s="4"/>
      <c r="P2389" s="4"/>
      <c r="Q2389" s="4"/>
      <c r="R2389" s="4"/>
      <c r="S2389" s="4"/>
      <c r="T2389" s="4"/>
      <c r="U2389" s="4"/>
      <c r="V2389" s="4"/>
      <c r="W2389" s="4"/>
      <c r="X2389" s="4"/>
      <c r="Y2389" s="4"/>
      <c r="Z2389" s="4"/>
      <c r="AA2389" s="4"/>
      <c r="AB2389" s="5"/>
    </row>
    <row r="2390" spans="1:28" x14ac:dyDescent="0.35">
      <c r="A2390" s="3"/>
      <c r="B2390" s="4"/>
      <c r="C2390" s="4"/>
      <c r="D2390" s="4"/>
      <c r="E2390" s="4"/>
      <c r="F2390" s="4"/>
      <c r="G2390" s="4"/>
      <c r="H2390" s="4"/>
      <c r="I2390" s="4"/>
      <c r="J2390" s="4"/>
      <c r="K2390" s="4"/>
      <c r="L2390" s="4"/>
      <c r="M2390" s="4"/>
      <c r="N2390" s="4"/>
      <c r="O2390" s="4"/>
      <c r="P2390" s="4"/>
      <c r="Q2390" s="4"/>
      <c r="R2390" s="4"/>
      <c r="S2390" s="4"/>
      <c r="T2390" s="4"/>
      <c r="U2390" s="4"/>
      <c r="V2390" s="4"/>
      <c r="W2390" s="4"/>
      <c r="X2390" s="4"/>
      <c r="Y2390" s="4"/>
      <c r="Z2390" s="4"/>
      <c r="AA2390" s="4"/>
      <c r="AB2390" s="5"/>
    </row>
    <row r="2391" spans="1:28" x14ac:dyDescent="0.35">
      <c r="A2391" s="3"/>
      <c r="B2391" s="4"/>
      <c r="C2391" s="4"/>
      <c r="D2391" s="4"/>
      <c r="E2391" s="4"/>
      <c r="F2391" s="4"/>
      <c r="G2391" s="4"/>
      <c r="H2391" s="4"/>
      <c r="I2391" s="4"/>
      <c r="J2391" s="4"/>
      <c r="K2391" s="4"/>
      <c r="L2391" s="4"/>
      <c r="M2391" s="4"/>
      <c r="N2391" s="4"/>
      <c r="O2391" s="4"/>
      <c r="P2391" s="4"/>
      <c r="Q2391" s="4"/>
      <c r="R2391" s="4"/>
      <c r="S2391" s="4"/>
      <c r="T2391" s="4"/>
      <c r="U2391" s="4"/>
      <c r="V2391" s="4"/>
      <c r="W2391" s="4"/>
      <c r="X2391" s="4"/>
      <c r="Y2391" s="4"/>
      <c r="Z2391" s="4"/>
      <c r="AA2391" s="4"/>
      <c r="AB2391" s="5"/>
    </row>
    <row r="2392" spans="1:28" x14ac:dyDescent="0.35">
      <c r="A2392" s="3"/>
      <c r="B2392" s="4"/>
      <c r="C2392" s="4"/>
      <c r="D2392" s="4"/>
      <c r="E2392" s="4"/>
      <c r="F2392" s="4"/>
      <c r="G2392" s="4"/>
      <c r="H2392" s="4"/>
      <c r="I2392" s="4"/>
      <c r="J2392" s="4"/>
      <c r="K2392" s="4"/>
      <c r="L2392" s="4"/>
      <c r="M2392" s="4"/>
      <c r="N2392" s="4"/>
      <c r="O2392" s="4"/>
      <c r="P2392" s="4"/>
      <c r="Q2392" s="4"/>
      <c r="R2392" s="4"/>
      <c r="S2392" s="4"/>
      <c r="T2392" s="4"/>
      <c r="U2392" s="4"/>
      <c r="V2392" s="4"/>
      <c r="W2392" s="4"/>
      <c r="X2392" s="4"/>
      <c r="Y2392" s="4"/>
      <c r="Z2392" s="4"/>
      <c r="AA2392" s="4"/>
      <c r="AB2392" s="5"/>
    </row>
    <row r="2393" spans="1:28" x14ac:dyDescent="0.35">
      <c r="A2393" s="3"/>
      <c r="B2393" s="4"/>
      <c r="C2393" s="4"/>
      <c r="D2393" s="4"/>
      <c r="E2393" s="4"/>
      <c r="F2393" s="4"/>
      <c r="G2393" s="4"/>
      <c r="H2393" s="4"/>
      <c r="I2393" s="4"/>
      <c r="J2393" s="4"/>
      <c r="K2393" s="4"/>
      <c r="L2393" s="4"/>
      <c r="M2393" s="4"/>
      <c r="N2393" s="4"/>
      <c r="O2393" s="4"/>
      <c r="P2393" s="4"/>
      <c r="Q2393" s="4"/>
      <c r="R2393" s="4"/>
      <c r="S2393" s="4"/>
      <c r="T2393" s="4"/>
      <c r="U2393" s="4"/>
      <c r="V2393" s="4"/>
      <c r="W2393" s="4"/>
      <c r="X2393" s="4"/>
      <c r="Y2393" s="4"/>
      <c r="Z2393" s="4"/>
      <c r="AA2393" s="4"/>
      <c r="AB2393" s="5"/>
    </row>
    <row r="2394" spans="1:28" x14ac:dyDescent="0.35">
      <c r="A2394" s="3"/>
      <c r="B2394" s="4"/>
      <c r="C2394" s="4"/>
      <c r="D2394" s="4"/>
      <c r="E2394" s="4"/>
      <c r="F2394" s="4"/>
      <c r="G2394" s="4"/>
      <c r="H2394" s="4"/>
      <c r="I2394" s="4"/>
      <c r="J2394" s="4"/>
      <c r="K2394" s="4"/>
      <c r="L2394" s="4"/>
      <c r="M2394" s="4"/>
      <c r="N2394" s="4"/>
      <c r="O2394" s="4"/>
      <c r="P2394" s="4"/>
      <c r="Q2394" s="4"/>
      <c r="R2394" s="4"/>
      <c r="S2394" s="4"/>
      <c r="T2394" s="4"/>
      <c r="U2394" s="4"/>
      <c r="V2394" s="4"/>
      <c r="W2394" s="4"/>
      <c r="X2394" s="4"/>
      <c r="Y2394" s="4"/>
      <c r="Z2394" s="4"/>
      <c r="AA2394" s="4"/>
      <c r="AB2394" s="5"/>
    </row>
    <row r="2395" spans="1:28" x14ac:dyDescent="0.35">
      <c r="A2395" s="3"/>
      <c r="B2395" s="4"/>
      <c r="C2395" s="4"/>
      <c r="D2395" s="4"/>
      <c r="E2395" s="4"/>
      <c r="F2395" s="4"/>
      <c r="G2395" s="4"/>
      <c r="H2395" s="4"/>
      <c r="I2395" s="4"/>
      <c r="J2395" s="4"/>
      <c r="K2395" s="4"/>
      <c r="L2395" s="4"/>
      <c r="M2395" s="4"/>
      <c r="N2395" s="4"/>
      <c r="O2395" s="4"/>
      <c r="P2395" s="4"/>
      <c r="Q2395" s="4"/>
      <c r="R2395" s="4"/>
      <c r="S2395" s="4"/>
      <c r="T2395" s="4"/>
      <c r="U2395" s="4"/>
      <c r="V2395" s="4"/>
      <c r="W2395" s="4"/>
      <c r="X2395" s="4"/>
      <c r="Y2395" s="4"/>
      <c r="Z2395" s="4"/>
      <c r="AA2395" s="4"/>
      <c r="AB2395" s="5"/>
    </row>
    <row r="2396" spans="1:28" x14ac:dyDescent="0.35">
      <c r="A2396" s="3"/>
      <c r="B2396" s="4"/>
      <c r="C2396" s="4"/>
      <c r="D2396" s="4"/>
      <c r="E2396" s="4"/>
      <c r="F2396" s="4"/>
      <c r="G2396" s="4"/>
      <c r="H2396" s="4"/>
      <c r="I2396" s="4"/>
      <c r="J2396" s="4"/>
      <c r="K2396" s="4"/>
      <c r="L2396" s="4"/>
      <c r="M2396" s="4"/>
      <c r="N2396" s="4"/>
      <c r="O2396" s="4"/>
      <c r="P2396" s="4"/>
      <c r="Q2396" s="4"/>
      <c r="R2396" s="4"/>
      <c r="S2396" s="4"/>
      <c r="T2396" s="4"/>
      <c r="U2396" s="4"/>
      <c r="V2396" s="4"/>
      <c r="W2396" s="4"/>
      <c r="X2396" s="4"/>
      <c r="Y2396" s="4"/>
      <c r="Z2396" s="4"/>
      <c r="AA2396" s="4"/>
      <c r="AB2396" s="5"/>
    </row>
    <row r="2397" spans="1:28" x14ac:dyDescent="0.35">
      <c r="A2397" s="3"/>
      <c r="B2397" s="4"/>
      <c r="C2397" s="4"/>
      <c r="D2397" s="4"/>
      <c r="E2397" s="4"/>
      <c r="F2397" s="4"/>
      <c r="G2397" s="4"/>
      <c r="H2397" s="4"/>
      <c r="I2397" s="4"/>
      <c r="J2397" s="4"/>
      <c r="K2397" s="4"/>
      <c r="L2397" s="4"/>
      <c r="M2397" s="4"/>
      <c r="N2397" s="4"/>
      <c r="O2397" s="4"/>
      <c r="P2397" s="4"/>
      <c r="Q2397" s="4"/>
      <c r="R2397" s="4"/>
      <c r="S2397" s="4"/>
      <c r="T2397" s="4"/>
      <c r="U2397" s="4"/>
      <c r="V2397" s="4"/>
      <c r="W2397" s="4"/>
      <c r="X2397" s="4"/>
      <c r="Y2397" s="4"/>
      <c r="Z2397" s="4"/>
      <c r="AA2397" s="4"/>
      <c r="AB2397" s="5"/>
    </row>
    <row r="2398" spans="1:28" x14ac:dyDescent="0.35">
      <c r="A2398" s="3"/>
      <c r="B2398" s="4"/>
      <c r="C2398" s="4"/>
      <c r="D2398" s="4"/>
      <c r="E2398" s="4"/>
      <c r="F2398" s="4"/>
      <c r="G2398" s="4"/>
      <c r="H2398" s="4"/>
      <c r="I2398" s="4"/>
      <c r="J2398" s="4"/>
      <c r="K2398" s="4"/>
      <c r="L2398" s="4"/>
      <c r="M2398" s="4"/>
      <c r="N2398" s="4"/>
      <c r="O2398" s="4"/>
      <c r="P2398" s="4"/>
      <c r="Q2398" s="4"/>
      <c r="R2398" s="4"/>
      <c r="S2398" s="4"/>
      <c r="T2398" s="4"/>
      <c r="U2398" s="4"/>
      <c r="V2398" s="4"/>
      <c r="W2398" s="4"/>
      <c r="X2398" s="4"/>
      <c r="Y2398" s="4"/>
      <c r="Z2398" s="4"/>
      <c r="AA2398" s="4"/>
      <c r="AB2398" s="5"/>
    </row>
    <row r="2399" spans="1:28" x14ac:dyDescent="0.35">
      <c r="A2399" s="3"/>
      <c r="B2399" s="4"/>
      <c r="C2399" s="4"/>
      <c r="D2399" s="4"/>
      <c r="E2399" s="4"/>
      <c r="F2399" s="4"/>
      <c r="G2399" s="4"/>
      <c r="H2399" s="4"/>
      <c r="I2399" s="4"/>
      <c r="J2399" s="4"/>
      <c r="K2399" s="4"/>
      <c r="L2399" s="4"/>
      <c r="M2399" s="4"/>
      <c r="N2399" s="4"/>
      <c r="O2399" s="4"/>
      <c r="P2399" s="4"/>
      <c r="Q2399" s="4"/>
      <c r="R2399" s="4"/>
      <c r="S2399" s="4"/>
      <c r="T2399" s="4"/>
      <c r="U2399" s="4"/>
      <c r="V2399" s="4"/>
      <c r="W2399" s="4"/>
      <c r="X2399" s="4"/>
      <c r="Y2399" s="4"/>
      <c r="Z2399" s="4"/>
      <c r="AA2399" s="4"/>
      <c r="AB2399" s="5"/>
    </row>
    <row r="2400" spans="1:28" x14ac:dyDescent="0.35">
      <c r="A2400" s="3"/>
      <c r="B2400" s="4"/>
      <c r="C2400" s="4"/>
      <c r="D2400" s="4"/>
      <c r="E2400" s="4"/>
      <c r="F2400" s="4"/>
      <c r="G2400" s="4"/>
      <c r="H2400" s="4"/>
      <c r="I2400" s="4"/>
      <c r="J2400" s="4"/>
      <c r="K2400" s="4"/>
      <c r="L2400" s="4"/>
      <c r="M2400" s="4"/>
      <c r="N2400" s="4"/>
      <c r="O2400" s="4"/>
      <c r="P2400" s="4"/>
      <c r="Q2400" s="4"/>
      <c r="R2400" s="4"/>
      <c r="S2400" s="4"/>
      <c r="T2400" s="4"/>
      <c r="U2400" s="4"/>
      <c r="V2400" s="4"/>
      <c r="W2400" s="4"/>
      <c r="X2400" s="4"/>
      <c r="Y2400" s="4"/>
      <c r="Z2400" s="4"/>
      <c r="AA2400" s="4"/>
      <c r="AB2400" s="5"/>
    </row>
    <row r="2401" spans="1:28" x14ac:dyDescent="0.35">
      <c r="A2401" s="3"/>
      <c r="B2401" s="4"/>
      <c r="C2401" s="4"/>
      <c r="D2401" s="4"/>
      <c r="E2401" s="4"/>
      <c r="F2401" s="4"/>
      <c r="G2401" s="4"/>
      <c r="H2401" s="4"/>
      <c r="I2401" s="4"/>
      <c r="J2401" s="4"/>
      <c r="K2401" s="4"/>
      <c r="L2401" s="4"/>
      <c r="M2401" s="4"/>
      <c r="N2401" s="4"/>
      <c r="O2401" s="4"/>
      <c r="P2401" s="4"/>
      <c r="Q2401" s="4"/>
      <c r="R2401" s="4"/>
      <c r="S2401" s="4"/>
      <c r="T2401" s="4"/>
      <c r="U2401" s="4"/>
      <c r="V2401" s="4"/>
      <c r="W2401" s="4"/>
      <c r="X2401" s="4"/>
      <c r="Y2401" s="4"/>
      <c r="Z2401" s="4"/>
      <c r="AA2401" s="4"/>
      <c r="AB2401" s="5"/>
    </row>
    <row r="2402" spans="1:28" x14ac:dyDescent="0.35">
      <c r="A2402" s="3"/>
      <c r="B2402" s="4"/>
      <c r="C2402" s="4"/>
      <c r="D2402" s="4"/>
      <c r="E2402" s="4"/>
      <c r="F2402" s="4"/>
      <c r="G2402" s="4"/>
      <c r="H2402" s="4"/>
      <c r="I2402" s="4"/>
      <c r="J2402" s="4"/>
      <c r="K2402" s="4"/>
      <c r="L2402" s="4"/>
      <c r="M2402" s="4"/>
      <c r="N2402" s="4"/>
      <c r="O2402" s="4"/>
      <c r="P2402" s="4"/>
      <c r="Q2402" s="4"/>
      <c r="R2402" s="4"/>
      <c r="S2402" s="4"/>
      <c r="T2402" s="4"/>
      <c r="U2402" s="4"/>
      <c r="V2402" s="4"/>
      <c r="W2402" s="4"/>
      <c r="X2402" s="4"/>
      <c r="Y2402" s="4"/>
      <c r="Z2402" s="4"/>
      <c r="AA2402" s="4"/>
      <c r="AB2402" s="5"/>
    </row>
    <row r="2403" spans="1:28" x14ac:dyDescent="0.35">
      <c r="A2403" s="3"/>
      <c r="B2403" s="4"/>
      <c r="C2403" s="4"/>
      <c r="D2403" s="4"/>
      <c r="E2403" s="4"/>
      <c r="F2403" s="4"/>
      <c r="G2403" s="4"/>
      <c r="H2403" s="4"/>
      <c r="I2403" s="4"/>
      <c r="J2403" s="4"/>
      <c r="K2403" s="4"/>
      <c r="L2403" s="4"/>
      <c r="M2403" s="4"/>
      <c r="N2403" s="4"/>
      <c r="O2403" s="4"/>
      <c r="P2403" s="4"/>
      <c r="Q2403" s="4"/>
      <c r="R2403" s="4"/>
      <c r="S2403" s="4"/>
      <c r="T2403" s="4"/>
      <c r="U2403" s="4"/>
      <c r="V2403" s="4"/>
      <c r="W2403" s="4"/>
      <c r="X2403" s="4"/>
      <c r="Y2403" s="4"/>
      <c r="Z2403" s="4"/>
      <c r="AA2403" s="4"/>
      <c r="AB2403" s="5"/>
    </row>
    <row r="2404" spans="1:28" x14ac:dyDescent="0.35">
      <c r="A2404" s="3"/>
      <c r="B2404" s="4"/>
      <c r="C2404" s="4"/>
      <c r="D2404" s="4"/>
      <c r="E2404" s="4"/>
      <c r="F2404" s="4"/>
      <c r="G2404" s="4"/>
      <c r="H2404" s="4"/>
      <c r="I2404" s="4"/>
      <c r="J2404" s="4"/>
      <c r="K2404" s="4"/>
      <c r="L2404" s="4"/>
      <c r="M2404" s="4"/>
      <c r="N2404" s="4"/>
      <c r="O2404" s="4"/>
      <c r="P2404" s="4"/>
      <c r="Q2404" s="4"/>
      <c r="R2404" s="4"/>
      <c r="S2404" s="4"/>
      <c r="T2404" s="4"/>
      <c r="U2404" s="4"/>
      <c r="V2404" s="4"/>
      <c r="W2404" s="4"/>
      <c r="X2404" s="4"/>
      <c r="Y2404" s="4"/>
      <c r="Z2404" s="4"/>
      <c r="AA2404" s="4"/>
      <c r="AB2404" s="5"/>
    </row>
    <row r="2405" spans="1:28" x14ac:dyDescent="0.35">
      <c r="A2405" s="3"/>
      <c r="B2405" s="4"/>
      <c r="C2405" s="4"/>
      <c r="D2405" s="4"/>
      <c r="E2405" s="4"/>
      <c r="F2405" s="4"/>
      <c r="G2405" s="4"/>
      <c r="H2405" s="4"/>
      <c r="I2405" s="4"/>
      <c r="J2405" s="4"/>
      <c r="K2405" s="4"/>
      <c r="L2405" s="4"/>
      <c r="M2405" s="4"/>
      <c r="N2405" s="4"/>
      <c r="O2405" s="4"/>
      <c r="P2405" s="4"/>
      <c r="Q2405" s="4"/>
      <c r="R2405" s="4"/>
      <c r="S2405" s="4"/>
      <c r="T2405" s="4"/>
      <c r="U2405" s="4"/>
      <c r="V2405" s="4"/>
      <c r="W2405" s="4"/>
      <c r="X2405" s="4"/>
      <c r="Y2405" s="4"/>
      <c r="Z2405" s="4"/>
      <c r="AA2405" s="4"/>
      <c r="AB2405" s="5"/>
    </row>
    <row r="2406" spans="1:28" x14ac:dyDescent="0.35">
      <c r="A2406" s="3"/>
      <c r="B2406" s="4"/>
      <c r="C2406" s="4"/>
      <c r="D2406" s="4"/>
      <c r="E2406" s="4"/>
      <c r="F2406" s="4"/>
      <c r="G2406" s="4"/>
      <c r="H2406" s="4"/>
      <c r="I2406" s="4"/>
      <c r="J2406" s="4"/>
      <c r="K2406" s="4"/>
      <c r="L2406" s="4"/>
      <c r="M2406" s="4"/>
      <c r="N2406" s="4"/>
      <c r="O2406" s="4"/>
      <c r="P2406" s="4"/>
      <c r="Q2406" s="4"/>
      <c r="R2406" s="4"/>
      <c r="S2406" s="4"/>
      <c r="T2406" s="4"/>
      <c r="U2406" s="4"/>
      <c r="V2406" s="4"/>
      <c r="W2406" s="4"/>
      <c r="X2406" s="4"/>
      <c r="Y2406" s="4"/>
      <c r="Z2406" s="4"/>
      <c r="AA2406" s="4"/>
      <c r="AB2406" s="5"/>
    </row>
    <row r="2407" spans="1:28" x14ac:dyDescent="0.35">
      <c r="A2407" s="3"/>
      <c r="B2407" s="4"/>
      <c r="C2407" s="4"/>
      <c r="D2407" s="4"/>
      <c r="E2407" s="4"/>
      <c r="F2407" s="4"/>
      <c r="G2407" s="4"/>
      <c r="H2407" s="4"/>
      <c r="I2407" s="4"/>
      <c r="J2407" s="4"/>
      <c r="K2407" s="4"/>
      <c r="L2407" s="4"/>
      <c r="M2407" s="4"/>
      <c r="N2407" s="4"/>
      <c r="O2407" s="4"/>
      <c r="P2407" s="4"/>
      <c r="Q2407" s="4"/>
      <c r="R2407" s="4"/>
      <c r="S2407" s="4"/>
      <c r="T2407" s="4"/>
      <c r="U2407" s="4"/>
      <c r="V2407" s="4"/>
      <c r="W2407" s="4"/>
      <c r="X2407" s="4"/>
      <c r="Y2407" s="4"/>
      <c r="Z2407" s="4"/>
      <c r="AA2407" s="4"/>
      <c r="AB2407" s="5"/>
    </row>
    <row r="2408" spans="1:28" x14ac:dyDescent="0.35">
      <c r="A2408" s="3"/>
      <c r="B2408" s="4"/>
      <c r="C2408" s="4"/>
      <c r="D2408" s="4"/>
      <c r="E2408" s="4"/>
      <c r="F2408" s="4"/>
      <c r="G2408" s="4"/>
      <c r="H2408" s="4"/>
      <c r="I2408" s="4"/>
      <c r="J2408" s="4"/>
      <c r="K2408" s="4"/>
      <c r="L2408" s="4"/>
      <c r="M2408" s="4"/>
      <c r="N2408" s="4"/>
      <c r="O2408" s="4"/>
      <c r="P2408" s="4"/>
      <c r="Q2408" s="4"/>
      <c r="R2408" s="4"/>
      <c r="S2408" s="4"/>
      <c r="T2408" s="4"/>
      <c r="U2408" s="4"/>
      <c r="V2408" s="4"/>
      <c r="W2408" s="4"/>
      <c r="X2408" s="4"/>
      <c r="Y2408" s="4"/>
      <c r="Z2408" s="4"/>
      <c r="AA2408" s="4"/>
      <c r="AB2408" s="5"/>
    </row>
    <row r="2409" spans="1:28" x14ac:dyDescent="0.35">
      <c r="A2409" s="3"/>
      <c r="B2409" s="4"/>
      <c r="C2409" s="4"/>
      <c r="D2409" s="4"/>
      <c r="E2409" s="4"/>
      <c r="F2409" s="4"/>
      <c r="G2409" s="4"/>
      <c r="H2409" s="4"/>
      <c r="I2409" s="4"/>
      <c r="J2409" s="4"/>
      <c r="K2409" s="4"/>
      <c r="L2409" s="4"/>
      <c r="M2409" s="4"/>
      <c r="N2409" s="4"/>
      <c r="O2409" s="4"/>
      <c r="P2409" s="4"/>
      <c r="Q2409" s="4"/>
      <c r="R2409" s="4"/>
      <c r="S2409" s="4"/>
      <c r="T2409" s="4"/>
      <c r="U2409" s="4"/>
      <c r="V2409" s="4"/>
      <c r="W2409" s="4"/>
      <c r="X2409" s="4"/>
      <c r="Y2409" s="4"/>
      <c r="Z2409" s="4"/>
      <c r="AA2409" s="4"/>
      <c r="AB2409" s="5"/>
    </row>
    <row r="2410" spans="1:28" x14ac:dyDescent="0.35">
      <c r="A2410" s="3"/>
      <c r="B2410" s="4"/>
      <c r="C2410" s="4"/>
      <c r="D2410" s="4"/>
      <c r="E2410" s="4"/>
      <c r="F2410" s="4"/>
      <c r="G2410" s="4"/>
      <c r="H2410" s="4"/>
      <c r="I2410" s="4"/>
      <c r="J2410" s="4"/>
      <c r="K2410" s="4"/>
      <c r="L2410" s="4"/>
      <c r="M2410" s="4"/>
      <c r="N2410" s="4"/>
      <c r="O2410" s="4"/>
      <c r="P2410" s="4"/>
      <c r="Q2410" s="4"/>
      <c r="R2410" s="4"/>
      <c r="S2410" s="4"/>
      <c r="T2410" s="4"/>
      <c r="U2410" s="4"/>
      <c r="V2410" s="4"/>
      <c r="W2410" s="4"/>
      <c r="X2410" s="4"/>
      <c r="Y2410" s="4"/>
      <c r="Z2410" s="4"/>
      <c r="AA2410" s="4"/>
      <c r="AB2410" s="5"/>
    </row>
    <row r="2411" spans="1:28" x14ac:dyDescent="0.35">
      <c r="A2411" s="3"/>
      <c r="B2411" s="4"/>
      <c r="C2411" s="4"/>
      <c r="D2411" s="4"/>
      <c r="E2411" s="4"/>
      <c r="F2411" s="4"/>
      <c r="G2411" s="4"/>
      <c r="H2411" s="4"/>
      <c r="I2411" s="4"/>
      <c r="J2411" s="4"/>
      <c r="K2411" s="4"/>
      <c r="L2411" s="4"/>
      <c r="M2411" s="4"/>
      <c r="N2411" s="4"/>
      <c r="O2411" s="4"/>
      <c r="P2411" s="4"/>
      <c r="Q2411" s="4"/>
      <c r="R2411" s="4"/>
      <c r="S2411" s="4"/>
      <c r="T2411" s="4"/>
      <c r="U2411" s="4"/>
      <c r="V2411" s="4"/>
      <c r="W2411" s="4"/>
      <c r="X2411" s="4"/>
      <c r="Y2411" s="4"/>
      <c r="Z2411" s="4"/>
      <c r="AA2411" s="4"/>
      <c r="AB2411" s="5"/>
    </row>
    <row r="2412" spans="1:28" x14ac:dyDescent="0.35">
      <c r="A2412" s="3"/>
      <c r="B2412" s="4"/>
      <c r="C2412" s="4"/>
      <c r="D2412" s="4"/>
      <c r="E2412" s="4"/>
      <c r="F2412" s="4"/>
      <c r="G2412" s="4"/>
      <c r="H2412" s="4"/>
      <c r="I2412" s="4"/>
      <c r="J2412" s="4"/>
      <c r="K2412" s="4"/>
      <c r="L2412" s="4"/>
      <c r="M2412" s="4"/>
      <c r="N2412" s="4"/>
      <c r="O2412" s="4"/>
      <c r="P2412" s="4"/>
      <c r="Q2412" s="4"/>
      <c r="R2412" s="4"/>
      <c r="S2412" s="4"/>
      <c r="T2412" s="4"/>
      <c r="U2412" s="4"/>
      <c r="V2412" s="4"/>
      <c r="W2412" s="4"/>
      <c r="X2412" s="4"/>
      <c r="Y2412" s="4"/>
      <c r="Z2412" s="4"/>
      <c r="AA2412" s="4"/>
      <c r="AB2412" s="5"/>
    </row>
    <row r="2413" spans="1:28" x14ac:dyDescent="0.35">
      <c r="A2413" s="3"/>
      <c r="B2413" s="4"/>
      <c r="C2413" s="4"/>
      <c r="D2413" s="4"/>
      <c r="E2413" s="4"/>
      <c r="F2413" s="4"/>
      <c r="G2413" s="4"/>
      <c r="H2413" s="4"/>
      <c r="I2413" s="4"/>
      <c r="J2413" s="4"/>
      <c r="K2413" s="4"/>
      <c r="L2413" s="4"/>
      <c r="M2413" s="4"/>
      <c r="N2413" s="4"/>
      <c r="O2413" s="4"/>
      <c r="P2413" s="4"/>
      <c r="Q2413" s="4"/>
      <c r="R2413" s="4"/>
      <c r="S2413" s="4"/>
      <c r="T2413" s="4"/>
      <c r="U2413" s="4"/>
      <c r="V2413" s="4"/>
      <c r="W2413" s="4"/>
      <c r="X2413" s="4"/>
      <c r="Y2413" s="4"/>
      <c r="Z2413" s="4"/>
      <c r="AA2413" s="4"/>
      <c r="AB2413" s="5"/>
    </row>
    <row r="2414" spans="1:28" x14ac:dyDescent="0.35">
      <c r="A2414" s="3"/>
      <c r="B2414" s="4"/>
      <c r="C2414" s="4"/>
      <c r="D2414" s="4"/>
      <c r="E2414" s="4"/>
      <c r="F2414" s="4"/>
      <c r="G2414" s="4"/>
      <c r="H2414" s="4"/>
      <c r="I2414" s="4"/>
      <c r="J2414" s="4"/>
      <c r="K2414" s="4"/>
      <c r="L2414" s="4"/>
      <c r="M2414" s="4"/>
      <c r="N2414" s="4"/>
      <c r="O2414" s="4"/>
      <c r="P2414" s="4"/>
      <c r="Q2414" s="4"/>
      <c r="R2414" s="4"/>
      <c r="S2414" s="4"/>
      <c r="T2414" s="4"/>
      <c r="U2414" s="4"/>
      <c r="V2414" s="4"/>
      <c r="W2414" s="4"/>
      <c r="X2414" s="4"/>
      <c r="Y2414" s="4"/>
      <c r="Z2414" s="4"/>
      <c r="AA2414" s="4"/>
      <c r="AB2414" s="5"/>
    </row>
    <row r="2415" spans="1:28" x14ac:dyDescent="0.35">
      <c r="A2415" s="3"/>
      <c r="B2415" s="4"/>
      <c r="C2415" s="4"/>
      <c r="D2415" s="4"/>
      <c r="E2415" s="4"/>
      <c r="F2415" s="4"/>
      <c r="G2415" s="4"/>
      <c r="H2415" s="4"/>
      <c r="I2415" s="4"/>
      <c r="J2415" s="4"/>
      <c r="K2415" s="4"/>
      <c r="L2415" s="4"/>
      <c r="M2415" s="4"/>
      <c r="N2415" s="4"/>
      <c r="O2415" s="4"/>
      <c r="P2415" s="4"/>
      <c r="Q2415" s="4"/>
      <c r="R2415" s="4"/>
      <c r="S2415" s="4"/>
      <c r="T2415" s="4"/>
      <c r="U2415" s="4"/>
      <c r="V2415" s="4"/>
      <c r="W2415" s="4"/>
      <c r="X2415" s="4"/>
      <c r="Y2415" s="4"/>
      <c r="Z2415" s="4"/>
      <c r="AA2415" s="4"/>
      <c r="AB2415" s="5"/>
    </row>
    <row r="2416" spans="1:28" x14ac:dyDescent="0.35">
      <c r="A2416" s="3"/>
      <c r="B2416" s="4"/>
      <c r="C2416" s="4"/>
      <c r="D2416" s="4"/>
      <c r="E2416" s="4"/>
      <c r="F2416" s="4"/>
      <c r="G2416" s="4"/>
      <c r="H2416" s="4"/>
      <c r="I2416" s="4"/>
      <c r="J2416" s="4"/>
      <c r="K2416" s="4"/>
      <c r="L2416" s="4"/>
      <c r="M2416" s="4"/>
      <c r="N2416" s="4"/>
      <c r="O2416" s="4"/>
      <c r="P2416" s="4"/>
      <c r="Q2416" s="4"/>
      <c r="R2416" s="4"/>
      <c r="S2416" s="4"/>
      <c r="T2416" s="4"/>
      <c r="U2416" s="4"/>
      <c r="V2416" s="4"/>
      <c r="W2416" s="4"/>
      <c r="X2416" s="4"/>
      <c r="Y2416" s="4"/>
      <c r="Z2416" s="4"/>
      <c r="AA2416" s="4"/>
      <c r="AB2416" s="5"/>
    </row>
    <row r="2417" spans="1:28" x14ac:dyDescent="0.35">
      <c r="A2417" s="3"/>
      <c r="B2417" s="4"/>
      <c r="C2417" s="4"/>
      <c r="D2417" s="4"/>
      <c r="E2417" s="4"/>
      <c r="F2417" s="4"/>
      <c r="G2417" s="4"/>
      <c r="H2417" s="4"/>
      <c r="I2417" s="4"/>
      <c r="J2417" s="4"/>
      <c r="K2417" s="4"/>
      <c r="L2417" s="4"/>
      <c r="M2417" s="4"/>
      <c r="N2417" s="4"/>
      <c r="O2417" s="4"/>
      <c r="P2417" s="4"/>
      <c r="Q2417" s="4"/>
      <c r="R2417" s="4"/>
      <c r="S2417" s="4"/>
      <c r="T2417" s="4"/>
      <c r="U2417" s="4"/>
      <c r="V2417" s="4"/>
      <c r="W2417" s="4"/>
      <c r="X2417" s="4"/>
      <c r="Y2417" s="4"/>
      <c r="Z2417" s="4"/>
      <c r="AA2417" s="4"/>
      <c r="AB2417" s="5"/>
    </row>
    <row r="2418" spans="1:28" x14ac:dyDescent="0.35">
      <c r="A2418" s="3"/>
      <c r="B2418" s="4"/>
      <c r="C2418" s="4"/>
      <c r="D2418" s="4"/>
      <c r="E2418" s="4"/>
      <c r="F2418" s="4"/>
      <c r="G2418" s="4"/>
      <c r="H2418" s="4"/>
      <c r="I2418" s="4"/>
      <c r="J2418" s="4"/>
      <c r="K2418" s="4"/>
      <c r="L2418" s="4"/>
      <c r="M2418" s="4"/>
      <c r="N2418" s="4"/>
      <c r="O2418" s="4"/>
      <c r="P2418" s="4"/>
      <c r="Q2418" s="4"/>
      <c r="R2418" s="4"/>
      <c r="S2418" s="4"/>
      <c r="T2418" s="4"/>
      <c r="U2418" s="4"/>
      <c r="V2418" s="4"/>
      <c r="W2418" s="4"/>
      <c r="X2418" s="4"/>
      <c r="Y2418" s="4"/>
      <c r="Z2418" s="4"/>
      <c r="AA2418" s="4"/>
      <c r="AB2418" s="5"/>
    </row>
    <row r="2419" spans="1:28" x14ac:dyDescent="0.35">
      <c r="A2419" s="3"/>
      <c r="B2419" s="4"/>
      <c r="C2419" s="4"/>
      <c r="D2419" s="4"/>
      <c r="E2419" s="4"/>
      <c r="F2419" s="4"/>
      <c r="G2419" s="4"/>
      <c r="H2419" s="4"/>
      <c r="I2419" s="4"/>
      <c r="J2419" s="4"/>
      <c r="K2419" s="4"/>
      <c r="L2419" s="4"/>
      <c r="M2419" s="4"/>
      <c r="N2419" s="4"/>
      <c r="O2419" s="4"/>
      <c r="P2419" s="4"/>
      <c r="Q2419" s="4"/>
      <c r="R2419" s="4"/>
      <c r="S2419" s="4"/>
      <c r="T2419" s="4"/>
      <c r="U2419" s="4"/>
      <c r="V2419" s="4"/>
      <c r="W2419" s="4"/>
      <c r="X2419" s="4"/>
      <c r="Y2419" s="4"/>
      <c r="Z2419" s="4"/>
      <c r="AA2419" s="4"/>
      <c r="AB2419" s="5"/>
    </row>
    <row r="2420" spans="1:28" x14ac:dyDescent="0.35">
      <c r="A2420" s="3"/>
      <c r="B2420" s="4"/>
      <c r="C2420" s="4"/>
      <c r="D2420" s="4"/>
      <c r="E2420" s="4"/>
      <c r="F2420" s="4"/>
      <c r="G2420" s="4"/>
      <c r="H2420" s="4"/>
      <c r="I2420" s="4"/>
      <c r="J2420" s="4"/>
      <c r="K2420" s="4"/>
      <c r="L2420" s="4"/>
      <c r="M2420" s="4"/>
      <c r="N2420" s="4"/>
      <c r="O2420" s="4"/>
      <c r="P2420" s="4"/>
      <c r="Q2420" s="4"/>
      <c r="R2420" s="4"/>
      <c r="S2420" s="4"/>
      <c r="T2420" s="4"/>
      <c r="U2420" s="4"/>
      <c r="V2420" s="4"/>
      <c r="W2420" s="4"/>
      <c r="X2420" s="4"/>
      <c r="Y2420" s="4"/>
      <c r="Z2420" s="4"/>
      <c r="AA2420" s="4"/>
      <c r="AB2420" s="5"/>
    </row>
    <row r="2421" spans="1:28" x14ac:dyDescent="0.35">
      <c r="A2421" s="3"/>
      <c r="B2421" s="4"/>
      <c r="C2421" s="4"/>
      <c r="D2421" s="4"/>
      <c r="E2421" s="4"/>
      <c r="F2421" s="4"/>
      <c r="G2421" s="4"/>
      <c r="H2421" s="4"/>
      <c r="I2421" s="4"/>
      <c r="J2421" s="4"/>
      <c r="K2421" s="4"/>
      <c r="L2421" s="4"/>
      <c r="M2421" s="4"/>
      <c r="N2421" s="4"/>
      <c r="O2421" s="4"/>
      <c r="P2421" s="4"/>
      <c r="Q2421" s="4"/>
      <c r="R2421" s="4"/>
      <c r="S2421" s="4"/>
      <c r="T2421" s="4"/>
      <c r="U2421" s="4"/>
      <c r="V2421" s="4"/>
      <c r="W2421" s="4"/>
      <c r="X2421" s="4"/>
      <c r="Y2421" s="4"/>
      <c r="Z2421" s="4"/>
      <c r="AA2421" s="4"/>
      <c r="AB2421" s="5"/>
    </row>
    <row r="2422" spans="1:28" x14ac:dyDescent="0.35">
      <c r="A2422" s="3"/>
      <c r="B2422" s="4"/>
      <c r="C2422" s="4"/>
      <c r="D2422" s="4"/>
      <c r="E2422" s="4"/>
      <c r="F2422" s="4"/>
      <c r="G2422" s="4"/>
      <c r="H2422" s="4"/>
      <c r="I2422" s="4"/>
      <c r="J2422" s="4"/>
      <c r="K2422" s="4"/>
      <c r="L2422" s="4"/>
      <c r="M2422" s="4"/>
      <c r="N2422" s="4"/>
      <c r="O2422" s="4"/>
      <c r="P2422" s="4"/>
      <c r="Q2422" s="4"/>
      <c r="R2422" s="4"/>
      <c r="S2422" s="4"/>
      <c r="T2422" s="4"/>
      <c r="U2422" s="4"/>
      <c r="V2422" s="4"/>
      <c r="W2422" s="4"/>
      <c r="X2422" s="4"/>
      <c r="Y2422" s="4"/>
      <c r="Z2422" s="4"/>
      <c r="AA2422" s="4"/>
      <c r="AB2422" s="5"/>
    </row>
    <row r="2423" spans="1:28" x14ac:dyDescent="0.35">
      <c r="A2423" s="3"/>
      <c r="B2423" s="4"/>
      <c r="C2423" s="4"/>
      <c r="D2423" s="4"/>
      <c r="E2423" s="4"/>
      <c r="F2423" s="4"/>
      <c r="G2423" s="4"/>
      <c r="H2423" s="4"/>
      <c r="I2423" s="4"/>
      <c r="J2423" s="4"/>
      <c r="K2423" s="4"/>
      <c r="L2423" s="4"/>
      <c r="M2423" s="4"/>
      <c r="N2423" s="4"/>
      <c r="O2423" s="4"/>
      <c r="P2423" s="4"/>
      <c r="Q2423" s="4"/>
      <c r="R2423" s="4"/>
      <c r="S2423" s="4"/>
      <c r="T2423" s="4"/>
      <c r="U2423" s="4"/>
      <c r="V2423" s="4"/>
      <c r="W2423" s="4"/>
      <c r="X2423" s="4"/>
      <c r="Y2423" s="4"/>
      <c r="Z2423" s="4"/>
      <c r="AA2423" s="4"/>
      <c r="AB2423" s="5"/>
    </row>
    <row r="2424" spans="1:28" x14ac:dyDescent="0.35">
      <c r="A2424" s="3"/>
      <c r="B2424" s="4"/>
      <c r="C2424" s="4"/>
      <c r="D2424" s="4"/>
      <c r="E2424" s="4"/>
      <c r="F2424" s="4"/>
      <c r="G2424" s="4"/>
      <c r="H2424" s="4"/>
      <c r="I2424" s="4"/>
      <c r="J2424" s="4"/>
      <c r="K2424" s="4"/>
      <c r="L2424" s="4"/>
      <c r="M2424" s="4"/>
      <c r="N2424" s="4"/>
      <c r="O2424" s="4"/>
      <c r="P2424" s="4"/>
      <c r="Q2424" s="4"/>
      <c r="R2424" s="4"/>
      <c r="S2424" s="4"/>
      <c r="T2424" s="4"/>
      <c r="U2424" s="4"/>
      <c r="V2424" s="4"/>
      <c r="W2424" s="4"/>
      <c r="X2424" s="4"/>
      <c r="Y2424" s="4"/>
      <c r="Z2424" s="4"/>
      <c r="AA2424" s="4"/>
      <c r="AB2424" s="5"/>
    </row>
    <row r="2425" spans="1:28" x14ac:dyDescent="0.35">
      <c r="A2425" s="3"/>
      <c r="B2425" s="4"/>
      <c r="C2425" s="4"/>
      <c r="D2425" s="4"/>
      <c r="E2425" s="4"/>
      <c r="F2425" s="4"/>
      <c r="G2425" s="4"/>
      <c r="H2425" s="4"/>
      <c r="I2425" s="4"/>
      <c r="J2425" s="4"/>
      <c r="K2425" s="4"/>
      <c r="L2425" s="4"/>
      <c r="M2425" s="4"/>
      <c r="N2425" s="4"/>
      <c r="O2425" s="4"/>
      <c r="P2425" s="4"/>
      <c r="Q2425" s="4"/>
      <c r="R2425" s="4"/>
      <c r="S2425" s="4"/>
      <c r="T2425" s="4"/>
      <c r="U2425" s="4"/>
      <c r="V2425" s="4"/>
      <c r="W2425" s="4"/>
      <c r="X2425" s="4"/>
      <c r="Y2425" s="4"/>
      <c r="Z2425" s="4"/>
      <c r="AA2425" s="4"/>
      <c r="AB2425" s="5"/>
    </row>
    <row r="2426" spans="1:28" x14ac:dyDescent="0.35">
      <c r="A2426" s="3"/>
      <c r="B2426" s="4"/>
      <c r="C2426" s="4"/>
      <c r="D2426" s="4"/>
      <c r="E2426" s="4"/>
      <c r="F2426" s="4"/>
      <c r="G2426" s="4"/>
      <c r="H2426" s="4"/>
      <c r="I2426" s="4"/>
      <c r="J2426" s="4"/>
      <c r="K2426" s="4"/>
      <c r="L2426" s="4"/>
      <c r="M2426" s="4"/>
      <c r="N2426" s="4"/>
      <c r="O2426" s="4"/>
      <c r="P2426" s="4"/>
      <c r="Q2426" s="4"/>
      <c r="R2426" s="4"/>
      <c r="S2426" s="4"/>
      <c r="T2426" s="4"/>
      <c r="U2426" s="4"/>
      <c r="V2426" s="4"/>
      <c r="W2426" s="4"/>
      <c r="X2426" s="4"/>
      <c r="Y2426" s="4"/>
      <c r="Z2426" s="4"/>
      <c r="AA2426" s="4"/>
      <c r="AB2426" s="5"/>
    </row>
    <row r="2427" spans="1:28" x14ac:dyDescent="0.35">
      <c r="A2427" s="3"/>
      <c r="B2427" s="4"/>
      <c r="C2427" s="4"/>
      <c r="D2427" s="4"/>
      <c r="E2427" s="4"/>
      <c r="F2427" s="4"/>
      <c r="G2427" s="4"/>
      <c r="H2427" s="4"/>
      <c r="I2427" s="4"/>
      <c r="J2427" s="4"/>
      <c r="K2427" s="4"/>
      <c r="L2427" s="4"/>
      <c r="M2427" s="4"/>
      <c r="N2427" s="4"/>
      <c r="O2427" s="4"/>
      <c r="P2427" s="4"/>
      <c r="Q2427" s="4"/>
      <c r="R2427" s="4"/>
      <c r="S2427" s="4"/>
      <c r="T2427" s="4"/>
      <c r="U2427" s="4"/>
      <c r="V2427" s="4"/>
      <c r="W2427" s="4"/>
      <c r="X2427" s="4"/>
      <c r="Y2427" s="4"/>
      <c r="Z2427" s="4"/>
      <c r="AA2427" s="4"/>
      <c r="AB2427" s="5"/>
    </row>
    <row r="2428" spans="1:28" x14ac:dyDescent="0.35">
      <c r="A2428" s="3"/>
      <c r="B2428" s="4"/>
      <c r="C2428" s="4"/>
      <c r="D2428" s="4"/>
      <c r="E2428" s="4"/>
      <c r="F2428" s="4"/>
      <c r="G2428" s="4"/>
      <c r="H2428" s="4"/>
      <c r="I2428" s="4"/>
      <c r="J2428" s="4"/>
      <c r="K2428" s="4"/>
      <c r="L2428" s="4"/>
      <c r="M2428" s="4"/>
      <c r="N2428" s="4"/>
      <c r="O2428" s="4"/>
      <c r="P2428" s="4"/>
      <c r="Q2428" s="4"/>
      <c r="R2428" s="4"/>
      <c r="S2428" s="4"/>
      <c r="T2428" s="4"/>
      <c r="U2428" s="4"/>
      <c r="V2428" s="4"/>
      <c r="W2428" s="4"/>
      <c r="X2428" s="4"/>
      <c r="Y2428" s="4"/>
      <c r="Z2428" s="4"/>
      <c r="AA2428" s="4"/>
      <c r="AB2428" s="5"/>
    </row>
    <row r="2429" spans="1:28" x14ac:dyDescent="0.35">
      <c r="A2429" s="3"/>
      <c r="B2429" s="4"/>
      <c r="C2429" s="4"/>
      <c r="D2429" s="4"/>
      <c r="E2429" s="4"/>
      <c r="F2429" s="4"/>
      <c r="G2429" s="4"/>
      <c r="H2429" s="4"/>
      <c r="I2429" s="4"/>
      <c r="J2429" s="4"/>
      <c r="K2429" s="4"/>
      <c r="L2429" s="4"/>
      <c r="M2429" s="4"/>
      <c r="N2429" s="4"/>
      <c r="O2429" s="4"/>
      <c r="P2429" s="4"/>
      <c r="Q2429" s="4"/>
      <c r="R2429" s="4"/>
      <c r="S2429" s="4"/>
      <c r="T2429" s="4"/>
      <c r="U2429" s="4"/>
      <c r="V2429" s="4"/>
      <c r="W2429" s="4"/>
      <c r="X2429" s="4"/>
      <c r="Y2429" s="4"/>
      <c r="Z2429" s="4"/>
      <c r="AA2429" s="4"/>
      <c r="AB2429" s="5"/>
    </row>
    <row r="2430" spans="1:28" x14ac:dyDescent="0.35">
      <c r="A2430" s="3"/>
      <c r="B2430" s="4"/>
      <c r="C2430" s="4"/>
      <c r="D2430" s="4"/>
      <c r="E2430" s="4"/>
      <c r="F2430" s="4"/>
      <c r="G2430" s="4"/>
      <c r="H2430" s="4"/>
      <c r="I2430" s="4"/>
      <c r="J2430" s="4"/>
      <c r="K2430" s="4"/>
      <c r="L2430" s="4"/>
      <c r="M2430" s="4"/>
      <c r="N2430" s="4"/>
      <c r="O2430" s="4"/>
      <c r="P2430" s="4"/>
      <c r="Q2430" s="4"/>
      <c r="R2430" s="4"/>
      <c r="S2430" s="4"/>
      <c r="T2430" s="4"/>
      <c r="U2430" s="4"/>
      <c r="V2430" s="4"/>
      <c r="W2430" s="4"/>
      <c r="X2430" s="4"/>
      <c r="Y2430" s="4"/>
      <c r="Z2430" s="4"/>
      <c r="AA2430" s="4"/>
      <c r="AB2430" s="5"/>
    </row>
    <row r="2431" spans="1:28" x14ac:dyDescent="0.35">
      <c r="A2431" s="3"/>
      <c r="B2431" s="4"/>
      <c r="C2431" s="4"/>
      <c r="D2431" s="4"/>
      <c r="E2431" s="4"/>
      <c r="F2431" s="4"/>
      <c r="G2431" s="4"/>
      <c r="H2431" s="4"/>
      <c r="I2431" s="4"/>
      <c r="J2431" s="4"/>
      <c r="K2431" s="4"/>
      <c r="L2431" s="4"/>
      <c r="M2431" s="4"/>
      <c r="N2431" s="4"/>
      <c r="O2431" s="4"/>
      <c r="P2431" s="4"/>
      <c r="Q2431" s="4"/>
      <c r="R2431" s="4"/>
      <c r="S2431" s="4"/>
      <c r="T2431" s="4"/>
      <c r="U2431" s="4"/>
      <c r="V2431" s="4"/>
      <c r="W2431" s="4"/>
      <c r="X2431" s="4"/>
      <c r="Y2431" s="4"/>
      <c r="Z2431" s="4"/>
      <c r="AA2431" s="4"/>
      <c r="AB2431" s="5"/>
    </row>
    <row r="2432" spans="1:28" x14ac:dyDescent="0.35">
      <c r="A2432" s="3"/>
      <c r="B2432" s="4"/>
      <c r="C2432" s="4"/>
      <c r="D2432" s="4"/>
      <c r="E2432" s="4"/>
      <c r="F2432" s="4"/>
      <c r="G2432" s="4"/>
      <c r="H2432" s="4"/>
      <c r="I2432" s="4"/>
      <c r="J2432" s="4"/>
      <c r="K2432" s="4"/>
      <c r="L2432" s="4"/>
      <c r="M2432" s="4"/>
      <c r="N2432" s="4"/>
      <c r="O2432" s="4"/>
      <c r="P2432" s="4"/>
      <c r="Q2432" s="4"/>
      <c r="R2432" s="4"/>
      <c r="S2432" s="4"/>
      <c r="T2432" s="4"/>
      <c r="U2432" s="4"/>
      <c r="V2432" s="4"/>
      <c r="W2432" s="4"/>
      <c r="X2432" s="4"/>
      <c r="Y2432" s="4"/>
      <c r="Z2432" s="4"/>
      <c r="AA2432" s="4"/>
      <c r="AB2432" s="5"/>
    </row>
    <row r="2433" spans="1:28" x14ac:dyDescent="0.35">
      <c r="A2433" s="3"/>
      <c r="B2433" s="4"/>
      <c r="C2433" s="4"/>
      <c r="D2433" s="4"/>
      <c r="E2433" s="4"/>
      <c r="F2433" s="4"/>
      <c r="G2433" s="4"/>
      <c r="H2433" s="4"/>
      <c r="I2433" s="4"/>
      <c r="J2433" s="4"/>
      <c r="K2433" s="4"/>
      <c r="L2433" s="4"/>
      <c r="M2433" s="4"/>
      <c r="N2433" s="4"/>
      <c r="O2433" s="4"/>
      <c r="P2433" s="4"/>
      <c r="Q2433" s="4"/>
      <c r="R2433" s="4"/>
      <c r="S2433" s="4"/>
      <c r="T2433" s="4"/>
      <c r="U2433" s="4"/>
      <c r="V2433" s="4"/>
      <c r="W2433" s="4"/>
      <c r="X2433" s="4"/>
      <c r="Y2433" s="4"/>
      <c r="Z2433" s="4"/>
      <c r="AA2433" s="4"/>
      <c r="AB2433" s="5"/>
    </row>
    <row r="2434" spans="1:28" x14ac:dyDescent="0.35">
      <c r="A2434" s="3"/>
      <c r="B2434" s="4"/>
      <c r="C2434" s="4"/>
      <c r="D2434" s="4"/>
      <c r="E2434" s="4"/>
      <c r="F2434" s="4"/>
      <c r="G2434" s="4"/>
      <c r="H2434" s="4"/>
      <c r="I2434" s="4"/>
      <c r="J2434" s="4"/>
      <c r="K2434" s="4"/>
      <c r="L2434" s="4"/>
      <c r="M2434" s="4"/>
      <c r="N2434" s="4"/>
      <c r="O2434" s="4"/>
      <c r="P2434" s="4"/>
      <c r="Q2434" s="4"/>
      <c r="R2434" s="4"/>
      <c r="S2434" s="4"/>
      <c r="T2434" s="4"/>
      <c r="U2434" s="4"/>
      <c r="V2434" s="4"/>
      <c r="W2434" s="4"/>
      <c r="X2434" s="4"/>
      <c r="Y2434" s="4"/>
      <c r="Z2434" s="4"/>
      <c r="AA2434" s="4"/>
      <c r="AB2434" s="5"/>
    </row>
    <row r="2435" spans="1:28" x14ac:dyDescent="0.35">
      <c r="A2435" s="3"/>
      <c r="B2435" s="4"/>
      <c r="C2435" s="4"/>
      <c r="D2435" s="4"/>
      <c r="E2435" s="4"/>
      <c r="F2435" s="4"/>
      <c r="G2435" s="4"/>
      <c r="H2435" s="4"/>
      <c r="I2435" s="4"/>
      <c r="J2435" s="4"/>
      <c r="K2435" s="4"/>
      <c r="L2435" s="4"/>
      <c r="M2435" s="4"/>
      <c r="N2435" s="4"/>
      <c r="O2435" s="4"/>
      <c r="P2435" s="4"/>
      <c r="Q2435" s="4"/>
      <c r="R2435" s="4"/>
      <c r="S2435" s="4"/>
      <c r="T2435" s="4"/>
      <c r="U2435" s="4"/>
      <c r="V2435" s="4"/>
      <c r="W2435" s="4"/>
      <c r="X2435" s="4"/>
      <c r="Y2435" s="4"/>
      <c r="Z2435" s="4"/>
      <c r="AA2435" s="4"/>
      <c r="AB2435" s="5"/>
    </row>
    <row r="2436" spans="1:28" x14ac:dyDescent="0.35">
      <c r="A2436" s="3"/>
      <c r="B2436" s="4"/>
      <c r="C2436" s="4"/>
      <c r="D2436" s="4"/>
      <c r="E2436" s="4"/>
      <c r="F2436" s="4"/>
      <c r="G2436" s="4"/>
      <c r="H2436" s="4"/>
      <c r="I2436" s="4"/>
      <c r="J2436" s="4"/>
      <c r="K2436" s="4"/>
      <c r="L2436" s="4"/>
      <c r="M2436" s="4"/>
      <c r="N2436" s="4"/>
      <c r="O2436" s="4"/>
      <c r="P2436" s="4"/>
      <c r="Q2436" s="4"/>
      <c r="R2436" s="4"/>
      <c r="S2436" s="4"/>
      <c r="T2436" s="4"/>
      <c r="U2436" s="4"/>
      <c r="V2436" s="4"/>
      <c r="W2436" s="4"/>
      <c r="X2436" s="4"/>
      <c r="Y2436" s="4"/>
      <c r="Z2436" s="4"/>
      <c r="AA2436" s="4"/>
      <c r="AB2436" s="5"/>
    </row>
    <row r="2437" spans="1:28" x14ac:dyDescent="0.35">
      <c r="A2437" s="3"/>
      <c r="B2437" s="4"/>
      <c r="C2437" s="4"/>
      <c r="D2437" s="4"/>
      <c r="E2437" s="4"/>
      <c r="F2437" s="4"/>
      <c r="G2437" s="4"/>
      <c r="H2437" s="4"/>
      <c r="I2437" s="4"/>
      <c r="J2437" s="4"/>
      <c r="K2437" s="4"/>
      <c r="L2437" s="4"/>
      <c r="M2437" s="4"/>
      <c r="N2437" s="4"/>
      <c r="O2437" s="4"/>
      <c r="P2437" s="4"/>
      <c r="Q2437" s="4"/>
      <c r="R2437" s="4"/>
      <c r="S2437" s="4"/>
      <c r="T2437" s="4"/>
      <c r="U2437" s="4"/>
      <c r="V2437" s="4"/>
      <c r="W2437" s="4"/>
      <c r="X2437" s="4"/>
      <c r="Y2437" s="4"/>
      <c r="Z2437" s="4"/>
      <c r="AA2437" s="4"/>
      <c r="AB2437" s="5"/>
    </row>
    <row r="2438" spans="1:28" x14ac:dyDescent="0.35">
      <c r="A2438" s="3"/>
      <c r="B2438" s="4"/>
      <c r="C2438" s="4"/>
      <c r="D2438" s="4"/>
      <c r="E2438" s="4"/>
      <c r="F2438" s="4"/>
      <c r="G2438" s="4"/>
      <c r="H2438" s="4"/>
      <c r="I2438" s="4"/>
      <c r="J2438" s="4"/>
      <c r="K2438" s="4"/>
      <c r="L2438" s="4"/>
      <c r="M2438" s="4"/>
      <c r="N2438" s="4"/>
      <c r="O2438" s="4"/>
      <c r="P2438" s="4"/>
      <c r="Q2438" s="4"/>
      <c r="R2438" s="4"/>
      <c r="S2438" s="4"/>
      <c r="T2438" s="4"/>
      <c r="U2438" s="4"/>
      <c r="V2438" s="4"/>
      <c r="W2438" s="4"/>
      <c r="X2438" s="4"/>
      <c r="Y2438" s="4"/>
      <c r="Z2438" s="4"/>
      <c r="AA2438" s="4"/>
      <c r="AB2438" s="5"/>
    </row>
    <row r="2439" spans="1:28" x14ac:dyDescent="0.35">
      <c r="A2439" s="3"/>
      <c r="B2439" s="4"/>
      <c r="C2439" s="4"/>
      <c r="D2439" s="4"/>
      <c r="E2439" s="4"/>
      <c r="F2439" s="4"/>
      <c r="G2439" s="4"/>
      <c r="H2439" s="4"/>
      <c r="I2439" s="4"/>
      <c r="J2439" s="4"/>
      <c r="K2439" s="4"/>
      <c r="L2439" s="4"/>
      <c r="M2439" s="4"/>
      <c r="N2439" s="4"/>
      <c r="O2439" s="4"/>
      <c r="P2439" s="4"/>
      <c r="Q2439" s="4"/>
      <c r="R2439" s="4"/>
      <c r="S2439" s="4"/>
      <c r="T2439" s="4"/>
      <c r="U2439" s="4"/>
      <c r="V2439" s="4"/>
      <c r="W2439" s="4"/>
      <c r="X2439" s="4"/>
      <c r="Y2439" s="4"/>
      <c r="Z2439" s="4"/>
      <c r="AA2439" s="4"/>
      <c r="AB2439" s="5"/>
    </row>
    <row r="2440" spans="1:28" x14ac:dyDescent="0.35">
      <c r="A2440" s="3"/>
      <c r="B2440" s="4"/>
      <c r="C2440" s="4"/>
      <c r="D2440" s="4"/>
      <c r="E2440" s="4"/>
      <c r="F2440" s="4"/>
      <c r="G2440" s="4"/>
      <c r="H2440" s="4"/>
      <c r="I2440" s="4"/>
      <c r="J2440" s="4"/>
      <c r="K2440" s="4"/>
      <c r="L2440" s="4"/>
      <c r="M2440" s="4"/>
      <c r="N2440" s="4"/>
      <c r="O2440" s="4"/>
      <c r="P2440" s="4"/>
      <c r="Q2440" s="4"/>
      <c r="R2440" s="4"/>
      <c r="S2440" s="4"/>
      <c r="T2440" s="4"/>
      <c r="U2440" s="4"/>
      <c r="V2440" s="4"/>
      <c r="W2440" s="4"/>
      <c r="X2440" s="4"/>
      <c r="Y2440" s="4"/>
      <c r="Z2440" s="4"/>
      <c r="AA2440" s="4"/>
      <c r="AB2440" s="5"/>
    </row>
    <row r="2441" spans="1:28" x14ac:dyDescent="0.35">
      <c r="A2441" s="3"/>
      <c r="B2441" s="4"/>
      <c r="C2441" s="4"/>
      <c r="D2441" s="4"/>
      <c r="E2441" s="4"/>
      <c r="F2441" s="4"/>
      <c r="G2441" s="4"/>
      <c r="H2441" s="4"/>
      <c r="I2441" s="4"/>
      <c r="J2441" s="4"/>
      <c r="K2441" s="4"/>
      <c r="L2441" s="4"/>
      <c r="M2441" s="4"/>
      <c r="N2441" s="4"/>
      <c r="O2441" s="4"/>
      <c r="P2441" s="4"/>
      <c r="Q2441" s="4"/>
      <c r="R2441" s="4"/>
      <c r="S2441" s="4"/>
      <c r="T2441" s="4"/>
      <c r="U2441" s="4"/>
      <c r="V2441" s="4"/>
      <c r="W2441" s="4"/>
      <c r="X2441" s="4"/>
      <c r="Y2441" s="4"/>
      <c r="Z2441" s="4"/>
      <c r="AA2441" s="4"/>
      <c r="AB2441" s="5"/>
    </row>
    <row r="2442" spans="1:28" x14ac:dyDescent="0.35">
      <c r="A2442" s="3"/>
      <c r="B2442" s="4"/>
      <c r="C2442" s="4"/>
      <c r="D2442" s="4"/>
      <c r="E2442" s="4"/>
      <c r="F2442" s="4"/>
      <c r="G2442" s="4"/>
      <c r="H2442" s="4"/>
      <c r="I2442" s="4"/>
      <c r="J2442" s="4"/>
      <c r="K2442" s="4"/>
      <c r="L2442" s="4"/>
      <c r="M2442" s="4"/>
      <c r="N2442" s="4"/>
      <c r="O2442" s="4"/>
      <c r="P2442" s="4"/>
      <c r="Q2442" s="4"/>
      <c r="R2442" s="4"/>
      <c r="S2442" s="4"/>
      <c r="T2442" s="4"/>
      <c r="U2442" s="4"/>
      <c r="V2442" s="4"/>
      <c r="W2442" s="4"/>
      <c r="X2442" s="4"/>
      <c r="Y2442" s="4"/>
      <c r="Z2442" s="4"/>
      <c r="AA2442" s="4"/>
      <c r="AB2442" s="5"/>
    </row>
    <row r="2443" spans="1:28" x14ac:dyDescent="0.35">
      <c r="A2443" s="3"/>
      <c r="B2443" s="4"/>
      <c r="C2443" s="4"/>
      <c r="D2443" s="4"/>
      <c r="E2443" s="4"/>
      <c r="F2443" s="4"/>
      <c r="G2443" s="4"/>
      <c r="H2443" s="4"/>
      <c r="I2443" s="4"/>
      <c r="J2443" s="4"/>
      <c r="K2443" s="4"/>
      <c r="L2443" s="4"/>
      <c r="M2443" s="4"/>
      <c r="N2443" s="4"/>
      <c r="O2443" s="4"/>
      <c r="P2443" s="4"/>
      <c r="Q2443" s="4"/>
      <c r="R2443" s="4"/>
      <c r="S2443" s="4"/>
      <c r="T2443" s="4"/>
      <c r="U2443" s="4"/>
      <c r="V2443" s="4"/>
      <c r="W2443" s="4"/>
      <c r="X2443" s="4"/>
      <c r="Y2443" s="4"/>
      <c r="Z2443" s="4"/>
      <c r="AA2443" s="4"/>
      <c r="AB2443" s="5"/>
    </row>
    <row r="2444" spans="1:28" x14ac:dyDescent="0.35">
      <c r="A2444" s="3"/>
      <c r="B2444" s="4"/>
      <c r="C2444" s="4"/>
      <c r="D2444" s="4"/>
      <c r="E2444" s="4"/>
      <c r="F2444" s="4"/>
      <c r="G2444" s="4"/>
      <c r="H2444" s="4"/>
      <c r="I2444" s="4"/>
      <c r="J2444" s="4"/>
      <c r="K2444" s="4"/>
      <c r="L2444" s="4"/>
      <c r="M2444" s="4"/>
      <c r="N2444" s="4"/>
      <c r="O2444" s="4"/>
      <c r="P2444" s="4"/>
      <c r="Q2444" s="4"/>
      <c r="R2444" s="4"/>
      <c r="S2444" s="4"/>
      <c r="T2444" s="4"/>
      <c r="U2444" s="4"/>
      <c r="V2444" s="4"/>
      <c r="W2444" s="4"/>
      <c r="X2444" s="4"/>
      <c r="Y2444" s="4"/>
      <c r="Z2444" s="4"/>
      <c r="AA2444" s="4"/>
      <c r="AB2444" s="5"/>
    </row>
    <row r="2445" spans="1:28" x14ac:dyDescent="0.35">
      <c r="A2445" s="3"/>
      <c r="B2445" s="4"/>
      <c r="C2445" s="4"/>
      <c r="D2445" s="4"/>
      <c r="E2445" s="4"/>
      <c r="F2445" s="4"/>
      <c r="G2445" s="4"/>
      <c r="H2445" s="4"/>
      <c r="I2445" s="4"/>
      <c r="J2445" s="4"/>
      <c r="K2445" s="4"/>
      <c r="L2445" s="4"/>
      <c r="M2445" s="4"/>
      <c r="N2445" s="4"/>
      <c r="O2445" s="4"/>
      <c r="P2445" s="4"/>
      <c r="Q2445" s="4"/>
      <c r="R2445" s="4"/>
      <c r="S2445" s="4"/>
      <c r="T2445" s="4"/>
      <c r="U2445" s="4"/>
      <c r="V2445" s="4"/>
      <c r="W2445" s="4"/>
      <c r="X2445" s="4"/>
      <c r="Y2445" s="4"/>
      <c r="Z2445" s="4"/>
      <c r="AA2445" s="4"/>
      <c r="AB2445" s="5"/>
    </row>
    <row r="2446" spans="1:28" x14ac:dyDescent="0.35">
      <c r="A2446" s="3"/>
      <c r="B2446" s="4"/>
      <c r="C2446" s="4"/>
      <c r="D2446" s="4"/>
      <c r="E2446" s="4"/>
      <c r="F2446" s="4"/>
      <c r="G2446" s="4"/>
      <c r="H2446" s="4"/>
      <c r="I2446" s="4"/>
      <c r="J2446" s="4"/>
      <c r="K2446" s="4"/>
      <c r="L2446" s="4"/>
      <c r="M2446" s="4"/>
      <c r="N2446" s="4"/>
      <c r="O2446" s="4"/>
      <c r="P2446" s="4"/>
      <c r="Q2446" s="4"/>
      <c r="R2446" s="4"/>
      <c r="S2446" s="4"/>
      <c r="T2446" s="4"/>
      <c r="U2446" s="4"/>
      <c r="V2446" s="4"/>
      <c r="W2446" s="4"/>
      <c r="X2446" s="4"/>
      <c r="Y2446" s="4"/>
      <c r="Z2446" s="4"/>
      <c r="AA2446" s="4"/>
      <c r="AB2446" s="5"/>
    </row>
    <row r="2447" spans="1:28" x14ac:dyDescent="0.35">
      <c r="A2447" s="3"/>
      <c r="B2447" s="4"/>
      <c r="C2447" s="4"/>
      <c r="D2447" s="4"/>
      <c r="E2447" s="4"/>
      <c r="F2447" s="4"/>
      <c r="G2447" s="4"/>
      <c r="H2447" s="4"/>
      <c r="I2447" s="4"/>
      <c r="J2447" s="4"/>
      <c r="K2447" s="4"/>
      <c r="L2447" s="4"/>
      <c r="M2447" s="4"/>
      <c r="N2447" s="4"/>
      <c r="O2447" s="4"/>
      <c r="P2447" s="4"/>
      <c r="Q2447" s="4"/>
      <c r="R2447" s="4"/>
      <c r="S2447" s="4"/>
      <c r="T2447" s="4"/>
      <c r="U2447" s="4"/>
      <c r="V2447" s="4"/>
      <c r="W2447" s="4"/>
      <c r="X2447" s="4"/>
      <c r="Y2447" s="4"/>
      <c r="Z2447" s="4"/>
      <c r="AA2447" s="4"/>
      <c r="AB2447" s="5"/>
    </row>
    <row r="2448" spans="1:28" x14ac:dyDescent="0.35">
      <c r="A2448" s="3"/>
      <c r="B2448" s="4"/>
      <c r="C2448" s="4"/>
      <c r="D2448" s="4"/>
      <c r="E2448" s="4"/>
      <c r="F2448" s="4"/>
      <c r="G2448" s="4"/>
      <c r="H2448" s="4"/>
      <c r="I2448" s="4"/>
      <c r="J2448" s="4"/>
      <c r="K2448" s="4"/>
      <c r="L2448" s="4"/>
      <c r="M2448" s="4"/>
      <c r="N2448" s="4"/>
      <c r="O2448" s="4"/>
      <c r="P2448" s="4"/>
      <c r="Q2448" s="4"/>
      <c r="R2448" s="4"/>
      <c r="S2448" s="4"/>
      <c r="T2448" s="4"/>
      <c r="U2448" s="4"/>
      <c r="V2448" s="4"/>
      <c r="W2448" s="4"/>
      <c r="X2448" s="4"/>
      <c r="Y2448" s="4"/>
      <c r="Z2448" s="4"/>
      <c r="AA2448" s="4"/>
      <c r="AB2448" s="5"/>
    </row>
    <row r="2449" spans="1:28" x14ac:dyDescent="0.35">
      <c r="A2449" s="3"/>
      <c r="B2449" s="4"/>
      <c r="C2449" s="4"/>
      <c r="D2449" s="4"/>
      <c r="E2449" s="4"/>
      <c r="F2449" s="4"/>
      <c r="G2449" s="4"/>
      <c r="H2449" s="4"/>
      <c r="I2449" s="4"/>
      <c r="J2449" s="4"/>
      <c r="K2449" s="4"/>
      <c r="L2449" s="4"/>
      <c r="M2449" s="4"/>
      <c r="N2449" s="4"/>
      <c r="O2449" s="4"/>
      <c r="P2449" s="4"/>
      <c r="Q2449" s="4"/>
      <c r="R2449" s="4"/>
      <c r="S2449" s="4"/>
      <c r="T2449" s="4"/>
      <c r="U2449" s="4"/>
      <c r="V2449" s="4"/>
      <c r="W2449" s="4"/>
      <c r="X2449" s="4"/>
      <c r="Y2449" s="4"/>
      <c r="Z2449" s="4"/>
      <c r="AA2449" s="4"/>
      <c r="AB2449" s="5"/>
    </row>
    <row r="2450" spans="1:28" x14ac:dyDescent="0.35">
      <c r="A2450" s="3"/>
      <c r="B2450" s="4"/>
      <c r="C2450" s="4"/>
      <c r="D2450" s="4"/>
      <c r="E2450" s="4"/>
      <c r="F2450" s="4"/>
      <c r="G2450" s="4"/>
      <c r="H2450" s="4"/>
      <c r="I2450" s="4"/>
      <c r="J2450" s="4"/>
      <c r="K2450" s="4"/>
      <c r="L2450" s="4"/>
      <c r="M2450" s="4"/>
      <c r="N2450" s="4"/>
      <c r="O2450" s="4"/>
      <c r="P2450" s="4"/>
      <c r="Q2450" s="4"/>
      <c r="R2450" s="4"/>
      <c r="S2450" s="4"/>
      <c r="T2450" s="4"/>
      <c r="U2450" s="4"/>
      <c r="V2450" s="4"/>
      <c r="W2450" s="4"/>
      <c r="X2450" s="4"/>
      <c r="Y2450" s="4"/>
      <c r="Z2450" s="4"/>
      <c r="AA2450" s="4"/>
      <c r="AB2450" s="5"/>
    </row>
    <row r="2451" spans="1:28" x14ac:dyDescent="0.35">
      <c r="A2451" s="3"/>
      <c r="B2451" s="4"/>
      <c r="C2451" s="4"/>
      <c r="D2451" s="4"/>
      <c r="E2451" s="4"/>
      <c r="F2451" s="4"/>
      <c r="G2451" s="4"/>
      <c r="H2451" s="4"/>
      <c r="I2451" s="4"/>
      <c r="J2451" s="4"/>
      <c r="K2451" s="4"/>
      <c r="L2451" s="4"/>
      <c r="M2451" s="4"/>
      <c r="N2451" s="4"/>
      <c r="O2451" s="4"/>
      <c r="P2451" s="4"/>
      <c r="Q2451" s="4"/>
      <c r="R2451" s="4"/>
      <c r="S2451" s="4"/>
      <c r="T2451" s="4"/>
      <c r="U2451" s="4"/>
      <c r="V2451" s="4"/>
      <c r="W2451" s="4"/>
      <c r="X2451" s="4"/>
      <c r="Y2451" s="4"/>
      <c r="Z2451" s="4"/>
      <c r="AA2451" s="4"/>
      <c r="AB2451" s="5"/>
    </row>
    <row r="2452" spans="1:28" x14ac:dyDescent="0.35">
      <c r="A2452" s="3"/>
      <c r="B2452" s="4"/>
      <c r="C2452" s="4"/>
      <c r="D2452" s="4"/>
      <c r="E2452" s="4"/>
      <c r="F2452" s="4"/>
      <c r="G2452" s="4"/>
      <c r="H2452" s="4"/>
      <c r="I2452" s="4"/>
      <c r="J2452" s="4"/>
      <c r="K2452" s="4"/>
      <c r="L2452" s="4"/>
      <c r="M2452" s="4"/>
      <c r="N2452" s="4"/>
      <c r="O2452" s="4"/>
      <c r="P2452" s="4"/>
      <c r="Q2452" s="4"/>
      <c r="R2452" s="4"/>
      <c r="S2452" s="4"/>
      <c r="T2452" s="4"/>
      <c r="U2452" s="4"/>
      <c r="V2452" s="4"/>
      <c r="W2452" s="4"/>
      <c r="X2452" s="4"/>
      <c r="Y2452" s="4"/>
      <c r="Z2452" s="4"/>
      <c r="AA2452" s="4"/>
      <c r="AB2452" s="5"/>
    </row>
    <row r="2453" spans="1:28" x14ac:dyDescent="0.35">
      <c r="A2453" s="3"/>
      <c r="B2453" s="4"/>
      <c r="C2453" s="4"/>
      <c r="D2453" s="4"/>
      <c r="E2453" s="4"/>
      <c r="F2453" s="4"/>
      <c r="G2453" s="4"/>
      <c r="H2453" s="4"/>
      <c r="I2453" s="4"/>
      <c r="J2453" s="4"/>
      <c r="K2453" s="4"/>
      <c r="L2453" s="4"/>
      <c r="M2453" s="4"/>
      <c r="N2453" s="4"/>
      <c r="O2453" s="4"/>
      <c r="P2453" s="4"/>
      <c r="Q2453" s="4"/>
      <c r="R2453" s="4"/>
      <c r="S2453" s="4"/>
      <c r="T2453" s="4"/>
      <c r="U2453" s="4"/>
      <c r="V2453" s="4"/>
      <c r="W2453" s="4"/>
      <c r="X2453" s="4"/>
      <c r="Y2453" s="4"/>
      <c r="Z2453" s="4"/>
      <c r="AA2453" s="4"/>
      <c r="AB2453" s="5"/>
    </row>
    <row r="2454" spans="1:28" x14ac:dyDescent="0.35">
      <c r="A2454" s="3"/>
      <c r="B2454" s="4"/>
      <c r="C2454" s="4"/>
      <c r="D2454" s="4"/>
      <c r="E2454" s="4"/>
      <c r="F2454" s="4"/>
      <c r="G2454" s="4"/>
      <c r="H2454" s="4"/>
      <c r="I2454" s="4"/>
      <c r="J2454" s="4"/>
      <c r="K2454" s="4"/>
      <c r="L2454" s="4"/>
      <c r="M2454" s="4"/>
      <c r="N2454" s="4"/>
      <c r="O2454" s="4"/>
      <c r="P2454" s="4"/>
      <c r="Q2454" s="4"/>
      <c r="R2454" s="4"/>
      <c r="S2454" s="4"/>
      <c r="T2454" s="4"/>
      <c r="U2454" s="4"/>
      <c r="V2454" s="4"/>
      <c r="W2454" s="4"/>
      <c r="X2454" s="4"/>
      <c r="Y2454" s="4"/>
      <c r="Z2454" s="4"/>
      <c r="AA2454" s="4"/>
      <c r="AB2454" s="5"/>
    </row>
    <row r="2455" spans="1:28" x14ac:dyDescent="0.35">
      <c r="A2455" s="3"/>
      <c r="B2455" s="4"/>
      <c r="C2455" s="4"/>
      <c r="D2455" s="4"/>
      <c r="E2455" s="4"/>
      <c r="F2455" s="4"/>
      <c r="G2455" s="4"/>
      <c r="H2455" s="4"/>
      <c r="I2455" s="4"/>
      <c r="J2455" s="4"/>
      <c r="K2455" s="4"/>
      <c r="L2455" s="4"/>
      <c r="M2455" s="4"/>
      <c r="N2455" s="4"/>
      <c r="O2455" s="4"/>
      <c r="P2455" s="4"/>
      <c r="Q2455" s="4"/>
      <c r="R2455" s="4"/>
      <c r="S2455" s="4"/>
      <c r="T2455" s="4"/>
      <c r="U2455" s="4"/>
      <c r="V2455" s="4"/>
      <c r="W2455" s="4"/>
      <c r="X2455" s="4"/>
      <c r="Y2455" s="4"/>
      <c r="Z2455" s="4"/>
      <c r="AA2455" s="4"/>
      <c r="AB2455" s="5"/>
    </row>
    <row r="2456" spans="1:28" x14ac:dyDescent="0.35">
      <c r="A2456" s="3"/>
      <c r="B2456" s="4"/>
      <c r="C2456" s="4"/>
      <c r="D2456" s="4"/>
      <c r="E2456" s="4"/>
      <c r="F2456" s="4"/>
      <c r="G2456" s="4"/>
      <c r="H2456" s="4"/>
      <c r="I2456" s="4"/>
      <c r="J2456" s="4"/>
      <c r="K2456" s="4"/>
      <c r="L2456" s="4"/>
      <c r="M2456" s="4"/>
      <c r="N2456" s="4"/>
      <c r="O2456" s="4"/>
      <c r="P2456" s="4"/>
      <c r="Q2456" s="4"/>
      <c r="R2456" s="4"/>
      <c r="S2456" s="4"/>
      <c r="T2456" s="4"/>
      <c r="U2456" s="4"/>
      <c r="V2456" s="4"/>
      <c r="W2456" s="4"/>
      <c r="X2456" s="4"/>
      <c r="Y2456" s="4"/>
      <c r="Z2456" s="4"/>
      <c r="AA2456" s="4"/>
      <c r="AB2456" s="5"/>
    </row>
    <row r="2457" spans="1:28" x14ac:dyDescent="0.35">
      <c r="A2457" s="3"/>
      <c r="B2457" s="4"/>
      <c r="C2457" s="4"/>
      <c r="D2457" s="4"/>
      <c r="E2457" s="4"/>
      <c r="F2457" s="4"/>
      <c r="G2457" s="4"/>
      <c r="H2457" s="4"/>
      <c r="I2457" s="4"/>
      <c r="J2457" s="4"/>
      <c r="K2457" s="4"/>
      <c r="L2457" s="4"/>
      <c r="M2457" s="4"/>
      <c r="N2457" s="4"/>
      <c r="O2457" s="4"/>
      <c r="P2457" s="4"/>
      <c r="Q2457" s="4"/>
      <c r="R2457" s="4"/>
      <c r="S2457" s="4"/>
      <c r="T2457" s="4"/>
      <c r="U2457" s="4"/>
      <c r="V2457" s="4"/>
      <c r="W2457" s="4"/>
      <c r="X2457" s="4"/>
      <c r="Y2457" s="4"/>
      <c r="Z2457" s="4"/>
      <c r="AA2457" s="4"/>
      <c r="AB2457" s="5"/>
    </row>
    <row r="2458" spans="1:28" x14ac:dyDescent="0.35">
      <c r="A2458" s="3"/>
      <c r="B2458" s="4"/>
      <c r="C2458" s="4"/>
      <c r="D2458" s="4"/>
      <c r="E2458" s="4"/>
      <c r="F2458" s="4"/>
      <c r="G2458" s="4"/>
      <c r="H2458" s="4"/>
      <c r="I2458" s="4"/>
      <c r="J2458" s="4"/>
      <c r="K2458" s="4"/>
      <c r="L2458" s="4"/>
      <c r="M2458" s="4"/>
      <c r="N2458" s="4"/>
      <c r="O2458" s="4"/>
      <c r="P2458" s="4"/>
      <c r="Q2458" s="4"/>
      <c r="R2458" s="4"/>
      <c r="S2458" s="4"/>
      <c r="T2458" s="4"/>
      <c r="U2458" s="4"/>
      <c r="V2458" s="4"/>
      <c r="W2458" s="4"/>
      <c r="X2458" s="4"/>
      <c r="Y2458" s="4"/>
      <c r="Z2458" s="4"/>
      <c r="AA2458" s="4"/>
      <c r="AB2458" s="5"/>
    </row>
    <row r="2459" spans="1:28" x14ac:dyDescent="0.35">
      <c r="A2459" s="3"/>
      <c r="B2459" s="4"/>
      <c r="C2459" s="4"/>
      <c r="D2459" s="4"/>
      <c r="E2459" s="4"/>
      <c r="F2459" s="4"/>
      <c r="G2459" s="4"/>
      <c r="H2459" s="4"/>
      <c r="I2459" s="4"/>
      <c r="J2459" s="4"/>
      <c r="K2459" s="4"/>
      <c r="L2459" s="4"/>
      <c r="M2459" s="4"/>
      <c r="N2459" s="4"/>
      <c r="O2459" s="4"/>
      <c r="P2459" s="4"/>
      <c r="Q2459" s="4"/>
      <c r="R2459" s="4"/>
      <c r="S2459" s="4"/>
      <c r="T2459" s="4"/>
      <c r="U2459" s="4"/>
      <c r="V2459" s="4"/>
      <c r="W2459" s="4"/>
      <c r="X2459" s="4"/>
      <c r="Y2459" s="4"/>
      <c r="Z2459" s="4"/>
      <c r="AA2459" s="4"/>
      <c r="AB2459" s="5"/>
    </row>
    <row r="2460" spans="1:28" x14ac:dyDescent="0.35">
      <c r="A2460" s="3"/>
      <c r="B2460" s="4"/>
      <c r="C2460" s="4"/>
      <c r="D2460" s="4"/>
      <c r="E2460" s="4"/>
      <c r="F2460" s="4"/>
      <c r="G2460" s="4"/>
      <c r="H2460" s="4"/>
      <c r="I2460" s="4"/>
      <c r="J2460" s="4"/>
      <c r="K2460" s="4"/>
      <c r="L2460" s="4"/>
      <c r="M2460" s="4"/>
      <c r="N2460" s="4"/>
      <c r="O2460" s="4"/>
      <c r="P2460" s="4"/>
      <c r="Q2460" s="4"/>
      <c r="R2460" s="4"/>
      <c r="S2460" s="4"/>
      <c r="T2460" s="4"/>
      <c r="U2460" s="4"/>
      <c r="V2460" s="4"/>
      <c r="W2460" s="4"/>
      <c r="X2460" s="4"/>
      <c r="Y2460" s="4"/>
      <c r="Z2460" s="4"/>
      <c r="AA2460" s="4"/>
      <c r="AB2460" s="5"/>
    </row>
    <row r="2461" spans="1:28" x14ac:dyDescent="0.35">
      <c r="A2461" s="3"/>
      <c r="B2461" s="4"/>
      <c r="C2461" s="4"/>
      <c r="D2461" s="4"/>
      <c r="E2461" s="4"/>
      <c r="F2461" s="4"/>
      <c r="G2461" s="4"/>
      <c r="H2461" s="4"/>
      <c r="I2461" s="4"/>
      <c r="J2461" s="4"/>
      <c r="K2461" s="4"/>
      <c r="L2461" s="4"/>
      <c r="M2461" s="4"/>
      <c r="N2461" s="4"/>
      <c r="O2461" s="4"/>
      <c r="P2461" s="4"/>
      <c r="Q2461" s="4"/>
      <c r="R2461" s="4"/>
      <c r="S2461" s="4"/>
      <c r="T2461" s="4"/>
      <c r="U2461" s="4"/>
      <c r="V2461" s="4"/>
      <c r="W2461" s="4"/>
      <c r="X2461" s="4"/>
      <c r="Y2461" s="4"/>
      <c r="Z2461" s="4"/>
      <c r="AA2461" s="4"/>
      <c r="AB2461" s="5"/>
    </row>
    <row r="2462" spans="1:28" x14ac:dyDescent="0.35">
      <c r="A2462" s="3"/>
      <c r="B2462" s="4"/>
      <c r="C2462" s="4"/>
      <c r="D2462" s="4"/>
      <c r="E2462" s="4"/>
      <c r="F2462" s="4"/>
      <c r="G2462" s="4"/>
      <c r="H2462" s="4"/>
      <c r="I2462" s="4"/>
      <c r="J2462" s="4"/>
      <c r="K2462" s="4"/>
      <c r="L2462" s="4"/>
      <c r="M2462" s="4"/>
      <c r="N2462" s="4"/>
      <c r="O2462" s="4"/>
      <c r="P2462" s="4"/>
      <c r="Q2462" s="4"/>
      <c r="R2462" s="4"/>
      <c r="S2462" s="4"/>
      <c r="T2462" s="4"/>
      <c r="U2462" s="4"/>
      <c r="V2462" s="4"/>
      <c r="W2462" s="4"/>
      <c r="X2462" s="4"/>
      <c r="Y2462" s="4"/>
      <c r="Z2462" s="4"/>
      <c r="AA2462" s="4"/>
      <c r="AB2462" s="5"/>
    </row>
    <row r="2463" spans="1:28" x14ac:dyDescent="0.35">
      <c r="A2463" s="3"/>
      <c r="B2463" s="4"/>
      <c r="C2463" s="4"/>
      <c r="D2463" s="4"/>
      <c r="E2463" s="4"/>
      <c r="F2463" s="4"/>
      <c r="G2463" s="4"/>
      <c r="H2463" s="4"/>
      <c r="I2463" s="4"/>
      <c r="J2463" s="4"/>
      <c r="K2463" s="4"/>
      <c r="L2463" s="4"/>
      <c r="M2463" s="4"/>
      <c r="N2463" s="4"/>
      <c r="O2463" s="4"/>
      <c r="P2463" s="4"/>
      <c r="Q2463" s="4"/>
      <c r="R2463" s="4"/>
      <c r="S2463" s="4"/>
      <c r="T2463" s="4"/>
      <c r="U2463" s="4"/>
      <c r="V2463" s="4"/>
      <c r="W2463" s="4"/>
      <c r="X2463" s="4"/>
      <c r="Y2463" s="4"/>
      <c r="Z2463" s="4"/>
      <c r="AA2463" s="4"/>
      <c r="AB2463" s="5"/>
    </row>
    <row r="2464" spans="1:28" x14ac:dyDescent="0.35">
      <c r="A2464" s="3"/>
      <c r="B2464" s="4"/>
      <c r="C2464" s="4"/>
      <c r="D2464" s="4"/>
      <c r="E2464" s="4"/>
      <c r="F2464" s="4"/>
      <c r="G2464" s="4"/>
      <c r="H2464" s="4"/>
      <c r="I2464" s="4"/>
      <c r="J2464" s="4"/>
      <c r="K2464" s="4"/>
      <c r="L2464" s="4"/>
      <c r="M2464" s="4"/>
      <c r="N2464" s="4"/>
      <c r="O2464" s="4"/>
      <c r="P2464" s="4"/>
      <c r="Q2464" s="4"/>
      <c r="R2464" s="4"/>
      <c r="S2464" s="4"/>
      <c r="T2464" s="4"/>
      <c r="U2464" s="4"/>
      <c r="V2464" s="4"/>
      <c r="W2464" s="4"/>
      <c r="X2464" s="4"/>
      <c r="Y2464" s="4"/>
      <c r="Z2464" s="4"/>
      <c r="AA2464" s="4"/>
      <c r="AB2464" s="5"/>
    </row>
    <row r="2465" spans="1:28" x14ac:dyDescent="0.35">
      <c r="A2465" s="3"/>
      <c r="B2465" s="4"/>
      <c r="C2465" s="4"/>
      <c r="D2465" s="4"/>
      <c r="E2465" s="4"/>
      <c r="F2465" s="4"/>
      <c r="G2465" s="4"/>
      <c r="H2465" s="4"/>
      <c r="I2465" s="4"/>
      <c r="J2465" s="4"/>
      <c r="K2465" s="4"/>
      <c r="L2465" s="4"/>
      <c r="M2465" s="4"/>
      <c r="N2465" s="4"/>
      <c r="O2465" s="4"/>
      <c r="P2465" s="4"/>
      <c r="Q2465" s="4"/>
      <c r="R2465" s="4"/>
      <c r="S2465" s="4"/>
      <c r="T2465" s="4"/>
      <c r="U2465" s="4"/>
      <c r="V2465" s="4"/>
      <c r="W2465" s="4"/>
      <c r="X2465" s="4"/>
      <c r="Y2465" s="4"/>
      <c r="Z2465" s="4"/>
      <c r="AA2465" s="4"/>
      <c r="AB2465" s="5"/>
    </row>
    <row r="2466" spans="1:28" x14ac:dyDescent="0.35">
      <c r="A2466" s="3"/>
      <c r="B2466" s="4"/>
      <c r="C2466" s="4"/>
      <c r="D2466" s="4"/>
      <c r="E2466" s="4"/>
      <c r="F2466" s="4"/>
      <c r="G2466" s="4"/>
      <c r="H2466" s="4"/>
      <c r="I2466" s="4"/>
      <c r="J2466" s="4"/>
      <c r="K2466" s="4"/>
      <c r="L2466" s="4"/>
      <c r="M2466" s="4"/>
      <c r="N2466" s="4"/>
      <c r="O2466" s="4"/>
      <c r="P2466" s="4"/>
      <c r="Q2466" s="4"/>
      <c r="R2466" s="4"/>
      <c r="S2466" s="4"/>
      <c r="T2466" s="4"/>
      <c r="U2466" s="4"/>
      <c r="V2466" s="4"/>
      <c r="W2466" s="4"/>
      <c r="X2466" s="4"/>
      <c r="Y2466" s="4"/>
      <c r="Z2466" s="4"/>
      <c r="AA2466" s="4"/>
      <c r="AB2466" s="5"/>
    </row>
    <row r="2467" spans="1:28" x14ac:dyDescent="0.35">
      <c r="A2467" s="3"/>
      <c r="B2467" s="4"/>
      <c r="C2467" s="4"/>
      <c r="D2467" s="4"/>
      <c r="E2467" s="4"/>
      <c r="F2467" s="4"/>
      <c r="G2467" s="4"/>
      <c r="H2467" s="4"/>
      <c r="I2467" s="4"/>
      <c r="J2467" s="4"/>
      <c r="K2467" s="4"/>
      <c r="L2467" s="4"/>
      <c r="M2467" s="4"/>
      <c r="N2467" s="4"/>
      <c r="O2467" s="4"/>
      <c r="P2467" s="4"/>
      <c r="Q2467" s="4"/>
      <c r="R2467" s="4"/>
      <c r="S2467" s="4"/>
      <c r="T2467" s="4"/>
      <c r="U2467" s="4"/>
      <c r="V2467" s="4"/>
      <c r="W2467" s="4"/>
      <c r="X2467" s="4"/>
      <c r="Y2467" s="4"/>
      <c r="Z2467" s="4"/>
      <c r="AA2467" s="4"/>
      <c r="AB2467" s="5"/>
    </row>
    <row r="2468" spans="1:28" x14ac:dyDescent="0.35">
      <c r="A2468" s="3"/>
      <c r="B2468" s="4"/>
      <c r="C2468" s="4"/>
      <c r="D2468" s="4"/>
      <c r="E2468" s="4"/>
      <c r="F2468" s="4"/>
      <c r="G2468" s="4"/>
      <c r="H2468" s="4"/>
      <c r="I2468" s="4"/>
      <c r="J2468" s="4"/>
      <c r="K2468" s="4"/>
      <c r="L2468" s="4"/>
      <c r="M2468" s="4"/>
      <c r="N2468" s="4"/>
      <c r="O2468" s="4"/>
      <c r="P2468" s="4"/>
      <c r="Q2468" s="4"/>
      <c r="R2468" s="4"/>
      <c r="S2468" s="4"/>
      <c r="T2468" s="4"/>
      <c r="U2468" s="4"/>
      <c r="V2468" s="4"/>
      <c r="W2468" s="4"/>
      <c r="X2468" s="4"/>
      <c r="Y2468" s="4"/>
      <c r="Z2468" s="4"/>
      <c r="AA2468" s="4"/>
      <c r="AB2468" s="5"/>
    </row>
    <row r="2469" spans="1:28" x14ac:dyDescent="0.35">
      <c r="A2469" s="3"/>
      <c r="B2469" s="4"/>
      <c r="C2469" s="4"/>
      <c r="D2469" s="4"/>
      <c r="E2469" s="4"/>
      <c r="F2469" s="4"/>
      <c r="G2469" s="4"/>
      <c r="H2469" s="4"/>
      <c r="I2469" s="4"/>
      <c r="J2469" s="4"/>
      <c r="K2469" s="4"/>
      <c r="L2469" s="4"/>
      <c r="M2469" s="4"/>
      <c r="N2469" s="4"/>
      <c r="O2469" s="4"/>
      <c r="P2469" s="4"/>
      <c r="Q2469" s="4"/>
      <c r="R2469" s="4"/>
      <c r="S2469" s="4"/>
      <c r="T2469" s="4"/>
      <c r="U2469" s="4"/>
      <c r="V2469" s="4"/>
      <c r="W2469" s="4"/>
      <c r="X2469" s="4"/>
      <c r="Y2469" s="4"/>
      <c r="Z2469" s="4"/>
      <c r="AA2469" s="4"/>
      <c r="AB2469" s="5"/>
    </row>
    <row r="2470" spans="1:28" x14ac:dyDescent="0.35">
      <c r="A2470" s="3"/>
      <c r="B2470" s="4"/>
      <c r="C2470" s="4"/>
      <c r="D2470" s="4"/>
      <c r="E2470" s="4"/>
      <c r="F2470" s="4"/>
      <c r="G2470" s="4"/>
      <c r="H2470" s="4"/>
      <c r="I2470" s="4"/>
      <c r="J2470" s="4"/>
      <c r="K2470" s="4"/>
      <c r="L2470" s="4"/>
      <c r="M2470" s="4"/>
      <c r="N2470" s="4"/>
      <c r="O2470" s="4"/>
      <c r="P2470" s="4"/>
      <c r="Q2470" s="4"/>
      <c r="R2470" s="4"/>
      <c r="S2470" s="4"/>
      <c r="T2470" s="4"/>
      <c r="U2470" s="4"/>
      <c r="V2470" s="4"/>
      <c r="W2470" s="4"/>
      <c r="X2470" s="4"/>
      <c r="Y2470" s="4"/>
      <c r="Z2470" s="4"/>
      <c r="AA2470" s="4"/>
      <c r="AB2470" s="5"/>
    </row>
    <row r="2471" spans="1:28" x14ac:dyDescent="0.35">
      <c r="A2471" s="3"/>
      <c r="B2471" s="4"/>
      <c r="C2471" s="4"/>
      <c r="D2471" s="4"/>
      <c r="E2471" s="4"/>
      <c r="F2471" s="4"/>
      <c r="G2471" s="4"/>
      <c r="H2471" s="4"/>
      <c r="I2471" s="4"/>
      <c r="J2471" s="4"/>
      <c r="K2471" s="4"/>
      <c r="L2471" s="4"/>
      <c r="M2471" s="4"/>
      <c r="N2471" s="4"/>
      <c r="O2471" s="4"/>
      <c r="P2471" s="4"/>
      <c r="Q2471" s="4"/>
      <c r="R2471" s="4"/>
      <c r="S2471" s="4"/>
      <c r="T2471" s="4"/>
      <c r="U2471" s="4"/>
      <c r="V2471" s="4"/>
      <c r="W2471" s="4"/>
      <c r="X2471" s="4"/>
      <c r="Y2471" s="4"/>
      <c r="Z2471" s="4"/>
      <c r="AA2471" s="4"/>
      <c r="AB2471" s="5"/>
    </row>
    <row r="2472" spans="1:28" x14ac:dyDescent="0.35">
      <c r="A2472" s="3"/>
      <c r="B2472" s="4"/>
      <c r="C2472" s="4"/>
      <c r="D2472" s="4"/>
      <c r="E2472" s="4"/>
      <c r="F2472" s="4"/>
      <c r="G2472" s="4"/>
      <c r="H2472" s="4"/>
      <c r="I2472" s="4"/>
      <c r="J2472" s="4"/>
      <c r="K2472" s="4"/>
      <c r="L2472" s="4"/>
      <c r="M2472" s="4"/>
      <c r="N2472" s="4"/>
      <c r="O2472" s="4"/>
      <c r="P2472" s="4"/>
      <c r="Q2472" s="4"/>
      <c r="R2472" s="4"/>
      <c r="S2472" s="4"/>
      <c r="T2472" s="4"/>
      <c r="U2472" s="4"/>
      <c r="V2472" s="4"/>
      <c r="W2472" s="4"/>
      <c r="X2472" s="4"/>
      <c r="Y2472" s="4"/>
      <c r="Z2472" s="4"/>
      <c r="AA2472" s="4"/>
      <c r="AB2472" s="5"/>
    </row>
    <row r="2473" spans="1:28" x14ac:dyDescent="0.35">
      <c r="A2473" s="3"/>
      <c r="B2473" s="4"/>
      <c r="C2473" s="4"/>
      <c r="D2473" s="4"/>
      <c r="E2473" s="4"/>
      <c r="F2473" s="4"/>
      <c r="G2473" s="4"/>
      <c r="H2473" s="4"/>
      <c r="I2473" s="4"/>
      <c r="J2473" s="4"/>
      <c r="K2473" s="4"/>
      <c r="L2473" s="4"/>
      <c r="M2473" s="4"/>
      <c r="N2473" s="4"/>
      <c r="O2473" s="4"/>
      <c r="P2473" s="4"/>
      <c r="Q2473" s="4"/>
      <c r="R2473" s="4"/>
      <c r="S2473" s="4"/>
      <c r="T2473" s="4"/>
      <c r="U2473" s="4"/>
      <c r="V2473" s="4"/>
      <c r="W2473" s="4"/>
      <c r="X2473" s="4"/>
      <c r="Y2473" s="4"/>
      <c r="Z2473" s="4"/>
      <c r="AA2473" s="4"/>
      <c r="AB2473" s="5"/>
    </row>
    <row r="2474" spans="1:28" x14ac:dyDescent="0.35">
      <c r="A2474" s="3"/>
      <c r="B2474" s="4"/>
      <c r="C2474" s="4"/>
      <c r="D2474" s="4"/>
      <c r="E2474" s="4"/>
      <c r="F2474" s="4"/>
      <c r="G2474" s="4"/>
      <c r="H2474" s="4"/>
      <c r="I2474" s="4"/>
      <c r="J2474" s="4"/>
      <c r="K2474" s="4"/>
      <c r="L2474" s="4"/>
      <c r="M2474" s="4"/>
      <c r="N2474" s="4"/>
      <c r="O2474" s="4"/>
      <c r="P2474" s="4"/>
      <c r="Q2474" s="4"/>
      <c r="R2474" s="4"/>
      <c r="S2474" s="4"/>
      <c r="T2474" s="4"/>
      <c r="U2474" s="4"/>
      <c r="V2474" s="4"/>
      <c r="W2474" s="4"/>
      <c r="X2474" s="4"/>
      <c r="Y2474" s="4"/>
      <c r="Z2474" s="4"/>
      <c r="AA2474" s="4"/>
      <c r="AB2474" s="5"/>
    </row>
    <row r="2475" spans="1:28" x14ac:dyDescent="0.35">
      <c r="A2475" s="3"/>
      <c r="B2475" s="4"/>
      <c r="C2475" s="4"/>
      <c r="D2475" s="4"/>
      <c r="E2475" s="4"/>
      <c r="F2475" s="4"/>
      <c r="G2475" s="4"/>
      <c r="H2475" s="4"/>
      <c r="I2475" s="4"/>
      <c r="J2475" s="4"/>
      <c r="K2475" s="4"/>
      <c r="L2475" s="4"/>
      <c r="M2475" s="4"/>
      <c r="N2475" s="4"/>
      <c r="O2475" s="4"/>
      <c r="P2475" s="4"/>
      <c r="Q2475" s="4"/>
      <c r="R2475" s="4"/>
      <c r="S2475" s="4"/>
      <c r="T2475" s="4"/>
      <c r="U2475" s="4"/>
      <c r="V2475" s="4"/>
      <c r="W2475" s="4"/>
      <c r="X2475" s="4"/>
      <c r="Y2475" s="4"/>
      <c r="Z2475" s="4"/>
      <c r="AA2475" s="4"/>
      <c r="AB2475" s="5"/>
    </row>
    <row r="2476" spans="1:28" x14ac:dyDescent="0.35">
      <c r="A2476" s="3"/>
      <c r="B2476" s="4"/>
      <c r="C2476" s="4"/>
      <c r="D2476" s="4"/>
      <c r="E2476" s="4"/>
      <c r="F2476" s="4"/>
      <c r="G2476" s="4"/>
      <c r="H2476" s="4"/>
      <c r="I2476" s="4"/>
      <c r="J2476" s="4"/>
      <c r="K2476" s="4"/>
      <c r="L2476" s="4"/>
      <c r="M2476" s="4"/>
      <c r="N2476" s="4"/>
      <c r="O2476" s="4"/>
      <c r="P2476" s="4"/>
      <c r="Q2476" s="4"/>
      <c r="R2476" s="4"/>
      <c r="S2476" s="4"/>
      <c r="T2476" s="4"/>
      <c r="U2476" s="4"/>
      <c r="V2476" s="4"/>
      <c r="W2476" s="4"/>
      <c r="X2476" s="4"/>
      <c r="Y2476" s="4"/>
      <c r="Z2476" s="4"/>
      <c r="AA2476" s="4"/>
      <c r="AB2476" s="5"/>
    </row>
    <row r="2477" spans="1:28" x14ac:dyDescent="0.35">
      <c r="A2477" s="3"/>
      <c r="B2477" s="4"/>
      <c r="C2477" s="4"/>
      <c r="D2477" s="4"/>
      <c r="E2477" s="4"/>
      <c r="F2477" s="4"/>
      <c r="G2477" s="4"/>
      <c r="H2477" s="4"/>
      <c r="I2477" s="4"/>
      <c r="J2477" s="4"/>
      <c r="K2477" s="4"/>
      <c r="L2477" s="4"/>
      <c r="M2477" s="4"/>
      <c r="N2477" s="4"/>
      <c r="O2477" s="4"/>
      <c r="P2477" s="4"/>
      <c r="Q2477" s="4"/>
      <c r="R2477" s="4"/>
      <c r="S2477" s="4"/>
      <c r="T2477" s="4"/>
      <c r="U2477" s="4"/>
      <c r="V2477" s="4"/>
      <c r="W2477" s="4"/>
      <c r="X2477" s="4"/>
      <c r="Y2477" s="4"/>
      <c r="Z2477" s="4"/>
      <c r="AA2477" s="4"/>
      <c r="AB2477" s="5"/>
    </row>
    <row r="2478" spans="1:28" x14ac:dyDescent="0.35">
      <c r="A2478" s="3"/>
      <c r="B2478" s="4"/>
      <c r="C2478" s="4"/>
      <c r="D2478" s="4"/>
      <c r="E2478" s="4"/>
      <c r="F2478" s="4"/>
      <c r="G2478" s="4"/>
      <c r="H2478" s="4"/>
      <c r="I2478" s="4"/>
      <c r="J2478" s="4"/>
      <c r="K2478" s="4"/>
      <c r="L2478" s="4"/>
      <c r="M2478" s="4"/>
      <c r="N2478" s="4"/>
      <c r="O2478" s="4"/>
      <c r="P2478" s="4"/>
      <c r="Q2478" s="4"/>
      <c r="R2478" s="4"/>
      <c r="S2478" s="4"/>
      <c r="T2478" s="4"/>
      <c r="U2478" s="4"/>
      <c r="V2478" s="4"/>
      <c r="W2478" s="4"/>
      <c r="X2478" s="4"/>
      <c r="Y2478" s="4"/>
      <c r="Z2478" s="4"/>
      <c r="AA2478" s="4"/>
      <c r="AB2478" s="5"/>
    </row>
    <row r="2479" spans="1:28" x14ac:dyDescent="0.35">
      <c r="A2479" s="3"/>
      <c r="B2479" s="4"/>
      <c r="C2479" s="4"/>
      <c r="D2479" s="4"/>
      <c r="E2479" s="4"/>
      <c r="F2479" s="4"/>
      <c r="G2479" s="4"/>
      <c r="H2479" s="4"/>
      <c r="I2479" s="4"/>
      <c r="J2479" s="4"/>
      <c r="K2479" s="4"/>
      <c r="L2479" s="4"/>
      <c r="M2479" s="4"/>
      <c r="N2479" s="4"/>
      <c r="O2479" s="4"/>
      <c r="P2479" s="4"/>
      <c r="Q2479" s="4"/>
      <c r="R2479" s="4"/>
      <c r="S2479" s="4"/>
      <c r="T2479" s="4"/>
      <c r="U2479" s="4"/>
      <c r="V2479" s="4"/>
      <c r="W2479" s="4"/>
      <c r="X2479" s="4"/>
      <c r="Y2479" s="4"/>
      <c r="Z2479" s="4"/>
      <c r="AA2479" s="4"/>
      <c r="AB2479" s="5"/>
    </row>
    <row r="2480" spans="1:28" x14ac:dyDescent="0.35">
      <c r="A2480" s="3"/>
      <c r="B2480" s="4"/>
      <c r="C2480" s="4"/>
      <c r="D2480" s="4"/>
      <c r="E2480" s="4"/>
      <c r="F2480" s="4"/>
      <c r="G2480" s="4"/>
      <c r="H2480" s="4"/>
      <c r="I2480" s="4"/>
      <c r="J2480" s="4"/>
      <c r="K2480" s="4"/>
      <c r="L2480" s="4"/>
      <c r="M2480" s="4"/>
      <c r="N2480" s="4"/>
      <c r="O2480" s="4"/>
      <c r="P2480" s="4"/>
      <c r="Q2480" s="4"/>
      <c r="R2480" s="4"/>
      <c r="S2480" s="4"/>
      <c r="T2480" s="4"/>
      <c r="U2480" s="4"/>
      <c r="V2480" s="4"/>
      <c r="W2480" s="4"/>
      <c r="X2480" s="4"/>
      <c r="Y2480" s="4"/>
      <c r="Z2480" s="4"/>
      <c r="AA2480" s="4"/>
      <c r="AB2480" s="5"/>
    </row>
    <row r="2481" spans="1:28" x14ac:dyDescent="0.35">
      <c r="A2481" s="3"/>
      <c r="B2481" s="4"/>
      <c r="C2481" s="4"/>
      <c r="D2481" s="4"/>
      <c r="E2481" s="4"/>
      <c r="F2481" s="4"/>
      <c r="G2481" s="4"/>
      <c r="H2481" s="4"/>
      <c r="I2481" s="4"/>
      <c r="J2481" s="4"/>
      <c r="K2481" s="4"/>
      <c r="L2481" s="4"/>
      <c r="M2481" s="4"/>
      <c r="N2481" s="4"/>
      <c r="O2481" s="4"/>
      <c r="P2481" s="4"/>
      <c r="Q2481" s="4"/>
      <c r="R2481" s="4"/>
      <c r="S2481" s="4"/>
      <c r="T2481" s="4"/>
      <c r="U2481" s="4"/>
      <c r="V2481" s="4"/>
      <c r="W2481" s="4"/>
      <c r="X2481" s="4"/>
      <c r="Y2481" s="4"/>
      <c r="Z2481" s="4"/>
      <c r="AA2481" s="4"/>
      <c r="AB2481" s="5"/>
    </row>
    <row r="2482" spans="1:28" x14ac:dyDescent="0.35">
      <c r="A2482" s="3"/>
      <c r="B2482" s="4"/>
      <c r="C2482" s="4"/>
      <c r="D2482" s="4"/>
      <c r="E2482" s="4"/>
      <c r="F2482" s="4"/>
      <c r="G2482" s="4"/>
      <c r="H2482" s="4"/>
      <c r="I2482" s="4"/>
      <c r="J2482" s="4"/>
      <c r="K2482" s="4"/>
      <c r="L2482" s="4"/>
      <c r="M2482" s="4"/>
      <c r="N2482" s="4"/>
      <c r="O2482" s="4"/>
      <c r="P2482" s="4"/>
      <c r="Q2482" s="4"/>
      <c r="R2482" s="4"/>
      <c r="S2482" s="4"/>
      <c r="T2482" s="4"/>
      <c r="U2482" s="4"/>
      <c r="V2482" s="4"/>
      <c r="W2482" s="4"/>
      <c r="X2482" s="4"/>
      <c r="Y2482" s="4"/>
      <c r="Z2482" s="4"/>
      <c r="AA2482" s="4"/>
      <c r="AB2482" s="5"/>
    </row>
    <row r="2483" spans="1:28" x14ac:dyDescent="0.35">
      <c r="A2483" s="3"/>
      <c r="B2483" s="4"/>
      <c r="C2483" s="4"/>
      <c r="D2483" s="4"/>
      <c r="E2483" s="4"/>
      <c r="F2483" s="4"/>
      <c r="G2483" s="4"/>
      <c r="H2483" s="4"/>
      <c r="I2483" s="4"/>
      <c r="J2483" s="4"/>
      <c r="K2483" s="4"/>
      <c r="L2483" s="4"/>
      <c r="M2483" s="4"/>
      <c r="N2483" s="4"/>
      <c r="O2483" s="4"/>
      <c r="P2483" s="4"/>
      <c r="Q2483" s="4"/>
      <c r="R2483" s="4"/>
      <c r="S2483" s="4"/>
      <c r="T2483" s="4"/>
      <c r="U2483" s="4"/>
      <c r="V2483" s="4"/>
      <c r="W2483" s="4"/>
      <c r="X2483" s="4"/>
      <c r="Y2483" s="4"/>
      <c r="Z2483" s="4"/>
      <c r="AA2483" s="4"/>
      <c r="AB2483" s="5"/>
    </row>
    <row r="2484" spans="1:28" x14ac:dyDescent="0.35">
      <c r="A2484" s="3"/>
      <c r="B2484" s="4"/>
      <c r="C2484" s="4"/>
      <c r="D2484" s="4"/>
      <c r="E2484" s="4"/>
      <c r="F2484" s="4"/>
      <c r="G2484" s="4"/>
      <c r="H2484" s="4"/>
      <c r="I2484" s="4"/>
      <c r="J2484" s="4"/>
      <c r="K2484" s="4"/>
      <c r="L2484" s="4"/>
      <c r="M2484" s="4"/>
      <c r="N2484" s="4"/>
      <c r="O2484" s="4"/>
      <c r="P2484" s="4"/>
      <c r="Q2484" s="4"/>
      <c r="R2484" s="4"/>
      <c r="S2484" s="4"/>
      <c r="T2484" s="4"/>
      <c r="U2484" s="4"/>
      <c r="V2484" s="4"/>
      <c r="W2484" s="4"/>
      <c r="X2484" s="4"/>
      <c r="Y2484" s="4"/>
      <c r="Z2484" s="4"/>
      <c r="AA2484" s="4"/>
      <c r="AB2484" s="5"/>
    </row>
    <row r="2485" spans="1:28" x14ac:dyDescent="0.35">
      <c r="A2485" s="3"/>
      <c r="B2485" s="4"/>
      <c r="C2485" s="4"/>
      <c r="D2485" s="4"/>
      <c r="E2485" s="4"/>
      <c r="F2485" s="4"/>
      <c r="G2485" s="4"/>
      <c r="H2485" s="4"/>
      <c r="I2485" s="4"/>
      <c r="J2485" s="4"/>
      <c r="K2485" s="4"/>
      <c r="L2485" s="4"/>
      <c r="M2485" s="4"/>
      <c r="N2485" s="4"/>
      <c r="O2485" s="4"/>
      <c r="P2485" s="4"/>
      <c r="Q2485" s="4"/>
      <c r="R2485" s="4"/>
      <c r="S2485" s="4"/>
      <c r="T2485" s="4"/>
      <c r="U2485" s="4"/>
      <c r="V2485" s="4"/>
      <c r="W2485" s="4"/>
      <c r="X2485" s="4"/>
      <c r="Y2485" s="4"/>
      <c r="Z2485" s="4"/>
      <c r="AA2485" s="4"/>
      <c r="AB2485" s="5"/>
    </row>
    <row r="2486" spans="1:28" x14ac:dyDescent="0.35">
      <c r="A2486" s="3"/>
      <c r="B2486" s="4"/>
      <c r="C2486" s="4"/>
      <c r="D2486" s="4"/>
      <c r="E2486" s="4"/>
      <c r="F2486" s="4"/>
      <c r="G2486" s="4"/>
      <c r="H2486" s="4"/>
      <c r="I2486" s="4"/>
      <c r="J2486" s="4"/>
      <c r="K2486" s="4"/>
      <c r="L2486" s="4"/>
      <c r="M2486" s="4"/>
      <c r="N2486" s="4"/>
      <c r="O2486" s="4"/>
      <c r="P2486" s="4"/>
      <c r="Q2486" s="4"/>
      <c r="R2486" s="4"/>
      <c r="S2486" s="4"/>
      <c r="T2486" s="4"/>
      <c r="U2486" s="4"/>
      <c r="V2486" s="4"/>
      <c r="W2486" s="4"/>
      <c r="X2486" s="4"/>
      <c r="Y2486" s="4"/>
      <c r="Z2486" s="4"/>
      <c r="AA2486" s="4"/>
      <c r="AB2486" s="5"/>
    </row>
    <row r="2487" spans="1:28" x14ac:dyDescent="0.35">
      <c r="A2487" s="3"/>
      <c r="B2487" s="4"/>
      <c r="C2487" s="4"/>
      <c r="D2487" s="4"/>
      <c r="E2487" s="4"/>
      <c r="F2487" s="4"/>
      <c r="G2487" s="4"/>
      <c r="H2487" s="4"/>
      <c r="I2487" s="4"/>
      <c r="J2487" s="4"/>
      <c r="K2487" s="4"/>
      <c r="L2487" s="4"/>
      <c r="M2487" s="4"/>
      <c r="N2487" s="4"/>
      <c r="O2487" s="4"/>
      <c r="P2487" s="4"/>
      <c r="Q2487" s="4"/>
      <c r="R2487" s="4"/>
      <c r="S2487" s="4"/>
      <c r="T2487" s="4"/>
      <c r="U2487" s="4"/>
      <c r="V2487" s="4"/>
      <c r="W2487" s="4"/>
      <c r="X2487" s="4"/>
      <c r="Y2487" s="4"/>
      <c r="Z2487" s="4"/>
      <c r="AA2487" s="4"/>
      <c r="AB2487" s="5"/>
    </row>
    <row r="2488" spans="1:28" x14ac:dyDescent="0.35">
      <c r="A2488" s="3"/>
      <c r="B2488" s="4"/>
      <c r="C2488" s="4"/>
      <c r="D2488" s="4"/>
      <c r="E2488" s="4"/>
      <c r="F2488" s="4"/>
      <c r="G2488" s="4"/>
      <c r="H2488" s="4"/>
      <c r="I2488" s="4"/>
      <c r="J2488" s="4"/>
      <c r="K2488" s="4"/>
      <c r="L2488" s="4"/>
      <c r="M2488" s="4"/>
      <c r="N2488" s="4"/>
      <c r="O2488" s="4"/>
      <c r="P2488" s="4"/>
      <c r="Q2488" s="4"/>
      <c r="R2488" s="4"/>
      <c r="S2488" s="4"/>
      <c r="T2488" s="4"/>
      <c r="U2488" s="4"/>
      <c r="V2488" s="4"/>
      <c r="W2488" s="4"/>
      <c r="X2488" s="4"/>
      <c r="Y2488" s="4"/>
      <c r="Z2488" s="4"/>
      <c r="AA2488" s="4"/>
      <c r="AB2488" s="5"/>
    </row>
    <row r="2489" spans="1:28" x14ac:dyDescent="0.35">
      <c r="A2489" s="3"/>
      <c r="B2489" s="4"/>
      <c r="C2489" s="4"/>
      <c r="D2489" s="4"/>
      <c r="E2489" s="4"/>
      <c r="F2489" s="4"/>
      <c r="G2489" s="4"/>
      <c r="H2489" s="4"/>
      <c r="I2489" s="4"/>
      <c r="J2489" s="4"/>
      <c r="K2489" s="4"/>
      <c r="L2489" s="4"/>
      <c r="M2489" s="4"/>
      <c r="N2489" s="4"/>
      <c r="O2489" s="4"/>
      <c r="P2489" s="4"/>
      <c r="Q2489" s="4"/>
      <c r="R2489" s="4"/>
      <c r="S2489" s="4"/>
      <c r="T2489" s="4"/>
      <c r="U2489" s="4"/>
      <c r="V2489" s="4"/>
      <c r="W2489" s="4"/>
      <c r="X2489" s="4"/>
      <c r="Y2489" s="4"/>
      <c r="Z2489" s="4"/>
      <c r="AA2489" s="4"/>
      <c r="AB2489" s="5"/>
    </row>
    <row r="2490" spans="1:28" x14ac:dyDescent="0.35">
      <c r="A2490" s="3"/>
      <c r="B2490" s="4"/>
      <c r="C2490" s="4"/>
      <c r="D2490" s="4"/>
      <c r="E2490" s="4"/>
      <c r="F2490" s="4"/>
      <c r="G2490" s="4"/>
      <c r="H2490" s="4"/>
      <c r="I2490" s="4"/>
      <c r="J2490" s="4"/>
      <c r="K2490" s="4"/>
      <c r="L2490" s="4"/>
      <c r="M2490" s="4"/>
      <c r="N2490" s="4"/>
      <c r="O2490" s="4"/>
      <c r="P2490" s="4"/>
      <c r="Q2490" s="4"/>
      <c r="R2490" s="4"/>
      <c r="S2490" s="4"/>
      <c r="T2490" s="4"/>
      <c r="U2490" s="4"/>
      <c r="V2490" s="4"/>
      <c r="W2490" s="4"/>
      <c r="X2490" s="4"/>
      <c r="Y2490" s="4"/>
      <c r="Z2490" s="4"/>
      <c r="AA2490" s="4"/>
      <c r="AB2490" s="5"/>
    </row>
    <row r="2491" spans="1:28" x14ac:dyDescent="0.35">
      <c r="A2491" s="3"/>
      <c r="B2491" s="4"/>
      <c r="C2491" s="4"/>
      <c r="D2491" s="4"/>
      <c r="E2491" s="4"/>
      <c r="F2491" s="4"/>
      <c r="G2491" s="4"/>
      <c r="H2491" s="4"/>
      <c r="I2491" s="4"/>
      <c r="J2491" s="4"/>
      <c r="K2491" s="4"/>
      <c r="L2491" s="4"/>
      <c r="M2491" s="4"/>
      <c r="N2491" s="4"/>
      <c r="O2491" s="4"/>
      <c r="P2491" s="4"/>
      <c r="Q2491" s="4"/>
      <c r="R2491" s="4"/>
      <c r="S2491" s="4"/>
      <c r="T2491" s="4"/>
      <c r="U2491" s="4"/>
      <c r="V2491" s="4"/>
      <c r="W2491" s="4"/>
      <c r="X2491" s="4"/>
      <c r="Y2491" s="4"/>
      <c r="Z2491" s="4"/>
      <c r="AA2491" s="4"/>
      <c r="AB2491" s="5"/>
    </row>
    <row r="2492" spans="1:28" x14ac:dyDescent="0.35">
      <c r="A2492" s="3"/>
      <c r="B2492" s="4"/>
      <c r="C2492" s="4"/>
      <c r="D2492" s="4"/>
      <c r="E2492" s="4"/>
      <c r="F2492" s="4"/>
      <c r="G2492" s="4"/>
      <c r="H2492" s="4"/>
      <c r="I2492" s="4"/>
      <c r="J2492" s="4"/>
      <c r="K2492" s="4"/>
      <c r="L2492" s="4"/>
      <c r="M2492" s="4"/>
      <c r="N2492" s="4"/>
      <c r="O2492" s="4"/>
      <c r="P2492" s="4"/>
      <c r="Q2492" s="4"/>
      <c r="R2492" s="4"/>
      <c r="S2492" s="4"/>
      <c r="T2492" s="4"/>
      <c r="U2492" s="4"/>
      <c r="V2492" s="4"/>
      <c r="W2492" s="4"/>
      <c r="X2492" s="4"/>
      <c r="Y2492" s="4"/>
      <c r="Z2492" s="4"/>
      <c r="AA2492" s="4"/>
      <c r="AB2492" s="5"/>
    </row>
    <row r="2493" spans="1:28" x14ac:dyDescent="0.35">
      <c r="A2493" s="3"/>
      <c r="B2493" s="4"/>
      <c r="C2493" s="4"/>
      <c r="D2493" s="4"/>
      <c r="E2493" s="4"/>
      <c r="F2493" s="4"/>
      <c r="G2493" s="4"/>
      <c r="H2493" s="4"/>
      <c r="I2493" s="4"/>
      <c r="J2493" s="4"/>
      <c r="K2493" s="4"/>
      <c r="L2493" s="4"/>
      <c r="M2493" s="4"/>
      <c r="N2493" s="4"/>
      <c r="O2493" s="4"/>
      <c r="P2493" s="4"/>
      <c r="Q2493" s="4"/>
      <c r="R2493" s="4"/>
      <c r="S2493" s="4"/>
      <c r="T2493" s="4"/>
      <c r="U2493" s="4"/>
      <c r="V2493" s="4"/>
      <c r="W2493" s="4"/>
      <c r="X2493" s="4"/>
      <c r="Y2493" s="4"/>
      <c r="Z2493" s="4"/>
      <c r="AA2493" s="4"/>
      <c r="AB2493" s="5"/>
    </row>
    <row r="2494" spans="1:28" x14ac:dyDescent="0.35">
      <c r="A2494" s="3"/>
      <c r="B2494" s="4"/>
      <c r="C2494" s="4"/>
      <c r="D2494" s="4"/>
      <c r="E2494" s="4"/>
      <c r="F2494" s="4"/>
      <c r="G2494" s="4"/>
      <c r="H2494" s="4"/>
      <c r="I2494" s="4"/>
      <c r="J2494" s="4"/>
      <c r="K2494" s="4"/>
      <c r="L2494" s="4"/>
      <c r="M2494" s="4"/>
      <c r="N2494" s="4"/>
      <c r="O2494" s="4"/>
      <c r="P2494" s="4"/>
      <c r="Q2494" s="4"/>
      <c r="R2494" s="4"/>
      <c r="S2494" s="4"/>
      <c r="T2494" s="4"/>
      <c r="U2494" s="4"/>
      <c r="V2494" s="4"/>
      <c r="W2494" s="4"/>
      <c r="X2494" s="4"/>
      <c r="Y2494" s="4"/>
      <c r="Z2494" s="4"/>
      <c r="AA2494" s="4"/>
      <c r="AB2494" s="5"/>
    </row>
    <row r="2495" spans="1:28" x14ac:dyDescent="0.35">
      <c r="A2495" s="3"/>
      <c r="B2495" s="4"/>
      <c r="C2495" s="4"/>
      <c r="D2495" s="4"/>
      <c r="E2495" s="4"/>
      <c r="F2495" s="4"/>
      <c r="G2495" s="4"/>
      <c r="H2495" s="4"/>
      <c r="I2495" s="4"/>
      <c r="J2495" s="4"/>
      <c r="K2495" s="4"/>
      <c r="L2495" s="4"/>
      <c r="M2495" s="4"/>
      <c r="N2495" s="4"/>
      <c r="O2495" s="4"/>
      <c r="P2495" s="4"/>
      <c r="Q2495" s="4"/>
      <c r="R2495" s="4"/>
      <c r="S2495" s="4"/>
      <c r="T2495" s="4"/>
      <c r="U2495" s="4"/>
      <c r="V2495" s="4"/>
      <c r="W2495" s="4"/>
      <c r="X2495" s="4"/>
      <c r="Y2495" s="4"/>
      <c r="Z2495" s="4"/>
      <c r="AA2495" s="4"/>
      <c r="AB2495" s="5"/>
    </row>
    <row r="2496" spans="1:28" x14ac:dyDescent="0.35">
      <c r="A2496" s="3"/>
      <c r="B2496" s="4"/>
      <c r="C2496" s="4"/>
      <c r="D2496" s="4"/>
      <c r="E2496" s="4"/>
      <c r="F2496" s="4"/>
      <c r="G2496" s="4"/>
      <c r="H2496" s="4"/>
      <c r="I2496" s="4"/>
      <c r="J2496" s="4"/>
      <c r="K2496" s="4"/>
      <c r="L2496" s="4"/>
      <c r="M2496" s="4"/>
      <c r="N2496" s="4"/>
      <c r="O2496" s="4"/>
      <c r="P2496" s="4"/>
      <c r="Q2496" s="4"/>
      <c r="R2496" s="4"/>
      <c r="S2496" s="4"/>
      <c r="T2496" s="4"/>
      <c r="U2496" s="4"/>
      <c r="V2496" s="4"/>
      <c r="W2496" s="4"/>
      <c r="X2496" s="4"/>
      <c r="Y2496" s="4"/>
      <c r="Z2496" s="4"/>
      <c r="AA2496" s="4"/>
      <c r="AB2496" s="5"/>
    </row>
    <row r="2497" spans="1:28" x14ac:dyDescent="0.35">
      <c r="A2497" s="3"/>
      <c r="B2497" s="4"/>
      <c r="C2497" s="4"/>
      <c r="D2497" s="4"/>
      <c r="E2497" s="4"/>
      <c r="F2497" s="4"/>
      <c r="G2497" s="4"/>
      <c r="H2497" s="4"/>
      <c r="I2497" s="4"/>
      <c r="J2497" s="4"/>
      <c r="K2497" s="4"/>
      <c r="L2497" s="4"/>
      <c r="M2497" s="4"/>
      <c r="N2497" s="4"/>
      <c r="O2497" s="4"/>
      <c r="P2497" s="4"/>
      <c r="Q2497" s="4"/>
      <c r="R2497" s="4"/>
      <c r="S2497" s="4"/>
      <c r="T2497" s="4"/>
      <c r="U2497" s="4"/>
      <c r="V2497" s="4"/>
      <c r="W2497" s="4"/>
      <c r="X2497" s="4"/>
      <c r="Y2497" s="4"/>
      <c r="Z2497" s="4"/>
      <c r="AA2497" s="4"/>
      <c r="AB2497" s="5"/>
    </row>
    <row r="2498" spans="1:28" x14ac:dyDescent="0.35">
      <c r="A2498" s="3"/>
      <c r="B2498" s="4"/>
      <c r="C2498" s="4"/>
      <c r="D2498" s="4"/>
      <c r="E2498" s="4"/>
      <c r="F2498" s="4"/>
      <c r="G2498" s="4"/>
      <c r="H2498" s="4"/>
      <c r="I2498" s="4"/>
      <c r="J2498" s="4"/>
      <c r="K2498" s="4"/>
      <c r="L2498" s="4"/>
      <c r="M2498" s="4"/>
      <c r="N2498" s="4"/>
      <c r="O2498" s="4"/>
      <c r="P2498" s="4"/>
      <c r="Q2498" s="4"/>
      <c r="R2498" s="4"/>
      <c r="S2498" s="4"/>
      <c r="T2498" s="4"/>
      <c r="U2498" s="4"/>
      <c r="V2498" s="4"/>
      <c r="W2498" s="4"/>
      <c r="X2498" s="4"/>
      <c r="Y2498" s="4"/>
      <c r="Z2498" s="4"/>
      <c r="AA2498" s="4"/>
      <c r="AB2498" s="5"/>
    </row>
    <row r="2499" spans="1:28" x14ac:dyDescent="0.35">
      <c r="A2499" s="3"/>
      <c r="B2499" s="4"/>
      <c r="C2499" s="4"/>
      <c r="D2499" s="4"/>
      <c r="E2499" s="4"/>
      <c r="F2499" s="4"/>
      <c r="G2499" s="4"/>
      <c r="H2499" s="4"/>
      <c r="I2499" s="4"/>
      <c r="J2499" s="4"/>
      <c r="K2499" s="4"/>
      <c r="L2499" s="4"/>
      <c r="M2499" s="4"/>
      <c r="N2499" s="4"/>
      <c r="O2499" s="4"/>
      <c r="P2499" s="4"/>
      <c r="Q2499" s="4"/>
      <c r="R2499" s="4"/>
      <c r="S2499" s="4"/>
      <c r="T2499" s="4"/>
      <c r="U2499" s="4"/>
      <c r="V2499" s="4"/>
      <c r="W2499" s="4"/>
      <c r="X2499" s="4"/>
      <c r="Y2499" s="4"/>
      <c r="Z2499" s="4"/>
      <c r="AA2499" s="4"/>
      <c r="AB2499" s="5"/>
    </row>
    <row r="2500" spans="1:28" x14ac:dyDescent="0.35">
      <c r="A2500" s="3"/>
      <c r="B2500" s="4"/>
      <c r="C2500" s="4"/>
      <c r="D2500" s="4"/>
      <c r="E2500" s="4"/>
      <c r="F2500" s="4"/>
      <c r="G2500" s="4"/>
      <c r="H2500" s="4"/>
      <c r="I2500" s="4"/>
      <c r="J2500" s="4"/>
      <c r="K2500" s="4"/>
      <c r="L2500" s="4"/>
      <c r="M2500" s="4"/>
      <c r="N2500" s="4"/>
      <c r="O2500" s="4"/>
      <c r="P2500" s="4"/>
      <c r="Q2500" s="4"/>
      <c r="R2500" s="4"/>
      <c r="S2500" s="4"/>
      <c r="T2500" s="4"/>
      <c r="U2500" s="4"/>
      <c r="V2500" s="4"/>
      <c r="W2500" s="4"/>
      <c r="X2500" s="4"/>
      <c r="Y2500" s="4"/>
      <c r="Z2500" s="4"/>
      <c r="AA2500" s="4"/>
      <c r="AB2500" s="5"/>
    </row>
    <row r="2501" spans="1:28" x14ac:dyDescent="0.35">
      <c r="A2501" s="3"/>
      <c r="B2501" s="4"/>
      <c r="C2501" s="4"/>
      <c r="D2501" s="4"/>
      <c r="E2501" s="4"/>
      <c r="F2501" s="4"/>
      <c r="G2501" s="4"/>
      <c r="H2501" s="4"/>
      <c r="I2501" s="4"/>
      <c r="J2501" s="4"/>
      <c r="K2501" s="4"/>
      <c r="L2501" s="4"/>
      <c r="M2501" s="4"/>
      <c r="N2501" s="4"/>
      <c r="O2501" s="4"/>
      <c r="P2501" s="4"/>
      <c r="Q2501" s="4"/>
      <c r="R2501" s="4"/>
      <c r="S2501" s="4"/>
      <c r="T2501" s="4"/>
      <c r="U2501" s="4"/>
      <c r="V2501" s="4"/>
      <c r="W2501" s="4"/>
      <c r="X2501" s="4"/>
      <c r="Y2501" s="4"/>
      <c r="Z2501" s="4"/>
      <c r="AA2501" s="4"/>
      <c r="AB2501" s="5"/>
    </row>
    <row r="2502" spans="1:28" x14ac:dyDescent="0.35">
      <c r="A2502" s="3"/>
      <c r="B2502" s="4"/>
      <c r="C2502" s="4"/>
      <c r="D2502" s="4"/>
      <c r="E2502" s="4"/>
      <c r="F2502" s="4"/>
      <c r="G2502" s="4"/>
      <c r="H2502" s="4"/>
      <c r="I2502" s="4"/>
      <c r="J2502" s="4"/>
      <c r="K2502" s="4"/>
      <c r="L2502" s="4"/>
      <c r="M2502" s="4"/>
      <c r="N2502" s="4"/>
      <c r="O2502" s="4"/>
      <c r="P2502" s="4"/>
      <c r="Q2502" s="4"/>
      <c r="R2502" s="4"/>
      <c r="S2502" s="4"/>
      <c r="T2502" s="4"/>
      <c r="U2502" s="4"/>
      <c r="V2502" s="4"/>
      <c r="W2502" s="4"/>
      <c r="X2502" s="4"/>
      <c r="Y2502" s="4"/>
      <c r="Z2502" s="4"/>
      <c r="AA2502" s="4"/>
      <c r="AB2502" s="5"/>
    </row>
    <row r="2503" spans="1:28" x14ac:dyDescent="0.35">
      <c r="A2503" s="3"/>
      <c r="B2503" s="4"/>
      <c r="C2503" s="4"/>
      <c r="D2503" s="4"/>
      <c r="E2503" s="4"/>
      <c r="F2503" s="4"/>
      <c r="G2503" s="4"/>
      <c r="H2503" s="4"/>
      <c r="I2503" s="4"/>
      <c r="J2503" s="4"/>
      <c r="K2503" s="4"/>
      <c r="L2503" s="4"/>
      <c r="M2503" s="4"/>
      <c r="N2503" s="4"/>
      <c r="O2503" s="4"/>
      <c r="P2503" s="4"/>
      <c r="Q2503" s="4"/>
      <c r="R2503" s="4"/>
      <c r="S2503" s="4"/>
      <c r="T2503" s="4"/>
      <c r="U2503" s="4"/>
      <c r="V2503" s="4"/>
      <c r="W2503" s="4"/>
      <c r="X2503" s="4"/>
      <c r="Y2503" s="4"/>
      <c r="Z2503" s="4"/>
      <c r="AA2503" s="4"/>
      <c r="AB2503" s="5"/>
    </row>
    <row r="2504" spans="1:28" x14ac:dyDescent="0.35">
      <c r="A2504" s="3"/>
      <c r="B2504" s="4"/>
      <c r="C2504" s="4"/>
      <c r="D2504" s="4"/>
      <c r="E2504" s="4"/>
      <c r="F2504" s="4"/>
      <c r="G2504" s="4"/>
      <c r="H2504" s="4"/>
      <c r="I2504" s="4"/>
      <c r="J2504" s="4"/>
      <c r="K2504" s="4"/>
      <c r="L2504" s="4"/>
      <c r="M2504" s="4"/>
      <c r="N2504" s="4"/>
      <c r="O2504" s="4"/>
      <c r="P2504" s="4"/>
      <c r="Q2504" s="4"/>
      <c r="R2504" s="4"/>
      <c r="S2504" s="4"/>
      <c r="T2504" s="4"/>
      <c r="U2504" s="4"/>
      <c r="V2504" s="4"/>
      <c r="W2504" s="4"/>
      <c r="X2504" s="4"/>
      <c r="Y2504" s="4"/>
      <c r="Z2504" s="4"/>
      <c r="AA2504" s="4"/>
      <c r="AB2504" s="5"/>
    </row>
    <row r="2505" spans="1:28" x14ac:dyDescent="0.35">
      <c r="A2505" s="3"/>
      <c r="B2505" s="4"/>
      <c r="C2505" s="4"/>
      <c r="D2505" s="4"/>
      <c r="E2505" s="4"/>
      <c r="F2505" s="4"/>
      <c r="G2505" s="4"/>
      <c r="H2505" s="4"/>
      <c r="I2505" s="4"/>
      <c r="J2505" s="4"/>
      <c r="K2505" s="4"/>
      <c r="L2505" s="4"/>
      <c r="M2505" s="4"/>
      <c r="N2505" s="4"/>
      <c r="O2505" s="4"/>
      <c r="P2505" s="4"/>
      <c r="Q2505" s="4"/>
      <c r="R2505" s="4"/>
      <c r="S2505" s="4"/>
      <c r="T2505" s="4"/>
      <c r="U2505" s="4"/>
      <c r="V2505" s="4"/>
      <c r="W2505" s="4"/>
      <c r="X2505" s="4"/>
      <c r="Y2505" s="4"/>
      <c r="Z2505" s="4"/>
      <c r="AA2505" s="4"/>
      <c r="AB2505" s="5"/>
    </row>
    <row r="2506" spans="1:28" x14ac:dyDescent="0.35">
      <c r="A2506" s="3"/>
      <c r="B2506" s="4"/>
      <c r="C2506" s="4"/>
      <c r="D2506" s="4"/>
      <c r="E2506" s="4"/>
      <c r="F2506" s="4"/>
      <c r="G2506" s="4"/>
      <c r="H2506" s="4"/>
      <c r="I2506" s="4"/>
      <c r="J2506" s="4"/>
      <c r="K2506" s="4"/>
      <c r="L2506" s="4"/>
      <c r="M2506" s="4"/>
      <c r="N2506" s="4"/>
      <c r="O2506" s="4"/>
      <c r="P2506" s="4"/>
      <c r="Q2506" s="4"/>
      <c r="R2506" s="4"/>
      <c r="S2506" s="4"/>
      <c r="T2506" s="4"/>
      <c r="U2506" s="4"/>
      <c r="V2506" s="4"/>
      <c r="W2506" s="4"/>
      <c r="X2506" s="4"/>
      <c r="Y2506" s="4"/>
      <c r="Z2506" s="4"/>
      <c r="AA2506" s="4"/>
      <c r="AB2506" s="5"/>
    </row>
    <row r="2507" spans="1:28" x14ac:dyDescent="0.35">
      <c r="A2507" s="3"/>
      <c r="B2507" s="4"/>
      <c r="C2507" s="4"/>
      <c r="D2507" s="4"/>
      <c r="E2507" s="4"/>
      <c r="F2507" s="4"/>
      <c r="G2507" s="4"/>
      <c r="H2507" s="4"/>
      <c r="I2507" s="4"/>
      <c r="J2507" s="4"/>
      <c r="K2507" s="4"/>
      <c r="L2507" s="4"/>
      <c r="M2507" s="4"/>
      <c r="N2507" s="4"/>
      <c r="O2507" s="4"/>
      <c r="P2507" s="4"/>
      <c r="Q2507" s="4"/>
      <c r="R2507" s="4"/>
      <c r="S2507" s="4"/>
      <c r="T2507" s="4"/>
      <c r="U2507" s="4"/>
      <c r="V2507" s="4"/>
      <c r="W2507" s="4"/>
      <c r="X2507" s="4"/>
      <c r="Y2507" s="4"/>
      <c r="Z2507" s="4"/>
      <c r="AA2507" s="4"/>
      <c r="AB2507" s="5"/>
    </row>
    <row r="2508" spans="1:28" x14ac:dyDescent="0.35">
      <c r="A2508" s="3"/>
      <c r="B2508" s="4"/>
      <c r="C2508" s="4"/>
      <c r="D2508" s="4"/>
      <c r="E2508" s="4"/>
      <c r="F2508" s="4"/>
      <c r="G2508" s="4"/>
      <c r="H2508" s="4"/>
      <c r="I2508" s="4"/>
      <c r="J2508" s="4"/>
      <c r="K2508" s="4"/>
      <c r="L2508" s="4"/>
      <c r="M2508" s="4"/>
      <c r="N2508" s="4"/>
      <c r="O2508" s="4"/>
      <c r="P2508" s="4"/>
      <c r="Q2508" s="4"/>
      <c r="R2508" s="4"/>
      <c r="S2508" s="4"/>
      <c r="T2508" s="4"/>
      <c r="U2508" s="4"/>
      <c r="V2508" s="4"/>
      <c r="W2508" s="4"/>
      <c r="X2508" s="4"/>
      <c r="Y2508" s="4"/>
      <c r="Z2508" s="4"/>
      <c r="AA2508" s="4"/>
      <c r="AB2508" s="5"/>
    </row>
    <row r="2509" spans="1:28" x14ac:dyDescent="0.35">
      <c r="A2509" s="3"/>
      <c r="B2509" s="4"/>
      <c r="C2509" s="4"/>
      <c r="D2509" s="4"/>
      <c r="E2509" s="4"/>
      <c r="F2509" s="4"/>
      <c r="G2509" s="4"/>
      <c r="H2509" s="4"/>
      <c r="I2509" s="4"/>
      <c r="J2509" s="4"/>
      <c r="K2509" s="4"/>
      <c r="L2509" s="4"/>
      <c r="M2509" s="4"/>
      <c r="N2509" s="4"/>
      <c r="O2509" s="4"/>
      <c r="P2509" s="4"/>
      <c r="Q2509" s="4"/>
      <c r="R2509" s="4"/>
      <c r="S2509" s="4"/>
      <c r="T2509" s="4"/>
      <c r="U2509" s="4"/>
      <c r="V2509" s="4"/>
      <c r="W2509" s="4"/>
      <c r="X2509" s="4"/>
      <c r="Y2509" s="4"/>
      <c r="Z2509" s="4"/>
      <c r="AA2509" s="4"/>
      <c r="AB2509" s="5"/>
    </row>
    <row r="2510" spans="1:28" x14ac:dyDescent="0.35">
      <c r="A2510" s="3"/>
      <c r="B2510" s="4"/>
      <c r="C2510" s="4"/>
      <c r="D2510" s="4"/>
      <c r="E2510" s="4"/>
      <c r="F2510" s="4"/>
      <c r="G2510" s="4"/>
      <c r="H2510" s="4"/>
      <c r="I2510" s="4"/>
      <c r="J2510" s="4"/>
      <c r="K2510" s="4"/>
      <c r="L2510" s="4"/>
      <c r="M2510" s="4"/>
      <c r="N2510" s="4"/>
      <c r="O2510" s="4"/>
      <c r="P2510" s="4"/>
      <c r="Q2510" s="4"/>
      <c r="R2510" s="4"/>
      <c r="S2510" s="4"/>
      <c r="T2510" s="4"/>
      <c r="U2510" s="4"/>
      <c r="V2510" s="4"/>
      <c r="W2510" s="4"/>
      <c r="X2510" s="4"/>
      <c r="Y2510" s="4"/>
      <c r="Z2510" s="4"/>
      <c r="AA2510" s="4"/>
      <c r="AB2510" s="5"/>
    </row>
    <row r="2511" spans="1:28" x14ac:dyDescent="0.35">
      <c r="A2511" s="3"/>
      <c r="B2511" s="4"/>
      <c r="C2511" s="4"/>
      <c r="D2511" s="4"/>
      <c r="E2511" s="4"/>
      <c r="F2511" s="4"/>
      <c r="G2511" s="4"/>
      <c r="H2511" s="4"/>
      <c r="I2511" s="4"/>
      <c r="J2511" s="4"/>
      <c r="K2511" s="4"/>
      <c r="L2511" s="4"/>
      <c r="M2511" s="4"/>
      <c r="N2511" s="4"/>
      <c r="O2511" s="4"/>
      <c r="P2511" s="4"/>
      <c r="Q2511" s="4"/>
      <c r="R2511" s="4"/>
      <c r="S2511" s="4"/>
      <c r="T2511" s="4"/>
      <c r="U2511" s="4"/>
      <c r="V2511" s="4"/>
      <c r="W2511" s="4"/>
      <c r="X2511" s="4"/>
      <c r="Y2511" s="4"/>
      <c r="Z2511" s="4"/>
      <c r="AA2511" s="4"/>
      <c r="AB2511" s="5"/>
    </row>
    <row r="2512" spans="1:28" x14ac:dyDescent="0.35">
      <c r="A2512" s="3"/>
      <c r="B2512" s="4"/>
      <c r="C2512" s="4"/>
      <c r="D2512" s="4"/>
      <c r="E2512" s="4"/>
      <c r="F2512" s="4"/>
      <c r="G2512" s="4"/>
      <c r="H2512" s="4"/>
      <c r="I2512" s="4"/>
      <c r="J2512" s="4"/>
      <c r="K2512" s="4"/>
      <c r="L2512" s="4"/>
      <c r="M2512" s="4"/>
      <c r="N2512" s="4"/>
      <c r="O2512" s="4"/>
      <c r="P2512" s="4"/>
      <c r="Q2512" s="4"/>
      <c r="R2512" s="4"/>
      <c r="S2512" s="4"/>
      <c r="T2512" s="4"/>
      <c r="U2512" s="4"/>
      <c r="V2512" s="4"/>
      <c r="W2512" s="4"/>
      <c r="X2512" s="4"/>
      <c r="Y2512" s="4"/>
      <c r="Z2512" s="4"/>
      <c r="AA2512" s="4"/>
      <c r="AB2512" s="5"/>
    </row>
    <row r="2513" spans="1:28" x14ac:dyDescent="0.35">
      <c r="A2513" s="3"/>
      <c r="B2513" s="4"/>
      <c r="C2513" s="4"/>
      <c r="D2513" s="4"/>
      <c r="E2513" s="4"/>
      <c r="F2513" s="4"/>
      <c r="G2513" s="4"/>
      <c r="H2513" s="4"/>
      <c r="I2513" s="4"/>
      <c r="J2513" s="4"/>
      <c r="K2513" s="4"/>
      <c r="L2513" s="4"/>
      <c r="M2513" s="4"/>
      <c r="N2513" s="4"/>
      <c r="O2513" s="4"/>
      <c r="P2513" s="4"/>
      <c r="Q2513" s="4"/>
      <c r="R2513" s="4"/>
      <c r="S2513" s="4"/>
      <c r="T2513" s="4"/>
      <c r="U2513" s="4"/>
      <c r="V2513" s="4"/>
      <c r="W2513" s="4"/>
      <c r="X2513" s="4"/>
      <c r="Y2513" s="4"/>
      <c r="Z2513" s="4"/>
      <c r="AA2513" s="4"/>
      <c r="AB2513" s="5"/>
    </row>
    <row r="2514" spans="1:28" x14ac:dyDescent="0.35">
      <c r="A2514" s="3"/>
      <c r="B2514" s="4"/>
      <c r="C2514" s="4"/>
      <c r="D2514" s="4"/>
      <c r="E2514" s="4"/>
      <c r="F2514" s="4"/>
      <c r="G2514" s="4"/>
      <c r="H2514" s="4"/>
      <c r="I2514" s="4"/>
      <c r="J2514" s="4"/>
      <c r="K2514" s="4"/>
      <c r="L2514" s="4"/>
      <c r="M2514" s="4"/>
      <c r="N2514" s="4"/>
      <c r="O2514" s="4"/>
      <c r="P2514" s="4"/>
      <c r="Q2514" s="4"/>
      <c r="R2514" s="4"/>
      <c r="S2514" s="4"/>
      <c r="T2514" s="4"/>
      <c r="U2514" s="4"/>
      <c r="V2514" s="4"/>
      <c r="W2514" s="4"/>
      <c r="X2514" s="4"/>
      <c r="Y2514" s="4"/>
      <c r="Z2514" s="4"/>
      <c r="AA2514" s="4"/>
      <c r="AB2514" s="5"/>
    </row>
    <row r="2515" spans="1:28" x14ac:dyDescent="0.35">
      <c r="A2515" s="3"/>
      <c r="B2515" s="4"/>
      <c r="C2515" s="4"/>
      <c r="D2515" s="4"/>
      <c r="E2515" s="4"/>
      <c r="F2515" s="4"/>
      <c r="G2515" s="4"/>
      <c r="H2515" s="4"/>
      <c r="I2515" s="4"/>
      <c r="J2515" s="4"/>
      <c r="K2515" s="4"/>
      <c r="L2515" s="4"/>
      <c r="M2515" s="4"/>
      <c r="N2515" s="4"/>
      <c r="O2515" s="4"/>
      <c r="P2515" s="4"/>
      <c r="Q2515" s="4"/>
      <c r="R2515" s="4"/>
      <c r="S2515" s="4"/>
      <c r="T2515" s="4"/>
      <c r="U2515" s="4"/>
      <c r="V2515" s="4"/>
      <c r="W2515" s="4"/>
      <c r="X2515" s="4"/>
      <c r="Y2515" s="4"/>
      <c r="Z2515" s="4"/>
      <c r="AA2515" s="4"/>
      <c r="AB2515" s="5"/>
    </row>
    <row r="2516" spans="1:28" x14ac:dyDescent="0.35">
      <c r="A2516" s="3"/>
      <c r="B2516" s="4"/>
      <c r="C2516" s="4"/>
      <c r="D2516" s="4"/>
      <c r="E2516" s="4"/>
      <c r="F2516" s="4"/>
      <c r="G2516" s="4"/>
      <c r="H2516" s="4"/>
      <c r="I2516" s="4"/>
      <c r="J2516" s="4"/>
      <c r="K2516" s="4"/>
      <c r="L2516" s="4"/>
      <c r="M2516" s="4"/>
      <c r="N2516" s="4"/>
      <c r="O2516" s="4"/>
      <c r="P2516" s="4"/>
      <c r="Q2516" s="4"/>
      <c r="R2516" s="4"/>
      <c r="S2516" s="4"/>
      <c r="T2516" s="4"/>
      <c r="U2516" s="4"/>
      <c r="V2516" s="4"/>
      <c r="W2516" s="4"/>
      <c r="X2516" s="4"/>
      <c r="Y2516" s="4"/>
      <c r="Z2516" s="4"/>
      <c r="AA2516" s="4"/>
      <c r="AB2516" s="5"/>
    </row>
    <row r="2517" spans="1:28" x14ac:dyDescent="0.35">
      <c r="A2517" s="3"/>
      <c r="B2517" s="4"/>
      <c r="C2517" s="4"/>
      <c r="D2517" s="4"/>
      <c r="E2517" s="4"/>
      <c r="F2517" s="4"/>
      <c r="G2517" s="4"/>
      <c r="H2517" s="4"/>
      <c r="I2517" s="4"/>
      <c r="J2517" s="4"/>
      <c r="K2517" s="4"/>
      <c r="L2517" s="4"/>
      <c r="M2517" s="4"/>
      <c r="N2517" s="4"/>
      <c r="O2517" s="4"/>
      <c r="P2517" s="4"/>
      <c r="Q2517" s="4"/>
      <c r="R2517" s="4"/>
      <c r="S2517" s="4"/>
      <c r="T2517" s="4"/>
      <c r="U2517" s="4"/>
      <c r="V2517" s="4"/>
      <c r="W2517" s="4"/>
      <c r="X2517" s="4"/>
      <c r="Y2517" s="4"/>
      <c r="Z2517" s="4"/>
      <c r="AA2517" s="4"/>
      <c r="AB2517" s="5"/>
    </row>
    <row r="2518" spans="1:28" x14ac:dyDescent="0.35">
      <c r="A2518" s="3"/>
      <c r="B2518" s="4"/>
      <c r="C2518" s="4"/>
      <c r="D2518" s="4"/>
      <c r="E2518" s="4"/>
      <c r="F2518" s="4"/>
      <c r="G2518" s="4"/>
      <c r="H2518" s="4"/>
      <c r="I2518" s="4"/>
      <c r="J2518" s="4"/>
      <c r="K2518" s="4"/>
      <c r="L2518" s="4"/>
      <c r="M2518" s="4"/>
      <c r="N2518" s="4"/>
      <c r="O2518" s="4"/>
      <c r="P2518" s="4"/>
      <c r="Q2518" s="4"/>
      <c r="R2518" s="4"/>
      <c r="S2518" s="4"/>
      <c r="T2518" s="4"/>
      <c r="U2518" s="4"/>
      <c r="V2518" s="4"/>
      <c r="W2518" s="4"/>
      <c r="X2518" s="4"/>
      <c r="Y2518" s="4"/>
      <c r="Z2518" s="4"/>
      <c r="AA2518" s="4"/>
      <c r="AB2518" s="5"/>
    </row>
    <row r="2519" spans="1:28" x14ac:dyDescent="0.35">
      <c r="A2519" s="3"/>
      <c r="B2519" s="4"/>
      <c r="C2519" s="4"/>
      <c r="D2519" s="4"/>
      <c r="E2519" s="4"/>
      <c r="F2519" s="4"/>
      <c r="G2519" s="4"/>
      <c r="H2519" s="4"/>
      <c r="I2519" s="4"/>
      <c r="J2519" s="4"/>
      <c r="K2519" s="4"/>
      <c r="L2519" s="4"/>
      <c r="M2519" s="4"/>
      <c r="N2519" s="4"/>
      <c r="O2519" s="4"/>
      <c r="P2519" s="4"/>
      <c r="Q2519" s="4"/>
      <c r="R2519" s="4"/>
      <c r="S2519" s="4"/>
      <c r="T2519" s="4"/>
      <c r="U2519" s="4"/>
      <c r="V2519" s="4"/>
      <c r="W2519" s="4"/>
      <c r="X2519" s="4"/>
      <c r="Y2519" s="4"/>
      <c r="Z2519" s="4"/>
      <c r="AA2519" s="4"/>
      <c r="AB2519" s="5"/>
    </row>
    <row r="2520" spans="1:28" x14ac:dyDescent="0.35">
      <c r="A2520" s="3"/>
      <c r="B2520" s="4"/>
      <c r="C2520" s="4"/>
      <c r="D2520" s="4"/>
      <c r="E2520" s="4"/>
      <c r="F2520" s="4"/>
      <c r="G2520" s="4"/>
      <c r="H2520" s="4"/>
      <c r="I2520" s="4"/>
      <c r="J2520" s="4"/>
      <c r="K2520" s="4"/>
      <c r="L2520" s="4"/>
      <c r="M2520" s="4"/>
      <c r="N2520" s="4"/>
      <c r="O2520" s="4"/>
      <c r="P2520" s="4"/>
      <c r="Q2520" s="4"/>
      <c r="R2520" s="4"/>
      <c r="S2520" s="4"/>
      <c r="T2520" s="4"/>
      <c r="U2520" s="4"/>
      <c r="V2520" s="4"/>
      <c r="W2520" s="4"/>
      <c r="X2520" s="4"/>
      <c r="Y2520" s="4"/>
      <c r="Z2520" s="4"/>
      <c r="AA2520" s="4"/>
      <c r="AB2520" s="5"/>
    </row>
    <row r="2521" spans="1:28" x14ac:dyDescent="0.35">
      <c r="A2521" s="3"/>
      <c r="B2521" s="4"/>
      <c r="C2521" s="4"/>
      <c r="D2521" s="4"/>
      <c r="E2521" s="4"/>
      <c r="F2521" s="4"/>
      <c r="G2521" s="4"/>
      <c r="H2521" s="4"/>
      <c r="I2521" s="4"/>
      <c r="J2521" s="4"/>
      <c r="K2521" s="4"/>
      <c r="L2521" s="4"/>
      <c r="M2521" s="4"/>
      <c r="N2521" s="4"/>
      <c r="O2521" s="4"/>
      <c r="P2521" s="4"/>
      <c r="Q2521" s="4"/>
      <c r="R2521" s="4"/>
      <c r="S2521" s="4"/>
      <c r="T2521" s="4"/>
      <c r="U2521" s="4"/>
      <c r="V2521" s="4"/>
      <c r="W2521" s="4"/>
      <c r="X2521" s="4"/>
      <c r="Y2521" s="4"/>
      <c r="Z2521" s="4"/>
      <c r="AA2521" s="4"/>
      <c r="AB2521" s="5"/>
    </row>
    <row r="2522" spans="1:28" x14ac:dyDescent="0.35">
      <c r="A2522" s="3"/>
      <c r="B2522" s="4"/>
      <c r="C2522" s="4"/>
      <c r="D2522" s="4"/>
      <c r="E2522" s="4"/>
      <c r="F2522" s="4"/>
      <c r="G2522" s="4"/>
      <c r="H2522" s="4"/>
      <c r="I2522" s="4"/>
      <c r="J2522" s="4"/>
      <c r="K2522" s="4"/>
      <c r="L2522" s="4"/>
      <c r="M2522" s="4"/>
      <c r="N2522" s="4"/>
      <c r="O2522" s="4"/>
      <c r="P2522" s="4"/>
      <c r="Q2522" s="4"/>
      <c r="R2522" s="4"/>
      <c r="S2522" s="4"/>
      <c r="T2522" s="4"/>
      <c r="U2522" s="4"/>
      <c r="V2522" s="4"/>
      <c r="W2522" s="4"/>
      <c r="X2522" s="4"/>
      <c r="Y2522" s="4"/>
      <c r="Z2522" s="4"/>
      <c r="AA2522" s="4"/>
      <c r="AB2522" s="5"/>
    </row>
    <row r="2523" spans="1:28" x14ac:dyDescent="0.35">
      <c r="A2523" s="3"/>
      <c r="B2523" s="4"/>
      <c r="C2523" s="4"/>
      <c r="D2523" s="4"/>
      <c r="E2523" s="4"/>
      <c r="F2523" s="4"/>
      <c r="G2523" s="4"/>
      <c r="H2523" s="4"/>
      <c r="I2523" s="4"/>
      <c r="J2523" s="4"/>
      <c r="K2523" s="4"/>
      <c r="L2523" s="4"/>
      <c r="M2523" s="4"/>
      <c r="N2523" s="4"/>
      <c r="O2523" s="4"/>
      <c r="P2523" s="4"/>
      <c r="Q2523" s="4"/>
      <c r="R2523" s="4"/>
      <c r="S2523" s="4"/>
      <c r="T2523" s="4"/>
      <c r="U2523" s="4"/>
      <c r="V2523" s="4"/>
      <c r="W2523" s="4"/>
      <c r="X2523" s="4"/>
      <c r="Y2523" s="4"/>
      <c r="Z2523" s="4"/>
      <c r="AA2523" s="4"/>
      <c r="AB2523" s="5"/>
    </row>
    <row r="2524" spans="1:28" x14ac:dyDescent="0.35">
      <c r="A2524" s="3"/>
      <c r="B2524" s="4"/>
      <c r="C2524" s="4"/>
      <c r="D2524" s="4"/>
      <c r="E2524" s="4"/>
      <c r="F2524" s="4"/>
      <c r="G2524" s="4"/>
      <c r="H2524" s="4"/>
      <c r="I2524" s="4"/>
      <c r="J2524" s="4"/>
      <c r="K2524" s="4"/>
      <c r="L2524" s="4"/>
      <c r="M2524" s="4"/>
      <c r="N2524" s="4"/>
      <c r="O2524" s="4"/>
      <c r="P2524" s="4"/>
      <c r="Q2524" s="4"/>
      <c r="R2524" s="4"/>
      <c r="S2524" s="4"/>
      <c r="T2524" s="4"/>
      <c r="U2524" s="4"/>
      <c r="V2524" s="4"/>
      <c r="W2524" s="4"/>
      <c r="X2524" s="4"/>
      <c r="Y2524" s="4"/>
      <c r="Z2524" s="4"/>
      <c r="AA2524" s="4"/>
      <c r="AB2524" s="5"/>
    </row>
    <row r="2525" spans="1:28" x14ac:dyDescent="0.35">
      <c r="A2525" s="3"/>
      <c r="B2525" s="4"/>
      <c r="C2525" s="4"/>
      <c r="D2525" s="4"/>
      <c r="E2525" s="4"/>
      <c r="F2525" s="4"/>
      <c r="G2525" s="4"/>
      <c r="H2525" s="4"/>
      <c r="I2525" s="4"/>
      <c r="J2525" s="4"/>
      <c r="K2525" s="4"/>
      <c r="L2525" s="4"/>
      <c r="M2525" s="4"/>
      <c r="N2525" s="4"/>
      <c r="O2525" s="4"/>
      <c r="P2525" s="4"/>
      <c r="Q2525" s="4"/>
      <c r="R2525" s="4"/>
      <c r="S2525" s="4"/>
      <c r="T2525" s="4"/>
      <c r="U2525" s="4"/>
      <c r="V2525" s="4"/>
      <c r="W2525" s="4"/>
      <c r="X2525" s="4"/>
      <c r="Y2525" s="4"/>
      <c r="Z2525" s="4"/>
      <c r="AA2525" s="4"/>
      <c r="AB2525" s="5"/>
    </row>
    <row r="2526" spans="1:28" x14ac:dyDescent="0.35">
      <c r="A2526" s="3"/>
      <c r="B2526" s="4"/>
      <c r="C2526" s="4"/>
      <c r="D2526" s="4"/>
      <c r="E2526" s="4"/>
      <c r="F2526" s="4"/>
      <c r="G2526" s="4"/>
      <c r="H2526" s="4"/>
      <c r="I2526" s="4"/>
      <c r="J2526" s="4"/>
      <c r="K2526" s="4"/>
      <c r="L2526" s="4"/>
      <c r="M2526" s="4"/>
      <c r="N2526" s="4"/>
      <c r="O2526" s="4"/>
      <c r="P2526" s="4"/>
      <c r="Q2526" s="4"/>
      <c r="R2526" s="4"/>
      <c r="S2526" s="4"/>
      <c r="T2526" s="4"/>
      <c r="U2526" s="4"/>
      <c r="V2526" s="4"/>
      <c r="W2526" s="4"/>
      <c r="X2526" s="4"/>
      <c r="Y2526" s="4"/>
      <c r="Z2526" s="4"/>
      <c r="AA2526" s="4"/>
      <c r="AB2526" s="5"/>
    </row>
    <row r="2527" spans="1:28" x14ac:dyDescent="0.35">
      <c r="A2527" s="3"/>
      <c r="B2527" s="4"/>
      <c r="C2527" s="4"/>
      <c r="D2527" s="4"/>
      <c r="E2527" s="4"/>
      <c r="F2527" s="4"/>
      <c r="G2527" s="4"/>
      <c r="H2527" s="4"/>
      <c r="I2527" s="4"/>
      <c r="J2527" s="4"/>
      <c r="K2527" s="4"/>
      <c r="L2527" s="4"/>
      <c r="M2527" s="4"/>
      <c r="N2527" s="4"/>
      <c r="O2527" s="4"/>
      <c r="P2527" s="4"/>
      <c r="Q2527" s="4"/>
      <c r="R2527" s="4"/>
      <c r="S2527" s="4"/>
      <c r="T2527" s="4"/>
      <c r="U2527" s="4"/>
      <c r="V2527" s="4"/>
      <c r="W2527" s="4"/>
      <c r="X2527" s="4"/>
      <c r="Y2527" s="4"/>
      <c r="Z2527" s="4"/>
      <c r="AA2527" s="4"/>
      <c r="AB2527" s="5"/>
    </row>
    <row r="2528" spans="1:28" x14ac:dyDescent="0.35">
      <c r="A2528" s="3"/>
      <c r="B2528" s="4"/>
      <c r="C2528" s="4"/>
      <c r="D2528" s="4"/>
      <c r="E2528" s="4"/>
      <c r="F2528" s="4"/>
      <c r="G2528" s="4"/>
      <c r="H2528" s="4"/>
      <c r="I2528" s="4"/>
      <c r="J2528" s="4"/>
      <c r="K2528" s="4"/>
      <c r="L2528" s="4"/>
      <c r="M2528" s="4"/>
      <c r="N2528" s="4"/>
      <c r="O2528" s="4"/>
      <c r="P2528" s="4"/>
      <c r="Q2528" s="4"/>
      <c r="R2528" s="4"/>
      <c r="S2528" s="4"/>
      <c r="T2528" s="4"/>
      <c r="U2528" s="4"/>
      <c r="V2528" s="4"/>
      <c r="W2528" s="4"/>
      <c r="X2528" s="4"/>
      <c r="Y2528" s="4"/>
      <c r="Z2528" s="4"/>
      <c r="AA2528" s="4"/>
      <c r="AB2528" s="5"/>
    </row>
    <row r="2529" spans="1:28" x14ac:dyDescent="0.35">
      <c r="A2529" s="3"/>
      <c r="B2529" s="4"/>
      <c r="C2529" s="4"/>
      <c r="D2529" s="4"/>
      <c r="E2529" s="4"/>
      <c r="F2529" s="4"/>
      <c r="G2529" s="4"/>
      <c r="H2529" s="4"/>
      <c r="I2529" s="4"/>
      <c r="J2529" s="4"/>
      <c r="K2529" s="4"/>
      <c r="L2529" s="4"/>
      <c r="M2529" s="4"/>
      <c r="N2529" s="4"/>
      <c r="O2529" s="4"/>
      <c r="P2529" s="4"/>
      <c r="Q2529" s="4"/>
      <c r="R2529" s="4"/>
      <c r="S2529" s="4"/>
      <c r="T2529" s="4"/>
      <c r="U2529" s="4"/>
      <c r="V2529" s="4"/>
      <c r="W2529" s="4"/>
      <c r="X2529" s="4"/>
      <c r="Y2529" s="4"/>
      <c r="Z2529" s="4"/>
      <c r="AA2529" s="4"/>
      <c r="AB2529" s="5"/>
    </row>
    <row r="2530" spans="1:28" x14ac:dyDescent="0.35">
      <c r="A2530" s="3"/>
      <c r="B2530" s="4"/>
      <c r="C2530" s="4"/>
      <c r="D2530" s="4"/>
      <c r="E2530" s="4"/>
      <c r="F2530" s="4"/>
      <c r="G2530" s="4"/>
      <c r="H2530" s="4"/>
      <c r="I2530" s="4"/>
      <c r="J2530" s="4"/>
      <c r="K2530" s="4"/>
      <c r="L2530" s="4"/>
      <c r="M2530" s="4"/>
      <c r="N2530" s="4"/>
      <c r="O2530" s="4"/>
      <c r="P2530" s="4"/>
      <c r="Q2530" s="4"/>
      <c r="R2530" s="4"/>
      <c r="S2530" s="4"/>
      <c r="T2530" s="4"/>
      <c r="U2530" s="4"/>
      <c r="V2530" s="4"/>
      <c r="W2530" s="4"/>
      <c r="X2530" s="4"/>
      <c r="Y2530" s="4"/>
      <c r="Z2530" s="4"/>
      <c r="AA2530" s="4"/>
      <c r="AB2530" s="5"/>
    </row>
    <row r="2531" spans="1:28" x14ac:dyDescent="0.35">
      <c r="A2531" s="3"/>
      <c r="B2531" s="4"/>
      <c r="C2531" s="4"/>
      <c r="D2531" s="4"/>
      <c r="E2531" s="4"/>
      <c r="F2531" s="4"/>
      <c r="G2531" s="4"/>
      <c r="H2531" s="4"/>
      <c r="I2531" s="4"/>
      <c r="J2531" s="4"/>
      <c r="K2531" s="4"/>
      <c r="L2531" s="4"/>
      <c r="M2531" s="4"/>
      <c r="N2531" s="4"/>
      <c r="O2531" s="4"/>
      <c r="P2531" s="4"/>
      <c r="Q2531" s="4"/>
      <c r="R2531" s="4"/>
      <c r="S2531" s="4"/>
      <c r="T2531" s="4"/>
      <c r="U2531" s="4"/>
      <c r="V2531" s="4"/>
      <c r="W2531" s="4"/>
      <c r="X2531" s="4"/>
      <c r="Y2531" s="4"/>
      <c r="Z2531" s="4"/>
      <c r="AA2531" s="4"/>
      <c r="AB2531" s="5"/>
    </row>
    <row r="2532" spans="1:28" x14ac:dyDescent="0.35">
      <c r="A2532" s="3"/>
      <c r="B2532" s="4"/>
      <c r="C2532" s="4"/>
      <c r="D2532" s="4"/>
      <c r="E2532" s="4"/>
      <c r="F2532" s="4"/>
      <c r="G2532" s="4"/>
      <c r="H2532" s="4"/>
      <c r="I2532" s="4"/>
      <c r="J2532" s="4"/>
      <c r="K2532" s="4"/>
      <c r="L2532" s="4"/>
      <c r="M2532" s="4"/>
      <c r="N2532" s="4"/>
      <c r="O2532" s="4"/>
      <c r="P2532" s="4"/>
      <c r="Q2532" s="4"/>
      <c r="R2532" s="4"/>
      <c r="S2532" s="4"/>
      <c r="T2532" s="4"/>
      <c r="U2532" s="4"/>
      <c r="V2532" s="4"/>
      <c r="W2532" s="4"/>
      <c r="X2532" s="4"/>
      <c r="Y2532" s="4"/>
      <c r="Z2532" s="4"/>
      <c r="AA2532" s="4"/>
      <c r="AB2532" s="5"/>
    </row>
    <row r="2533" spans="1:28" x14ac:dyDescent="0.35">
      <c r="A2533" s="3"/>
      <c r="B2533" s="4"/>
      <c r="C2533" s="4"/>
      <c r="D2533" s="4"/>
      <c r="E2533" s="4"/>
      <c r="F2533" s="4"/>
      <c r="G2533" s="4"/>
      <c r="H2533" s="4"/>
      <c r="I2533" s="4"/>
      <c r="J2533" s="4"/>
      <c r="K2533" s="4"/>
      <c r="L2533" s="4"/>
      <c r="M2533" s="4"/>
      <c r="N2533" s="4"/>
      <c r="O2533" s="4"/>
      <c r="P2533" s="4"/>
      <c r="Q2533" s="4"/>
      <c r="R2533" s="4"/>
      <c r="S2533" s="4"/>
      <c r="T2533" s="4"/>
      <c r="U2533" s="4"/>
      <c r="V2533" s="4"/>
      <c r="W2533" s="4"/>
      <c r="X2533" s="4"/>
      <c r="Y2533" s="4"/>
      <c r="Z2533" s="4"/>
      <c r="AA2533" s="4"/>
      <c r="AB2533" s="5"/>
    </row>
    <row r="2534" spans="1:28" x14ac:dyDescent="0.35">
      <c r="A2534" s="3"/>
      <c r="B2534" s="4"/>
      <c r="C2534" s="4"/>
      <c r="D2534" s="4"/>
      <c r="E2534" s="4"/>
      <c r="F2534" s="4"/>
      <c r="G2534" s="4"/>
      <c r="H2534" s="4"/>
      <c r="I2534" s="4"/>
      <c r="J2534" s="4"/>
      <c r="K2534" s="4"/>
      <c r="L2534" s="4"/>
      <c r="M2534" s="4"/>
      <c r="N2534" s="4"/>
      <c r="O2534" s="4"/>
      <c r="P2534" s="4"/>
      <c r="Q2534" s="4"/>
      <c r="R2534" s="4"/>
      <c r="S2534" s="4"/>
      <c r="T2534" s="4"/>
      <c r="U2534" s="4"/>
      <c r="V2534" s="4"/>
      <c r="W2534" s="4"/>
      <c r="X2534" s="4"/>
      <c r="Y2534" s="4"/>
      <c r="Z2534" s="4"/>
      <c r="AA2534" s="4"/>
      <c r="AB2534" s="5"/>
    </row>
    <row r="2535" spans="1:28" x14ac:dyDescent="0.35">
      <c r="A2535" s="3"/>
      <c r="B2535" s="4"/>
      <c r="C2535" s="4"/>
      <c r="D2535" s="4"/>
      <c r="E2535" s="4"/>
      <c r="F2535" s="4"/>
      <c r="G2535" s="4"/>
      <c r="H2535" s="4"/>
      <c r="I2535" s="4"/>
      <c r="J2535" s="4"/>
      <c r="K2535" s="4"/>
      <c r="L2535" s="4"/>
      <c r="M2535" s="4"/>
      <c r="N2535" s="4"/>
      <c r="O2535" s="4"/>
      <c r="P2535" s="4"/>
      <c r="Q2535" s="4"/>
      <c r="R2535" s="4"/>
      <c r="S2535" s="4"/>
      <c r="T2535" s="4"/>
      <c r="U2535" s="4"/>
      <c r="V2535" s="4"/>
      <c r="W2535" s="4"/>
      <c r="X2535" s="4"/>
      <c r="Y2535" s="4"/>
      <c r="Z2535" s="4"/>
      <c r="AA2535" s="4"/>
      <c r="AB2535" s="5"/>
    </row>
    <row r="2536" spans="1:28" x14ac:dyDescent="0.35">
      <c r="A2536" s="3"/>
      <c r="B2536" s="4"/>
      <c r="C2536" s="4"/>
      <c r="D2536" s="4"/>
      <c r="E2536" s="4"/>
      <c r="F2536" s="4"/>
      <c r="G2536" s="4"/>
      <c r="H2536" s="4"/>
      <c r="I2536" s="4"/>
      <c r="J2536" s="4"/>
      <c r="K2536" s="4"/>
      <c r="L2536" s="4"/>
      <c r="M2536" s="4"/>
      <c r="N2536" s="4"/>
      <c r="O2536" s="4"/>
      <c r="P2536" s="4"/>
      <c r="Q2536" s="4"/>
      <c r="R2536" s="4"/>
      <c r="S2536" s="4"/>
      <c r="T2536" s="4"/>
      <c r="U2536" s="4"/>
      <c r="V2536" s="4"/>
      <c r="W2536" s="4"/>
      <c r="X2536" s="4"/>
      <c r="Y2536" s="4"/>
      <c r="Z2536" s="4"/>
      <c r="AA2536" s="4"/>
      <c r="AB2536" s="5"/>
    </row>
    <row r="2537" spans="1:28" x14ac:dyDescent="0.35">
      <c r="A2537" s="3"/>
      <c r="B2537" s="4"/>
      <c r="C2537" s="4"/>
      <c r="D2537" s="4"/>
      <c r="E2537" s="4"/>
      <c r="F2537" s="4"/>
      <c r="G2537" s="4"/>
      <c r="H2537" s="4"/>
      <c r="I2537" s="4"/>
      <c r="J2537" s="4"/>
      <c r="K2537" s="4"/>
      <c r="L2537" s="4"/>
      <c r="M2537" s="4"/>
      <c r="N2537" s="4"/>
      <c r="O2537" s="4"/>
      <c r="P2537" s="4"/>
      <c r="Q2537" s="4"/>
      <c r="R2537" s="4"/>
      <c r="S2537" s="4"/>
      <c r="T2537" s="4"/>
      <c r="U2537" s="4"/>
      <c r="V2537" s="4"/>
      <c r="W2537" s="4"/>
      <c r="X2537" s="4"/>
      <c r="Y2537" s="4"/>
      <c r="Z2537" s="4"/>
      <c r="AA2537" s="4"/>
      <c r="AB2537" s="5"/>
    </row>
    <row r="2538" spans="1:28" x14ac:dyDescent="0.35">
      <c r="A2538" s="3"/>
      <c r="B2538" s="4"/>
      <c r="C2538" s="4"/>
      <c r="D2538" s="4"/>
      <c r="E2538" s="4"/>
      <c r="F2538" s="4"/>
      <c r="G2538" s="4"/>
      <c r="H2538" s="4"/>
      <c r="I2538" s="4"/>
      <c r="J2538" s="4"/>
      <c r="K2538" s="4"/>
      <c r="L2538" s="4"/>
      <c r="M2538" s="4"/>
      <c r="N2538" s="4"/>
      <c r="O2538" s="4"/>
      <c r="P2538" s="4"/>
      <c r="Q2538" s="4"/>
      <c r="R2538" s="4"/>
      <c r="S2538" s="4"/>
      <c r="T2538" s="4"/>
      <c r="U2538" s="4"/>
      <c r="V2538" s="4"/>
      <c r="W2538" s="4"/>
      <c r="X2538" s="4"/>
      <c r="Y2538" s="4"/>
      <c r="Z2538" s="4"/>
      <c r="AA2538" s="4"/>
      <c r="AB2538" s="5"/>
    </row>
    <row r="2539" spans="1:28" x14ac:dyDescent="0.35">
      <c r="A2539" s="3"/>
      <c r="B2539" s="4"/>
      <c r="C2539" s="4"/>
      <c r="D2539" s="4"/>
      <c r="E2539" s="4"/>
      <c r="F2539" s="4"/>
      <c r="G2539" s="4"/>
      <c r="H2539" s="4"/>
      <c r="I2539" s="4"/>
      <c r="J2539" s="4"/>
      <c r="K2539" s="4"/>
      <c r="L2539" s="4"/>
      <c r="M2539" s="4"/>
      <c r="N2539" s="4"/>
      <c r="O2539" s="4"/>
      <c r="P2539" s="4"/>
      <c r="Q2539" s="4"/>
      <c r="R2539" s="4"/>
      <c r="S2539" s="4"/>
      <c r="T2539" s="4"/>
      <c r="U2539" s="4"/>
      <c r="V2539" s="4"/>
      <c r="W2539" s="4"/>
      <c r="X2539" s="4"/>
      <c r="Y2539" s="4"/>
      <c r="Z2539" s="4"/>
      <c r="AA2539" s="4"/>
      <c r="AB2539" s="5"/>
    </row>
    <row r="2540" spans="1:28" x14ac:dyDescent="0.35">
      <c r="A2540" s="3"/>
      <c r="B2540" s="4"/>
      <c r="C2540" s="4"/>
      <c r="D2540" s="4"/>
      <c r="E2540" s="4"/>
      <c r="F2540" s="4"/>
      <c r="G2540" s="4"/>
      <c r="H2540" s="4"/>
      <c r="I2540" s="4"/>
      <c r="J2540" s="4"/>
      <c r="K2540" s="4"/>
      <c r="L2540" s="4"/>
      <c r="M2540" s="4"/>
      <c r="N2540" s="4"/>
      <c r="O2540" s="4"/>
      <c r="P2540" s="4"/>
      <c r="Q2540" s="4"/>
      <c r="R2540" s="4"/>
      <c r="S2540" s="4"/>
      <c r="T2540" s="4"/>
      <c r="U2540" s="4"/>
      <c r="V2540" s="4"/>
      <c r="W2540" s="4"/>
      <c r="X2540" s="4"/>
      <c r="Y2540" s="4"/>
      <c r="Z2540" s="4"/>
      <c r="AA2540" s="4"/>
      <c r="AB2540" s="5"/>
    </row>
    <row r="2541" spans="1:28" x14ac:dyDescent="0.35">
      <c r="A2541" s="3"/>
      <c r="B2541" s="4"/>
      <c r="C2541" s="4"/>
      <c r="D2541" s="4"/>
      <c r="E2541" s="4"/>
      <c r="F2541" s="4"/>
      <c r="G2541" s="4"/>
      <c r="H2541" s="4"/>
      <c r="I2541" s="4"/>
      <c r="J2541" s="4"/>
      <c r="K2541" s="4"/>
      <c r="L2541" s="4"/>
      <c r="M2541" s="4"/>
      <c r="N2541" s="4"/>
      <c r="O2541" s="4"/>
      <c r="P2541" s="4"/>
      <c r="Q2541" s="4"/>
      <c r="R2541" s="4"/>
      <c r="S2541" s="4"/>
      <c r="T2541" s="4"/>
      <c r="U2541" s="4"/>
      <c r="V2541" s="4"/>
      <c r="W2541" s="4"/>
      <c r="X2541" s="4"/>
      <c r="Y2541" s="4"/>
      <c r="Z2541" s="4"/>
      <c r="AA2541" s="4"/>
      <c r="AB2541" s="5"/>
    </row>
    <row r="2542" spans="1:28" x14ac:dyDescent="0.35">
      <c r="A2542" s="3"/>
      <c r="B2542" s="4"/>
      <c r="C2542" s="4"/>
      <c r="D2542" s="4"/>
      <c r="E2542" s="4"/>
      <c r="F2542" s="4"/>
      <c r="G2542" s="4"/>
      <c r="H2542" s="4"/>
      <c r="I2542" s="4"/>
      <c r="J2542" s="4"/>
      <c r="K2542" s="4"/>
      <c r="L2542" s="4"/>
      <c r="M2542" s="4"/>
      <c r="N2542" s="4"/>
      <c r="O2542" s="4"/>
      <c r="P2542" s="4"/>
      <c r="Q2542" s="4"/>
      <c r="R2542" s="4"/>
      <c r="S2542" s="4"/>
      <c r="T2542" s="4"/>
      <c r="U2542" s="4"/>
      <c r="V2542" s="4"/>
      <c r="W2542" s="4"/>
      <c r="X2542" s="4"/>
      <c r="Y2542" s="4"/>
      <c r="Z2542" s="4"/>
      <c r="AA2542" s="4"/>
      <c r="AB2542" s="5"/>
    </row>
    <row r="2543" spans="1:28" x14ac:dyDescent="0.35">
      <c r="A2543" s="3"/>
      <c r="B2543" s="4"/>
      <c r="C2543" s="4"/>
      <c r="D2543" s="4"/>
      <c r="E2543" s="4"/>
      <c r="F2543" s="4"/>
      <c r="G2543" s="4"/>
      <c r="H2543" s="4"/>
      <c r="I2543" s="4"/>
      <c r="J2543" s="4"/>
      <c r="K2543" s="4"/>
      <c r="L2543" s="4"/>
      <c r="M2543" s="4"/>
      <c r="N2543" s="4"/>
      <c r="O2543" s="4"/>
      <c r="P2543" s="4"/>
      <c r="Q2543" s="4"/>
      <c r="R2543" s="4"/>
      <c r="S2543" s="4"/>
      <c r="T2543" s="4"/>
      <c r="U2543" s="4"/>
      <c r="V2543" s="4"/>
      <c r="W2543" s="4"/>
      <c r="X2543" s="4"/>
      <c r="Y2543" s="4"/>
      <c r="Z2543" s="4"/>
      <c r="AA2543" s="4"/>
      <c r="AB2543" s="5"/>
    </row>
    <row r="2544" spans="1:28" x14ac:dyDescent="0.35">
      <c r="A2544" s="3"/>
      <c r="B2544" s="4"/>
      <c r="C2544" s="4"/>
      <c r="D2544" s="4"/>
      <c r="E2544" s="4"/>
      <c r="F2544" s="4"/>
      <c r="G2544" s="4"/>
      <c r="H2544" s="4"/>
      <c r="I2544" s="4"/>
      <c r="J2544" s="4"/>
      <c r="K2544" s="4"/>
      <c r="L2544" s="4"/>
      <c r="M2544" s="4"/>
      <c r="N2544" s="4"/>
      <c r="O2544" s="4"/>
      <c r="P2544" s="4"/>
      <c r="Q2544" s="4"/>
      <c r="R2544" s="4"/>
      <c r="S2544" s="4"/>
      <c r="T2544" s="4"/>
      <c r="U2544" s="4"/>
      <c r="V2544" s="4"/>
      <c r="W2544" s="4"/>
      <c r="X2544" s="4"/>
      <c r="Y2544" s="4"/>
      <c r="Z2544" s="4"/>
      <c r="AA2544" s="4"/>
      <c r="AB2544" s="5"/>
    </row>
    <row r="2545" spans="1:28" x14ac:dyDescent="0.35">
      <c r="A2545" s="3"/>
      <c r="B2545" s="4"/>
      <c r="C2545" s="4"/>
      <c r="D2545" s="4"/>
      <c r="E2545" s="4"/>
      <c r="F2545" s="4"/>
      <c r="G2545" s="4"/>
      <c r="H2545" s="4"/>
      <c r="I2545" s="4"/>
      <c r="J2545" s="4"/>
      <c r="K2545" s="4"/>
      <c r="L2545" s="4"/>
      <c r="M2545" s="4"/>
      <c r="N2545" s="4"/>
      <c r="O2545" s="4"/>
      <c r="P2545" s="4"/>
      <c r="Q2545" s="4"/>
      <c r="R2545" s="4"/>
      <c r="S2545" s="4"/>
      <c r="T2545" s="4"/>
      <c r="U2545" s="4"/>
      <c r="V2545" s="4"/>
      <c r="W2545" s="4"/>
      <c r="X2545" s="4"/>
      <c r="Y2545" s="4"/>
      <c r="Z2545" s="4"/>
      <c r="AA2545" s="4"/>
      <c r="AB2545" s="5"/>
    </row>
    <row r="2546" spans="1:28" x14ac:dyDescent="0.35">
      <c r="A2546" s="3"/>
      <c r="B2546" s="4"/>
      <c r="C2546" s="4"/>
      <c r="D2546" s="4"/>
      <c r="E2546" s="4"/>
      <c r="F2546" s="4"/>
      <c r="G2546" s="4"/>
      <c r="H2546" s="4"/>
      <c r="I2546" s="4"/>
      <c r="J2546" s="4"/>
      <c r="K2546" s="4"/>
      <c r="L2546" s="4"/>
      <c r="M2546" s="4"/>
      <c r="N2546" s="4"/>
      <c r="O2546" s="4"/>
      <c r="P2546" s="4"/>
      <c r="Q2546" s="4"/>
      <c r="R2546" s="4"/>
      <c r="S2546" s="4"/>
      <c r="T2546" s="4"/>
      <c r="U2546" s="4"/>
      <c r="V2546" s="4"/>
      <c r="W2546" s="4"/>
      <c r="X2546" s="4"/>
      <c r="Y2546" s="4"/>
      <c r="Z2546" s="4"/>
      <c r="AA2546" s="4"/>
      <c r="AB2546" s="5"/>
    </row>
    <row r="2547" spans="1:28" x14ac:dyDescent="0.35">
      <c r="A2547" s="3"/>
      <c r="B2547" s="4"/>
      <c r="C2547" s="4"/>
      <c r="D2547" s="4"/>
      <c r="E2547" s="4"/>
      <c r="F2547" s="4"/>
      <c r="G2547" s="4"/>
      <c r="H2547" s="4"/>
      <c r="I2547" s="4"/>
      <c r="J2547" s="4"/>
      <c r="K2547" s="4"/>
      <c r="L2547" s="4"/>
      <c r="M2547" s="4"/>
      <c r="N2547" s="4"/>
      <c r="O2547" s="4"/>
      <c r="P2547" s="4"/>
      <c r="Q2547" s="4"/>
      <c r="R2547" s="4"/>
      <c r="S2547" s="4"/>
      <c r="T2547" s="4"/>
      <c r="U2547" s="4"/>
      <c r="V2547" s="4"/>
      <c r="W2547" s="4"/>
      <c r="X2547" s="4"/>
      <c r="Y2547" s="4"/>
      <c r="Z2547" s="4"/>
      <c r="AA2547" s="4"/>
      <c r="AB2547" s="5"/>
    </row>
    <row r="2548" spans="1:28" x14ac:dyDescent="0.35">
      <c r="A2548" s="3"/>
      <c r="B2548" s="4"/>
      <c r="C2548" s="4"/>
      <c r="D2548" s="4"/>
      <c r="E2548" s="4"/>
      <c r="F2548" s="4"/>
      <c r="G2548" s="4"/>
      <c r="H2548" s="4"/>
      <c r="I2548" s="4"/>
      <c r="J2548" s="4"/>
      <c r="K2548" s="4"/>
      <c r="L2548" s="4"/>
      <c r="M2548" s="4"/>
      <c r="N2548" s="4"/>
      <c r="O2548" s="4"/>
      <c r="P2548" s="4"/>
      <c r="Q2548" s="4"/>
      <c r="R2548" s="4"/>
      <c r="S2548" s="4"/>
      <c r="T2548" s="4"/>
      <c r="U2548" s="4"/>
      <c r="V2548" s="4"/>
      <c r="W2548" s="4"/>
      <c r="X2548" s="4"/>
      <c r="Y2548" s="4"/>
      <c r="Z2548" s="4"/>
      <c r="AA2548" s="4"/>
      <c r="AB2548" s="5"/>
    </row>
    <row r="2549" spans="1:28" x14ac:dyDescent="0.35">
      <c r="A2549" s="3"/>
      <c r="B2549" s="4"/>
      <c r="C2549" s="4"/>
      <c r="D2549" s="4"/>
      <c r="E2549" s="4"/>
      <c r="F2549" s="4"/>
      <c r="G2549" s="4"/>
      <c r="H2549" s="4"/>
      <c r="I2549" s="4"/>
      <c r="J2549" s="4"/>
      <c r="K2549" s="4"/>
      <c r="L2549" s="4"/>
      <c r="M2549" s="4"/>
      <c r="N2549" s="4"/>
      <c r="O2549" s="4"/>
      <c r="P2549" s="4"/>
      <c r="Q2549" s="4"/>
      <c r="R2549" s="4"/>
      <c r="S2549" s="4"/>
      <c r="T2549" s="4"/>
      <c r="U2549" s="4"/>
      <c r="V2549" s="4"/>
      <c r="W2549" s="4"/>
      <c r="X2549" s="4"/>
      <c r="Y2549" s="4"/>
      <c r="Z2549" s="4"/>
      <c r="AA2549" s="4"/>
      <c r="AB2549" s="5"/>
    </row>
    <row r="2550" spans="1:28" x14ac:dyDescent="0.35">
      <c r="A2550" s="3"/>
      <c r="B2550" s="4"/>
      <c r="C2550" s="4"/>
      <c r="D2550" s="4"/>
      <c r="E2550" s="4"/>
      <c r="F2550" s="4"/>
      <c r="G2550" s="4"/>
      <c r="H2550" s="4"/>
      <c r="I2550" s="4"/>
      <c r="J2550" s="4"/>
      <c r="K2550" s="4"/>
      <c r="L2550" s="4"/>
      <c r="M2550" s="4"/>
      <c r="N2550" s="4"/>
      <c r="O2550" s="4"/>
      <c r="P2550" s="4"/>
      <c r="Q2550" s="4"/>
      <c r="R2550" s="4"/>
      <c r="S2550" s="4"/>
      <c r="T2550" s="4"/>
      <c r="U2550" s="4"/>
      <c r="V2550" s="4"/>
      <c r="W2550" s="4"/>
      <c r="X2550" s="4"/>
      <c r="Y2550" s="4"/>
      <c r="Z2550" s="4"/>
      <c r="AA2550" s="4"/>
      <c r="AB2550" s="5"/>
    </row>
    <row r="2551" spans="1:28" x14ac:dyDescent="0.35">
      <c r="A2551" s="3"/>
      <c r="B2551" s="4"/>
      <c r="C2551" s="4"/>
      <c r="D2551" s="4"/>
      <c r="E2551" s="4"/>
      <c r="F2551" s="4"/>
      <c r="G2551" s="4"/>
      <c r="H2551" s="4"/>
      <c r="I2551" s="4"/>
      <c r="J2551" s="4"/>
      <c r="K2551" s="4"/>
      <c r="L2551" s="4"/>
      <c r="M2551" s="4"/>
      <c r="N2551" s="4"/>
      <c r="O2551" s="4"/>
      <c r="P2551" s="4"/>
      <c r="Q2551" s="4"/>
      <c r="R2551" s="4"/>
      <c r="S2551" s="4"/>
      <c r="T2551" s="4"/>
      <c r="U2551" s="4"/>
      <c r="V2551" s="4"/>
      <c r="W2551" s="4"/>
      <c r="X2551" s="4"/>
      <c r="Y2551" s="4"/>
      <c r="Z2551" s="4"/>
      <c r="AA2551" s="4"/>
      <c r="AB2551" s="5"/>
    </row>
    <row r="2552" spans="1:28" x14ac:dyDescent="0.35">
      <c r="A2552" s="3"/>
      <c r="B2552" s="4"/>
      <c r="C2552" s="4"/>
      <c r="D2552" s="4"/>
      <c r="E2552" s="4"/>
      <c r="F2552" s="4"/>
      <c r="G2552" s="4"/>
      <c r="H2552" s="4"/>
      <c r="I2552" s="4"/>
      <c r="J2552" s="4"/>
      <c r="K2552" s="4"/>
      <c r="L2552" s="4"/>
      <c r="M2552" s="4"/>
      <c r="N2552" s="4"/>
      <c r="O2552" s="4"/>
      <c r="P2552" s="4"/>
      <c r="Q2552" s="4"/>
      <c r="R2552" s="4"/>
      <c r="S2552" s="4"/>
      <c r="T2552" s="4"/>
      <c r="U2552" s="4"/>
      <c r="V2552" s="4"/>
      <c r="W2552" s="4"/>
      <c r="X2552" s="4"/>
      <c r="Y2552" s="4"/>
      <c r="Z2552" s="4"/>
      <c r="AA2552" s="4"/>
      <c r="AB2552" s="5"/>
    </row>
    <row r="2553" spans="1:28" x14ac:dyDescent="0.35">
      <c r="A2553" s="3"/>
      <c r="B2553" s="4"/>
      <c r="C2553" s="4"/>
      <c r="D2553" s="4"/>
      <c r="E2553" s="4"/>
      <c r="F2553" s="4"/>
      <c r="G2553" s="4"/>
      <c r="H2553" s="4"/>
      <c r="I2553" s="4"/>
      <c r="J2553" s="4"/>
      <c r="K2553" s="4"/>
      <c r="L2553" s="4"/>
      <c r="M2553" s="4"/>
      <c r="N2553" s="4"/>
      <c r="O2553" s="4"/>
      <c r="P2553" s="4"/>
      <c r="Q2553" s="4"/>
      <c r="R2553" s="4"/>
      <c r="S2553" s="4"/>
      <c r="T2553" s="4"/>
      <c r="U2553" s="4"/>
      <c r="V2553" s="4"/>
      <c r="W2553" s="4"/>
      <c r="X2553" s="4"/>
      <c r="Y2553" s="4"/>
      <c r="Z2553" s="4"/>
      <c r="AA2553" s="4"/>
      <c r="AB2553" s="5"/>
    </row>
    <row r="2554" spans="1:28" x14ac:dyDescent="0.35">
      <c r="A2554" s="3"/>
      <c r="B2554" s="4"/>
      <c r="C2554" s="4"/>
      <c r="D2554" s="4"/>
      <c r="E2554" s="4"/>
      <c r="F2554" s="4"/>
      <c r="G2554" s="4"/>
      <c r="H2554" s="4"/>
      <c r="I2554" s="4"/>
      <c r="J2554" s="4"/>
      <c r="K2554" s="4"/>
      <c r="L2554" s="4"/>
      <c r="M2554" s="4"/>
      <c r="N2554" s="4"/>
      <c r="O2554" s="4"/>
      <c r="P2554" s="4"/>
      <c r="Q2554" s="4"/>
      <c r="R2554" s="4"/>
      <c r="S2554" s="4"/>
      <c r="T2554" s="4"/>
      <c r="U2554" s="4"/>
      <c r="V2554" s="4"/>
      <c r="W2554" s="4"/>
      <c r="X2554" s="4"/>
      <c r="Y2554" s="4"/>
      <c r="Z2554" s="4"/>
      <c r="AA2554" s="4"/>
      <c r="AB2554" s="5"/>
    </row>
    <row r="2555" spans="1:28" x14ac:dyDescent="0.35">
      <c r="A2555" s="3"/>
      <c r="B2555" s="4"/>
      <c r="C2555" s="4"/>
      <c r="D2555" s="4"/>
      <c r="E2555" s="4"/>
      <c r="F2555" s="4"/>
      <c r="G2555" s="4"/>
      <c r="H2555" s="4"/>
      <c r="I2555" s="4"/>
      <c r="J2555" s="4"/>
      <c r="K2555" s="4"/>
      <c r="L2555" s="4"/>
      <c r="M2555" s="4"/>
      <c r="N2555" s="4"/>
      <c r="O2555" s="4"/>
      <c r="P2555" s="4"/>
      <c r="Q2555" s="4"/>
      <c r="R2555" s="4"/>
      <c r="S2555" s="4"/>
      <c r="T2555" s="4"/>
      <c r="U2555" s="4"/>
      <c r="V2555" s="4"/>
      <c r="W2555" s="4"/>
      <c r="X2555" s="4"/>
      <c r="Y2555" s="4"/>
      <c r="Z2555" s="4"/>
      <c r="AA2555" s="4"/>
      <c r="AB2555" s="5"/>
    </row>
    <row r="2556" spans="1:28" x14ac:dyDescent="0.35">
      <c r="A2556" s="3"/>
      <c r="B2556" s="4"/>
      <c r="C2556" s="4"/>
      <c r="D2556" s="4"/>
      <c r="E2556" s="4"/>
      <c r="F2556" s="4"/>
      <c r="G2556" s="4"/>
      <c r="H2556" s="4"/>
      <c r="I2556" s="4"/>
      <c r="J2556" s="4"/>
      <c r="K2556" s="4"/>
      <c r="L2556" s="4"/>
      <c r="M2556" s="4"/>
      <c r="N2556" s="4"/>
      <c r="O2556" s="4"/>
      <c r="P2556" s="4"/>
      <c r="Q2556" s="4"/>
      <c r="R2556" s="4"/>
      <c r="S2556" s="4"/>
      <c r="T2556" s="4"/>
      <c r="U2556" s="4"/>
      <c r="V2556" s="4"/>
      <c r="W2556" s="4"/>
      <c r="X2556" s="4"/>
      <c r="Y2556" s="4"/>
      <c r="Z2556" s="4"/>
      <c r="AA2556" s="4"/>
      <c r="AB2556" s="5"/>
    </row>
    <row r="2557" spans="1:28" x14ac:dyDescent="0.35">
      <c r="A2557" s="3"/>
      <c r="B2557" s="4"/>
      <c r="C2557" s="4"/>
      <c r="D2557" s="4"/>
      <c r="E2557" s="4"/>
      <c r="F2557" s="4"/>
      <c r="G2557" s="4"/>
      <c r="H2557" s="4"/>
      <c r="I2557" s="4"/>
      <c r="J2557" s="4"/>
      <c r="K2557" s="4"/>
      <c r="L2557" s="4"/>
      <c r="M2557" s="4"/>
      <c r="N2557" s="4"/>
      <c r="O2557" s="4"/>
      <c r="P2557" s="4"/>
      <c r="Q2557" s="4"/>
      <c r="R2557" s="4"/>
      <c r="S2557" s="4"/>
      <c r="T2557" s="4"/>
      <c r="U2557" s="4"/>
      <c r="V2557" s="4"/>
      <c r="W2557" s="4"/>
      <c r="X2557" s="4"/>
      <c r="Y2557" s="4"/>
      <c r="Z2557" s="4"/>
      <c r="AA2557" s="4"/>
      <c r="AB2557" s="5"/>
    </row>
    <row r="2558" spans="1:28" x14ac:dyDescent="0.35">
      <c r="A2558" s="3"/>
      <c r="B2558" s="4"/>
      <c r="C2558" s="4"/>
      <c r="D2558" s="4"/>
      <c r="E2558" s="4"/>
      <c r="F2558" s="4"/>
      <c r="G2558" s="4"/>
      <c r="H2558" s="4"/>
      <c r="I2558" s="4"/>
      <c r="J2558" s="4"/>
      <c r="K2558" s="4"/>
      <c r="L2558" s="4"/>
      <c r="M2558" s="4"/>
      <c r="N2558" s="4"/>
      <c r="O2558" s="4"/>
      <c r="P2558" s="4"/>
      <c r="Q2558" s="4"/>
      <c r="R2558" s="4"/>
      <c r="S2558" s="4"/>
      <c r="T2558" s="4"/>
      <c r="U2558" s="4"/>
      <c r="V2558" s="4"/>
      <c r="W2558" s="4"/>
      <c r="X2558" s="4"/>
      <c r="Y2558" s="4"/>
      <c r="Z2558" s="4"/>
      <c r="AA2558" s="4"/>
      <c r="AB2558" s="5"/>
    </row>
    <row r="2559" spans="1:28" x14ac:dyDescent="0.35">
      <c r="A2559" s="3"/>
      <c r="B2559" s="4"/>
      <c r="C2559" s="4"/>
      <c r="D2559" s="4"/>
      <c r="E2559" s="4"/>
      <c r="F2559" s="4"/>
      <c r="G2559" s="4"/>
      <c r="H2559" s="4"/>
      <c r="I2559" s="4"/>
      <c r="J2559" s="4"/>
      <c r="K2559" s="4"/>
      <c r="L2559" s="4"/>
      <c r="M2559" s="4"/>
      <c r="N2559" s="4"/>
      <c r="O2559" s="4"/>
      <c r="P2559" s="4"/>
      <c r="Q2559" s="4"/>
      <c r="R2559" s="4"/>
      <c r="S2559" s="4"/>
      <c r="T2559" s="4"/>
      <c r="U2559" s="4"/>
      <c r="V2559" s="4"/>
      <c r="W2559" s="4"/>
      <c r="X2559" s="4"/>
      <c r="Y2559" s="4"/>
      <c r="Z2559" s="4"/>
      <c r="AA2559" s="4"/>
      <c r="AB2559" s="5"/>
    </row>
    <row r="2560" spans="1:28" x14ac:dyDescent="0.35">
      <c r="A2560" s="3"/>
      <c r="B2560" s="4"/>
      <c r="C2560" s="4"/>
      <c r="D2560" s="4"/>
      <c r="E2560" s="4"/>
      <c r="F2560" s="4"/>
      <c r="G2560" s="4"/>
      <c r="H2560" s="4"/>
      <c r="I2560" s="4"/>
      <c r="J2560" s="4"/>
      <c r="K2560" s="4"/>
      <c r="L2560" s="4"/>
      <c r="M2560" s="4"/>
      <c r="N2560" s="4"/>
      <c r="O2560" s="4"/>
      <c r="P2560" s="4"/>
      <c r="Q2560" s="4"/>
      <c r="R2560" s="4"/>
      <c r="S2560" s="4"/>
      <c r="T2560" s="4"/>
      <c r="U2560" s="4"/>
      <c r="V2560" s="4"/>
      <c r="W2560" s="4"/>
      <c r="X2560" s="4"/>
      <c r="Y2560" s="4"/>
      <c r="Z2560" s="4"/>
      <c r="AA2560" s="4"/>
      <c r="AB2560" s="5"/>
    </row>
    <row r="2561" spans="1:28" x14ac:dyDescent="0.35">
      <c r="A2561" s="3"/>
      <c r="B2561" s="4"/>
      <c r="C2561" s="4"/>
      <c r="D2561" s="4"/>
      <c r="E2561" s="4"/>
      <c r="F2561" s="4"/>
      <c r="G2561" s="4"/>
      <c r="H2561" s="4"/>
      <c r="I2561" s="4"/>
      <c r="J2561" s="4"/>
      <c r="K2561" s="4"/>
      <c r="L2561" s="4"/>
      <c r="M2561" s="4"/>
      <c r="N2561" s="4"/>
      <c r="O2561" s="4"/>
      <c r="P2561" s="4"/>
      <c r="Q2561" s="4"/>
      <c r="R2561" s="4"/>
      <c r="S2561" s="4"/>
      <c r="T2561" s="4"/>
      <c r="U2561" s="4"/>
      <c r="V2561" s="4"/>
      <c r="W2561" s="4"/>
      <c r="X2561" s="4"/>
      <c r="Y2561" s="4"/>
      <c r="Z2561" s="4"/>
      <c r="AA2561" s="4"/>
      <c r="AB2561" s="5"/>
    </row>
    <row r="2562" spans="1:28" x14ac:dyDescent="0.35">
      <c r="A2562" s="3"/>
      <c r="B2562" s="4"/>
      <c r="C2562" s="4"/>
      <c r="D2562" s="4"/>
      <c r="E2562" s="4"/>
      <c r="F2562" s="4"/>
      <c r="G2562" s="4"/>
      <c r="H2562" s="4"/>
      <c r="I2562" s="4"/>
      <c r="J2562" s="4"/>
      <c r="K2562" s="4"/>
      <c r="L2562" s="4"/>
      <c r="M2562" s="4"/>
      <c r="N2562" s="4"/>
      <c r="O2562" s="4"/>
      <c r="P2562" s="4"/>
      <c r="Q2562" s="4"/>
      <c r="R2562" s="4"/>
      <c r="S2562" s="4"/>
      <c r="T2562" s="4"/>
      <c r="U2562" s="4"/>
      <c r="V2562" s="4"/>
      <c r="W2562" s="4"/>
      <c r="X2562" s="4"/>
      <c r="Y2562" s="4"/>
      <c r="Z2562" s="4"/>
      <c r="AA2562" s="4"/>
      <c r="AB2562" s="5"/>
    </row>
    <row r="2563" spans="1:28" x14ac:dyDescent="0.35">
      <c r="A2563" s="3"/>
      <c r="B2563" s="4"/>
      <c r="C2563" s="4"/>
      <c r="D2563" s="4"/>
      <c r="E2563" s="4"/>
      <c r="F2563" s="4"/>
      <c r="G2563" s="4"/>
      <c r="H2563" s="4"/>
      <c r="I2563" s="4"/>
      <c r="J2563" s="4"/>
      <c r="K2563" s="4"/>
      <c r="L2563" s="4"/>
      <c r="M2563" s="4"/>
      <c r="N2563" s="4"/>
      <c r="O2563" s="4"/>
      <c r="P2563" s="4"/>
      <c r="Q2563" s="4"/>
      <c r="R2563" s="4"/>
      <c r="S2563" s="4"/>
      <c r="T2563" s="4"/>
      <c r="U2563" s="4"/>
      <c r="V2563" s="4"/>
      <c r="W2563" s="4"/>
      <c r="X2563" s="4"/>
      <c r="Y2563" s="4"/>
      <c r="Z2563" s="4"/>
      <c r="AA2563" s="4"/>
      <c r="AB2563" s="5"/>
    </row>
    <row r="2564" spans="1:28" x14ac:dyDescent="0.35">
      <c r="A2564" s="3"/>
      <c r="B2564" s="4"/>
      <c r="C2564" s="4"/>
      <c r="D2564" s="4"/>
      <c r="E2564" s="4"/>
      <c r="F2564" s="4"/>
      <c r="G2564" s="4"/>
      <c r="H2564" s="4"/>
      <c r="I2564" s="4"/>
      <c r="J2564" s="4"/>
      <c r="K2564" s="4"/>
      <c r="L2564" s="4"/>
      <c r="M2564" s="4"/>
      <c r="N2564" s="4"/>
      <c r="O2564" s="4"/>
      <c r="P2564" s="4"/>
      <c r="Q2564" s="4"/>
      <c r="R2564" s="4"/>
      <c r="S2564" s="4"/>
      <c r="T2564" s="4"/>
      <c r="U2564" s="4"/>
      <c r="V2564" s="4"/>
      <c r="W2564" s="4"/>
      <c r="X2564" s="4"/>
      <c r="Y2564" s="4"/>
      <c r="Z2564" s="4"/>
      <c r="AA2564" s="4"/>
      <c r="AB2564" s="5"/>
    </row>
    <row r="2565" spans="1:28" x14ac:dyDescent="0.35">
      <c r="A2565" s="3"/>
      <c r="B2565" s="4"/>
      <c r="C2565" s="4"/>
      <c r="D2565" s="4"/>
      <c r="E2565" s="4"/>
      <c r="F2565" s="4"/>
      <c r="G2565" s="4"/>
      <c r="H2565" s="4"/>
      <c r="I2565" s="4"/>
      <c r="J2565" s="4"/>
      <c r="K2565" s="4"/>
      <c r="L2565" s="4"/>
      <c r="M2565" s="4"/>
      <c r="N2565" s="4"/>
      <c r="O2565" s="4"/>
      <c r="P2565" s="4"/>
      <c r="Q2565" s="4"/>
      <c r="R2565" s="4"/>
      <c r="S2565" s="4"/>
      <c r="T2565" s="4"/>
      <c r="U2565" s="4"/>
      <c r="V2565" s="4"/>
      <c r="W2565" s="4"/>
      <c r="X2565" s="4"/>
      <c r="Y2565" s="4"/>
      <c r="Z2565" s="4"/>
      <c r="AA2565" s="4"/>
      <c r="AB2565" s="5"/>
    </row>
    <row r="2566" spans="1:28" x14ac:dyDescent="0.35">
      <c r="A2566" s="3"/>
      <c r="B2566" s="4"/>
      <c r="C2566" s="4"/>
      <c r="D2566" s="4"/>
      <c r="E2566" s="4"/>
      <c r="F2566" s="4"/>
      <c r="G2566" s="4"/>
      <c r="H2566" s="4"/>
      <c r="I2566" s="4"/>
      <c r="J2566" s="4"/>
      <c r="K2566" s="4"/>
      <c r="L2566" s="4"/>
      <c r="M2566" s="4"/>
      <c r="N2566" s="4"/>
      <c r="O2566" s="4"/>
      <c r="P2566" s="4"/>
      <c r="Q2566" s="4"/>
      <c r="R2566" s="4"/>
      <c r="S2566" s="4"/>
      <c r="T2566" s="4"/>
      <c r="U2566" s="4"/>
      <c r="V2566" s="4"/>
      <c r="W2566" s="4"/>
      <c r="X2566" s="4"/>
      <c r="Y2566" s="4"/>
      <c r="Z2566" s="4"/>
      <c r="AA2566" s="4"/>
      <c r="AB2566" s="5"/>
    </row>
    <row r="2567" spans="1:28" x14ac:dyDescent="0.35">
      <c r="A2567" s="3"/>
      <c r="B2567" s="4"/>
      <c r="C2567" s="4"/>
      <c r="D2567" s="4"/>
      <c r="E2567" s="4"/>
      <c r="F2567" s="4"/>
      <c r="G2567" s="4"/>
      <c r="H2567" s="4"/>
      <c r="I2567" s="4"/>
      <c r="J2567" s="4"/>
      <c r="K2567" s="4"/>
      <c r="L2567" s="4"/>
      <c r="M2567" s="4"/>
      <c r="N2567" s="4"/>
      <c r="O2567" s="4"/>
      <c r="P2567" s="4"/>
      <c r="Q2567" s="4"/>
      <c r="R2567" s="4"/>
      <c r="S2567" s="4"/>
      <c r="T2567" s="4"/>
      <c r="U2567" s="4"/>
      <c r="V2567" s="4"/>
      <c r="W2567" s="4"/>
      <c r="X2567" s="4"/>
      <c r="Y2567" s="4"/>
      <c r="Z2567" s="4"/>
      <c r="AA2567" s="4"/>
      <c r="AB2567" s="5"/>
    </row>
    <row r="2568" spans="1:28" x14ac:dyDescent="0.35">
      <c r="A2568" s="3"/>
      <c r="B2568" s="4"/>
      <c r="C2568" s="4"/>
      <c r="D2568" s="4"/>
      <c r="E2568" s="4"/>
      <c r="F2568" s="4"/>
      <c r="G2568" s="4"/>
      <c r="H2568" s="4"/>
      <c r="I2568" s="4"/>
      <c r="J2568" s="4"/>
      <c r="K2568" s="4"/>
      <c r="L2568" s="4"/>
      <c r="M2568" s="4"/>
      <c r="N2568" s="4"/>
      <c r="O2568" s="4"/>
      <c r="P2568" s="4"/>
      <c r="Q2568" s="4"/>
      <c r="R2568" s="4"/>
      <c r="S2568" s="4"/>
      <c r="T2568" s="4"/>
      <c r="U2568" s="4"/>
      <c r="V2568" s="4"/>
      <c r="W2568" s="4"/>
      <c r="X2568" s="4"/>
      <c r="Y2568" s="4"/>
      <c r="Z2568" s="4"/>
      <c r="AA2568" s="4"/>
      <c r="AB2568" s="5"/>
    </row>
    <row r="2569" spans="1:28" x14ac:dyDescent="0.35">
      <c r="A2569" s="3"/>
      <c r="B2569" s="4"/>
      <c r="C2569" s="4"/>
      <c r="D2569" s="4"/>
      <c r="E2569" s="4"/>
      <c r="F2569" s="4"/>
      <c r="G2569" s="4"/>
      <c r="H2569" s="4"/>
      <c r="I2569" s="4"/>
      <c r="J2569" s="4"/>
      <c r="K2569" s="4"/>
      <c r="L2569" s="4"/>
      <c r="M2569" s="4"/>
      <c r="N2569" s="4"/>
      <c r="O2569" s="4"/>
      <c r="P2569" s="4"/>
      <c r="Q2569" s="4"/>
      <c r="R2569" s="4"/>
      <c r="S2569" s="4"/>
      <c r="T2569" s="4"/>
      <c r="U2569" s="4"/>
      <c r="V2569" s="4"/>
      <c r="W2569" s="4"/>
      <c r="X2569" s="4"/>
      <c r="Y2569" s="4"/>
      <c r="Z2569" s="4"/>
      <c r="AA2569" s="4"/>
      <c r="AB2569" s="5"/>
    </row>
    <row r="2570" spans="1:28" x14ac:dyDescent="0.35">
      <c r="A2570" s="3"/>
      <c r="B2570" s="4"/>
      <c r="C2570" s="4"/>
      <c r="D2570" s="4"/>
      <c r="E2570" s="4"/>
      <c r="F2570" s="4"/>
      <c r="G2570" s="4"/>
      <c r="H2570" s="4"/>
      <c r="I2570" s="4"/>
      <c r="J2570" s="4"/>
      <c r="K2570" s="4"/>
      <c r="L2570" s="4"/>
      <c r="M2570" s="4"/>
      <c r="N2570" s="4"/>
      <c r="O2570" s="4"/>
      <c r="P2570" s="4"/>
      <c r="Q2570" s="4"/>
      <c r="R2570" s="4"/>
      <c r="S2570" s="4"/>
      <c r="T2570" s="4"/>
      <c r="U2570" s="4"/>
      <c r="V2570" s="4"/>
      <c r="W2570" s="4"/>
      <c r="X2570" s="4"/>
      <c r="Y2570" s="4"/>
      <c r="Z2570" s="4"/>
      <c r="AA2570" s="4"/>
      <c r="AB2570" s="5"/>
    </row>
    <row r="2571" spans="1:28" x14ac:dyDescent="0.35">
      <c r="A2571" s="3"/>
      <c r="B2571" s="4"/>
      <c r="C2571" s="4"/>
      <c r="D2571" s="4"/>
      <c r="E2571" s="4"/>
      <c r="F2571" s="4"/>
      <c r="G2571" s="4"/>
      <c r="H2571" s="4"/>
      <c r="I2571" s="4"/>
      <c r="J2571" s="4"/>
      <c r="K2571" s="4"/>
      <c r="L2571" s="4"/>
      <c r="M2571" s="4"/>
      <c r="N2571" s="4"/>
      <c r="O2571" s="4"/>
      <c r="P2571" s="4"/>
      <c r="Q2571" s="4"/>
      <c r="R2571" s="4"/>
      <c r="S2571" s="4"/>
      <c r="T2571" s="4"/>
      <c r="U2571" s="4"/>
      <c r="V2571" s="4"/>
      <c r="W2571" s="4"/>
      <c r="X2571" s="4"/>
      <c r="Y2571" s="4"/>
      <c r="Z2571" s="4"/>
      <c r="AA2571" s="4"/>
      <c r="AB2571" s="5"/>
    </row>
    <row r="2572" spans="1:28" x14ac:dyDescent="0.35">
      <c r="A2572" s="3"/>
      <c r="B2572" s="4"/>
      <c r="C2572" s="4"/>
      <c r="D2572" s="4"/>
      <c r="E2572" s="4"/>
      <c r="F2572" s="4"/>
      <c r="G2572" s="4"/>
      <c r="H2572" s="4"/>
      <c r="I2572" s="4"/>
      <c r="J2572" s="4"/>
      <c r="K2572" s="4"/>
      <c r="L2572" s="4"/>
      <c r="M2572" s="4"/>
      <c r="N2572" s="4"/>
      <c r="O2572" s="4"/>
      <c r="P2572" s="4"/>
      <c r="Q2572" s="4"/>
      <c r="R2572" s="4"/>
      <c r="S2572" s="4"/>
      <c r="T2572" s="4"/>
      <c r="U2572" s="4"/>
      <c r="V2572" s="4"/>
      <c r="W2572" s="4"/>
      <c r="X2572" s="4"/>
      <c r="Y2572" s="4"/>
      <c r="Z2572" s="4"/>
      <c r="AA2572" s="4"/>
      <c r="AB2572" s="5"/>
    </row>
    <row r="2573" spans="1:28" x14ac:dyDescent="0.35">
      <c r="A2573" s="3"/>
      <c r="B2573" s="4"/>
      <c r="C2573" s="4"/>
      <c r="D2573" s="4"/>
      <c r="E2573" s="4"/>
      <c r="F2573" s="4"/>
      <c r="G2573" s="4"/>
      <c r="H2573" s="4"/>
      <c r="I2573" s="4"/>
      <c r="J2573" s="4"/>
      <c r="K2573" s="4"/>
      <c r="L2573" s="4"/>
      <c r="M2573" s="4"/>
      <c r="N2573" s="4"/>
      <c r="O2573" s="4"/>
      <c r="P2573" s="4"/>
      <c r="Q2573" s="4"/>
      <c r="R2573" s="4"/>
      <c r="S2573" s="4"/>
      <c r="T2573" s="4"/>
      <c r="U2573" s="4"/>
      <c r="V2573" s="4"/>
      <c r="W2573" s="4"/>
      <c r="X2573" s="4"/>
      <c r="Y2573" s="4"/>
      <c r="Z2573" s="4"/>
      <c r="AA2573" s="4"/>
      <c r="AB2573" s="5"/>
    </row>
    <row r="2574" spans="1:28" x14ac:dyDescent="0.35">
      <c r="A2574" s="3"/>
      <c r="B2574" s="4"/>
      <c r="C2574" s="4"/>
      <c r="D2574" s="4"/>
      <c r="E2574" s="4"/>
      <c r="F2574" s="4"/>
      <c r="G2574" s="4"/>
      <c r="H2574" s="4"/>
      <c r="I2574" s="4"/>
      <c r="J2574" s="4"/>
      <c r="K2574" s="4"/>
      <c r="L2574" s="4"/>
      <c r="M2574" s="4"/>
      <c r="N2574" s="4"/>
      <c r="O2574" s="4"/>
      <c r="P2574" s="4"/>
      <c r="Q2574" s="4"/>
      <c r="R2574" s="4"/>
      <c r="S2574" s="4"/>
      <c r="T2574" s="4"/>
      <c r="U2574" s="4"/>
      <c r="V2574" s="4"/>
      <c r="W2574" s="4"/>
      <c r="X2574" s="4"/>
      <c r="Y2574" s="4"/>
      <c r="Z2574" s="4"/>
      <c r="AA2574" s="4"/>
      <c r="AB2574" s="5"/>
    </row>
    <row r="2575" spans="1:28" x14ac:dyDescent="0.35">
      <c r="A2575" s="3"/>
      <c r="B2575" s="4"/>
      <c r="C2575" s="4"/>
      <c r="D2575" s="4"/>
      <c r="E2575" s="4"/>
      <c r="F2575" s="4"/>
      <c r="G2575" s="4"/>
      <c r="H2575" s="4"/>
      <c r="I2575" s="4"/>
      <c r="J2575" s="4"/>
      <c r="K2575" s="4"/>
      <c r="L2575" s="4"/>
      <c r="M2575" s="4"/>
      <c r="N2575" s="4"/>
      <c r="O2575" s="4"/>
      <c r="P2575" s="4"/>
      <c r="Q2575" s="4"/>
      <c r="R2575" s="4"/>
      <c r="S2575" s="4"/>
      <c r="T2575" s="4"/>
      <c r="U2575" s="4"/>
      <c r="V2575" s="4"/>
      <c r="W2575" s="4"/>
      <c r="X2575" s="4"/>
      <c r="Y2575" s="4"/>
      <c r="Z2575" s="4"/>
      <c r="AA2575" s="4"/>
      <c r="AB2575" s="5"/>
    </row>
    <row r="2576" spans="1:28" x14ac:dyDescent="0.35">
      <c r="A2576" s="3"/>
      <c r="B2576" s="4"/>
      <c r="C2576" s="4"/>
      <c r="D2576" s="4"/>
      <c r="E2576" s="4"/>
      <c r="F2576" s="4"/>
      <c r="G2576" s="4"/>
      <c r="H2576" s="4"/>
      <c r="I2576" s="4"/>
      <c r="J2576" s="4"/>
      <c r="K2576" s="4"/>
      <c r="L2576" s="4"/>
      <c r="M2576" s="4"/>
      <c r="N2576" s="4"/>
      <c r="O2576" s="4"/>
      <c r="P2576" s="4"/>
      <c r="Q2576" s="4"/>
      <c r="R2576" s="4"/>
      <c r="S2576" s="4"/>
      <c r="T2576" s="4"/>
      <c r="U2576" s="4"/>
      <c r="V2576" s="4"/>
      <c r="W2576" s="4"/>
      <c r="X2576" s="4"/>
      <c r="Y2576" s="4"/>
      <c r="Z2576" s="4"/>
      <c r="AA2576" s="4"/>
      <c r="AB2576" s="5"/>
    </row>
    <row r="2577" spans="1:28" x14ac:dyDescent="0.35">
      <c r="A2577" s="3"/>
      <c r="B2577" s="4"/>
      <c r="C2577" s="4"/>
      <c r="D2577" s="4"/>
      <c r="E2577" s="4"/>
      <c r="F2577" s="4"/>
      <c r="G2577" s="4"/>
      <c r="H2577" s="4"/>
      <c r="I2577" s="4"/>
      <c r="J2577" s="4"/>
      <c r="K2577" s="4"/>
      <c r="L2577" s="4"/>
      <c r="M2577" s="4"/>
      <c r="N2577" s="4"/>
      <c r="O2577" s="4"/>
      <c r="P2577" s="4"/>
      <c r="Q2577" s="4"/>
      <c r="R2577" s="4"/>
      <c r="S2577" s="4"/>
      <c r="T2577" s="4"/>
      <c r="U2577" s="4"/>
      <c r="V2577" s="4"/>
      <c r="W2577" s="4"/>
      <c r="X2577" s="4"/>
      <c r="Y2577" s="4"/>
      <c r="Z2577" s="4"/>
      <c r="AA2577" s="4"/>
      <c r="AB2577" s="5"/>
    </row>
    <row r="2578" spans="1:28" x14ac:dyDescent="0.35">
      <c r="A2578" s="3"/>
      <c r="B2578" s="4"/>
      <c r="C2578" s="4"/>
      <c r="D2578" s="4"/>
      <c r="E2578" s="4"/>
      <c r="F2578" s="4"/>
      <c r="G2578" s="4"/>
      <c r="H2578" s="4"/>
      <c r="I2578" s="4"/>
      <c r="J2578" s="4"/>
      <c r="K2578" s="4"/>
      <c r="L2578" s="4"/>
      <c r="M2578" s="4"/>
      <c r="N2578" s="4"/>
      <c r="O2578" s="4"/>
      <c r="P2578" s="4"/>
      <c r="Q2578" s="4"/>
      <c r="R2578" s="4"/>
      <c r="S2578" s="4"/>
      <c r="T2578" s="4"/>
      <c r="U2578" s="4"/>
      <c r="V2578" s="4"/>
      <c r="W2578" s="4"/>
      <c r="X2578" s="4"/>
      <c r="Y2578" s="4"/>
      <c r="Z2578" s="4"/>
      <c r="AA2578" s="4"/>
      <c r="AB2578" s="5"/>
    </row>
    <row r="2579" spans="1:28" x14ac:dyDescent="0.35">
      <c r="A2579" s="3"/>
      <c r="B2579" s="4"/>
      <c r="C2579" s="4"/>
      <c r="D2579" s="4"/>
      <c r="E2579" s="4"/>
      <c r="F2579" s="4"/>
      <c r="G2579" s="4"/>
      <c r="H2579" s="4"/>
      <c r="I2579" s="4"/>
      <c r="J2579" s="4"/>
      <c r="K2579" s="4"/>
      <c r="L2579" s="4"/>
      <c r="M2579" s="4"/>
      <c r="N2579" s="4"/>
      <c r="O2579" s="4"/>
      <c r="P2579" s="4"/>
      <c r="Q2579" s="4"/>
      <c r="R2579" s="4"/>
      <c r="S2579" s="4"/>
      <c r="T2579" s="4"/>
      <c r="U2579" s="4"/>
      <c r="V2579" s="4"/>
      <c r="W2579" s="4"/>
      <c r="X2579" s="4"/>
      <c r="Y2579" s="4"/>
      <c r="Z2579" s="4"/>
      <c r="AA2579" s="4"/>
      <c r="AB2579" s="5"/>
    </row>
    <row r="2580" spans="1:28" x14ac:dyDescent="0.35">
      <c r="A2580" s="3"/>
      <c r="B2580" s="4"/>
      <c r="C2580" s="4"/>
      <c r="D2580" s="4"/>
      <c r="E2580" s="4"/>
      <c r="F2580" s="4"/>
      <c r="G2580" s="4"/>
      <c r="H2580" s="4"/>
      <c r="I2580" s="4"/>
      <c r="J2580" s="4"/>
      <c r="K2580" s="4"/>
      <c r="L2580" s="4"/>
      <c r="M2580" s="4"/>
      <c r="N2580" s="4"/>
      <c r="O2580" s="4"/>
      <c r="P2580" s="4"/>
      <c r="Q2580" s="4"/>
      <c r="R2580" s="4"/>
      <c r="S2580" s="4"/>
      <c r="T2580" s="4"/>
      <c r="U2580" s="4"/>
      <c r="V2580" s="4"/>
      <c r="W2580" s="4"/>
      <c r="X2580" s="4"/>
      <c r="Y2580" s="4"/>
      <c r="Z2580" s="4"/>
      <c r="AA2580" s="4"/>
      <c r="AB2580" s="5"/>
    </row>
    <row r="2581" spans="1:28" x14ac:dyDescent="0.35">
      <c r="A2581" s="3"/>
      <c r="B2581" s="4"/>
      <c r="C2581" s="4"/>
      <c r="D2581" s="4"/>
      <c r="E2581" s="4"/>
      <c r="F2581" s="4"/>
      <c r="G2581" s="4"/>
      <c r="H2581" s="4"/>
      <c r="I2581" s="4"/>
      <c r="J2581" s="4"/>
      <c r="K2581" s="4"/>
      <c r="L2581" s="4"/>
      <c r="M2581" s="4"/>
      <c r="N2581" s="4"/>
      <c r="O2581" s="4"/>
      <c r="P2581" s="4"/>
      <c r="Q2581" s="4"/>
      <c r="R2581" s="4"/>
      <c r="S2581" s="4"/>
      <c r="T2581" s="4"/>
      <c r="U2581" s="4"/>
      <c r="V2581" s="4"/>
      <c r="W2581" s="4"/>
      <c r="X2581" s="4"/>
      <c r="Y2581" s="4"/>
      <c r="Z2581" s="4"/>
      <c r="AA2581" s="4"/>
      <c r="AB2581" s="5"/>
    </row>
    <row r="2582" spans="1:28" x14ac:dyDescent="0.35">
      <c r="A2582" s="3"/>
      <c r="B2582" s="4"/>
      <c r="C2582" s="4"/>
      <c r="D2582" s="4"/>
      <c r="E2582" s="4"/>
      <c r="F2582" s="4"/>
      <c r="G2582" s="4"/>
      <c r="H2582" s="4"/>
      <c r="I2582" s="4"/>
      <c r="J2582" s="4"/>
      <c r="K2582" s="4"/>
      <c r="L2582" s="4"/>
      <c r="M2582" s="4"/>
      <c r="N2582" s="4"/>
      <c r="O2582" s="4"/>
      <c r="P2582" s="4"/>
      <c r="Q2582" s="4"/>
      <c r="R2582" s="4"/>
      <c r="S2582" s="4"/>
      <c r="T2582" s="4"/>
      <c r="U2582" s="4"/>
      <c r="V2582" s="4"/>
      <c r="W2582" s="4"/>
      <c r="X2582" s="4"/>
      <c r="Y2582" s="4"/>
      <c r="Z2582" s="4"/>
      <c r="AA2582" s="4"/>
      <c r="AB2582" s="5"/>
    </row>
    <row r="2583" spans="1:28" x14ac:dyDescent="0.35">
      <c r="A2583" s="3"/>
      <c r="B2583" s="4"/>
      <c r="C2583" s="4"/>
      <c r="D2583" s="4"/>
      <c r="E2583" s="4"/>
      <c r="F2583" s="4"/>
      <c r="G2583" s="4"/>
      <c r="H2583" s="4"/>
      <c r="I2583" s="4"/>
      <c r="J2583" s="4"/>
      <c r="K2583" s="4"/>
      <c r="L2583" s="4"/>
      <c r="M2583" s="4"/>
      <c r="N2583" s="4"/>
      <c r="O2583" s="4"/>
      <c r="P2583" s="4"/>
      <c r="Q2583" s="4"/>
      <c r="R2583" s="4"/>
      <c r="S2583" s="4"/>
      <c r="T2583" s="4"/>
      <c r="U2583" s="4"/>
      <c r="V2583" s="4"/>
      <c r="W2583" s="4"/>
      <c r="X2583" s="4"/>
      <c r="Y2583" s="4"/>
      <c r="Z2583" s="4"/>
      <c r="AA2583" s="4"/>
      <c r="AB2583" s="5"/>
    </row>
    <row r="2584" spans="1:28" x14ac:dyDescent="0.35">
      <c r="A2584" s="3"/>
      <c r="B2584" s="4"/>
      <c r="C2584" s="4"/>
      <c r="D2584" s="4"/>
      <c r="E2584" s="4"/>
      <c r="F2584" s="4"/>
      <c r="G2584" s="4"/>
      <c r="H2584" s="4"/>
      <c r="I2584" s="4"/>
      <c r="J2584" s="4"/>
      <c r="K2584" s="4"/>
      <c r="L2584" s="4"/>
      <c r="M2584" s="4"/>
      <c r="N2584" s="4"/>
      <c r="O2584" s="4"/>
      <c r="P2584" s="4"/>
      <c r="Q2584" s="4"/>
      <c r="R2584" s="4"/>
      <c r="S2584" s="4"/>
      <c r="T2584" s="4"/>
      <c r="U2584" s="4"/>
      <c r="V2584" s="4"/>
      <c r="W2584" s="4"/>
      <c r="X2584" s="4"/>
      <c r="Y2584" s="4"/>
      <c r="Z2584" s="4"/>
      <c r="AA2584" s="4"/>
      <c r="AB2584" s="5"/>
    </row>
    <row r="2585" spans="1:28" x14ac:dyDescent="0.35">
      <c r="A2585" s="3"/>
      <c r="B2585" s="4"/>
      <c r="C2585" s="4"/>
      <c r="D2585" s="4"/>
      <c r="E2585" s="4"/>
      <c r="F2585" s="4"/>
      <c r="G2585" s="4"/>
      <c r="H2585" s="4"/>
      <c r="I2585" s="4"/>
      <c r="J2585" s="4"/>
      <c r="K2585" s="4"/>
      <c r="L2585" s="4"/>
      <c r="M2585" s="4"/>
      <c r="N2585" s="4"/>
      <c r="O2585" s="4"/>
      <c r="P2585" s="4"/>
      <c r="Q2585" s="4"/>
      <c r="R2585" s="4"/>
      <c r="S2585" s="4"/>
      <c r="T2585" s="4"/>
      <c r="U2585" s="4"/>
      <c r="V2585" s="4"/>
      <c r="W2585" s="4"/>
      <c r="X2585" s="4"/>
      <c r="Y2585" s="4"/>
      <c r="Z2585" s="4"/>
      <c r="AA2585" s="4"/>
      <c r="AB2585" s="5"/>
    </row>
    <row r="2586" spans="1:28" x14ac:dyDescent="0.35">
      <c r="A2586" s="3"/>
      <c r="B2586" s="4"/>
      <c r="C2586" s="4"/>
      <c r="D2586" s="4"/>
      <c r="E2586" s="4"/>
      <c r="F2586" s="4"/>
      <c r="G2586" s="4"/>
      <c r="H2586" s="4"/>
      <c r="I2586" s="4"/>
      <c r="J2586" s="4"/>
      <c r="K2586" s="4"/>
      <c r="L2586" s="4"/>
      <c r="M2586" s="4"/>
      <c r="N2586" s="4"/>
      <c r="O2586" s="4"/>
      <c r="P2586" s="4"/>
      <c r="Q2586" s="4"/>
      <c r="R2586" s="4"/>
      <c r="S2586" s="4"/>
      <c r="T2586" s="4"/>
      <c r="U2586" s="4"/>
      <c r="V2586" s="4"/>
      <c r="W2586" s="4"/>
      <c r="X2586" s="4"/>
      <c r="Y2586" s="4"/>
      <c r="Z2586" s="4"/>
      <c r="AA2586" s="4"/>
      <c r="AB2586" s="5"/>
    </row>
    <row r="2587" spans="1:28" x14ac:dyDescent="0.35">
      <c r="A2587" s="3"/>
      <c r="B2587" s="4"/>
      <c r="C2587" s="4"/>
      <c r="D2587" s="4"/>
      <c r="E2587" s="4"/>
      <c r="F2587" s="4"/>
      <c r="G2587" s="4"/>
      <c r="H2587" s="4"/>
      <c r="I2587" s="4"/>
      <c r="J2587" s="4"/>
      <c r="K2587" s="4"/>
      <c r="L2587" s="4"/>
      <c r="M2587" s="4"/>
      <c r="N2587" s="4"/>
      <c r="O2587" s="4"/>
      <c r="P2587" s="4"/>
      <c r="Q2587" s="4"/>
      <c r="R2587" s="4"/>
      <c r="S2587" s="4"/>
      <c r="T2587" s="4"/>
      <c r="U2587" s="4"/>
      <c r="V2587" s="4"/>
      <c r="W2587" s="4"/>
      <c r="X2587" s="4"/>
      <c r="Y2587" s="4"/>
      <c r="Z2587" s="4"/>
      <c r="AA2587" s="4"/>
      <c r="AB2587" s="5"/>
    </row>
    <row r="2588" spans="1:28" x14ac:dyDescent="0.35">
      <c r="A2588" s="3"/>
      <c r="B2588" s="4"/>
      <c r="C2588" s="4"/>
      <c r="D2588" s="4"/>
      <c r="E2588" s="4"/>
      <c r="F2588" s="4"/>
      <c r="G2588" s="4"/>
      <c r="H2588" s="4"/>
      <c r="I2588" s="4"/>
      <c r="J2588" s="4"/>
      <c r="K2588" s="4"/>
      <c r="L2588" s="4"/>
      <c r="M2588" s="4"/>
      <c r="N2588" s="4"/>
      <c r="O2588" s="4"/>
      <c r="P2588" s="4"/>
      <c r="Q2588" s="4"/>
      <c r="R2588" s="4"/>
      <c r="S2588" s="4"/>
      <c r="T2588" s="4"/>
      <c r="U2588" s="4"/>
      <c r="V2588" s="4"/>
      <c r="W2588" s="4"/>
      <c r="X2588" s="4"/>
      <c r="Y2588" s="4"/>
      <c r="Z2588" s="4"/>
      <c r="AA2588" s="4"/>
      <c r="AB2588" s="5"/>
    </row>
    <row r="2589" spans="1:28" x14ac:dyDescent="0.35">
      <c r="A2589" s="3"/>
      <c r="B2589" s="4"/>
      <c r="C2589" s="4"/>
      <c r="D2589" s="4"/>
      <c r="E2589" s="4"/>
      <c r="F2589" s="4"/>
      <c r="G2589" s="4"/>
      <c r="H2589" s="4"/>
      <c r="I2589" s="4"/>
      <c r="J2589" s="4"/>
      <c r="K2589" s="4"/>
      <c r="L2589" s="4"/>
      <c r="M2589" s="4"/>
      <c r="N2589" s="4"/>
      <c r="O2589" s="4"/>
      <c r="P2589" s="4"/>
      <c r="Q2589" s="4"/>
      <c r="R2589" s="4"/>
      <c r="S2589" s="4"/>
      <c r="T2589" s="4"/>
      <c r="U2589" s="4"/>
      <c r="V2589" s="4"/>
      <c r="W2589" s="4"/>
      <c r="X2589" s="4"/>
      <c r="Y2589" s="4"/>
      <c r="Z2589" s="4"/>
      <c r="AA2589" s="4"/>
      <c r="AB2589" s="5"/>
    </row>
    <row r="2590" spans="1:28" x14ac:dyDescent="0.35">
      <c r="A2590" s="3"/>
      <c r="B2590" s="4"/>
      <c r="C2590" s="4"/>
      <c r="D2590" s="4"/>
      <c r="E2590" s="4"/>
      <c r="F2590" s="4"/>
      <c r="G2590" s="4"/>
      <c r="H2590" s="4"/>
      <c r="I2590" s="4"/>
      <c r="J2590" s="4"/>
      <c r="K2590" s="4"/>
      <c r="L2590" s="4"/>
      <c r="M2590" s="4"/>
      <c r="N2590" s="4"/>
      <c r="O2590" s="4"/>
      <c r="P2590" s="4"/>
      <c r="Q2590" s="4"/>
      <c r="R2590" s="4"/>
      <c r="S2590" s="4"/>
      <c r="T2590" s="4"/>
      <c r="U2590" s="4"/>
      <c r="V2590" s="4"/>
      <c r="W2590" s="4"/>
      <c r="X2590" s="4"/>
      <c r="Y2590" s="4"/>
      <c r="Z2590" s="4"/>
      <c r="AA2590" s="4"/>
      <c r="AB2590" s="5"/>
    </row>
    <row r="2591" spans="1:28" x14ac:dyDescent="0.35">
      <c r="A2591" s="3"/>
      <c r="B2591" s="4"/>
      <c r="C2591" s="4"/>
      <c r="D2591" s="4"/>
      <c r="E2591" s="4"/>
      <c r="F2591" s="4"/>
      <c r="G2591" s="4"/>
      <c r="H2591" s="4"/>
      <c r="I2591" s="4"/>
      <c r="J2591" s="4"/>
      <c r="K2591" s="4"/>
      <c r="L2591" s="4"/>
      <c r="M2591" s="4"/>
      <c r="N2591" s="4"/>
      <c r="O2591" s="4"/>
      <c r="P2591" s="4"/>
      <c r="Q2591" s="4"/>
      <c r="R2591" s="4"/>
      <c r="S2591" s="4"/>
      <c r="T2591" s="4"/>
      <c r="U2591" s="4"/>
      <c r="V2591" s="4"/>
      <c r="W2591" s="4"/>
      <c r="X2591" s="4"/>
      <c r="Y2591" s="4"/>
      <c r="Z2591" s="4"/>
      <c r="AA2591" s="4"/>
      <c r="AB2591" s="5"/>
    </row>
    <row r="2592" spans="1:28" x14ac:dyDescent="0.35">
      <c r="A2592" s="3"/>
      <c r="B2592" s="4"/>
      <c r="C2592" s="4"/>
      <c r="D2592" s="4"/>
      <c r="E2592" s="4"/>
      <c r="F2592" s="4"/>
      <c r="G2592" s="4"/>
      <c r="H2592" s="4"/>
      <c r="I2592" s="4"/>
      <c r="J2592" s="4"/>
      <c r="K2592" s="4"/>
      <c r="L2592" s="4"/>
      <c r="M2592" s="4"/>
      <c r="N2592" s="4"/>
      <c r="O2592" s="4"/>
      <c r="P2592" s="4"/>
      <c r="Q2592" s="4"/>
      <c r="R2592" s="4"/>
      <c r="S2592" s="4"/>
      <c r="T2592" s="4"/>
      <c r="U2592" s="4"/>
      <c r="V2592" s="4"/>
      <c r="W2592" s="4"/>
      <c r="X2592" s="4"/>
      <c r="Y2592" s="4"/>
      <c r="Z2592" s="4"/>
      <c r="AA2592" s="4"/>
      <c r="AB2592" s="5"/>
    </row>
    <row r="2593" spans="1:28" x14ac:dyDescent="0.35">
      <c r="A2593" s="3"/>
      <c r="B2593" s="4"/>
      <c r="C2593" s="4"/>
      <c r="D2593" s="4"/>
      <c r="E2593" s="4"/>
      <c r="F2593" s="4"/>
      <c r="G2593" s="4"/>
      <c r="H2593" s="4"/>
      <c r="I2593" s="4"/>
      <c r="J2593" s="4"/>
      <c r="K2593" s="4"/>
      <c r="L2593" s="4"/>
      <c r="M2593" s="4"/>
      <c r="N2593" s="4"/>
      <c r="O2593" s="4"/>
      <c r="P2593" s="4"/>
      <c r="Q2593" s="4"/>
      <c r="R2593" s="4"/>
      <c r="S2593" s="4"/>
      <c r="T2593" s="4"/>
      <c r="U2593" s="4"/>
      <c r="V2593" s="4"/>
      <c r="W2593" s="4"/>
      <c r="X2593" s="4"/>
      <c r="Y2593" s="4"/>
      <c r="Z2593" s="4"/>
      <c r="AA2593" s="4"/>
      <c r="AB2593" s="5"/>
    </row>
    <row r="2594" spans="1:28" x14ac:dyDescent="0.35">
      <c r="A2594" s="3"/>
      <c r="B2594" s="4"/>
      <c r="C2594" s="4"/>
      <c r="D2594" s="4"/>
      <c r="E2594" s="4"/>
      <c r="F2594" s="4"/>
      <c r="G2594" s="4"/>
      <c r="H2594" s="4"/>
      <c r="I2594" s="4"/>
      <c r="J2594" s="4"/>
      <c r="K2594" s="4"/>
      <c r="L2594" s="4"/>
      <c r="M2594" s="4"/>
      <c r="N2594" s="4"/>
      <c r="O2594" s="4"/>
      <c r="P2594" s="4"/>
      <c r="Q2594" s="4"/>
      <c r="R2594" s="4"/>
      <c r="S2594" s="4"/>
      <c r="T2594" s="4"/>
      <c r="U2594" s="4"/>
      <c r="V2594" s="4"/>
      <c r="W2594" s="4"/>
      <c r="X2594" s="4"/>
      <c r="Y2594" s="4"/>
      <c r="Z2594" s="4"/>
      <c r="AA2594" s="4"/>
      <c r="AB2594" s="5"/>
    </row>
    <row r="2595" spans="1:28" x14ac:dyDescent="0.35">
      <c r="A2595" s="3"/>
      <c r="B2595" s="4"/>
      <c r="C2595" s="4"/>
      <c r="D2595" s="4"/>
      <c r="E2595" s="4"/>
      <c r="F2595" s="4"/>
      <c r="G2595" s="4"/>
      <c r="H2595" s="4"/>
      <c r="I2595" s="4"/>
      <c r="J2595" s="4"/>
      <c r="K2595" s="4"/>
      <c r="L2595" s="4"/>
      <c r="M2595" s="4"/>
      <c r="N2595" s="4"/>
      <c r="O2595" s="4"/>
      <c r="P2595" s="4"/>
      <c r="Q2595" s="4"/>
      <c r="R2595" s="4"/>
      <c r="S2595" s="4"/>
      <c r="T2595" s="4"/>
      <c r="U2595" s="4"/>
      <c r="V2595" s="4"/>
      <c r="W2595" s="4"/>
      <c r="X2595" s="4"/>
      <c r="Y2595" s="4"/>
      <c r="Z2595" s="4"/>
      <c r="AA2595" s="4"/>
      <c r="AB2595" s="5"/>
    </row>
    <row r="2596" spans="1:28" x14ac:dyDescent="0.35">
      <c r="A2596" s="3"/>
      <c r="B2596" s="4"/>
      <c r="C2596" s="4"/>
      <c r="D2596" s="4"/>
      <c r="E2596" s="4"/>
      <c r="F2596" s="4"/>
      <c r="G2596" s="4"/>
      <c r="H2596" s="4"/>
      <c r="I2596" s="4"/>
      <c r="J2596" s="4"/>
      <c r="K2596" s="4"/>
      <c r="L2596" s="4"/>
      <c r="M2596" s="4"/>
      <c r="N2596" s="4"/>
      <c r="O2596" s="4"/>
      <c r="P2596" s="4"/>
      <c r="Q2596" s="4"/>
      <c r="R2596" s="4"/>
      <c r="S2596" s="4"/>
      <c r="T2596" s="4"/>
      <c r="U2596" s="4"/>
      <c r="V2596" s="4"/>
      <c r="W2596" s="4"/>
      <c r="X2596" s="4"/>
      <c r="Y2596" s="4"/>
      <c r="Z2596" s="4"/>
      <c r="AA2596" s="4"/>
      <c r="AB2596" s="5"/>
    </row>
    <row r="2597" spans="1:28" x14ac:dyDescent="0.35">
      <c r="A2597" s="3"/>
      <c r="B2597" s="4"/>
      <c r="C2597" s="4"/>
      <c r="D2597" s="4"/>
      <c r="E2597" s="4"/>
      <c r="F2597" s="4"/>
      <c r="G2597" s="4"/>
      <c r="H2597" s="4"/>
      <c r="I2597" s="4"/>
      <c r="J2597" s="4"/>
      <c r="K2597" s="4"/>
      <c r="L2597" s="4"/>
      <c r="M2597" s="4"/>
      <c r="N2597" s="4"/>
      <c r="O2597" s="4"/>
      <c r="P2597" s="4"/>
      <c r="Q2597" s="4"/>
      <c r="R2597" s="4"/>
      <c r="S2597" s="4"/>
      <c r="T2597" s="4"/>
      <c r="U2597" s="4"/>
      <c r="V2597" s="4"/>
      <c r="W2597" s="4"/>
      <c r="X2597" s="4"/>
      <c r="Y2597" s="4"/>
      <c r="Z2597" s="4"/>
      <c r="AA2597" s="4"/>
      <c r="AB2597" s="5"/>
    </row>
    <row r="2598" spans="1:28" x14ac:dyDescent="0.35">
      <c r="A2598" s="3"/>
      <c r="B2598" s="4"/>
      <c r="C2598" s="4"/>
      <c r="D2598" s="4"/>
      <c r="E2598" s="4"/>
      <c r="F2598" s="4"/>
      <c r="G2598" s="4"/>
      <c r="H2598" s="4"/>
      <c r="I2598" s="4"/>
      <c r="J2598" s="4"/>
      <c r="K2598" s="4"/>
      <c r="L2598" s="4"/>
      <c r="M2598" s="4"/>
      <c r="N2598" s="4"/>
      <c r="O2598" s="4"/>
      <c r="P2598" s="4"/>
      <c r="Q2598" s="4"/>
      <c r="R2598" s="4"/>
      <c r="S2598" s="4"/>
      <c r="T2598" s="4"/>
      <c r="U2598" s="4"/>
      <c r="V2598" s="4"/>
      <c r="W2598" s="4"/>
      <c r="X2598" s="4"/>
      <c r="Y2598" s="4"/>
      <c r="Z2598" s="4"/>
      <c r="AA2598" s="4"/>
      <c r="AB2598" s="5"/>
    </row>
    <row r="2599" spans="1:28" x14ac:dyDescent="0.35">
      <c r="A2599" s="3"/>
      <c r="B2599" s="4"/>
      <c r="C2599" s="4"/>
      <c r="D2599" s="4"/>
      <c r="E2599" s="4"/>
      <c r="F2599" s="4"/>
      <c r="G2599" s="4"/>
      <c r="H2599" s="4"/>
      <c r="I2599" s="4"/>
      <c r="J2599" s="4"/>
      <c r="K2599" s="4"/>
      <c r="L2599" s="4"/>
      <c r="M2599" s="4"/>
      <c r="N2599" s="4"/>
      <c r="O2599" s="4"/>
      <c r="P2599" s="4"/>
      <c r="Q2599" s="4"/>
      <c r="R2599" s="4"/>
      <c r="S2599" s="4"/>
      <c r="T2599" s="4"/>
      <c r="U2599" s="4"/>
      <c r="V2599" s="4"/>
      <c r="W2599" s="4"/>
      <c r="X2599" s="4"/>
      <c r="Y2599" s="4"/>
      <c r="Z2599" s="4"/>
      <c r="AA2599" s="4"/>
      <c r="AB2599" s="5"/>
    </row>
    <row r="2600" spans="1:28" x14ac:dyDescent="0.35">
      <c r="A2600" s="3"/>
      <c r="B2600" s="4"/>
      <c r="C2600" s="4"/>
      <c r="D2600" s="4"/>
      <c r="E2600" s="4"/>
      <c r="F2600" s="4"/>
      <c r="G2600" s="4"/>
      <c r="H2600" s="4"/>
      <c r="I2600" s="4"/>
      <c r="J2600" s="4"/>
      <c r="K2600" s="4"/>
      <c r="L2600" s="4"/>
      <c r="M2600" s="4"/>
      <c r="N2600" s="4"/>
      <c r="O2600" s="4"/>
      <c r="P2600" s="4"/>
      <c r="Q2600" s="4"/>
      <c r="R2600" s="4"/>
      <c r="S2600" s="4"/>
      <c r="T2600" s="4"/>
      <c r="U2600" s="4"/>
      <c r="V2600" s="4"/>
      <c r="W2600" s="4"/>
      <c r="X2600" s="4"/>
      <c r="Y2600" s="4"/>
      <c r="Z2600" s="4"/>
      <c r="AA2600" s="4"/>
      <c r="AB2600" s="5"/>
    </row>
    <row r="2601" spans="1:28" x14ac:dyDescent="0.35">
      <c r="A2601" s="3"/>
      <c r="B2601" s="4"/>
      <c r="C2601" s="4"/>
      <c r="D2601" s="4"/>
      <c r="E2601" s="4"/>
      <c r="F2601" s="4"/>
      <c r="G2601" s="4"/>
      <c r="H2601" s="4"/>
      <c r="I2601" s="4"/>
      <c r="J2601" s="4"/>
      <c r="K2601" s="4"/>
      <c r="L2601" s="4"/>
      <c r="M2601" s="4"/>
      <c r="N2601" s="4"/>
      <c r="O2601" s="4"/>
      <c r="P2601" s="4"/>
      <c r="Q2601" s="4"/>
      <c r="R2601" s="4"/>
      <c r="S2601" s="4"/>
      <c r="T2601" s="4"/>
      <c r="U2601" s="4"/>
      <c r="V2601" s="4"/>
      <c r="W2601" s="4"/>
      <c r="X2601" s="4"/>
      <c r="Y2601" s="4"/>
      <c r="Z2601" s="4"/>
      <c r="AA2601" s="4"/>
      <c r="AB2601" s="5"/>
    </row>
    <row r="2602" spans="1:28" x14ac:dyDescent="0.35">
      <c r="A2602" s="3"/>
      <c r="B2602" s="4"/>
      <c r="C2602" s="4"/>
      <c r="D2602" s="4"/>
      <c r="E2602" s="4"/>
      <c r="F2602" s="4"/>
      <c r="G2602" s="4"/>
      <c r="H2602" s="4"/>
      <c r="I2602" s="4"/>
      <c r="J2602" s="4"/>
      <c r="K2602" s="4"/>
      <c r="L2602" s="4"/>
      <c r="M2602" s="4"/>
      <c r="N2602" s="4"/>
      <c r="O2602" s="4"/>
      <c r="P2602" s="4"/>
      <c r="Q2602" s="4"/>
      <c r="R2602" s="4"/>
      <c r="S2602" s="4"/>
      <c r="T2602" s="4"/>
      <c r="U2602" s="4"/>
      <c r="V2602" s="4"/>
      <c r="W2602" s="4"/>
      <c r="X2602" s="4"/>
      <c r="Y2602" s="4"/>
      <c r="Z2602" s="4"/>
      <c r="AA2602" s="4"/>
      <c r="AB2602" s="5"/>
    </row>
    <row r="2603" spans="1:28" x14ac:dyDescent="0.35">
      <c r="A2603" s="3"/>
      <c r="B2603" s="4"/>
      <c r="C2603" s="4"/>
      <c r="D2603" s="4"/>
      <c r="E2603" s="4"/>
      <c r="F2603" s="4"/>
      <c r="G2603" s="4"/>
      <c r="H2603" s="4"/>
      <c r="I2603" s="4"/>
      <c r="J2603" s="4"/>
      <c r="K2603" s="4"/>
      <c r="L2603" s="4"/>
      <c r="M2603" s="4"/>
      <c r="N2603" s="4"/>
      <c r="O2603" s="4"/>
      <c r="P2603" s="4"/>
      <c r="Q2603" s="4"/>
      <c r="R2603" s="4"/>
      <c r="S2603" s="4"/>
      <c r="T2603" s="4"/>
      <c r="U2603" s="4"/>
      <c r="V2603" s="4"/>
      <c r="W2603" s="4"/>
      <c r="X2603" s="4"/>
      <c r="Y2603" s="4"/>
      <c r="Z2603" s="4"/>
      <c r="AA2603" s="4"/>
      <c r="AB2603" s="5"/>
    </row>
    <row r="2604" spans="1:28" x14ac:dyDescent="0.35">
      <c r="A2604" s="3"/>
      <c r="B2604" s="4"/>
      <c r="C2604" s="4"/>
      <c r="D2604" s="4"/>
      <c r="E2604" s="4"/>
      <c r="F2604" s="4"/>
      <c r="G2604" s="4"/>
      <c r="H2604" s="4"/>
      <c r="I2604" s="4"/>
      <c r="J2604" s="4"/>
      <c r="K2604" s="4"/>
      <c r="L2604" s="4"/>
      <c r="M2604" s="4"/>
      <c r="N2604" s="4"/>
      <c r="O2604" s="4"/>
      <c r="P2604" s="4"/>
      <c r="Q2604" s="4"/>
      <c r="R2604" s="4"/>
      <c r="S2604" s="4"/>
      <c r="T2604" s="4"/>
      <c r="U2604" s="4"/>
      <c r="V2604" s="4"/>
      <c r="W2604" s="4"/>
      <c r="X2604" s="4"/>
      <c r="Y2604" s="4"/>
      <c r="Z2604" s="4"/>
      <c r="AA2604" s="4"/>
      <c r="AB2604" s="5"/>
    </row>
    <row r="2605" spans="1:28" x14ac:dyDescent="0.35">
      <c r="A2605" s="3"/>
      <c r="B2605" s="4"/>
      <c r="C2605" s="4"/>
      <c r="D2605" s="4"/>
      <c r="E2605" s="4"/>
      <c r="F2605" s="4"/>
      <c r="G2605" s="4"/>
      <c r="H2605" s="4"/>
      <c r="I2605" s="4"/>
      <c r="J2605" s="4"/>
      <c r="K2605" s="4"/>
      <c r="L2605" s="4"/>
      <c r="M2605" s="4"/>
      <c r="N2605" s="4"/>
      <c r="O2605" s="4"/>
      <c r="P2605" s="4"/>
      <c r="Q2605" s="4"/>
      <c r="R2605" s="4"/>
      <c r="S2605" s="4"/>
      <c r="T2605" s="4"/>
      <c r="U2605" s="4"/>
      <c r="V2605" s="4"/>
      <c r="W2605" s="4"/>
      <c r="X2605" s="4"/>
      <c r="Y2605" s="4"/>
      <c r="Z2605" s="4"/>
      <c r="AA2605" s="4"/>
      <c r="AB2605" s="5"/>
    </row>
    <row r="2606" spans="1:28" x14ac:dyDescent="0.35">
      <c r="A2606" s="3"/>
      <c r="B2606" s="4"/>
      <c r="C2606" s="4"/>
      <c r="D2606" s="4"/>
      <c r="E2606" s="4"/>
      <c r="F2606" s="4"/>
      <c r="G2606" s="4"/>
      <c r="H2606" s="4"/>
      <c r="I2606" s="4"/>
      <c r="J2606" s="4"/>
      <c r="K2606" s="4"/>
      <c r="L2606" s="4"/>
      <c r="M2606" s="4"/>
      <c r="N2606" s="4"/>
      <c r="O2606" s="4"/>
      <c r="P2606" s="4"/>
      <c r="Q2606" s="4"/>
      <c r="R2606" s="4"/>
      <c r="S2606" s="4"/>
      <c r="T2606" s="4"/>
      <c r="U2606" s="4"/>
      <c r="V2606" s="4"/>
      <c r="W2606" s="4"/>
      <c r="X2606" s="4"/>
      <c r="Y2606" s="4"/>
      <c r="Z2606" s="4"/>
      <c r="AA2606" s="4"/>
      <c r="AB2606" s="5"/>
    </row>
    <row r="2607" spans="1:28" x14ac:dyDescent="0.35">
      <c r="A2607" s="3"/>
      <c r="B2607" s="4"/>
      <c r="C2607" s="4"/>
      <c r="D2607" s="4"/>
      <c r="E2607" s="4"/>
      <c r="F2607" s="4"/>
      <c r="G2607" s="4"/>
      <c r="H2607" s="4"/>
      <c r="I2607" s="4"/>
      <c r="J2607" s="4"/>
      <c r="K2607" s="4"/>
      <c r="L2607" s="4"/>
      <c r="M2607" s="4"/>
      <c r="N2607" s="4"/>
      <c r="O2607" s="4"/>
      <c r="P2607" s="4"/>
      <c r="Q2607" s="4"/>
      <c r="R2607" s="4"/>
      <c r="S2607" s="4"/>
      <c r="T2607" s="4"/>
      <c r="U2607" s="4"/>
      <c r="V2607" s="4"/>
      <c r="W2607" s="4"/>
      <c r="X2607" s="4"/>
      <c r="Y2607" s="4"/>
      <c r="Z2607" s="4"/>
      <c r="AA2607" s="4"/>
      <c r="AB2607" s="5"/>
    </row>
    <row r="2608" spans="1:28" x14ac:dyDescent="0.35">
      <c r="A2608" s="3"/>
      <c r="B2608" s="4"/>
      <c r="C2608" s="4"/>
      <c r="D2608" s="4"/>
      <c r="E2608" s="4"/>
      <c r="F2608" s="4"/>
      <c r="G2608" s="4"/>
      <c r="H2608" s="4"/>
      <c r="I2608" s="4"/>
      <c r="J2608" s="4"/>
      <c r="K2608" s="4"/>
      <c r="L2608" s="4"/>
      <c r="M2608" s="4"/>
      <c r="N2608" s="4"/>
      <c r="O2608" s="4"/>
      <c r="P2608" s="4"/>
      <c r="Q2608" s="4"/>
      <c r="R2608" s="4"/>
      <c r="S2608" s="4"/>
      <c r="T2608" s="4"/>
      <c r="U2608" s="4"/>
      <c r="V2608" s="4"/>
      <c r="W2608" s="4"/>
      <c r="X2608" s="4"/>
      <c r="Y2608" s="4"/>
      <c r="Z2608" s="4"/>
      <c r="AA2608" s="4"/>
      <c r="AB2608" s="5"/>
    </row>
    <row r="2609" spans="1:28" x14ac:dyDescent="0.35">
      <c r="A2609" s="3"/>
      <c r="B2609" s="4"/>
      <c r="C2609" s="4"/>
      <c r="D2609" s="4"/>
      <c r="E2609" s="4"/>
      <c r="F2609" s="4"/>
      <c r="G2609" s="4"/>
      <c r="H2609" s="4"/>
      <c r="I2609" s="4"/>
      <c r="J2609" s="4"/>
      <c r="K2609" s="4"/>
      <c r="L2609" s="4"/>
      <c r="M2609" s="4"/>
      <c r="N2609" s="4"/>
      <c r="O2609" s="4"/>
      <c r="P2609" s="4"/>
      <c r="Q2609" s="4"/>
      <c r="R2609" s="4"/>
      <c r="S2609" s="4"/>
      <c r="T2609" s="4"/>
      <c r="U2609" s="4"/>
      <c r="V2609" s="4"/>
      <c r="W2609" s="4"/>
      <c r="X2609" s="4"/>
      <c r="Y2609" s="4"/>
      <c r="Z2609" s="4"/>
      <c r="AA2609" s="4"/>
      <c r="AB2609" s="5"/>
    </row>
    <row r="2610" spans="1:28" x14ac:dyDescent="0.35">
      <c r="A2610" s="3"/>
      <c r="B2610" s="4"/>
      <c r="C2610" s="4"/>
      <c r="D2610" s="4"/>
      <c r="E2610" s="4"/>
      <c r="F2610" s="4"/>
      <c r="G2610" s="4"/>
      <c r="H2610" s="4"/>
      <c r="I2610" s="4"/>
      <c r="J2610" s="4"/>
      <c r="K2610" s="4"/>
      <c r="L2610" s="4"/>
      <c r="M2610" s="4"/>
      <c r="N2610" s="4"/>
      <c r="O2610" s="4"/>
      <c r="P2610" s="4"/>
      <c r="Q2610" s="4"/>
      <c r="R2610" s="4"/>
      <c r="S2610" s="4"/>
      <c r="T2610" s="4"/>
      <c r="U2610" s="4"/>
      <c r="V2610" s="4"/>
      <c r="W2610" s="4"/>
      <c r="X2610" s="4"/>
      <c r="Y2610" s="4"/>
      <c r="Z2610" s="4"/>
      <c r="AA2610" s="4"/>
      <c r="AB2610" s="5"/>
    </row>
    <row r="2611" spans="1:28" x14ac:dyDescent="0.35">
      <c r="A2611" s="3"/>
      <c r="B2611" s="4"/>
      <c r="C2611" s="4"/>
      <c r="D2611" s="4"/>
      <c r="E2611" s="4"/>
      <c r="F2611" s="4"/>
      <c r="G2611" s="4"/>
      <c r="H2611" s="4"/>
      <c r="I2611" s="4"/>
      <c r="J2611" s="4"/>
      <c r="K2611" s="4"/>
      <c r="L2611" s="4"/>
      <c r="M2611" s="4"/>
      <c r="N2611" s="4"/>
      <c r="O2611" s="4"/>
      <c r="P2611" s="4"/>
      <c r="Q2611" s="4"/>
      <c r="R2611" s="4"/>
      <c r="S2611" s="4"/>
      <c r="T2611" s="4"/>
      <c r="U2611" s="4"/>
      <c r="V2611" s="4"/>
      <c r="W2611" s="4"/>
      <c r="X2611" s="4"/>
      <c r="Y2611" s="4"/>
      <c r="Z2611" s="4"/>
      <c r="AA2611" s="4"/>
      <c r="AB2611" s="5"/>
    </row>
    <row r="2612" spans="1:28" x14ac:dyDescent="0.35">
      <c r="A2612" s="3"/>
      <c r="B2612" s="4"/>
      <c r="C2612" s="4"/>
      <c r="D2612" s="4"/>
      <c r="E2612" s="4"/>
      <c r="F2612" s="4"/>
      <c r="G2612" s="4"/>
      <c r="H2612" s="4"/>
      <c r="I2612" s="4"/>
      <c r="J2612" s="4"/>
      <c r="K2612" s="4"/>
      <c r="L2612" s="4"/>
      <c r="M2612" s="4"/>
      <c r="N2612" s="4"/>
      <c r="O2612" s="4"/>
      <c r="P2612" s="4"/>
      <c r="Q2612" s="4"/>
      <c r="R2612" s="4"/>
      <c r="S2612" s="4"/>
      <c r="T2612" s="4"/>
      <c r="U2612" s="4"/>
      <c r="V2612" s="4"/>
      <c r="W2612" s="4"/>
      <c r="X2612" s="4"/>
      <c r="Y2612" s="4"/>
      <c r="Z2612" s="4"/>
      <c r="AA2612" s="4"/>
      <c r="AB2612" s="5"/>
    </row>
    <row r="2613" spans="1:28" x14ac:dyDescent="0.35">
      <c r="A2613" s="3"/>
      <c r="B2613" s="4"/>
      <c r="C2613" s="4"/>
      <c r="D2613" s="4"/>
      <c r="E2613" s="4"/>
      <c r="F2613" s="4"/>
      <c r="G2613" s="4"/>
      <c r="H2613" s="4"/>
      <c r="I2613" s="4"/>
      <c r="J2613" s="4"/>
      <c r="K2613" s="4"/>
      <c r="L2613" s="4"/>
      <c r="M2613" s="4"/>
      <c r="N2613" s="4"/>
      <c r="O2613" s="4"/>
      <c r="P2613" s="4"/>
      <c r="Q2613" s="4"/>
      <c r="R2613" s="4"/>
      <c r="S2613" s="4"/>
      <c r="T2613" s="4"/>
      <c r="U2613" s="4"/>
      <c r="V2613" s="4"/>
      <c r="W2613" s="4"/>
      <c r="X2613" s="4"/>
      <c r="Y2613" s="4"/>
      <c r="Z2613" s="4"/>
      <c r="AA2613" s="4"/>
      <c r="AB2613" s="5"/>
    </row>
    <row r="2614" spans="1:28" x14ac:dyDescent="0.35">
      <c r="A2614" s="3"/>
      <c r="B2614" s="4"/>
      <c r="C2614" s="4"/>
      <c r="D2614" s="4"/>
      <c r="E2614" s="4"/>
      <c r="F2614" s="4"/>
      <c r="G2614" s="4"/>
      <c r="H2614" s="4"/>
      <c r="I2614" s="4"/>
      <c r="J2614" s="4"/>
      <c r="K2614" s="4"/>
      <c r="L2614" s="4"/>
      <c r="M2614" s="4"/>
      <c r="N2614" s="4"/>
      <c r="O2614" s="4"/>
      <c r="P2614" s="4"/>
      <c r="Q2614" s="4"/>
      <c r="R2614" s="4"/>
      <c r="S2614" s="4"/>
      <c r="T2614" s="4"/>
      <c r="U2614" s="4"/>
      <c r="V2614" s="4"/>
      <c r="W2614" s="4"/>
      <c r="X2614" s="4"/>
      <c r="Y2614" s="4"/>
      <c r="Z2614" s="4"/>
      <c r="AA2614" s="4"/>
      <c r="AB2614" s="5"/>
    </row>
    <row r="2615" spans="1:28" x14ac:dyDescent="0.35">
      <c r="A2615" s="3"/>
      <c r="B2615" s="4"/>
      <c r="C2615" s="4"/>
      <c r="D2615" s="4"/>
      <c r="E2615" s="4"/>
      <c r="F2615" s="4"/>
      <c r="G2615" s="4"/>
      <c r="H2615" s="4"/>
      <c r="I2615" s="4"/>
      <c r="J2615" s="4"/>
      <c r="K2615" s="4"/>
      <c r="L2615" s="4"/>
      <c r="M2615" s="4"/>
      <c r="N2615" s="4"/>
      <c r="O2615" s="4"/>
      <c r="P2615" s="4"/>
      <c r="Q2615" s="4"/>
      <c r="R2615" s="4"/>
      <c r="S2615" s="4"/>
      <c r="T2615" s="4"/>
      <c r="U2615" s="4"/>
      <c r="V2615" s="4"/>
      <c r="W2615" s="4"/>
      <c r="X2615" s="4"/>
      <c r="Y2615" s="4"/>
      <c r="Z2615" s="4"/>
      <c r="AA2615" s="4"/>
      <c r="AB2615" s="5"/>
    </row>
    <row r="2616" spans="1:28" x14ac:dyDescent="0.35">
      <c r="A2616" s="3"/>
      <c r="B2616" s="4"/>
      <c r="C2616" s="4"/>
      <c r="D2616" s="4"/>
      <c r="E2616" s="4"/>
      <c r="F2616" s="4"/>
      <c r="G2616" s="4"/>
      <c r="H2616" s="4"/>
      <c r="I2616" s="4"/>
      <c r="J2616" s="4"/>
      <c r="K2616" s="4"/>
      <c r="L2616" s="4"/>
      <c r="M2616" s="4"/>
      <c r="N2616" s="4"/>
      <c r="O2616" s="4"/>
      <c r="P2616" s="4"/>
      <c r="Q2616" s="4"/>
      <c r="R2616" s="4"/>
      <c r="S2616" s="4"/>
      <c r="T2616" s="4"/>
      <c r="U2616" s="4"/>
      <c r="V2616" s="4"/>
      <c r="W2616" s="4"/>
      <c r="X2616" s="4"/>
      <c r="Y2616" s="4"/>
      <c r="Z2616" s="4"/>
      <c r="AA2616" s="4"/>
      <c r="AB2616" s="5"/>
    </row>
    <row r="2617" spans="1:28" x14ac:dyDescent="0.35">
      <c r="A2617" s="3"/>
      <c r="B2617" s="4"/>
      <c r="C2617" s="4"/>
      <c r="D2617" s="4"/>
      <c r="E2617" s="4"/>
      <c r="F2617" s="4"/>
      <c r="G2617" s="4"/>
      <c r="H2617" s="4"/>
      <c r="I2617" s="4"/>
      <c r="J2617" s="4"/>
      <c r="K2617" s="4"/>
      <c r="L2617" s="4"/>
      <c r="M2617" s="4"/>
      <c r="N2617" s="4"/>
      <c r="O2617" s="4"/>
      <c r="P2617" s="4"/>
      <c r="Q2617" s="4"/>
      <c r="R2617" s="4"/>
      <c r="S2617" s="4"/>
      <c r="T2617" s="4"/>
      <c r="U2617" s="4"/>
      <c r="V2617" s="4"/>
      <c r="W2617" s="4"/>
      <c r="X2617" s="4"/>
      <c r="Y2617" s="4"/>
      <c r="Z2617" s="4"/>
      <c r="AA2617" s="4"/>
      <c r="AB2617" s="5"/>
    </row>
    <row r="2618" spans="1:28" x14ac:dyDescent="0.35">
      <c r="A2618" s="3"/>
      <c r="B2618" s="4"/>
      <c r="C2618" s="4"/>
      <c r="D2618" s="4"/>
      <c r="E2618" s="4"/>
      <c r="F2618" s="4"/>
      <c r="G2618" s="4"/>
      <c r="H2618" s="4"/>
      <c r="I2618" s="4"/>
      <c r="J2618" s="4"/>
      <c r="K2618" s="4"/>
      <c r="L2618" s="4"/>
      <c r="M2618" s="4"/>
      <c r="N2618" s="4"/>
      <c r="O2618" s="4"/>
      <c r="P2618" s="4"/>
      <c r="Q2618" s="4"/>
      <c r="R2618" s="4"/>
      <c r="S2618" s="4"/>
      <c r="T2618" s="4"/>
      <c r="U2618" s="4"/>
      <c r="V2618" s="4"/>
      <c r="W2618" s="4"/>
      <c r="X2618" s="4"/>
      <c r="Y2618" s="4"/>
      <c r="Z2618" s="4"/>
      <c r="AA2618" s="4"/>
      <c r="AB2618" s="5"/>
    </row>
    <row r="2619" spans="1:28" x14ac:dyDescent="0.35">
      <c r="A2619" s="3"/>
      <c r="B2619" s="4"/>
      <c r="C2619" s="4"/>
      <c r="D2619" s="4"/>
      <c r="E2619" s="4"/>
      <c r="F2619" s="4"/>
      <c r="G2619" s="4"/>
      <c r="H2619" s="4"/>
      <c r="I2619" s="4"/>
      <c r="J2619" s="4"/>
      <c r="K2619" s="4"/>
      <c r="L2619" s="4"/>
      <c r="M2619" s="4"/>
      <c r="N2619" s="4"/>
      <c r="O2619" s="4"/>
      <c r="P2619" s="4"/>
      <c r="Q2619" s="4"/>
      <c r="R2619" s="4"/>
      <c r="S2619" s="4"/>
      <c r="T2619" s="4"/>
      <c r="U2619" s="4"/>
      <c r="V2619" s="4"/>
      <c r="W2619" s="4"/>
      <c r="X2619" s="4"/>
      <c r="Y2619" s="4"/>
      <c r="Z2619" s="4"/>
      <c r="AA2619" s="4"/>
      <c r="AB2619" s="5"/>
    </row>
    <row r="2620" spans="1:28" x14ac:dyDescent="0.35">
      <c r="A2620" s="3"/>
      <c r="B2620" s="4"/>
      <c r="C2620" s="4"/>
      <c r="D2620" s="4"/>
      <c r="E2620" s="4"/>
      <c r="F2620" s="4"/>
      <c r="G2620" s="4"/>
      <c r="H2620" s="4"/>
      <c r="I2620" s="4"/>
      <c r="J2620" s="4"/>
      <c r="K2620" s="4"/>
      <c r="L2620" s="4"/>
      <c r="M2620" s="4"/>
      <c r="N2620" s="4"/>
      <c r="O2620" s="4"/>
      <c r="P2620" s="4"/>
      <c r="Q2620" s="4"/>
      <c r="R2620" s="4"/>
      <c r="S2620" s="4"/>
      <c r="T2620" s="4"/>
      <c r="U2620" s="4"/>
      <c r="V2620" s="4"/>
      <c r="W2620" s="4"/>
      <c r="X2620" s="4"/>
      <c r="Y2620" s="4"/>
      <c r="Z2620" s="4"/>
      <c r="AA2620" s="4"/>
      <c r="AB2620" s="5"/>
    </row>
    <row r="2621" spans="1:28" x14ac:dyDescent="0.35">
      <c r="A2621" s="3"/>
      <c r="B2621" s="4"/>
      <c r="C2621" s="4"/>
      <c r="D2621" s="4"/>
      <c r="E2621" s="4"/>
      <c r="F2621" s="4"/>
      <c r="G2621" s="4"/>
      <c r="H2621" s="4"/>
      <c r="I2621" s="4"/>
      <c r="J2621" s="4"/>
      <c r="K2621" s="4"/>
      <c r="L2621" s="4"/>
      <c r="M2621" s="4"/>
      <c r="N2621" s="4"/>
      <c r="O2621" s="4"/>
      <c r="P2621" s="4"/>
      <c r="Q2621" s="4"/>
      <c r="R2621" s="4"/>
      <c r="S2621" s="4"/>
      <c r="T2621" s="4"/>
      <c r="U2621" s="4"/>
      <c r="V2621" s="4"/>
      <c r="W2621" s="4"/>
      <c r="X2621" s="4"/>
      <c r="Y2621" s="4"/>
      <c r="Z2621" s="4"/>
      <c r="AA2621" s="4"/>
      <c r="AB2621" s="5"/>
    </row>
    <row r="2622" spans="1:28" x14ac:dyDescent="0.35">
      <c r="A2622" s="3"/>
      <c r="B2622" s="4"/>
      <c r="C2622" s="4"/>
      <c r="D2622" s="4"/>
      <c r="E2622" s="4"/>
      <c r="F2622" s="4"/>
      <c r="G2622" s="4"/>
      <c r="H2622" s="4"/>
      <c r="I2622" s="4"/>
      <c r="J2622" s="4"/>
      <c r="K2622" s="4"/>
      <c r="L2622" s="4"/>
      <c r="M2622" s="4"/>
      <c r="N2622" s="4"/>
      <c r="O2622" s="4"/>
      <c r="P2622" s="4"/>
      <c r="Q2622" s="4"/>
      <c r="R2622" s="4"/>
      <c r="S2622" s="4"/>
      <c r="T2622" s="4"/>
      <c r="U2622" s="4"/>
      <c r="V2622" s="4"/>
      <c r="W2622" s="4"/>
      <c r="X2622" s="4"/>
      <c r="Y2622" s="4"/>
      <c r="Z2622" s="4"/>
      <c r="AA2622" s="4"/>
      <c r="AB2622" s="5"/>
    </row>
    <row r="2623" spans="1:28" x14ac:dyDescent="0.35">
      <c r="A2623" s="3"/>
      <c r="B2623" s="4"/>
      <c r="C2623" s="4"/>
      <c r="D2623" s="4"/>
      <c r="E2623" s="4"/>
      <c r="F2623" s="4"/>
      <c r="G2623" s="4"/>
      <c r="H2623" s="4"/>
      <c r="I2623" s="4"/>
      <c r="J2623" s="4"/>
      <c r="K2623" s="4"/>
      <c r="L2623" s="4"/>
      <c r="M2623" s="4"/>
      <c r="N2623" s="4"/>
      <c r="O2623" s="4"/>
      <c r="P2623" s="4"/>
      <c r="Q2623" s="4"/>
      <c r="R2623" s="4"/>
      <c r="S2623" s="4"/>
      <c r="T2623" s="4"/>
      <c r="U2623" s="4"/>
      <c r="V2623" s="4"/>
      <c r="W2623" s="4"/>
      <c r="X2623" s="4"/>
      <c r="Y2623" s="4"/>
      <c r="Z2623" s="4"/>
      <c r="AA2623" s="4"/>
      <c r="AB2623" s="5"/>
    </row>
    <row r="2624" spans="1:28" x14ac:dyDescent="0.35">
      <c r="A2624" s="3"/>
      <c r="B2624" s="4"/>
      <c r="C2624" s="4"/>
      <c r="D2624" s="4"/>
      <c r="E2624" s="4"/>
      <c r="F2624" s="4"/>
      <c r="G2624" s="4"/>
      <c r="H2624" s="4"/>
      <c r="I2624" s="4"/>
      <c r="J2624" s="4"/>
      <c r="K2624" s="4"/>
      <c r="L2624" s="4"/>
      <c r="M2624" s="4"/>
      <c r="N2624" s="4"/>
      <c r="O2624" s="4"/>
      <c r="P2624" s="4"/>
      <c r="Q2624" s="4"/>
      <c r="R2624" s="4"/>
      <c r="S2624" s="4"/>
      <c r="T2624" s="4"/>
      <c r="U2624" s="4"/>
      <c r="V2624" s="4"/>
      <c r="W2624" s="4"/>
      <c r="X2624" s="4"/>
      <c r="Y2624" s="4"/>
      <c r="Z2624" s="4"/>
      <c r="AA2624" s="4"/>
      <c r="AB2624" s="5"/>
    </row>
    <row r="2625" spans="1:28" x14ac:dyDescent="0.35">
      <c r="A2625" s="3"/>
      <c r="B2625" s="4"/>
      <c r="C2625" s="4"/>
      <c r="D2625" s="4"/>
      <c r="E2625" s="4"/>
      <c r="F2625" s="4"/>
      <c r="G2625" s="4"/>
      <c r="H2625" s="4"/>
      <c r="I2625" s="4"/>
      <c r="J2625" s="4"/>
      <c r="K2625" s="4"/>
      <c r="L2625" s="4"/>
      <c r="M2625" s="4"/>
      <c r="N2625" s="4"/>
      <c r="O2625" s="4"/>
      <c r="P2625" s="4"/>
      <c r="Q2625" s="4"/>
      <c r="R2625" s="4"/>
      <c r="S2625" s="4"/>
      <c r="T2625" s="4"/>
      <c r="U2625" s="4"/>
      <c r="V2625" s="4"/>
      <c r="W2625" s="4"/>
      <c r="X2625" s="4"/>
      <c r="Y2625" s="4"/>
      <c r="Z2625" s="4"/>
      <c r="AA2625" s="4"/>
      <c r="AB2625" s="5"/>
    </row>
    <row r="2626" spans="1:28" x14ac:dyDescent="0.35">
      <c r="A2626" s="3"/>
      <c r="B2626" s="4"/>
      <c r="C2626" s="4"/>
      <c r="D2626" s="4"/>
      <c r="E2626" s="4"/>
      <c r="F2626" s="4"/>
      <c r="G2626" s="4"/>
      <c r="H2626" s="4"/>
      <c r="I2626" s="4"/>
      <c r="J2626" s="4"/>
      <c r="K2626" s="4"/>
      <c r="L2626" s="4"/>
      <c r="M2626" s="4"/>
      <c r="N2626" s="4"/>
      <c r="O2626" s="4"/>
      <c r="P2626" s="4"/>
      <c r="Q2626" s="4"/>
      <c r="R2626" s="4"/>
      <c r="S2626" s="4"/>
      <c r="T2626" s="4"/>
      <c r="U2626" s="4"/>
      <c r="V2626" s="4"/>
      <c r="W2626" s="4"/>
      <c r="X2626" s="4"/>
      <c r="Y2626" s="4"/>
      <c r="Z2626" s="4"/>
      <c r="AA2626" s="4"/>
      <c r="AB2626" s="5"/>
    </row>
    <row r="2627" spans="1:28" x14ac:dyDescent="0.35">
      <c r="A2627" s="3"/>
      <c r="B2627" s="4"/>
      <c r="C2627" s="4"/>
      <c r="D2627" s="4"/>
      <c r="E2627" s="4"/>
      <c r="F2627" s="4"/>
      <c r="G2627" s="4"/>
      <c r="H2627" s="4"/>
      <c r="I2627" s="4"/>
      <c r="J2627" s="4"/>
      <c r="K2627" s="4"/>
      <c r="L2627" s="4"/>
      <c r="M2627" s="4"/>
      <c r="N2627" s="4"/>
      <c r="O2627" s="4"/>
      <c r="P2627" s="4"/>
      <c r="Q2627" s="4"/>
      <c r="R2627" s="4"/>
      <c r="S2627" s="4"/>
      <c r="T2627" s="4"/>
      <c r="U2627" s="4"/>
      <c r="V2627" s="4"/>
      <c r="W2627" s="4"/>
      <c r="X2627" s="4"/>
      <c r="Y2627" s="4"/>
      <c r="Z2627" s="4"/>
      <c r="AA2627" s="4"/>
      <c r="AB2627" s="5"/>
    </row>
    <row r="2628" spans="1:28" x14ac:dyDescent="0.35">
      <c r="A2628" s="3"/>
      <c r="B2628" s="4"/>
      <c r="C2628" s="4"/>
      <c r="D2628" s="4"/>
      <c r="E2628" s="4"/>
      <c r="F2628" s="4"/>
      <c r="G2628" s="4"/>
      <c r="H2628" s="4"/>
      <c r="I2628" s="4"/>
      <c r="J2628" s="4"/>
      <c r="K2628" s="4"/>
      <c r="L2628" s="4"/>
      <c r="M2628" s="4"/>
      <c r="N2628" s="4"/>
      <c r="O2628" s="4"/>
      <c r="P2628" s="4"/>
      <c r="Q2628" s="4"/>
      <c r="R2628" s="4"/>
      <c r="S2628" s="4"/>
      <c r="T2628" s="4"/>
      <c r="U2628" s="4"/>
      <c r="V2628" s="4"/>
      <c r="W2628" s="4"/>
      <c r="X2628" s="4"/>
      <c r="Y2628" s="4"/>
      <c r="Z2628" s="4"/>
      <c r="AA2628" s="4"/>
      <c r="AB2628" s="5"/>
    </row>
    <row r="2629" spans="1:28" x14ac:dyDescent="0.35">
      <c r="A2629" s="3"/>
      <c r="B2629" s="4"/>
      <c r="C2629" s="4"/>
      <c r="D2629" s="4"/>
      <c r="E2629" s="4"/>
      <c r="F2629" s="4"/>
      <c r="G2629" s="4"/>
      <c r="H2629" s="4"/>
      <c r="I2629" s="4"/>
      <c r="J2629" s="4"/>
      <c r="K2629" s="4"/>
      <c r="L2629" s="4"/>
      <c r="M2629" s="4"/>
      <c r="N2629" s="4"/>
      <c r="O2629" s="4"/>
      <c r="P2629" s="4"/>
      <c r="Q2629" s="4"/>
      <c r="R2629" s="4"/>
      <c r="S2629" s="4"/>
      <c r="T2629" s="4"/>
      <c r="U2629" s="4"/>
      <c r="V2629" s="4"/>
      <c r="W2629" s="4"/>
      <c r="X2629" s="4"/>
      <c r="Y2629" s="4"/>
      <c r="Z2629" s="4"/>
      <c r="AA2629" s="4"/>
      <c r="AB2629" s="5"/>
    </row>
    <row r="2630" spans="1:28" x14ac:dyDescent="0.35">
      <c r="A2630" s="3"/>
      <c r="B2630" s="4"/>
      <c r="C2630" s="4"/>
      <c r="D2630" s="4"/>
      <c r="E2630" s="4"/>
      <c r="F2630" s="4"/>
      <c r="G2630" s="4"/>
      <c r="H2630" s="4"/>
      <c r="I2630" s="4"/>
      <c r="J2630" s="4"/>
      <c r="K2630" s="4"/>
      <c r="L2630" s="4"/>
      <c r="M2630" s="4"/>
      <c r="N2630" s="4"/>
      <c r="O2630" s="4"/>
      <c r="P2630" s="4"/>
      <c r="Q2630" s="4"/>
      <c r="R2630" s="4"/>
      <c r="S2630" s="4"/>
      <c r="T2630" s="4"/>
      <c r="U2630" s="4"/>
      <c r="V2630" s="4"/>
      <c r="W2630" s="4"/>
      <c r="X2630" s="4"/>
      <c r="Y2630" s="4"/>
      <c r="Z2630" s="4"/>
      <c r="AA2630" s="4"/>
      <c r="AB2630" s="5"/>
    </row>
    <row r="2631" spans="1:28" x14ac:dyDescent="0.35">
      <c r="A2631" s="3"/>
      <c r="B2631" s="4"/>
      <c r="C2631" s="4"/>
      <c r="D2631" s="4"/>
      <c r="E2631" s="4"/>
      <c r="F2631" s="4"/>
      <c r="G2631" s="4"/>
      <c r="H2631" s="4"/>
      <c r="I2631" s="4"/>
      <c r="J2631" s="4"/>
      <c r="K2631" s="4"/>
      <c r="L2631" s="4"/>
      <c r="M2631" s="4"/>
      <c r="N2631" s="4"/>
      <c r="O2631" s="4"/>
      <c r="P2631" s="4"/>
      <c r="Q2631" s="4"/>
      <c r="R2631" s="4"/>
      <c r="S2631" s="4"/>
      <c r="T2631" s="4"/>
      <c r="U2631" s="4"/>
      <c r="V2631" s="4"/>
      <c r="W2631" s="4"/>
      <c r="X2631" s="4"/>
      <c r="Y2631" s="4"/>
      <c r="Z2631" s="4"/>
      <c r="AA2631" s="4"/>
      <c r="AB2631" s="5"/>
    </row>
    <row r="2632" spans="1:28" x14ac:dyDescent="0.35">
      <c r="A2632" s="3"/>
      <c r="B2632" s="4"/>
      <c r="C2632" s="4"/>
      <c r="D2632" s="4"/>
      <c r="E2632" s="4"/>
      <c r="F2632" s="4"/>
      <c r="G2632" s="4"/>
      <c r="H2632" s="4"/>
      <c r="I2632" s="4"/>
      <c r="J2632" s="4"/>
      <c r="K2632" s="4"/>
      <c r="L2632" s="4"/>
      <c r="M2632" s="4"/>
      <c r="N2632" s="4"/>
      <c r="O2632" s="4"/>
      <c r="P2632" s="4"/>
      <c r="Q2632" s="4"/>
      <c r="R2632" s="4"/>
      <c r="S2632" s="4"/>
      <c r="T2632" s="4"/>
      <c r="U2632" s="4"/>
      <c r="V2632" s="4"/>
      <c r="W2632" s="4"/>
      <c r="X2632" s="4"/>
      <c r="Y2632" s="4"/>
      <c r="Z2632" s="4"/>
      <c r="AA2632" s="4"/>
      <c r="AB2632" s="5"/>
    </row>
    <row r="2633" spans="1:28" x14ac:dyDescent="0.35">
      <c r="A2633" s="3"/>
      <c r="B2633" s="4"/>
      <c r="C2633" s="4"/>
      <c r="D2633" s="4"/>
      <c r="E2633" s="4"/>
      <c r="F2633" s="4"/>
      <c r="G2633" s="4"/>
      <c r="H2633" s="4"/>
      <c r="I2633" s="4"/>
      <c r="J2633" s="4"/>
      <c r="K2633" s="4"/>
      <c r="L2633" s="4"/>
      <c r="M2633" s="4"/>
      <c r="N2633" s="4"/>
      <c r="O2633" s="4"/>
      <c r="P2633" s="4"/>
      <c r="Q2633" s="4"/>
      <c r="R2633" s="4"/>
      <c r="S2633" s="4"/>
      <c r="T2633" s="4"/>
      <c r="U2633" s="4"/>
      <c r="V2633" s="4"/>
      <c r="W2633" s="4"/>
      <c r="X2633" s="4"/>
      <c r="Y2633" s="4"/>
      <c r="Z2633" s="4"/>
      <c r="AA2633" s="4"/>
      <c r="AB2633" s="5"/>
    </row>
    <row r="2634" spans="1:28" x14ac:dyDescent="0.35">
      <c r="A2634" s="3"/>
      <c r="B2634" s="4"/>
      <c r="C2634" s="4"/>
      <c r="D2634" s="4"/>
      <c r="E2634" s="4"/>
      <c r="F2634" s="4"/>
      <c r="G2634" s="4"/>
      <c r="H2634" s="4"/>
      <c r="I2634" s="4"/>
      <c r="J2634" s="4"/>
      <c r="K2634" s="4"/>
      <c r="L2634" s="4"/>
      <c r="M2634" s="4"/>
      <c r="N2634" s="4"/>
      <c r="O2634" s="4"/>
      <c r="P2634" s="4"/>
      <c r="Q2634" s="4"/>
      <c r="R2634" s="4"/>
      <c r="S2634" s="4"/>
      <c r="T2634" s="4"/>
      <c r="U2634" s="4"/>
      <c r="V2634" s="4"/>
      <c r="W2634" s="4"/>
      <c r="X2634" s="4"/>
      <c r="Y2634" s="4"/>
      <c r="Z2634" s="4"/>
      <c r="AA2634" s="4"/>
      <c r="AB2634" s="5"/>
    </row>
    <row r="2635" spans="1:28" x14ac:dyDescent="0.35">
      <c r="A2635" s="3"/>
      <c r="B2635" s="4"/>
      <c r="C2635" s="4"/>
      <c r="D2635" s="4"/>
      <c r="E2635" s="4"/>
      <c r="F2635" s="4"/>
      <c r="G2635" s="4"/>
      <c r="H2635" s="4"/>
      <c r="I2635" s="4"/>
      <c r="J2635" s="4"/>
      <c r="K2635" s="4"/>
      <c r="L2635" s="4"/>
      <c r="M2635" s="4"/>
      <c r="N2635" s="4"/>
      <c r="O2635" s="4"/>
      <c r="P2635" s="4"/>
      <c r="Q2635" s="4"/>
      <c r="R2635" s="4"/>
      <c r="S2635" s="4"/>
      <c r="T2635" s="4"/>
      <c r="U2635" s="4"/>
      <c r="V2635" s="4"/>
      <c r="W2635" s="4"/>
      <c r="X2635" s="4"/>
      <c r="Y2635" s="4"/>
      <c r="Z2635" s="4"/>
      <c r="AA2635" s="4"/>
      <c r="AB2635" s="5"/>
    </row>
    <row r="2636" spans="1:28" x14ac:dyDescent="0.35">
      <c r="A2636" s="3"/>
      <c r="B2636" s="4"/>
      <c r="C2636" s="4"/>
      <c r="D2636" s="4"/>
      <c r="E2636" s="4"/>
      <c r="F2636" s="4"/>
      <c r="G2636" s="4"/>
      <c r="H2636" s="4"/>
      <c r="I2636" s="4"/>
      <c r="J2636" s="4"/>
      <c r="K2636" s="4"/>
      <c r="L2636" s="4"/>
      <c r="M2636" s="4"/>
      <c r="N2636" s="4"/>
      <c r="O2636" s="4"/>
      <c r="P2636" s="4"/>
      <c r="Q2636" s="4"/>
      <c r="R2636" s="4"/>
      <c r="S2636" s="4"/>
      <c r="T2636" s="4"/>
      <c r="U2636" s="4"/>
      <c r="V2636" s="4"/>
      <c r="W2636" s="4"/>
      <c r="X2636" s="4"/>
      <c r="Y2636" s="4"/>
      <c r="Z2636" s="4"/>
      <c r="AA2636" s="4"/>
      <c r="AB2636" s="5"/>
    </row>
    <row r="2637" spans="1:28" x14ac:dyDescent="0.35">
      <c r="A2637" s="3"/>
      <c r="B2637" s="4"/>
      <c r="C2637" s="4"/>
      <c r="D2637" s="4"/>
      <c r="E2637" s="4"/>
      <c r="F2637" s="4"/>
      <c r="G2637" s="4"/>
      <c r="H2637" s="4"/>
      <c r="I2637" s="4"/>
      <c r="J2637" s="4"/>
      <c r="K2637" s="4"/>
      <c r="L2637" s="4"/>
      <c r="M2637" s="4"/>
      <c r="N2637" s="4"/>
      <c r="O2637" s="4"/>
      <c r="P2637" s="4"/>
      <c r="Q2637" s="4"/>
      <c r="R2637" s="4"/>
      <c r="S2637" s="4"/>
      <c r="T2637" s="4"/>
      <c r="U2637" s="4"/>
      <c r="V2637" s="4"/>
      <c r="W2637" s="4"/>
      <c r="X2637" s="4"/>
      <c r="Y2637" s="4"/>
      <c r="Z2637" s="4"/>
      <c r="AA2637" s="4"/>
      <c r="AB2637" s="5"/>
    </row>
    <row r="2638" spans="1:28" x14ac:dyDescent="0.35">
      <c r="A2638" s="3"/>
      <c r="B2638" s="4"/>
      <c r="C2638" s="4"/>
      <c r="D2638" s="4"/>
      <c r="E2638" s="4"/>
      <c r="F2638" s="4"/>
      <c r="G2638" s="4"/>
      <c r="H2638" s="4"/>
      <c r="I2638" s="4"/>
      <c r="J2638" s="4"/>
      <c r="K2638" s="4"/>
      <c r="L2638" s="4"/>
      <c r="M2638" s="4"/>
      <c r="N2638" s="4"/>
      <c r="O2638" s="4"/>
      <c r="P2638" s="4"/>
      <c r="Q2638" s="4"/>
      <c r="R2638" s="4"/>
      <c r="S2638" s="4"/>
      <c r="T2638" s="4"/>
      <c r="U2638" s="4"/>
      <c r="V2638" s="4"/>
      <c r="W2638" s="4"/>
      <c r="X2638" s="4"/>
      <c r="Y2638" s="4"/>
      <c r="Z2638" s="4"/>
      <c r="AA2638" s="4"/>
      <c r="AB2638" s="5"/>
    </row>
    <row r="2639" spans="1:28" x14ac:dyDescent="0.35">
      <c r="A2639" s="3"/>
      <c r="B2639" s="4"/>
      <c r="C2639" s="4"/>
      <c r="D2639" s="4"/>
      <c r="E2639" s="4"/>
      <c r="F2639" s="4"/>
      <c r="G2639" s="4"/>
      <c r="H2639" s="4"/>
      <c r="I2639" s="4"/>
      <c r="J2639" s="4"/>
      <c r="K2639" s="4"/>
      <c r="L2639" s="4"/>
      <c r="M2639" s="4"/>
      <c r="N2639" s="4"/>
      <c r="O2639" s="4"/>
      <c r="P2639" s="4"/>
      <c r="Q2639" s="4"/>
      <c r="R2639" s="4"/>
      <c r="S2639" s="4"/>
      <c r="T2639" s="4"/>
      <c r="U2639" s="4"/>
      <c r="V2639" s="4"/>
      <c r="W2639" s="4"/>
      <c r="X2639" s="4"/>
      <c r="Y2639" s="4"/>
      <c r="Z2639" s="4"/>
      <c r="AA2639" s="4"/>
      <c r="AB2639" s="5"/>
    </row>
    <row r="2640" spans="1:28" x14ac:dyDescent="0.35">
      <c r="A2640" s="3"/>
      <c r="B2640" s="4"/>
      <c r="C2640" s="4"/>
      <c r="D2640" s="4"/>
      <c r="E2640" s="4"/>
      <c r="F2640" s="4"/>
      <c r="G2640" s="4"/>
      <c r="H2640" s="4"/>
      <c r="I2640" s="4"/>
      <c r="J2640" s="4"/>
      <c r="K2640" s="4"/>
      <c r="L2640" s="4"/>
      <c r="M2640" s="4"/>
      <c r="N2640" s="4"/>
      <c r="O2640" s="4"/>
      <c r="P2640" s="4"/>
      <c r="Q2640" s="4"/>
      <c r="R2640" s="4"/>
      <c r="S2640" s="4"/>
      <c r="T2640" s="4"/>
      <c r="U2640" s="4"/>
      <c r="V2640" s="4"/>
      <c r="W2640" s="4"/>
      <c r="X2640" s="4"/>
      <c r="Y2640" s="4"/>
      <c r="Z2640" s="4"/>
      <c r="AA2640" s="4"/>
      <c r="AB2640" s="5"/>
    </row>
    <row r="2641" spans="1:28" x14ac:dyDescent="0.35">
      <c r="A2641" s="3"/>
      <c r="B2641" s="4"/>
      <c r="C2641" s="4"/>
      <c r="D2641" s="4"/>
      <c r="E2641" s="4"/>
      <c r="F2641" s="4"/>
      <c r="G2641" s="4"/>
      <c r="H2641" s="4"/>
      <c r="I2641" s="4"/>
      <c r="J2641" s="4"/>
      <c r="K2641" s="4"/>
      <c r="L2641" s="4"/>
      <c r="M2641" s="4"/>
      <c r="N2641" s="4"/>
      <c r="O2641" s="4"/>
      <c r="P2641" s="4"/>
      <c r="Q2641" s="4"/>
      <c r="R2641" s="4"/>
      <c r="S2641" s="4"/>
      <c r="T2641" s="4"/>
      <c r="U2641" s="4"/>
      <c r="V2641" s="4"/>
      <c r="W2641" s="4"/>
      <c r="X2641" s="4"/>
      <c r="Y2641" s="4"/>
      <c r="Z2641" s="4"/>
      <c r="AA2641" s="4"/>
      <c r="AB2641" s="5"/>
    </row>
    <row r="2642" spans="1:28" x14ac:dyDescent="0.35">
      <c r="A2642" s="3"/>
      <c r="B2642" s="4"/>
      <c r="C2642" s="4"/>
      <c r="D2642" s="4"/>
      <c r="E2642" s="4"/>
      <c r="F2642" s="4"/>
      <c r="G2642" s="4"/>
      <c r="H2642" s="4"/>
      <c r="I2642" s="4"/>
      <c r="J2642" s="4"/>
      <c r="K2642" s="4"/>
      <c r="L2642" s="4"/>
      <c r="M2642" s="4"/>
      <c r="N2642" s="4"/>
      <c r="O2642" s="4"/>
      <c r="P2642" s="4"/>
      <c r="Q2642" s="4"/>
      <c r="R2642" s="4"/>
      <c r="S2642" s="4"/>
      <c r="T2642" s="4"/>
      <c r="U2642" s="4"/>
      <c r="V2642" s="4"/>
      <c r="W2642" s="4"/>
      <c r="X2642" s="4"/>
      <c r="Y2642" s="4"/>
      <c r="Z2642" s="4"/>
      <c r="AA2642" s="4"/>
      <c r="AB2642" s="5"/>
    </row>
    <row r="2643" spans="1:28" x14ac:dyDescent="0.35">
      <c r="A2643" s="3"/>
      <c r="B2643" s="4"/>
      <c r="C2643" s="4"/>
      <c r="D2643" s="4"/>
      <c r="E2643" s="4"/>
      <c r="F2643" s="4"/>
      <c r="G2643" s="4"/>
      <c r="H2643" s="4"/>
      <c r="I2643" s="4"/>
      <c r="J2643" s="4"/>
      <c r="K2643" s="4"/>
      <c r="L2643" s="4"/>
      <c r="M2643" s="4"/>
      <c r="N2643" s="4"/>
      <c r="O2643" s="4"/>
      <c r="P2643" s="4"/>
      <c r="Q2643" s="4"/>
      <c r="R2643" s="4"/>
      <c r="S2643" s="4"/>
      <c r="T2643" s="4"/>
      <c r="U2643" s="4"/>
      <c r="V2643" s="4"/>
      <c r="W2643" s="4"/>
      <c r="X2643" s="4"/>
      <c r="Y2643" s="4"/>
      <c r="Z2643" s="4"/>
      <c r="AA2643" s="4"/>
      <c r="AB2643" s="5"/>
    </row>
    <row r="2644" spans="1:28" x14ac:dyDescent="0.35">
      <c r="A2644" s="3"/>
      <c r="B2644" s="4"/>
      <c r="C2644" s="4"/>
      <c r="D2644" s="4"/>
      <c r="E2644" s="4"/>
      <c r="F2644" s="4"/>
      <c r="G2644" s="4"/>
      <c r="H2644" s="4"/>
      <c r="I2644" s="4"/>
      <c r="J2644" s="4"/>
      <c r="K2644" s="4"/>
      <c r="L2644" s="4"/>
      <c r="M2644" s="4"/>
      <c r="N2644" s="4"/>
      <c r="O2644" s="4"/>
      <c r="P2644" s="4"/>
      <c r="Q2644" s="4"/>
      <c r="R2644" s="4"/>
      <c r="S2644" s="4"/>
      <c r="T2644" s="4"/>
      <c r="U2644" s="4"/>
      <c r="V2644" s="4"/>
      <c r="W2644" s="4"/>
      <c r="X2644" s="4"/>
      <c r="Y2644" s="4"/>
      <c r="Z2644" s="4"/>
      <c r="AA2644" s="4"/>
      <c r="AB2644" s="5"/>
    </row>
    <row r="2645" spans="1:28" x14ac:dyDescent="0.35">
      <c r="A2645" s="3"/>
      <c r="B2645" s="4"/>
      <c r="C2645" s="4"/>
      <c r="D2645" s="4"/>
      <c r="E2645" s="4"/>
      <c r="F2645" s="4"/>
      <c r="G2645" s="4"/>
      <c r="H2645" s="4"/>
      <c r="I2645" s="4"/>
      <c r="J2645" s="4"/>
      <c r="K2645" s="4"/>
      <c r="L2645" s="4"/>
      <c r="M2645" s="4"/>
      <c r="N2645" s="4"/>
      <c r="O2645" s="4"/>
      <c r="P2645" s="4"/>
      <c r="Q2645" s="4"/>
      <c r="R2645" s="4"/>
      <c r="S2645" s="4"/>
      <c r="T2645" s="4"/>
      <c r="U2645" s="4"/>
      <c r="V2645" s="4"/>
      <c r="W2645" s="4"/>
      <c r="X2645" s="4"/>
      <c r="Y2645" s="4"/>
      <c r="Z2645" s="4"/>
      <c r="AA2645" s="4"/>
      <c r="AB2645" s="5"/>
    </row>
    <row r="2646" spans="1:28" x14ac:dyDescent="0.35">
      <c r="A2646" s="3"/>
      <c r="B2646" s="4"/>
      <c r="C2646" s="4"/>
      <c r="D2646" s="4"/>
      <c r="E2646" s="4"/>
      <c r="F2646" s="4"/>
      <c r="G2646" s="4"/>
      <c r="H2646" s="4"/>
      <c r="I2646" s="4"/>
      <c r="J2646" s="4"/>
      <c r="K2646" s="4"/>
      <c r="L2646" s="4"/>
      <c r="M2646" s="4"/>
      <c r="N2646" s="4"/>
      <c r="O2646" s="4"/>
      <c r="P2646" s="4"/>
      <c r="Q2646" s="4"/>
      <c r="R2646" s="4"/>
      <c r="S2646" s="4"/>
      <c r="T2646" s="4"/>
      <c r="U2646" s="4"/>
      <c r="V2646" s="4"/>
      <c r="W2646" s="4"/>
      <c r="X2646" s="4"/>
      <c r="Y2646" s="4"/>
      <c r="Z2646" s="4"/>
      <c r="AA2646" s="4"/>
      <c r="AB2646" s="5"/>
    </row>
    <row r="2647" spans="1:28" x14ac:dyDescent="0.35">
      <c r="A2647" s="3"/>
      <c r="B2647" s="4"/>
      <c r="C2647" s="4"/>
      <c r="D2647" s="4"/>
      <c r="E2647" s="4"/>
      <c r="F2647" s="4"/>
      <c r="G2647" s="4"/>
      <c r="H2647" s="4"/>
      <c r="I2647" s="4"/>
      <c r="J2647" s="4"/>
      <c r="K2647" s="4"/>
      <c r="L2647" s="4"/>
      <c r="M2647" s="4"/>
      <c r="N2647" s="4"/>
      <c r="O2647" s="4"/>
      <c r="P2647" s="4"/>
      <c r="Q2647" s="4"/>
      <c r="R2647" s="4"/>
      <c r="S2647" s="4"/>
      <c r="T2647" s="4"/>
      <c r="U2647" s="4"/>
      <c r="V2647" s="4"/>
      <c r="W2647" s="4"/>
      <c r="X2647" s="4"/>
      <c r="Y2647" s="4"/>
      <c r="Z2647" s="4"/>
      <c r="AA2647" s="4"/>
      <c r="AB2647" s="5"/>
    </row>
    <row r="2648" spans="1:28" x14ac:dyDescent="0.35">
      <c r="A2648" s="3"/>
      <c r="B2648" s="4"/>
      <c r="C2648" s="4"/>
      <c r="D2648" s="4"/>
      <c r="E2648" s="4"/>
      <c r="F2648" s="4"/>
      <c r="G2648" s="4"/>
      <c r="H2648" s="4"/>
      <c r="I2648" s="4"/>
      <c r="J2648" s="4"/>
      <c r="K2648" s="4"/>
      <c r="L2648" s="4"/>
      <c r="M2648" s="4"/>
      <c r="N2648" s="4"/>
      <c r="O2648" s="4"/>
      <c r="P2648" s="4"/>
      <c r="Q2648" s="4"/>
      <c r="R2648" s="4"/>
      <c r="S2648" s="4"/>
      <c r="T2648" s="4"/>
      <c r="U2648" s="4"/>
      <c r="V2648" s="4"/>
      <c r="W2648" s="4"/>
      <c r="X2648" s="4"/>
      <c r="Y2648" s="4"/>
      <c r="Z2648" s="4"/>
      <c r="AA2648" s="4"/>
      <c r="AB2648" s="5"/>
    </row>
    <row r="2649" spans="1:28" x14ac:dyDescent="0.35">
      <c r="A2649" s="3"/>
      <c r="B2649" s="4"/>
      <c r="C2649" s="4"/>
      <c r="D2649" s="4"/>
      <c r="E2649" s="4"/>
      <c r="F2649" s="4"/>
      <c r="G2649" s="4"/>
      <c r="H2649" s="4"/>
      <c r="I2649" s="4"/>
      <c r="J2649" s="4"/>
      <c r="K2649" s="4"/>
      <c r="L2649" s="4"/>
      <c r="M2649" s="4"/>
      <c r="N2649" s="4"/>
      <c r="O2649" s="4"/>
      <c r="P2649" s="4"/>
      <c r="Q2649" s="4"/>
      <c r="R2649" s="4"/>
      <c r="S2649" s="4"/>
      <c r="T2649" s="4"/>
      <c r="U2649" s="4"/>
      <c r="V2649" s="4"/>
      <c r="W2649" s="4"/>
      <c r="X2649" s="4"/>
      <c r="Y2649" s="4"/>
      <c r="Z2649" s="4"/>
      <c r="AA2649" s="4"/>
      <c r="AB2649" s="5"/>
    </row>
    <row r="2650" spans="1:28" x14ac:dyDescent="0.35">
      <c r="A2650" s="3"/>
      <c r="B2650" s="4"/>
      <c r="C2650" s="4"/>
      <c r="D2650" s="4"/>
      <c r="E2650" s="4"/>
      <c r="F2650" s="4"/>
      <c r="G2650" s="4"/>
      <c r="H2650" s="4"/>
      <c r="I2650" s="4"/>
      <c r="J2650" s="4"/>
      <c r="K2650" s="4"/>
      <c r="L2650" s="4"/>
      <c r="M2650" s="4"/>
      <c r="N2650" s="4"/>
      <c r="O2650" s="4"/>
      <c r="P2650" s="4"/>
      <c r="Q2650" s="4"/>
      <c r="R2650" s="4"/>
      <c r="S2650" s="4"/>
      <c r="T2650" s="4"/>
      <c r="U2650" s="4"/>
      <c r="V2650" s="4"/>
      <c r="W2650" s="4"/>
      <c r="X2650" s="4"/>
      <c r="Y2650" s="4"/>
      <c r="Z2650" s="4"/>
      <c r="AA2650" s="4"/>
      <c r="AB2650" s="5"/>
    </row>
    <row r="2651" spans="1:28" x14ac:dyDescent="0.35">
      <c r="A2651" s="3"/>
      <c r="B2651" s="4"/>
      <c r="C2651" s="4"/>
      <c r="D2651" s="4"/>
      <c r="E2651" s="4"/>
      <c r="F2651" s="4"/>
      <c r="G2651" s="4"/>
      <c r="H2651" s="4"/>
      <c r="I2651" s="4"/>
      <c r="J2651" s="4"/>
      <c r="K2651" s="4"/>
      <c r="L2651" s="4"/>
      <c r="M2651" s="4"/>
      <c r="N2651" s="4"/>
      <c r="O2651" s="4"/>
      <c r="P2651" s="4"/>
      <c r="Q2651" s="4"/>
      <c r="R2651" s="4"/>
      <c r="S2651" s="4"/>
      <c r="T2651" s="4"/>
      <c r="U2651" s="4"/>
      <c r="V2651" s="4"/>
      <c r="W2651" s="4"/>
      <c r="X2651" s="4"/>
      <c r="Y2651" s="4"/>
      <c r="Z2651" s="4"/>
      <c r="AA2651" s="4"/>
      <c r="AB2651" s="5"/>
    </row>
    <row r="2652" spans="1:28" x14ac:dyDescent="0.35">
      <c r="A2652" s="3"/>
      <c r="B2652" s="4"/>
      <c r="C2652" s="4"/>
      <c r="D2652" s="4"/>
      <c r="E2652" s="4"/>
      <c r="F2652" s="4"/>
      <c r="G2652" s="4"/>
      <c r="H2652" s="4"/>
      <c r="I2652" s="4"/>
      <c r="J2652" s="4"/>
      <c r="K2652" s="4"/>
      <c r="L2652" s="4"/>
      <c r="M2652" s="4"/>
      <c r="N2652" s="4"/>
      <c r="O2652" s="4"/>
      <c r="P2652" s="4"/>
      <c r="Q2652" s="4"/>
      <c r="R2652" s="4"/>
      <c r="S2652" s="4"/>
      <c r="T2652" s="4"/>
      <c r="U2652" s="4"/>
      <c r="V2652" s="4"/>
      <c r="W2652" s="4"/>
      <c r="X2652" s="4"/>
      <c r="Y2652" s="4"/>
      <c r="Z2652" s="4"/>
      <c r="AA2652" s="4"/>
      <c r="AB2652" s="5"/>
    </row>
    <row r="2653" spans="1:28" x14ac:dyDescent="0.35">
      <c r="A2653" s="3"/>
      <c r="B2653" s="4"/>
      <c r="C2653" s="4"/>
      <c r="D2653" s="4"/>
      <c r="E2653" s="4"/>
      <c r="F2653" s="4"/>
      <c r="G2653" s="4"/>
      <c r="H2653" s="4"/>
      <c r="I2653" s="4"/>
      <c r="J2653" s="4"/>
      <c r="K2653" s="4"/>
      <c r="L2653" s="4"/>
      <c r="M2653" s="4"/>
      <c r="N2653" s="4"/>
      <c r="O2653" s="4"/>
      <c r="P2653" s="4"/>
      <c r="Q2653" s="4"/>
      <c r="R2653" s="4"/>
      <c r="S2653" s="4"/>
      <c r="T2653" s="4"/>
      <c r="U2653" s="4"/>
      <c r="V2653" s="4"/>
      <c r="W2653" s="4"/>
      <c r="X2653" s="4"/>
      <c r="Y2653" s="4"/>
      <c r="Z2653" s="4"/>
      <c r="AA2653" s="4"/>
      <c r="AB2653" s="5"/>
    </row>
    <row r="2654" spans="1:28" x14ac:dyDescent="0.35">
      <c r="A2654" s="3"/>
      <c r="B2654" s="4"/>
      <c r="C2654" s="4"/>
      <c r="D2654" s="4"/>
      <c r="E2654" s="4"/>
      <c r="F2654" s="4"/>
      <c r="G2654" s="4"/>
      <c r="H2654" s="4"/>
      <c r="I2654" s="4"/>
      <c r="J2654" s="4"/>
      <c r="K2654" s="4"/>
      <c r="L2654" s="4"/>
      <c r="M2654" s="4"/>
      <c r="N2654" s="4"/>
      <c r="O2654" s="4"/>
      <c r="P2654" s="4"/>
      <c r="Q2654" s="4"/>
      <c r="R2654" s="4"/>
      <c r="S2654" s="4"/>
      <c r="T2654" s="4"/>
      <c r="U2654" s="4"/>
      <c r="V2654" s="4"/>
      <c r="W2654" s="4"/>
      <c r="X2654" s="4"/>
      <c r="Y2654" s="4"/>
      <c r="Z2654" s="4"/>
      <c r="AA2654" s="4"/>
      <c r="AB2654" s="5"/>
    </row>
    <row r="2655" spans="1:28" x14ac:dyDescent="0.35">
      <c r="A2655" s="3"/>
      <c r="B2655" s="4"/>
      <c r="C2655" s="4"/>
      <c r="D2655" s="4"/>
      <c r="E2655" s="4"/>
      <c r="F2655" s="4"/>
      <c r="G2655" s="4"/>
      <c r="H2655" s="4"/>
      <c r="I2655" s="4"/>
      <c r="J2655" s="4"/>
      <c r="K2655" s="4"/>
      <c r="L2655" s="4"/>
      <c r="M2655" s="4"/>
      <c r="N2655" s="4"/>
      <c r="O2655" s="4"/>
      <c r="P2655" s="4"/>
      <c r="Q2655" s="4"/>
      <c r="R2655" s="4"/>
      <c r="S2655" s="4"/>
      <c r="T2655" s="4"/>
      <c r="U2655" s="4"/>
      <c r="V2655" s="4"/>
      <c r="W2655" s="4"/>
      <c r="X2655" s="4"/>
      <c r="Y2655" s="4"/>
      <c r="Z2655" s="4"/>
      <c r="AA2655" s="4"/>
      <c r="AB2655" s="5"/>
    </row>
    <row r="2656" spans="1:28" x14ac:dyDescent="0.35">
      <c r="A2656" s="3"/>
      <c r="B2656" s="4"/>
      <c r="C2656" s="4"/>
      <c r="D2656" s="4"/>
      <c r="E2656" s="4"/>
      <c r="F2656" s="4"/>
      <c r="G2656" s="4"/>
      <c r="H2656" s="4"/>
      <c r="I2656" s="4"/>
      <c r="J2656" s="4"/>
      <c r="K2656" s="4"/>
      <c r="L2656" s="4"/>
      <c r="M2656" s="4"/>
      <c r="N2656" s="4"/>
      <c r="O2656" s="4"/>
      <c r="P2656" s="4"/>
      <c r="Q2656" s="4"/>
      <c r="R2656" s="4"/>
      <c r="S2656" s="4"/>
      <c r="T2656" s="4"/>
      <c r="U2656" s="4"/>
      <c r="V2656" s="4"/>
      <c r="W2656" s="4"/>
      <c r="X2656" s="4"/>
      <c r="Y2656" s="4"/>
      <c r="Z2656" s="4"/>
      <c r="AA2656" s="4"/>
      <c r="AB2656" s="5"/>
    </row>
    <row r="2657" spans="1:28" x14ac:dyDescent="0.35">
      <c r="A2657" s="3"/>
      <c r="B2657" s="4"/>
      <c r="C2657" s="4"/>
      <c r="D2657" s="4"/>
      <c r="E2657" s="4"/>
      <c r="F2657" s="4"/>
      <c r="G2657" s="4"/>
      <c r="H2657" s="4"/>
      <c r="I2657" s="4"/>
      <c r="J2657" s="4"/>
      <c r="K2657" s="4"/>
      <c r="L2657" s="4"/>
      <c r="M2657" s="4"/>
      <c r="N2657" s="4"/>
      <c r="O2657" s="4"/>
      <c r="P2657" s="4"/>
      <c r="Q2657" s="4"/>
      <c r="R2657" s="4"/>
      <c r="S2657" s="4"/>
      <c r="T2657" s="4"/>
      <c r="U2657" s="4"/>
      <c r="V2657" s="4"/>
      <c r="W2657" s="4"/>
      <c r="X2657" s="4"/>
      <c r="Y2657" s="4"/>
      <c r="Z2657" s="4"/>
      <c r="AA2657" s="4"/>
      <c r="AB2657" s="5"/>
    </row>
    <row r="2658" spans="1:28" x14ac:dyDescent="0.35">
      <c r="A2658" s="3"/>
      <c r="B2658" s="4"/>
      <c r="C2658" s="4"/>
      <c r="D2658" s="4"/>
      <c r="E2658" s="4"/>
      <c r="F2658" s="4"/>
      <c r="G2658" s="4"/>
      <c r="H2658" s="4"/>
      <c r="I2658" s="4"/>
      <c r="J2658" s="4"/>
      <c r="K2658" s="4"/>
      <c r="L2658" s="4"/>
      <c r="M2658" s="4"/>
      <c r="N2658" s="4"/>
      <c r="O2658" s="4"/>
      <c r="P2658" s="4"/>
      <c r="Q2658" s="4"/>
      <c r="R2658" s="4"/>
      <c r="S2658" s="4"/>
      <c r="T2658" s="4"/>
      <c r="U2658" s="4"/>
      <c r="V2658" s="4"/>
      <c r="W2658" s="4"/>
      <c r="X2658" s="4"/>
      <c r="Y2658" s="4"/>
      <c r="Z2658" s="4"/>
      <c r="AA2658" s="4"/>
      <c r="AB2658" s="5"/>
    </row>
    <row r="2659" spans="1:28" x14ac:dyDescent="0.35">
      <c r="A2659" s="3"/>
      <c r="B2659" s="4"/>
      <c r="C2659" s="4"/>
      <c r="D2659" s="4"/>
      <c r="E2659" s="4"/>
      <c r="F2659" s="4"/>
      <c r="G2659" s="4"/>
      <c r="H2659" s="4"/>
      <c r="I2659" s="4"/>
      <c r="J2659" s="4"/>
      <c r="K2659" s="4"/>
      <c r="L2659" s="4"/>
      <c r="M2659" s="4"/>
      <c r="N2659" s="4"/>
      <c r="O2659" s="4"/>
      <c r="P2659" s="4"/>
      <c r="Q2659" s="4"/>
      <c r="R2659" s="4"/>
      <c r="S2659" s="4"/>
      <c r="T2659" s="4"/>
      <c r="U2659" s="4"/>
      <c r="V2659" s="4"/>
      <c r="W2659" s="4"/>
      <c r="X2659" s="4"/>
      <c r="Y2659" s="4"/>
      <c r="Z2659" s="4"/>
      <c r="AA2659" s="4"/>
      <c r="AB2659" s="5"/>
    </row>
    <row r="2660" spans="1:28" x14ac:dyDescent="0.35">
      <c r="A2660" s="3"/>
      <c r="B2660" s="4"/>
      <c r="C2660" s="4"/>
      <c r="D2660" s="4"/>
      <c r="E2660" s="4"/>
      <c r="F2660" s="4"/>
      <c r="G2660" s="4"/>
      <c r="H2660" s="4"/>
      <c r="I2660" s="4"/>
      <c r="J2660" s="4"/>
      <c r="K2660" s="4"/>
      <c r="L2660" s="4"/>
      <c r="M2660" s="4"/>
      <c r="N2660" s="4"/>
      <c r="O2660" s="4"/>
      <c r="P2660" s="4"/>
      <c r="Q2660" s="4"/>
      <c r="R2660" s="4"/>
      <c r="S2660" s="4"/>
      <c r="T2660" s="4"/>
      <c r="U2660" s="4"/>
      <c r="V2660" s="4"/>
      <c r="W2660" s="4"/>
      <c r="X2660" s="4"/>
      <c r="Y2660" s="4"/>
      <c r="Z2660" s="4"/>
      <c r="AA2660" s="4"/>
      <c r="AB2660" s="5"/>
    </row>
    <row r="2661" spans="1:28" x14ac:dyDescent="0.35">
      <c r="A2661" s="3"/>
      <c r="B2661" s="4"/>
      <c r="C2661" s="4"/>
      <c r="D2661" s="4"/>
      <c r="E2661" s="4"/>
      <c r="F2661" s="4"/>
      <c r="G2661" s="4"/>
      <c r="H2661" s="4"/>
      <c r="I2661" s="4"/>
      <c r="J2661" s="4"/>
      <c r="K2661" s="4"/>
      <c r="L2661" s="4"/>
      <c r="M2661" s="4"/>
      <c r="N2661" s="4"/>
      <c r="O2661" s="4"/>
      <c r="P2661" s="4"/>
      <c r="Q2661" s="4"/>
      <c r="R2661" s="4"/>
      <c r="S2661" s="4"/>
      <c r="T2661" s="4"/>
      <c r="U2661" s="4"/>
      <c r="V2661" s="4"/>
      <c r="W2661" s="4"/>
      <c r="X2661" s="4"/>
      <c r="Y2661" s="4"/>
      <c r="Z2661" s="4"/>
      <c r="AA2661" s="4"/>
      <c r="AB2661" s="5"/>
    </row>
    <row r="2662" spans="1:28" x14ac:dyDescent="0.35">
      <c r="A2662" s="3"/>
      <c r="B2662" s="4"/>
      <c r="C2662" s="4"/>
      <c r="D2662" s="4"/>
      <c r="E2662" s="4"/>
      <c r="F2662" s="4"/>
      <c r="G2662" s="4"/>
      <c r="H2662" s="4"/>
      <c r="I2662" s="4"/>
      <c r="J2662" s="4"/>
      <c r="K2662" s="4"/>
      <c r="L2662" s="4"/>
      <c r="M2662" s="4"/>
      <c r="N2662" s="4"/>
      <c r="O2662" s="4"/>
      <c r="P2662" s="4"/>
      <c r="Q2662" s="4"/>
      <c r="R2662" s="4"/>
      <c r="S2662" s="4"/>
      <c r="T2662" s="4"/>
      <c r="U2662" s="4"/>
      <c r="V2662" s="4"/>
      <c r="W2662" s="4"/>
      <c r="X2662" s="4"/>
      <c r="Y2662" s="4"/>
      <c r="Z2662" s="4"/>
      <c r="AA2662" s="4"/>
      <c r="AB2662" s="5"/>
    </row>
    <row r="2663" spans="1:28" x14ac:dyDescent="0.35">
      <c r="A2663" s="3"/>
      <c r="B2663" s="4"/>
      <c r="C2663" s="4"/>
      <c r="D2663" s="4"/>
      <c r="E2663" s="4"/>
      <c r="F2663" s="4"/>
      <c r="G2663" s="4"/>
      <c r="H2663" s="4"/>
      <c r="I2663" s="4"/>
      <c r="J2663" s="4"/>
      <c r="K2663" s="4"/>
      <c r="L2663" s="4"/>
      <c r="M2663" s="4"/>
      <c r="N2663" s="4"/>
      <c r="O2663" s="4"/>
      <c r="P2663" s="4"/>
      <c r="Q2663" s="4"/>
      <c r="R2663" s="4"/>
      <c r="S2663" s="4"/>
      <c r="T2663" s="4"/>
      <c r="U2663" s="4"/>
      <c r="V2663" s="4"/>
      <c r="W2663" s="4"/>
      <c r="X2663" s="4"/>
      <c r="Y2663" s="4"/>
      <c r="Z2663" s="4"/>
      <c r="AA2663" s="4"/>
      <c r="AB2663" s="5"/>
    </row>
    <row r="2664" spans="1:28" x14ac:dyDescent="0.35">
      <c r="A2664" s="3"/>
      <c r="B2664" s="4"/>
      <c r="C2664" s="4"/>
      <c r="D2664" s="4"/>
      <c r="E2664" s="4"/>
      <c r="F2664" s="4"/>
      <c r="G2664" s="4"/>
      <c r="H2664" s="4"/>
      <c r="I2664" s="4"/>
      <c r="J2664" s="4"/>
      <c r="K2664" s="4"/>
      <c r="L2664" s="4"/>
      <c r="M2664" s="4"/>
      <c r="N2664" s="4"/>
      <c r="O2664" s="4"/>
      <c r="P2664" s="4"/>
      <c r="Q2664" s="4"/>
      <c r="R2664" s="4"/>
      <c r="S2664" s="4"/>
      <c r="T2664" s="4"/>
      <c r="U2664" s="4"/>
      <c r="V2664" s="4"/>
      <c r="W2664" s="4"/>
      <c r="X2664" s="4"/>
      <c r="Y2664" s="4"/>
      <c r="Z2664" s="4"/>
      <c r="AA2664" s="4"/>
      <c r="AB2664" s="5"/>
    </row>
    <row r="2665" spans="1:28" x14ac:dyDescent="0.35">
      <c r="A2665" s="3"/>
      <c r="B2665" s="4"/>
      <c r="C2665" s="4"/>
      <c r="D2665" s="4"/>
      <c r="E2665" s="4"/>
      <c r="F2665" s="4"/>
      <c r="G2665" s="4"/>
      <c r="H2665" s="4"/>
      <c r="I2665" s="4"/>
      <c r="J2665" s="4"/>
      <c r="K2665" s="4"/>
      <c r="L2665" s="4"/>
      <c r="M2665" s="4"/>
      <c r="N2665" s="4"/>
      <c r="O2665" s="4"/>
      <c r="P2665" s="4"/>
      <c r="Q2665" s="4"/>
      <c r="R2665" s="4"/>
      <c r="S2665" s="4"/>
      <c r="T2665" s="4"/>
      <c r="U2665" s="4"/>
      <c r="V2665" s="4"/>
      <c r="W2665" s="4"/>
      <c r="X2665" s="4"/>
      <c r="Y2665" s="4"/>
      <c r="Z2665" s="4"/>
      <c r="AA2665" s="4"/>
      <c r="AB2665" s="5"/>
    </row>
    <row r="2666" spans="1:28" x14ac:dyDescent="0.35">
      <c r="A2666" s="3"/>
      <c r="B2666" s="4"/>
      <c r="C2666" s="4"/>
      <c r="D2666" s="4"/>
      <c r="E2666" s="4"/>
      <c r="F2666" s="4"/>
      <c r="G2666" s="4"/>
      <c r="H2666" s="4"/>
      <c r="I2666" s="4"/>
      <c r="J2666" s="4"/>
      <c r="K2666" s="4"/>
      <c r="L2666" s="4"/>
      <c r="M2666" s="4"/>
      <c r="N2666" s="4"/>
      <c r="O2666" s="4"/>
      <c r="P2666" s="4"/>
      <c r="Q2666" s="4"/>
      <c r="R2666" s="4"/>
      <c r="S2666" s="4"/>
      <c r="T2666" s="4"/>
      <c r="U2666" s="4"/>
      <c r="V2666" s="4"/>
      <c r="W2666" s="4"/>
      <c r="X2666" s="4"/>
      <c r="Y2666" s="4"/>
      <c r="Z2666" s="4"/>
      <c r="AA2666" s="4"/>
      <c r="AB2666" s="5"/>
    </row>
    <row r="2667" spans="1:28" x14ac:dyDescent="0.35">
      <c r="A2667" s="3"/>
      <c r="B2667" s="4"/>
      <c r="C2667" s="4"/>
      <c r="D2667" s="4"/>
      <c r="E2667" s="4"/>
      <c r="F2667" s="4"/>
      <c r="G2667" s="4"/>
      <c r="H2667" s="4"/>
      <c r="I2667" s="4"/>
      <c r="J2667" s="4"/>
      <c r="K2667" s="4"/>
      <c r="L2667" s="4"/>
      <c r="M2667" s="4"/>
      <c r="N2667" s="4"/>
      <c r="O2667" s="4"/>
      <c r="P2667" s="4"/>
      <c r="Q2667" s="4"/>
      <c r="R2667" s="4"/>
      <c r="S2667" s="4"/>
      <c r="T2667" s="4"/>
      <c r="U2667" s="4"/>
      <c r="V2667" s="4"/>
      <c r="W2667" s="4"/>
      <c r="X2667" s="4"/>
      <c r="Y2667" s="4"/>
      <c r="Z2667" s="4"/>
      <c r="AA2667" s="4"/>
      <c r="AB2667" s="5"/>
    </row>
    <row r="2668" spans="1:28" x14ac:dyDescent="0.35">
      <c r="A2668" s="3"/>
      <c r="B2668" s="4"/>
      <c r="C2668" s="4"/>
      <c r="D2668" s="4"/>
      <c r="E2668" s="4"/>
      <c r="F2668" s="4"/>
      <c r="G2668" s="4"/>
      <c r="H2668" s="4"/>
      <c r="I2668" s="4"/>
      <c r="J2668" s="4"/>
      <c r="K2668" s="4"/>
      <c r="L2668" s="4"/>
      <c r="M2668" s="4"/>
      <c r="N2668" s="4"/>
      <c r="O2668" s="4"/>
      <c r="P2668" s="4"/>
      <c r="Q2668" s="4"/>
      <c r="R2668" s="4"/>
      <c r="S2668" s="4"/>
      <c r="T2668" s="4"/>
      <c r="U2668" s="4"/>
      <c r="V2668" s="4"/>
      <c r="W2668" s="4"/>
      <c r="X2668" s="4"/>
      <c r="Y2668" s="4"/>
      <c r="Z2668" s="4"/>
      <c r="AA2668" s="4"/>
      <c r="AB2668" s="5"/>
    </row>
    <row r="2669" spans="1:28" x14ac:dyDescent="0.35">
      <c r="A2669" s="3"/>
      <c r="B2669" s="4"/>
      <c r="C2669" s="4"/>
      <c r="D2669" s="4"/>
      <c r="E2669" s="4"/>
      <c r="F2669" s="4"/>
      <c r="G2669" s="4"/>
      <c r="H2669" s="4"/>
      <c r="I2669" s="4"/>
      <c r="J2669" s="4"/>
      <c r="K2669" s="4"/>
      <c r="L2669" s="4"/>
      <c r="M2669" s="4"/>
      <c r="N2669" s="4"/>
      <c r="O2669" s="4"/>
      <c r="P2669" s="4"/>
      <c r="Q2669" s="4"/>
      <c r="R2669" s="4"/>
      <c r="S2669" s="4"/>
      <c r="T2669" s="4"/>
      <c r="U2669" s="4"/>
      <c r="V2669" s="4"/>
      <c r="W2669" s="4"/>
      <c r="X2669" s="4"/>
      <c r="Y2669" s="4"/>
      <c r="Z2669" s="4"/>
      <c r="AA2669" s="4"/>
      <c r="AB2669" s="5"/>
    </row>
    <row r="2670" spans="1:28" x14ac:dyDescent="0.35">
      <c r="A2670" s="3"/>
      <c r="B2670" s="4"/>
      <c r="C2670" s="4"/>
      <c r="D2670" s="4"/>
      <c r="E2670" s="4"/>
      <c r="F2670" s="4"/>
      <c r="G2670" s="4"/>
      <c r="H2670" s="4"/>
      <c r="I2670" s="4"/>
      <c r="J2670" s="4"/>
      <c r="K2670" s="4"/>
      <c r="L2670" s="4"/>
      <c r="M2670" s="4"/>
      <c r="N2670" s="4"/>
      <c r="O2670" s="4"/>
      <c r="P2670" s="4"/>
      <c r="Q2670" s="4"/>
      <c r="R2670" s="4"/>
      <c r="S2670" s="4"/>
      <c r="T2670" s="4"/>
      <c r="U2670" s="4"/>
      <c r="V2670" s="4"/>
      <c r="W2670" s="4"/>
      <c r="X2670" s="4"/>
      <c r="Y2670" s="4"/>
      <c r="Z2670" s="4"/>
      <c r="AA2670" s="4"/>
      <c r="AB2670" s="5"/>
    </row>
    <row r="2671" spans="1:28" x14ac:dyDescent="0.35">
      <c r="A2671" s="3"/>
      <c r="B2671" s="4"/>
      <c r="C2671" s="4"/>
      <c r="D2671" s="4"/>
      <c r="E2671" s="4"/>
      <c r="F2671" s="4"/>
      <c r="G2671" s="4"/>
      <c r="H2671" s="4"/>
      <c r="I2671" s="4"/>
      <c r="J2671" s="4"/>
      <c r="K2671" s="4"/>
      <c r="L2671" s="4"/>
      <c r="M2671" s="4"/>
      <c r="N2671" s="4"/>
      <c r="O2671" s="4"/>
      <c r="P2671" s="4"/>
      <c r="Q2671" s="4"/>
      <c r="R2671" s="4"/>
      <c r="S2671" s="4"/>
      <c r="T2671" s="4"/>
      <c r="U2671" s="4"/>
      <c r="V2671" s="4"/>
      <c r="W2671" s="4"/>
      <c r="X2671" s="4"/>
      <c r="Y2671" s="4"/>
      <c r="Z2671" s="4"/>
      <c r="AA2671" s="4"/>
      <c r="AB2671" s="5"/>
    </row>
    <row r="2672" spans="1:28" x14ac:dyDescent="0.35">
      <c r="A2672" s="3"/>
      <c r="B2672" s="4"/>
      <c r="C2672" s="4"/>
      <c r="D2672" s="4"/>
      <c r="E2672" s="4"/>
      <c r="F2672" s="4"/>
      <c r="G2672" s="4"/>
      <c r="H2672" s="4"/>
      <c r="I2672" s="4"/>
      <c r="J2672" s="4"/>
      <c r="K2672" s="4"/>
      <c r="L2672" s="4"/>
      <c r="M2672" s="4"/>
      <c r="N2672" s="4"/>
      <c r="O2672" s="4"/>
      <c r="P2672" s="4"/>
      <c r="Q2672" s="4"/>
      <c r="R2672" s="4"/>
      <c r="S2672" s="4"/>
      <c r="T2672" s="4"/>
      <c r="U2672" s="4"/>
      <c r="V2672" s="4"/>
      <c r="W2672" s="4"/>
      <c r="X2672" s="4"/>
      <c r="Y2672" s="4"/>
      <c r="Z2672" s="4"/>
      <c r="AA2672" s="4"/>
      <c r="AB2672" s="5"/>
    </row>
    <row r="2673" spans="1:28" x14ac:dyDescent="0.35">
      <c r="A2673" s="3"/>
      <c r="B2673" s="4"/>
      <c r="C2673" s="4"/>
      <c r="D2673" s="4"/>
      <c r="E2673" s="4"/>
      <c r="F2673" s="4"/>
      <c r="G2673" s="4"/>
      <c r="H2673" s="4"/>
      <c r="I2673" s="4"/>
      <c r="J2673" s="4"/>
      <c r="K2673" s="4"/>
      <c r="L2673" s="4"/>
      <c r="M2673" s="4"/>
      <c r="N2673" s="4"/>
      <c r="O2673" s="4"/>
      <c r="P2673" s="4"/>
      <c r="Q2673" s="4"/>
      <c r="R2673" s="4"/>
      <c r="S2673" s="4"/>
      <c r="T2673" s="4"/>
      <c r="U2673" s="4"/>
      <c r="V2673" s="4"/>
      <c r="W2673" s="4"/>
      <c r="X2673" s="4"/>
      <c r="Y2673" s="4"/>
      <c r="Z2673" s="4"/>
      <c r="AA2673" s="4"/>
      <c r="AB2673" s="5"/>
    </row>
    <row r="2674" spans="1:28" x14ac:dyDescent="0.35">
      <c r="A2674" s="3"/>
      <c r="B2674" s="4"/>
      <c r="C2674" s="4"/>
      <c r="D2674" s="4"/>
      <c r="E2674" s="4"/>
      <c r="F2674" s="4"/>
      <c r="G2674" s="4"/>
      <c r="H2674" s="4"/>
      <c r="I2674" s="4"/>
      <c r="J2674" s="4"/>
      <c r="K2674" s="4"/>
      <c r="L2674" s="4"/>
      <c r="M2674" s="4"/>
      <c r="N2674" s="4"/>
      <c r="O2674" s="4"/>
      <c r="P2674" s="4"/>
      <c r="Q2674" s="4"/>
      <c r="R2674" s="4"/>
      <c r="S2674" s="4"/>
      <c r="T2674" s="4"/>
      <c r="U2674" s="4"/>
      <c r="V2674" s="4"/>
      <c r="W2674" s="4"/>
      <c r="X2674" s="4"/>
      <c r="Y2674" s="4"/>
      <c r="Z2674" s="4"/>
      <c r="AA2674" s="4"/>
      <c r="AB2674" s="5"/>
    </row>
    <row r="2675" spans="1:28" x14ac:dyDescent="0.35">
      <c r="A2675" s="3"/>
      <c r="B2675" s="4"/>
      <c r="C2675" s="4"/>
      <c r="D2675" s="4"/>
      <c r="E2675" s="4"/>
      <c r="F2675" s="4"/>
      <c r="G2675" s="4"/>
      <c r="H2675" s="4"/>
      <c r="I2675" s="4"/>
      <c r="J2675" s="4"/>
      <c r="K2675" s="4"/>
      <c r="L2675" s="4"/>
      <c r="M2675" s="4"/>
      <c r="N2675" s="4"/>
      <c r="O2675" s="4"/>
      <c r="P2675" s="4"/>
      <c r="Q2675" s="4"/>
      <c r="R2675" s="4"/>
      <c r="S2675" s="4"/>
      <c r="T2675" s="4"/>
      <c r="U2675" s="4"/>
      <c r="V2675" s="4"/>
      <c r="W2675" s="4"/>
      <c r="X2675" s="4"/>
      <c r="Y2675" s="4"/>
      <c r="Z2675" s="4"/>
      <c r="AA2675" s="4"/>
      <c r="AB2675" s="5"/>
    </row>
    <row r="2676" spans="1:28" x14ac:dyDescent="0.35">
      <c r="A2676" s="3"/>
      <c r="B2676" s="4"/>
      <c r="C2676" s="4"/>
      <c r="D2676" s="4"/>
      <c r="E2676" s="4"/>
      <c r="F2676" s="4"/>
      <c r="G2676" s="4"/>
      <c r="H2676" s="4"/>
      <c r="I2676" s="4"/>
      <c r="J2676" s="4"/>
      <c r="K2676" s="4"/>
      <c r="L2676" s="4"/>
      <c r="M2676" s="4"/>
      <c r="N2676" s="4"/>
      <c r="O2676" s="4"/>
      <c r="P2676" s="4"/>
      <c r="Q2676" s="4"/>
      <c r="R2676" s="4"/>
      <c r="S2676" s="4"/>
      <c r="T2676" s="4"/>
      <c r="U2676" s="4"/>
      <c r="V2676" s="4"/>
      <c r="W2676" s="4"/>
      <c r="X2676" s="4"/>
      <c r="Y2676" s="4"/>
      <c r="Z2676" s="4"/>
      <c r="AA2676" s="4"/>
      <c r="AB2676" s="5"/>
    </row>
    <row r="2677" spans="1:28" x14ac:dyDescent="0.35">
      <c r="A2677" s="3"/>
      <c r="B2677" s="4"/>
      <c r="C2677" s="4"/>
      <c r="D2677" s="4"/>
      <c r="E2677" s="4"/>
      <c r="F2677" s="4"/>
      <c r="G2677" s="4"/>
      <c r="H2677" s="4"/>
      <c r="I2677" s="4"/>
      <c r="J2677" s="4"/>
      <c r="K2677" s="4"/>
      <c r="L2677" s="4"/>
      <c r="M2677" s="4"/>
      <c r="N2677" s="4"/>
      <c r="O2677" s="4"/>
      <c r="P2677" s="4"/>
      <c r="Q2677" s="4"/>
      <c r="R2677" s="4"/>
      <c r="S2677" s="4"/>
      <c r="T2677" s="4"/>
      <c r="U2677" s="4"/>
      <c r="V2677" s="4"/>
      <c r="W2677" s="4"/>
      <c r="X2677" s="4"/>
      <c r="Y2677" s="4"/>
      <c r="Z2677" s="4"/>
      <c r="AA2677" s="4"/>
      <c r="AB2677" s="5"/>
    </row>
    <row r="2678" spans="1:28" x14ac:dyDescent="0.35">
      <c r="A2678" s="3"/>
      <c r="B2678" s="4"/>
      <c r="C2678" s="4"/>
      <c r="D2678" s="4"/>
      <c r="E2678" s="4"/>
      <c r="F2678" s="4"/>
      <c r="G2678" s="4"/>
      <c r="H2678" s="4"/>
      <c r="I2678" s="4"/>
      <c r="J2678" s="4"/>
      <c r="K2678" s="4"/>
      <c r="L2678" s="4"/>
      <c r="M2678" s="4"/>
      <c r="N2678" s="4"/>
      <c r="O2678" s="4"/>
      <c r="P2678" s="4"/>
      <c r="Q2678" s="4"/>
      <c r="R2678" s="4"/>
      <c r="S2678" s="4"/>
      <c r="T2678" s="4"/>
      <c r="U2678" s="4"/>
      <c r="V2678" s="4"/>
      <c r="W2678" s="4"/>
      <c r="X2678" s="4"/>
      <c r="Y2678" s="4"/>
      <c r="Z2678" s="4"/>
      <c r="AA2678" s="4"/>
      <c r="AB2678" s="5"/>
    </row>
    <row r="2679" spans="1:28" x14ac:dyDescent="0.35">
      <c r="A2679" s="3"/>
      <c r="B2679" s="4"/>
      <c r="C2679" s="4"/>
      <c r="D2679" s="4"/>
      <c r="E2679" s="4"/>
      <c r="F2679" s="4"/>
      <c r="G2679" s="4"/>
      <c r="H2679" s="4"/>
      <c r="I2679" s="4"/>
      <c r="J2679" s="4"/>
      <c r="K2679" s="4"/>
      <c r="L2679" s="4"/>
      <c r="M2679" s="4"/>
      <c r="N2679" s="4"/>
      <c r="O2679" s="4"/>
      <c r="P2679" s="4"/>
      <c r="Q2679" s="4"/>
      <c r="R2679" s="4"/>
      <c r="S2679" s="4"/>
      <c r="T2679" s="4"/>
      <c r="U2679" s="4"/>
      <c r="V2679" s="4"/>
      <c r="W2679" s="4"/>
      <c r="X2679" s="4"/>
      <c r="Y2679" s="4"/>
      <c r="Z2679" s="4"/>
      <c r="AA2679" s="4"/>
      <c r="AB2679" s="5"/>
    </row>
    <row r="2680" spans="1:28" x14ac:dyDescent="0.35">
      <c r="A2680" s="3"/>
      <c r="B2680" s="4"/>
      <c r="C2680" s="4"/>
      <c r="D2680" s="4"/>
      <c r="E2680" s="4"/>
      <c r="F2680" s="4"/>
      <c r="G2680" s="4"/>
      <c r="H2680" s="4"/>
      <c r="I2680" s="4"/>
      <c r="J2680" s="4"/>
      <c r="K2680" s="4"/>
      <c r="L2680" s="4"/>
      <c r="M2680" s="4"/>
      <c r="N2680" s="4"/>
      <c r="O2680" s="4"/>
      <c r="P2680" s="4"/>
      <c r="Q2680" s="4"/>
      <c r="R2680" s="4"/>
      <c r="S2680" s="4"/>
      <c r="T2680" s="4"/>
      <c r="U2680" s="4"/>
      <c r="V2680" s="4"/>
      <c r="W2680" s="4"/>
      <c r="X2680" s="4"/>
      <c r="Y2680" s="4"/>
      <c r="Z2680" s="4"/>
      <c r="AA2680" s="4"/>
      <c r="AB2680" s="5"/>
    </row>
    <row r="2681" spans="1:28" x14ac:dyDescent="0.35">
      <c r="A2681" s="3"/>
      <c r="B2681" s="4"/>
      <c r="C2681" s="4"/>
      <c r="D2681" s="4"/>
      <c r="E2681" s="4"/>
      <c r="F2681" s="4"/>
      <c r="G2681" s="4"/>
      <c r="H2681" s="4"/>
      <c r="I2681" s="4"/>
      <c r="J2681" s="4"/>
      <c r="K2681" s="4"/>
      <c r="L2681" s="4"/>
      <c r="M2681" s="4"/>
      <c r="N2681" s="4"/>
      <c r="O2681" s="4"/>
      <c r="P2681" s="4"/>
      <c r="Q2681" s="4"/>
      <c r="R2681" s="4"/>
      <c r="S2681" s="4"/>
      <c r="T2681" s="4"/>
      <c r="U2681" s="4"/>
      <c r="V2681" s="4"/>
      <c r="W2681" s="4"/>
      <c r="X2681" s="4"/>
      <c r="Y2681" s="4"/>
      <c r="Z2681" s="4"/>
      <c r="AA2681" s="4"/>
      <c r="AB2681" s="5"/>
    </row>
    <row r="2682" spans="1:28" x14ac:dyDescent="0.35">
      <c r="A2682" s="3"/>
      <c r="B2682" s="4"/>
      <c r="C2682" s="4"/>
      <c r="D2682" s="4"/>
      <c r="E2682" s="4"/>
      <c r="F2682" s="4"/>
      <c r="G2682" s="4"/>
      <c r="H2682" s="4"/>
      <c r="I2682" s="4"/>
      <c r="J2682" s="4"/>
      <c r="K2682" s="4"/>
      <c r="L2682" s="4"/>
      <c r="M2682" s="4"/>
      <c r="N2682" s="4"/>
      <c r="O2682" s="4"/>
      <c r="P2682" s="4"/>
      <c r="Q2682" s="4"/>
      <c r="R2682" s="4"/>
      <c r="S2682" s="4"/>
      <c r="T2682" s="4"/>
      <c r="U2682" s="4"/>
      <c r="V2682" s="4"/>
      <c r="W2682" s="4"/>
      <c r="X2682" s="4"/>
      <c r="Y2682" s="4"/>
      <c r="Z2682" s="4"/>
      <c r="AA2682" s="4"/>
      <c r="AB2682" s="5"/>
    </row>
    <row r="2683" spans="1:28" x14ac:dyDescent="0.35">
      <c r="A2683" s="3"/>
      <c r="B2683" s="4"/>
      <c r="C2683" s="4"/>
      <c r="D2683" s="4"/>
      <c r="E2683" s="4"/>
      <c r="F2683" s="4"/>
      <c r="G2683" s="4"/>
      <c r="H2683" s="4"/>
      <c r="I2683" s="4"/>
      <c r="J2683" s="4"/>
      <c r="K2683" s="4"/>
      <c r="L2683" s="4"/>
      <c r="M2683" s="4"/>
      <c r="N2683" s="4"/>
      <c r="O2683" s="4"/>
      <c r="P2683" s="4"/>
      <c r="Q2683" s="4"/>
      <c r="R2683" s="4"/>
      <c r="S2683" s="4"/>
      <c r="T2683" s="4"/>
      <c r="U2683" s="4"/>
      <c r="V2683" s="4"/>
      <c r="W2683" s="4"/>
      <c r="X2683" s="4"/>
      <c r="Y2683" s="4"/>
      <c r="Z2683" s="4"/>
      <c r="AA2683" s="4"/>
      <c r="AB2683" s="5"/>
    </row>
    <row r="2684" spans="1:28" x14ac:dyDescent="0.35">
      <c r="A2684" s="3"/>
      <c r="B2684" s="4"/>
      <c r="C2684" s="4"/>
      <c r="D2684" s="4"/>
      <c r="E2684" s="4"/>
      <c r="F2684" s="4"/>
      <c r="G2684" s="4"/>
      <c r="H2684" s="4"/>
      <c r="I2684" s="4"/>
      <c r="J2684" s="4"/>
      <c r="K2684" s="4"/>
      <c r="L2684" s="4"/>
      <c r="M2684" s="4"/>
      <c r="N2684" s="4"/>
      <c r="O2684" s="4"/>
      <c r="P2684" s="4"/>
      <c r="Q2684" s="4"/>
      <c r="R2684" s="4"/>
      <c r="S2684" s="4"/>
      <c r="T2684" s="4"/>
      <c r="U2684" s="4"/>
      <c r="V2684" s="4"/>
      <c r="W2684" s="4"/>
      <c r="X2684" s="4"/>
      <c r="Y2684" s="4"/>
      <c r="Z2684" s="4"/>
      <c r="AA2684" s="4"/>
      <c r="AB2684" s="5"/>
    </row>
    <row r="2685" spans="1:28" x14ac:dyDescent="0.35">
      <c r="A2685" s="3"/>
      <c r="B2685" s="4"/>
      <c r="C2685" s="4"/>
      <c r="D2685" s="4"/>
      <c r="E2685" s="4"/>
      <c r="F2685" s="4"/>
      <c r="G2685" s="4"/>
      <c r="H2685" s="4"/>
      <c r="I2685" s="4"/>
      <c r="J2685" s="4"/>
      <c r="K2685" s="4"/>
      <c r="L2685" s="4"/>
      <c r="M2685" s="4"/>
      <c r="N2685" s="4"/>
      <c r="O2685" s="4"/>
      <c r="P2685" s="4"/>
      <c r="Q2685" s="4"/>
      <c r="R2685" s="4"/>
      <c r="S2685" s="4"/>
      <c r="T2685" s="4"/>
      <c r="U2685" s="4"/>
      <c r="V2685" s="4"/>
      <c r="W2685" s="4"/>
      <c r="X2685" s="4"/>
      <c r="Y2685" s="4"/>
      <c r="Z2685" s="4"/>
      <c r="AA2685" s="4"/>
      <c r="AB2685" s="5"/>
    </row>
    <row r="2686" spans="1:28" x14ac:dyDescent="0.35">
      <c r="A2686" s="3"/>
      <c r="B2686" s="4"/>
      <c r="C2686" s="4"/>
      <c r="D2686" s="4"/>
      <c r="E2686" s="4"/>
      <c r="F2686" s="4"/>
      <c r="G2686" s="4"/>
      <c r="H2686" s="4"/>
      <c r="I2686" s="4"/>
      <c r="J2686" s="4"/>
      <c r="K2686" s="4"/>
      <c r="L2686" s="4"/>
      <c r="M2686" s="4"/>
      <c r="N2686" s="4"/>
      <c r="O2686" s="4"/>
      <c r="P2686" s="4"/>
      <c r="Q2686" s="4"/>
      <c r="R2686" s="4"/>
      <c r="S2686" s="4"/>
      <c r="T2686" s="4"/>
      <c r="U2686" s="4"/>
      <c r="V2686" s="4"/>
      <c r="W2686" s="4"/>
      <c r="X2686" s="4"/>
      <c r="Y2686" s="4"/>
      <c r="Z2686" s="4"/>
      <c r="AA2686" s="4"/>
      <c r="AB2686" s="5"/>
    </row>
    <row r="2687" spans="1:28" x14ac:dyDescent="0.35">
      <c r="A2687" s="3"/>
      <c r="B2687" s="4"/>
      <c r="C2687" s="4"/>
      <c r="D2687" s="4"/>
      <c r="E2687" s="4"/>
      <c r="F2687" s="4"/>
      <c r="G2687" s="4"/>
      <c r="H2687" s="4"/>
      <c r="I2687" s="4"/>
      <c r="J2687" s="4"/>
      <c r="K2687" s="4"/>
      <c r="L2687" s="4"/>
      <c r="M2687" s="4"/>
      <c r="N2687" s="4"/>
      <c r="O2687" s="4"/>
      <c r="P2687" s="4"/>
      <c r="Q2687" s="4"/>
      <c r="R2687" s="4"/>
      <c r="S2687" s="4"/>
      <c r="T2687" s="4"/>
      <c r="U2687" s="4"/>
      <c r="V2687" s="4"/>
      <c r="W2687" s="4"/>
      <c r="X2687" s="4"/>
      <c r="Y2687" s="4"/>
      <c r="Z2687" s="4"/>
      <c r="AA2687" s="4"/>
      <c r="AB2687" s="5"/>
    </row>
    <row r="2688" spans="1:28" x14ac:dyDescent="0.35">
      <c r="A2688" s="3"/>
      <c r="B2688" s="4"/>
      <c r="C2688" s="4"/>
      <c r="D2688" s="4"/>
      <c r="E2688" s="4"/>
      <c r="F2688" s="4"/>
      <c r="G2688" s="4"/>
      <c r="H2688" s="4"/>
      <c r="I2688" s="4"/>
      <c r="J2688" s="4"/>
      <c r="K2688" s="4"/>
      <c r="L2688" s="4"/>
      <c r="M2688" s="4"/>
      <c r="N2688" s="4"/>
      <c r="O2688" s="4"/>
      <c r="P2688" s="4"/>
      <c r="Q2688" s="4"/>
      <c r="R2688" s="4"/>
      <c r="S2688" s="4"/>
      <c r="T2688" s="4"/>
      <c r="U2688" s="4"/>
      <c r="V2688" s="4"/>
      <c r="W2688" s="4"/>
      <c r="X2688" s="4"/>
      <c r="Y2688" s="4"/>
      <c r="Z2688" s="4"/>
      <c r="AA2688" s="4"/>
      <c r="AB2688" s="5"/>
    </row>
    <row r="2689" spans="1:28" x14ac:dyDescent="0.35">
      <c r="A2689" s="3"/>
      <c r="B2689" s="4"/>
      <c r="C2689" s="4"/>
      <c r="D2689" s="4"/>
      <c r="E2689" s="4"/>
      <c r="F2689" s="4"/>
      <c r="G2689" s="4"/>
      <c r="H2689" s="4"/>
      <c r="I2689" s="4"/>
      <c r="J2689" s="4"/>
      <c r="K2689" s="4"/>
      <c r="L2689" s="4"/>
      <c r="M2689" s="4"/>
      <c r="N2689" s="4"/>
      <c r="O2689" s="4"/>
      <c r="P2689" s="4"/>
      <c r="Q2689" s="4"/>
      <c r="R2689" s="4"/>
      <c r="S2689" s="4"/>
      <c r="T2689" s="4"/>
      <c r="U2689" s="4"/>
      <c r="V2689" s="4"/>
      <c r="W2689" s="4"/>
      <c r="X2689" s="4"/>
      <c r="Y2689" s="4"/>
      <c r="Z2689" s="4"/>
      <c r="AA2689" s="4"/>
      <c r="AB2689" s="5"/>
    </row>
    <row r="2690" spans="1:28" x14ac:dyDescent="0.35">
      <c r="A2690" s="3"/>
      <c r="B2690" s="4"/>
      <c r="C2690" s="4"/>
      <c r="D2690" s="4"/>
      <c r="E2690" s="4"/>
      <c r="F2690" s="4"/>
      <c r="G2690" s="4"/>
      <c r="H2690" s="4"/>
      <c r="I2690" s="4"/>
      <c r="J2690" s="4"/>
      <c r="K2690" s="4"/>
      <c r="L2690" s="4"/>
      <c r="M2690" s="4"/>
      <c r="N2690" s="4"/>
      <c r="O2690" s="4"/>
      <c r="P2690" s="4"/>
      <c r="Q2690" s="4"/>
      <c r="R2690" s="4"/>
      <c r="S2690" s="4"/>
      <c r="T2690" s="4"/>
      <c r="U2690" s="4"/>
      <c r="V2690" s="4"/>
      <c r="W2690" s="4"/>
      <c r="X2690" s="4"/>
      <c r="Y2690" s="4"/>
      <c r="Z2690" s="4"/>
      <c r="AA2690" s="4"/>
      <c r="AB2690" s="5"/>
    </row>
    <row r="2691" spans="1:28" x14ac:dyDescent="0.35">
      <c r="A2691" s="3"/>
      <c r="B2691" s="4"/>
      <c r="C2691" s="4"/>
      <c r="D2691" s="4"/>
      <c r="E2691" s="4"/>
      <c r="F2691" s="4"/>
      <c r="G2691" s="4"/>
      <c r="H2691" s="4"/>
      <c r="I2691" s="4"/>
      <c r="J2691" s="4"/>
      <c r="K2691" s="4"/>
      <c r="L2691" s="4"/>
      <c r="M2691" s="4"/>
      <c r="N2691" s="4"/>
      <c r="O2691" s="4"/>
      <c r="P2691" s="4"/>
      <c r="Q2691" s="4"/>
      <c r="R2691" s="4"/>
      <c r="S2691" s="4"/>
      <c r="T2691" s="4"/>
      <c r="U2691" s="4"/>
      <c r="V2691" s="4"/>
      <c r="W2691" s="4"/>
      <c r="X2691" s="4"/>
      <c r="Y2691" s="4"/>
      <c r="Z2691" s="4"/>
      <c r="AA2691" s="4"/>
      <c r="AB2691" s="5"/>
    </row>
    <row r="2692" spans="1:28" x14ac:dyDescent="0.35">
      <c r="A2692" s="3"/>
      <c r="B2692" s="4"/>
      <c r="C2692" s="4"/>
      <c r="D2692" s="4"/>
      <c r="E2692" s="4"/>
      <c r="F2692" s="4"/>
      <c r="G2692" s="4"/>
      <c r="H2692" s="4"/>
      <c r="I2692" s="4"/>
      <c r="J2692" s="4"/>
      <c r="K2692" s="4"/>
      <c r="L2692" s="4"/>
      <c r="M2692" s="4"/>
      <c r="N2692" s="4"/>
      <c r="O2692" s="4"/>
      <c r="P2692" s="4"/>
      <c r="Q2692" s="4"/>
      <c r="R2692" s="4"/>
      <c r="S2692" s="4"/>
      <c r="T2692" s="4"/>
      <c r="U2692" s="4"/>
      <c r="V2692" s="4"/>
      <c r="W2692" s="4"/>
      <c r="X2692" s="4"/>
      <c r="Y2692" s="4"/>
      <c r="Z2692" s="4"/>
      <c r="AA2692" s="4"/>
      <c r="AB2692" s="5"/>
    </row>
    <row r="2693" spans="1:28" x14ac:dyDescent="0.35">
      <c r="A2693" s="3"/>
      <c r="B2693" s="4"/>
      <c r="C2693" s="4"/>
      <c r="D2693" s="4"/>
      <c r="E2693" s="4"/>
      <c r="F2693" s="4"/>
      <c r="G2693" s="4"/>
      <c r="H2693" s="4"/>
      <c r="I2693" s="4"/>
      <c r="J2693" s="4"/>
      <c r="K2693" s="4"/>
      <c r="L2693" s="4"/>
      <c r="M2693" s="4"/>
      <c r="N2693" s="4"/>
      <c r="O2693" s="4"/>
      <c r="P2693" s="4"/>
      <c r="Q2693" s="4"/>
      <c r="R2693" s="4"/>
      <c r="S2693" s="4"/>
      <c r="T2693" s="4"/>
      <c r="U2693" s="4"/>
      <c r="V2693" s="4"/>
      <c r="W2693" s="4"/>
      <c r="X2693" s="4"/>
      <c r="Y2693" s="4"/>
      <c r="Z2693" s="4"/>
      <c r="AA2693" s="4"/>
      <c r="AB2693" s="5"/>
    </row>
    <row r="2694" spans="1:28" x14ac:dyDescent="0.35">
      <c r="A2694" s="3"/>
      <c r="B2694" s="4"/>
      <c r="C2694" s="4"/>
      <c r="D2694" s="4"/>
      <c r="E2694" s="4"/>
      <c r="F2694" s="4"/>
      <c r="G2694" s="4"/>
      <c r="H2694" s="4"/>
      <c r="I2694" s="4"/>
      <c r="J2694" s="4"/>
      <c r="K2694" s="4"/>
      <c r="L2694" s="4"/>
      <c r="M2694" s="4"/>
      <c r="N2694" s="4"/>
      <c r="O2694" s="4"/>
      <c r="P2694" s="4"/>
      <c r="Q2694" s="4"/>
      <c r="R2694" s="4"/>
      <c r="S2694" s="4"/>
      <c r="T2694" s="4"/>
      <c r="U2694" s="4"/>
      <c r="V2694" s="4"/>
      <c r="W2694" s="4"/>
      <c r="X2694" s="4"/>
      <c r="Y2694" s="4"/>
      <c r="Z2694" s="4"/>
      <c r="AA2694" s="4"/>
      <c r="AB2694" s="5"/>
    </row>
    <row r="2695" spans="1:28" x14ac:dyDescent="0.35">
      <c r="A2695" s="3"/>
      <c r="B2695" s="4"/>
      <c r="C2695" s="4"/>
      <c r="D2695" s="4"/>
      <c r="E2695" s="4"/>
      <c r="F2695" s="4"/>
      <c r="G2695" s="4"/>
      <c r="H2695" s="4"/>
      <c r="I2695" s="4"/>
      <c r="J2695" s="4"/>
      <c r="K2695" s="4"/>
      <c r="L2695" s="4"/>
      <c r="M2695" s="4"/>
      <c r="N2695" s="4"/>
      <c r="O2695" s="4"/>
      <c r="P2695" s="4"/>
      <c r="Q2695" s="4"/>
      <c r="R2695" s="4"/>
      <c r="S2695" s="4"/>
      <c r="T2695" s="4"/>
      <c r="U2695" s="4"/>
      <c r="V2695" s="4"/>
      <c r="W2695" s="4"/>
      <c r="X2695" s="4"/>
      <c r="Y2695" s="4"/>
      <c r="Z2695" s="4"/>
      <c r="AA2695" s="4"/>
      <c r="AB2695" s="5"/>
    </row>
    <row r="2696" spans="1:28" x14ac:dyDescent="0.35">
      <c r="A2696" s="3"/>
      <c r="B2696" s="4"/>
      <c r="C2696" s="4"/>
      <c r="D2696" s="4"/>
      <c r="E2696" s="4"/>
      <c r="F2696" s="4"/>
      <c r="G2696" s="4"/>
      <c r="H2696" s="4"/>
      <c r="I2696" s="4"/>
      <c r="J2696" s="4"/>
      <c r="K2696" s="4"/>
      <c r="L2696" s="4"/>
      <c r="M2696" s="4"/>
      <c r="N2696" s="4"/>
      <c r="O2696" s="4"/>
      <c r="P2696" s="4"/>
      <c r="Q2696" s="4"/>
      <c r="R2696" s="4"/>
      <c r="S2696" s="4"/>
      <c r="T2696" s="4"/>
      <c r="U2696" s="4"/>
      <c r="V2696" s="4"/>
      <c r="W2696" s="4"/>
      <c r="X2696" s="4"/>
      <c r="Y2696" s="4"/>
      <c r="Z2696" s="4"/>
      <c r="AA2696" s="4"/>
      <c r="AB2696" s="5"/>
    </row>
    <row r="2697" spans="1:28" x14ac:dyDescent="0.35">
      <c r="A2697" s="3"/>
      <c r="B2697" s="4"/>
      <c r="C2697" s="4"/>
      <c r="D2697" s="4"/>
      <c r="E2697" s="4"/>
      <c r="F2697" s="4"/>
      <c r="G2697" s="4"/>
      <c r="H2697" s="4"/>
      <c r="I2697" s="4"/>
      <c r="J2697" s="4"/>
      <c r="K2697" s="4"/>
      <c r="L2697" s="4"/>
      <c r="M2697" s="4"/>
      <c r="N2697" s="4"/>
      <c r="O2697" s="4"/>
      <c r="P2697" s="4"/>
      <c r="Q2697" s="4"/>
      <c r="R2697" s="4"/>
      <c r="S2697" s="4"/>
      <c r="T2697" s="4"/>
      <c r="U2697" s="4"/>
      <c r="V2697" s="4"/>
      <c r="W2697" s="4"/>
      <c r="X2697" s="4"/>
      <c r="Y2697" s="4"/>
      <c r="Z2697" s="4"/>
      <c r="AA2697" s="4"/>
      <c r="AB2697" s="5"/>
    </row>
    <row r="2698" spans="1:28" x14ac:dyDescent="0.35">
      <c r="A2698" s="3"/>
      <c r="B2698" s="4"/>
      <c r="C2698" s="4"/>
      <c r="D2698" s="4"/>
      <c r="E2698" s="4"/>
      <c r="F2698" s="4"/>
      <c r="G2698" s="4"/>
      <c r="H2698" s="4"/>
      <c r="I2698" s="4"/>
      <c r="J2698" s="4"/>
      <c r="K2698" s="4"/>
      <c r="L2698" s="4"/>
      <c r="M2698" s="4"/>
      <c r="N2698" s="4"/>
      <c r="O2698" s="4"/>
      <c r="P2698" s="4"/>
      <c r="Q2698" s="4"/>
      <c r="R2698" s="4"/>
      <c r="S2698" s="4"/>
      <c r="T2698" s="4"/>
      <c r="U2698" s="4"/>
      <c r="V2698" s="4"/>
      <c r="W2698" s="4"/>
      <c r="X2698" s="4"/>
      <c r="Y2698" s="4"/>
      <c r="Z2698" s="4"/>
      <c r="AA2698" s="4"/>
      <c r="AB2698" s="5"/>
    </row>
    <row r="2699" spans="1:28" x14ac:dyDescent="0.35">
      <c r="A2699" s="3"/>
      <c r="B2699" s="4"/>
      <c r="C2699" s="4"/>
      <c r="D2699" s="4"/>
      <c r="E2699" s="4"/>
      <c r="F2699" s="4"/>
      <c r="G2699" s="4"/>
      <c r="H2699" s="4"/>
      <c r="I2699" s="4"/>
      <c r="J2699" s="4"/>
      <c r="K2699" s="4"/>
      <c r="L2699" s="4"/>
      <c r="M2699" s="4"/>
      <c r="N2699" s="4"/>
      <c r="O2699" s="4"/>
      <c r="P2699" s="4"/>
      <c r="Q2699" s="4"/>
      <c r="R2699" s="4"/>
      <c r="S2699" s="4"/>
      <c r="T2699" s="4"/>
      <c r="U2699" s="4"/>
      <c r="V2699" s="4"/>
      <c r="W2699" s="4"/>
      <c r="X2699" s="4"/>
      <c r="Y2699" s="4"/>
      <c r="Z2699" s="4"/>
      <c r="AA2699" s="4"/>
      <c r="AB2699" s="5"/>
    </row>
    <row r="2700" spans="1:28" x14ac:dyDescent="0.35">
      <c r="A2700" s="3"/>
      <c r="B2700" s="4"/>
      <c r="C2700" s="4"/>
      <c r="D2700" s="4"/>
      <c r="E2700" s="4"/>
      <c r="F2700" s="4"/>
      <c r="G2700" s="4"/>
      <c r="H2700" s="4"/>
      <c r="I2700" s="4"/>
      <c r="J2700" s="4"/>
      <c r="K2700" s="4"/>
      <c r="L2700" s="4"/>
      <c r="M2700" s="4"/>
      <c r="N2700" s="4"/>
      <c r="O2700" s="4"/>
      <c r="P2700" s="4"/>
      <c r="Q2700" s="4"/>
      <c r="R2700" s="4"/>
      <c r="S2700" s="4"/>
      <c r="T2700" s="4"/>
      <c r="U2700" s="4"/>
      <c r="V2700" s="4"/>
      <c r="W2700" s="4"/>
      <c r="X2700" s="4"/>
      <c r="Y2700" s="4"/>
      <c r="Z2700" s="4"/>
      <c r="AA2700" s="4"/>
      <c r="AB2700" s="5"/>
    </row>
    <row r="2701" spans="1:28" x14ac:dyDescent="0.35">
      <c r="A2701" s="3"/>
      <c r="B2701" s="4"/>
      <c r="C2701" s="4"/>
      <c r="D2701" s="4"/>
      <c r="E2701" s="4"/>
      <c r="F2701" s="4"/>
      <c r="G2701" s="4"/>
      <c r="H2701" s="4"/>
      <c r="I2701" s="4"/>
      <c r="J2701" s="4"/>
      <c r="K2701" s="4"/>
      <c r="L2701" s="4"/>
      <c r="M2701" s="4"/>
      <c r="N2701" s="4"/>
      <c r="O2701" s="4"/>
      <c r="P2701" s="4"/>
      <c r="Q2701" s="4"/>
      <c r="R2701" s="4"/>
      <c r="S2701" s="4"/>
      <c r="T2701" s="4"/>
      <c r="U2701" s="4"/>
      <c r="V2701" s="4"/>
      <c r="W2701" s="4"/>
      <c r="X2701" s="4"/>
      <c r="Y2701" s="4"/>
      <c r="Z2701" s="4"/>
      <c r="AA2701" s="4"/>
      <c r="AB2701" s="5"/>
    </row>
    <row r="2702" spans="1:28" x14ac:dyDescent="0.35">
      <c r="A2702" s="3"/>
      <c r="B2702" s="4"/>
      <c r="C2702" s="4"/>
      <c r="D2702" s="4"/>
      <c r="E2702" s="4"/>
      <c r="F2702" s="4"/>
      <c r="G2702" s="4"/>
      <c r="H2702" s="4"/>
      <c r="I2702" s="4"/>
      <c r="J2702" s="4"/>
      <c r="K2702" s="4"/>
      <c r="L2702" s="4"/>
      <c r="M2702" s="4"/>
      <c r="N2702" s="4"/>
      <c r="O2702" s="4"/>
      <c r="P2702" s="4"/>
      <c r="Q2702" s="4"/>
      <c r="R2702" s="4"/>
      <c r="S2702" s="4"/>
      <c r="T2702" s="4"/>
      <c r="U2702" s="4"/>
      <c r="V2702" s="4"/>
      <c r="W2702" s="4"/>
      <c r="X2702" s="4"/>
      <c r="Y2702" s="4"/>
      <c r="Z2702" s="4"/>
      <c r="AA2702" s="4"/>
      <c r="AB2702" s="5"/>
    </row>
    <row r="2703" spans="1:28" x14ac:dyDescent="0.35">
      <c r="A2703" s="3"/>
      <c r="B2703" s="4"/>
      <c r="C2703" s="4"/>
      <c r="D2703" s="4"/>
      <c r="E2703" s="4"/>
      <c r="F2703" s="4"/>
      <c r="G2703" s="4"/>
      <c r="H2703" s="4"/>
      <c r="I2703" s="4"/>
      <c r="J2703" s="4"/>
      <c r="K2703" s="4"/>
      <c r="L2703" s="4"/>
      <c r="M2703" s="4"/>
      <c r="N2703" s="4"/>
      <c r="O2703" s="4"/>
      <c r="P2703" s="4"/>
      <c r="Q2703" s="4"/>
      <c r="R2703" s="4"/>
      <c r="S2703" s="4"/>
      <c r="T2703" s="4"/>
      <c r="U2703" s="4"/>
      <c r="V2703" s="4"/>
      <c r="W2703" s="4"/>
      <c r="X2703" s="4"/>
      <c r="Y2703" s="4"/>
      <c r="Z2703" s="4"/>
      <c r="AA2703" s="4"/>
      <c r="AB2703" s="5"/>
    </row>
    <row r="2704" spans="1:28" x14ac:dyDescent="0.35">
      <c r="A2704" s="3"/>
      <c r="B2704" s="4"/>
      <c r="C2704" s="4"/>
      <c r="D2704" s="4"/>
      <c r="E2704" s="4"/>
      <c r="F2704" s="4"/>
      <c r="G2704" s="4"/>
      <c r="H2704" s="4"/>
      <c r="I2704" s="4"/>
      <c r="J2704" s="4"/>
      <c r="K2704" s="4"/>
      <c r="L2704" s="4"/>
      <c r="M2704" s="4"/>
      <c r="N2704" s="4"/>
      <c r="O2704" s="4"/>
      <c r="P2704" s="4"/>
      <c r="Q2704" s="4"/>
      <c r="R2704" s="4"/>
      <c r="S2704" s="4"/>
      <c r="T2704" s="4"/>
      <c r="U2704" s="4"/>
      <c r="V2704" s="4"/>
      <c r="W2704" s="4"/>
      <c r="X2704" s="4"/>
      <c r="Y2704" s="4"/>
      <c r="Z2704" s="4"/>
      <c r="AA2704" s="4"/>
      <c r="AB2704" s="5"/>
    </row>
    <row r="2705" spans="1:28" x14ac:dyDescent="0.35">
      <c r="A2705" s="3"/>
      <c r="B2705" s="4"/>
      <c r="C2705" s="4"/>
      <c r="D2705" s="4"/>
      <c r="E2705" s="4"/>
      <c r="F2705" s="4"/>
      <c r="G2705" s="4"/>
      <c r="H2705" s="4"/>
      <c r="I2705" s="4"/>
      <c r="J2705" s="4"/>
      <c r="K2705" s="4"/>
      <c r="L2705" s="4"/>
      <c r="M2705" s="4"/>
      <c r="N2705" s="4"/>
      <c r="O2705" s="4"/>
      <c r="P2705" s="4"/>
      <c r="Q2705" s="4"/>
      <c r="R2705" s="4"/>
      <c r="S2705" s="4"/>
      <c r="T2705" s="4"/>
      <c r="U2705" s="4"/>
      <c r="V2705" s="4"/>
      <c r="W2705" s="4"/>
      <c r="X2705" s="4"/>
      <c r="Y2705" s="4"/>
      <c r="Z2705" s="4"/>
      <c r="AA2705" s="4"/>
      <c r="AB2705" s="5"/>
    </row>
    <row r="2706" spans="1:28" x14ac:dyDescent="0.35">
      <c r="A2706" s="3"/>
      <c r="B2706" s="4"/>
      <c r="C2706" s="4"/>
      <c r="D2706" s="4"/>
      <c r="E2706" s="4"/>
      <c r="F2706" s="4"/>
      <c r="G2706" s="4"/>
      <c r="H2706" s="4"/>
      <c r="I2706" s="4"/>
      <c r="J2706" s="4"/>
      <c r="K2706" s="4"/>
      <c r="L2706" s="4"/>
      <c r="M2706" s="4"/>
      <c r="N2706" s="4"/>
      <c r="O2706" s="4"/>
      <c r="P2706" s="4"/>
      <c r="Q2706" s="4"/>
      <c r="R2706" s="4"/>
      <c r="S2706" s="4"/>
      <c r="T2706" s="4"/>
      <c r="U2706" s="4"/>
      <c r="V2706" s="4"/>
      <c r="W2706" s="4"/>
      <c r="X2706" s="4"/>
      <c r="Y2706" s="4"/>
      <c r="Z2706" s="4"/>
      <c r="AA2706" s="4"/>
      <c r="AB2706" s="5"/>
    </row>
    <row r="2707" spans="1:28" x14ac:dyDescent="0.35">
      <c r="A2707" s="3"/>
      <c r="B2707" s="4"/>
      <c r="C2707" s="4"/>
      <c r="D2707" s="4"/>
      <c r="E2707" s="4"/>
      <c r="F2707" s="4"/>
      <c r="G2707" s="4"/>
      <c r="H2707" s="4"/>
      <c r="I2707" s="4"/>
      <c r="J2707" s="4"/>
      <c r="K2707" s="4"/>
      <c r="L2707" s="4"/>
      <c r="M2707" s="4"/>
      <c r="N2707" s="4"/>
      <c r="O2707" s="4"/>
      <c r="P2707" s="4"/>
      <c r="Q2707" s="4"/>
      <c r="R2707" s="4"/>
      <c r="S2707" s="4"/>
      <c r="T2707" s="4"/>
      <c r="U2707" s="4"/>
      <c r="V2707" s="4"/>
      <c r="W2707" s="4"/>
      <c r="X2707" s="4"/>
      <c r="Y2707" s="4"/>
      <c r="Z2707" s="4"/>
      <c r="AA2707" s="4"/>
      <c r="AB2707" s="5"/>
    </row>
    <row r="2708" spans="1:28" x14ac:dyDescent="0.35">
      <c r="A2708" s="3"/>
      <c r="B2708" s="4"/>
      <c r="C2708" s="4"/>
      <c r="D2708" s="4"/>
      <c r="E2708" s="4"/>
      <c r="F2708" s="4"/>
      <c r="G2708" s="4"/>
      <c r="H2708" s="4"/>
      <c r="I2708" s="4"/>
      <c r="J2708" s="4"/>
      <c r="K2708" s="4"/>
      <c r="L2708" s="4"/>
      <c r="M2708" s="4"/>
      <c r="N2708" s="4"/>
      <c r="O2708" s="4"/>
      <c r="P2708" s="4"/>
      <c r="Q2708" s="4"/>
      <c r="R2708" s="4"/>
      <c r="S2708" s="4"/>
      <c r="T2708" s="4"/>
      <c r="U2708" s="4"/>
      <c r="V2708" s="4"/>
      <c r="W2708" s="4"/>
      <c r="X2708" s="4"/>
      <c r="Y2708" s="4"/>
      <c r="Z2708" s="4"/>
      <c r="AA2708" s="4"/>
      <c r="AB2708" s="5"/>
    </row>
    <row r="2709" spans="1:28" x14ac:dyDescent="0.35">
      <c r="A2709" s="3"/>
      <c r="B2709" s="4"/>
      <c r="C2709" s="4"/>
      <c r="D2709" s="4"/>
      <c r="E2709" s="4"/>
      <c r="F2709" s="4"/>
      <c r="G2709" s="4"/>
      <c r="H2709" s="4"/>
      <c r="I2709" s="4"/>
      <c r="J2709" s="4"/>
      <c r="K2709" s="4"/>
      <c r="L2709" s="4"/>
      <c r="M2709" s="4"/>
      <c r="N2709" s="4"/>
      <c r="O2709" s="4"/>
      <c r="P2709" s="4"/>
      <c r="Q2709" s="4"/>
      <c r="R2709" s="4"/>
      <c r="S2709" s="4"/>
      <c r="T2709" s="4"/>
      <c r="U2709" s="4"/>
      <c r="V2709" s="4"/>
      <c r="W2709" s="4"/>
      <c r="X2709" s="4"/>
      <c r="Y2709" s="4"/>
      <c r="Z2709" s="4"/>
      <c r="AA2709" s="4"/>
      <c r="AB2709" s="5"/>
    </row>
    <row r="2710" spans="1:28" x14ac:dyDescent="0.35">
      <c r="A2710" s="3"/>
      <c r="B2710" s="4"/>
      <c r="C2710" s="4"/>
      <c r="D2710" s="4"/>
      <c r="E2710" s="4"/>
      <c r="F2710" s="4"/>
      <c r="G2710" s="4"/>
      <c r="H2710" s="4"/>
      <c r="I2710" s="4"/>
      <c r="J2710" s="4"/>
      <c r="K2710" s="4"/>
      <c r="L2710" s="4"/>
      <c r="M2710" s="4"/>
      <c r="N2710" s="4"/>
      <c r="O2710" s="4"/>
      <c r="P2710" s="4"/>
      <c r="Q2710" s="4"/>
      <c r="R2710" s="4"/>
      <c r="S2710" s="4"/>
      <c r="T2710" s="4"/>
      <c r="U2710" s="4"/>
      <c r="V2710" s="4"/>
      <c r="W2710" s="4"/>
      <c r="X2710" s="4"/>
      <c r="Y2710" s="4"/>
      <c r="Z2710" s="4"/>
      <c r="AA2710" s="4"/>
      <c r="AB2710" s="5"/>
    </row>
    <row r="2711" spans="1:28" x14ac:dyDescent="0.35">
      <c r="A2711" s="3"/>
      <c r="B2711" s="4"/>
      <c r="C2711" s="4"/>
      <c r="D2711" s="4"/>
      <c r="E2711" s="4"/>
      <c r="F2711" s="4"/>
      <c r="G2711" s="4"/>
      <c r="H2711" s="4"/>
      <c r="I2711" s="4"/>
      <c r="J2711" s="4"/>
      <c r="K2711" s="4"/>
      <c r="L2711" s="4"/>
      <c r="M2711" s="4"/>
      <c r="N2711" s="4"/>
      <c r="O2711" s="4"/>
      <c r="P2711" s="4"/>
      <c r="Q2711" s="4"/>
      <c r="R2711" s="4"/>
      <c r="S2711" s="4"/>
      <c r="T2711" s="4"/>
      <c r="U2711" s="4"/>
      <c r="V2711" s="4"/>
      <c r="W2711" s="4"/>
      <c r="X2711" s="4"/>
      <c r="Y2711" s="4"/>
      <c r="Z2711" s="4"/>
      <c r="AA2711" s="4"/>
      <c r="AB2711" s="5"/>
    </row>
    <row r="2712" spans="1:28" x14ac:dyDescent="0.35">
      <c r="A2712" s="3"/>
      <c r="B2712" s="4"/>
      <c r="C2712" s="4"/>
      <c r="D2712" s="4"/>
      <c r="E2712" s="4"/>
      <c r="F2712" s="4"/>
      <c r="G2712" s="4"/>
      <c r="H2712" s="4"/>
      <c r="I2712" s="4"/>
      <c r="J2712" s="4"/>
      <c r="K2712" s="4"/>
      <c r="L2712" s="4"/>
      <c r="M2712" s="4"/>
      <c r="N2712" s="4"/>
      <c r="O2712" s="4"/>
      <c r="P2712" s="4"/>
      <c r="Q2712" s="4"/>
      <c r="R2712" s="4"/>
      <c r="S2712" s="4"/>
      <c r="T2712" s="4"/>
      <c r="U2712" s="4"/>
      <c r="V2712" s="4"/>
      <c r="W2712" s="4"/>
      <c r="X2712" s="4"/>
      <c r="Y2712" s="4"/>
      <c r="Z2712" s="4"/>
      <c r="AA2712" s="4"/>
      <c r="AB2712" s="5"/>
    </row>
    <row r="2713" spans="1:28" x14ac:dyDescent="0.35">
      <c r="A2713" s="3"/>
      <c r="B2713" s="4"/>
      <c r="C2713" s="4"/>
      <c r="D2713" s="4"/>
      <c r="E2713" s="4"/>
      <c r="F2713" s="4"/>
      <c r="G2713" s="4"/>
      <c r="H2713" s="4"/>
      <c r="I2713" s="4"/>
      <c r="J2713" s="4"/>
      <c r="K2713" s="4"/>
      <c r="L2713" s="4"/>
      <c r="M2713" s="4"/>
      <c r="N2713" s="4"/>
      <c r="O2713" s="4"/>
      <c r="P2713" s="4"/>
      <c r="Q2713" s="4"/>
      <c r="R2713" s="4"/>
      <c r="S2713" s="4"/>
      <c r="T2713" s="4"/>
      <c r="U2713" s="4"/>
      <c r="V2713" s="4"/>
      <c r="W2713" s="4"/>
      <c r="X2713" s="4"/>
      <c r="Y2713" s="4"/>
      <c r="Z2713" s="4"/>
      <c r="AA2713" s="4"/>
      <c r="AB2713" s="5"/>
    </row>
    <row r="2714" spans="1:28" x14ac:dyDescent="0.35">
      <c r="A2714" s="3"/>
      <c r="B2714" s="4"/>
      <c r="C2714" s="4"/>
      <c r="D2714" s="4"/>
      <c r="E2714" s="4"/>
      <c r="F2714" s="4"/>
      <c r="G2714" s="4"/>
      <c r="H2714" s="4"/>
      <c r="I2714" s="4"/>
      <c r="J2714" s="4"/>
      <c r="K2714" s="4"/>
      <c r="L2714" s="4"/>
      <c r="M2714" s="4"/>
      <c r="N2714" s="4"/>
      <c r="O2714" s="4"/>
      <c r="P2714" s="4"/>
      <c r="Q2714" s="4"/>
      <c r="R2714" s="4"/>
      <c r="S2714" s="4"/>
      <c r="T2714" s="4"/>
      <c r="U2714" s="4"/>
      <c r="V2714" s="4"/>
      <c r="W2714" s="4"/>
      <c r="X2714" s="4"/>
      <c r="Y2714" s="4"/>
      <c r="Z2714" s="4"/>
      <c r="AA2714" s="4"/>
      <c r="AB2714" s="5"/>
    </row>
    <row r="2715" spans="1:28" x14ac:dyDescent="0.35">
      <c r="A2715" s="3"/>
      <c r="B2715" s="4"/>
      <c r="C2715" s="4"/>
      <c r="D2715" s="4"/>
      <c r="E2715" s="4"/>
      <c r="F2715" s="4"/>
      <c r="G2715" s="4"/>
      <c r="H2715" s="4"/>
      <c r="I2715" s="4"/>
      <c r="J2715" s="4"/>
      <c r="K2715" s="4"/>
      <c r="L2715" s="4"/>
      <c r="M2715" s="4"/>
      <c r="N2715" s="4"/>
      <c r="O2715" s="4"/>
      <c r="P2715" s="4"/>
      <c r="Q2715" s="4"/>
      <c r="R2715" s="4"/>
      <c r="S2715" s="4"/>
      <c r="T2715" s="4"/>
      <c r="U2715" s="4"/>
      <c r="V2715" s="4"/>
      <c r="W2715" s="4"/>
      <c r="X2715" s="4"/>
      <c r="Y2715" s="4"/>
      <c r="Z2715" s="4"/>
      <c r="AA2715" s="4"/>
      <c r="AB2715" s="5"/>
    </row>
    <row r="2716" spans="1:28" x14ac:dyDescent="0.35">
      <c r="A2716" s="3"/>
      <c r="B2716" s="4"/>
      <c r="C2716" s="4"/>
      <c r="D2716" s="4"/>
      <c r="E2716" s="4"/>
      <c r="F2716" s="4"/>
      <c r="G2716" s="4"/>
      <c r="H2716" s="4"/>
      <c r="I2716" s="4"/>
      <c r="J2716" s="4"/>
      <c r="K2716" s="4"/>
      <c r="L2716" s="4"/>
      <c r="M2716" s="4"/>
      <c r="N2716" s="4"/>
      <c r="O2716" s="4"/>
      <c r="P2716" s="4"/>
      <c r="Q2716" s="4"/>
      <c r="R2716" s="4"/>
      <c r="S2716" s="4"/>
      <c r="T2716" s="4"/>
      <c r="U2716" s="4"/>
      <c r="V2716" s="4"/>
      <c r="W2716" s="4"/>
      <c r="X2716" s="4"/>
      <c r="Y2716" s="4"/>
      <c r="Z2716" s="4"/>
      <c r="AA2716" s="4"/>
      <c r="AB2716" s="5"/>
    </row>
    <row r="2717" spans="1:28" x14ac:dyDescent="0.35">
      <c r="A2717" s="3"/>
      <c r="B2717" s="4"/>
      <c r="C2717" s="4"/>
      <c r="D2717" s="4"/>
      <c r="E2717" s="4"/>
      <c r="F2717" s="4"/>
      <c r="G2717" s="4"/>
      <c r="H2717" s="4"/>
      <c r="I2717" s="4"/>
      <c r="J2717" s="4"/>
      <c r="K2717" s="4"/>
      <c r="L2717" s="4"/>
      <c r="M2717" s="4"/>
      <c r="N2717" s="4"/>
      <c r="O2717" s="4"/>
      <c r="P2717" s="4"/>
      <c r="Q2717" s="4"/>
      <c r="R2717" s="4"/>
      <c r="S2717" s="4"/>
      <c r="T2717" s="4"/>
      <c r="U2717" s="4"/>
      <c r="V2717" s="4"/>
      <c r="W2717" s="4"/>
      <c r="X2717" s="4"/>
      <c r="Y2717" s="4"/>
      <c r="Z2717" s="4"/>
      <c r="AA2717" s="4"/>
      <c r="AB2717" s="5"/>
    </row>
    <row r="2718" spans="1:28" x14ac:dyDescent="0.35">
      <c r="A2718" s="3"/>
      <c r="B2718" s="4"/>
      <c r="C2718" s="4"/>
      <c r="D2718" s="4"/>
      <c r="E2718" s="4"/>
      <c r="F2718" s="4"/>
      <c r="G2718" s="4"/>
      <c r="H2718" s="4"/>
      <c r="I2718" s="4"/>
      <c r="J2718" s="4"/>
      <c r="K2718" s="4"/>
      <c r="L2718" s="4"/>
      <c r="M2718" s="4"/>
      <c r="N2718" s="4"/>
      <c r="O2718" s="4"/>
      <c r="P2718" s="4"/>
      <c r="Q2718" s="4"/>
      <c r="R2718" s="4"/>
      <c r="S2718" s="4"/>
      <c r="T2718" s="4"/>
      <c r="U2718" s="4"/>
      <c r="V2718" s="4"/>
      <c r="W2718" s="4"/>
      <c r="X2718" s="4"/>
      <c r="Y2718" s="4"/>
      <c r="Z2718" s="4"/>
      <c r="AA2718" s="4"/>
      <c r="AB2718" s="5"/>
    </row>
    <row r="2719" spans="1:28" x14ac:dyDescent="0.35">
      <c r="A2719" s="3"/>
      <c r="B2719" s="4"/>
      <c r="C2719" s="4"/>
      <c r="D2719" s="4"/>
      <c r="E2719" s="4"/>
      <c r="F2719" s="4"/>
      <c r="G2719" s="4"/>
      <c r="H2719" s="4"/>
      <c r="I2719" s="4"/>
      <c r="J2719" s="4"/>
      <c r="K2719" s="4"/>
      <c r="L2719" s="4"/>
      <c r="M2719" s="4"/>
      <c r="N2719" s="4"/>
      <c r="O2719" s="4"/>
      <c r="P2719" s="4"/>
      <c r="Q2719" s="4"/>
      <c r="R2719" s="4"/>
      <c r="S2719" s="4"/>
      <c r="T2719" s="4"/>
      <c r="U2719" s="4"/>
      <c r="V2719" s="4"/>
      <c r="W2719" s="4"/>
      <c r="X2719" s="4"/>
      <c r="Y2719" s="4"/>
      <c r="Z2719" s="4"/>
      <c r="AA2719" s="4"/>
      <c r="AB2719" s="5"/>
    </row>
    <row r="2720" spans="1:28" x14ac:dyDescent="0.35">
      <c r="A2720" s="3"/>
      <c r="B2720" s="4"/>
      <c r="C2720" s="4"/>
      <c r="D2720" s="4"/>
      <c r="E2720" s="4"/>
      <c r="F2720" s="4"/>
      <c r="G2720" s="4"/>
      <c r="H2720" s="4"/>
      <c r="I2720" s="4"/>
      <c r="J2720" s="4"/>
      <c r="K2720" s="4"/>
      <c r="L2720" s="4"/>
      <c r="M2720" s="4"/>
      <c r="N2720" s="4"/>
      <c r="O2720" s="4"/>
      <c r="P2720" s="4"/>
      <c r="Q2720" s="4"/>
      <c r="R2720" s="4"/>
      <c r="S2720" s="4"/>
      <c r="T2720" s="4"/>
      <c r="U2720" s="4"/>
      <c r="V2720" s="4"/>
      <c r="W2720" s="4"/>
      <c r="X2720" s="4"/>
      <c r="Y2720" s="4"/>
      <c r="Z2720" s="4"/>
      <c r="AA2720" s="4"/>
      <c r="AB2720" s="5"/>
    </row>
    <row r="2721" spans="1:28" x14ac:dyDescent="0.35">
      <c r="A2721" s="3"/>
      <c r="B2721" s="4"/>
      <c r="C2721" s="4"/>
      <c r="D2721" s="4"/>
      <c r="E2721" s="4"/>
      <c r="F2721" s="4"/>
      <c r="G2721" s="4"/>
      <c r="H2721" s="4"/>
      <c r="I2721" s="4"/>
      <c r="J2721" s="4"/>
      <c r="K2721" s="4"/>
      <c r="L2721" s="4"/>
      <c r="M2721" s="4"/>
      <c r="N2721" s="4"/>
      <c r="O2721" s="4"/>
      <c r="P2721" s="4"/>
      <c r="Q2721" s="4"/>
      <c r="R2721" s="4"/>
      <c r="S2721" s="4"/>
      <c r="T2721" s="4"/>
      <c r="U2721" s="4"/>
      <c r="V2721" s="4"/>
      <c r="W2721" s="4"/>
      <c r="X2721" s="4"/>
      <c r="Y2721" s="4"/>
      <c r="Z2721" s="4"/>
      <c r="AA2721" s="4"/>
      <c r="AB2721" s="5"/>
    </row>
    <row r="2722" spans="1:28" x14ac:dyDescent="0.35">
      <c r="A2722" s="3"/>
      <c r="B2722" s="4"/>
      <c r="C2722" s="4"/>
      <c r="D2722" s="4"/>
      <c r="E2722" s="4"/>
      <c r="F2722" s="4"/>
      <c r="G2722" s="4"/>
      <c r="H2722" s="4"/>
      <c r="I2722" s="4"/>
      <c r="J2722" s="4"/>
      <c r="K2722" s="4"/>
      <c r="L2722" s="4"/>
      <c r="M2722" s="4"/>
      <c r="N2722" s="4"/>
      <c r="O2722" s="4"/>
      <c r="P2722" s="4"/>
      <c r="Q2722" s="4"/>
      <c r="R2722" s="4"/>
      <c r="S2722" s="4"/>
      <c r="T2722" s="4"/>
      <c r="U2722" s="4"/>
      <c r="V2722" s="4"/>
      <c r="W2722" s="4"/>
      <c r="X2722" s="4"/>
      <c r="Y2722" s="4"/>
      <c r="Z2722" s="4"/>
      <c r="AA2722" s="4"/>
      <c r="AB2722" s="5"/>
    </row>
    <row r="2723" spans="1:28" x14ac:dyDescent="0.35">
      <c r="A2723" s="3"/>
      <c r="B2723" s="4"/>
      <c r="C2723" s="4"/>
      <c r="D2723" s="4"/>
      <c r="E2723" s="4"/>
      <c r="F2723" s="4"/>
      <c r="G2723" s="4"/>
      <c r="H2723" s="4"/>
      <c r="I2723" s="4"/>
      <c r="J2723" s="4"/>
      <c r="K2723" s="4"/>
      <c r="L2723" s="4"/>
      <c r="M2723" s="4"/>
      <c r="N2723" s="4"/>
      <c r="O2723" s="4"/>
      <c r="P2723" s="4"/>
      <c r="Q2723" s="4"/>
      <c r="R2723" s="4"/>
      <c r="S2723" s="4"/>
      <c r="T2723" s="4"/>
      <c r="U2723" s="4"/>
      <c r="V2723" s="4"/>
      <c r="W2723" s="4"/>
      <c r="X2723" s="4"/>
      <c r="Y2723" s="4"/>
      <c r="Z2723" s="4"/>
      <c r="AA2723" s="4"/>
      <c r="AB2723" s="5"/>
    </row>
    <row r="2724" spans="1:28" x14ac:dyDescent="0.35">
      <c r="A2724" s="3"/>
      <c r="B2724" s="4"/>
      <c r="C2724" s="4"/>
      <c r="D2724" s="4"/>
      <c r="E2724" s="4"/>
      <c r="F2724" s="4"/>
      <c r="G2724" s="4"/>
      <c r="H2724" s="4"/>
      <c r="I2724" s="4"/>
      <c r="J2724" s="4"/>
      <c r="K2724" s="4"/>
      <c r="L2724" s="4"/>
      <c r="M2724" s="4"/>
      <c r="N2724" s="4"/>
      <c r="O2724" s="4"/>
      <c r="P2724" s="4"/>
      <c r="Q2724" s="4"/>
      <c r="R2724" s="4"/>
      <c r="S2724" s="4"/>
      <c r="T2724" s="4"/>
      <c r="U2724" s="4"/>
      <c r="V2724" s="4"/>
      <c r="W2724" s="4"/>
      <c r="X2724" s="4"/>
      <c r="Y2724" s="4"/>
      <c r="Z2724" s="4"/>
      <c r="AA2724" s="4"/>
      <c r="AB2724" s="5"/>
    </row>
    <row r="2725" spans="1:28" x14ac:dyDescent="0.35">
      <c r="A2725" s="3"/>
      <c r="B2725" s="4"/>
      <c r="C2725" s="4"/>
      <c r="D2725" s="4"/>
      <c r="E2725" s="4"/>
      <c r="F2725" s="4"/>
      <c r="G2725" s="4"/>
      <c r="H2725" s="4"/>
      <c r="I2725" s="4"/>
      <c r="J2725" s="4"/>
      <c r="K2725" s="4"/>
      <c r="L2725" s="4"/>
      <c r="M2725" s="4"/>
      <c r="N2725" s="4"/>
      <c r="O2725" s="4"/>
      <c r="P2725" s="4"/>
      <c r="Q2725" s="4"/>
      <c r="R2725" s="4"/>
      <c r="S2725" s="4"/>
      <c r="T2725" s="4"/>
      <c r="U2725" s="4"/>
      <c r="V2725" s="4"/>
      <c r="W2725" s="4"/>
      <c r="X2725" s="4"/>
      <c r="Y2725" s="4"/>
      <c r="Z2725" s="4"/>
      <c r="AA2725" s="4"/>
      <c r="AB2725" s="5"/>
    </row>
    <row r="2726" spans="1:28" x14ac:dyDescent="0.35">
      <c r="A2726" s="3"/>
      <c r="B2726" s="4"/>
      <c r="C2726" s="4"/>
      <c r="D2726" s="4"/>
      <c r="E2726" s="4"/>
      <c r="F2726" s="4"/>
      <c r="G2726" s="4"/>
      <c r="H2726" s="4"/>
      <c r="I2726" s="4"/>
      <c r="J2726" s="4"/>
      <c r="K2726" s="4"/>
      <c r="L2726" s="4"/>
      <c r="M2726" s="4"/>
      <c r="N2726" s="4"/>
      <c r="O2726" s="4"/>
      <c r="P2726" s="4"/>
      <c r="Q2726" s="4"/>
      <c r="R2726" s="4"/>
      <c r="S2726" s="4"/>
      <c r="T2726" s="4"/>
      <c r="U2726" s="4"/>
      <c r="V2726" s="4"/>
      <c r="W2726" s="4"/>
      <c r="X2726" s="4"/>
      <c r="Y2726" s="4"/>
      <c r="Z2726" s="4"/>
      <c r="AA2726" s="4"/>
      <c r="AB2726" s="5"/>
    </row>
    <row r="2727" spans="1:28" x14ac:dyDescent="0.35">
      <c r="A2727" s="3"/>
      <c r="B2727" s="4"/>
      <c r="C2727" s="4"/>
      <c r="D2727" s="4"/>
      <c r="E2727" s="4"/>
      <c r="F2727" s="4"/>
      <c r="G2727" s="4"/>
      <c r="H2727" s="4"/>
      <c r="I2727" s="4"/>
      <c r="J2727" s="4"/>
      <c r="K2727" s="4"/>
      <c r="L2727" s="4"/>
      <c r="M2727" s="4"/>
      <c r="N2727" s="4"/>
      <c r="O2727" s="4"/>
      <c r="P2727" s="4"/>
      <c r="Q2727" s="4"/>
      <c r="R2727" s="4"/>
      <c r="S2727" s="4"/>
      <c r="T2727" s="4"/>
      <c r="U2727" s="4"/>
      <c r="V2727" s="4"/>
      <c r="W2727" s="4"/>
      <c r="X2727" s="4"/>
      <c r="Y2727" s="4"/>
      <c r="Z2727" s="4"/>
      <c r="AA2727" s="4"/>
      <c r="AB2727" s="5"/>
    </row>
    <row r="2728" spans="1:28" x14ac:dyDescent="0.35">
      <c r="A2728" s="3"/>
      <c r="B2728" s="4"/>
      <c r="C2728" s="4"/>
      <c r="D2728" s="4"/>
      <c r="E2728" s="4"/>
      <c r="F2728" s="4"/>
      <c r="G2728" s="4"/>
      <c r="H2728" s="4"/>
      <c r="I2728" s="4"/>
      <c r="J2728" s="4"/>
      <c r="K2728" s="4"/>
      <c r="L2728" s="4"/>
      <c r="M2728" s="4"/>
      <c r="N2728" s="4"/>
      <c r="O2728" s="4"/>
      <c r="P2728" s="4"/>
      <c r="Q2728" s="4"/>
      <c r="R2728" s="4"/>
      <c r="S2728" s="4"/>
      <c r="T2728" s="4"/>
      <c r="U2728" s="4"/>
      <c r="V2728" s="4"/>
      <c r="W2728" s="4"/>
      <c r="X2728" s="4"/>
      <c r="Y2728" s="4"/>
      <c r="Z2728" s="4"/>
      <c r="AA2728" s="4"/>
      <c r="AB2728" s="5"/>
    </row>
    <row r="2729" spans="1:28" x14ac:dyDescent="0.35">
      <c r="A2729" s="3"/>
      <c r="B2729" s="4"/>
      <c r="C2729" s="4"/>
      <c r="D2729" s="4"/>
      <c r="E2729" s="4"/>
      <c r="F2729" s="4"/>
      <c r="G2729" s="4"/>
      <c r="H2729" s="4"/>
      <c r="I2729" s="4"/>
      <c r="J2729" s="4"/>
      <c r="K2729" s="4"/>
      <c r="L2729" s="4"/>
      <c r="M2729" s="4"/>
      <c r="N2729" s="4"/>
      <c r="O2729" s="4"/>
      <c r="P2729" s="4"/>
      <c r="Q2729" s="4"/>
      <c r="R2729" s="4"/>
      <c r="S2729" s="4"/>
      <c r="T2729" s="4"/>
      <c r="U2729" s="4"/>
      <c r="V2729" s="4"/>
      <c r="W2729" s="4"/>
      <c r="X2729" s="4"/>
      <c r="Y2729" s="4"/>
      <c r="Z2729" s="4"/>
      <c r="AA2729" s="4"/>
      <c r="AB2729" s="5"/>
    </row>
    <row r="2730" spans="1:28" x14ac:dyDescent="0.35">
      <c r="A2730" s="3"/>
      <c r="B2730" s="4"/>
      <c r="C2730" s="4"/>
      <c r="D2730" s="4"/>
      <c r="E2730" s="4"/>
      <c r="F2730" s="4"/>
      <c r="G2730" s="4"/>
      <c r="H2730" s="4"/>
      <c r="I2730" s="4"/>
      <c r="J2730" s="4"/>
      <c r="K2730" s="4"/>
      <c r="L2730" s="4"/>
      <c r="M2730" s="4"/>
      <c r="N2730" s="4"/>
      <c r="O2730" s="4"/>
      <c r="P2730" s="4"/>
      <c r="Q2730" s="4"/>
      <c r="R2730" s="4"/>
      <c r="S2730" s="4"/>
      <c r="T2730" s="4"/>
      <c r="U2730" s="4"/>
      <c r="V2730" s="4"/>
      <c r="W2730" s="4"/>
      <c r="X2730" s="4"/>
      <c r="Y2730" s="4"/>
      <c r="Z2730" s="4"/>
      <c r="AA2730" s="4"/>
      <c r="AB2730" s="5"/>
    </row>
    <row r="2731" spans="1:28" x14ac:dyDescent="0.35">
      <c r="A2731" s="3"/>
      <c r="B2731" s="4"/>
      <c r="C2731" s="4"/>
      <c r="D2731" s="4"/>
      <c r="E2731" s="4"/>
      <c r="F2731" s="4"/>
      <c r="G2731" s="4"/>
      <c r="H2731" s="4"/>
      <c r="I2731" s="4"/>
      <c r="J2731" s="4"/>
      <c r="K2731" s="4"/>
      <c r="L2731" s="4"/>
      <c r="M2731" s="4"/>
      <c r="N2731" s="4"/>
      <c r="O2731" s="4"/>
      <c r="P2731" s="4"/>
      <c r="Q2731" s="4"/>
      <c r="R2731" s="4"/>
      <c r="S2731" s="4"/>
      <c r="T2731" s="4"/>
      <c r="U2731" s="4"/>
      <c r="V2731" s="4"/>
      <c r="W2731" s="4"/>
      <c r="X2731" s="4"/>
      <c r="Y2731" s="4"/>
      <c r="Z2731" s="4"/>
      <c r="AA2731" s="4"/>
      <c r="AB2731" s="5"/>
    </row>
    <row r="2732" spans="1:28" x14ac:dyDescent="0.35">
      <c r="A2732" s="3"/>
      <c r="B2732" s="4"/>
      <c r="C2732" s="4"/>
      <c r="D2732" s="4"/>
      <c r="E2732" s="4"/>
      <c r="F2732" s="4"/>
      <c r="G2732" s="4"/>
      <c r="H2732" s="4"/>
      <c r="I2732" s="4"/>
      <c r="J2732" s="4"/>
      <c r="K2732" s="4"/>
      <c r="L2732" s="4"/>
      <c r="M2732" s="4"/>
      <c r="N2732" s="4"/>
      <c r="O2732" s="4"/>
      <c r="P2732" s="4"/>
      <c r="Q2732" s="4"/>
      <c r="R2732" s="4"/>
      <c r="S2732" s="4"/>
      <c r="T2732" s="4"/>
      <c r="U2732" s="4"/>
      <c r="V2732" s="4"/>
      <c r="W2732" s="4"/>
      <c r="X2732" s="4"/>
      <c r="Y2732" s="4"/>
      <c r="Z2732" s="4"/>
      <c r="AA2732" s="4"/>
      <c r="AB2732" s="5"/>
    </row>
    <row r="2733" spans="1:28" x14ac:dyDescent="0.35">
      <c r="A2733" s="3"/>
      <c r="B2733" s="4"/>
      <c r="C2733" s="4"/>
      <c r="D2733" s="4"/>
      <c r="E2733" s="4"/>
      <c r="F2733" s="4"/>
      <c r="G2733" s="4"/>
      <c r="H2733" s="4"/>
      <c r="I2733" s="4"/>
      <c r="J2733" s="4"/>
      <c r="K2733" s="4"/>
      <c r="L2733" s="4"/>
      <c r="M2733" s="4"/>
      <c r="N2733" s="4"/>
      <c r="O2733" s="4"/>
      <c r="P2733" s="4"/>
      <c r="Q2733" s="4"/>
      <c r="R2733" s="4"/>
      <c r="S2733" s="4"/>
      <c r="T2733" s="4"/>
      <c r="U2733" s="4"/>
      <c r="V2733" s="4"/>
      <c r="W2733" s="4"/>
      <c r="X2733" s="4"/>
      <c r="Y2733" s="4"/>
      <c r="Z2733" s="4"/>
      <c r="AA2733" s="4"/>
      <c r="AB2733" s="5"/>
    </row>
    <row r="2734" spans="1:28" x14ac:dyDescent="0.35">
      <c r="A2734" s="3"/>
      <c r="B2734" s="4"/>
      <c r="C2734" s="4"/>
      <c r="D2734" s="4"/>
      <c r="E2734" s="4"/>
      <c r="F2734" s="4"/>
      <c r="G2734" s="4"/>
      <c r="H2734" s="4"/>
      <c r="I2734" s="4"/>
      <c r="J2734" s="4"/>
      <c r="K2734" s="4"/>
      <c r="L2734" s="4"/>
      <c r="M2734" s="4"/>
      <c r="N2734" s="4"/>
      <c r="O2734" s="4"/>
      <c r="P2734" s="4"/>
      <c r="Q2734" s="4"/>
      <c r="R2734" s="4"/>
      <c r="S2734" s="4"/>
      <c r="T2734" s="4"/>
      <c r="U2734" s="4"/>
      <c r="V2734" s="4"/>
      <c r="W2734" s="4"/>
      <c r="X2734" s="4"/>
      <c r="Y2734" s="4"/>
      <c r="Z2734" s="4"/>
      <c r="AA2734" s="4"/>
      <c r="AB2734" s="5"/>
    </row>
    <row r="2735" spans="1:28" x14ac:dyDescent="0.35">
      <c r="A2735" s="3"/>
      <c r="B2735" s="4"/>
      <c r="C2735" s="4"/>
      <c r="D2735" s="4"/>
      <c r="E2735" s="4"/>
      <c r="F2735" s="4"/>
      <c r="G2735" s="4"/>
      <c r="H2735" s="4"/>
      <c r="I2735" s="4"/>
      <c r="J2735" s="4"/>
      <c r="K2735" s="4"/>
      <c r="L2735" s="4"/>
      <c r="M2735" s="4"/>
      <c r="N2735" s="4"/>
      <c r="O2735" s="4"/>
      <c r="P2735" s="4"/>
      <c r="Q2735" s="4"/>
      <c r="R2735" s="4"/>
      <c r="S2735" s="4"/>
      <c r="T2735" s="4"/>
      <c r="U2735" s="4"/>
      <c r="V2735" s="4"/>
      <c r="W2735" s="4"/>
      <c r="X2735" s="4"/>
      <c r="Y2735" s="4"/>
      <c r="Z2735" s="4"/>
      <c r="AA2735" s="4"/>
      <c r="AB2735" s="5"/>
    </row>
    <row r="2736" spans="1:28" x14ac:dyDescent="0.35">
      <c r="A2736" s="3"/>
      <c r="B2736" s="4"/>
      <c r="C2736" s="4"/>
      <c r="D2736" s="4"/>
      <c r="E2736" s="4"/>
      <c r="F2736" s="4"/>
      <c r="G2736" s="4"/>
      <c r="H2736" s="4"/>
      <c r="I2736" s="4"/>
      <c r="J2736" s="4"/>
      <c r="K2736" s="4"/>
      <c r="L2736" s="4"/>
      <c r="M2736" s="4"/>
      <c r="N2736" s="4"/>
      <c r="O2736" s="4"/>
      <c r="P2736" s="4"/>
      <c r="Q2736" s="4"/>
      <c r="R2736" s="4"/>
      <c r="S2736" s="4"/>
      <c r="T2736" s="4"/>
      <c r="U2736" s="4"/>
      <c r="V2736" s="4"/>
      <c r="W2736" s="4"/>
      <c r="X2736" s="4"/>
      <c r="Y2736" s="4"/>
      <c r="Z2736" s="4"/>
      <c r="AA2736" s="4"/>
      <c r="AB2736" s="5"/>
    </row>
    <row r="2737" spans="1:28" x14ac:dyDescent="0.35">
      <c r="A2737" s="3"/>
      <c r="B2737" s="4"/>
      <c r="C2737" s="4"/>
      <c r="D2737" s="4"/>
      <c r="E2737" s="4"/>
      <c r="F2737" s="4"/>
      <c r="G2737" s="4"/>
      <c r="H2737" s="4"/>
      <c r="I2737" s="4"/>
      <c r="J2737" s="4"/>
      <c r="K2737" s="4"/>
      <c r="L2737" s="4"/>
      <c r="M2737" s="4"/>
      <c r="N2737" s="4"/>
      <c r="O2737" s="4"/>
      <c r="P2737" s="4"/>
      <c r="Q2737" s="4"/>
      <c r="R2737" s="4"/>
      <c r="S2737" s="4"/>
      <c r="T2737" s="4"/>
      <c r="U2737" s="4"/>
      <c r="V2737" s="4"/>
      <c r="W2737" s="4"/>
      <c r="X2737" s="4"/>
      <c r="Y2737" s="4"/>
      <c r="Z2737" s="4"/>
      <c r="AA2737" s="4"/>
      <c r="AB2737" s="5"/>
    </row>
    <row r="2738" spans="1:28" x14ac:dyDescent="0.35">
      <c r="A2738" s="3"/>
      <c r="B2738" s="4"/>
      <c r="C2738" s="4"/>
      <c r="D2738" s="4"/>
      <c r="E2738" s="4"/>
      <c r="F2738" s="4"/>
      <c r="G2738" s="4"/>
      <c r="H2738" s="4"/>
      <c r="I2738" s="4"/>
      <c r="J2738" s="4"/>
      <c r="K2738" s="4"/>
      <c r="L2738" s="4"/>
      <c r="M2738" s="4"/>
      <c r="N2738" s="4"/>
      <c r="O2738" s="4"/>
      <c r="P2738" s="4"/>
      <c r="Q2738" s="4"/>
      <c r="R2738" s="4"/>
      <c r="S2738" s="4"/>
      <c r="T2738" s="4"/>
      <c r="U2738" s="4"/>
      <c r="V2738" s="4"/>
      <c r="W2738" s="4"/>
      <c r="X2738" s="4"/>
      <c r="Y2738" s="4"/>
      <c r="Z2738" s="4"/>
      <c r="AA2738" s="4"/>
      <c r="AB2738" s="5"/>
    </row>
    <row r="2739" spans="1:28" x14ac:dyDescent="0.35">
      <c r="A2739" s="3"/>
      <c r="B2739" s="4"/>
      <c r="C2739" s="4"/>
      <c r="D2739" s="4"/>
      <c r="E2739" s="4"/>
      <c r="F2739" s="4"/>
      <c r="G2739" s="4"/>
      <c r="H2739" s="4"/>
      <c r="I2739" s="4"/>
      <c r="J2739" s="4"/>
      <c r="K2739" s="4"/>
      <c r="L2739" s="4"/>
      <c r="M2739" s="4"/>
      <c r="N2739" s="4"/>
      <c r="O2739" s="4"/>
      <c r="P2739" s="4"/>
      <c r="Q2739" s="4"/>
      <c r="R2739" s="4"/>
      <c r="S2739" s="4"/>
      <c r="T2739" s="4"/>
      <c r="U2739" s="4"/>
      <c r="V2739" s="4"/>
      <c r="W2739" s="4"/>
      <c r="X2739" s="4"/>
      <c r="Y2739" s="4"/>
      <c r="Z2739" s="4"/>
      <c r="AA2739" s="4"/>
      <c r="AB2739" s="5"/>
    </row>
    <row r="2740" spans="1:28" x14ac:dyDescent="0.35">
      <c r="A2740" s="3"/>
      <c r="B2740" s="4"/>
      <c r="C2740" s="4"/>
      <c r="D2740" s="4"/>
      <c r="E2740" s="4"/>
      <c r="F2740" s="4"/>
      <c r="G2740" s="4"/>
      <c r="H2740" s="4"/>
      <c r="I2740" s="4"/>
      <c r="J2740" s="4"/>
      <c r="K2740" s="4"/>
      <c r="L2740" s="4"/>
      <c r="M2740" s="4"/>
      <c r="N2740" s="4"/>
      <c r="O2740" s="4"/>
      <c r="P2740" s="4"/>
      <c r="Q2740" s="4"/>
      <c r="R2740" s="4"/>
      <c r="S2740" s="4"/>
      <c r="T2740" s="4"/>
      <c r="U2740" s="4"/>
      <c r="V2740" s="4"/>
      <c r="W2740" s="4"/>
      <c r="X2740" s="4"/>
      <c r="Y2740" s="4"/>
      <c r="Z2740" s="4"/>
      <c r="AA2740" s="4"/>
      <c r="AB2740" s="5"/>
    </row>
    <row r="2741" spans="1:28" x14ac:dyDescent="0.35">
      <c r="A2741" s="3"/>
      <c r="B2741" s="4"/>
      <c r="C2741" s="4"/>
      <c r="D2741" s="4"/>
      <c r="E2741" s="4"/>
      <c r="F2741" s="4"/>
      <c r="G2741" s="4"/>
      <c r="H2741" s="4"/>
      <c r="I2741" s="4"/>
      <c r="J2741" s="4"/>
      <c r="K2741" s="4"/>
      <c r="L2741" s="4"/>
      <c r="M2741" s="4"/>
      <c r="N2741" s="4"/>
      <c r="O2741" s="4"/>
      <c r="P2741" s="4"/>
      <c r="Q2741" s="4"/>
      <c r="R2741" s="4"/>
      <c r="S2741" s="4"/>
      <c r="T2741" s="4"/>
      <c r="U2741" s="4"/>
      <c r="V2741" s="4"/>
      <c r="W2741" s="4"/>
      <c r="X2741" s="4"/>
      <c r="Y2741" s="4"/>
      <c r="Z2741" s="4"/>
      <c r="AA2741" s="4"/>
      <c r="AB2741" s="5"/>
    </row>
    <row r="2742" spans="1:28" x14ac:dyDescent="0.35">
      <c r="A2742" s="3"/>
      <c r="B2742" s="4"/>
      <c r="C2742" s="4"/>
      <c r="D2742" s="4"/>
      <c r="E2742" s="4"/>
      <c r="F2742" s="4"/>
      <c r="G2742" s="4"/>
      <c r="H2742" s="4"/>
      <c r="I2742" s="4"/>
      <c r="J2742" s="4"/>
      <c r="K2742" s="4"/>
      <c r="L2742" s="4"/>
      <c r="M2742" s="4"/>
      <c r="N2742" s="4"/>
      <c r="O2742" s="4"/>
      <c r="P2742" s="4"/>
      <c r="Q2742" s="4"/>
      <c r="R2742" s="4"/>
      <c r="S2742" s="4"/>
      <c r="T2742" s="4"/>
      <c r="U2742" s="4"/>
      <c r="V2742" s="4"/>
      <c r="W2742" s="4"/>
      <c r="X2742" s="4"/>
      <c r="Y2742" s="4"/>
      <c r="Z2742" s="4"/>
      <c r="AA2742" s="4"/>
      <c r="AB2742" s="5"/>
    </row>
    <row r="2743" spans="1:28" x14ac:dyDescent="0.35">
      <c r="A2743" s="3"/>
      <c r="B2743" s="4"/>
      <c r="C2743" s="4"/>
      <c r="D2743" s="4"/>
      <c r="E2743" s="4"/>
      <c r="F2743" s="4"/>
      <c r="G2743" s="4"/>
      <c r="H2743" s="4"/>
      <c r="I2743" s="4"/>
      <c r="J2743" s="4"/>
      <c r="K2743" s="4"/>
      <c r="L2743" s="4"/>
      <c r="M2743" s="4"/>
      <c r="N2743" s="4"/>
      <c r="O2743" s="4"/>
      <c r="P2743" s="4"/>
      <c r="Q2743" s="4"/>
      <c r="R2743" s="4"/>
      <c r="S2743" s="4"/>
      <c r="T2743" s="4"/>
      <c r="U2743" s="4"/>
      <c r="V2743" s="4"/>
      <c r="W2743" s="4"/>
      <c r="X2743" s="4"/>
      <c r="Y2743" s="4"/>
      <c r="Z2743" s="4"/>
      <c r="AA2743" s="4"/>
      <c r="AB2743" s="5"/>
    </row>
    <row r="2744" spans="1:28" x14ac:dyDescent="0.35">
      <c r="A2744" s="3"/>
      <c r="B2744" s="4"/>
      <c r="C2744" s="4"/>
      <c r="D2744" s="4"/>
      <c r="E2744" s="4"/>
      <c r="F2744" s="4"/>
      <c r="G2744" s="4"/>
      <c r="H2744" s="4"/>
      <c r="I2744" s="4"/>
      <c r="J2744" s="4"/>
      <c r="K2744" s="4"/>
      <c r="L2744" s="4"/>
      <c r="M2744" s="4"/>
      <c r="N2744" s="4"/>
      <c r="O2744" s="4"/>
      <c r="P2744" s="4"/>
      <c r="Q2744" s="4"/>
      <c r="R2744" s="4"/>
      <c r="S2744" s="4"/>
      <c r="T2744" s="4"/>
      <c r="U2744" s="4"/>
      <c r="V2744" s="4"/>
      <c r="W2744" s="4"/>
      <c r="X2744" s="4"/>
      <c r="Y2744" s="4"/>
      <c r="Z2744" s="4"/>
      <c r="AA2744" s="4"/>
      <c r="AB2744" s="5"/>
    </row>
    <row r="2745" spans="1:28" x14ac:dyDescent="0.35">
      <c r="A2745" s="3"/>
      <c r="B2745" s="4"/>
      <c r="C2745" s="4"/>
      <c r="D2745" s="4"/>
      <c r="E2745" s="4"/>
      <c r="F2745" s="4"/>
      <c r="G2745" s="4"/>
      <c r="H2745" s="4"/>
      <c r="I2745" s="4"/>
      <c r="J2745" s="4"/>
      <c r="K2745" s="4"/>
      <c r="L2745" s="4"/>
      <c r="M2745" s="4"/>
      <c r="N2745" s="4"/>
      <c r="O2745" s="4"/>
      <c r="P2745" s="4"/>
      <c r="Q2745" s="4"/>
      <c r="R2745" s="4"/>
      <c r="S2745" s="4"/>
      <c r="T2745" s="4"/>
      <c r="U2745" s="4"/>
      <c r="V2745" s="4"/>
      <c r="W2745" s="4"/>
      <c r="X2745" s="4"/>
      <c r="Y2745" s="4"/>
      <c r="Z2745" s="4"/>
      <c r="AA2745" s="4"/>
      <c r="AB2745" s="5"/>
    </row>
    <row r="2746" spans="1:28" x14ac:dyDescent="0.35">
      <c r="A2746" s="3"/>
      <c r="B2746" s="4"/>
      <c r="C2746" s="4"/>
      <c r="D2746" s="4"/>
      <c r="E2746" s="4"/>
      <c r="F2746" s="4"/>
      <c r="G2746" s="4"/>
      <c r="H2746" s="4"/>
      <c r="I2746" s="4"/>
      <c r="J2746" s="4"/>
      <c r="K2746" s="4"/>
      <c r="L2746" s="4"/>
      <c r="M2746" s="4"/>
      <c r="N2746" s="4"/>
      <c r="O2746" s="4"/>
      <c r="P2746" s="4"/>
      <c r="Q2746" s="4"/>
      <c r="R2746" s="4"/>
      <c r="S2746" s="4"/>
      <c r="T2746" s="4"/>
      <c r="U2746" s="4"/>
      <c r="V2746" s="4"/>
      <c r="W2746" s="4"/>
      <c r="X2746" s="4"/>
      <c r="Y2746" s="4"/>
      <c r="Z2746" s="4"/>
      <c r="AA2746" s="4"/>
      <c r="AB2746" s="5"/>
    </row>
    <row r="2747" spans="1:28" x14ac:dyDescent="0.35">
      <c r="A2747" s="3"/>
      <c r="B2747" s="4"/>
      <c r="C2747" s="4"/>
      <c r="D2747" s="4"/>
      <c r="E2747" s="4"/>
      <c r="F2747" s="4"/>
      <c r="G2747" s="4"/>
      <c r="H2747" s="4"/>
      <c r="I2747" s="4"/>
      <c r="J2747" s="4"/>
      <c r="K2747" s="4"/>
      <c r="L2747" s="4"/>
      <c r="M2747" s="4"/>
      <c r="N2747" s="4"/>
      <c r="O2747" s="4"/>
      <c r="P2747" s="4"/>
      <c r="Q2747" s="4"/>
      <c r="R2747" s="4"/>
      <c r="S2747" s="4"/>
      <c r="T2747" s="4"/>
      <c r="U2747" s="4"/>
      <c r="V2747" s="4"/>
      <c r="W2747" s="4"/>
      <c r="X2747" s="4"/>
      <c r="Y2747" s="4"/>
      <c r="Z2747" s="4"/>
      <c r="AA2747" s="4"/>
      <c r="AB2747" s="5"/>
    </row>
    <row r="2748" spans="1:28" x14ac:dyDescent="0.35">
      <c r="A2748" s="3"/>
      <c r="B2748" s="4"/>
      <c r="C2748" s="4"/>
      <c r="D2748" s="4"/>
      <c r="E2748" s="4"/>
      <c r="F2748" s="4"/>
      <c r="G2748" s="4"/>
      <c r="H2748" s="4"/>
      <c r="I2748" s="4"/>
      <c r="J2748" s="4"/>
      <c r="K2748" s="4"/>
      <c r="L2748" s="4"/>
      <c r="M2748" s="4"/>
      <c r="N2748" s="4"/>
      <c r="O2748" s="4"/>
      <c r="P2748" s="4"/>
      <c r="Q2748" s="4"/>
      <c r="R2748" s="4"/>
      <c r="S2748" s="4"/>
      <c r="T2748" s="4"/>
      <c r="U2748" s="4"/>
      <c r="V2748" s="4"/>
      <c r="W2748" s="4"/>
      <c r="X2748" s="4"/>
      <c r="Y2748" s="4"/>
      <c r="Z2748" s="4"/>
      <c r="AA2748" s="4"/>
      <c r="AB2748" s="5"/>
    </row>
    <row r="2749" spans="1:28" x14ac:dyDescent="0.35">
      <c r="A2749" s="3"/>
      <c r="B2749" s="4"/>
      <c r="C2749" s="4"/>
      <c r="D2749" s="4"/>
      <c r="E2749" s="4"/>
      <c r="F2749" s="4"/>
      <c r="G2749" s="4"/>
      <c r="H2749" s="4"/>
      <c r="I2749" s="4"/>
      <c r="J2749" s="4"/>
      <c r="K2749" s="4"/>
      <c r="L2749" s="4"/>
      <c r="M2749" s="4"/>
      <c r="N2749" s="4"/>
      <c r="O2749" s="4"/>
      <c r="P2749" s="4"/>
      <c r="Q2749" s="4"/>
      <c r="R2749" s="4"/>
      <c r="S2749" s="4"/>
      <c r="T2749" s="4"/>
      <c r="U2749" s="4"/>
      <c r="V2749" s="4"/>
      <c r="W2749" s="4"/>
      <c r="X2749" s="4"/>
      <c r="Y2749" s="4"/>
      <c r="Z2749" s="4"/>
      <c r="AA2749" s="4"/>
      <c r="AB2749" s="5"/>
    </row>
    <row r="2750" spans="1:28" x14ac:dyDescent="0.35">
      <c r="A2750" s="3"/>
      <c r="B2750" s="4"/>
      <c r="C2750" s="4"/>
      <c r="D2750" s="4"/>
      <c r="E2750" s="4"/>
      <c r="F2750" s="4"/>
      <c r="G2750" s="4"/>
      <c r="H2750" s="4"/>
      <c r="I2750" s="4"/>
      <c r="J2750" s="4"/>
      <c r="K2750" s="4"/>
      <c r="L2750" s="4"/>
      <c r="M2750" s="4"/>
      <c r="N2750" s="4"/>
      <c r="O2750" s="4"/>
      <c r="P2750" s="4"/>
      <c r="Q2750" s="4"/>
      <c r="R2750" s="4"/>
      <c r="S2750" s="4"/>
      <c r="T2750" s="4"/>
      <c r="U2750" s="4"/>
      <c r="V2750" s="4"/>
      <c r="W2750" s="4"/>
      <c r="X2750" s="4"/>
      <c r="Y2750" s="4"/>
      <c r="Z2750" s="4"/>
      <c r="AA2750" s="4"/>
      <c r="AB2750" s="5"/>
    </row>
    <row r="2751" spans="1:28" x14ac:dyDescent="0.35">
      <c r="A2751" s="3"/>
      <c r="B2751" s="4"/>
      <c r="C2751" s="4"/>
      <c r="D2751" s="4"/>
      <c r="E2751" s="4"/>
      <c r="F2751" s="4"/>
      <c r="G2751" s="4"/>
      <c r="H2751" s="4"/>
      <c r="I2751" s="4"/>
      <c r="J2751" s="4"/>
      <c r="K2751" s="4"/>
      <c r="L2751" s="4"/>
      <c r="M2751" s="4"/>
      <c r="N2751" s="4"/>
      <c r="O2751" s="4"/>
      <c r="P2751" s="4"/>
      <c r="Q2751" s="4"/>
      <c r="R2751" s="4"/>
      <c r="S2751" s="4"/>
      <c r="T2751" s="4"/>
      <c r="U2751" s="4"/>
      <c r="V2751" s="4"/>
      <c r="W2751" s="4"/>
      <c r="X2751" s="4"/>
      <c r="Y2751" s="4"/>
      <c r="Z2751" s="4"/>
      <c r="AA2751" s="4"/>
      <c r="AB2751" s="5"/>
    </row>
    <row r="2752" spans="1:28" x14ac:dyDescent="0.35">
      <c r="A2752" s="3"/>
      <c r="B2752" s="4"/>
      <c r="C2752" s="4"/>
      <c r="D2752" s="4"/>
      <c r="E2752" s="4"/>
      <c r="F2752" s="4"/>
      <c r="G2752" s="4"/>
      <c r="H2752" s="4"/>
      <c r="I2752" s="4"/>
      <c r="J2752" s="4"/>
      <c r="K2752" s="4"/>
      <c r="L2752" s="4"/>
      <c r="M2752" s="4"/>
      <c r="N2752" s="4"/>
      <c r="O2752" s="4"/>
      <c r="P2752" s="4"/>
      <c r="Q2752" s="4"/>
      <c r="R2752" s="4"/>
      <c r="S2752" s="4"/>
      <c r="T2752" s="4"/>
      <c r="U2752" s="4"/>
      <c r="V2752" s="4"/>
      <c r="W2752" s="4"/>
      <c r="X2752" s="4"/>
      <c r="Y2752" s="4"/>
      <c r="Z2752" s="4"/>
      <c r="AA2752" s="4"/>
      <c r="AB2752" s="5"/>
    </row>
    <row r="2753" spans="1:28" x14ac:dyDescent="0.35">
      <c r="A2753" s="3"/>
      <c r="B2753" s="4"/>
      <c r="C2753" s="4"/>
      <c r="D2753" s="4"/>
      <c r="E2753" s="4"/>
      <c r="F2753" s="4"/>
      <c r="G2753" s="4"/>
      <c r="H2753" s="4"/>
      <c r="I2753" s="4"/>
      <c r="J2753" s="4"/>
      <c r="K2753" s="4"/>
      <c r="L2753" s="4"/>
      <c r="M2753" s="4"/>
      <c r="N2753" s="4"/>
      <c r="O2753" s="4"/>
      <c r="P2753" s="4"/>
      <c r="Q2753" s="4"/>
      <c r="R2753" s="4"/>
      <c r="S2753" s="4"/>
      <c r="T2753" s="4"/>
      <c r="U2753" s="4"/>
      <c r="V2753" s="4"/>
      <c r="W2753" s="4"/>
      <c r="X2753" s="4"/>
      <c r="Y2753" s="4"/>
      <c r="Z2753" s="4"/>
      <c r="AA2753" s="4"/>
      <c r="AB2753" s="5"/>
    </row>
    <row r="2754" spans="1:28" x14ac:dyDescent="0.35">
      <c r="A2754" s="3"/>
      <c r="B2754" s="4"/>
      <c r="C2754" s="4"/>
      <c r="D2754" s="4"/>
      <c r="E2754" s="4"/>
      <c r="F2754" s="4"/>
      <c r="G2754" s="4"/>
      <c r="H2754" s="4"/>
      <c r="I2754" s="4"/>
      <c r="J2754" s="4"/>
      <c r="K2754" s="4"/>
      <c r="L2754" s="4"/>
      <c r="M2754" s="4"/>
      <c r="N2754" s="4"/>
      <c r="O2754" s="4"/>
      <c r="P2754" s="4"/>
      <c r="Q2754" s="4"/>
      <c r="R2754" s="4"/>
      <c r="S2754" s="4"/>
      <c r="T2754" s="4"/>
      <c r="U2754" s="4"/>
      <c r="V2754" s="4"/>
      <c r="W2754" s="4"/>
      <c r="X2754" s="4"/>
      <c r="Y2754" s="4"/>
      <c r="Z2754" s="4"/>
      <c r="AA2754" s="4"/>
      <c r="AB2754" s="5"/>
    </row>
    <row r="2755" spans="1:28" x14ac:dyDescent="0.35">
      <c r="A2755" s="3"/>
      <c r="B2755" s="4"/>
      <c r="C2755" s="4"/>
      <c r="D2755" s="4"/>
      <c r="E2755" s="4"/>
      <c r="F2755" s="4"/>
      <c r="G2755" s="4"/>
      <c r="H2755" s="4"/>
      <c r="I2755" s="4"/>
      <c r="J2755" s="4"/>
      <c r="K2755" s="4"/>
      <c r="L2755" s="4"/>
      <c r="M2755" s="4"/>
      <c r="N2755" s="4"/>
      <c r="O2755" s="4"/>
      <c r="P2755" s="4"/>
      <c r="Q2755" s="4"/>
      <c r="R2755" s="4"/>
      <c r="S2755" s="4"/>
      <c r="T2755" s="4"/>
      <c r="U2755" s="4"/>
      <c r="V2755" s="4"/>
      <c r="W2755" s="4"/>
      <c r="X2755" s="4"/>
      <c r="Y2755" s="4"/>
      <c r="Z2755" s="4"/>
      <c r="AA2755" s="4"/>
      <c r="AB2755" s="5"/>
    </row>
    <row r="2756" spans="1:28" x14ac:dyDescent="0.35">
      <c r="A2756" s="3"/>
      <c r="B2756" s="4"/>
      <c r="C2756" s="4"/>
      <c r="D2756" s="4"/>
      <c r="E2756" s="4"/>
      <c r="F2756" s="4"/>
      <c r="G2756" s="4"/>
      <c r="H2756" s="4"/>
      <c r="I2756" s="4"/>
      <c r="J2756" s="4"/>
      <c r="K2756" s="4"/>
      <c r="L2756" s="4"/>
      <c r="M2756" s="4"/>
      <c r="N2756" s="4"/>
      <c r="O2756" s="4"/>
      <c r="P2756" s="4"/>
      <c r="Q2756" s="4"/>
      <c r="R2756" s="4"/>
      <c r="S2756" s="4"/>
      <c r="T2756" s="4"/>
      <c r="U2756" s="4"/>
      <c r="V2756" s="4"/>
      <c r="W2756" s="4"/>
      <c r="X2756" s="4"/>
      <c r="Y2756" s="4"/>
      <c r="Z2756" s="4"/>
      <c r="AA2756" s="4"/>
      <c r="AB2756" s="5"/>
    </row>
    <row r="2757" spans="1:28" x14ac:dyDescent="0.35">
      <c r="A2757" s="3"/>
      <c r="B2757" s="4"/>
      <c r="C2757" s="4"/>
      <c r="D2757" s="4"/>
      <c r="E2757" s="4"/>
      <c r="F2757" s="4"/>
      <c r="G2757" s="4"/>
      <c r="H2757" s="4"/>
      <c r="I2757" s="4"/>
      <c r="J2757" s="4"/>
      <c r="K2757" s="4"/>
      <c r="L2757" s="4"/>
      <c r="M2757" s="4"/>
      <c r="N2757" s="4"/>
      <c r="O2757" s="4"/>
      <c r="P2757" s="4"/>
      <c r="Q2757" s="4"/>
      <c r="R2757" s="4"/>
      <c r="S2757" s="4"/>
      <c r="T2757" s="4"/>
      <c r="U2757" s="4"/>
      <c r="V2757" s="4"/>
      <c r="W2757" s="4"/>
      <c r="X2757" s="4"/>
      <c r="Y2757" s="4"/>
      <c r="Z2757" s="4"/>
      <c r="AA2757" s="4"/>
      <c r="AB2757" s="5"/>
    </row>
    <row r="2758" spans="1:28" x14ac:dyDescent="0.35">
      <c r="A2758" s="3"/>
      <c r="B2758" s="4"/>
      <c r="C2758" s="4"/>
      <c r="D2758" s="4"/>
      <c r="E2758" s="4"/>
      <c r="F2758" s="4"/>
      <c r="G2758" s="4"/>
      <c r="H2758" s="4"/>
      <c r="I2758" s="4"/>
      <c r="J2758" s="4"/>
      <c r="K2758" s="4"/>
      <c r="L2758" s="4"/>
      <c r="M2758" s="4"/>
      <c r="N2758" s="4"/>
      <c r="O2758" s="4"/>
      <c r="P2758" s="4"/>
      <c r="Q2758" s="4"/>
      <c r="R2758" s="4"/>
      <c r="S2758" s="4"/>
      <c r="T2758" s="4"/>
      <c r="U2758" s="4"/>
      <c r="V2758" s="4"/>
      <c r="W2758" s="4"/>
      <c r="X2758" s="4"/>
      <c r="Y2758" s="4"/>
      <c r="Z2758" s="4"/>
      <c r="AA2758" s="4"/>
      <c r="AB2758" s="5"/>
    </row>
    <row r="2759" spans="1:28" x14ac:dyDescent="0.35">
      <c r="A2759" s="3"/>
      <c r="B2759" s="4"/>
      <c r="C2759" s="4"/>
      <c r="D2759" s="4"/>
      <c r="E2759" s="4"/>
      <c r="F2759" s="4"/>
      <c r="G2759" s="4"/>
      <c r="H2759" s="4"/>
      <c r="I2759" s="4"/>
      <c r="J2759" s="4"/>
      <c r="K2759" s="4"/>
      <c r="L2759" s="4"/>
      <c r="M2759" s="4"/>
      <c r="N2759" s="4"/>
      <c r="O2759" s="4"/>
      <c r="P2759" s="4"/>
      <c r="Q2759" s="4"/>
      <c r="R2759" s="4"/>
      <c r="S2759" s="4"/>
      <c r="T2759" s="4"/>
      <c r="U2759" s="4"/>
      <c r="V2759" s="4"/>
      <c r="W2759" s="4"/>
      <c r="X2759" s="4"/>
      <c r="Y2759" s="4"/>
      <c r="Z2759" s="4"/>
      <c r="AA2759" s="4"/>
      <c r="AB2759" s="5"/>
    </row>
    <row r="2760" spans="1:28" x14ac:dyDescent="0.35">
      <c r="A2760" s="3"/>
      <c r="B2760" s="4"/>
      <c r="C2760" s="4"/>
      <c r="D2760" s="4"/>
      <c r="E2760" s="4"/>
      <c r="F2760" s="4"/>
      <c r="G2760" s="4"/>
      <c r="H2760" s="4"/>
      <c r="I2760" s="4"/>
      <c r="J2760" s="4"/>
      <c r="K2760" s="4"/>
      <c r="L2760" s="4"/>
      <c r="M2760" s="4"/>
      <c r="N2760" s="4"/>
      <c r="O2760" s="4"/>
      <c r="P2760" s="4"/>
      <c r="Q2760" s="4"/>
      <c r="R2760" s="4"/>
      <c r="S2760" s="4"/>
      <c r="T2760" s="4"/>
      <c r="U2760" s="4"/>
      <c r="V2760" s="4"/>
      <c r="W2760" s="4"/>
      <c r="X2760" s="4"/>
      <c r="Y2760" s="4"/>
      <c r="Z2760" s="4"/>
      <c r="AA2760" s="4"/>
      <c r="AB2760" s="5"/>
    </row>
    <row r="2761" spans="1:28" x14ac:dyDescent="0.35">
      <c r="A2761" s="3"/>
      <c r="B2761" s="4"/>
      <c r="C2761" s="4"/>
      <c r="D2761" s="4"/>
      <c r="E2761" s="4"/>
      <c r="F2761" s="4"/>
      <c r="G2761" s="4"/>
      <c r="H2761" s="4"/>
      <c r="I2761" s="4"/>
      <c r="J2761" s="4"/>
      <c r="K2761" s="4"/>
      <c r="L2761" s="4"/>
      <c r="M2761" s="4"/>
      <c r="N2761" s="4"/>
      <c r="O2761" s="4"/>
      <c r="P2761" s="4"/>
      <c r="Q2761" s="4"/>
      <c r="R2761" s="4"/>
      <c r="S2761" s="4"/>
      <c r="T2761" s="4"/>
      <c r="U2761" s="4"/>
      <c r="V2761" s="4"/>
      <c r="W2761" s="4"/>
      <c r="X2761" s="4"/>
      <c r="Y2761" s="4"/>
      <c r="Z2761" s="4"/>
      <c r="AA2761" s="4"/>
      <c r="AB2761" s="5"/>
    </row>
    <row r="2762" spans="1:28" x14ac:dyDescent="0.35">
      <c r="A2762" s="3"/>
      <c r="B2762" s="4"/>
      <c r="C2762" s="4"/>
      <c r="D2762" s="4"/>
      <c r="E2762" s="4"/>
      <c r="F2762" s="4"/>
      <c r="G2762" s="4"/>
      <c r="H2762" s="4"/>
      <c r="I2762" s="4"/>
      <c r="J2762" s="4"/>
      <c r="K2762" s="4"/>
      <c r="L2762" s="4"/>
      <c r="M2762" s="4"/>
      <c r="N2762" s="4"/>
      <c r="O2762" s="4"/>
      <c r="P2762" s="4"/>
      <c r="Q2762" s="4"/>
      <c r="R2762" s="4"/>
      <c r="S2762" s="4"/>
      <c r="T2762" s="4"/>
      <c r="U2762" s="4"/>
      <c r="V2762" s="4"/>
      <c r="W2762" s="4"/>
      <c r="X2762" s="4"/>
      <c r="Y2762" s="4"/>
      <c r="Z2762" s="4"/>
      <c r="AA2762" s="4"/>
      <c r="AB2762" s="5"/>
    </row>
    <row r="2763" spans="1:28" x14ac:dyDescent="0.35">
      <c r="A2763" s="3"/>
      <c r="B2763" s="4"/>
      <c r="C2763" s="4"/>
      <c r="D2763" s="4"/>
      <c r="E2763" s="4"/>
      <c r="F2763" s="4"/>
      <c r="G2763" s="4"/>
      <c r="H2763" s="4"/>
      <c r="I2763" s="4"/>
      <c r="J2763" s="4"/>
      <c r="K2763" s="4"/>
      <c r="L2763" s="4"/>
      <c r="M2763" s="4"/>
      <c r="N2763" s="4"/>
      <c r="O2763" s="4"/>
      <c r="P2763" s="4"/>
      <c r="Q2763" s="4"/>
      <c r="R2763" s="4"/>
      <c r="S2763" s="4"/>
      <c r="T2763" s="4"/>
      <c r="U2763" s="4"/>
      <c r="V2763" s="4"/>
      <c r="W2763" s="4"/>
      <c r="X2763" s="4"/>
      <c r="Y2763" s="4"/>
      <c r="Z2763" s="4"/>
      <c r="AA2763" s="4"/>
      <c r="AB2763" s="5"/>
    </row>
    <row r="2764" spans="1:28" x14ac:dyDescent="0.35">
      <c r="A2764" s="3"/>
      <c r="B2764" s="4"/>
      <c r="C2764" s="4"/>
      <c r="D2764" s="4"/>
      <c r="E2764" s="4"/>
      <c r="F2764" s="4"/>
      <c r="G2764" s="4"/>
      <c r="H2764" s="4"/>
      <c r="I2764" s="4"/>
      <c r="J2764" s="4"/>
      <c r="K2764" s="4"/>
      <c r="L2764" s="4"/>
      <c r="M2764" s="4"/>
      <c r="N2764" s="4"/>
      <c r="O2764" s="4"/>
      <c r="P2764" s="4"/>
      <c r="Q2764" s="4"/>
      <c r="R2764" s="4"/>
      <c r="S2764" s="4"/>
      <c r="T2764" s="4"/>
      <c r="U2764" s="4"/>
      <c r="V2764" s="4"/>
      <c r="W2764" s="4"/>
      <c r="X2764" s="4"/>
      <c r="Y2764" s="4"/>
      <c r="Z2764" s="4"/>
      <c r="AA2764" s="4"/>
      <c r="AB2764" s="5"/>
    </row>
    <row r="2765" spans="1:28" x14ac:dyDescent="0.35">
      <c r="A2765" s="3"/>
      <c r="B2765" s="4"/>
      <c r="C2765" s="4"/>
      <c r="D2765" s="4"/>
      <c r="E2765" s="4"/>
      <c r="F2765" s="4"/>
      <c r="G2765" s="4"/>
      <c r="H2765" s="4"/>
      <c r="I2765" s="4"/>
      <c r="J2765" s="4"/>
      <c r="K2765" s="4"/>
      <c r="L2765" s="4"/>
      <c r="M2765" s="4"/>
      <c r="N2765" s="4"/>
      <c r="O2765" s="4"/>
      <c r="P2765" s="4"/>
      <c r="Q2765" s="4"/>
      <c r="R2765" s="4"/>
      <c r="S2765" s="4"/>
      <c r="T2765" s="4"/>
      <c r="U2765" s="4"/>
      <c r="V2765" s="4"/>
      <c r="W2765" s="4"/>
      <c r="X2765" s="4"/>
      <c r="Y2765" s="4"/>
      <c r="Z2765" s="4"/>
      <c r="AA2765" s="4"/>
      <c r="AB2765" s="5"/>
    </row>
    <row r="2766" spans="1:28" x14ac:dyDescent="0.35">
      <c r="A2766" s="3"/>
      <c r="B2766" s="4"/>
      <c r="C2766" s="4"/>
      <c r="D2766" s="4"/>
      <c r="E2766" s="4"/>
      <c r="F2766" s="4"/>
      <c r="G2766" s="4"/>
      <c r="H2766" s="4"/>
      <c r="I2766" s="4"/>
      <c r="J2766" s="4"/>
      <c r="K2766" s="4"/>
      <c r="L2766" s="4"/>
      <c r="M2766" s="4"/>
      <c r="N2766" s="4"/>
      <c r="O2766" s="4"/>
      <c r="P2766" s="4"/>
      <c r="Q2766" s="4"/>
      <c r="R2766" s="4"/>
      <c r="S2766" s="4"/>
      <c r="T2766" s="4"/>
      <c r="U2766" s="4"/>
      <c r="V2766" s="4"/>
      <c r="W2766" s="4"/>
      <c r="X2766" s="4"/>
      <c r="Y2766" s="4"/>
      <c r="Z2766" s="4"/>
      <c r="AA2766" s="4"/>
      <c r="AB2766" s="5"/>
    </row>
    <row r="2767" spans="1:28" x14ac:dyDescent="0.35">
      <c r="A2767" s="3"/>
      <c r="B2767" s="4"/>
      <c r="C2767" s="4"/>
      <c r="D2767" s="4"/>
      <c r="E2767" s="4"/>
      <c r="F2767" s="4"/>
      <c r="G2767" s="4"/>
      <c r="H2767" s="4"/>
      <c r="I2767" s="4"/>
      <c r="J2767" s="4"/>
      <c r="K2767" s="4"/>
      <c r="L2767" s="4"/>
      <c r="M2767" s="4"/>
      <c r="N2767" s="4"/>
      <c r="O2767" s="4"/>
      <c r="P2767" s="4"/>
      <c r="Q2767" s="4"/>
      <c r="R2767" s="4"/>
      <c r="S2767" s="4"/>
      <c r="T2767" s="4"/>
      <c r="U2767" s="4"/>
      <c r="V2767" s="4"/>
      <c r="W2767" s="4"/>
      <c r="X2767" s="4"/>
      <c r="Y2767" s="4"/>
      <c r="Z2767" s="4"/>
      <c r="AA2767" s="4"/>
      <c r="AB2767" s="5"/>
    </row>
    <row r="2768" spans="1:28" x14ac:dyDescent="0.35">
      <c r="A2768" s="3"/>
      <c r="B2768" s="4"/>
      <c r="C2768" s="4"/>
      <c r="D2768" s="4"/>
      <c r="E2768" s="4"/>
      <c r="F2768" s="4"/>
      <c r="G2768" s="4"/>
      <c r="H2768" s="4"/>
      <c r="I2768" s="4"/>
      <c r="J2768" s="4"/>
      <c r="K2768" s="4"/>
      <c r="L2768" s="4"/>
      <c r="M2768" s="4"/>
      <c r="N2768" s="4"/>
      <c r="O2768" s="4"/>
      <c r="P2768" s="4"/>
      <c r="Q2768" s="4"/>
      <c r="R2768" s="4"/>
      <c r="S2768" s="4"/>
      <c r="T2768" s="4"/>
      <c r="U2768" s="4"/>
      <c r="V2768" s="4"/>
      <c r="W2768" s="4"/>
      <c r="X2768" s="4"/>
      <c r="Y2768" s="4"/>
      <c r="Z2768" s="4"/>
      <c r="AA2768" s="4"/>
      <c r="AB2768" s="5"/>
    </row>
    <row r="2769" spans="1:28" x14ac:dyDescent="0.35">
      <c r="A2769" s="3"/>
      <c r="B2769" s="4"/>
      <c r="C2769" s="4"/>
      <c r="D2769" s="4"/>
      <c r="E2769" s="4"/>
      <c r="F2769" s="4"/>
      <c r="G2769" s="4"/>
      <c r="H2769" s="4"/>
      <c r="I2769" s="4"/>
      <c r="J2769" s="4"/>
      <c r="K2769" s="4"/>
      <c r="L2769" s="4"/>
      <c r="M2769" s="4"/>
      <c r="N2769" s="4"/>
      <c r="O2769" s="4"/>
      <c r="P2769" s="4"/>
      <c r="Q2769" s="4"/>
      <c r="R2769" s="4"/>
      <c r="S2769" s="4"/>
      <c r="T2769" s="4"/>
      <c r="U2769" s="4"/>
      <c r="V2769" s="4"/>
      <c r="W2769" s="4"/>
      <c r="X2769" s="4"/>
      <c r="Y2769" s="4"/>
      <c r="Z2769" s="4"/>
      <c r="AA2769" s="4"/>
      <c r="AB2769" s="5"/>
    </row>
    <row r="2770" spans="1:28" x14ac:dyDescent="0.35">
      <c r="A2770" s="3"/>
      <c r="B2770" s="4"/>
      <c r="C2770" s="4"/>
      <c r="D2770" s="4"/>
      <c r="E2770" s="4"/>
      <c r="F2770" s="4"/>
      <c r="G2770" s="4"/>
      <c r="H2770" s="4"/>
      <c r="I2770" s="4"/>
      <c r="J2770" s="4"/>
      <c r="K2770" s="4"/>
      <c r="L2770" s="4"/>
      <c r="M2770" s="4"/>
      <c r="N2770" s="4"/>
      <c r="O2770" s="4"/>
      <c r="P2770" s="4"/>
      <c r="Q2770" s="4"/>
      <c r="R2770" s="4"/>
      <c r="S2770" s="4"/>
      <c r="T2770" s="4"/>
      <c r="U2770" s="4"/>
      <c r="V2770" s="4"/>
      <c r="W2770" s="4"/>
      <c r="X2770" s="4"/>
      <c r="Y2770" s="4"/>
      <c r="Z2770" s="4"/>
      <c r="AA2770" s="4"/>
      <c r="AB2770" s="5"/>
    </row>
    <row r="2771" spans="1:28" x14ac:dyDescent="0.35">
      <c r="A2771" s="3"/>
      <c r="B2771" s="4"/>
      <c r="C2771" s="4"/>
      <c r="D2771" s="4"/>
      <c r="E2771" s="4"/>
      <c r="F2771" s="4"/>
      <c r="G2771" s="4"/>
      <c r="H2771" s="4"/>
      <c r="I2771" s="4"/>
      <c r="J2771" s="4"/>
      <c r="K2771" s="4"/>
      <c r="L2771" s="4"/>
      <c r="M2771" s="4"/>
      <c r="N2771" s="4"/>
      <c r="O2771" s="4"/>
      <c r="P2771" s="4"/>
      <c r="Q2771" s="4"/>
      <c r="R2771" s="4"/>
      <c r="S2771" s="4"/>
      <c r="T2771" s="4"/>
      <c r="U2771" s="4"/>
      <c r="V2771" s="4"/>
      <c r="W2771" s="4"/>
      <c r="X2771" s="4"/>
      <c r="Y2771" s="4"/>
      <c r="Z2771" s="4"/>
      <c r="AA2771" s="4"/>
      <c r="AB2771" s="5"/>
    </row>
    <row r="2772" spans="1:28" x14ac:dyDescent="0.35">
      <c r="A2772" s="3"/>
      <c r="B2772" s="4"/>
      <c r="C2772" s="4"/>
      <c r="D2772" s="4"/>
      <c r="E2772" s="4"/>
      <c r="F2772" s="4"/>
      <c r="G2772" s="4"/>
      <c r="H2772" s="4"/>
      <c r="I2772" s="4"/>
      <c r="J2772" s="4"/>
      <c r="K2772" s="4"/>
      <c r="L2772" s="4"/>
      <c r="M2772" s="4"/>
      <c r="N2772" s="4"/>
      <c r="O2772" s="4"/>
      <c r="P2772" s="4"/>
      <c r="Q2772" s="4"/>
      <c r="R2772" s="4"/>
      <c r="S2772" s="4"/>
      <c r="T2772" s="4"/>
      <c r="U2772" s="4"/>
      <c r="V2772" s="4"/>
      <c r="W2772" s="4"/>
      <c r="X2772" s="4"/>
      <c r="Y2772" s="4"/>
      <c r="Z2772" s="4"/>
      <c r="AA2772" s="4"/>
      <c r="AB2772" s="5"/>
    </row>
    <row r="2773" spans="1:28" x14ac:dyDescent="0.35">
      <c r="A2773" s="3"/>
      <c r="B2773" s="4"/>
      <c r="C2773" s="4"/>
      <c r="D2773" s="4"/>
      <c r="E2773" s="4"/>
      <c r="F2773" s="4"/>
      <c r="G2773" s="4"/>
      <c r="H2773" s="4"/>
      <c r="I2773" s="4"/>
      <c r="J2773" s="4"/>
      <c r="K2773" s="4"/>
      <c r="L2773" s="4"/>
      <c r="M2773" s="4"/>
      <c r="N2773" s="4"/>
      <c r="O2773" s="4"/>
      <c r="P2773" s="4"/>
      <c r="Q2773" s="4"/>
      <c r="R2773" s="4"/>
      <c r="S2773" s="4"/>
      <c r="T2773" s="4"/>
      <c r="U2773" s="4"/>
      <c r="V2773" s="4"/>
      <c r="W2773" s="4"/>
      <c r="X2773" s="4"/>
      <c r="Y2773" s="4"/>
      <c r="Z2773" s="4"/>
      <c r="AA2773" s="4"/>
      <c r="AB2773" s="5"/>
    </row>
    <row r="2774" spans="1:28" x14ac:dyDescent="0.35">
      <c r="A2774" s="3"/>
      <c r="B2774" s="4"/>
      <c r="C2774" s="4"/>
      <c r="D2774" s="4"/>
      <c r="E2774" s="4"/>
      <c r="F2774" s="4"/>
      <c r="G2774" s="4"/>
      <c r="H2774" s="4"/>
      <c r="I2774" s="4"/>
      <c r="J2774" s="4"/>
      <c r="K2774" s="4"/>
      <c r="L2774" s="4"/>
      <c r="M2774" s="4"/>
      <c r="N2774" s="4"/>
      <c r="O2774" s="4"/>
      <c r="P2774" s="4"/>
      <c r="Q2774" s="4"/>
      <c r="R2774" s="4"/>
      <c r="S2774" s="4"/>
      <c r="T2774" s="4"/>
      <c r="U2774" s="4"/>
      <c r="V2774" s="4"/>
      <c r="W2774" s="4"/>
      <c r="X2774" s="4"/>
      <c r="Y2774" s="4"/>
      <c r="Z2774" s="4"/>
      <c r="AA2774" s="4"/>
      <c r="AB2774" s="5"/>
    </row>
    <row r="2775" spans="1:28" x14ac:dyDescent="0.35">
      <c r="A2775" s="3"/>
      <c r="B2775" s="4"/>
      <c r="C2775" s="4"/>
      <c r="D2775" s="4"/>
      <c r="E2775" s="4"/>
      <c r="F2775" s="4"/>
      <c r="G2775" s="4"/>
      <c r="H2775" s="4"/>
      <c r="I2775" s="4"/>
      <c r="J2775" s="4"/>
      <c r="K2775" s="4"/>
      <c r="L2775" s="4"/>
      <c r="M2775" s="4"/>
      <c r="N2775" s="4"/>
      <c r="O2775" s="4"/>
      <c r="P2775" s="4"/>
      <c r="Q2775" s="4"/>
      <c r="R2775" s="4"/>
      <c r="S2775" s="4"/>
      <c r="T2775" s="4"/>
      <c r="U2775" s="4"/>
      <c r="V2775" s="4"/>
      <c r="W2775" s="4"/>
      <c r="X2775" s="4"/>
      <c r="Y2775" s="4"/>
      <c r="Z2775" s="4"/>
      <c r="AA2775" s="4"/>
      <c r="AB2775" s="5"/>
    </row>
    <row r="2776" spans="1:28" x14ac:dyDescent="0.35">
      <c r="A2776" s="3"/>
      <c r="B2776" s="4"/>
      <c r="C2776" s="4"/>
      <c r="D2776" s="4"/>
      <c r="E2776" s="4"/>
      <c r="F2776" s="4"/>
      <c r="G2776" s="4"/>
      <c r="H2776" s="4"/>
      <c r="I2776" s="4"/>
      <c r="J2776" s="4"/>
      <c r="K2776" s="4"/>
      <c r="L2776" s="4"/>
      <c r="M2776" s="4"/>
      <c r="N2776" s="4"/>
      <c r="O2776" s="4"/>
      <c r="P2776" s="4"/>
      <c r="Q2776" s="4"/>
      <c r="R2776" s="4"/>
      <c r="S2776" s="4"/>
      <c r="T2776" s="4"/>
      <c r="U2776" s="4"/>
      <c r="V2776" s="4"/>
      <c r="W2776" s="4"/>
      <c r="X2776" s="4"/>
      <c r="Y2776" s="4"/>
      <c r="Z2776" s="4"/>
      <c r="AA2776" s="4"/>
      <c r="AB2776" s="5"/>
    </row>
    <row r="2777" spans="1:28" x14ac:dyDescent="0.35">
      <c r="A2777" s="3"/>
      <c r="B2777" s="4"/>
      <c r="C2777" s="4"/>
      <c r="D2777" s="4"/>
      <c r="E2777" s="4"/>
      <c r="F2777" s="4"/>
      <c r="G2777" s="4"/>
      <c r="H2777" s="4"/>
      <c r="I2777" s="4"/>
      <c r="J2777" s="4"/>
      <c r="K2777" s="4"/>
      <c r="L2777" s="4"/>
      <c r="M2777" s="4"/>
      <c r="N2777" s="4"/>
      <c r="O2777" s="4"/>
      <c r="P2777" s="4"/>
      <c r="Q2777" s="4"/>
      <c r="R2777" s="4"/>
      <c r="S2777" s="4"/>
      <c r="T2777" s="4"/>
      <c r="U2777" s="4"/>
      <c r="V2777" s="4"/>
      <c r="W2777" s="4"/>
      <c r="X2777" s="4"/>
      <c r="Y2777" s="4"/>
      <c r="Z2777" s="4"/>
      <c r="AA2777" s="4"/>
      <c r="AB2777" s="5"/>
    </row>
    <row r="2778" spans="1:28" x14ac:dyDescent="0.35">
      <c r="A2778" s="3"/>
      <c r="B2778" s="4"/>
      <c r="C2778" s="4"/>
      <c r="D2778" s="4"/>
      <c r="E2778" s="4"/>
      <c r="F2778" s="4"/>
      <c r="G2778" s="4"/>
      <c r="H2778" s="4"/>
      <c r="I2778" s="4"/>
      <c r="J2778" s="4"/>
      <c r="K2778" s="4"/>
      <c r="L2778" s="4"/>
      <c r="M2778" s="4"/>
      <c r="N2778" s="4"/>
      <c r="O2778" s="4"/>
      <c r="P2778" s="4"/>
      <c r="Q2778" s="4"/>
      <c r="R2778" s="4"/>
      <c r="S2778" s="4"/>
      <c r="T2778" s="4"/>
      <c r="U2778" s="4"/>
      <c r="V2778" s="4"/>
      <c r="W2778" s="4"/>
      <c r="X2778" s="4"/>
      <c r="Y2778" s="4"/>
      <c r="Z2778" s="4"/>
      <c r="AA2778" s="4"/>
      <c r="AB2778" s="5"/>
    </row>
    <row r="2779" spans="1:28" x14ac:dyDescent="0.35">
      <c r="A2779" s="3"/>
      <c r="B2779" s="4"/>
      <c r="C2779" s="4"/>
      <c r="D2779" s="4"/>
      <c r="E2779" s="4"/>
      <c r="F2779" s="4"/>
      <c r="G2779" s="4"/>
      <c r="H2779" s="4"/>
      <c r="I2779" s="4"/>
      <c r="J2779" s="4"/>
      <c r="K2779" s="4"/>
      <c r="L2779" s="4"/>
      <c r="M2779" s="4"/>
      <c r="N2779" s="4"/>
      <c r="O2779" s="4"/>
      <c r="P2779" s="4"/>
      <c r="Q2779" s="4"/>
      <c r="R2779" s="4"/>
      <c r="S2779" s="4"/>
      <c r="T2779" s="4"/>
      <c r="U2779" s="4"/>
      <c r="V2779" s="4"/>
      <c r="W2779" s="4"/>
      <c r="X2779" s="4"/>
      <c r="Y2779" s="4"/>
      <c r="Z2779" s="4"/>
      <c r="AA2779" s="4"/>
      <c r="AB2779" s="5"/>
    </row>
    <row r="2780" spans="1:28" x14ac:dyDescent="0.35">
      <c r="A2780" s="3"/>
      <c r="B2780" s="4"/>
      <c r="C2780" s="4"/>
      <c r="D2780" s="4"/>
      <c r="E2780" s="4"/>
      <c r="F2780" s="4"/>
      <c r="G2780" s="4"/>
      <c r="H2780" s="4"/>
      <c r="I2780" s="4"/>
      <c r="J2780" s="4"/>
      <c r="K2780" s="4"/>
      <c r="L2780" s="4"/>
      <c r="M2780" s="4"/>
      <c r="N2780" s="4"/>
      <c r="O2780" s="4"/>
      <c r="P2780" s="4"/>
      <c r="Q2780" s="4"/>
      <c r="R2780" s="4"/>
      <c r="S2780" s="4"/>
      <c r="T2780" s="4"/>
      <c r="U2780" s="4"/>
      <c r="V2780" s="4"/>
      <c r="W2780" s="4"/>
      <c r="X2780" s="4"/>
      <c r="Y2780" s="4"/>
      <c r="Z2780" s="4"/>
      <c r="AA2780" s="4"/>
      <c r="AB2780" s="5"/>
    </row>
    <row r="2781" spans="1:28" x14ac:dyDescent="0.35">
      <c r="A2781" s="3"/>
      <c r="B2781" s="4"/>
      <c r="C2781" s="4"/>
      <c r="D2781" s="4"/>
      <c r="E2781" s="4"/>
      <c r="F2781" s="4"/>
      <c r="G2781" s="4"/>
      <c r="H2781" s="4"/>
      <c r="I2781" s="4"/>
      <c r="J2781" s="4"/>
      <c r="K2781" s="4"/>
      <c r="L2781" s="4"/>
      <c r="M2781" s="4"/>
      <c r="N2781" s="4"/>
      <c r="O2781" s="4"/>
      <c r="P2781" s="4"/>
      <c r="Q2781" s="4"/>
      <c r="R2781" s="4"/>
      <c r="S2781" s="4"/>
      <c r="T2781" s="4"/>
      <c r="U2781" s="4"/>
      <c r="V2781" s="4"/>
      <c r="W2781" s="4"/>
      <c r="X2781" s="4"/>
      <c r="Y2781" s="4"/>
      <c r="Z2781" s="4"/>
      <c r="AA2781" s="4"/>
      <c r="AB2781" s="5"/>
    </row>
    <row r="2782" spans="1:28" x14ac:dyDescent="0.35">
      <c r="A2782" s="3"/>
      <c r="B2782" s="4"/>
      <c r="C2782" s="4"/>
      <c r="D2782" s="4"/>
      <c r="E2782" s="4"/>
      <c r="F2782" s="4"/>
      <c r="G2782" s="4"/>
      <c r="H2782" s="4"/>
      <c r="I2782" s="4"/>
      <c r="J2782" s="4"/>
      <c r="K2782" s="4"/>
      <c r="L2782" s="4"/>
      <c r="M2782" s="4"/>
      <c r="N2782" s="4"/>
      <c r="O2782" s="4"/>
      <c r="P2782" s="4"/>
      <c r="Q2782" s="4"/>
      <c r="R2782" s="4"/>
      <c r="S2782" s="4"/>
      <c r="T2782" s="4"/>
      <c r="U2782" s="4"/>
      <c r="V2782" s="4"/>
      <c r="W2782" s="4"/>
      <c r="X2782" s="4"/>
      <c r="Y2782" s="4"/>
      <c r="Z2782" s="4"/>
      <c r="AA2782" s="4"/>
      <c r="AB2782" s="5"/>
    </row>
    <row r="2783" spans="1:28" x14ac:dyDescent="0.35">
      <c r="A2783" s="3"/>
      <c r="B2783" s="4"/>
      <c r="C2783" s="4"/>
      <c r="D2783" s="4"/>
      <c r="E2783" s="4"/>
      <c r="F2783" s="4"/>
      <c r="G2783" s="4"/>
      <c r="H2783" s="4"/>
      <c r="I2783" s="4"/>
      <c r="J2783" s="4"/>
      <c r="K2783" s="4"/>
      <c r="L2783" s="4"/>
      <c r="M2783" s="4"/>
      <c r="N2783" s="4"/>
      <c r="O2783" s="4"/>
      <c r="P2783" s="4"/>
      <c r="Q2783" s="4"/>
      <c r="R2783" s="4"/>
      <c r="S2783" s="4"/>
      <c r="T2783" s="4"/>
      <c r="U2783" s="4"/>
      <c r="V2783" s="4"/>
      <c r="W2783" s="4"/>
      <c r="X2783" s="4"/>
      <c r="Y2783" s="4"/>
      <c r="Z2783" s="4"/>
      <c r="AA2783" s="4"/>
      <c r="AB2783" s="5"/>
    </row>
    <row r="2784" spans="1:28" x14ac:dyDescent="0.35">
      <c r="A2784" s="3"/>
      <c r="B2784" s="4"/>
      <c r="C2784" s="4"/>
      <c r="D2784" s="4"/>
      <c r="E2784" s="4"/>
      <c r="F2784" s="4"/>
      <c r="G2784" s="4"/>
      <c r="H2784" s="4"/>
      <c r="I2784" s="4"/>
      <c r="J2784" s="4"/>
      <c r="K2784" s="4"/>
      <c r="L2784" s="4"/>
      <c r="M2784" s="4"/>
      <c r="N2784" s="4"/>
      <c r="O2784" s="4"/>
      <c r="P2784" s="4"/>
      <c r="Q2784" s="4"/>
      <c r="R2784" s="4"/>
      <c r="S2784" s="4"/>
      <c r="T2784" s="4"/>
      <c r="U2784" s="4"/>
      <c r="V2784" s="4"/>
      <c r="W2784" s="4"/>
      <c r="X2784" s="4"/>
      <c r="Y2784" s="4"/>
      <c r="Z2784" s="4"/>
      <c r="AA2784" s="4"/>
      <c r="AB2784" s="5"/>
    </row>
    <row r="2785" spans="1:28" x14ac:dyDescent="0.35">
      <c r="A2785" s="3"/>
      <c r="B2785" s="4"/>
      <c r="C2785" s="4"/>
      <c r="D2785" s="4"/>
      <c r="E2785" s="4"/>
      <c r="F2785" s="4"/>
      <c r="G2785" s="4"/>
      <c r="H2785" s="4"/>
      <c r="I2785" s="4"/>
      <c r="J2785" s="4"/>
      <c r="K2785" s="4"/>
      <c r="L2785" s="4"/>
      <c r="M2785" s="4"/>
      <c r="N2785" s="4"/>
      <c r="O2785" s="4"/>
      <c r="P2785" s="4"/>
      <c r="Q2785" s="4"/>
      <c r="R2785" s="4"/>
      <c r="S2785" s="4"/>
      <c r="T2785" s="4"/>
      <c r="U2785" s="4"/>
      <c r="V2785" s="4"/>
      <c r="W2785" s="4"/>
      <c r="X2785" s="4"/>
      <c r="Y2785" s="4"/>
      <c r="Z2785" s="4"/>
      <c r="AA2785" s="4"/>
      <c r="AB2785" s="5"/>
    </row>
    <row r="2786" spans="1:28" x14ac:dyDescent="0.35">
      <c r="A2786" s="3"/>
      <c r="B2786" s="4"/>
      <c r="C2786" s="4"/>
      <c r="D2786" s="4"/>
      <c r="E2786" s="4"/>
      <c r="F2786" s="4"/>
      <c r="G2786" s="4"/>
      <c r="H2786" s="4"/>
      <c r="I2786" s="4"/>
      <c r="J2786" s="4"/>
      <c r="K2786" s="4"/>
      <c r="L2786" s="4"/>
      <c r="M2786" s="4"/>
      <c r="N2786" s="4"/>
      <c r="O2786" s="4"/>
      <c r="P2786" s="4"/>
      <c r="Q2786" s="4"/>
      <c r="R2786" s="4"/>
      <c r="S2786" s="4"/>
      <c r="T2786" s="4"/>
      <c r="U2786" s="4"/>
      <c r="V2786" s="4"/>
      <c r="W2786" s="4"/>
      <c r="X2786" s="4"/>
      <c r="Y2786" s="4"/>
      <c r="Z2786" s="4"/>
      <c r="AA2786" s="4"/>
      <c r="AB2786" s="5"/>
    </row>
    <row r="2787" spans="1:28" x14ac:dyDescent="0.35">
      <c r="A2787" s="3"/>
      <c r="B2787" s="4"/>
      <c r="C2787" s="4"/>
      <c r="D2787" s="4"/>
      <c r="E2787" s="4"/>
      <c r="F2787" s="4"/>
      <c r="G2787" s="4"/>
      <c r="H2787" s="4"/>
      <c r="I2787" s="4"/>
      <c r="J2787" s="4"/>
      <c r="K2787" s="4"/>
      <c r="L2787" s="4"/>
      <c r="M2787" s="4"/>
      <c r="N2787" s="4"/>
      <c r="O2787" s="4"/>
      <c r="P2787" s="4"/>
      <c r="Q2787" s="4"/>
      <c r="R2787" s="4"/>
      <c r="S2787" s="4"/>
      <c r="T2787" s="4"/>
      <c r="U2787" s="4"/>
      <c r="V2787" s="4"/>
      <c r="W2787" s="4"/>
      <c r="X2787" s="4"/>
      <c r="Y2787" s="4"/>
      <c r="Z2787" s="4"/>
      <c r="AA2787" s="4"/>
      <c r="AB2787" s="5"/>
    </row>
    <row r="2788" spans="1:28" x14ac:dyDescent="0.35">
      <c r="A2788" s="3"/>
      <c r="B2788" s="4"/>
      <c r="C2788" s="4"/>
      <c r="D2788" s="4"/>
      <c r="E2788" s="4"/>
      <c r="F2788" s="4"/>
      <c r="G2788" s="4"/>
      <c r="H2788" s="4"/>
      <c r="I2788" s="4"/>
      <c r="J2788" s="4"/>
      <c r="K2788" s="4"/>
      <c r="L2788" s="4"/>
      <c r="M2788" s="4"/>
      <c r="N2788" s="4"/>
      <c r="O2788" s="4"/>
      <c r="P2788" s="4"/>
      <c r="Q2788" s="4"/>
      <c r="R2788" s="4"/>
      <c r="S2788" s="4"/>
      <c r="T2788" s="4"/>
      <c r="U2788" s="4"/>
      <c r="V2788" s="4"/>
      <c r="W2788" s="4"/>
      <c r="X2788" s="4"/>
      <c r="Y2788" s="4"/>
      <c r="Z2788" s="4"/>
      <c r="AA2788" s="4"/>
      <c r="AB2788" s="5"/>
    </row>
    <row r="2789" spans="1:28" x14ac:dyDescent="0.35">
      <c r="A2789" s="3"/>
      <c r="B2789" s="4"/>
      <c r="C2789" s="4"/>
      <c r="D2789" s="4"/>
      <c r="E2789" s="4"/>
      <c r="F2789" s="4"/>
      <c r="G2789" s="4"/>
      <c r="H2789" s="4"/>
      <c r="I2789" s="4"/>
      <c r="J2789" s="4"/>
      <c r="K2789" s="4"/>
      <c r="L2789" s="4"/>
      <c r="M2789" s="4"/>
      <c r="N2789" s="4"/>
      <c r="O2789" s="4"/>
      <c r="P2789" s="4"/>
      <c r="Q2789" s="4"/>
      <c r="R2789" s="4"/>
      <c r="S2789" s="4"/>
      <c r="T2789" s="4"/>
      <c r="U2789" s="4"/>
      <c r="V2789" s="4"/>
      <c r="W2789" s="4"/>
      <c r="X2789" s="4"/>
      <c r="Y2789" s="4"/>
      <c r="Z2789" s="4"/>
      <c r="AA2789" s="4"/>
      <c r="AB2789" s="5"/>
    </row>
    <row r="2790" spans="1:28" x14ac:dyDescent="0.35">
      <c r="A2790" s="3"/>
      <c r="B2790" s="4"/>
      <c r="C2790" s="4"/>
      <c r="D2790" s="4"/>
      <c r="E2790" s="4"/>
      <c r="F2790" s="4"/>
      <c r="G2790" s="4"/>
      <c r="H2790" s="4"/>
      <c r="I2790" s="4"/>
      <c r="J2790" s="4"/>
      <c r="K2790" s="4"/>
      <c r="L2790" s="4"/>
      <c r="M2790" s="4"/>
      <c r="N2790" s="4"/>
      <c r="O2790" s="4"/>
      <c r="P2790" s="4"/>
      <c r="Q2790" s="4"/>
      <c r="R2790" s="4"/>
      <c r="S2790" s="4"/>
      <c r="T2790" s="4"/>
      <c r="U2790" s="4"/>
      <c r="V2790" s="4"/>
      <c r="W2790" s="4"/>
      <c r="X2790" s="4"/>
      <c r="Y2790" s="4"/>
      <c r="Z2790" s="4"/>
      <c r="AA2790" s="4"/>
      <c r="AB2790" s="5"/>
    </row>
    <row r="2791" spans="1:28" x14ac:dyDescent="0.35">
      <c r="A2791" s="3"/>
      <c r="B2791" s="4"/>
      <c r="C2791" s="4"/>
      <c r="D2791" s="4"/>
      <c r="E2791" s="4"/>
      <c r="F2791" s="4"/>
      <c r="G2791" s="4"/>
      <c r="H2791" s="4"/>
      <c r="I2791" s="4"/>
      <c r="J2791" s="4"/>
      <c r="K2791" s="4"/>
      <c r="L2791" s="4"/>
      <c r="M2791" s="4"/>
      <c r="N2791" s="4"/>
      <c r="O2791" s="4"/>
      <c r="P2791" s="4"/>
      <c r="Q2791" s="4"/>
      <c r="R2791" s="4"/>
      <c r="S2791" s="4"/>
      <c r="T2791" s="4"/>
      <c r="U2791" s="4"/>
      <c r="V2791" s="4"/>
      <c r="W2791" s="4"/>
      <c r="X2791" s="4"/>
      <c r="Y2791" s="4"/>
      <c r="Z2791" s="4"/>
      <c r="AA2791" s="4"/>
      <c r="AB2791" s="5"/>
    </row>
    <row r="2792" spans="1:28" x14ac:dyDescent="0.35">
      <c r="A2792" s="3"/>
      <c r="B2792" s="4"/>
      <c r="C2792" s="4"/>
      <c r="D2792" s="4"/>
      <c r="E2792" s="4"/>
      <c r="F2792" s="4"/>
      <c r="G2792" s="4"/>
      <c r="H2792" s="4"/>
      <c r="I2792" s="4"/>
      <c r="J2792" s="4"/>
      <c r="K2792" s="4"/>
      <c r="L2792" s="4"/>
      <c r="M2792" s="4"/>
      <c r="N2792" s="4"/>
      <c r="O2792" s="4"/>
      <c r="P2792" s="4"/>
      <c r="Q2792" s="4"/>
      <c r="R2792" s="4"/>
      <c r="S2792" s="4"/>
      <c r="T2792" s="4"/>
      <c r="U2792" s="4"/>
      <c r="V2792" s="4"/>
      <c r="W2792" s="4"/>
      <c r="X2792" s="4"/>
      <c r="Y2792" s="4"/>
      <c r="Z2792" s="4"/>
      <c r="AA2792" s="4"/>
      <c r="AB2792" s="5"/>
    </row>
    <row r="2793" spans="1:28" x14ac:dyDescent="0.35">
      <c r="A2793" s="3"/>
      <c r="B2793" s="4"/>
      <c r="C2793" s="4"/>
      <c r="D2793" s="4"/>
      <c r="E2793" s="4"/>
      <c r="F2793" s="4"/>
      <c r="G2793" s="4"/>
      <c r="H2793" s="4"/>
      <c r="I2793" s="4"/>
      <c r="J2793" s="4"/>
      <c r="K2793" s="4"/>
      <c r="L2793" s="4"/>
      <c r="M2793" s="4"/>
      <c r="N2793" s="4"/>
      <c r="O2793" s="4"/>
      <c r="P2793" s="4"/>
      <c r="Q2793" s="4"/>
      <c r="R2793" s="4"/>
      <c r="S2793" s="4"/>
      <c r="T2793" s="4"/>
      <c r="U2793" s="4"/>
      <c r="V2793" s="4"/>
      <c r="W2793" s="4"/>
      <c r="X2793" s="4"/>
      <c r="Y2793" s="4"/>
      <c r="Z2793" s="4"/>
      <c r="AA2793" s="4"/>
      <c r="AB2793" s="5"/>
    </row>
    <row r="2794" spans="1:28" x14ac:dyDescent="0.35">
      <c r="A2794" s="3"/>
      <c r="B2794" s="4"/>
      <c r="C2794" s="4"/>
      <c r="D2794" s="4"/>
      <c r="E2794" s="4"/>
      <c r="F2794" s="4"/>
      <c r="G2794" s="4"/>
      <c r="H2794" s="4"/>
      <c r="I2794" s="4"/>
      <c r="J2794" s="4"/>
      <c r="K2794" s="4"/>
      <c r="L2794" s="4"/>
      <c r="M2794" s="4"/>
      <c r="N2794" s="4"/>
      <c r="O2794" s="4"/>
      <c r="P2794" s="4"/>
      <c r="Q2794" s="4"/>
      <c r="R2794" s="4"/>
      <c r="S2794" s="4"/>
      <c r="T2794" s="4"/>
      <c r="U2794" s="4"/>
      <c r="V2794" s="4"/>
      <c r="W2794" s="4"/>
      <c r="X2794" s="4"/>
      <c r="Y2794" s="4"/>
      <c r="Z2794" s="4"/>
      <c r="AA2794" s="4"/>
      <c r="AB2794" s="5"/>
    </row>
    <row r="2795" spans="1:28" x14ac:dyDescent="0.35">
      <c r="A2795" s="3"/>
      <c r="B2795" s="4"/>
      <c r="C2795" s="4"/>
      <c r="D2795" s="4"/>
      <c r="E2795" s="4"/>
      <c r="F2795" s="4"/>
      <c r="G2795" s="4"/>
      <c r="H2795" s="4"/>
      <c r="I2795" s="4"/>
      <c r="J2795" s="4"/>
      <c r="K2795" s="4"/>
      <c r="L2795" s="4"/>
      <c r="M2795" s="4"/>
      <c r="N2795" s="4"/>
      <c r="O2795" s="4"/>
      <c r="P2795" s="4"/>
      <c r="Q2795" s="4"/>
      <c r="R2795" s="4"/>
      <c r="S2795" s="4"/>
      <c r="T2795" s="4"/>
      <c r="U2795" s="4"/>
      <c r="V2795" s="4"/>
      <c r="W2795" s="4"/>
      <c r="X2795" s="4"/>
      <c r="Y2795" s="4"/>
      <c r="Z2795" s="4"/>
      <c r="AA2795" s="4"/>
      <c r="AB2795" s="5"/>
    </row>
    <row r="2796" spans="1:28" x14ac:dyDescent="0.35">
      <c r="A2796" s="3"/>
      <c r="B2796" s="4"/>
      <c r="C2796" s="4"/>
      <c r="D2796" s="4"/>
      <c r="E2796" s="4"/>
      <c r="F2796" s="4"/>
      <c r="G2796" s="4"/>
      <c r="H2796" s="4"/>
      <c r="I2796" s="4"/>
      <c r="J2796" s="4"/>
      <c r="K2796" s="4"/>
      <c r="L2796" s="4"/>
      <c r="M2796" s="4"/>
      <c r="N2796" s="4"/>
      <c r="O2796" s="4"/>
      <c r="P2796" s="4"/>
      <c r="Q2796" s="4"/>
      <c r="R2796" s="4"/>
      <c r="S2796" s="4"/>
      <c r="T2796" s="4"/>
      <c r="U2796" s="4"/>
      <c r="V2796" s="4"/>
      <c r="W2796" s="4"/>
      <c r="X2796" s="4"/>
      <c r="Y2796" s="4"/>
      <c r="Z2796" s="4"/>
      <c r="AA2796" s="4"/>
      <c r="AB2796" s="5"/>
    </row>
    <row r="2797" spans="1:28" x14ac:dyDescent="0.35">
      <c r="A2797" s="3"/>
      <c r="B2797" s="4"/>
      <c r="C2797" s="4"/>
      <c r="D2797" s="4"/>
      <c r="E2797" s="4"/>
      <c r="F2797" s="4"/>
      <c r="G2797" s="4"/>
      <c r="H2797" s="4"/>
      <c r="I2797" s="4"/>
      <c r="J2797" s="4"/>
      <c r="K2797" s="4"/>
      <c r="L2797" s="4"/>
      <c r="M2797" s="4"/>
      <c r="N2797" s="4"/>
      <c r="O2797" s="4"/>
      <c r="P2797" s="4"/>
      <c r="Q2797" s="4"/>
      <c r="R2797" s="4"/>
      <c r="S2797" s="4"/>
      <c r="T2797" s="4"/>
      <c r="U2797" s="4"/>
      <c r="V2797" s="4"/>
      <c r="W2797" s="4"/>
      <c r="X2797" s="4"/>
      <c r="Y2797" s="4"/>
      <c r="Z2797" s="4"/>
      <c r="AA2797" s="4"/>
      <c r="AB2797" s="5"/>
    </row>
    <row r="2798" spans="1:28" x14ac:dyDescent="0.35">
      <c r="A2798" s="3"/>
      <c r="B2798" s="4"/>
      <c r="C2798" s="4"/>
      <c r="D2798" s="4"/>
      <c r="E2798" s="4"/>
      <c r="F2798" s="4"/>
      <c r="G2798" s="4"/>
      <c r="H2798" s="4"/>
      <c r="I2798" s="4"/>
      <c r="J2798" s="4"/>
      <c r="K2798" s="4"/>
      <c r="L2798" s="4"/>
      <c r="M2798" s="4"/>
      <c r="N2798" s="4"/>
      <c r="O2798" s="4"/>
      <c r="P2798" s="4"/>
      <c r="Q2798" s="4"/>
      <c r="R2798" s="4"/>
      <c r="S2798" s="4"/>
      <c r="T2798" s="4"/>
      <c r="U2798" s="4"/>
      <c r="V2798" s="4"/>
      <c r="W2798" s="4"/>
      <c r="X2798" s="4"/>
      <c r="Y2798" s="4"/>
      <c r="Z2798" s="4"/>
      <c r="AA2798" s="4"/>
      <c r="AB2798" s="5"/>
    </row>
    <row r="2799" spans="1:28" x14ac:dyDescent="0.35">
      <c r="A2799" s="3"/>
      <c r="B2799" s="4"/>
      <c r="C2799" s="4"/>
      <c r="D2799" s="4"/>
      <c r="E2799" s="4"/>
      <c r="F2799" s="4"/>
      <c r="G2799" s="4"/>
      <c r="H2799" s="4"/>
      <c r="I2799" s="4"/>
      <c r="J2799" s="4"/>
      <c r="K2799" s="4"/>
      <c r="L2799" s="4"/>
      <c r="M2799" s="4"/>
      <c r="N2799" s="4"/>
      <c r="O2799" s="4"/>
      <c r="P2799" s="4"/>
      <c r="Q2799" s="4"/>
      <c r="R2799" s="4"/>
      <c r="S2799" s="4"/>
      <c r="T2799" s="4"/>
      <c r="U2799" s="4"/>
      <c r="V2799" s="4"/>
      <c r="W2799" s="4"/>
      <c r="X2799" s="4"/>
      <c r="Y2799" s="4"/>
      <c r="Z2799" s="4"/>
      <c r="AA2799" s="4"/>
      <c r="AB2799" s="5"/>
    </row>
    <row r="2800" spans="1:28" x14ac:dyDescent="0.35">
      <c r="A2800" s="3"/>
      <c r="B2800" s="4"/>
      <c r="C2800" s="4"/>
      <c r="D2800" s="4"/>
      <c r="E2800" s="4"/>
      <c r="F2800" s="4"/>
      <c r="G2800" s="4"/>
      <c r="H2800" s="4"/>
      <c r="I2800" s="4"/>
      <c r="J2800" s="4"/>
      <c r="K2800" s="4"/>
      <c r="L2800" s="4"/>
      <c r="M2800" s="4"/>
      <c r="N2800" s="4"/>
      <c r="O2800" s="4"/>
      <c r="P2800" s="4"/>
      <c r="Q2800" s="4"/>
      <c r="R2800" s="4"/>
      <c r="S2800" s="4"/>
      <c r="T2800" s="4"/>
      <c r="U2800" s="4"/>
      <c r="V2800" s="4"/>
      <c r="W2800" s="4"/>
      <c r="X2800" s="4"/>
      <c r="Y2800" s="4"/>
      <c r="Z2800" s="4"/>
      <c r="AA2800" s="4"/>
      <c r="AB2800" s="5"/>
    </row>
    <row r="2801" spans="1:28" x14ac:dyDescent="0.35">
      <c r="A2801" s="3"/>
      <c r="B2801" s="4"/>
      <c r="C2801" s="4"/>
      <c r="D2801" s="4"/>
      <c r="E2801" s="4"/>
      <c r="F2801" s="4"/>
      <c r="G2801" s="4"/>
      <c r="H2801" s="4"/>
      <c r="I2801" s="4"/>
      <c r="J2801" s="4"/>
      <c r="K2801" s="4"/>
      <c r="L2801" s="4"/>
      <c r="M2801" s="4"/>
      <c r="N2801" s="4"/>
      <c r="O2801" s="4"/>
      <c r="P2801" s="4"/>
      <c r="Q2801" s="4"/>
      <c r="R2801" s="4"/>
      <c r="S2801" s="4"/>
      <c r="T2801" s="4"/>
      <c r="U2801" s="4"/>
      <c r="V2801" s="4"/>
      <c r="W2801" s="4"/>
      <c r="X2801" s="4"/>
      <c r="Y2801" s="4"/>
      <c r="Z2801" s="4"/>
      <c r="AA2801" s="4"/>
      <c r="AB2801" s="5"/>
    </row>
    <row r="2802" spans="1:28" x14ac:dyDescent="0.35">
      <c r="A2802" s="3"/>
      <c r="B2802" s="4"/>
      <c r="C2802" s="4"/>
      <c r="D2802" s="4"/>
      <c r="E2802" s="4"/>
      <c r="F2802" s="4"/>
      <c r="G2802" s="4"/>
      <c r="H2802" s="4"/>
      <c r="I2802" s="4"/>
      <c r="J2802" s="4"/>
      <c r="K2802" s="4"/>
      <c r="L2802" s="4"/>
      <c r="M2802" s="4"/>
      <c r="N2802" s="4"/>
      <c r="O2802" s="4"/>
      <c r="P2802" s="4"/>
      <c r="Q2802" s="4"/>
      <c r="R2802" s="4"/>
      <c r="S2802" s="4"/>
      <c r="T2802" s="4"/>
      <c r="U2802" s="4"/>
      <c r="V2802" s="4"/>
      <c r="W2802" s="4"/>
      <c r="X2802" s="4"/>
      <c r="Y2802" s="4"/>
      <c r="Z2802" s="4"/>
      <c r="AA2802" s="4"/>
      <c r="AB2802" s="5"/>
    </row>
    <row r="2803" spans="1:28" x14ac:dyDescent="0.35">
      <c r="A2803" s="3"/>
      <c r="B2803" s="4"/>
      <c r="C2803" s="4"/>
      <c r="D2803" s="4"/>
      <c r="E2803" s="4"/>
      <c r="F2803" s="4"/>
      <c r="G2803" s="4"/>
      <c r="H2803" s="4"/>
      <c r="I2803" s="4"/>
      <c r="J2803" s="4"/>
      <c r="K2803" s="4"/>
      <c r="L2803" s="4"/>
      <c r="M2803" s="4"/>
      <c r="N2803" s="4"/>
      <c r="O2803" s="4"/>
      <c r="P2803" s="4"/>
      <c r="Q2803" s="4"/>
      <c r="R2803" s="4"/>
      <c r="S2803" s="4"/>
      <c r="T2803" s="4"/>
      <c r="U2803" s="4"/>
      <c r="V2803" s="4"/>
      <c r="W2803" s="4"/>
      <c r="X2803" s="4"/>
      <c r="Y2803" s="4"/>
      <c r="Z2803" s="4"/>
      <c r="AA2803" s="4"/>
      <c r="AB2803" s="5"/>
    </row>
    <row r="2804" spans="1:28" x14ac:dyDescent="0.35">
      <c r="A2804" s="3"/>
      <c r="B2804" s="4"/>
      <c r="C2804" s="4"/>
      <c r="D2804" s="4"/>
      <c r="E2804" s="4"/>
      <c r="F2804" s="4"/>
      <c r="G2804" s="4"/>
      <c r="H2804" s="4"/>
      <c r="I2804" s="4"/>
      <c r="J2804" s="4"/>
      <c r="K2804" s="4"/>
      <c r="L2804" s="4"/>
      <c r="M2804" s="4"/>
      <c r="N2804" s="4"/>
      <c r="O2804" s="4"/>
      <c r="P2804" s="4"/>
      <c r="Q2804" s="4"/>
      <c r="R2804" s="4"/>
      <c r="S2804" s="4"/>
      <c r="T2804" s="4"/>
      <c r="U2804" s="4"/>
      <c r="V2804" s="4"/>
      <c r="W2804" s="4"/>
      <c r="X2804" s="4"/>
      <c r="Y2804" s="4"/>
      <c r="Z2804" s="4"/>
      <c r="AA2804" s="4"/>
      <c r="AB2804" s="5"/>
    </row>
    <row r="2805" spans="1:28" x14ac:dyDescent="0.35">
      <c r="A2805" s="3"/>
      <c r="B2805" s="4"/>
      <c r="C2805" s="4"/>
      <c r="D2805" s="4"/>
      <c r="E2805" s="4"/>
      <c r="F2805" s="4"/>
      <c r="G2805" s="4"/>
      <c r="H2805" s="4"/>
      <c r="I2805" s="4"/>
      <c r="J2805" s="4"/>
      <c r="K2805" s="4"/>
      <c r="L2805" s="4"/>
      <c r="M2805" s="4"/>
      <c r="N2805" s="4"/>
      <c r="O2805" s="4"/>
      <c r="P2805" s="4"/>
      <c r="Q2805" s="4"/>
      <c r="R2805" s="4"/>
      <c r="S2805" s="4"/>
      <c r="T2805" s="4"/>
      <c r="U2805" s="4"/>
      <c r="V2805" s="4"/>
      <c r="W2805" s="4"/>
      <c r="X2805" s="4"/>
      <c r="Y2805" s="4"/>
      <c r="Z2805" s="4"/>
      <c r="AA2805" s="4"/>
      <c r="AB2805" s="5"/>
    </row>
    <row r="2806" spans="1:28" x14ac:dyDescent="0.35">
      <c r="A2806" s="3"/>
      <c r="B2806" s="4"/>
      <c r="C2806" s="4"/>
      <c r="D2806" s="4"/>
      <c r="E2806" s="4"/>
      <c r="F2806" s="4"/>
      <c r="G2806" s="4"/>
      <c r="H2806" s="4"/>
      <c r="I2806" s="4"/>
      <c r="J2806" s="4"/>
      <c r="K2806" s="4"/>
      <c r="L2806" s="4"/>
      <c r="M2806" s="4"/>
      <c r="N2806" s="4"/>
      <c r="O2806" s="4"/>
      <c r="P2806" s="4"/>
      <c r="Q2806" s="4"/>
      <c r="R2806" s="4"/>
      <c r="S2806" s="4"/>
      <c r="T2806" s="4"/>
      <c r="U2806" s="4"/>
      <c r="V2806" s="4"/>
      <c r="W2806" s="4"/>
      <c r="X2806" s="4"/>
      <c r="Y2806" s="4"/>
      <c r="Z2806" s="4"/>
      <c r="AA2806" s="4"/>
      <c r="AB2806" s="5"/>
    </row>
    <row r="2807" spans="1:28" x14ac:dyDescent="0.35">
      <c r="A2807" s="3"/>
      <c r="B2807" s="4"/>
      <c r="C2807" s="4"/>
      <c r="D2807" s="4"/>
      <c r="E2807" s="4"/>
      <c r="F2807" s="4"/>
      <c r="G2807" s="4"/>
      <c r="H2807" s="4"/>
      <c r="I2807" s="4"/>
      <c r="J2807" s="4"/>
      <c r="K2807" s="4"/>
      <c r="L2807" s="4"/>
      <c r="M2807" s="4"/>
      <c r="N2807" s="4"/>
      <c r="O2807" s="4"/>
      <c r="P2807" s="4"/>
      <c r="Q2807" s="4"/>
      <c r="R2807" s="4"/>
      <c r="S2807" s="4"/>
      <c r="T2807" s="4"/>
      <c r="U2807" s="4"/>
      <c r="V2807" s="4"/>
      <c r="W2807" s="4"/>
      <c r="X2807" s="4"/>
      <c r="Y2807" s="4"/>
      <c r="Z2807" s="4"/>
      <c r="AA2807" s="4"/>
      <c r="AB2807" s="5"/>
    </row>
    <row r="2808" spans="1:28" x14ac:dyDescent="0.35">
      <c r="A2808" s="3"/>
      <c r="B2808" s="4"/>
      <c r="C2808" s="4"/>
      <c r="D2808" s="4"/>
      <c r="E2808" s="4"/>
      <c r="F2808" s="4"/>
      <c r="G2808" s="4"/>
      <c r="H2808" s="4"/>
      <c r="I2808" s="4"/>
      <c r="J2808" s="4"/>
      <c r="K2808" s="4"/>
      <c r="L2808" s="4"/>
      <c r="M2808" s="4"/>
      <c r="N2808" s="4"/>
      <c r="O2808" s="4"/>
      <c r="P2808" s="4"/>
      <c r="Q2808" s="4"/>
      <c r="R2808" s="4"/>
      <c r="S2808" s="4"/>
      <c r="T2808" s="4"/>
      <c r="U2808" s="4"/>
      <c r="V2808" s="4"/>
      <c r="W2808" s="4"/>
      <c r="X2808" s="4"/>
      <c r="Y2808" s="4"/>
      <c r="Z2808" s="4"/>
      <c r="AA2808" s="4"/>
      <c r="AB2808" s="5"/>
    </row>
    <row r="2809" spans="1:28" x14ac:dyDescent="0.35">
      <c r="A2809" s="3"/>
      <c r="B2809" s="4"/>
      <c r="C2809" s="4"/>
      <c r="D2809" s="4"/>
      <c r="E2809" s="4"/>
      <c r="F2809" s="4"/>
      <c r="G2809" s="4"/>
      <c r="H2809" s="4"/>
      <c r="I2809" s="4"/>
      <c r="J2809" s="4"/>
      <c r="K2809" s="4"/>
      <c r="L2809" s="4"/>
      <c r="M2809" s="4"/>
      <c r="N2809" s="4"/>
      <c r="O2809" s="4"/>
      <c r="P2809" s="4"/>
      <c r="Q2809" s="4"/>
      <c r="R2809" s="4"/>
      <c r="S2809" s="4"/>
      <c r="T2809" s="4"/>
      <c r="U2809" s="4"/>
      <c r="V2809" s="4"/>
      <c r="W2809" s="4"/>
      <c r="X2809" s="4"/>
      <c r="Y2809" s="4"/>
      <c r="Z2809" s="4"/>
      <c r="AA2809" s="4"/>
      <c r="AB2809" s="5"/>
    </row>
    <row r="2810" spans="1:28" x14ac:dyDescent="0.35">
      <c r="A2810" s="3"/>
      <c r="B2810" s="4"/>
      <c r="C2810" s="4"/>
      <c r="D2810" s="4"/>
      <c r="E2810" s="4"/>
      <c r="F2810" s="4"/>
      <c r="G2810" s="4"/>
      <c r="H2810" s="4"/>
      <c r="I2810" s="4"/>
      <c r="J2810" s="4"/>
      <c r="K2810" s="4"/>
      <c r="L2810" s="4"/>
      <c r="M2810" s="4"/>
      <c r="N2810" s="4"/>
      <c r="O2810" s="4"/>
      <c r="P2810" s="4"/>
      <c r="Q2810" s="4"/>
      <c r="R2810" s="4"/>
      <c r="S2810" s="4"/>
      <c r="T2810" s="4"/>
      <c r="U2810" s="4"/>
      <c r="V2810" s="4"/>
      <c r="W2810" s="4"/>
      <c r="X2810" s="4"/>
      <c r="Y2810" s="4"/>
      <c r="Z2810" s="4"/>
      <c r="AA2810" s="4"/>
      <c r="AB2810" s="5"/>
    </row>
    <row r="2811" spans="1:28" x14ac:dyDescent="0.35">
      <c r="A2811" s="3"/>
      <c r="B2811" s="4"/>
      <c r="C2811" s="4"/>
      <c r="D2811" s="4"/>
      <c r="E2811" s="4"/>
      <c r="F2811" s="4"/>
      <c r="G2811" s="4"/>
      <c r="H2811" s="4"/>
      <c r="I2811" s="4"/>
      <c r="J2811" s="4"/>
      <c r="K2811" s="4"/>
      <c r="L2811" s="4"/>
      <c r="M2811" s="4"/>
      <c r="N2811" s="4"/>
      <c r="O2811" s="4"/>
      <c r="P2811" s="4"/>
      <c r="Q2811" s="4"/>
      <c r="R2811" s="4"/>
      <c r="S2811" s="4"/>
      <c r="T2811" s="4"/>
      <c r="U2811" s="4"/>
      <c r="V2811" s="4"/>
      <c r="W2811" s="4"/>
      <c r="X2811" s="4"/>
      <c r="Y2811" s="4"/>
      <c r="Z2811" s="4"/>
      <c r="AA2811" s="4"/>
      <c r="AB2811" s="5"/>
    </row>
    <row r="2812" spans="1:28" x14ac:dyDescent="0.35">
      <c r="A2812" s="3"/>
      <c r="B2812" s="4"/>
      <c r="C2812" s="4"/>
      <c r="D2812" s="4"/>
      <c r="E2812" s="4"/>
      <c r="F2812" s="4"/>
      <c r="G2812" s="4"/>
      <c r="H2812" s="4"/>
      <c r="I2812" s="4"/>
      <c r="J2812" s="4"/>
      <c r="K2812" s="4"/>
      <c r="L2812" s="4"/>
      <c r="M2812" s="4"/>
      <c r="N2812" s="4"/>
      <c r="O2812" s="4"/>
      <c r="P2812" s="4"/>
      <c r="Q2812" s="4"/>
      <c r="R2812" s="4"/>
      <c r="S2812" s="4"/>
      <c r="T2812" s="4"/>
      <c r="U2812" s="4"/>
      <c r="V2812" s="4"/>
      <c r="W2812" s="4"/>
      <c r="X2812" s="4"/>
      <c r="Y2812" s="4"/>
      <c r="Z2812" s="4"/>
      <c r="AA2812" s="4"/>
      <c r="AB2812" s="5"/>
    </row>
    <row r="2813" spans="1:28" x14ac:dyDescent="0.35">
      <c r="A2813" s="3"/>
      <c r="B2813" s="4"/>
      <c r="C2813" s="4"/>
      <c r="D2813" s="4"/>
      <c r="E2813" s="4"/>
      <c r="F2813" s="4"/>
      <c r="G2813" s="4"/>
      <c r="H2813" s="4"/>
      <c r="I2813" s="4"/>
      <c r="J2813" s="4"/>
      <c r="K2813" s="4"/>
      <c r="L2813" s="4"/>
      <c r="M2813" s="4"/>
      <c r="N2813" s="4"/>
      <c r="O2813" s="4"/>
      <c r="P2813" s="4"/>
      <c r="Q2813" s="4"/>
      <c r="R2813" s="4"/>
      <c r="S2813" s="4"/>
      <c r="T2813" s="4"/>
      <c r="U2813" s="4"/>
      <c r="V2813" s="4"/>
      <c r="W2813" s="4"/>
      <c r="X2813" s="4"/>
      <c r="Y2813" s="4"/>
      <c r="Z2813" s="4"/>
      <c r="AA2813" s="4"/>
      <c r="AB2813" s="5"/>
    </row>
    <row r="2814" spans="1:28" x14ac:dyDescent="0.35">
      <c r="A2814" s="3"/>
      <c r="B2814" s="4"/>
      <c r="C2814" s="4"/>
      <c r="D2814" s="4"/>
      <c r="E2814" s="4"/>
      <c r="F2814" s="4"/>
      <c r="G2814" s="4"/>
      <c r="H2814" s="4"/>
      <c r="I2814" s="4"/>
      <c r="J2814" s="4"/>
      <c r="K2814" s="4"/>
      <c r="L2814" s="4"/>
      <c r="M2814" s="4"/>
      <c r="N2814" s="4"/>
      <c r="O2814" s="4"/>
      <c r="P2814" s="4"/>
      <c r="Q2814" s="4"/>
      <c r="R2814" s="4"/>
      <c r="S2814" s="4"/>
      <c r="T2814" s="4"/>
      <c r="U2814" s="4"/>
      <c r="V2814" s="4"/>
      <c r="W2814" s="4"/>
      <c r="X2814" s="4"/>
      <c r="Y2814" s="4"/>
      <c r="Z2814" s="4"/>
      <c r="AA2814" s="4"/>
      <c r="AB2814" s="5"/>
    </row>
    <row r="2815" spans="1:28" x14ac:dyDescent="0.35">
      <c r="A2815" s="3"/>
      <c r="B2815" s="4"/>
      <c r="C2815" s="4"/>
      <c r="D2815" s="4"/>
      <c r="E2815" s="4"/>
      <c r="F2815" s="4"/>
      <c r="G2815" s="4"/>
      <c r="H2815" s="4"/>
      <c r="I2815" s="4"/>
      <c r="J2815" s="4"/>
      <c r="K2815" s="4"/>
      <c r="L2815" s="4"/>
      <c r="M2815" s="4"/>
      <c r="N2815" s="4"/>
      <c r="O2815" s="4"/>
      <c r="P2815" s="4"/>
      <c r="Q2815" s="4"/>
      <c r="R2815" s="4"/>
      <c r="S2815" s="4"/>
      <c r="T2815" s="4"/>
      <c r="U2815" s="4"/>
      <c r="V2815" s="4"/>
      <c r="W2815" s="4"/>
      <c r="X2815" s="4"/>
      <c r="Y2815" s="4"/>
      <c r="Z2815" s="4"/>
      <c r="AA2815" s="4"/>
      <c r="AB2815" s="5"/>
    </row>
    <row r="2816" spans="1:28" x14ac:dyDescent="0.35">
      <c r="A2816" s="3"/>
      <c r="B2816" s="4"/>
      <c r="C2816" s="4"/>
      <c r="D2816" s="4"/>
      <c r="E2816" s="4"/>
      <c r="F2816" s="4"/>
      <c r="G2816" s="4"/>
      <c r="H2816" s="4"/>
      <c r="I2816" s="4"/>
      <c r="J2816" s="4"/>
      <c r="K2816" s="4"/>
      <c r="L2816" s="4"/>
      <c r="M2816" s="4"/>
      <c r="N2816" s="4"/>
      <c r="O2816" s="4"/>
      <c r="P2816" s="4"/>
      <c r="Q2816" s="4"/>
      <c r="R2816" s="4"/>
      <c r="S2816" s="4"/>
      <c r="T2816" s="4"/>
      <c r="U2816" s="4"/>
      <c r="V2816" s="4"/>
      <c r="W2816" s="4"/>
      <c r="X2816" s="4"/>
      <c r="Y2816" s="4"/>
      <c r="Z2816" s="4"/>
      <c r="AA2816" s="4"/>
      <c r="AB2816" s="5"/>
    </row>
    <row r="2817" spans="1:28" x14ac:dyDescent="0.35">
      <c r="A2817" s="3"/>
      <c r="B2817" s="4"/>
      <c r="C2817" s="4"/>
      <c r="D2817" s="4"/>
      <c r="E2817" s="4"/>
      <c r="F2817" s="4"/>
      <c r="G2817" s="4"/>
      <c r="H2817" s="4"/>
      <c r="I2817" s="4"/>
      <c r="J2817" s="4"/>
      <c r="K2817" s="4"/>
      <c r="L2817" s="4"/>
      <c r="M2817" s="4"/>
      <c r="N2817" s="4"/>
      <c r="O2817" s="4"/>
      <c r="P2817" s="4"/>
      <c r="Q2817" s="4"/>
      <c r="R2817" s="4"/>
      <c r="S2817" s="4"/>
      <c r="T2817" s="4"/>
      <c r="U2817" s="4"/>
      <c r="V2817" s="4"/>
      <c r="W2817" s="4"/>
      <c r="X2817" s="4"/>
      <c r="Y2817" s="4"/>
      <c r="Z2817" s="4"/>
      <c r="AA2817" s="4"/>
      <c r="AB2817" s="5"/>
    </row>
    <row r="2818" spans="1:28" x14ac:dyDescent="0.35">
      <c r="A2818" s="3"/>
      <c r="B2818" s="4"/>
      <c r="C2818" s="4"/>
      <c r="D2818" s="4"/>
      <c r="E2818" s="4"/>
      <c r="F2818" s="4"/>
      <c r="G2818" s="4"/>
      <c r="H2818" s="4"/>
      <c r="I2818" s="4"/>
      <c r="J2818" s="4"/>
      <c r="K2818" s="4"/>
      <c r="L2818" s="4"/>
      <c r="M2818" s="4"/>
      <c r="N2818" s="4"/>
      <c r="O2818" s="4"/>
      <c r="P2818" s="4"/>
      <c r="Q2818" s="4"/>
      <c r="R2818" s="4"/>
      <c r="S2818" s="4"/>
      <c r="T2818" s="4"/>
      <c r="U2818" s="4"/>
      <c r="V2818" s="4"/>
      <c r="W2818" s="4"/>
      <c r="X2818" s="4"/>
      <c r="Y2818" s="4"/>
      <c r="Z2818" s="4"/>
      <c r="AA2818" s="4"/>
      <c r="AB2818" s="5"/>
    </row>
    <row r="2819" spans="1:28" x14ac:dyDescent="0.35">
      <c r="A2819" s="3"/>
      <c r="B2819" s="4"/>
      <c r="C2819" s="4"/>
      <c r="D2819" s="4"/>
      <c r="E2819" s="4"/>
      <c r="F2819" s="4"/>
      <c r="G2819" s="4"/>
      <c r="H2819" s="4"/>
      <c r="I2819" s="4"/>
      <c r="J2819" s="4"/>
      <c r="K2819" s="4"/>
      <c r="L2819" s="4"/>
      <c r="M2819" s="4"/>
      <c r="N2819" s="4"/>
      <c r="O2819" s="4"/>
      <c r="P2819" s="4"/>
      <c r="Q2819" s="4"/>
      <c r="R2819" s="4"/>
      <c r="S2819" s="4"/>
      <c r="T2819" s="4"/>
      <c r="U2819" s="4"/>
      <c r="V2819" s="4"/>
      <c r="W2819" s="4"/>
      <c r="X2819" s="4"/>
      <c r="Y2819" s="4"/>
      <c r="Z2819" s="4"/>
      <c r="AA2819" s="4"/>
      <c r="AB2819" s="5"/>
    </row>
    <row r="2820" spans="1:28" x14ac:dyDescent="0.35">
      <c r="A2820" s="3"/>
      <c r="B2820" s="4"/>
      <c r="C2820" s="4"/>
      <c r="D2820" s="4"/>
      <c r="E2820" s="4"/>
      <c r="F2820" s="4"/>
      <c r="G2820" s="4"/>
      <c r="H2820" s="4"/>
      <c r="I2820" s="4"/>
      <c r="J2820" s="4"/>
      <c r="K2820" s="4"/>
      <c r="L2820" s="4"/>
      <c r="M2820" s="4"/>
      <c r="N2820" s="4"/>
      <c r="O2820" s="4"/>
      <c r="P2820" s="4"/>
      <c r="Q2820" s="4"/>
      <c r="R2820" s="4"/>
      <c r="S2820" s="4"/>
      <c r="T2820" s="4"/>
      <c r="U2820" s="4"/>
      <c r="V2820" s="4"/>
      <c r="W2820" s="4"/>
      <c r="X2820" s="4"/>
      <c r="Y2820" s="4"/>
      <c r="Z2820" s="4"/>
      <c r="AA2820" s="4"/>
      <c r="AB2820" s="5"/>
    </row>
    <row r="2821" spans="1:28" x14ac:dyDescent="0.35">
      <c r="A2821" s="3"/>
      <c r="B2821" s="4"/>
      <c r="C2821" s="4"/>
      <c r="D2821" s="4"/>
      <c r="E2821" s="4"/>
      <c r="F2821" s="4"/>
      <c r="G2821" s="4"/>
      <c r="H2821" s="4"/>
      <c r="I2821" s="4"/>
      <c r="J2821" s="4"/>
      <c r="K2821" s="4"/>
      <c r="L2821" s="4"/>
      <c r="M2821" s="4"/>
      <c r="N2821" s="4"/>
      <c r="O2821" s="4"/>
      <c r="P2821" s="4"/>
      <c r="Q2821" s="4"/>
      <c r="R2821" s="4"/>
      <c r="S2821" s="4"/>
      <c r="T2821" s="4"/>
      <c r="U2821" s="4"/>
      <c r="V2821" s="4"/>
      <c r="W2821" s="4"/>
      <c r="X2821" s="4"/>
      <c r="Y2821" s="4"/>
      <c r="Z2821" s="4"/>
      <c r="AA2821" s="4"/>
      <c r="AB2821" s="5"/>
    </row>
    <row r="2822" spans="1:28" x14ac:dyDescent="0.35">
      <c r="A2822" s="3"/>
      <c r="B2822" s="4"/>
      <c r="C2822" s="4"/>
      <c r="D2822" s="4"/>
      <c r="E2822" s="4"/>
      <c r="F2822" s="4"/>
      <c r="G2822" s="4"/>
      <c r="H2822" s="4"/>
      <c r="I2822" s="4"/>
      <c r="J2822" s="4"/>
      <c r="K2822" s="4"/>
      <c r="L2822" s="4"/>
      <c r="M2822" s="4"/>
      <c r="N2822" s="4"/>
      <c r="O2822" s="4"/>
      <c r="P2822" s="4"/>
      <c r="Q2822" s="4"/>
      <c r="R2822" s="4"/>
      <c r="S2822" s="4"/>
      <c r="T2822" s="4"/>
      <c r="U2822" s="4"/>
      <c r="V2822" s="4"/>
      <c r="W2822" s="4"/>
      <c r="X2822" s="4"/>
      <c r="Y2822" s="4"/>
      <c r="Z2822" s="4"/>
      <c r="AA2822" s="4"/>
      <c r="AB2822" s="5"/>
    </row>
    <row r="2823" spans="1:28" x14ac:dyDescent="0.35">
      <c r="A2823" s="3"/>
      <c r="B2823" s="4"/>
      <c r="C2823" s="4"/>
      <c r="D2823" s="4"/>
      <c r="E2823" s="4"/>
      <c r="F2823" s="4"/>
      <c r="G2823" s="4"/>
      <c r="H2823" s="4"/>
      <c r="I2823" s="4"/>
      <c r="J2823" s="4"/>
      <c r="K2823" s="4"/>
      <c r="L2823" s="4"/>
      <c r="M2823" s="4"/>
      <c r="N2823" s="4"/>
      <c r="O2823" s="4"/>
      <c r="P2823" s="4"/>
      <c r="Q2823" s="4"/>
      <c r="R2823" s="4"/>
      <c r="S2823" s="4"/>
      <c r="T2823" s="4"/>
      <c r="U2823" s="4"/>
      <c r="V2823" s="4"/>
      <c r="W2823" s="4"/>
      <c r="X2823" s="4"/>
      <c r="Y2823" s="4"/>
      <c r="Z2823" s="4"/>
      <c r="AA2823" s="4"/>
      <c r="AB2823" s="5"/>
    </row>
    <row r="2824" spans="1:28" x14ac:dyDescent="0.35">
      <c r="A2824" s="3"/>
      <c r="B2824" s="4"/>
      <c r="C2824" s="4"/>
      <c r="D2824" s="4"/>
      <c r="E2824" s="4"/>
      <c r="F2824" s="4"/>
      <c r="G2824" s="4"/>
      <c r="H2824" s="4"/>
      <c r="I2824" s="4"/>
      <c r="J2824" s="4"/>
      <c r="K2824" s="4"/>
      <c r="L2824" s="4"/>
      <c r="M2824" s="4"/>
      <c r="N2824" s="4"/>
      <c r="O2824" s="4"/>
      <c r="P2824" s="4"/>
      <c r="Q2824" s="4"/>
      <c r="R2824" s="4"/>
      <c r="S2824" s="4"/>
      <c r="T2824" s="4"/>
      <c r="U2824" s="4"/>
      <c r="V2824" s="4"/>
      <c r="W2824" s="4"/>
      <c r="X2824" s="4"/>
      <c r="Y2824" s="4"/>
      <c r="Z2824" s="4"/>
      <c r="AA2824" s="4"/>
      <c r="AB2824" s="5"/>
    </row>
    <row r="2825" spans="1:28" x14ac:dyDescent="0.35">
      <c r="A2825" s="3"/>
      <c r="B2825" s="4"/>
      <c r="C2825" s="4"/>
      <c r="D2825" s="4"/>
      <c r="E2825" s="4"/>
      <c r="F2825" s="4"/>
      <c r="G2825" s="4"/>
      <c r="H2825" s="4"/>
      <c r="I2825" s="4"/>
      <c r="J2825" s="4"/>
      <c r="K2825" s="4"/>
      <c r="L2825" s="4"/>
      <c r="M2825" s="4"/>
      <c r="N2825" s="4"/>
      <c r="O2825" s="4"/>
      <c r="P2825" s="4"/>
      <c r="Q2825" s="4"/>
      <c r="R2825" s="4"/>
      <c r="S2825" s="4"/>
      <c r="T2825" s="4"/>
      <c r="U2825" s="4"/>
      <c r="V2825" s="4"/>
      <c r="W2825" s="4"/>
      <c r="X2825" s="4"/>
      <c r="Y2825" s="4"/>
      <c r="Z2825" s="4"/>
      <c r="AA2825" s="4"/>
      <c r="AB2825" s="5"/>
    </row>
    <row r="2826" spans="1:28" x14ac:dyDescent="0.35">
      <c r="A2826" s="3"/>
      <c r="B2826" s="4"/>
      <c r="C2826" s="4"/>
      <c r="D2826" s="4"/>
      <c r="E2826" s="4"/>
      <c r="F2826" s="4"/>
      <c r="G2826" s="4"/>
      <c r="H2826" s="4"/>
      <c r="I2826" s="4"/>
      <c r="J2826" s="4"/>
      <c r="K2826" s="4"/>
      <c r="L2826" s="4"/>
      <c r="M2826" s="4"/>
      <c r="N2826" s="4"/>
      <c r="O2826" s="4"/>
      <c r="P2826" s="4"/>
      <c r="Q2826" s="4"/>
      <c r="R2826" s="4"/>
      <c r="S2826" s="4"/>
      <c r="T2826" s="4"/>
      <c r="U2826" s="4"/>
      <c r="V2826" s="4"/>
      <c r="W2826" s="4"/>
      <c r="X2826" s="4"/>
      <c r="Y2826" s="4"/>
      <c r="Z2826" s="4"/>
      <c r="AA2826" s="4"/>
      <c r="AB2826" s="5"/>
    </row>
    <row r="2827" spans="1:28" x14ac:dyDescent="0.35">
      <c r="A2827" s="3"/>
      <c r="B2827" s="4"/>
      <c r="C2827" s="4"/>
      <c r="D2827" s="4"/>
      <c r="E2827" s="4"/>
      <c r="F2827" s="4"/>
      <c r="G2827" s="4"/>
      <c r="H2827" s="4"/>
      <c r="I2827" s="4"/>
      <c r="J2827" s="4"/>
      <c r="K2827" s="4"/>
      <c r="L2827" s="4"/>
      <c r="M2827" s="4"/>
      <c r="N2827" s="4"/>
      <c r="O2827" s="4"/>
      <c r="P2827" s="4"/>
      <c r="Q2827" s="4"/>
      <c r="R2827" s="4"/>
      <c r="S2827" s="4"/>
      <c r="T2827" s="4"/>
      <c r="U2827" s="4"/>
      <c r="V2827" s="4"/>
      <c r="W2827" s="4"/>
      <c r="X2827" s="4"/>
      <c r="Y2827" s="4"/>
      <c r="Z2827" s="4"/>
      <c r="AA2827" s="4"/>
      <c r="AB2827" s="5"/>
    </row>
    <row r="2828" spans="1:28" x14ac:dyDescent="0.35">
      <c r="A2828" s="3"/>
      <c r="B2828" s="4"/>
      <c r="C2828" s="4"/>
      <c r="D2828" s="4"/>
      <c r="E2828" s="4"/>
      <c r="F2828" s="4"/>
      <c r="G2828" s="4"/>
      <c r="H2828" s="4"/>
      <c r="I2828" s="4"/>
      <c r="J2828" s="4"/>
      <c r="K2828" s="4"/>
      <c r="L2828" s="4"/>
      <c r="M2828" s="4"/>
      <c r="N2828" s="4"/>
      <c r="O2828" s="4"/>
      <c r="P2828" s="4"/>
      <c r="Q2828" s="4"/>
      <c r="R2828" s="4"/>
      <c r="S2828" s="4"/>
      <c r="T2828" s="4"/>
      <c r="U2828" s="4"/>
      <c r="V2828" s="4"/>
      <c r="W2828" s="4"/>
      <c r="X2828" s="4"/>
      <c r="Y2828" s="4"/>
      <c r="Z2828" s="4"/>
      <c r="AA2828" s="4"/>
      <c r="AB2828" s="5"/>
    </row>
    <row r="2829" spans="1:28" x14ac:dyDescent="0.35">
      <c r="A2829" s="3"/>
      <c r="B2829" s="4"/>
      <c r="C2829" s="4"/>
      <c r="D2829" s="4"/>
      <c r="E2829" s="4"/>
      <c r="F2829" s="4"/>
      <c r="G2829" s="4"/>
      <c r="H2829" s="4"/>
      <c r="I2829" s="4"/>
      <c r="J2829" s="4"/>
      <c r="K2829" s="4"/>
      <c r="L2829" s="4"/>
      <c r="M2829" s="4"/>
      <c r="N2829" s="4"/>
      <c r="O2829" s="4"/>
      <c r="P2829" s="4"/>
      <c r="Q2829" s="4"/>
      <c r="R2829" s="4"/>
      <c r="S2829" s="4"/>
      <c r="T2829" s="4"/>
      <c r="U2829" s="4"/>
      <c r="V2829" s="4"/>
      <c r="W2829" s="4"/>
      <c r="X2829" s="4"/>
      <c r="Y2829" s="4"/>
      <c r="Z2829" s="4"/>
      <c r="AA2829" s="4"/>
      <c r="AB2829" s="5"/>
    </row>
    <row r="2830" spans="1:28" x14ac:dyDescent="0.35">
      <c r="A2830" s="3"/>
      <c r="B2830" s="4"/>
      <c r="C2830" s="4"/>
      <c r="D2830" s="4"/>
      <c r="E2830" s="4"/>
      <c r="F2830" s="4"/>
      <c r="G2830" s="4"/>
      <c r="H2830" s="4"/>
      <c r="I2830" s="4"/>
      <c r="J2830" s="4"/>
      <c r="K2830" s="4"/>
      <c r="L2830" s="4"/>
      <c r="M2830" s="4"/>
      <c r="N2830" s="4"/>
      <c r="O2830" s="4"/>
      <c r="P2830" s="4"/>
      <c r="Q2830" s="4"/>
      <c r="R2830" s="4"/>
      <c r="S2830" s="4"/>
      <c r="T2830" s="4"/>
      <c r="U2830" s="4"/>
      <c r="V2830" s="4"/>
      <c r="W2830" s="4"/>
      <c r="X2830" s="4"/>
      <c r="Y2830" s="4"/>
      <c r="Z2830" s="4"/>
      <c r="AA2830" s="4"/>
      <c r="AB2830" s="5"/>
    </row>
    <row r="2831" spans="1:28" x14ac:dyDescent="0.35">
      <c r="A2831" s="3"/>
      <c r="B2831" s="4"/>
      <c r="C2831" s="4"/>
      <c r="D2831" s="4"/>
      <c r="E2831" s="4"/>
      <c r="F2831" s="4"/>
      <c r="G2831" s="4"/>
      <c r="H2831" s="4"/>
      <c r="I2831" s="4"/>
      <c r="J2831" s="4"/>
      <c r="K2831" s="4"/>
      <c r="L2831" s="4"/>
      <c r="M2831" s="4"/>
      <c r="N2831" s="4"/>
      <c r="O2831" s="4"/>
      <c r="P2831" s="4"/>
      <c r="Q2831" s="4"/>
      <c r="R2831" s="4"/>
      <c r="S2831" s="4"/>
      <c r="T2831" s="4"/>
      <c r="U2831" s="4"/>
      <c r="V2831" s="4"/>
      <c r="W2831" s="4"/>
      <c r="X2831" s="4"/>
      <c r="Y2831" s="4"/>
      <c r="Z2831" s="4"/>
      <c r="AA2831" s="4"/>
      <c r="AB2831" s="5"/>
    </row>
    <row r="2832" spans="1:28" x14ac:dyDescent="0.35">
      <c r="A2832" s="3"/>
      <c r="B2832" s="4"/>
      <c r="C2832" s="4"/>
      <c r="D2832" s="4"/>
      <c r="E2832" s="4"/>
      <c r="F2832" s="4"/>
      <c r="G2832" s="4"/>
      <c r="H2832" s="4"/>
      <c r="I2832" s="4"/>
      <c r="J2832" s="4"/>
      <c r="K2832" s="4"/>
      <c r="L2832" s="4"/>
      <c r="M2832" s="4"/>
      <c r="N2832" s="4"/>
      <c r="O2832" s="4"/>
      <c r="P2832" s="4"/>
      <c r="Q2832" s="4"/>
      <c r="R2832" s="4"/>
      <c r="S2832" s="4"/>
      <c r="T2832" s="4"/>
      <c r="U2832" s="4"/>
      <c r="V2832" s="4"/>
      <c r="W2832" s="4"/>
      <c r="X2832" s="4"/>
      <c r="Y2832" s="4"/>
      <c r="Z2832" s="4"/>
      <c r="AA2832" s="4"/>
      <c r="AB2832" s="5"/>
    </row>
    <row r="2833" spans="1:28" x14ac:dyDescent="0.35">
      <c r="A2833" s="3"/>
      <c r="B2833" s="4"/>
      <c r="C2833" s="4"/>
      <c r="D2833" s="4"/>
      <c r="E2833" s="4"/>
      <c r="F2833" s="4"/>
      <c r="G2833" s="4"/>
      <c r="H2833" s="4"/>
      <c r="I2833" s="4"/>
      <c r="J2833" s="4"/>
      <c r="K2833" s="4"/>
      <c r="L2833" s="4"/>
      <c r="M2833" s="4"/>
      <c r="N2833" s="4"/>
      <c r="O2833" s="4"/>
      <c r="P2833" s="4"/>
      <c r="Q2833" s="4"/>
      <c r="R2833" s="4"/>
      <c r="S2833" s="4"/>
      <c r="T2833" s="4"/>
      <c r="U2833" s="4"/>
      <c r="V2833" s="4"/>
      <c r="W2833" s="4"/>
      <c r="X2833" s="4"/>
      <c r="Y2833" s="4"/>
      <c r="Z2833" s="4"/>
      <c r="AA2833" s="4"/>
      <c r="AB2833" s="5"/>
    </row>
    <row r="2834" spans="1:28" x14ac:dyDescent="0.35">
      <c r="A2834" s="3"/>
      <c r="B2834" s="4"/>
      <c r="C2834" s="4"/>
      <c r="D2834" s="4"/>
      <c r="E2834" s="4"/>
      <c r="F2834" s="4"/>
      <c r="G2834" s="4"/>
      <c r="H2834" s="4"/>
      <c r="I2834" s="4"/>
      <c r="J2834" s="4"/>
      <c r="K2834" s="4"/>
      <c r="L2834" s="4"/>
      <c r="M2834" s="4"/>
      <c r="N2834" s="4"/>
      <c r="O2834" s="4"/>
      <c r="P2834" s="4"/>
      <c r="Q2834" s="4"/>
      <c r="R2834" s="4"/>
      <c r="S2834" s="4"/>
      <c r="T2834" s="4"/>
      <c r="U2834" s="4"/>
      <c r="V2834" s="4"/>
      <c r="W2834" s="4"/>
      <c r="X2834" s="4"/>
      <c r="Y2834" s="4"/>
      <c r="Z2834" s="4"/>
      <c r="AA2834" s="4"/>
      <c r="AB2834" s="5"/>
    </row>
    <row r="2835" spans="1:28" x14ac:dyDescent="0.35">
      <c r="A2835" s="3"/>
      <c r="B2835" s="4"/>
      <c r="C2835" s="4"/>
      <c r="D2835" s="4"/>
      <c r="E2835" s="4"/>
      <c r="F2835" s="4"/>
      <c r="G2835" s="4"/>
      <c r="H2835" s="4"/>
      <c r="I2835" s="4"/>
      <c r="J2835" s="4"/>
      <c r="K2835" s="4"/>
      <c r="L2835" s="4"/>
      <c r="M2835" s="4"/>
      <c r="N2835" s="4"/>
      <c r="O2835" s="4"/>
      <c r="P2835" s="4"/>
      <c r="Q2835" s="4"/>
      <c r="R2835" s="4"/>
      <c r="S2835" s="4"/>
      <c r="T2835" s="4"/>
      <c r="U2835" s="4"/>
      <c r="V2835" s="4"/>
      <c r="W2835" s="4"/>
      <c r="X2835" s="4"/>
      <c r="Y2835" s="4"/>
      <c r="Z2835" s="4"/>
      <c r="AA2835" s="4"/>
      <c r="AB2835" s="5"/>
    </row>
    <row r="2836" spans="1:28" x14ac:dyDescent="0.35">
      <c r="A2836" s="3"/>
      <c r="B2836" s="4"/>
      <c r="C2836" s="4"/>
      <c r="D2836" s="4"/>
      <c r="E2836" s="4"/>
      <c r="F2836" s="4"/>
      <c r="G2836" s="4"/>
      <c r="H2836" s="4"/>
      <c r="I2836" s="4"/>
      <c r="J2836" s="4"/>
      <c r="K2836" s="4"/>
      <c r="L2836" s="4"/>
      <c r="M2836" s="4"/>
      <c r="N2836" s="4"/>
      <c r="O2836" s="4"/>
      <c r="P2836" s="4"/>
      <c r="Q2836" s="4"/>
      <c r="R2836" s="4"/>
      <c r="S2836" s="4"/>
      <c r="T2836" s="4"/>
      <c r="U2836" s="4"/>
      <c r="V2836" s="4"/>
      <c r="W2836" s="4"/>
      <c r="X2836" s="4"/>
      <c r="Y2836" s="4"/>
      <c r="Z2836" s="4"/>
      <c r="AA2836" s="4"/>
      <c r="AB2836" s="5"/>
    </row>
    <row r="2837" spans="1:28" x14ac:dyDescent="0.35">
      <c r="A2837" s="3"/>
      <c r="B2837" s="4"/>
      <c r="C2837" s="4"/>
      <c r="D2837" s="4"/>
      <c r="E2837" s="4"/>
      <c r="F2837" s="4"/>
      <c r="G2837" s="4"/>
      <c r="H2837" s="4"/>
      <c r="I2837" s="4"/>
      <c r="J2837" s="4"/>
      <c r="K2837" s="4"/>
      <c r="L2837" s="4"/>
      <c r="M2837" s="4"/>
      <c r="N2837" s="4"/>
      <c r="O2837" s="4"/>
      <c r="P2837" s="4"/>
      <c r="Q2837" s="4"/>
      <c r="R2837" s="4"/>
      <c r="S2837" s="4"/>
      <c r="T2837" s="4"/>
      <c r="U2837" s="4"/>
      <c r="V2837" s="4"/>
      <c r="W2837" s="4"/>
      <c r="X2837" s="4"/>
      <c r="Y2837" s="4"/>
      <c r="Z2837" s="4"/>
      <c r="AA2837" s="4"/>
      <c r="AB2837" s="5"/>
    </row>
    <row r="2838" spans="1:28" x14ac:dyDescent="0.35">
      <c r="A2838" s="3"/>
      <c r="B2838" s="4"/>
      <c r="C2838" s="4"/>
      <c r="D2838" s="4"/>
      <c r="E2838" s="4"/>
      <c r="F2838" s="4"/>
      <c r="G2838" s="4"/>
      <c r="H2838" s="4"/>
      <c r="I2838" s="4"/>
      <c r="J2838" s="4"/>
      <c r="K2838" s="4"/>
      <c r="L2838" s="4"/>
      <c r="M2838" s="4"/>
      <c r="N2838" s="4"/>
      <c r="O2838" s="4"/>
      <c r="P2838" s="4"/>
      <c r="Q2838" s="4"/>
      <c r="R2838" s="4"/>
      <c r="S2838" s="4"/>
      <c r="T2838" s="4"/>
      <c r="U2838" s="4"/>
      <c r="V2838" s="4"/>
      <c r="W2838" s="4"/>
      <c r="X2838" s="4"/>
      <c r="Y2838" s="4"/>
      <c r="Z2838" s="4"/>
      <c r="AA2838" s="4"/>
      <c r="AB2838" s="5"/>
    </row>
    <row r="2839" spans="1:28" x14ac:dyDescent="0.35">
      <c r="A2839" s="3"/>
      <c r="B2839" s="4"/>
      <c r="C2839" s="4"/>
      <c r="D2839" s="4"/>
      <c r="E2839" s="4"/>
      <c r="F2839" s="4"/>
      <c r="G2839" s="4"/>
      <c r="H2839" s="4"/>
      <c r="I2839" s="4"/>
      <c r="J2839" s="4"/>
      <c r="K2839" s="4"/>
      <c r="L2839" s="4"/>
      <c r="M2839" s="4"/>
      <c r="N2839" s="4"/>
      <c r="O2839" s="4"/>
      <c r="P2839" s="4"/>
      <c r="Q2839" s="4"/>
      <c r="R2839" s="4"/>
      <c r="S2839" s="4"/>
      <c r="T2839" s="4"/>
      <c r="U2839" s="4"/>
      <c r="V2839" s="4"/>
      <c r="W2839" s="4"/>
      <c r="X2839" s="4"/>
      <c r="Y2839" s="4"/>
      <c r="Z2839" s="4"/>
      <c r="AA2839" s="4"/>
      <c r="AB2839" s="5"/>
    </row>
    <row r="2840" spans="1:28" x14ac:dyDescent="0.35">
      <c r="A2840" s="3"/>
      <c r="B2840" s="4"/>
      <c r="C2840" s="4"/>
      <c r="D2840" s="4"/>
      <c r="E2840" s="4"/>
      <c r="F2840" s="4"/>
      <c r="G2840" s="4"/>
      <c r="H2840" s="4"/>
      <c r="I2840" s="4"/>
      <c r="J2840" s="4"/>
      <c r="K2840" s="4"/>
      <c r="L2840" s="4"/>
      <c r="M2840" s="4"/>
      <c r="N2840" s="4"/>
      <c r="O2840" s="4"/>
      <c r="P2840" s="4"/>
      <c r="Q2840" s="4"/>
      <c r="R2840" s="4"/>
      <c r="S2840" s="4"/>
      <c r="T2840" s="4"/>
      <c r="U2840" s="4"/>
      <c r="V2840" s="4"/>
      <c r="W2840" s="4"/>
      <c r="X2840" s="4"/>
      <c r="Y2840" s="4"/>
      <c r="Z2840" s="4"/>
      <c r="AA2840" s="4"/>
      <c r="AB2840" s="5"/>
    </row>
    <row r="2841" spans="1:28" x14ac:dyDescent="0.35">
      <c r="A2841" s="3"/>
      <c r="B2841" s="4"/>
      <c r="C2841" s="4"/>
      <c r="D2841" s="4"/>
      <c r="E2841" s="4"/>
      <c r="F2841" s="4"/>
      <c r="G2841" s="4"/>
      <c r="H2841" s="4"/>
      <c r="I2841" s="4"/>
      <c r="J2841" s="4"/>
      <c r="K2841" s="4"/>
      <c r="L2841" s="4"/>
      <c r="M2841" s="4"/>
      <c r="N2841" s="4"/>
      <c r="O2841" s="4"/>
      <c r="P2841" s="4"/>
      <c r="Q2841" s="4"/>
      <c r="R2841" s="4"/>
      <c r="S2841" s="4"/>
      <c r="T2841" s="4"/>
      <c r="U2841" s="4"/>
      <c r="V2841" s="4"/>
      <c r="W2841" s="4"/>
      <c r="X2841" s="4"/>
      <c r="Y2841" s="4"/>
      <c r="Z2841" s="4"/>
      <c r="AA2841" s="4"/>
      <c r="AB2841" s="5"/>
    </row>
    <row r="2842" spans="1:28" x14ac:dyDescent="0.35">
      <c r="A2842" s="3"/>
      <c r="B2842" s="4"/>
      <c r="C2842" s="4"/>
      <c r="D2842" s="4"/>
      <c r="E2842" s="4"/>
      <c r="F2842" s="4"/>
      <c r="G2842" s="4"/>
      <c r="H2842" s="4"/>
      <c r="I2842" s="4"/>
      <c r="J2842" s="4"/>
      <c r="K2842" s="4"/>
      <c r="L2842" s="4"/>
      <c r="M2842" s="4"/>
      <c r="N2842" s="4"/>
      <c r="O2842" s="4"/>
      <c r="P2842" s="4"/>
      <c r="Q2842" s="4"/>
      <c r="R2842" s="4"/>
      <c r="S2842" s="4"/>
      <c r="T2842" s="4"/>
      <c r="U2842" s="4"/>
      <c r="V2842" s="4"/>
      <c r="W2842" s="4"/>
      <c r="X2842" s="4"/>
      <c r="Y2842" s="4"/>
      <c r="Z2842" s="4"/>
      <c r="AA2842" s="4"/>
      <c r="AB2842" s="5"/>
    </row>
    <row r="2843" spans="1:28" x14ac:dyDescent="0.35">
      <c r="A2843" s="3"/>
      <c r="B2843" s="4"/>
      <c r="C2843" s="4"/>
      <c r="D2843" s="4"/>
      <c r="E2843" s="4"/>
      <c r="F2843" s="4"/>
      <c r="G2843" s="4"/>
      <c r="H2843" s="4"/>
      <c r="I2843" s="4"/>
      <c r="J2843" s="4"/>
      <c r="K2843" s="4"/>
      <c r="L2843" s="4"/>
      <c r="M2843" s="4"/>
      <c r="N2843" s="4"/>
      <c r="O2843" s="4"/>
      <c r="P2843" s="4"/>
      <c r="Q2843" s="4"/>
      <c r="R2843" s="4"/>
      <c r="S2843" s="4"/>
      <c r="T2843" s="4"/>
      <c r="U2843" s="4"/>
      <c r="V2843" s="4"/>
      <c r="W2843" s="4"/>
      <c r="X2843" s="4"/>
      <c r="Y2843" s="4"/>
      <c r="Z2843" s="4"/>
      <c r="AA2843" s="4"/>
      <c r="AB2843" s="5"/>
    </row>
    <row r="2844" spans="1:28" x14ac:dyDescent="0.35">
      <c r="A2844" s="3"/>
      <c r="B2844" s="4"/>
      <c r="C2844" s="4"/>
      <c r="D2844" s="4"/>
      <c r="E2844" s="4"/>
      <c r="F2844" s="4"/>
      <c r="G2844" s="4"/>
      <c r="H2844" s="4"/>
      <c r="I2844" s="4"/>
      <c r="J2844" s="4"/>
      <c r="K2844" s="4"/>
      <c r="L2844" s="4"/>
      <c r="M2844" s="4"/>
      <c r="N2844" s="4"/>
      <c r="O2844" s="4"/>
      <c r="P2844" s="4"/>
      <c r="Q2844" s="4"/>
      <c r="R2844" s="4"/>
      <c r="S2844" s="4"/>
      <c r="T2844" s="4"/>
      <c r="U2844" s="4"/>
      <c r="V2844" s="4"/>
      <c r="W2844" s="4"/>
      <c r="X2844" s="4"/>
      <c r="Y2844" s="4"/>
      <c r="Z2844" s="4"/>
      <c r="AA2844" s="4"/>
      <c r="AB2844" s="5"/>
    </row>
    <row r="2845" spans="1:28" x14ac:dyDescent="0.35">
      <c r="A2845" s="3"/>
      <c r="B2845" s="4"/>
      <c r="C2845" s="4"/>
      <c r="D2845" s="4"/>
      <c r="E2845" s="4"/>
      <c r="F2845" s="4"/>
      <c r="G2845" s="4"/>
      <c r="H2845" s="4"/>
      <c r="I2845" s="4"/>
      <c r="J2845" s="4"/>
      <c r="K2845" s="4"/>
      <c r="L2845" s="4"/>
      <c r="M2845" s="4"/>
      <c r="N2845" s="4"/>
      <c r="O2845" s="4"/>
      <c r="P2845" s="4"/>
      <c r="Q2845" s="4"/>
      <c r="R2845" s="4"/>
      <c r="S2845" s="4"/>
      <c r="T2845" s="4"/>
      <c r="U2845" s="4"/>
      <c r="V2845" s="4"/>
      <c r="W2845" s="4"/>
      <c r="X2845" s="4"/>
      <c r="Y2845" s="4"/>
      <c r="Z2845" s="4"/>
      <c r="AA2845" s="4"/>
      <c r="AB2845" s="5"/>
    </row>
    <row r="2846" spans="1:28" x14ac:dyDescent="0.35">
      <c r="A2846" s="3"/>
      <c r="B2846" s="4"/>
      <c r="C2846" s="4"/>
      <c r="D2846" s="4"/>
      <c r="E2846" s="4"/>
      <c r="F2846" s="4"/>
      <c r="G2846" s="4"/>
      <c r="H2846" s="4"/>
      <c r="I2846" s="4"/>
      <c r="J2846" s="4"/>
      <c r="K2846" s="4"/>
      <c r="L2846" s="4"/>
      <c r="M2846" s="4"/>
      <c r="N2846" s="4"/>
      <c r="O2846" s="4"/>
      <c r="P2846" s="4"/>
      <c r="Q2846" s="4"/>
      <c r="R2846" s="4"/>
      <c r="S2846" s="4"/>
      <c r="T2846" s="4"/>
      <c r="U2846" s="4"/>
      <c r="V2846" s="4"/>
      <c r="W2846" s="4"/>
      <c r="X2846" s="4"/>
      <c r="Y2846" s="4"/>
      <c r="Z2846" s="4"/>
      <c r="AA2846" s="4"/>
      <c r="AB2846" s="5"/>
    </row>
    <row r="2847" spans="1:28" x14ac:dyDescent="0.35">
      <c r="A2847" s="3"/>
      <c r="B2847" s="4"/>
      <c r="C2847" s="4"/>
      <c r="D2847" s="4"/>
      <c r="E2847" s="4"/>
      <c r="F2847" s="4"/>
      <c r="G2847" s="4"/>
      <c r="H2847" s="4"/>
      <c r="I2847" s="4"/>
      <c r="J2847" s="4"/>
      <c r="K2847" s="4"/>
      <c r="L2847" s="4"/>
      <c r="M2847" s="4"/>
      <c r="N2847" s="4"/>
      <c r="O2847" s="4"/>
      <c r="P2847" s="4"/>
      <c r="Q2847" s="4"/>
      <c r="R2847" s="4"/>
      <c r="S2847" s="4"/>
      <c r="T2847" s="4"/>
      <c r="U2847" s="4"/>
      <c r="V2847" s="4"/>
      <c r="W2847" s="4"/>
      <c r="X2847" s="4"/>
      <c r="Y2847" s="4"/>
      <c r="Z2847" s="4"/>
      <c r="AA2847" s="4"/>
      <c r="AB2847" s="5"/>
    </row>
    <row r="2848" spans="1:28" x14ac:dyDescent="0.35">
      <c r="A2848" s="3"/>
      <c r="B2848" s="4"/>
      <c r="C2848" s="4"/>
      <c r="D2848" s="4"/>
      <c r="E2848" s="4"/>
      <c r="F2848" s="4"/>
      <c r="G2848" s="4"/>
      <c r="H2848" s="4"/>
      <c r="I2848" s="4"/>
      <c r="J2848" s="4"/>
      <c r="K2848" s="4"/>
      <c r="L2848" s="4"/>
      <c r="M2848" s="4"/>
      <c r="N2848" s="4"/>
      <c r="O2848" s="4"/>
      <c r="P2848" s="4"/>
      <c r="Q2848" s="4"/>
      <c r="R2848" s="4"/>
      <c r="S2848" s="4"/>
      <c r="T2848" s="4"/>
      <c r="U2848" s="4"/>
      <c r="V2848" s="4"/>
      <c r="W2848" s="4"/>
      <c r="X2848" s="4"/>
      <c r="Y2848" s="4"/>
      <c r="Z2848" s="4"/>
      <c r="AA2848" s="4"/>
      <c r="AB2848" s="5"/>
    </row>
    <row r="2849" spans="1:28" x14ac:dyDescent="0.35">
      <c r="A2849" s="3"/>
      <c r="B2849" s="4"/>
      <c r="C2849" s="4"/>
      <c r="D2849" s="4"/>
      <c r="E2849" s="4"/>
      <c r="F2849" s="4"/>
      <c r="G2849" s="4"/>
      <c r="H2849" s="4"/>
      <c r="I2849" s="4"/>
      <c r="J2849" s="4"/>
      <c r="K2849" s="4"/>
      <c r="L2849" s="4"/>
      <c r="M2849" s="4"/>
      <c r="N2849" s="4"/>
      <c r="O2849" s="4"/>
      <c r="P2849" s="4"/>
      <c r="Q2849" s="4"/>
      <c r="R2849" s="4"/>
      <c r="S2849" s="4"/>
      <c r="T2849" s="4"/>
      <c r="U2849" s="4"/>
      <c r="V2849" s="4"/>
      <c r="W2849" s="4"/>
      <c r="X2849" s="4"/>
      <c r="Y2849" s="4"/>
      <c r="Z2849" s="4"/>
      <c r="AA2849" s="4"/>
      <c r="AB2849" s="5"/>
    </row>
    <row r="2850" spans="1:28" x14ac:dyDescent="0.35">
      <c r="A2850" s="3"/>
      <c r="B2850" s="4"/>
      <c r="C2850" s="4"/>
      <c r="D2850" s="4"/>
      <c r="E2850" s="4"/>
      <c r="F2850" s="4"/>
      <c r="G2850" s="4"/>
      <c r="H2850" s="4"/>
      <c r="I2850" s="4"/>
      <c r="J2850" s="4"/>
      <c r="K2850" s="4"/>
      <c r="L2850" s="4"/>
      <c r="M2850" s="4"/>
      <c r="N2850" s="4"/>
      <c r="O2850" s="4"/>
      <c r="P2850" s="4"/>
      <c r="Q2850" s="4"/>
      <c r="R2850" s="4"/>
      <c r="S2850" s="4"/>
      <c r="T2850" s="4"/>
      <c r="U2850" s="4"/>
      <c r="V2850" s="4"/>
      <c r="W2850" s="4"/>
      <c r="X2850" s="4"/>
      <c r="Y2850" s="4"/>
      <c r="Z2850" s="4"/>
      <c r="AA2850" s="4"/>
      <c r="AB2850" s="5"/>
    </row>
    <row r="2851" spans="1:28" x14ac:dyDescent="0.35">
      <c r="A2851" s="3"/>
      <c r="B2851" s="4"/>
      <c r="C2851" s="4"/>
      <c r="D2851" s="4"/>
      <c r="E2851" s="4"/>
      <c r="F2851" s="4"/>
      <c r="G2851" s="4"/>
      <c r="H2851" s="4"/>
      <c r="I2851" s="4"/>
      <c r="J2851" s="4"/>
      <c r="K2851" s="4"/>
      <c r="L2851" s="4"/>
      <c r="M2851" s="4"/>
      <c r="N2851" s="4"/>
      <c r="O2851" s="4"/>
      <c r="P2851" s="4"/>
      <c r="Q2851" s="4"/>
      <c r="R2851" s="4"/>
      <c r="S2851" s="4"/>
      <c r="T2851" s="4"/>
      <c r="U2851" s="4"/>
      <c r="V2851" s="4"/>
      <c r="W2851" s="4"/>
      <c r="X2851" s="4"/>
      <c r="Y2851" s="4"/>
      <c r="Z2851" s="4"/>
      <c r="AA2851" s="4"/>
      <c r="AB2851" s="5"/>
    </row>
    <row r="2852" spans="1:28" x14ac:dyDescent="0.35">
      <c r="A2852" s="3"/>
      <c r="B2852" s="4"/>
      <c r="C2852" s="4"/>
      <c r="D2852" s="4"/>
      <c r="E2852" s="4"/>
      <c r="F2852" s="4"/>
      <c r="G2852" s="4"/>
      <c r="H2852" s="4"/>
      <c r="I2852" s="4"/>
      <c r="J2852" s="4"/>
      <c r="K2852" s="4"/>
      <c r="L2852" s="4"/>
      <c r="M2852" s="4"/>
      <c r="N2852" s="4"/>
      <c r="O2852" s="4"/>
      <c r="P2852" s="4"/>
      <c r="Q2852" s="4"/>
      <c r="R2852" s="4"/>
      <c r="S2852" s="4"/>
      <c r="T2852" s="4"/>
      <c r="U2852" s="4"/>
      <c r="V2852" s="4"/>
      <c r="W2852" s="4"/>
      <c r="X2852" s="4"/>
      <c r="Y2852" s="4"/>
      <c r="Z2852" s="4"/>
      <c r="AA2852" s="4"/>
      <c r="AB2852" s="5"/>
    </row>
    <row r="2853" spans="1:28" x14ac:dyDescent="0.35">
      <c r="A2853" s="3"/>
      <c r="B2853" s="4"/>
      <c r="C2853" s="4"/>
      <c r="D2853" s="4"/>
      <c r="E2853" s="4"/>
      <c r="F2853" s="4"/>
      <c r="G2853" s="4"/>
      <c r="H2853" s="4"/>
      <c r="I2853" s="4"/>
      <c r="J2853" s="4"/>
      <c r="K2853" s="4"/>
      <c r="L2853" s="4"/>
      <c r="M2853" s="4"/>
      <c r="N2853" s="4"/>
      <c r="O2853" s="4"/>
      <c r="P2853" s="4"/>
      <c r="Q2853" s="4"/>
      <c r="R2853" s="4"/>
      <c r="S2853" s="4"/>
      <c r="T2853" s="4"/>
      <c r="U2853" s="4"/>
      <c r="V2853" s="4"/>
      <c r="W2853" s="4"/>
      <c r="X2853" s="4"/>
      <c r="Y2853" s="4"/>
      <c r="Z2853" s="4"/>
      <c r="AA2853" s="4"/>
      <c r="AB2853" s="5"/>
    </row>
    <row r="2854" spans="1:28" x14ac:dyDescent="0.35">
      <c r="A2854" s="3"/>
      <c r="B2854" s="4"/>
      <c r="C2854" s="4"/>
      <c r="D2854" s="4"/>
      <c r="E2854" s="4"/>
      <c r="F2854" s="4"/>
      <c r="G2854" s="4"/>
      <c r="H2854" s="4"/>
      <c r="I2854" s="4"/>
      <c r="J2854" s="4"/>
      <c r="K2854" s="4"/>
      <c r="L2854" s="4"/>
      <c r="M2854" s="4"/>
      <c r="N2854" s="4"/>
      <c r="O2854" s="4"/>
      <c r="P2854" s="4"/>
      <c r="Q2854" s="4"/>
      <c r="R2854" s="4"/>
      <c r="S2854" s="4"/>
      <c r="T2854" s="4"/>
      <c r="U2854" s="4"/>
      <c r="V2854" s="4"/>
      <c r="W2854" s="4"/>
      <c r="X2854" s="4"/>
      <c r="Y2854" s="4"/>
      <c r="Z2854" s="4"/>
      <c r="AA2854" s="4"/>
      <c r="AB2854" s="5"/>
    </row>
    <row r="2855" spans="1:28" x14ac:dyDescent="0.35">
      <c r="A2855" s="3"/>
      <c r="B2855" s="4"/>
      <c r="C2855" s="4"/>
      <c r="D2855" s="4"/>
      <c r="E2855" s="4"/>
      <c r="F2855" s="4"/>
      <c r="G2855" s="4"/>
      <c r="H2855" s="4"/>
      <c r="I2855" s="4"/>
      <c r="J2855" s="4"/>
      <c r="K2855" s="4"/>
      <c r="L2855" s="4"/>
      <c r="M2855" s="4"/>
      <c r="N2855" s="4"/>
      <c r="O2855" s="4"/>
      <c r="P2855" s="4"/>
      <c r="Q2855" s="4"/>
      <c r="R2855" s="4"/>
      <c r="S2855" s="4"/>
      <c r="T2855" s="4"/>
      <c r="U2855" s="4"/>
      <c r="V2855" s="4"/>
      <c r="W2855" s="4"/>
      <c r="X2855" s="4"/>
      <c r="Y2855" s="4"/>
      <c r="Z2855" s="4"/>
      <c r="AA2855" s="4"/>
      <c r="AB2855" s="5"/>
    </row>
    <row r="2856" spans="1:28" x14ac:dyDescent="0.35">
      <c r="A2856" s="3"/>
      <c r="B2856" s="4"/>
      <c r="C2856" s="4"/>
      <c r="D2856" s="4"/>
      <c r="E2856" s="4"/>
      <c r="F2856" s="4"/>
      <c r="G2856" s="4"/>
      <c r="H2856" s="4"/>
      <c r="I2856" s="4"/>
      <c r="J2856" s="4"/>
      <c r="K2856" s="4"/>
      <c r="L2856" s="4"/>
      <c r="M2856" s="4"/>
      <c r="N2856" s="4"/>
      <c r="O2856" s="4"/>
      <c r="P2856" s="4"/>
      <c r="Q2856" s="4"/>
      <c r="R2856" s="4"/>
      <c r="S2856" s="4"/>
      <c r="T2856" s="4"/>
      <c r="U2856" s="4"/>
      <c r="V2856" s="4"/>
      <c r="W2856" s="4"/>
      <c r="X2856" s="4"/>
      <c r="Y2856" s="4"/>
      <c r="Z2856" s="4"/>
      <c r="AA2856" s="4"/>
      <c r="AB2856" s="5"/>
    </row>
    <row r="2857" spans="1:28" x14ac:dyDescent="0.35">
      <c r="A2857" s="3"/>
      <c r="B2857" s="4"/>
      <c r="C2857" s="4"/>
      <c r="D2857" s="4"/>
      <c r="E2857" s="4"/>
      <c r="F2857" s="4"/>
      <c r="G2857" s="4"/>
      <c r="H2857" s="4"/>
      <c r="I2857" s="4"/>
      <c r="J2857" s="4"/>
      <c r="K2857" s="4"/>
      <c r="L2857" s="4"/>
      <c r="M2857" s="4"/>
      <c r="N2857" s="4"/>
      <c r="O2857" s="4"/>
      <c r="P2857" s="4"/>
      <c r="Q2857" s="4"/>
      <c r="R2857" s="4"/>
      <c r="S2857" s="4"/>
      <c r="T2857" s="4"/>
      <c r="U2857" s="4"/>
      <c r="V2857" s="4"/>
      <c r="W2857" s="4"/>
      <c r="X2857" s="4"/>
      <c r="Y2857" s="4"/>
      <c r="Z2857" s="4"/>
      <c r="AA2857" s="4"/>
      <c r="AB2857" s="5"/>
    </row>
    <row r="2858" spans="1:28" x14ac:dyDescent="0.35">
      <c r="A2858" s="3"/>
      <c r="B2858" s="4"/>
      <c r="C2858" s="4"/>
      <c r="D2858" s="4"/>
      <c r="E2858" s="4"/>
      <c r="F2858" s="4"/>
      <c r="G2858" s="4"/>
      <c r="H2858" s="4"/>
      <c r="I2858" s="4"/>
      <c r="J2858" s="4"/>
      <c r="K2858" s="4"/>
      <c r="L2858" s="4"/>
      <c r="M2858" s="4"/>
      <c r="N2858" s="4"/>
      <c r="O2858" s="4"/>
      <c r="P2858" s="4"/>
      <c r="Q2858" s="4"/>
      <c r="R2858" s="4"/>
      <c r="S2858" s="4"/>
      <c r="T2858" s="4"/>
      <c r="U2858" s="4"/>
      <c r="V2858" s="4"/>
      <c r="W2858" s="4"/>
      <c r="X2858" s="4"/>
      <c r="Y2858" s="4"/>
      <c r="Z2858" s="4"/>
      <c r="AA2858" s="4"/>
      <c r="AB2858" s="5"/>
    </row>
    <row r="2859" spans="1:28" x14ac:dyDescent="0.35">
      <c r="A2859" s="3"/>
      <c r="B2859" s="4"/>
      <c r="C2859" s="4"/>
      <c r="D2859" s="4"/>
      <c r="E2859" s="4"/>
      <c r="F2859" s="4"/>
      <c r="G2859" s="4"/>
      <c r="H2859" s="4"/>
      <c r="I2859" s="4"/>
      <c r="J2859" s="4"/>
      <c r="K2859" s="4"/>
      <c r="L2859" s="4"/>
      <c r="M2859" s="4"/>
      <c r="N2859" s="4"/>
      <c r="O2859" s="4"/>
      <c r="P2859" s="4"/>
      <c r="Q2859" s="4"/>
      <c r="R2859" s="4"/>
      <c r="S2859" s="4"/>
      <c r="T2859" s="4"/>
      <c r="U2859" s="4"/>
      <c r="V2859" s="4"/>
      <c r="W2859" s="4"/>
      <c r="X2859" s="4"/>
      <c r="Y2859" s="4"/>
      <c r="Z2859" s="4"/>
      <c r="AA2859" s="4"/>
      <c r="AB2859" s="5"/>
    </row>
    <row r="2860" spans="1:28" x14ac:dyDescent="0.35">
      <c r="A2860" s="3"/>
      <c r="B2860" s="4"/>
      <c r="C2860" s="4"/>
      <c r="D2860" s="4"/>
      <c r="E2860" s="4"/>
      <c r="F2860" s="4"/>
      <c r="G2860" s="4"/>
      <c r="H2860" s="4"/>
      <c r="I2860" s="4"/>
      <c r="J2860" s="4"/>
      <c r="K2860" s="4"/>
      <c r="L2860" s="4"/>
      <c r="M2860" s="4"/>
      <c r="N2860" s="4"/>
      <c r="O2860" s="4"/>
      <c r="P2860" s="4"/>
      <c r="Q2860" s="4"/>
      <c r="R2860" s="4"/>
      <c r="S2860" s="4"/>
      <c r="T2860" s="4"/>
      <c r="U2860" s="4"/>
      <c r="V2860" s="4"/>
      <c r="W2860" s="4"/>
      <c r="X2860" s="4"/>
      <c r="Y2860" s="4"/>
      <c r="Z2860" s="4"/>
      <c r="AA2860" s="4"/>
      <c r="AB2860" s="5"/>
    </row>
    <row r="2861" spans="1:28" x14ac:dyDescent="0.35">
      <c r="A2861" s="3"/>
      <c r="B2861" s="4"/>
      <c r="C2861" s="4"/>
      <c r="D2861" s="4"/>
      <c r="E2861" s="4"/>
      <c r="F2861" s="4"/>
      <c r="G2861" s="4"/>
      <c r="H2861" s="4"/>
      <c r="I2861" s="4"/>
      <c r="J2861" s="4"/>
      <c r="K2861" s="4"/>
      <c r="L2861" s="4"/>
      <c r="M2861" s="4"/>
      <c r="N2861" s="4"/>
      <c r="O2861" s="4"/>
      <c r="P2861" s="4"/>
      <c r="Q2861" s="4"/>
      <c r="R2861" s="4"/>
      <c r="S2861" s="4"/>
      <c r="T2861" s="4"/>
      <c r="U2861" s="4"/>
      <c r="V2861" s="4"/>
      <c r="W2861" s="4"/>
      <c r="X2861" s="4"/>
      <c r="Y2861" s="4"/>
      <c r="Z2861" s="4"/>
      <c r="AA2861" s="4"/>
      <c r="AB2861" s="5"/>
    </row>
    <row r="2862" spans="1:28" x14ac:dyDescent="0.35">
      <c r="A2862" s="3"/>
      <c r="B2862" s="4"/>
      <c r="C2862" s="4"/>
      <c r="D2862" s="4"/>
      <c r="E2862" s="4"/>
      <c r="F2862" s="4"/>
      <c r="G2862" s="4"/>
      <c r="H2862" s="4"/>
      <c r="I2862" s="4"/>
      <c r="J2862" s="4"/>
      <c r="K2862" s="4"/>
      <c r="L2862" s="4"/>
      <c r="M2862" s="4"/>
      <c r="N2862" s="4"/>
      <c r="O2862" s="4"/>
      <c r="P2862" s="4"/>
      <c r="Q2862" s="4"/>
      <c r="R2862" s="4"/>
      <c r="S2862" s="4"/>
      <c r="T2862" s="4"/>
      <c r="U2862" s="4"/>
      <c r="V2862" s="4"/>
      <c r="W2862" s="4"/>
      <c r="X2862" s="4"/>
      <c r="Y2862" s="4"/>
      <c r="Z2862" s="4"/>
      <c r="AA2862" s="4"/>
      <c r="AB2862" s="5"/>
    </row>
    <row r="2863" spans="1:28" x14ac:dyDescent="0.35">
      <c r="A2863" s="3"/>
      <c r="B2863" s="4"/>
      <c r="C2863" s="4"/>
      <c r="D2863" s="4"/>
      <c r="E2863" s="4"/>
      <c r="F2863" s="4"/>
      <c r="G2863" s="4"/>
      <c r="H2863" s="4"/>
      <c r="I2863" s="4"/>
      <c r="J2863" s="4"/>
      <c r="K2863" s="4"/>
      <c r="L2863" s="4"/>
      <c r="M2863" s="4"/>
      <c r="N2863" s="4"/>
      <c r="O2863" s="4"/>
      <c r="P2863" s="4"/>
      <c r="Q2863" s="4"/>
      <c r="R2863" s="4"/>
      <c r="S2863" s="4"/>
      <c r="T2863" s="4"/>
      <c r="U2863" s="4"/>
      <c r="V2863" s="4"/>
      <c r="W2863" s="4"/>
      <c r="X2863" s="4"/>
      <c r="Y2863" s="4"/>
      <c r="Z2863" s="4"/>
      <c r="AA2863" s="4"/>
      <c r="AB2863" s="5"/>
    </row>
    <row r="2864" spans="1:28" x14ac:dyDescent="0.35">
      <c r="A2864" s="3"/>
      <c r="B2864" s="4"/>
      <c r="C2864" s="4"/>
      <c r="D2864" s="4"/>
      <c r="E2864" s="4"/>
      <c r="F2864" s="4"/>
      <c r="G2864" s="4"/>
      <c r="H2864" s="4"/>
      <c r="I2864" s="4"/>
      <c r="J2864" s="4"/>
      <c r="K2864" s="4"/>
      <c r="L2864" s="4"/>
      <c r="M2864" s="4"/>
      <c r="N2864" s="4"/>
      <c r="O2864" s="4"/>
      <c r="P2864" s="4"/>
      <c r="Q2864" s="4"/>
      <c r="R2864" s="4"/>
      <c r="S2864" s="4"/>
      <c r="T2864" s="4"/>
      <c r="U2864" s="4"/>
      <c r="V2864" s="4"/>
      <c r="W2864" s="4"/>
      <c r="X2864" s="4"/>
      <c r="Y2864" s="4"/>
      <c r="Z2864" s="4"/>
      <c r="AA2864" s="4"/>
      <c r="AB2864" s="5"/>
    </row>
    <row r="2865" spans="1:28" x14ac:dyDescent="0.35">
      <c r="A2865" s="3"/>
      <c r="B2865" s="4"/>
      <c r="C2865" s="4"/>
      <c r="D2865" s="4"/>
      <c r="E2865" s="4"/>
      <c r="F2865" s="4"/>
      <c r="G2865" s="4"/>
      <c r="H2865" s="4"/>
      <c r="I2865" s="4"/>
      <c r="J2865" s="4"/>
      <c r="K2865" s="4"/>
      <c r="L2865" s="4"/>
      <c r="M2865" s="4"/>
      <c r="N2865" s="4"/>
      <c r="O2865" s="4"/>
      <c r="P2865" s="4"/>
      <c r="Q2865" s="4"/>
      <c r="R2865" s="4"/>
      <c r="S2865" s="4"/>
      <c r="T2865" s="4"/>
      <c r="U2865" s="4"/>
      <c r="V2865" s="4"/>
      <c r="W2865" s="4"/>
      <c r="X2865" s="4"/>
      <c r="Y2865" s="4"/>
      <c r="Z2865" s="4"/>
      <c r="AA2865" s="4"/>
      <c r="AB2865" s="5"/>
    </row>
    <row r="2866" spans="1:28" x14ac:dyDescent="0.35">
      <c r="A2866" s="3"/>
      <c r="B2866" s="4"/>
      <c r="C2866" s="4"/>
      <c r="D2866" s="4"/>
      <c r="E2866" s="4"/>
      <c r="F2866" s="4"/>
      <c r="G2866" s="4"/>
      <c r="H2866" s="4"/>
      <c r="I2866" s="4"/>
      <c r="J2866" s="4"/>
      <c r="K2866" s="4"/>
      <c r="L2866" s="4"/>
      <c r="M2866" s="4"/>
      <c r="N2866" s="4"/>
      <c r="O2866" s="4"/>
      <c r="P2866" s="4"/>
      <c r="Q2866" s="4"/>
      <c r="R2866" s="4"/>
      <c r="S2866" s="4"/>
      <c r="T2866" s="4"/>
      <c r="U2866" s="4"/>
      <c r="V2866" s="4"/>
      <c r="W2866" s="4"/>
      <c r="X2866" s="4"/>
      <c r="Y2866" s="4"/>
      <c r="Z2866" s="4"/>
      <c r="AA2866" s="4"/>
      <c r="AB2866" s="5"/>
    </row>
    <row r="2867" spans="1:28" x14ac:dyDescent="0.35">
      <c r="A2867" s="3"/>
      <c r="B2867" s="4"/>
      <c r="C2867" s="4"/>
      <c r="D2867" s="4"/>
      <c r="E2867" s="4"/>
      <c r="F2867" s="4"/>
      <c r="G2867" s="4"/>
      <c r="H2867" s="4"/>
      <c r="I2867" s="4"/>
      <c r="J2867" s="4"/>
      <c r="K2867" s="4"/>
      <c r="L2867" s="4"/>
      <c r="M2867" s="4"/>
      <c r="N2867" s="4"/>
      <c r="O2867" s="4"/>
      <c r="P2867" s="4"/>
      <c r="Q2867" s="4"/>
      <c r="R2867" s="4"/>
      <c r="S2867" s="4"/>
      <c r="T2867" s="4"/>
      <c r="U2867" s="4"/>
      <c r="V2867" s="4"/>
      <c r="W2867" s="4"/>
      <c r="X2867" s="4"/>
      <c r="Y2867" s="4"/>
      <c r="Z2867" s="4"/>
      <c r="AA2867" s="4"/>
      <c r="AB2867" s="5"/>
    </row>
    <row r="2868" spans="1:28" x14ac:dyDescent="0.35">
      <c r="A2868" s="3"/>
      <c r="B2868" s="4"/>
      <c r="C2868" s="4"/>
      <c r="D2868" s="4"/>
      <c r="E2868" s="4"/>
      <c r="F2868" s="4"/>
      <c r="G2868" s="4"/>
      <c r="H2868" s="4"/>
      <c r="I2868" s="4"/>
      <c r="J2868" s="4"/>
      <c r="K2868" s="4"/>
      <c r="L2868" s="4"/>
      <c r="M2868" s="4"/>
      <c r="N2868" s="4"/>
      <c r="O2868" s="4"/>
      <c r="P2868" s="4"/>
      <c r="Q2868" s="4"/>
      <c r="R2868" s="4"/>
      <c r="S2868" s="4"/>
      <c r="T2868" s="4"/>
      <c r="U2868" s="4"/>
      <c r="V2868" s="4"/>
      <c r="W2868" s="4"/>
      <c r="X2868" s="4"/>
      <c r="Y2868" s="4"/>
      <c r="Z2868" s="4"/>
      <c r="AA2868" s="4"/>
      <c r="AB2868" s="5"/>
    </row>
    <row r="2869" spans="1:28" x14ac:dyDescent="0.35">
      <c r="A2869" s="3"/>
      <c r="B2869" s="4"/>
      <c r="C2869" s="4"/>
      <c r="D2869" s="4"/>
      <c r="E2869" s="4"/>
      <c r="F2869" s="4"/>
      <c r="G2869" s="4"/>
      <c r="H2869" s="4"/>
      <c r="I2869" s="4"/>
      <c r="J2869" s="4"/>
      <c r="K2869" s="4"/>
      <c r="L2869" s="4"/>
      <c r="M2869" s="4"/>
      <c r="N2869" s="4"/>
      <c r="O2869" s="4"/>
      <c r="P2869" s="4"/>
      <c r="Q2869" s="4"/>
      <c r="R2869" s="4"/>
      <c r="S2869" s="4"/>
      <c r="T2869" s="4"/>
      <c r="U2869" s="4"/>
      <c r="V2869" s="4"/>
      <c r="W2869" s="4"/>
      <c r="X2869" s="4"/>
      <c r="Y2869" s="4"/>
      <c r="Z2869" s="4"/>
      <c r="AA2869" s="4"/>
      <c r="AB2869" s="5"/>
    </row>
    <row r="2870" spans="1:28" x14ac:dyDescent="0.35">
      <c r="A2870" s="3"/>
      <c r="B2870" s="4"/>
      <c r="C2870" s="4"/>
      <c r="D2870" s="4"/>
      <c r="E2870" s="4"/>
      <c r="F2870" s="4"/>
      <c r="G2870" s="4"/>
      <c r="H2870" s="4"/>
      <c r="I2870" s="4"/>
      <c r="J2870" s="4"/>
      <c r="K2870" s="4"/>
      <c r="L2870" s="4"/>
      <c r="M2870" s="4"/>
      <c r="N2870" s="4"/>
      <c r="O2870" s="4"/>
      <c r="P2870" s="4"/>
      <c r="Q2870" s="4"/>
      <c r="R2870" s="4"/>
      <c r="S2870" s="4"/>
      <c r="T2870" s="4"/>
      <c r="U2870" s="4"/>
      <c r="V2870" s="4"/>
      <c r="W2870" s="4"/>
      <c r="X2870" s="4"/>
      <c r="Y2870" s="4"/>
      <c r="Z2870" s="4"/>
      <c r="AA2870" s="4"/>
      <c r="AB2870" s="5"/>
    </row>
    <row r="2871" spans="1:28" x14ac:dyDescent="0.35">
      <c r="A2871" s="3"/>
      <c r="B2871" s="4"/>
      <c r="C2871" s="4"/>
      <c r="D2871" s="4"/>
      <c r="E2871" s="4"/>
      <c r="F2871" s="4"/>
      <c r="G2871" s="4"/>
      <c r="H2871" s="4"/>
      <c r="I2871" s="4"/>
      <c r="J2871" s="4"/>
      <c r="K2871" s="4"/>
      <c r="L2871" s="4"/>
      <c r="M2871" s="4"/>
      <c r="N2871" s="4"/>
      <c r="O2871" s="4"/>
      <c r="P2871" s="4"/>
      <c r="Q2871" s="4"/>
      <c r="R2871" s="4"/>
      <c r="S2871" s="4"/>
      <c r="T2871" s="4"/>
      <c r="U2871" s="4"/>
      <c r="V2871" s="4"/>
      <c r="W2871" s="4"/>
      <c r="X2871" s="4"/>
      <c r="Y2871" s="4"/>
      <c r="Z2871" s="4"/>
      <c r="AA2871" s="4"/>
      <c r="AB2871" s="5"/>
    </row>
    <row r="2872" spans="1:28" x14ac:dyDescent="0.35">
      <c r="A2872" s="3"/>
      <c r="B2872" s="4"/>
      <c r="C2872" s="4"/>
      <c r="D2872" s="4"/>
      <c r="E2872" s="4"/>
      <c r="F2872" s="4"/>
      <c r="G2872" s="4"/>
      <c r="H2872" s="4"/>
      <c r="I2872" s="4"/>
      <c r="J2872" s="4"/>
      <c r="K2872" s="4"/>
      <c r="L2872" s="4"/>
      <c r="M2872" s="4"/>
      <c r="N2872" s="4"/>
      <c r="O2872" s="4"/>
      <c r="P2872" s="4"/>
      <c r="Q2872" s="4"/>
      <c r="R2872" s="4"/>
      <c r="S2872" s="4"/>
      <c r="T2872" s="4"/>
      <c r="U2872" s="4"/>
      <c r="V2872" s="4"/>
      <c r="W2872" s="4"/>
      <c r="X2872" s="4"/>
      <c r="Y2872" s="4"/>
      <c r="Z2872" s="4"/>
      <c r="AA2872" s="4"/>
      <c r="AB2872" s="5"/>
    </row>
    <row r="2873" spans="1:28" x14ac:dyDescent="0.35">
      <c r="A2873" s="3"/>
      <c r="B2873" s="4"/>
      <c r="C2873" s="4"/>
      <c r="D2873" s="4"/>
      <c r="E2873" s="4"/>
      <c r="F2873" s="4"/>
      <c r="G2873" s="4"/>
      <c r="H2873" s="4"/>
      <c r="I2873" s="4"/>
      <c r="J2873" s="4"/>
      <c r="K2873" s="4"/>
      <c r="L2873" s="4"/>
      <c r="M2873" s="4"/>
      <c r="N2873" s="4"/>
      <c r="O2873" s="4"/>
      <c r="P2873" s="4"/>
      <c r="Q2873" s="4"/>
      <c r="R2873" s="4"/>
      <c r="S2873" s="4"/>
      <c r="T2873" s="4"/>
      <c r="U2873" s="4"/>
      <c r="V2873" s="4"/>
      <c r="W2873" s="4"/>
      <c r="X2873" s="4"/>
      <c r="Y2873" s="4"/>
      <c r="Z2873" s="4"/>
      <c r="AA2873" s="4"/>
      <c r="AB2873" s="5"/>
    </row>
    <row r="2874" spans="1:28" x14ac:dyDescent="0.35">
      <c r="A2874" s="3"/>
      <c r="B2874" s="4"/>
      <c r="C2874" s="4"/>
      <c r="D2874" s="4"/>
      <c r="E2874" s="4"/>
      <c r="F2874" s="4"/>
      <c r="G2874" s="4"/>
      <c r="H2874" s="4"/>
      <c r="I2874" s="4"/>
      <c r="J2874" s="4"/>
      <c r="K2874" s="4"/>
      <c r="L2874" s="4"/>
      <c r="M2874" s="4"/>
      <c r="N2874" s="4"/>
      <c r="O2874" s="4"/>
      <c r="P2874" s="4"/>
      <c r="Q2874" s="4"/>
      <c r="R2874" s="4"/>
      <c r="S2874" s="4"/>
      <c r="T2874" s="4"/>
      <c r="U2874" s="4"/>
      <c r="V2874" s="4"/>
      <c r="W2874" s="4"/>
      <c r="X2874" s="4"/>
      <c r="Y2874" s="4"/>
      <c r="Z2874" s="4"/>
      <c r="AA2874" s="4"/>
      <c r="AB2874" s="5"/>
    </row>
    <row r="2875" spans="1:28" x14ac:dyDescent="0.35">
      <c r="A2875" s="3"/>
      <c r="B2875" s="4"/>
      <c r="C2875" s="4"/>
      <c r="D2875" s="4"/>
      <c r="E2875" s="4"/>
      <c r="F2875" s="4"/>
      <c r="G2875" s="4"/>
      <c r="H2875" s="4"/>
      <c r="I2875" s="4"/>
      <c r="J2875" s="4"/>
      <c r="K2875" s="4"/>
      <c r="L2875" s="4"/>
      <c r="M2875" s="4"/>
      <c r="N2875" s="4"/>
      <c r="O2875" s="4"/>
      <c r="P2875" s="4"/>
      <c r="Q2875" s="4"/>
      <c r="R2875" s="4"/>
      <c r="S2875" s="4"/>
      <c r="T2875" s="4"/>
      <c r="U2875" s="4"/>
      <c r="V2875" s="4"/>
      <c r="W2875" s="4"/>
      <c r="X2875" s="4"/>
      <c r="Y2875" s="4"/>
      <c r="Z2875" s="4"/>
      <c r="AA2875" s="4"/>
      <c r="AB2875" s="5"/>
    </row>
    <row r="2876" spans="1:28" x14ac:dyDescent="0.35">
      <c r="A2876" s="3"/>
      <c r="B2876" s="4"/>
      <c r="C2876" s="4"/>
      <c r="D2876" s="4"/>
      <c r="E2876" s="4"/>
      <c r="F2876" s="4"/>
      <c r="G2876" s="4"/>
      <c r="H2876" s="4"/>
      <c r="I2876" s="4"/>
      <c r="J2876" s="4"/>
      <c r="K2876" s="4"/>
      <c r="L2876" s="4"/>
      <c r="M2876" s="4"/>
      <c r="N2876" s="4"/>
      <c r="O2876" s="4"/>
      <c r="P2876" s="4"/>
      <c r="Q2876" s="4"/>
      <c r="R2876" s="4"/>
      <c r="S2876" s="4"/>
      <c r="T2876" s="4"/>
      <c r="U2876" s="4"/>
      <c r="V2876" s="4"/>
      <c r="W2876" s="4"/>
      <c r="X2876" s="4"/>
      <c r="Y2876" s="4"/>
      <c r="Z2876" s="4"/>
      <c r="AA2876" s="4"/>
      <c r="AB2876" s="5"/>
    </row>
    <row r="2877" spans="1:28" x14ac:dyDescent="0.35">
      <c r="A2877" s="3"/>
      <c r="B2877" s="4"/>
      <c r="C2877" s="4"/>
      <c r="D2877" s="4"/>
      <c r="E2877" s="4"/>
      <c r="F2877" s="4"/>
      <c r="G2877" s="4"/>
      <c r="H2877" s="4"/>
      <c r="I2877" s="4"/>
      <c r="J2877" s="4"/>
      <c r="K2877" s="4"/>
      <c r="L2877" s="4"/>
      <c r="M2877" s="4"/>
      <c r="N2877" s="4"/>
      <c r="O2877" s="4"/>
      <c r="P2877" s="4"/>
      <c r="Q2877" s="4"/>
      <c r="R2877" s="4"/>
      <c r="S2877" s="4"/>
      <c r="T2877" s="4"/>
      <c r="U2877" s="4"/>
      <c r="V2877" s="4"/>
      <c r="W2877" s="4"/>
      <c r="X2877" s="4"/>
      <c r="Y2877" s="4"/>
      <c r="Z2877" s="4"/>
      <c r="AA2877" s="4"/>
      <c r="AB2877" s="5"/>
    </row>
    <row r="2878" spans="1:28" x14ac:dyDescent="0.35">
      <c r="A2878" s="3"/>
      <c r="B2878" s="4"/>
      <c r="C2878" s="4"/>
      <c r="D2878" s="4"/>
      <c r="E2878" s="4"/>
      <c r="F2878" s="4"/>
      <c r="G2878" s="4"/>
      <c r="H2878" s="4"/>
      <c r="I2878" s="4"/>
      <c r="J2878" s="4"/>
      <c r="K2878" s="4"/>
      <c r="L2878" s="4"/>
      <c r="M2878" s="4"/>
      <c r="N2878" s="4"/>
      <c r="O2878" s="4"/>
      <c r="P2878" s="4"/>
      <c r="Q2878" s="4"/>
      <c r="R2878" s="4"/>
      <c r="S2878" s="4"/>
      <c r="T2878" s="4"/>
      <c r="U2878" s="4"/>
      <c r="V2878" s="4"/>
      <c r="W2878" s="4"/>
      <c r="X2878" s="4"/>
      <c r="Y2878" s="4"/>
      <c r="Z2878" s="4"/>
      <c r="AA2878" s="4"/>
      <c r="AB2878" s="5"/>
    </row>
    <row r="2879" spans="1:28" x14ac:dyDescent="0.35">
      <c r="A2879" s="3"/>
      <c r="B2879" s="4"/>
      <c r="C2879" s="4"/>
      <c r="D2879" s="4"/>
      <c r="E2879" s="4"/>
      <c r="F2879" s="4"/>
      <c r="G2879" s="4"/>
      <c r="H2879" s="4"/>
      <c r="I2879" s="4"/>
      <c r="J2879" s="4"/>
      <c r="K2879" s="4"/>
      <c r="L2879" s="4"/>
      <c r="M2879" s="4"/>
      <c r="N2879" s="4"/>
      <c r="O2879" s="4"/>
      <c r="P2879" s="4"/>
      <c r="Q2879" s="4"/>
      <c r="R2879" s="4"/>
      <c r="S2879" s="4"/>
      <c r="T2879" s="4"/>
      <c r="U2879" s="4"/>
      <c r="V2879" s="4"/>
      <c r="W2879" s="4"/>
      <c r="X2879" s="4"/>
      <c r="Y2879" s="4"/>
      <c r="Z2879" s="4"/>
      <c r="AA2879" s="4"/>
      <c r="AB2879" s="5"/>
    </row>
    <row r="2880" spans="1:28" x14ac:dyDescent="0.35">
      <c r="A2880" s="3"/>
      <c r="B2880" s="4"/>
      <c r="C2880" s="4"/>
      <c r="D2880" s="4"/>
      <c r="E2880" s="4"/>
      <c r="F2880" s="4"/>
      <c r="G2880" s="4"/>
      <c r="H2880" s="4"/>
      <c r="I2880" s="4"/>
      <c r="J2880" s="4"/>
      <c r="K2880" s="4"/>
      <c r="L2880" s="4"/>
      <c r="M2880" s="4"/>
      <c r="N2880" s="4"/>
      <c r="O2880" s="4"/>
      <c r="P2880" s="4"/>
      <c r="Q2880" s="4"/>
      <c r="R2880" s="4"/>
      <c r="S2880" s="4"/>
      <c r="T2880" s="4"/>
      <c r="U2880" s="4"/>
      <c r="V2880" s="4"/>
      <c r="W2880" s="4"/>
      <c r="X2880" s="4"/>
      <c r="Y2880" s="4"/>
      <c r="Z2880" s="4"/>
      <c r="AA2880" s="4"/>
      <c r="AB2880" s="5"/>
    </row>
    <row r="2881" spans="1:28" x14ac:dyDescent="0.35">
      <c r="A2881" s="3"/>
      <c r="B2881" s="4"/>
      <c r="C2881" s="4"/>
      <c r="D2881" s="4"/>
      <c r="E2881" s="4"/>
      <c r="F2881" s="4"/>
      <c r="G2881" s="4"/>
      <c r="H2881" s="4"/>
      <c r="I2881" s="4"/>
      <c r="J2881" s="4"/>
      <c r="K2881" s="4"/>
      <c r="L2881" s="4"/>
      <c r="M2881" s="4"/>
      <c r="N2881" s="4"/>
      <c r="O2881" s="4"/>
      <c r="P2881" s="4"/>
      <c r="Q2881" s="4"/>
      <c r="R2881" s="4"/>
      <c r="S2881" s="4"/>
      <c r="T2881" s="4"/>
      <c r="U2881" s="4"/>
      <c r="V2881" s="4"/>
      <c r="W2881" s="4"/>
      <c r="X2881" s="4"/>
      <c r="Y2881" s="4"/>
      <c r="Z2881" s="4"/>
      <c r="AA2881" s="4"/>
      <c r="AB2881" s="5"/>
    </row>
    <row r="2882" spans="1:28" x14ac:dyDescent="0.35">
      <c r="A2882" s="3"/>
      <c r="B2882" s="4"/>
      <c r="C2882" s="4"/>
      <c r="D2882" s="4"/>
      <c r="E2882" s="4"/>
      <c r="F2882" s="4"/>
      <c r="G2882" s="4"/>
      <c r="H2882" s="4"/>
      <c r="I2882" s="4"/>
      <c r="J2882" s="4"/>
      <c r="K2882" s="4"/>
      <c r="L2882" s="4"/>
      <c r="M2882" s="4"/>
      <c r="N2882" s="4"/>
      <c r="O2882" s="4"/>
      <c r="P2882" s="4"/>
      <c r="Q2882" s="4"/>
      <c r="R2882" s="4"/>
      <c r="S2882" s="4"/>
      <c r="T2882" s="4"/>
      <c r="U2882" s="4"/>
      <c r="V2882" s="4"/>
      <c r="W2882" s="4"/>
      <c r="X2882" s="4"/>
      <c r="Y2882" s="4"/>
      <c r="Z2882" s="4"/>
      <c r="AA2882" s="4"/>
      <c r="AB2882" s="5"/>
    </row>
    <row r="2883" spans="1:28" x14ac:dyDescent="0.35">
      <c r="A2883" s="3"/>
      <c r="B2883" s="4"/>
      <c r="C2883" s="4"/>
      <c r="D2883" s="4"/>
      <c r="E2883" s="4"/>
      <c r="F2883" s="4"/>
      <c r="G2883" s="4"/>
      <c r="H2883" s="4"/>
      <c r="I2883" s="4"/>
      <c r="J2883" s="4"/>
      <c r="K2883" s="4"/>
      <c r="L2883" s="4"/>
      <c r="M2883" s="4"/>
      <c r="N2883" s="4"/>
      <c r="O2883" s="4"/>
      <c r="P2883" s="4"/>
      <c r="Q2883" s="4"/>
      <c r="R2883" s="4"/>
      <c r="S2883" s="4"/>
      <c r="T2883" s="4"/>
      <c r="U2883" s="4"/>
      <c r="V2883" s="4"/>
      <c r="W2883" s="4"/>
      <c r="X2883" s="4"/>
      <c r="Y2883" s="4"/>
      <c r="Z2883" s="4"/>
      <c r="AA2883" s="4"/>
      <c r="AB2883" s="5"/>
    </row>
    <row r="2884" spans="1:28" x14ac:dyDescent="0.35">
      <c r="A2884" s="3"/>
      <c r="B2884" s="4"/>
      <c r="C2884" s="4"/>
      <c r="D2884" s="4"/>
      <c r="E2884" s="4"/>
      <c r="F2884" s="4"/>
      <c r="G2884" s="4"/>
      <c r="H2884" s="4"/>
      <c r="I2884" s="4"/>
      <c r="J2884" s="4"/>
      <c r="K2884" s="4"/>
      <c r="L2884" s="4"/>
      <c r="M2884" s="4"/>
      <c r="N2884" s="4"/>
      <c r="O2884" s="4"/>
      <c r="P2884" s="4"/>
      <c r="Q2884" s="4"/>
      <c r="R2884" s="4"/>
      <c r="S2884" s="4"/>
      <c r="T2884" s="4"/>
      <c r="U2884" s="4"/>
      <c r="V2884" s="4"/>
      <c r="W2884" s="4"/>
      <c r="X2884" s="4"/>
      <c r="Y2884" s="4"/>
      <c r="Z2884" s="4"/>
      <c r="AA2884" s="4"/>
      <c r="AB2884" s="5"/>
    </row>
    <row r="2885" spans="1:28" x14ac:dyDescent="0.35">
      <c r="A2885" s="3"/>
      <c r="B2885" s="4"/>
      <c r="C2885" s="4"/>
      <c r="D2885" s="4"/>
      <c r="E2885" s="4"/>
      <c r="F2885" s="4"/>
      <c r="G2885" s="4"/>
      <c r="H2885" s="4"/>
      <c r="I2885" s="4"/>
      <c r="J2885" s="4"/>
      <c r="K2885" s="4"/>
      <c r="L2885" s="4"/>
      <c r="M2885" s="4"/>
      <c r="N2885" s="4"/>
      <c r="O2885" s="4"/>
      <c r="P2885" s="4"/>
      <c r="Q2885" s="4"/>
      <c r="R2885" s="4"/>
      <c r="S2885" s="4"/>
      <c r="T2885" s="4"/>
      <c r="U2885" s="4"/>
      <c r="V2885" s="4"/>
      <c r="W2885" s="4"/>
      <c r="X2885" s="4"/>
      <c r="Y2885" s="4"/>
      <c r="Z2885" s="4"/>
      <c r="AA2885" s="4"/>
      <c r="AB2885" s="5"/>
    </row>
    <row r="2886" spans="1:28" x14ac:dyDescent="0.35">
      <c r="A2886" s="3"/>
      <c r="B2886" s="4"/>
      <c r="C2886" s="4"/>
      <c r="D2886" s="4"/>
      <c r="E2886" s="4"/>
      <c r="F2886" s="4"/>
      <c r="G2886" s="4"/>
      <c r="H2886" s="4"/>
      <c r="I2886" s="4"/>
      <c r="J2886" s="4"/>
      <c r="K2886" s="4"/>
      <c r="L2886" s="4"/>
      <c r="M2886" s="4"/>
      <c r="N2886" s="4"/>
      <c r="O2886" s="4"/>
      <c r="P2886" s="4"/>
      <c r="Q2886" s="4"/>
      <c r="R2886" s="4"/>
      <c r="S2886" s="4"/>
      <c r="T2886" s="4"/>
      <c r="U2886" s="4"/>
      <c r="V2886" s="4"/>
      <c r="W2886" s="4"/>
      <c r="X2886" s="4"/>
      <c r="Y2886" s="4"/>
      <c r="Z2886" s="4"/>
      <c r="AA2886" s="4"/>
      <c r="AB2886" s="5"/>
    </row>
    <row r="2887" spans="1:28" x14ac:dyDescent="0.35">
      <c r="A2887" s="3"/>
      <c r="B2887" s="4"/>
      <c r="C2887" s="4"/>
      <c r="D2887" s="4"/>
      <c r="E2887" s="4"/>
      <c r="F2887" s="4"/>
      <c r="G2887" s="4"/>
      <c r="H2887" s="4"/>
      <c r="I2887" s="4"/>
      <c r="J2887" s="4"/>
      <c r="K2887" s="4"/>
      <c r="L2887" s="4"/>
      <c r="M2887" s="4"/>
      <c r="N2887" s="4"/>
      <c r="O2887" s="4"/>
      <c r="P2887" s="4"/>
      <c r="Q2887" s="4"/>
      <c r="R2887" s="4"/>
      <c r="S2887" s="4"/>
      <c r="T2887" s="4"/>
      <c r="U2887" s="4"/>
      <c r="V2887" s="4"/>
      <c r="W2887" s="4"/>
      <c r="X2887" s="4"/>
      <c r="Y2887" s="4"/>
      <c r="Z2887" s="4"/>
      <c r="AA2887" s="4"/>
      <c r="AB2887" s="5"/>
    </row>
    <row r="2888" spans="1:28" x14ac:dyDescent="0.35">
      <c r="A2888" s="3"/>
      <c r="B2888" s="4"/>
      <c r="C2888" s="4"/>
      <c r="D2888" s="4"/>
      <c r="E2888" s="4"/>
      <c r="F2888" s="4"/>
      <c r="G2888" s="4"/>
      <c r="H2888" s="4"/>
      <c r="I2888" s="4"/>
      <c r="J2888" s="4"/>
      <c r="K2888" s="4"/>
      <c r="L2888" s="4"/>
      <c r="M2888" s="4"/>
      <c r="N2888" s="4"/>
      <c r="O2888" s="4"/>
      <c r="P2888" s="4"/>
      <c r="Q2888" s="4"/>
      <c r="R2888" s="4"/>
      <c r="S2888" s="4"/>
      <c r="T2888" s="4"/>
      <c r="U2888" s="4"/>
      <c r="V2888" s="4"/>
      <c r="W2888" s="4"/>
      <c r="X2888" s="4"/>
      <c r="Y2888" s="4"/>
      <c r="Z2888" s="4"/>
      <c r="AA2888" s="4"/>
      <c r="AB2888" s="5"/>
    </row>
    <row r="2889" spans="1:28" x14ac:dyDescent="0.35">
      <c r="A2889" s="3"/>
      <c r="B2889" s="4"/>
      <c r="C2889" s="4"/>
      <c r="D2889" s="4"/>
      <c r="E2889" s="4"/>
      <c r="F2889" s="4"/>
      <c r="G2889" s="4"/>
      <c r="H2889" s="4"/>
      <c r="I2889" s="4"/>
      <c r="J2889" s="4"/>
      <c r="K2889" s="4"/>
      <c r="L2889" s="4"/>
      <c r="M2889" s="4"/>
      <c r="N2889" s="4"/>
      <c r="O2889" s="4"/>
      <c r="P2889" s="4"/>
      <c r="Q2889" s="4"/>
      <c r="R2889" s="4"/>
      <c r="S2889" s="4"/>
      <c r="T2889" s="4"/>
      <c r="U2889" s="4"/>
      <c r="V2889" s="4"/>
      <c r="W2889" s="4"/>
      <c r="X2889" s="4"/>
      <c r="Y2889" s="4"/>
      <c r="Z2889" s="4"/>
      <c r="AA2889" s="4"/>
      <c r="AB2889" s="5"/>
    </row>
    <row r="2890" spans="1:28" x14ac:dyDescent="0.35">
      <c r="A2890" s="3"/>
      <c r="B2890" s="4"/>
      <c r="C2890" s="4"/>
      <c r="D2890" s="4"/>
      <c r="E2890" s="4"/>
      <c r="F2890" s="4"/>
      <c r="G2890" s="4"/>
      <c r="H2890" s="4"/>
      <c r="I2890" s="4"/>
      <c r="J2890" s="4"/>
      <c r="K2890" s="4"/>
      <c r="L2890" s="4"/>
      <c r="M2890" s="4"/>
      <c r="N2890" s="4"/>
      <c r="O2890" s="4"/>
      <c r="P2890" s="4"/>
      <c r="Q2890" s="4"/>
      <c r="R2890" s="4"/>
      <c r="S2890" s="4"/>
      <c r="T2890" s="4"/>
      <c r="U2890" s="4"/>
      <c r="V2890" s="4"/>
      <c r="W2890" s="4"/>
      <c r="X2890" s="4"/>
      <c r="Y2890" s="4"/>
      <c r="Z2890" s="4"/>
      <c r="AA2890" s="4"/>
      <c r="AB2890" s="5"/>
    </row>
    <row r="2891" spans="1:28" x14ac:dyDescent="0.35">
      <c r="A2891" s="3"/>
      <c r="B2891" s="4"/>
      <c r="C2891" s="4"/>
      <c r="D2891" s="4"/>
      <c r="E2891" s="4"/>
      <c r="F2891" s="4"/>
      <c r="G2891" s="4"/>
      <c r="H2891" s="4"/>
      <c r="I2891" s="4"/>
      <c r="J2891" s="4"/>
      <c r="K2891" s="4"/>
      <c r="L2891" s="4"/>
      <c r="M2891" s="4"/>
      <c r="N2891" s="4"/>
      <c r="O2891" s="4"/>
      <c r="P2891" s="4"/>
      <c r="Q2891" s="4"/>
      <c r="R2891" s="4"/>
      <c r="S2891" s="4"/>
      <c r="T2891" s="4"/>
      <c r="U2891" s="4"/>
      <c r="V2891" s="4"/>
      <c r="W2891" s="4"/>
      <c r="X2891" s="4"/>
      <c r="Y2891" s="4"/>
      <c r="Z2891" s="4"/>
      <c r="AA2891" s="4"/>
      <c r="AB2891" s="5"/>
    </row>
    <row r="2892" spans="1:28" x14ac:dyDescent="0.35">
      <c r="A2892" s="3"/>
      <c r="B2892" s="4"/>
      <c r="C2892" s="4"/>
      <c r="D2892" s="4"/>
      <c r="E2892" s="4"/>
      <c r="F2892" s="4"/>
      <c r="G2892" s="4"/>
      <c r="H2892" s="4"/>
      <c r="I2892" s="4"/>
      <c r="J2892" s="4"/>
      <c r="K2892" s="4"/>
      <c r="L2892" s="4"/>
      <c r="M2892" s="4"/>
      <c r="N2892" s="4"/>
      <c r="O2892" s="4"/>
      <c r="P2892" s="4"/>
      <c r="Q2892" s="4"/>
      <c r="R2892" s="4"/>
      <c r="S2892" s="4"/>
      <c r="T2892" s="4"/>
      <c r="U2892" s="4"/>
      <c r="V2892" s="4"/>
      <c r="W2892" s="4"/>
      <c r="X2892" s="4"/>
      <c r="Y2892" s="4"/>
      <c r="Z2892" s="4"/>
      <c r="AA2892" s="4"/>
      <c r="AB2892" s="5"/>
    </row>
    <row r="2893" spans="1:28" x14ac:dyDescent="0.35">
      <c r="A2893" s="3"/>
      <c r="B2893" s="4"/>
      <c r="C2893" s="4"/>
      <c r="D2893" s="4"/>
      <c r="E2893" s="4"/>
      <c r="F2893" s="4"/>
      <c r="G2893" s="4"/>
      <c r="H2893" s="4"/>
      <c r="I2893" s="4"/>
      <c r="J2893" s="4"/>
      <c r="K2893" s="4"/>
      <c r="L2893" s="4"/>
      <c r="M2893" s="4"/>
      <c r="N2893" s="4"/>
      <c r="O2893" s="4"/>
      <c r="P2893" s="4"/>
      <c r="Q2893" s="4"/>
      <c r="R2893" s="4"/>
      <c r="S2893" s="4"/>
      <c r="T2893" s="4"/>
      <c r="U2893" s="4"/>
      <c r="V2893" s="4"/>
      <c r="W2893" s="4"/>
      <c r="X2893" s="4"/>
      <c r="Y2893" s="4"/>
      <c r="Z2893" s="4"/>
      <c r="AA2893" s="4"/>
      <c r="AB2893" s="5"/>
    </row>
    <row r="2894" spans="1:28" x14ac:dyDescent="0.35">
      <c r="A2894" s="3"/>
      <c r="B2894" s="4"/>
      <c r="C2894" s="4"/>
      <c r="D2894" s="4"/>
      <c r="E2894" s="4"/>
      <c r="F2894" s="4"/>
      <c r="G2894" s="4"/>
      <c r="H2894" s="4"/>
      <c r="I2894" s="4"/>
      <c r="J2894" s="4"/>
      <c r="K2894" s="4"/>
      <c r="L2894" s="4"/>
      <c r="M2894" s="4"/>
      <c r="N2894" s="4"/>
      <c r="O2894" s="4"/>
      <c r="P2894" s="4"/>
      <c r="Q2894" s="4"/>
      <c r="R2894" s="4"/>
      <c r="S2894" s="4"/>
      <c r="T2894" s="4"/>
      <c r="U2894" s="4"/>
      <c r="V2894" s="4"/>
      <c r="W2894" s="4"/>
      <c r="X2894" s="4"/>
      <c r="Y2894" s="4"/>
      <c r="Z2894" s="4"/>
      <c r="AA2894" s="4"/>
      <c r="AB2894" s="5"/>
    </row>
    <row r="2895" spans="1:28" x14ac:dyDescent="0.35">
      <c r="A2895" s="3"/>
      <c r="B2895" s="4"/>
      <c r="C2895" s="4"/>
      <c r="D2895" s="4"/>
      <c r="E2895" s="4"/>
      <c r="F2895" s="4"/>
      <c r="G2895" s="4"/>
      <c r="H2895" s="4"/>
      <c r="I2895" s="4"/>
      <c r="J2895" s="4"/>
      <c r="K2895" s="4"/>
      <c r="L2895" s="4"/>
      <c r="M2895" s="4"/>
      <c r="N2895" s="4"/>
      <c r="O2895" s="4"/>
      <c r="P2895" s="4"/>
      <c r="Q2895" s="4"/>
      <c r="R2895" s="4"/>
      <c r="S2895" s="4"/>
      <c r="T2895" s="4"/>
      <c r="U2895" s="4"/>
      <c r="V2895" s="4"/>
      <c r="W2895" s="4"/>
      <c r="X2895" s="4"/>
      <c r="Y2895" s="4"/>
      <c r="Z2895" s="4"/>
      <c r="AA2895" s="4"/>
      <c r="AB2895" s="5"/>
    </row>
    <row r="2896" spans="1:28" x14ac:dyDescent="0.35">
      <c r="A2896" s="3"/>
      <c r="B2896" s="4"/>
      <c r="C2896" s="4"/>
      <c r="D2896" s="4"/>
      <c r="E2896" s="4"/>
      <c r="F2896" s="4"/>
      <c r="G2896" s="4"/>
      <c r="H2896" s="4"/>
      <c r="I2896" s="4"/>
      <c r="J2896" s="4"/>
      <c r="K2896" s="4"/>
      <c r="L2896" s="4"/>
      <c r="M2896" s="4"/>
      <c r="N2896" s="4"/>
      <c r="O2896" s="4"/>
      <c r="P2896" s="4"/>
      <c r="Q2896" s="4"/>
      <c r="R2896" s="4"/>
      <c r="S2896" s="4"/>
      <c r="T2896" s="4"/>
      <c r="U2896" s="4"/>
      <c r="V2896" s="4"/>
      <c r="W2896" s="4"/>
      <c r="X2896" s="4"/>
      <c r="Y2896" s="4"/>
      <c r="Z2896" s="4"/>
      <c r="AA2896" s="4"/>
      <c r="AB2896" s="5"/>
    </row>
    <row r="2897" spans="1:28" x14ac:dyDescent="0.35">
      <c r="A2897" s="3"/>
      <c r="B2897" s="4"/>
      <c r="C2897" s="4"/>
      <c r="D2897" s="4"/>
      <c r="E2897" s="4"/>
      <c r="F2897" s="4"/>
      <c r="G2897" s="4"/>
      <c r="H2897" s="4"/>
      <c r="I2897" s="4"/>
      <c r="J2897" s="4"/>
      <c r="K2897" s="4"/>
      <c r="L2897" s="4"/>
      <c r="M2897" s="4"/>
      <c r="N2897" s="4"/>
      <c r="O2897" s="4"/>
      <c r="P2897" s="4"/>
      <c r="Q2897" s="4"/>
      <c r="R2897" s="4"/>
      <c r="S2897" s="4"/>
      <c r="T2897" s="4"/>
      <c r="U2897" s="4"/>
      <c r="V2897" s="4"/>
      <c r="W2897" s="4"/>
      <c r="X2897" s="4"/>
      <c r="Y2897" s="4"/>
      <c r="Z2897" s="4"/>
      <c r="AA2897" s="4"/>
      <c r="AB2897" s="5"/>
    </row>
    <row r="2898" spans="1:28" x14ac:dyDescent="0.35">
      <c r="A2898" s="3"/>
      <c r="B2898" s="4"/>
      <c r="C2898" s="4"/>
      <c r="D2898" s="4"/>
      <c r="E2898" s="4"/>
      <c r="F2898" s="4"/>
      <c r="G2898" s="4"/>
      <c r="H2898" s="4"/>
      <c r="I2898" s="4"/>
      <c r="J2898" s="4"/>
      <c r="K2898" s="4"/>
      <c r="L2898" s="4"/>
      <c r="M2898" s="4"/>
      <c r="N2898" s="4"/>
      <c r="O2898" s="4"/>
      <c r="P2898" s="4"/>
      <c r="Q2898" s="4"/>
      <c r="R2898" s="4"/>
      <c r="S2898" s="4"/>
      <c r="T2898" s="4"/>
      <c r="U2898" s="4"/>
      <c r="V2898" s="4"/>
      <c r="W2898" s="4"/>
      <c r="X2898" s="4"/>
      <c r="Y2898" s="4"/>
      <c r="Z2898" s="4"/>
      <c r="AA2898" s="4"/>
      <c r="AB2898" s="5"/>
    </row>
    <row r="2899" spans="1:28" x14ac:dyDescent="0.35">
      <c r="A2899" s="3"/>
      <c r="B2899" s="4"/>
      <c r="C2899" s="4"/>
      <c r="D2899" s="4"/>
      <c r="E2899" s="4"/>
      <c r="F2899" s="4"/>
      <c r="G2899" s="4"/>
      <c r="H2899" s="4"/>
      <c r="I2899" s="4"/>
      <c r="J2899" s="4"/>
      <c r="K2899" s="4"/>
      <c r="L2899" s="4"/>
      <c r="M2899" s="4"/>
      <c r="N2899" s="4"/>
      <c r="O2899" s="4"/>
      <c r="P2899" s="4"/>
      <c r="Q2899" s="4"/>
      <c r="R2899" s="4"/>
      <c r="S2899" s="4"/>
      <c r="T2899" s="4"/>
      <c r="U2899" s="4"/>
      <c r="V2899" s="4"/>
      <c r="W2899" s="4"/>
      <c r="X2899" s="4"/>
      <c r="Y2899" s="4"/>
      <c r="Z2899" s="4"/>
      <c r="AA2899" s="4"/>
      <c r="AB2899" s="5"/>
    </row>
    <row r="2900" spans="1:28" x14ac:dyDescent="0.35">
      <c r="A2900" s="3"/>
      <c r="B2900" s="4"/>
      <c r="C2900" s="4"/>
      <c r="D2900" s="4"/>
      <c r="E2900" s="4"/>
      <c r="F2900" s="4"/>
      <c r="G2900" s="4"/>
      <c r="H2900" s="4"/>
      <c r="I2900" s="4"/>
      <c r="J2900" s="4"/>
      <c r="K2900" s="4"/>
      <c r="L2900" s="4"/>
      <c r="M2900" s="4"/>
      <c r="N2900" s="4"/>
      <c r="O2900" s="4"/>
      <c r="P2900" s="4"/>
      <c r="Q2900" s="4"/>
      <c r="R2900" s="4"/>
      <c r="S2900" s="4"/>
      <c r="T2900" s="4"/>
      <c r="U2900" s="4"/>
      <c r="V2900" s="4"/>
      <c r="W2900" s="4"/>
      <c r="X2900" s="4"/>
      <c r="Y2900" s="4"/>
      <c r="Z2900" s="4"/>
      <c r="AA2900" s="4"/>
      <c r="AB2900" s="5"/>
    </row>
    <row r="2901" spans="1:28" x14ac:dyDescent="0.35">
      <c r="A2901" s="3"/>
      <c r="B2901" s="4"/>
      <c r="C2901" s="4"/>
      <c r="D2901" s="4"/>
      <c r="E2901" s="4"/>
      <c r="F2901" s="4"/>
      <c r="G2901" s="4"/>
      <c r="H2901" s="4"/>
      <c r="I2901" s="4"/>
      <c r="J2901" s="4"/>
      <c r="K2901" s="4"/>
      <c r="L2901" s="4"/>
      <c r="M2901" s="4"/>
      <c r="N2901" s="4"/>
      <c r="O2901" s="4"/>
      <c r="P2901" s="4"/>
      <c r="Q2901" s="4"/>
      <c r="R2901" s="4"/>
      <c r="S2901" s="4"/>
      <c r="T2901" s="4"/>
      <c r="U2901" s="4"/>
      <c r="V2901" s="4"/>
      <c r="W2901" s="4"/>
      <c r="X2901" s="4"/>
      <c r="Y2901" s="4"/>
      <c r="Z2901" s="4"/>
      <c r="AA2901" s="4"/>
      <c r="AB2901" s="5"/>
    </row>
    <row r="2902" spans="1:28" x14ac:dyDescent="0.35">
      <c r="A2902" s="3"/>
      <c r="B2902" s="4"/>
      <c r="C2902" s="4"/>
      <c r="D2902" s="4"/>
      <c r="E2902" s="4"/>
      <c r="F2902" s="4"/>
      <c r="G2902" s="4"/>
      <c r="H2902" s="4"/>
      <c r="I2902" s="4"/>
      <c r="J2902" s="4"/>
      <c r="K2902" s="4"/>
      <c r="L2902" s="4"/>
      <c r="M2902" s="4"/>
      <c r="N2902" s="4"/>
      <c r="O2902" s="4"/>
      <c r="P2902" s="4"/>
      <c r="Q2902" s="4"/>
      <c r="R2902" s="4"/>
      <c r="S2902" s="4"/>
      <c r="T2902" s="4"/>
      <c r="U2902" s="4"/>
      <c r="V2902" s="4"/>
      <c r="W2902" s="4"/>
      <c r="X2902" s="4"/>
      <c r="Y2902" s="4"/>
      <c r="Z2902" s="4"/>
      <c r="AA2902" s="4"/>
      <c r="AB2902" s="5"/>
    </row>
    <row r="2903" spans="1:28" x14ac:dyDescent="0.35">
      <c r="A2903" s="3"/>
      <c r="B2903" s="4"/>
      <c r="C2903" s="4"/>
      <c r="D2903" s="4"/>
      <c r="E2903" s="4"/>
      <c r="F2903" s="4"/>
      <c r="G2903" s="4"/>
      <c r="H2903" s="4"/>
      <c r="I2903" s="4"/>
      <c r="J2903" s="4"/>
      <c r="K2903" s="4"/>
      <c r="L2903" s="4"/>
      <c r="M2903" s="4"/>
      <c r="N2903" s="4"/>
      <c r="O2903" s="4"/>
      <c r="P2903" s="4"/>
      <c r="Q2903" s="4"/>
      <c r="R2903" s="4"/>
      <c r="S2903" s="4"/>
      <c r="T2903" s="4"/>
      <c r="U2903" s="4"/>
      <c r="V2903" s="4"/>
      <c r="W2903" s="4"/>
      <c r="X2903" s="4"/>
      <c r="Y2903" s="4"/>
      <c r="Z2903" s="4"/>
      <c r="AA2903" s="4"/>
      <c r="AB2903" s="5"/>
    </row>
    <row r="2904" spans="1:28" x14ac:dyDescent="0.35">
      <c r="A2904" s="3"/>
      <c r="B2904" s="4"/>
      <c r="C2904" s="4"/>
      <c r="D2904" s="4"/>
      <c r="E2904" s="4"/>
      <c r="F2904" s="4"/>
      <c r="G2904" s="4"/>
      <c r="H2904" s="4"/>
      <c r="I2904" s="4"/>
      <c r="J2904" s="4"/>
      <c r="K2904" s="4"/>
      <c r="L2904" s="4"/>
      <c r="M2904" s="4"/>
      <c r="N2904" s="4"/>
      <c r="O2904" s="4"/>
      <c r="P2904" s="4"/>
      <c r="Q2904" s="4"/>
      <c r="R2904" s="4"/>
      <c r="S2904" s="4"/>
      <c r="T2904" s="4"/>
      <c r="U2904" s="4"/>
      <c r="V2904" s="4"/>
      <c r="W2904" s="4"/>
      <c r="X2904" s="4"/>
      <c r="Y2904" s="4"/>
      <c r="Z2904" s="4"/>
      <c r="AA2904" s="4"/>
      <c r="AB2904" s="5"/>
    </row>
    <row r="2905" spans="1:28" x14ac:dyDescent="0.35">
      <c r="A2905" s="3"/>
      <c r="B2905" s="4"/>
      <c r="C2905" s="4"/>
      <c r="D2905" s="4"/>
      <c r="E2905" s="4"/>
      <c r="F2905" s="4"/>
      <c r="G2905" s="4"/>
      <c r="H2905" s="4"/>
      <c r="I2905" s="4"/>
      <c r="J2905" s="4"/>
      <c r="K2905" s="4"/>
      <c r="L2905" s="4"/>
      <c r="M2905" s="4"/>
      <c r="N2905" s="4"/>
      <c r="O2905" s="4"/>
      <c r="P2905" s="4"/>
      <c r="Q2905" s="4"/>
      <c r="R2905" s="4"/>
      <c r="S2905" s="4"/>
      <c r="T2905" s="4"/>
      <c r="U2905" s="4"/>
      <c r="V2905" s="4"/>
      <c r="W2905" s="4"/>
      <c r="X2905" s="4"/>
      <c r="Y2905" s="4"/>
      <c r="Z2905" s="4"/>
      <c r="AA2905" s="4"/>
      <c r="AB2905" s="5"/>
    </row>
    <row r="2906" spans="1:28" x14ac:dyDescent="0.35">
      <c r="A2906" s="3"/>
      <c r="B2906" s="4"/>
      <c r="C2906" s="4"/>
      <c r="D2906" s="4"/>
      <c r="E2906" s="4"/>
      <c r="F2906" s="4"/>
      <c r="G2906" s="4"/>
      <c r="H2906" s="4"/>
      <c r="I2906" s="4"/>
      <c r="J2906" s="4"/>
      <c r="K2906" s="4"/>
      <c r="L2906" s="4"/>
      <c r="M2906" s="4"/>
      <c r="N2906" s="4"/>
      <c r="O2906" s="4"/>
      <c r="P2906" s="4"/>
      <c r="Q2906" s="4"/>
      <c r="R2906" s="4"/>
      <c r="S2906" s="4"/>
      <c r="T2906" s="4"/>
      <c r="U2906" s="4"/>
      <c r="V2906" s="4"/>
      <c r="W2906" s="4"/>
      <c r="X2906" s="4"/>
      <c r="Y2906" s="4"/>
      <c r="Z2906" s="4"/>
      <c r="AA2906" s="4"/>
      <c r="AB2906" s="5"/>
    </row>
    <row r="2907" spans="1:28" x14ac:dyDescent="0.35">
      <c r="A2907" s="3"/>
      <c r="B2907" s="4"/>
      <c r="C2907" s="4"/>
      <c r="D2907" s="4"/>
      <c r="E2907" s="4"/>
      <c r="F2907" s="4"/>
      <c r="G2907" s="4"/>
      <c r="H2907" s="4"/>
      <c r="I2907" s="4"/>
      <c r="J2907" s="4"/>
      <c r="K2907" s="4"/>
      <c r="L2907" s="4"/>
      <c r="M2907" s="4"/>
      <c r="N2907" s="4"/>
      <c r="O2907" s="4"/>
      <c r="P2907" s="4"/>
      <c r="Q2907" s="4"/>
      <c r="R2907" s="4"/>
      <c r="S2907" s="4"/>
      <c r="T2907" s="4"/>
      <c r="U2907" s="4"/>
      <c r="V2907" s="4"/>
      <c r="W2907" s="4"/>
      <c r="X2907" s="4"/>
      <c r="Y2907" s="4"/>
      <c r="Z2907" s="4"/>
      <c r="AA2907" s="4"/>
      <c r="AB2907" s="5"/>
    </row>
    <row r="2908" spans="1:28" x14ac:dyDescent="0.35">
      <c r="A2908" s="3"/>
      <c r="B2908" s="4"/>
      <c r="C2908" s="4"/>
      <c r="D2908" s="4"/>
      <c r="E2908" s="4"/>
      <c r="F2908" s="4"/>
      <c r="G2908" s="4"/>
      <c r="H2908" s="4"/>
      <c r="I2908" s="4"/>
      <c r="J2908" s="4"/>
      <c r="K2908" s="4"/>
      <c r="L2908" s="4"/>
      <c r="M2908" s="4"/>
      <c r="N2908" s="4"/>
      <c r="O2908" s="4"/>
      <c r="P2908" s="4"/>
      <c r="Q2908" s="4"/>
      <c r="R2908" s="4"/>
      <c r="S2908" s="4"/>
      <c r="T2908" s="4"/>
      <c r="U2908" s="4"/>
      <c r="V2908" s="4"/>
      <c r="W2908" s="4"/>
      <c r="X2908" s="4"/>
      <c r="Y2908" s="4"/>
      <c r="Z2908" s="4"/>
      <c r="AA2908" s="4"/>
      <c r="AB2908" s="5"/>
    </row>
    <row r="2909" spans="1:28" x14ac:dyDescent="0.35">
      <c r="A2909" s="3"/>
      <c r="B2909" s="4"/>
      <c r="C2909" s="4"/>
      <c r="D2909" s="4"/>
      <c r="E2909" s="4"/>
      <c r="F2909" s="4"/>
      <c r="G2909" s="4"/>
      <c r="H2909" s="4"/>
      <c r="I2909" s="4"/>
      <c r="J2909" s="4"/>
      <c r="K2909" s="4"/>
      <c r="L2909" s="4"/>
      <c r="M2909" s="4"/>
      <c r="N2909" s="4"/>
      <c r="O2909" s="4"/>
      <c r="P2909" s="4"/>
      <c r="Q2909" s="4"/>
      <c r="R2909" s="4"/>
      <c r="S2909" s="4"/>
      <c r="T2909" s="4"/>
      <c r="U2909" s="4"/>
      <c r="V2909" s="4"/>
      <c r="W2909" s="4"/>
      <c r="X2909" s="4"/>
      <c r="Y2909" s="4"/>
      <c r="Z2909" s="4"/>
      <c r="AA2909" s="4"/>
      <c r="AB2909" s="5"/>
    </row>
    <row r="2910" spans="1:28" x14ac:dyDescent="0.35">
      <c r="A2910" s="3"/>
      <c r="B2910" s="4"/>
      <c r="C2910" s="4"/>
      <c r="D2910" s="4"/>
      <c r="E2910" s="4"/>
      <c r="F2910" s="4"/>
      <c r="G2910" s="4"/>
      <c r="H2910" s="4"/>
      <c r="I2910" s="4"/>
      <c r="J2910" s="4"/>
      <c r="K2910" s="4"/>
      <c r="L2910" s="4"/>
      <c r="M2910" s="4"/>
      <c r="N2910" s="4"/>
      <c r="O2910" s="4"/>
      <c r="P2910" s="4"/>
      <c r="Q2910" s="4"/>
      <c r="R2910" s="4"/>
      <c r="S2910" s="4"/>
      <c r="T2910" s="4"/>
      <c r="U2910" s="4"/>
      <c r="V2910" s="4"/>
      <c r="W2910" s="4"/>
      <c r="X2910" s="4"/>
      <c r="Y2910" s="4"/>
      <c r="Z2910" s="4"/>
      <c r="AA2910" s="4"/>
      <c r="AB2910" s="5"/>
    </row>
    <row r="2911" spans="1:28" x14ac:dyDescent="0.35">
      <c r="A2911" s="3"/>
      <c r="B2911" s="4"/>
      <c r="C2911" s="4"/>
      <c r="D2911" s="4"/>
      <c r="E2911" s="4"/>
      <c r="F2911" s="4"/>
      <c r="G2911" s="4"/>
      <c r="H2911" s="4"/>
      <c r="I2911" s="4"/>
      <c r="J2911" s="4"/>
      <c r="K2911" s="4"/>
      <c r="L2911" s="4"/>
      <c r="M2911" s="4"/>
      <c r="N2911" s="4"/>
      <c r="O2911" s="4"/>
      <c r="P2911" s="4"/>
      <c r="Q2911" s="4"/>
      <c r="R2911" s="4"/>
      <c r="S2911" s="4"/>
      <c r="T2911" s="4"/>
      <c r="U2911" s="4"/>
      <c r="V2911" s="4"/>
      <c r="W2911" s="4"/>
      <c r="X2911" s="4"/>
      <c r="Y2911" s="4"/>
      <c r="Z2911" s="4"/>
      <c r="AA2911" s="4"/>
      <c r="AB2911" s="5"/>
    </row>
    <row r="2912" spans="1:28" x14ac:dyDescent="0.35">
      <c r="A2912" s="3"/>
      <c r="B2912" s="4"/>
      <c r="C2912" s="4"/>
      <c r="D2912" s="4"/>
      <c r="E2912" s="4"/>
      <c r="F2912" s="4"/>
      <c r="G2912" s="4"/>
      <c r="H2912" s="4"/>
      <c r="I2912" s="4"/>
      <c r="J2912" s="4"/>
      <c r="K2912" s="4"/>
      <c r="L2912" s="4"/>
      <c r="M2912" s="4"/>
      <c r="N2912" s="4"/>
      <c r="O2912" s="4"/>
      <c r="P2912" s="4"/>
      <c r="Q2912" s="4"/>
      <c r="R2912" s="4"/>
      <c r="S2912" s="4"/>
      <c r="T2912" s="4"/>
      <c r="U2912" s="4"/>
      <c r="V2912" s="4"/>
      <c r="W2912" s="4"/>
      <c r="X2912" s="4"/>
      <c r="Y2912" s="4"/>
      <c r="Z2912" s="4"/>
      <c r="AA2912" s="4"/>
      <c r="AB2912" s="5"/>
    </row>
    <row r="2913" spans="1:28" x14ac:dyDescent="0.35">
      <c r="A2913" s="3"/>
      <c r="B2913" s="4"/>
      <c r="C2913" s="4"/>
      <c r="D2913" s="4"/>
      <c r="E2913" s="4"/>
      <c r="F2913" s="4"/>
      <c r="G2913" s="4"/>
      <c r="H2913" s="4"/>
      <c r="I2913" s="4"/>
      <c r="J2913" s="4"/>
      <c r="K2913" s="4"/>
      <c r="L2913" s="4"/>
      <c r="M2913" s="4"/>
      <c r="N2913" s="4"/>
      <c r="O2913" s="4"/>
      <c r="P2913" s="4"/>
      <c r="Q2913" s="4"/>
      <c r="R2913" s="4"/>
      <c r="S2913" s="4"/>
      <c r="T2913" s="4"/>
      <c r="U2913" s="4"/>
      <c r="V2913" s="4"/>
      <c r="W2913" s="4"/>
      <c r="X2913" s="4"/>
      <c r="Y2913" s="4"/>
      <c r="Z2913" s="4"/>
      <c r="AA2913" s="4"/>
      <c r="AB2913" s="5"/>
    </row>
    <row r="2914" spans="1:28" x14ac:dyDescent="0.35">
      <c r="A2914" s="3"/>
      <c r="B2914" s="4"/>
      <c r="C2914" s="4"/>
      <c r="D2914" s="4"/>
      <c r="E2914" s="4"/>
      <c r="F2914" s="4"/>
      <c r="G2914" s="4"/>
      <c r="H2914" s="4"/>
      <c r="I2914" s="4"/>
      <c r="J2914" s="4"/>
      <c r="K2914" s="4"/>
      <c r="L2914" s="4"/>
      <c r="M2914" s="4"/>
      <c r="N2914" s="4"/>
      <c r="O2914" s="4"/>
      <c r="P2914" s="4"/>
      <c r="Q2914" s="4"/>
      <c r="R2914" s="4"/>
      <c r="S2914" s="4"/>
      <c r="T2914" s="4"/>
      <c r="U2914" s="4"/>
      <c r="V2914" s="4"/>
      <c r="W2914" s="4"/>
      <c r="X2914" s="4"/>
      <c r="Y2914" s="4"/>
      <c r="Z2914" s="4"/>
      <c r="AA2914" s="4"/>
      <c r="AB2914" s="5"/>
    </row>
    <row r="2915" spans="1:28" x14ac:dyDescent="0.35">
      <c r="A2915" s="3"/>
      <c r="B2915" s="4"/>
      <c r="C2915" s="4"/>
      <c r="D2915" s="4"/>
      <c r="E2915" s="4"/>
      <c r="F2915" s="4"/>
      <c r="G2915" s="4"/>
      <c r="H2915" s="4"/>
      <c r="I2915" s="4"/>
      <c r="J2915" s="4"/>
      <c r="K2915" s="4"/>
      <c r="L2915" s="4"/>
      <c r="M2915" s="4"/>
      <c r="N2915" s="4"/>
      <c r="O2915" s="4"/>
      <c r="P2915" s="4"/>
      <c r="Q2915" s="4"/>
      <c r="R2915" s="4"/>
      <c r="S2915" s="4"/>
      <c r="T2915" s="4"/>
      <c r="U2915" s="4"/>
      <c r="V2915" s="4"/>
      <c r="W2915" s="4"/>
      <c r="X2915" s="4"/>
      <c r="Y2915" s="4"/>
      <c r="Z2915" s="4"/>
      <c r="AA2915" s="4"/>
      <c r="AB2915" s="5"/>
    </row>
    <row r="2916" spans="1:28" x14ac:dyDescent="0.35">
      <c r="A2916" s="3"/>
      <c r="B2916" s="4"/>
      <c r="C2916" s="4"/>
      <c r="D2916" s="4"/>
      <c r="E2916" s="4"/>
      <c r="F2916" s="4"/>
      <c r="G2916" s="4"/>
      <c r="H2916" s="4"/>
      <c r="I2916" s="4"/>
      <c r="J2916" s="4"/>
      <c r="K2916" s="4"/>
      <c r="L2916" s="4"/>
      <c r="M2916" s="4"/>
      <c r="N2916" s="4"/>
      <c r="O2916" s="4"/>
      <c r="P2916" s="4"/>
      <c r="Q2916" s="4"/>
      <c r="R2916" s="4"/>
      <c r="S2916" s="4"/>
      <c r="T2916" s="4"/>
      <c r="U2916" s="4"/>
      <c r="V2916" s="4"/>
      <c r="W2916" s="4"/>
      <c r="X2916" s="4"/>
      <c r="Y2916" s="4"/>
      <c r="Z2916" s="4"/>
      <c r="AA2916" s="4"/>
      <c r="AB2916" s="5"/>
    </row>
    <row r="2917" spans="1:28" x14ac:dyDescent="0.35">
      <c r="A2917" s="3"/>
      <c r="B2917" s="4"/>
      <c r="C2917" s="4"/>
      <c r="D2917" s="4"/>
      <c r="E2917" s="4"/>
      <c r="F2917" s="4"/>
      <c r="G2917" s="4"/>
      <c r="H2917" s="4"/>
      <c r="I2917" s="4"/>
      <c r="J2917" s="4"/>
      <c r="K2917" s="4"/>
      <c r="L2917" s="4"/>
      <c r="M2917" s="4"/>
      <c r="N2917" s="4"/>
      <c r="O2917" s="4"/>
      <c r="P2917" s="4"/>
      <c r="Q2917" s="4"/>
      <c r="R2917" s="4"/>
      <c r="S2917" s="4"/>
      <c r="T2917" s="4"/>
      <c r="U2917" s="4"/>
      <c r="V2917" s="4"/>
      <c r="W2917" s="4"/>
      <c r="X2917" s="4"/>
      <c r="Y2917" s="4"/>
      <c r="Z2917" s="4"/>
      <c r="AA2917" s="4"/>
      <c r="AB2917" s="5"/>
    </row>
    <row r="2918" spans="1:28" x14ac:dyDescent="0.35">
      <c r="A2918" s="3"/>
      <c r="B2918" s="4"/>
      <c r="C2918" s="4"/>
      <c r="D2918" s="4"/>
      <c r="E2918" s="4"/>
      <c r="F2918" s="4"/>
      <c r="G2918" s="4"/>
      <c r="H2918" s="4"/>
      <c r="I2918" s="4"/>
      <c r="J2918" s="4"/>
      <c r="K2918" s="4"/>
      <c r="L2918" s="4"/>
      <c r="M2918" s="4"/>
      <c r="N2918" s="4"/>
      <c r="O2918" s="4"/>
      <c r="P2918" s="4"/>
      <c r="Q2918" s="4"/>
      <c r="R2918" s="4"/>
      <c r="S2918" s="4"/>
      <c r="T2918" s="4"/>
      <c r="U2918" s="4"/>
      <c r="V2918" s="4"/>
      <c r="W2918" s="4"/>
      <c r="X2918" s="4"/>
      <c r="Y2918" s="4"/>
      <c r="Z2918" s="4"/>
      <c r="AA2918" s="4"/>
      <c r="AB2918" s="5"/>
    </row>
    <row r="2919" spans="1:28" x14ac:dyDescent="0.35">
      <c r="A2919" s="3"/>
      <c r="B2919" s="4"/>
      <c r="C2919" s="4"/>
      <c r="D2919" s="4"/>
      <c r="E2919" s="4"/>
      <c r="F2919" s="4"/>
      <c r="G2919" s="4"/>
      <c r="H2919" s="4"/>
      <c r="I2919" s="4"/>
      <c r="J2919" s="4"/>
      <c r="K2919" s="4"/>
      <c r="L2919" s="4"/>
      <c r="M2919" s="4"/>
      <c r="N2919" s="4"/>
      <c r="O2919" s="4"/>
      <c r="P2919" s="4"/>
      <c r="Q2919" s="4"/>
      <c r="R2919" s="4"/>
      <c r="S2919" s="4"/>
      <c r="T2919" s="4"/>
      <c r="U2919" s="4"/>
      <c r="V2919" s="4"/>
      <c r="W2919" s="4"/>
      <c r="X2919" s="4"/>
      <c r="Y2919" s="4"/>
      <c r="Z2919" s="4"/>
      <c r="AA2919" s="4"/>
      <c r="AB2919" s="5"/>
    </row>
    <row r="2920" spans="1:28" x14ac:dyDescent="0.35">
      <c r="A2920" s="3"/>
      <c r="B2920" s="4"/>
      <c r="C2920" s="4"/>
      <c r="D2920" s="4"/>
      <c r="E2920" s="4"/>
      <c r="F2920" s="4"/>
      <c r="G2920" s="4"/>
      <c r="H2920" s="4"/>
      <c r="I2920" s="4"/>
      <c r="J2920" s="4"/>
      <c r="K2920" s="4"/>
      <c r="L2920" s="4"/>
      <c r="M2920" s="4"/>
      <c r="N2920" s="4"/>
      <c r="O2920" s="4"/>
      <c r="P2920" s="4"/>
      <c r="Q2920" s="4"/>
      <c r="R2920" s="4"/>
      <c r="S2920" s="4"/>
      <c r="T2920" s="4"/>
      <c r="U2920" s="4"/>
      <c r="V2920" s="4"/>
      <c r="W2920" s="4"/>
      <c r="X2920" s="4"/>
      <c r="Y2920" s="4"/>
      <c r="Z2920" s="4"/>
      <c r="AA2920" s="4"/>
      <c r="AB2920" s="5"/>
    </row>
    <row r="2921" spans="1:28" x14ac:dyDescent="0.35">
      <c r="A2921" s="3"/>
      <c r="B2921" s="4"/>
      <c r="C2921" s="4"/>
      <c r="D2921" s="4"/>
      <c r="E2921" s="4"/>
      <c r="F2921" s="4"/>
      <c r="G2921" s="4"/>
      <c r="H2921" s="4"/>
      <c r="I2921" s="4"/>
      <c r="J2921" s="4"/>
      <c r="K2921" s="4"/>
      <c r="L2921" s="4"/>
      <c r="M2921" s="4"/>
      <c r="N2921" s="4"/>
      <c r="O2921" s="4"/>
      <c r="P2921" s="4"/>
      <c r="Q2921" s="4"/>
      <c r="R2921" s="4"/>
      <c r="S2921" s="4"/>
      <c r="T2921" s="4"/>
      <c r="U2921" s="4"/>
      <c r="V2921" s="4"/>
      <c r="W2921" s="4"/>
      <c r="X2921" s="4"/>
      <c r="Y2921" s="4"/>
      <c r="Z2921" s="4"/>
      <c r="AA2921" s="4"/>
      <c r="AB2921" s="5"/>
    </row>
    <row r="2922" spans="1:28" x14ac:dyDescent="0.35">
      <c r="A2922" s="3"/>
      <c r="B2922" s="4"/>
      <c r="C2922" s="4"/>
      <c r="D2922" s="4"/>
      <c r="E2922" s="4"/>
      <c r="F2922" s="4"/>
      <c r="G2922" s="4"/>
      <c r="H2922" s="4"/>
      <c r="I2922" s="4"/>
      <c r="J2922" s="4"/>
      <c r="K2922" s="4"/>
      <c r="L2922" s="4"/>
      <c r="M2922" s="4"/>
      <c r="N2922" s="4"/>
      <c r="O2922" s="4"/>
      <c r="P2922" s="4"/>
      <c r="Q2922" s="4"/>
      <c r="R2922" s="4"/>
      <c r="S2922" s="4"/>
      <c r="T2922" s="4"/>
      <c r="U2922" s="4"/>
      <c r="V2922" s="4"/>
      <c r="W2922" s="4"/>
      <c r="X2922" s="4"/>
      <c r="Y2922" s="4"/>
      <c r="Z2922" s="4"/>
      <c r="AA2922" s="4"/>
      <c r="AB2922" s="5"/>
    </row>
    <row r="2923" spans="1:28" x14ac:dyDescent="0.35">
      <c r="A2923" s="3"/>
      <c r="B2923" s="4"/>
      <c r="C2923" s="4"/>
      <c r="D2923" s="4"/>
      <c r="E2923" s="4"/>
      <c r="F2923" s="4"/>
      <c r="G2923" s="4"/>
      <c r="H2923" s="4"/>
      <c r="I2923" s="4"/>
      <c r="J2923" s="4"/>
      <c r="K2923" s="4"/>
      <c r="L2923" s="4"/>
      <c r="M2923" s="4"/>
      <c r="N2923" s="4"/>
      <c r="O2923" s="4"/>
      <c r="P2923" s="4"/>
      <c r="Q2923" s="4"/>
      <c r="R2923" s="4"/>
      <c r="S2923" s="4"/>
      <c r="T2923" s="4"/>
      <c r="U2923" s="4"/>
      <c r="V2923" s="4"/>
      <c r="W2923" s="4"/>
      <c r="X2923" s="4"/>
      <c r="Y2923" s="4"/>
      <c r="Z2923" s="4"/>
      <c r="AA2923" s="4"/>
      <c r="AB2923" s="5"/>
    </row>
    <row r="2924" spans="1:28" x14ac:dyDescent="0.35">
      <c r="A2924" s="3"/>
      <c r="B2924" s="4"/>
      <c r="C2924" s="4"/>
      <c r="D2924" s="4"/>
      <c r="E2924" s="4"/>
      <c r="F2924" s="4"/>
      <c r="G2924" s="4"/>
      <c r="H2924" s="4"/>
      <c r="I2924" s="4"/>
      <c r="J2924" s="4"/>
      <c r="K2924" s="4"/>
      <c r="L2924" s="4"/>
      <c r="M2924" s="4"/>
      <c r="N2924" s="4"/>
      <c r="O2924" s="4"/>
      <c r="P2924" s="4"/>
      <c r="Q2924" s="4"/>
      <c r="R2924" s="4"/>
      <c r="S2924" s="4"/>
      <c r="T2924" s="4"/>
      <c r="U2924" s="4"/>
      <c r="V2924" s="4"/>
      <c r="W2924" s="4"/>
      <c r="X2924" s="4"/>
      <c r="Y2924" s="4"/>
      <c r="Z2924" s="4"/>
      <c r="AA2924" s="4"/>
      <c r="AB2924" s="5"/>
    </row>
    <row r="2925" spans="1:28" x14ac:dyDescent="0.35">
      <c r="A2925" s="3"/>
      <c r="B2925" s="4"/>
      <c r="C2925" s="4"/>
      <c r="D2925" s="4"/>
      <c r="E2925" s="4"/>
      <c r="F2925" s="4"/>
      <c r="G2925" s="4"/>
      <c r="H2925" s="4"/>
      <c r="I2925" s="4"/>
      <c r="J2925" s="4"/>
      <c r="K2925" s="4"/>
      <c r="L2925" s="4"/>
      <c r="M2925" s="4"/>
      <c r="N2925" s="4"/>
      <c r="O2925" s="4"/>
      <c r="P2925" s="4"/>
      <c r="Q2925" s="4"/>
      <c r="R2925" s="4"/>
      <c r="S2925" s="4"/>
      <c r="T2925" s="4"/>
      <c r="U2925" s="4"/>
      <c r="V2925" s="4"/>
      <c r="W2925" s="4"/>
      <c r="X2925" s="4"/>
      <c r="Y2925" s="4"/>
      <c r="Z2925" s="4"/>
      <c r="AA2925" s="4"/>
      <c r="AB2925" s="5"/>
    </row>
    <row r="2926" spans="1:28" x14ac:dyDescent="0.35">
      <c r="A2926" s="3"/>
      <c r="B2926" s="4"/>
      <c r="C2926" s="4"/>
      <c r="D2926" s="4"/>
      <c r="E2926" s="4"/>
      <c r="F2926" s="4"/>
      <c r="G2926" s="4"/>
      <c r="H2926" s="4"/>
      <c r="I2926" s="4"/>
      <c r="J2926" s="4"/>
      <c r="K2926" s="4"/>
      <c r="L2926" s="4"/>
      <c r="M2926" s="4"/>
      <c r="N2926" s="4"/>
      <c r="O2926" s="4"/>
      <c r="P2926" s="4"/>
      <c r="Q2926" s="4"/>
      <c r="R2926" s="4"/>
      <c r="S2926" s="4"/>
      <c r="T2926" s="4"/>
      <c r="U2926" s="4"/>
      <c r="V2926" s="4"/>
      <c r="W2926" s="4"/>
      <c r="X2926" s="4"/>
      <c r="Y2926" s="4"/>
      <c r="Z2926" s="4"/>
      <c r="AA2926" s="4"/>
      <c r="AB2926" s="5"/>
    </row>
    <row r="2927" spans="1:28" x14ac:dyDescent="0.35">
      <c r="A2927" s="3"/>
      <c r="B2927" s="4"/>
      <c r="C2927" s="4"/>
      <c r="D2927" s="4"/>
      <c r="E2927" s="4"/>
      <c r="F2927" s="4"/>
      <c r="G2927" s="4"/>
      <c r="H2927" s="4"/>
      <c r="I2927" s="4"/>
      <c r="J2927" s="4"/>
      <c r="K2927" s="4"/>
      <c r="L2927" s="4"/>
      <c r="M2927" s="4"/>
      <c r="N2927" s="4"/>
      <c r="O2927" s="4"/>
      <c r="P2927" s="4"/>
      <c r="Q2927" s="4"/>
      <c r="R2927" s="4"/>
      <c r="S2927" s="4"/>
      <c r="T2927" s="4"/>
      <c r="U2927" s="4"/>
      <c r="V2927" s="4"/>
      <c r="W2927" s="4"/>
      <c r="X2927" s="4"/>
      <c r="Y2927" s="4"/>
      <c r="Z2927" s="4"/>
      <c r="AA2927" s="4"/>
      <c r="AB2927" s="5"/>
    </row>
    <row r="2928" spans="1:28" x14ac:dyDescent="0.35">
      <c r="A2928" s="3"/>
      <c r="B2928" s="4"/>
      <c r="C2928" s="4"/>
      <c r="D2928" s="4"/>
      <c r="E2928" s="4"/>
      <c r="F2928" s="4"/>
      <c r="G2928" s="4"/>
      <c r="H2928" s="4"/>
      <c r="I2928" s="4"/>
      <c r="J2928" s="4"/>
      <c r="K2928" s="4"/>
      <c r="L2928" s="4"/>
      <c r="M2928" s="4"/>
      <c r="N2928" s="4"/>
      <c r="O2928" s="4"/>
      <c r="P2928" s="4"/>
      <c r="Q2928" s="4"/>
      <c r="R2928" s="4"/>
      <c r="S2928" s="4"/>
      <c r="T2928" s="4"/>
      <c r="U2928" s="4"/>
      <c r="V2928" s="4"/>
      <c r="W2928" s="4"/>
      <c r="X2928" s="4"/>
      <c r="Y2928" s="4"/>
      <c r="Z2928" s="4"/>
      <c r="AA2928" s="4"/>
      <c r="AB2928" s="5"/>
    </row>
    <row r="2929" spans="1:28" x14ac:dyDescent="0.35">
      <c r="A2929" s="3"/>
      <c r="B2929" s="4"/>
      <c r="C2929" s="4"/>
      <c r="D2929" s="4"/>
      <c r="E2929" s="4"/>
      <c r="F2929" s="4"/>
      <c r="G2929" s="4"/>
      <c r="H2929" s="4"/>
      <c r="I2929" s="4"/>
      <c r="J2929" s="4"/>
      <c r="K2929" s="4"/>
      <c r="L2929" s="4"/>
      <c r="M2929" s="4"/>
      <c r="N2929" s="4"/>
      <c r="O2929" s="4"/>
      <c r="P2929" s="4"/>
      <c r="Q2929" s="4"/>
      <c r="R2929" s="4"/>
      <c r="S2929" s="4"/>
      <c r="T2929" s="4"/>
      <c r="U2929" s="4"/>
      <c r="V2929" s="4"/>
      <c r="W2929" s="4"/>
      <c r="X2929" s="4"/>
      <c r="Y2929" s="4"/>
      <c r="Z2929" s="4"/>
      <c r="AA2929" s="4"/>
      <c r="AB2929" s="5"/>
    </row>
    <row r="2930" spans="1:28" x14ac:dyDescent="0.35">
      <c r="A2930" s="3"/>
      <c r="B2930" s="4"/>
      <c r="C2930" s="4"/>
      <c r="D2930" s="4"/>
      <c r="E2930" s="4"/>
      <c r="F2930" s="4"/>
      <c r="G2930" s="4"/>
      <c r="H2930" s="4"/>
      <c r="I2930" s="4"/>
      <c r="J2930" s="4"/>
      <c r="K2930" s="4"/>
      <c r="L2930" s="4"/>
      <c r="M2930" s="4"/>
      <c r="N2930" s="4"/>
      <c r="O2930" s="4"/>
      <c r="P2930" s="4"/>
      <c r="Q2930" s="4"/>
      <c r="R2930" s="4"/>
      <c r="S2930" s="4"/>
      <c r="T2930" s="4"/>
      <c r="U2930" s="4"/>
      <c r="V2930" s="4"/>
      <c r="W2930" s="4"/>
      <c r="X2930" s="4"/>
      <c r="Y2930" s="4"/>
      <c r="Z2930" s="4"/>
      <c r="AA2930" s="4"/>
      <c r="AB2930" s="5"/>
    </row>
    <row r="2931" spans="1:28" x14ac:dyDescent="0.35">
      <c r="A2931" s="3"/>
      <c r="B2931" s="4"/>
      <c r="C2931" s="4"/>
      <c r="D2931" s="4"/>
      <c r="E2931" s="4"/>
      <c r="F2931" s="4"/>
      <c r="G2931" s="4"/>
      <c r="H2931" s="4"/>
      <c r="I2931" s="4"/>
      <c r="J2931" s="4"/>
      <c r="K2931" s="4"/>
      <c r="L2931" s="4"/>
      <c r="M2931" s="4"/>
      <c r="N2931" s="4"/>
      <c r="O2931" s="4"/>
      <c r="P2931" s="4"/>
      <c r="Q2931" s="4"/>
      <c r="R2931" s="4"/>
      <c r="S2931" s="4"/>
      <c r="T2931" s="4"/>
      <c r="U2931" s="4"/>
      <c r="V2931" s="4"/>
      <c r="W2931" s="4"/>
      <c r="X2931" s="4"/>
      <c r="Y2931" s="4"/>
      <c r="Z2931" s="4"/>
      <c r="AA2931" s="4"/>
      <c r="AB2931" s="5"/>
    </row>
    <row r="2932" spans="1:28" x14ac:dyDescent="0.35">
      <c r="A2932" s="3"/>
      <c r="B2932" s="4"/>
      <c r="C2932" s="4"/>
      <c r="D2932" s="4"/>
      <c r="E2932" s="4"/>
      <c r="F2932" s="4"/>
      <c r="G2932" s="4"/>
      <c r="H2932" s="4"/>
      <c r="I2932" s="4"/>
      <c r="J2932" s="4"/>
      <c r="K2932" s="4"/>
      <c r="L2932" s="4"/>
      <c r="M2932" s="4"/>
      <c r="N2932" s="4"/>
      <c r="O2932" s="4"/>
      <c r="P2932" s="4"/>
      <c r="Q2932" s="4"/>
      <c r="R2932" s="4"/>
      <c r="S2932" s="4"/>
      <c r="T2932" s="4"/>
      <c r="U2932" s="4"/>
      <c r="V2932" s="4"/>
      <c r="W2932" s="4"/>
      <c r="X2932" s="4"/>
      <c r="Y2932" s="4"/>
      <c r="Z2932" s="4"/>
      <c r="AA2932" s="4"/>
      <c r="AB2932" s="5"/>
    </row>
    <row r="2933" spans="1:28" x14ac:dyDescent="0.35">
      <c r="A2933" s="3"/>
      <c r="B2933" s="4"/>
      <c r="C2933" s="4"/>
      <c r="D2933" s="4"/>
      <c r="E2933" s="4"/>
      <c r="F2933" s="4"/>
      <c r="G2933" s="4"/>
      <c r="H2933" s="4"/>
      <c r="I2933" s="4"/>
      <c r="J2933" s="4"/>
      <c r="K2933" s="4"/>
      <c r="L2933" s="4"/>
      <c r="M2933" s="4"/>
      <c r="N2933" s="4"/>
      <c r="O2933" s="4"/>
      <c r="P2933" s="4"/>
      <c r="Q2933" s="4"/>
      <c r="R2933" s="4"/>
      <c r="S2933" s="4"/>
      <c r="T2933" s="4"/>
      <c r="U2933" s="4"/>
      <c r="V2933" s="4"/>
      <c r="W2933" s="4"/>
      <c r="X2933" s="4"/>
      <c r="Y2933" s="4"/>
      <c r="Z2933" s="4"/>
      <c r="AA2933" s="4"/>
      <c r="AB2933" s="5"/>
    </row>
    <row r="2934" spans="1:28" x14ac:dyDescent="0.35">
      <c r="A2934" s="3"/>
      <c r="B2934" s="4"/>
      <c r="C2934" s="4"/>
      <c r="D2934" s="4"/>
      <c r="E2934" s="4"/>
      <c r="F2934" s="4"/>
      <c r="G2934" s="4"/>
      <c r="H2934" s="4"/>
      <c r="I2934" s="4"/>
      <c r="J2934" s="4"/>
      <c r="K2934" s="4"/>
      <c r="L2934" s="4"/>
      <c r="M2934" s="4"/>
      <c r="N2934" s="4"/>
      <c r="O2934" s="4"/>
      <c r="P2934" s="4"/>
      <c r="Q2934" s="4"/>
      <c r="R2934" s="4"/>
      <c r="S2934" s="4"/>
      <c r="T2934" s="4"/>
      <c r="U2934" s="4"/>
      <c r="V2934" s="4"/>
      <c r="W2934" s="4"/>
      <c r="X2934" s="4"/>
      <c r="Y2934" s="4"/>
      <c r="Z2934" s="4"/>
      <c r="AA2934" s="4"/>
      <c r="AB2934" s="5"/>
    </row>
    <row r="2935" spans="1:28" x14ac:dyDescent="0.35">
      <c r="A2935" s="3"/>
      <c r="B2935" s="4"/>
      <c r="C2935" s="4"/>
      <c r="D2935" s="4"/>
      <c r="E2935" s="4"/>
      <c r="F2935" s="4"/>
      <c r="G2935" s="4"/>
      <c r="H2935" s="4"/>
      <c r="I2935" s="4"/>
      <c r="J2935" s="4"/>
      <c r="K2935" s="4"/>
      <c r="L2935" s="4"/>
      <c r="M2935" s="4"/>
      <c r="N2935" s="4"/>
      <c r="O2935" s="4"/>
      <c r="P2935" s="4"/>
      <c r="Q2935" s="4"/>
      <c r="R2935" s="4"/>
      <c r="S2935" s="4"/>
      <c r="T2935" s="4"/>
      <c r="U2935" s="4"/>
      <c r="V2935" s="4"/>
      <c r="W2935" s="4"/>
      <c r="X2935" s="4"/>
      <c r="Y2935" s="4"/>
      <c r="Z2935" s="4"/>
      <c r="AA2935" s="4"/>
      <c r="AB2935" s="5"/>
    </row>
    <row r="2936" spans="1:28" x14ac:dyDescent="0.35">
      <c r="A2936" s="3"/>
      <c r="B2936" s="4"/>
      <c r="C2936" s="4"/>
      <c r="D2936" s="4"/>
      <c r="E2936" s="4"/>
      <c r="F2936" s="4"/>
      <c r="G2936" s="4"/>
      <c r="H2936" s="4"/>
      <c r="I2936" s="4"/>
      <c r="J2936" s="4"/>
      <c r="K2936" s="4"/>
      <c r="L2936" s="4"/>
      <c r="M2936" s="4"/>
      <c r="N2936" s="4"/>
      <c r="O2936" s="4"/>
      <c r="P2936" s="4"/>
      <c r="Q2936" s="4"/>
      <c r="R2936" s="4"/>
      <c r="S2936" s="4"/>
      <c r="T2936" s="4"/>
      <c r="U2936" s="4"/>
      <c r="V2936" s="4"/>
      <c r="W2936" s="4"/>
      <c r="X2936" s="4"/>
      <c r="Y2936" s="4"/>
      <c r="Z2936" s="4"/>
      <c r="AA2936" s="4"/>
      <c r="AB2936" s="5"/>
    </row>
    <row r="2937" spans="1:28" x14ac:dyDescent="0.35">
      <c r="A2937" s="3"/>
      <c r="B2937" s="4"/>
      <c r="C2937" s="4"/>
      <c r="D2937" s="4"/>
      <c r="E2937" s="4"/>
      <c r="F2937" s="4"/>
      <c r="G2937" s="4"/>
      <c r="H2937" s="4"/>
      <c r="I2937" s="4"/>
      <c r="J2937" s="4"/>
      <c r="K2937" s="4"/>
      <c r="L2937" s="4"/>
      <c r="M2937" s="4"/>
      <c r="N2937" s="4"/>
      <c r="O2937" s="4"/>
      <c r="P2937" s="4"/>
      <c r="Q2937" s="4"/>
      <c r="R2937" s="4"/>
      <c r="S2937" s="4"/>
      <c r="T2937" s="4"/>
      <c r="U2937" s="4"/>
      <c r="V2937" s="4"/>
      <c r="W2937" s="4"/>
      <c r="X2937" s="4"/>
      <c r="Y2937" s="4"/>
      <c r="Z2937" s="4"/>
      <c r="AA2937" s="4"/>
      <c r="AB2937" s="5"/>
    </row>
    <row r="2938" spans="1:28" x14ac:dyDescent="0.35">
      <c r="A2938" s="3"/>
      <c r="B2938" s="4"/>
      <c r="C2938" s="4"/>
      <c r="D2938" s="4"/>
      <c r="E2938" s="4"/>
      <c r="F2938" s="4"/>
      <c r="G2938" s="4"/>
      <c r="H2938" s="4"/>
      <c r="I2938" s="4"/>
      <c r="J2938" s="4"/>
      <c r="K2938" s="4"/>
      <c r="L2938" s="4"/>
      <c r="M2938" s="4"/>
      <c r="N2938" s="4"/>
      <c r="O2938" s="4"/>
      <c r="P2938" s="4"/>
      <c r="Q2938" s="4"/>
      <c r="R2938" s="4"/>
      <c r="S2938" s="4"/>
      <c r="T2938" s="4"/>
      <c r="U2938" s="4"/>
      <c r="V2938" s="4"/>
      <c r="W2938" s="4"/>
      <c r="X2938" s="4"/>
      <c r="Y2938" s="4"/>
      <c r="Z2938" s="4"/>
      <c r="AA2938" s="4"/>
      <c r="AB2938" s="5"/>
    </row>
    <row r="2939" spans="1:28" x14ac:dyDescent="0.35">
      <c r="A2939" s="3"/>
      <c r="B2939" s="4"/>
      <c r="C2939" s="4"/>
      <c r="D2939" s="4"/>
      <c r="E2939" s="4"/>
      <c r="F2939" s="4"/>
      <c r="G2939" s="4"/>
      <c r="H2939" s="4"/>
      <c r="I2939" s="4"/>
      <c r="J2939" s="4"/>
      <c r="K2939" s="4"/>
      <c r="L2939" s="4"/>
      <c r="M2939" s="4"/>
      <c r="N2939" s="4"/>
      <c r="O2939" s="4"/>
      <c r="P2939" s="4"/>
      <c r="Q2939" s="4"/>
      <c r="R2939" s="4"/>
      <c r="S2939" s="4"/>
      <c r="T2939" s="4"/>
      <c r="U2939" s="4"/>
      <c r="V2939" s="4"/>
      <c r="W2939" s="4"/>
      <c r="X2939" s="4"/>
      <c r="Y2939" s="4"/>
      <c r="Z2939" s="4"/>
      <c r="AA2939" s="4"/>
      <c r="AB2939" s="5"/>
    </row>
    <row r="2940" spans="1:28" x14ac:dyDescent="0.35">
      <c r="A2940" s="3"/>
      <c r="B2940" s="4"/>
      <c r="C2940" s="4"/>
      <c r="D2940" s="4"/>
      <c r="E2940" s="4"/>
      <c r="F2940" s="4"/>
      <c r="G2940" s="4"/>
      <c r="H2940" s="4"/>
      <c r="I2940" s="4"/>
      <c r="J2940" s="4"/>
      <c r="K2940" s="4"/>
      <c r="L2940" s="4"/>
      <c r="M2940" s="4"/>
      <c r="N2940" s="4"/>
      <c r="O2940" s="4"/>
      <c r="P2940" s="4"/>
      <c r="Q2940" s="4"/>
      <c r="R2940" s="4"/>
      <c r="S2940" s="4"/>
      <c r="T2940" s="4"/>
      <c r="U2940" s="4"/>
      <c r="V2940" s="4"/>
      <c r="W2940" s="4"/>
      <c r="X2940" s="4"/>
      <c r="Y2940" s="4"/>
      <c r="Z2940" s="4"/>
      <c r="AA2940" s="4"/>
      <c r="AB2940" s="5"/>
    </row>
    <row r="2941" spans="1:28" x14ac:dyDescent="0.35">
      <c r="A2941" s="3"/>
      <c r="B2941" s="4"/>
      <c r="C2941" s="4"/>
      <c r="D2941" s="4"/>
      <c r="E2941" s="4"/>
      <c r="F2941" s="4"/>
      <c r="G2941" s="4"/>
      <c r="H2941" s="4"/>
      <c r="I2941" s="4"/>
      <c r="J2941" s="4"/>
      <c r="K2941" s="4"/>
      <c r="L2941" s="4"/>
      <c r="M2941" s="4"/>
      <c r="N2941" s="4"/>
      <c r="O2941" s="4"/>
      <c r="P2941" s="4"/>
      <c r="Q2941" s="4"/>
      <c r="R2941" s="4"/>
      <c r="S2941" s="4"/>
      <c r="T2941" s="4"/>
      <c r="U2941" s="4"/>
      <c r="V2941" s="4"/>
      <c r="W2941" s="4"/>
      <c r="X2941" s="4"/>
      <c r="Y2941" s="4"/>
      <c r="Z2941" s="4"/>
      <c r="AA2941" s="4"/>
      <c r="AB2941" s="5"/>
    </row>
    <row r="2942" spans="1:28" x14ac:dyDescent="0.35">
      <c r="A2942" s="3"/>
      <c r="B2942" s="4"/>
      <c r="C2942" s="4"/>
      <c r="D2942" s="4"/>
      <c r="E2942" s="4"/>
      <c r="F2942" s="4"/>
      <c r="G2942" s="4"/>
      <c r="H2942" s="4"/>
      <c r="I2942" s="4"/>
      <c r="J2942" s="4"/>
      <c r="K2942" s="4"/>
      <c r="L2942" s="4"/>
      <c r="M2942" s="4"/>
      <c r="N2942" s="4"/>
      <c r="O2942" s="4"/>
      <c r="P2942" s="4"/>
      <c r="Q2942" s="4"/>
      <c r="R2942" s="4"/>
      <c r="S2942" s="4"/>
      <c r="T2942" s="4"/>
      <c r="U2942" s="4"/>
      <c r="V2942" s="4"/>
      <c r="W2942" s="4"/>
      <c r="X2942" s="4"/>
      <c r="Y2942" s="4"/>
      <c r="Z2942" s="4"/>
      <c r="AA2942" s="4"/>
      <c r="AB2942" s="5"/>
    </row>
    <row r="2943" spans="1:28" x14ac:dyDescent="0.35">
      <c r="A2943" s="3"/>
      <c r="B2943" s="4"/>
      <c r="C2943" s="4"/>
      <c r="D2943" s="4"/>
      <c r="E2943" s="4"/>
      <c r="F2943" s="4"/>
      <c r="G2943" s="4"/>
      <c r="H2943" s="4"/>
      <c r="I2943" s="4"/>
      <c r="J2943" s="4"/>
      <c r="K2943" s="4"/>
      <c r="L2943" s="4"/>
      <c r="M2943" s="4"/>
      <c r="N2943" s="4"/>
      <c r="O2943" s="4"/>
      <c r="P2943" s="4"/>
      <c r="Q2943" s="4"/>
      <c r="R2943" s="4"/>
      <c r="S2943" s="4"/>
      <c r="T2943" s="4"/>
      <c r="U2943" s="4"/>
      <c r="V2943" s="4"/>
      <c r="W2943" s="4"/>
      <c r="X2943" s="4"/>
      <c r="Y2943" s="4"/>
      <c r="Z2943" s="4"/>
      <c r="AA2943" s="4"/>
      <c r="AB2943" s="5"/>
    </row>
    <row r="2944" spans="1:28" x14ac:dyDescent="0.35">
      <c r="A2944" s="3"/>
      <c r="B2944" s="4"/>
      <c r="C2944" s="4"/>
      <c r="D2944" s="4"/>
      <c r="E2944" s="4"/>
      <c r="F2944" s="4"/>
      <c r="G2944" s="4"/>
      <c r="H2944" s="4"/>
      <c r="I2944" s="4"/>
      <c r="J2944" s="4"/>
      <c r="K2944" s="4"/>
      <c r="L2944" s="4"/>
      <c r="M2944" s="4"/>
      <c r="N2944" s="4"/>
      <c r="O2944" s="4"/>
      <c r="P2944" s="4"/>
      <c r="Q2944" s="4"/>
      <c r="R2944" s="4"/>
      <c r="S2944" s="4"/>
      <c r="T2944" s="4"/>
      <c r="U2944" s="4"/>
      <c r="V2944" s="4"/>
      <c r="W2944" s="4"/>
      <c r="X2944" s="4"/>
      <c r="Y2944" s="4"/>
      <c r="Z2944" s="4"/>
      <c r="AA2944" s="4"/>
      <c r="AB2944" s="5"/>
    </row>
    <row r="2945" spans="1:28" x14ac:dyDescent="0.35">
      <c r="A2945" s="3"/>
      <c r="B2945" s="4"/>
      <c r="C2945" s="4"/>
      <c r="D2945" s="4"/>
      <c r="E2945" s="4"/>
      <c r="F2945" s="4"/>
      <c r="G2945" s="4"/>
      <c r="H2945" s="4"/>
      <c r="I2945" s="4"/>
      <c r="J2945" s="4"/>
      <c r="K2945" s="4"/>
      <c r="L2945" s="4"/>
      <c r="M2945" s="4"/>
      <c r="N2945" s="4"/>
      <c r="O2945" s="4"/>
      <c r="P2945" s="4"/>
      <c r="Q2945" s="4"/>
      <c r="R2945" s="4"/>
      <c r="S2945" s="4"/>
      <c r="T2945" s="4"/>
      <c r="U2945" s="4"/>
      <c r="V2945" s="4"/>
      <c r="W2945" s="4"/>
      <c r="X2945" s="4"/>
      <c r="Y2945" s="4"/>
      <c r="Z2945" s="4"/>
      <c r="AA2945" s="4"/>
      <c r="AB2945" s="5"/>
    </row>
    <row r="2946" spans="1:28" x14ac:dyDescent="0.35">
      <c r="A2946" s="3"/>
      <c r="B2946" s="4"/>
      <c r="C2946" s="4"/>
      <c r="D2946" s="4"/>
      <c r="E2946" s="4"/>
      <c r="F2946" s="4"/>
      <c r="G2946" s="4"/>
      <c r="H2946" s="4"/>
      <c r="I2946" s="4"/>
      <c r="J2946" s="4"/>
      <c r="K2946" s="4"/>
      <c r="L2946" s="4"/>
      <c r="M2946" s="4"/>
      <c r="N2946" s="4"/>
      <c r="O2946" s="4"/>
      <c r="P2946" s="4"/>
      <c r="Q2946" s="4"/>
      <c r="R2946" s="4"/>
      <c r="S2946" s="4"/>
      <c r="T2946" s="4"/>
      <c r="U2946" s="4"/>
      <c r="V2946" s="4"/>
      <c r="W2946" s="4"/>
      <c r="X2946" s="4"/>
      <c r="Y2946" s="4"/>
      <c r="Z2946" s="4"/>
      <c r="AA2946" s="4"/>
      <c r="AB2946" s="5"/>
    </row>
    <row r="2947" spans="1:28" x14ac:dyDescent="0.35">
      <c r="A2947" s="3"/>
      <c r="B2947" s="4"/>
      <c r="C2947" s="4"/>
      <c r="D2947" s="4"/>
      <c r="E2947" s="4"/>
      <c r="F2947" s="4"/>
      <c r="G2947" s="4"/>
      <c r="H2947" s="4"/>
      <c r="I2947" s="4"/>
      <c r="J2947" s="4"/>
      <c r="K2947" s="4"/>
      <c r="L2947" s="4"/>
      <c r="M2947" s="4"/>
      <c r="N2947" s="4"/>
      <c r="O2947" s="4"/>
      <c r="P2947" s="4"/>
      <c r="Q2947" s="4"/>
      <c r="R2947" s="4"/>
      <c r="S2947" s="4"/>
      <c r="T2947" s="4"/>
      <c r="U2947" s="4"/>
      <c r="V2947" s="4"/>
      <c r="W2947" s="4"/>
      <c r="X2947" s="4"/>
      <c r="Y2947" s="4"/>
      <c r="Z2947" s="4"/>
      <c r="AA2947" s="4"/>
      <c r="AB2947" s="5"/>
    </row>
    <row r="2948" spans="1:28" x14ac:dyDescent="0.35">
      <c r="A2948" s="3"/>
      <c r="B2948" s="4"/>
      <c r="C2948" s="4"/>
      <c r="D2948" s="4"/>
      <c r="E2948" s="4"/>
      <c r="F2948" s="4"/>
      <c r="G2948" s="4"/>
      <c r="H2948" s="4"/>
      <c r="I2948" s="4"/>
      <c r="J2948" s="4"/>
      <c r="K2948" s="4"/>
      <c r="L2948" s="4"/>
      <c r="M2948" s="4"/>
      <c r="N2948" s="4"/>
      <c r="O2948" s="4"/>
      <c r="P2948" s="4"/>
      <c r="Q2948" s="4"/>
      <c r="R2948" s="4"/>
      <c r="S2948" s="4"/>
      <c r="T2948" s="4"/>
      <c r="U2948" s="4"/>
      <c r="V2948" s="4"/>
      <c r="W2948" s="4"/>
      <c r="X2948" s="4"/>
      <c r="Y2948" s="4"/>
      <c r="Z2948" s="4"/>
      <c r="AA2948" s="4"/>
      <c r="AB2948" s="5"/>
    </row>
    <row r="2949" spans="1:28" x14ac:dyDescent="0.35">
      <c r="A2949" s="3"/>
      <c r="B2949" s="4"/>
      <c r="C2949" s="4"/>
      <c r="D2949" s="4"/>
      <c r="E2949" s="4"/>
      <c r="F2949" s="4"/>
      <c r="G2949" s="4"/>
      <c r="H2949" s="4"/>
      <c r="I2949" s="4"/>
      <c r="J2949" s="4"/>
      <c r="K2949" s="4"/>
      <c r="L2949" s="4"/>
      <c r="M2949" s="4"/>
      <c r="N2949" s="4"/>
      <c r="O2949" s="4"/>
      <c r="P2949" s="4"/>
      <c r="Q2949" s="4"/>
      <c r="R2949" s="4"/>
      <c r="S2949" s="4"/>
      <c r="T2949" s="4"/>
      <c r="U2949" s="4"/>
      <c r="V2949" s="4"/>
      <c r="W2949" s="4"/>
      <c r="X2949" s="4"/>
      <c r="Y2949" s="4"/>
      <c r="Z2949" s="4"/>
      <c r="AA2949" s="4"/>
      <c r="AB2949" s="5"/>
    </row>
    <row r="2950" spans="1:28" x14ac:dyDescent="0.35">
      <c r="A2950" s="3"/>
      <c r="B2950" s="4"/>
      <c r="C2950" s="4"/>
      <c r="D2950" s="4"/>
      <c r="E2950" s="4"/>
      <c r="F2950" s="4"/>
      <c r="G2950" s="4"/>
      <c r="H2950" s="4"/>
      <c r="I2950" s="4"/>
      <c r="J2950" s="4"/>
      <c r="K2950" s="4"/>
      <c r="L2950" s="4"/>
      <c r="M2950" s="4"/>
      <c r="N2950" s="4"/>
      <c r="O2950" s="4"/>
      <c r="P2950" s="4"/>
      <c r="Q2950" s="4"/>
      <c r="R2950" s="4"/>
      <c r="S2950" s="4"/>
      <c r="T2950" s="4"/>
      <c r="U2950" s="4"/>
      <c r="V2950" s="4"/>
      <c r="W2950" s="4"/>
      <c r="X2950" s="4"/>
      <c r="Y2950" s="4"/>
      <c r="Z2950" s="4"/>
      <c r="AA2950" s="4"/>
      <c r="AB2950" s="5"/>
    </row>
    <row r="2951" spans="1:28" x14ac:dyDescent="0.35">
      <c r="A2951" s="3"/>
      <c r="B2951" s="4"/>
      <c r="C2951" s="4"/>
      <c r="D2951" s="4"/>
      <c r="E2951" s="4"/>
      <c r="F2951" s="4"/>
      <c r="G2951" s="4"/>
      <c r="H2951" s="4"/>
      <c r="I2951" s="4"/>
      <c r="J2951" s="4"/>
      <c r="K2951" s="4"/>
      <c r="L2951" s="4"/>
      <c r="M2951" s="4"/>
      <c r="N2951" s="4"/>
      <c r="O2951" s="4"/>
      <c r="P2951" s="4"/>
      <c r="Q2951" s="4"/>
      <c r="R2951" s="4"/>
      <c r="S2951" s="4"/>
      <c r="T2951" s="4"/>
      <c r="U2951" s="4"/>
      <c r="V2951" s="4"/>
      <c r="W2951" s="4"/>
      <c r="X2951" s="4"/>
      <c r="Y2951" s="4"/>
      <c r="Z2951" s="4"/>
      <c r="AA2951" s="4"/>
      <c r="AB2951" s="5"/>
    </row>
    <row r="2952" spans="1:28" x14ac:dyDescent="0.35">
      <c r="A2952" s="3"/>
      <c r="B2952" s="4"/>
      <c r="C2952" s="4"/>
      <c r="D2952" s="4"/>
      <c r="E2952" s="4"/>
      <c r="F2952" s="4"/>
      <c r="G2952" s="4"/>
      <c r="H2952" s="4"/>
      <c r="I2952" s="4"/>
      <c r="J2952" s="4"/>
      <c r="K2952" s="4"/>
      <c r="L2952" s="4"/>
      <c r="M2952" s="4"/>
      <c r="N2952" s="4"/>
      <c r="O2952" s="4"/>
      <c r="P2952" s="4"/>
      <c r="Q2952" s="4"/>
      <c r="R2952" s="4"/>
      <c r="S2952" s="4"/>
      <c r="T2952" s="4"/>
      <c r="U2952" s="4"/>
      <c r="V2952" s="4"/>
      <c r="W2952" s="4"/>
      <c r="X2952" s="4"/>
      <c r="Y2952" s="4"/>
      <c r="Z2952" s="4"/>
      <c r="AA2952" s="4"/>
      <c r="AB2952" s="5"/>
    </row>
    <row r="2953" spans="1:28" x14ac:dyDescent="0.35">
      <c r="A2953" s="3"/>
      <c r="B2953" s="4"/>
      <c r="C2953" s="4"/>
      <c r="D2953" s="4"/>
      <c r="E2953" s="4"/>
      <c r="F2953" s="4"/>
      <c r="G2953" s="4"/>
      <c r="H2953" s="4"/>
      <c r="I2953" s="4"/>
      <c r="J2953" s="4"/>
      <c r="K2953" s="4"/>
      <c r="L2953" s="4"/>
      <c r="M2953" s="4"/>
      <c r="N2953" s="4"/>
      <c r="O2953" s="4"/>
      <c r="P2953" s="4"/>
      <c r="Q2953" s="4"/>
      <c r="R2953" s="4"/>
      <c r="S2953" s="4"/>
      <c r="T2953" s="4"/>
      <c r="U2953" s="4"/>
      <c r="V2953" s="4"/>
      <c r="W2953" s="4"/>
      <c r="X2953" s="4"/>
      <c r="Y2953" s="4"/>
      <c r="Z2953" s="4"/>
      <c r="AA2953" s="4"/>
      <c r="AB2953" s="5"/>
    </row>
    <row r="2954" spans="1:28" x14ac:dyDescent="0.35">
      <c r="A2954" s="3"/>
      <c r="B2954" s="4"/>
      <c r="C2954" s="4"/>
      <c r="D2954" s="4"/>
      <c r="E2954" s="4"/>
      <c r="F2954" s="4"/>
      <c r="G2954" s="4"/>
      <c r="H2954" s="4"/>
      <c r="I2954" s="4"/>
      <c r="J2954" s="4"/>
      <c r="K2954" s="4"/>
      <c r="L2954" s="4"/>
      <c r="M2954" s="4"/>
      <c r="N2954" s="4"/>
      <c r="O2954" s="4"/>
      <c r="P2954" s="4"/>
      <c r="Q2954" s="4"/>
      <c r="R2954" s="4"/>
      <c r="S2954" s="4"/>
      <c r="T2954" s="4"/>
      <c r="U2954" s="4"/>
      <c r="V2954" s="4"/>
      <c r="W2954" s="4"/>
      <c r="X2954" s="4"/>
      <c r="Y2954" s="4"/>
      <c r="Z2954" s="4"/>
      <c r="AA2954" s="4"/>
      <c r="AB2954" s="5"/>
    </row>
    <row r="2955" spans="1:28" x14ac:dyDescent="0.35">
      <c r="A2955" s="3"/>
      <c r="B2955" s="4"/>
      <c r="C2955" s="4"/>
      <c r="D2955" s="4"/>
      <c r="E2955" s="4"/>
      <c r="F2955" s="4"/>
      <c r="G2955" s="4"/>
      <c r="H2955" s="4"/>
      <c r="I2955" s="4"/>
      <c r="J2955" s="4"/>
      <c r="K2955" s="4"/>
      <c r="L2955" s="4"/>
      <c r="M2955" s="4"/>
      <c r="N2955" s="4"/>
      <c r="O2955" s="4"/>
      <c r="P2955" s="4"/>
      <c r="Q2955" s="4"/>
      <c r="R2955" s="4"/>
      <c r="S2955" s="4"/>
      <c r="T2955" s="4"/>
      <c r="U2955" s="4"/>
      <c r="V2955" s="4"/>
      <c r="W2955" s="4"/>
      <c r="X2955" s="4"/>
      <c r="Y2955" s="4"/>
      <c r="Z2955" s="4"/>
      <c r="AA2955" s="4"/>
      <c r="AB2955" s="5"/>
    </row>
    <row r="2956" spans="1:28" x14ac:dyDescent="0.35">
      <c r="A2956" s="3"/>
      <c r="B2956" s="4"/>
      <c r="C2956" s="4"/>
      <c r="D2956" s="4"/>
      <c r="E2956" s="4"/>
      <c r="F2956" s="4"/>
      <c r="G2956" s="4"/>
      <c r="H2956" s="4"/>
      <c r="I2956" s="4"/>
      <c r="J2956" s="4"/>
      <c r="K2956" s="4"/>
      <c r="L2956" s="4"/>
      <c r="M2956" s="4"/>
      <c r="N2956" s="4"/>
      <c r="O2956" s="4"/>
      <c r="P2956" s="4"/>
      <c r="Q2956" s="4"/>
      <c r="R2956" s="4"/>
      <c r="S2956" s="4"/>
      <c r="T2956" s="4"/>
      <c r="U2956" s="4"/>
      <c r="V2956" s="4"/>
      <c r="W2956" s="4"/>
      <c r="X2956" s="4"/>
      <c r="Y2956" s="4"/>
      <c r="Z2956" s="4"/>
      <c r="AA2956" s="4"/>
      <c r="AB2956" s="5"/>
    </row>
    <row r="2957" spans="1:28" x14ac:dyDescent="0.35">
      <c r="A2957" s="3"/>
      <c r="B2957" s="4"/>
      <c r="C2957" s="4"/>
      <c r="D2957" s="4"/>
      <c r="E2957" s="4"/>
      <c r="F2957" s="4"/>
      <c r="G2957" s="4"/>
      <c r="H2957" s="4"/>
      <c r="I2957" s="4"/>
      <c r="J2957" s="4"/>
      <c r="K2957" s="4"/>
      <c r="L2957" s="4"/>
      <c r="M2957" s="4"/>
      <c r="N2957" s="4"/>
      <c r="O2957" s="4"/>
      <c r="P2957" s="4"/>
      <c r="Q2957" s="4"/>
      <c r="R2957" s="4"/>
      <c r="S2957" s="4"/>
      <c r="T2957" s="4"/>
      <c r="U2957" s="4"/>
      <c r="V2957" s="4"/>
      <c r="W2957" s="4"/>
      <c r="X2957" s="4"/>
      <c r="Y2957" s="4"/>
      <c r="Z2957" s="4"/>
      <c r="AA2957" s="4"/>
      <c r="AB2957" s="5"/>
    </row>
    <row r="2958" spans="1:28" x14ac:dyDescent="0.35">
      <c r="A2958" s="3"/>
      <c r="B2958" s="4"/>
      <c r="C2958" s="4"/>
      <c r="D2958" s="4"/>
      <c r="E2958" s="4"/>
      <c r="F2958" s="4"/>
      <c r="G2958" s="4"/>
      <c r="H2958" s="4"/>
      <c r="I2958" s="4"/>
      <c r="J2958" s="4"/>
      <c r="K2958" s="4"/>
      <c r="L2958" s="4"/>
      <c r="M2958" s="4"/>
      <c r="N2958" s="4"/>
      <c r="O2958" s="4"/>
      <c r="P2958" s="4"/>
      <c r="Q2958" s="4"/>
      <c r="R2958" s="4"/>
      <c r="S2958" s="4"/>
      <c r="T2958" s="4"/>
      <c r="U2958" s="4"/>
      <c r="V2958" s="4"/>
      <c r="W2958" s="4"/>
      <c r="X2958" s="4"/>
      <c r="Y2958" s="4"/>
      <c r="Z2958" s="4"/>
      <c r="AA2958" s="4"/>
      <c r="AB2958" s="5"/>
    </row>
    <row r="2959" spans="1:28" x14ac:dyDescent="0.35">
      <c r="A2959" s="3"/>
      <c r="B2959" s="4"/>
      <c r="C2959" s="4"/>
      <c r="D2959" s="4"/>
      <c r="E2959" s="4"/>
      <c r="F2959" s="4"/>
      <c r="G2959" s="4"/>
      <c r="H2959" s="4"/>
      <c r="I2959" s="4"/>
      <c r="J2959" s="4"/>
      <c r="K2959" s="4"/>
      <c r="L2959" s="4"/>
      <c r="M2959" s="4"/>
      <c r="N2959" s="4"/>
      <c r="O2959" s="4"/>
      <c r="P2959" s="4"/>
      <c r="Q2959" s="4"/>
      <c r="R2959" s="4"/>
      <c r="S2959" s="4"/>
      <c r="T2959" s="4"/>
      <c r="U2959" s="4"/>
      <c r="V2959" s="4"/>
      <c r="W2959" s="4"/>
      <c r="X2959" s="4"/>
      <c r="Y2959" s="4"/>
      <c r="Z2959" s="4"/>
      <c r="AA2959" s="4"/>
      <c r="AB2959" s="5"/>
    </row>
    <row r="2960" spans="1:28" x14ac:dyDescent="0.35">
      <c r="A2960" s="3"/>
      <c r="B2960" s="4"/>
      <c r="C2960" s="4"/>
      <c r="D2960" s="4"/>
      <c r="E2960" s="4"/>
      <c r="F2960" s="4"/>
      <c r="G2960" s="4"/>
      <c r="H2960" s="4"/>
      <c r="I2960" s="4"/>
      <c r="J2960" s="4"/>
      <c r="K2960" s="4"/>
      <c r="L2960" s="4"/>
      <c r="M2960" s="4"/>
      <c r="N2960" s="4"/>
      <c r="O2960" s="4"/>
      <c r="P2960" s="4"/>
      <c r="Q2960" s="4"/>
      <c r="R2960" s="4"/>
      <c r="S2960" s="4"/>
      <c r="T2960" s="4"/>
      <c r="U2960" s="4"/>
      <c r="V2960" s="4"/>
      <c r="W2960" s="4"/>
      <c r="X2960" s="4"/>
      <c r="Y2960" s="4"/>
      <c r="Z2960" s="4"/>
      <c r="AA2960" s="4"/>
      <c r="AB2960" s="5"/>
    </row>
    <row r="2961" spans="1:28" x14ac:dyDescent="0.35">
      <c r="A2961" s="3"/>
      <c r="B2961" s="4"/>
      <c r="C2961" s="4"/>
      <c r="D2961" s="4"/>
      <c r="E2961" s="4"/>
      <c r="F2961" s="4"/>
      <c r="G2961" s="4"/>
      <c r="H2961" s="4"/>
      <c r="I2961" s="4"/>
      <c r="J2961" s="4"/>
      <c r="K2961" s="4"/>
      <c r="L2961" s="4"/>
      <c r="M2961" s="4"/>
      <c r="N2961" s="4"/>
      <c r="O2961" s="4"/>
      <c r="P2961" s="4"/>
      <c r="Q2961" s="4"/>
      <c r="R2961" s="4"/>
      <c r="S2961" s="4"/>
      <c r="T2961" s="4"/>
      <c r="U2961" s="4"/>
      <c r="V2961" s="4"/>
      <c r="W2961" s="4"/>
      <c r="X2961" s="4"/>
      <c r="Y2961" s="4"/>
      <c r="Z2961" s="4"/>
      <c r="AA2961" s="4"/>
      <c r="AB2961" s="5"/>
    </row>
    <row r="2962" spans="1:28" x14ac:dyDescent="0.35">
      <c r="A2962" s="3"/>
      <c r="B2962" s="4"/>
      <c r="C2962" s="4"/>
      <c r="D2962" s="4"/>
      <c r="E2962" s="4"/>
      <c r="F2962" s="4"/>
      <c r="G2962" s="4"/>
      <c r="H2962" s="4"/>
      <c r="I2962" s="4"/>
      <c r="J2962" s="4"/>
      <c r="K2962" s="4"/>
      <c r="L2962" s="4"/>
      <c r="M2962" s="4"/>
      <c r="N2962" s="4"/>
      <c r="O2962" s="4"/>
      <c r="P2962" s="4"/>
      <c r="Q2962" s="4"/>
      <c r="R2962" s="4"/>
      <c r="S2962" s="4"/>
      <c r="T2962" s="4"/>
      <c r="U2962" s="4"/>
      <c r="V2962" s="4"/>
      <c r="W2962" s="4"/>
      <c r="X2962" s="4"/>
      <c r="Y2962" s="4"/>
      <c r="Z2962" s="4"/>
      <c r="AA2962" s="4"/>
      <c r="AB2962" s="5"/>
    </row>
    <row r="2963" spans="1:28" x14ac:dyDescent="0.35">
      <c r="A2963" s="3"/>
      <c r="B2963" s="4"/>
      <c r="C2963" s="4"/>
      <c r="D2963" s="4"/>
      <c r="E2963" s="4"/>
      <c r="F2963" s="4"/>
      <c r="G2963" s="4"/>
      <c r="H2963" s="4"/>
      <c r="I2963" s="4"/>
      <c r="J2963" s="4"/>
      <c r="K2963" s="4"/>
      <c r="L2963" s="4"/>
      <c r="M2963" s="4"/>
      <c r="N2963" s="4"/>
      <c r="O2963" s="4"/>
      <c r="P2963" s="4"/>
      <c r="Q2963" s="4"/>
      <c r="R2963" s="4"/>
      <c r="S2963" s="4"/>
      <c r="T2963" s="4"/>
      <c r="U2963" s="4"/>
      <c r="V2963" s="4"/>
      <c r="W2963" s="4"/>
      <c r="X2963" s="4"/>
      <c r="Y2963" s="4"/>
      <c r="Z2963" s="4"/>
      <c r="AA2963" s="4"/>
      <c r="AB2963" s="5"/>
    </row>
    <row r="2964" spans="1:28" x14ac:dyDescent="0.35">
      <c r="A2964" s="3"/>
      <c r="B2964" s="4"/>
      <c r="C2964" s="4"/>
      <c r="D2964" s="4"/>
      <c r="E2964" s="4"/>
      <c r="F2964" s="4"/>
      <c r="G2964" s="4"/>
      <c r="H2964" s="4"/>
      <c r="I2964" s="4"/>
      <c r="J2964" s="4"/>
      <c r="K2964" s="4"/>
      <c r="L2964" s="4"/>
      <c r="M2964" s="4"/>
      <c r="N2964" s="4"/>
      <c r="O2964" s="4"/>
      <c r="P2964" s="4"/>
      <c r="Q2964" s="4"/>
      <c r="R2964" s="4"/>
      <c r="S2964" s="4"/>
      <c r="T2964" s="4"/>
      <c r="U2964" s="4"/>
      <c r="V2964" s="4"/>
      <c r="W2964" s="4"/>
      <c r="X2964" s="4"/>
      <c r="Y2964" s="4"/>
      <c r="Z2964" s="4"/>
      <c r="AA2964" s="4"/>
      <c r="AB2964" s="5"/>
    </row>
    <row r="2965" spans="1:28" x14ac:dyDescent="0.35">
      <c r="A2965" s="3"/>
      <c r="B2965" s="4"/>
      <c r="C2965" s="4"/>
      <c r="D2965" s="4"/>
      <c r="E2965" s="4"/>
      <c r="F2965" s="4"/>
      <c r="G2965" s="4"/>
      <c r="H2965" s="4"/>
      <c r="I2965" s="4"/>
      <c r="J2965" s="4"/>
      <c r="K2965" s="4"/>
      <c r="L2965" s="4"/>
      <c r="M2965" s="4"/>
      <c r="N2965" s="4"/>
      <c r="O2965" s="4"/>
      <c r="P2965" s="4"/>
      <c r="Q2965" s="4"/>
      <c r="R2965" s="4"/>
      <c r="S2965" s="4"/>
      <c r="T2965" s="4"/>
      <c r="U2965" s="4"/>
      <c r="V2965" s="4"/>
      <c r="W2965" s="4"/>
      <c r="X2965" s="4"/>
      <c r="Y2965" s="4"/>
      <c r="Z2965" s="4"/>
      <c r="AA2965" s="4"/>
      <c r="AB2965" s="5"/>
    </row>
    <row r="2966" spans="1:28" x14ac:dyDescent="0.35">
      <c r="A2966" s="3"/>
      <c r="B2966" s="4"/>
      <c r="C2966" s="4"/>
      <c r="D2966" s="4"/>
      <c r="E2966" s="4"/>
      <c r="F2966" s="4"/>
      <c r="G2966" s="4"/>
      <c r="H2966" s="4"/>
      <c r="I2966" s="4"/>
      <c r="J2966" s="4"/>
      <c r="K2966" s="4"/>
      <c r="L2966" s="4"/>
      <c r="M2966" s="4"/>
      <c r="N2966" s="4"/>
      <c r="O2966" s="4"/>
      <c r="P2966" s="4"/>
      <c r="Q2966" s="4"/>
      <c r="R2966" s="4"/>
      <c r="S2966" s="4"/>
      <c r="T2966" s="4"/>
      <c r="U2966" s="4"/>
      <c r="V2966" s="4"/>
      <c r="W2966" s="4"/>
      <c r="X2966" s="4"/>
      <c r="Y2966" s="4"/>
      <c r="Z2966" s="4"/>
      <c r="AA2966" s="4"/>
      <c r="AB2966" s="5"/>
    </row>
    <row r="2967" spans="1:28" x14ac:dyDescent="0.35">
      <c r="A2967" s="3"/>
      <c r="B2967" s="4"/>
      <c r="C2967" s="4"/>
      <c r="D2967" s="4"/>
      <c r="E2967" s="4"/>
      <c r="F2967" s="4"/>
      <c r="G2967" s="4"/>
      <c r="H2967" s="4"/>
      <c r="I2967" s="4"/>
      <c r="J2967" s="4"/>
      <c r="K2967" s="4"/>
      <c r="L2967" s="4"/>
      <c r="M2967" s="4"/>
      <c r="N2967" s="4"/>
      <c r="O2967" s="4"/>
      <c r="P2967" s="4"/>
      <c r="Q2967" s="4"/>
      <c r="R2967" s="4"/>
      <c r="S2967" s="4"/>
      <c r="T2967" s="4"/>
      <c r="U2967" s="4"/>
      <c r="V2967" s="4"/>
      <c r="W2967" s="4"/>
      <c r="X2967" s="4"/>
      <c r="Y2967" s="4"/>
      <c r="Z2967" s="4"/>
      <c r="AA2967" s="4"/>
      <c r="AB2967" s="5"/>
    </row>
    <row r="2968" spans="1:28" x14ac:dyDescent="0.35">
      <c r="A2968" s="3"/>
      <c r="B2968" s="4"/>
      <c r="C2968" s="4"/>
      <c r="D2968" s="4"/>
      <c r="E2968" s="4"/>
      <c r="F2968" s="4"/>
      <c r="G2968" s="4"/>
      <c r="H2968" s="4"/>
      <c r="I2968" s="4"/>
      <c r="J2968" s="4"/>
      <c r="K2968" s="4"/>
      <c r="L2968" s="4"/>
      <c r="M2968" s="4"/>
      <c r="N2968" s="4"/>
      <c r="O2968" s="4"/>
      <c r="P2968" s="4"/>
      <c r="Q2968" s="4"/>
      <c r="R2968" s="4"/>
      <c r="S2968" s="4"/>
      <c r="T2968" s="4"/>
      <c r="U2968" s="4"/>
      <c r="V2968" s="4"/>
      <c r="W2968" s="4"/>
      <c r="X2968" s="4"/>
      <c r="Y2968" s="4"/>
      <c r="Z2968" s="4"/>
      <c r="AA2968" s="4"/>
      <c r="AB2968" s="5"/>
    </row>
    <row r="2969" spans="1:28" x14ac:dyDescent="0.35">
      <c r="A2969" s="3"/>
      <c r="B2969" s="4"/>
      <c r="C2969" s="4"/>
      <c r="D2969" s="4"/>
      <c r="E2969" s="4"/>
      <c r="F2969" s="4"/>
      <c r="G2969" s="4"/>
      <c r="H2969" s="4"/>
      <c r="I2969" s="4"/>
      <c r="J2969" s="4"/>
      <c r="K2969" s="4"/>
      <c r="L2969" s="4"/>
      <c r="M2969" s="4"/>
      <c r="N2969" s="4"/>
      <c r="O2969" s="4"/>
      <c r="P2969" s="4"/>
      <c r="Q2969" s="4"/>
      <c r="R2969" s="4"/>
      <c r="S2969" s="4"/>
      <c r="T2969" s="4"/>
      <c r="U2969" s="4"/>
      <c r="V2969" s="4"/>
      <c r="W2969" s="4"/>
      <c r="X2969" s="4"/>
      <c r="Y2969" s="4"/>
      <c r="Z2969" s="4"/>
      <c r="AA2969" s="4"/>
      <c r="AB2969" s="5"/>
    </row>
    <row r="2970" spans="1:28" x14ac:dyDescent="0.35">
      <c r="A2970" s="3"/>
      <c r="B2970" s="4"/>
      <c r="C2970" s="4"/>
      <c r="D2970" s="4"/>
      <c r="E2970" s="4"/>
      <c r="F2970" s="4"/>
      <c r="G2970" s="4"/>
      <c r="H2970" s="4"/>
      <c r="I2970" s="4"/>
      <c r="J2970" s="4"/>
      <c r="K2970" s="4"/>
      <c r="L2970" s="4"/>
      <c r="M2970" s="4"/>
      <c r="N2970" s="4"/>
      <c r="O2970" s="4"/>
      <c r="P2970" s="4"/>
      <c r="Q2970" s="4"/>
      <c r="R2970" s="4"/>
      <c r="S2970" s="4"/>
      <c r="T2970" s="4"/>
      <c r="U2970" s="4"/>
      <c r="V2970" s="4"/>
      <c r="W2970" s="4"/>
      <c r="X2970" s="4"/>
      <c r="Y2970" s="4"/>
      <c r="Z2970" s="4"/>
      <c r="AA2970" s="4"/>
      <c r="AB2970" s="5"/>
    </row>
    <row r="2971" spans="1:28" x14ac:dyDescent="0.35">
      <c r="A2971" s="3"/>
      <c r="B2971" s="4"/>
      <c r="C2971" s="4"/>
      <c r="D2971" s="4"/>
      <c r="E2971" s="4"/>
      <c r="F2971" s="4"/>
      <c r="G2971" s="4"/>
      <c r="H2971" s="4"/>
      <c r="I2971" s="4"/>
      <c r="J2971" s="4"/>
      <c r="K2971" s="4"/>
      <c r="L2971" s="4"/>
      <c r="M2971" s="4"/>
      <c r="N2971" s="4"/>
      <c r="O2971" s="4"/>
      <c r="P2971" s="4"/>
      <c r="Q2971" s="4"/>
      <c r="R2971" s="4"/>
      <c r="S2971" s="4"/>
      <c r="T2971" s="4"/>
      <c r="U2971" s="4"/>
      <c r="V2971" s="4"/>
      <c r="W2971" s="4"/>
      <c r="X2971" s="4"/>
      <c r="Y2971" s="4"/>
      <c r="Z2971" s="4"/>
      <c r="AA2971" s="4"/>
      <c r="AB2971" s="5"/>
    </row>
    <row r="2972" spans="1:28" x14ac:dyDescent="0.35">
      <c r="A2972" s="3"/>
      <c r="B2972" s="4"/>
      <c r="C2972" s="4"/>
      <c r="D2972" s="4"/>
      <c r="E2972" s="4"/>
      <c r="F2972" s="4"/>
      <c r="G2972" s="4"/>
      <c r="H2972" s="4"/>
      <c r="I2972" s="4"/>
      <c r="J2972" s="4"/>
      <c r="K2972" s="4"/>
      <c r="L2972" s="4"/>
      <c r="M2972" s="4"/>
      <c r="N2972" s="4"/>
      <c r="O2972" s="4"/>
      <c r="P2972" s="4"/>
      <c r="Q2972" s="4"/>
      <c r="R2972" s="4"/>
      <c r="S2972" s="4"/>
      <c r="T2972" s="4"/>
      <c r="U2972" s="4"/>
      <c r="V2972" s="4"/>
      <c r="W2972" s="4"/>
      <c r="X2972" s="4"/>
      <c r="Y2972" s="4"/>
      <c r="Z2972" s="4"/>
      <c r="AA2972" s="4"/>
      <c r="AB2972" s="5"/>
    </row>
    <row r="2973" spans="1:28" x14ac:dyDescent="0.35">
      <c r="A2973" s="3"/>
      <c r="B2973" s="4"/>
      <c r="C2973" s="4"/>
      <c r="D2973" s="4"/>
      <c r="E2973" s="4"/>
      <c r="F2973" s="4"/>
      <c r="G2973" s="4"/>
      <c r="H2973" s="4"/>
      <c r="I2973" s="4"/>
      <c r="J2973" s="4"/>
      <c r="K2973" s="4"/>
      <c r="L2973" s="4"/>
      <c r="M2973" s="4"/>
      <c r="N2973" s="4"/>
      <c r="O2973" s="4"/>
      <c r="P2973" s="4"/>
      <c r="Q2973" s="4"/>
      <c r="R2973" s="4"/>
      <c r="S2973" s="4"/>
      <c r="T2973" s="4"/>
      <c r="U2973" s="4"/>
      <c r="V2973" s="4"/>
      <c r="W2973" s="4"/>
      <c r="X2973" s="4"/>
      <c r="Y2973" s="4"/>
      <c r="Z2973" s="4"/>
      <c r="AA2973" s="4"/>
      <c r="AB2973" s="5"/>
    </row>
    <row r="2974" spans="1:28" x14ac:dyDescent="0.35">
      <c r="A2974" s="3"/>
      <c r="B2974" s="4"/>
      <c r="C2974" s="4"/>
      <c r="D2974" s="4"/>
      <c r="E2974" s="4"/>
      <c r="F2974" s="4"/>
      <c r="G2974" s="4"/>
      <c r="H2974" s="4"/>
      <c r="I2974" s="4"/>
      <c r="J2974" s="4"/>
      <c r="K2974" s="4"/>
      <c r="L2974" s="4"/>
      <c r="M2974" s="4"/>
      <c r="N2974" s="4"/>
      <c r="O2974" s="4"/>
      <c r="P2974" s="4"/>
      <c r="Q2974" s="4"/>
      <c r="R2974" s="4"/>
      <c r="S2974" s="4"/>
      <c r="T2974" s="4"/>
      <c r="U2974" s="4"/>
      <c r="V2974" s="4"/>
      <c r="W2974" s="4"/>
      <c r="X2974" s="4"/>
      <c r="Y2974" s="4"/>
      <c r="Z2974" s="4"/>
      <c r="AA2974" s="4"/>
      <c r="AB2974" s="5"/>
    </row>
    <row r="2975" spans="1:28" x14ac:dyDescent="0.35">
      <c r="A2975" s="3"/>
      <c r="B2975" s="4"/>
      <c r="C2975" s="4"/>
      <c r="D2975" s="4"/>
      <c r="E2975" s="4"/>
      <c r="F2975" s="4"/>
      <c r="G2975" s="4"/>
      <c r="H2975" s="4"/>
      <c r="I2975" s="4"/>
      <c r="J2975" s="4"/>
      <c r="K2975" s="4"/>
      <c r="L2975" s="4"/>
      <c r="M2975" s="4"/>
      <c r="N2975" s="4"/>
      <c r="O2975" s="4"/>
      <c r="P2975" s="4"/>
      <c r="Q2975" s="4"/>
      <c r="R2975" s="4"/>
      <c r="S2975" s="4"/>
      <c r="T2975" s="4"/>
      <c r="U2975" s="4"/>
      <c r="V2975" s="4"/>
      <c r="W2975" s="4"/>
      <c r="X2975" s="4"/>
      <c r="Y2975" s="4"/>
      <c r="Z2975" s="4"/>
      <c r="AA2975" s="4"/>
      <c r="AB2975" s="5"/>
    </row>
    <row r="2976" spans="1:28" x14ac:dyDescent="0.35">
      <c r="A2976" s="3"/>
      <c r="B2976" s="4"/>
      <c r="C2976" s="4"/>
      <c r="D2976" s="4"/>
      <c r="E2976" s="4"/>
      <c r="F2976" s="4"/>
      <c r="G2976" s="4"/>
      <c r="H2976" s="4"/>
      <c r="I2976" s="4"/>
      <c r="J2976" s="4"/>
      <c r="K2976" s="4"/>
      <c r="L2976" s="4"/>
      <c r="M2976" s="4"/>
      <c r="N2976" s="4"/>
      <c r="O2976" s="4"/>
      <c r="P2976" s="4"/>
      <c r="Q2976" s="4"/>
      <c r="R2976" s="4"/>
      <c r="S2976" s="4"/>
      <c r="T2976" s="4"/>
      <c r="U2976" s="4"/>
      <c r="V2976" s="4"/>
      <c r="W2976" s="4"/>
      <c r="X2976" s="4"/>
      <c r="Y2976" s="4"/>
      <c r="Z2976" s="4"/>
      <c r="AA2976" s="4"/>
      <c r="AB2976" s="5"/>
    </row>
    <row r="2977" spans="1:28" x14ac:dyDescent="0.35">
      <c r="A2977" s="3"/>
      <c r="B2977" s="4"/>
      <c r="C2977" s="4"/>
      <c r="D2977" s="4"/>
      <c r="E2977" s="4"/>
      <c r="F2977" s="4"/>
      <c r="G2977" s="4"/>
      <c r="H2977" s="4"/>
      <c r="I2977" s="4"/>
      <c r="J2977" s="4"/>
      <c r="K2977" s="4"/>
      <c r="L2977" s="4"/>
      <c r="M2977" s="4"/>
      <c r="N2977" s="4"/>
      <c r="O2977" s="4"/>
      <c r="P2977" s="4"/>
      <c r="Q2977" s="4"/>
      <c r="R2977" s="4"/>
      <c r="S2977" s="4"/>
      <c r="T2977" s="4"/>
      <c r="U2977" s="4"/>
      <c r="V2977" s="4"/>
      <c r="W2977" s="4"/>
      <c r="X2977" s="4"/>
      <c r="Y2977" s="4"/>
      <c r="Z2977" s="4"/>
      <c r="AA2977" s="4"/>
      <c r="AB2977" s="5"/>
    </row>
    <row r="2978" spans="1:28" x14ac:dyDescent="0.35">
      <c r="A2978" s="3"/>
      <c r="B2978" s="4"/>
      <c r="C2978" s="4"/>
      <c r="D2978" s="4"/>
      <c r="E2978" s="4"/>
      <c r="F2978" s="4"/>
      <c r="G2978" s="4"/>
      <c r="H2978" s="4"/>
      <c r="I2978" s="4"/>
      <c r="J2978" s="4"/>
      <c r="K2978" s="4"/>
      <c r="L2978" s="4"/>
      <c r="M2978" s="4"/>
      <c r="N2978" s="4"/>
      <c r="O2978" s="4"/>
      <c r="P2978" s="4"/>
      <c r="Q2978" s="4"/>
      <c r="R2978" s="4"/>
      <c r="S2978" s="4"/>
      <c r="T2978" s="4"/>
      <c r="U2978" s="4"/>
      <c r="V2978" s="4"/>
      <c r="W2978" s="4"/>
      <c r="X2978" s="4"/>
      <c r="Y2978" s="4"/>
      <c r="Z2978" s="4"/>
      <c r="AA2978" s="4"/>
      <c r="AB2978" s="5"/>
    </row>
    <row r="2979" spans="1:28" x14ac:dyDescent="0.35">
      <c r="A2979" s="3"/>
      <c r="B2979" s="4"/>
      <c r="C2979" s="4"/>
      <c r="D2979" s="4"/>
      <c r="E2979" s="4"/>
      <c r="F2979" s="4"/>
      <c r="G2979" s="4"/>
      <c r="H2979" s="4"/>
      <c r="I2979" s="4"/>
      <c r="J2979" s="4"/>
      <c r="K2979" s="4"/>
      <c r="L2979" s="4"/>
      <c r="M2979" s="4"/>
      <c r="N2979" s="4"/>
      <c r="O2979" s="4"/>
      <c r="P2979" s="4"/>
      <c r="Q2979" s="4"/>
      <c r="R2979" s="4"/>
      <c r="S2979" s="4"/>
      <c r="T2979" s="4"/>
      <c r="U2979" s="4"/>
      <c r="V2979" s="4"/>
      <c r="W2979" s="4"/>
      <c r="X2979" s="4"/>
      <c r="Y2979" s="4"/>
      <c r="Z2979" s="4"/>
      <c r="AA2979" s="4"/>
      <c r="AB2979" s="5"/>
    </row>
    <row r="2980" spans="1:28" x14ac:dyDescent="0.35">
      <c r="A2980" s="3"/>
      <c r="B2980" s="4"/>
      <c r="C2980" s="4"/>
      <c r="D2980" s="4"/>
      <c r="E2980" s="4"/>
      <c r="F2980" s="4"/>
      <c r="G2980" s="4"/>
      <c r="H2980" s="4"/>
      <c r="I2980" s="4"/>
      <c r="J2980" s="4"/>
      <c r="K2980" s="4"/>
      <c r="L2980" s="4"/>
      <c r="M2980" s="4"/>
      <c r="N2980" s="4"/>
      <c r="O2980" s="4"/>
      <c r="P2980" s="4"/>
      <c r="Q2980" s="4"/>
      <c r="R2980" s="4"/>
      <c r="S2980" s="4"/>
      <c r="T2980" s="4"/>
      <c r="U2980" s="4"/>
      <c r="V2980" s="4"/>
      <c r="W2980" s="4"/>
      <c r="X2980" s="4"/>
      <c r="Y2980" s="4"/>
      <c r="Z2980" s="4"/>
      <c r="AA2980" s="4"/>
      <c r="AB2980" s="5"/>
    </row>
    <row r="2981" spans="1:28" x14ac:dyDescent="0.35">
      <c r="A2981" s="3"/>
      <c r="B2981" s="4"/>
      <c r="C2981" s="4"/>
      <c r="D2981" s="4"/>
      <c r="E2981" s="4"/>
      <c r="F2981" s="4"/>
      <c r="G2981" s="4"/>
      <c r="H2981" s="4"/>
      <c r="I2981" s="4"/>
      <c r="J2981" s="4"/>
      <c r="K2981" s="4"/>
      <c r="L2981" s="4"/>
      <c r="M2981" s="4"/>
      <c r="N2981" s="4"/>
      <c r="O2981" s="4"/>
      <c r="P2981" s="4"/>
      <c r="Q2981" s="4"/>
      <c r="R2981" s="4"/>
      <c r="S2981" s="4"/>
      <c r="T2981" s="4"/>
      <c r="U2981" s="4"/>
      <c r="V2981" s="4"/>
      <c r="W2981" s="4"/>
      <c r="X2981" s="4"/>
      <c r="Y2981" s="4"/>
      <c r="Z2981" s="4"/>
      <c r="AA2981" s="4"/>
      <c r="AB2981" s="5"/>
    </row>
    <row r="2982" spans="1:28" x14ac:dyDescent="0.35">
      <c r="A2982" s="3"/>
      <c r="B2982" s="4"/>
      <c r="C2982" s="4"/>
      <c r="D2982" s="4"/>
      <c r="E2982" s="4"/>
      <c r="F2982" s="4"/>
      <c r="G2982" s="4"/>
      <c r="H2982" s="4"/>
      <c r="I2982" s="4"/>
      <c r="J2982" s="4"/>
      <c r="K2982" s="4"/>
      <c r="L2982" s="4"/>
      <c r="M2982" s="4"/>
      <c r="N2982" s="4"/>
      <c r="O2982" s="4"/>
      <c r="P2982" s="4"/>
      <c r="Q2982" s="4"/>
      <c r="R2982" s="4"/>
      <c r="S2982" s="4"/>
      <c r="T2982" s="4"/>
      <c r="U2982" s="4"/>
      <c r="V2982" s="4"/>
      <c r="W2982" s="4"/>
      <c r="X2982" s="4"/>
      <c r="Y2982" s="4"/>
      <c r="Z2982" s="4"/>
      <c r="AA2982" s="4"/>
      <c r="AB2982" s="5"/>
    </row>
    <row r="2983" spans="1:28" x14ac:dyDescent="0.35">
      <c r="A2983" s="3"/>
      <c r="B2983" s="4"/>
      <c r="C2983" s="4"/>
      <c r="D2983" s="4"/>
      <c r="E2983" s="4"/>
      <c r="F2983" s="4"/>
      <c r="G2983" s="4"/>
      <c r="H2983" s="4"/>
      <c r="I2983" s="4"/>
      <c r="J2983" s="4"/>
      <c r="K2983" s="4"/>
      <c r="L2983" s="4"/>
      <c r="M2983" s="4"/>
      <c r="N2983" s="4"/>
      <c r="O2983" s="4"/>
      <c r="P2983" s="4"/>
      <c r="Q2983" s="4"/>
      <c r="R2983" s="4"/>
      <c r="S2983" s="4"/>
      <c r="T2983" s="4"/>
      <c r="U2983" s="4"/>
      <c r="V2983" s="4"/>
      <c r="W2983" s="4"/>
      <c r="X2983" s="4"/>
      <c r="Y2983" s="4"/>
      <c r="Z2983" s="4"/>
      <c r="AA2983" s="4"/>
      <c r="AB2983" s="5"/>
    </row>
    <row r="2984" spans="1:28" x14ac:dyDescent="0.35">
      <c r="A2984" s="3"/>
      <c r="B2984" s="4"/>
      <c r="C2984" s="4"/>
      <c r="D2984" s="4"/>
      <c r="E2984" s="4"/>
      <c r="F2984" s="4"/>
      <c r="G2984" s="4"/>
      <c r="H2984" s="4"/>
      <c r="I2984" s="4"/>
      <c r="J2984" s="4"/>
      <c r="K2984" s="4"/>
      <c r="L2984" s="4"/>
      <c r="M2984" s="4"/>
      <c r="N2984" s="4"/>
      <c r="O2984" s="4"/>
      <c r="P2984" s="4"/>
      <c r="Q2984" s="4"/>
      <c r="R2984" s="4"/>
      <c r="S2984" s="4"/>
      <c r="T2984" s="4"/>
      <c r="U2984" s="4"/>
      <c r="V2984" s="4"/>
      <c r="W2984" s="4"/>
      <c r="X2984" s="4"/>
      <c r="Y2984" s="4"/>
      <c r="Z2984" s="4"/>
      <c r="AA2984" s="4"/>
      <c r="AB2984" s="5"/>
    </row>
    <row r="2985" spans="1:28" x14ac:dyDescent="0.35">
      <c r="A2985" s="3"/>
      <c r="B2985" s="4"/>
      <c r="C2985" s="4"/>
      <c r="D2985" s="4"/>
      <c r="E2985" s="4"/>
      <c r="F2985" s="4"/>
      <c r="G2985" s="4"/>
      <c r="H2985" s="4"/>
      <c r="I2985" s="4"/>
      <c r="J2985" s="4"/>
      <c r="K2985" s="4"/>
      <c r="L2985" s="4"/>
      <c r="M2985" s="4"/>
      <c r="N2985" s="4"/>
      <c r="O2985" s="4"/>
      <c r="P2985" s="4"/>
      <c r="Q2985" s="4"/>
      <c r="R2985" s="4"/>
      <c r="S2985" s="4"/>
      <c r="T2985" s="4"/>
      <c r="U2985" s="4"/>
      <c r="V2985" s="4"/>
      <c r="W2985" s="4"/>
      <c r="X2985" s="4"/>
      <c r="Y2985" s="4"/>
      <c r="Z2985" s="4"/>
      <c r="AA2985" s="4"/>
      <c r="AB2985" s="5"/>
    </row>
    <row r="2986" spans="1:28" x14ac:dyDescent="0.35">
      <c r="A2986" s="3"/>
      <c r="B2986" s="4"/>
      <c r="C2986" s="4"/>
      <c r="D2986" s="4"/>
      <c r="E2986" s="4"/>
      <c r="F2986" s="4"/>
      <c r="G2986" s="4"/>
      <c r="H2986" s="4"/>
      <c r="I2986" s="4"/>
      <c r="J2986" s="4"/>
      <c r="K2986" s="4"/>
      <c r="L2986" s="4"/>
      <c r="M2986" s="4"/>
      <c r="N2986" s="4"/>
      <c r="O2986" s="4"/>
      <c r="P2986" s="4"/>
      <c r="Q2986" s="4"/>
      <c r="R2986" s="4"/>
      <c r="S2986" s="4"/>
      <c r="T2986" s="4"/>
      <c r="U2986" s="4"/>
      <c r="V2986" s="4"/>
      <c r="W2986" s="4"/>
      <c r="X2986" s="4"/>
      <c r="Y2986" s="4"/>
      <c r="Z2986" s="4"/>
      <c r="AA2986" s="4"/>
      <c r="AB2986" s="5"/>
    </row>
    <row r="2987" spans="1:28" x14ac:dyDescent="0.35">
      <c r="A2987" s="3"/>
      <c r="B2987" s="4"/>
      <c r="C2987" s="4"/>
      <c r="D2987" s="4"/>
      <c r="E2987" s="4"/>
      <c r="F2987" s="4"/>
      <c r="G2987" s="4"/>
      <c r="H2987" s="4"/>
      <c r="I2987" s="4"/>
      <c r="J2987" s="4"/>
      <c r="K2987" s="4"/>
      <c r="L2987" s="4"/>
      <c r="M2987" s="4"/>
      <c r="N2987" s="4"/>
      <c r="O2987" s="4"/>
      <c r="P2987" s="4"/>
      <c r="Q2987" s="4"/>
      <c r="R2987" s="4"/>
      <c r="S2987" s="4"/>
      <c r="T2987" s="4"/>
      <c r="U2987" s="4"/>
      <c r="V2987" s="4"/>
      <c r="W2987" s="4"/>
      <c r="X2987" s="4"/>
      <c r="Y2987" s="4"/>
      <c r="Z2987" s="4"/>
      <c r="AA2987" s="4"/>
      <c r="AB2987" s="5"/>
    </row>
    <row r="2988" spans="1:28" x14ac:dyDescent="0.35">
      <c r="A2988" s="3"/>
      <c r="B2988" s="4"/>
      <c r="C2988" s="4"/>
      <c r="D2988" s="4"/>
      <c r="E2988" s="4"/>
      <c r="F2988" s="4"/>
      <c r="G2988" s="4"/>
      <c r="H2988" s="4"/>
      <c r="I2988" s="4"/>
      <c r="J2988" s="4"/>
      <c r="K2988" s="4"/>
      <c r="L2988" s="4"/>
      <c r="M2988" s="4"/>
      <c r="N2988" s="4"/>
      <c r="O2988" s="4"/>
      <c r="P2988" s="4"/>
      <c r="Q2988" s="4"/>
      <c r="R2988" s="4"/>
      <c r="S2988" s="4"/>
      <c r="T2988" s="4"/>
      <c r="U2988" s="4"/>
      <c r="V2988" s="4"/>
      <c r="W2988" s="4"/>
      <c r="X2988" s="4"/>
      <c r="Y2988" s="4"/>
      <c r="Z2988" s="4"/>
      <c r="AA2988" s="4"/>
      <c r="AB2988" s="5"/>
    </row>
    <row r="2989" spans="1:28" x14ac:dyDescent="0.35">
      <c r="A2989" s="3"/>
      <c r="B2989" s="4"/>
      <c r="C2989" s="4"/>
      <c r="D2989" s="4"/>
      <c r="E2989" s="4"/>
      <c r="F2989" s="4"/>
      <c r="G2989" s="4"/>
      <c r="H2989" s="4"/>
      <c r="I2989" s="4"/>
      <c r="J2989" s="4"/>
      <c r="K2989" s="4"/>
      <c r="L2989" s="4"/>
      <c r="M2989" s="4"/>
      <c r="N2989" s="4"/>
      <c r="O2989" s="4"/>
      <c r="P2989" s="4"/>
      <c r="Q2989" s="4"/>
      <c r="R2989" s="4"/>
      <c r="S2989" s="4"/>
      <c r="T2989" s="4"/>
      <c r="U2989" s="4"/>
      <c r="V2989" s="4"/>
      <c r="W2989" s="4"/>
      <c r="X2989" s="4"/>
      <c r="Y2989" s="4"/>
      <c r="Z2989" s="4"/>
      <c r="AA2989" s="4"/>
      <c r="AB2989" s="5"/>
    </row>
    <row r="2990" spans="1:28" x14ac:dyDescent="0.35">
      <c r="A2990" s="3"/>
      <c r="B2990" s="4"/>
      <c r="C2990" s="4"/>
      <c r="D2990" s="4"/>
      <c r="E2990" s="4"/>
      <c r="F2990" s="4"/>
      <c r="G2990" s="4"/>
      <c r="H2990" s="4"/>
      <c r="I2990" s="4"/>
      <c r="J2990" s="4"/>
      <c r="K2990" s="4"/>
      <c r="L2990" s="4"/>
      <c r="M2990" s="4"/>
      <c r="N2990" s="4"/>
      <c r="O2990" s="4"/>
      <c r="P2990" s="4"/>
      <c r="Q2990" s="4"/>
      <c r="R2990" s="4"/>
      <c r="S2990" s="4"/>
      <c r="T2990" s="4"/>
      <c r="U2990" s="4"/>
      <c r="V2990" s="4"/>
      <c r="W2990" s="4"/>
      <c r="X2990" s="4"/>
      <c r="Y2990" s="4"/>
      <c r="Z2990" s="4"/>
      <c r="AA2990" s="4"/>
      <c r="AB2990" s="5"/>
    </row>
    <row r="2991" spans="1:28" x14ac:dyDescent="0.35">
      <c r="A2991" s="3"/>
      <c r="B2991" s="4"/>
      <c r="C2991" s="4"/>
      <c r="D2991" s="4"/>
      <c r="E2991" s="4"/>
      <c r="F2991" s="4"/>
      <c r="G2991" s="4"/>
      <c r="H2991" s="4"/>
      <c r="I2991" s="4"/>
      <c r="J2991" s="4"/>
      <c r="K2991" s="4"/>
      <c r="L2991" s="4"/>
      <c r="M2991" s="4"/>
      <c r="N2991" s="4"/>
      <c r="O2991" s="4"/>
      <c r="P2991" s="4"/>
      <c r="Q2991" s="4"/>
      <c r="R2991" s="4"/>
      <c r="S2991" s="4"/>
      <c r="T2991" s="4"/>
      <c r="U2991" s="4"/>
      <c r="V2991" s="4"/>
      <c r="W2991" s="4"/>
      <c r="X2991" s="4"/>
      <c r="Y2991" s="4"/>
      <c r="Z2991" s="4"/>
      <c r="AA2991" s="4"/>
      <c r="AB2991" s="5"/>
    </row>
    <row r="2992" spans="1:28" x14ac:dyDescent="0.35">
      <c r="A2992" s="3"/>
      <c r="B2992" s="4"/>
      <c r="C2992" s="4"/>
      <c r="D2992" s="4"/>
      <c r="E2992" s="4"/>
      <c r="F2992" s="4"/>
      <c r="G2992" s="4"/>
      <c r="H2992" s="4"/>
      <c r="I2992" s="4"/>
      <c r="J2992" s="4"/>
      <c r="K2992" s="4"/>
      <c r="L2992" s="4"/>
      <c r="M2992" s="4"/>
      <c r="N2992" s="4"/>
      <c r="O2992" s="4"/>
      <c r="P2992" s="4"/>
      <c r="Q2992" s="4"/>
      <c r="R2992" s="4"/>
      <c r="S2992" s="4"/>
      <c r="T2992" s="4"/>
      <c r="U2992" s="4"/>
      <c r="V2992" s="4"/>
      <c r="W2992" s="4"/>
      <c r="X2992" s="4"/>
      <c r="Y2992" s="4"/>
      <c r="Z2992" s="4"/>
      <c r="AA2992" s="4"/>
      <c r="AB2992" s="5"/>
    </row>
    <row r="2993" spans="1:28" x14ac:dyDescent="0.35">
      <c r="A2993" s="3"/>
      <c r="B2993" s="4"/>
      <c r="C2993" s="4"/>
      <c r="D2993" s="4"/>
      <c r="E2993" s="4"/>
      <c r="F2993" s="4"/>
      <c r="G2993" s="4"/>
      <c r="H2993" s="4"/>
      <c r="I2993" s="4"/>
      <c r="J2993" s="4"/>
      <c r="K2993" s="4"/>
      <c r="L2993" s="4"/>
      <c r="M2993" s="4"/>
      <c r="N2993" s="4"/>
      <c r="O2993" s="4"/>
      <c r="P2993" s="4"/>
      <c r="Q2993" s="4"/>
      <c r="R2993" s="4"/>
      <c r="S2993" s="4"/>
      <c r="T2993" s="4"/>
      <c r="U2993" s="4"/>
      <c r="V2993" s="4"/>
      <c r="W2993" s="4"/>
      <c r="X2993" s="4"/>
      <c r="Y2993" s="4"/>
      <c r="Z2993" s="4"/>
      <c r="AA2993" s="4"/>
      <c r="AB2993" s="5"/>
    </row>
    <row r="2994" spans="1:28" x14ac:dyDescent="0.35">
      <c r="A2994" s="3"/>
      <c r="B2994" s="4"/>
      <c r="C2994" s="4"/>
      <c r="D2994" s="4"/>
      <c r="E2994" s="4"/>
      <c r="F2994" s="4"/>
      <c r="G2994" s="4"/>
      <c r="H2994" s="4"/>
      <c r="I2994" s="4"/>
      <c r="J2994" s="4"/>
      <c r="K2994" s="4"/>
      <c r="L2994" s="4"/>
      <c r="M2994" s="4"/>
      <c r="N2994" s="4"/>
      <c r="O2994" s="4"/>
      <c r="P2994" s="4"/>
      <c r="Q2994" s="4"/>
      <c r="R2994" s="4"/>
      <c r="S2994" s="4"/>
      <c r="T2994" s="4"/>
      <c r="U2994" s="4"/>
      <c r="V2994" s="4"/>
      <c r="W2994" s="4"/>
      <c r="X2994" s="4"/>
      <c r="Y2994" s="4"/>
      <c r="Z2994" s="4"/>
      <c r="AA2994" s="4"/>
      <c r="AB2994" s="5"/>
    </row>
    <row r="2995" spans="1:28" x14ac:dyDescent="0.35">
      <c r="A2995" s="3"/>
      <c r="B2995" s="4"/>
      <c r="C2995" s="4"/>
      <c r="D2995" s="4"/>
      <c r="E2995" s="4"/>
      <c r="F2995" s="4"/>
      <c r="G2995" s="4"/>
      <c r="H2995" s="4"/>
      <c r="I2995" s="4"/>
      <c r="J2995" s="4"/>
      <c r="K2995" s="4"/>
      <c r="L2995" s="4"/>
      <c r="M2995" s="4"/>
      <c r="N2995" s="4"/>
      <c r="O2995" s="4"/>
      <c r="P2995" s="4"/>
      <c r="Q2995" s="4"/>
      <c r="R2995" s="4"/>
      <c r="S2995" s="4"/>
      <c r="T2995" s="4"/>
      <c r="U2995" s="4"/>
      <c r="V2995" s="4"/>
      <c r="W2995" s="4"/>
      <c r="X2995" s="4"/>
      <c r="Y2995" s="4"/>
      <c r="Z2995" s="4"/>
      <c r="AA2995" s="4"/>
      <c r="AB2995" s="5"/>
    </row>
    <row r="2996" spans="1:28" x14ac:dyDescent="0.35">
      <c r="A2996" s="3"/>
      <c r="B2996" s="4"/>
      <c r="C2996" s="4"/>
      <c r="D2996" s="4"/>
      <c r="E2996" s="4"/>
      <c r="F2996" s="4"/>
      <c r="G2996" s="4"/>
      <c r="H2996" s="4"/>
      <c r="I2996" s="4"/>
      <c r="J2996" s="4"/>
      <c r="K2996" s="4"/>
      <c r="L2996" s="4"/>
      <c r="M2996" s="4"/>
      <c r="N2996" s="4"/>
      <c r="O2996" s="4"/>
      <c r="P2996" s="4"/>
      <c r="Q2996" s="4"/>
      <c r="R2996" s="4"/>
      <c r="S2996" s="4"/>
      <c r="T2996" s="4"/>
      <c r="U2996" s="4"/>
      <c r="V2996" s="4"/>
      <c r="W2996" s="4"/>
      <c r="X2996" s="4"/>
      <c r="Y2996" s="4"/>
      <c r="Z2996" s="4"/>
      <c r="AA2996" s="4"/>
      <c r="AB2996" s="5"/>
    </row>
    <row r="2997" spans="1:28" x14ac:dyDescent="0.35">
      <c r="A2997" s="3"/>
      <c r="B2997" s="4"/>
      <c r="C2997" s="4"/>
      <c r="D2997" s="4"/>
      <c r="E2997" s="4"/>
      <c r="F2997" s="4"/>
      <c r="G2997" s="4"/>
      <c r="H2997" s="4"/>
      <c r="I2997" s="4"/>
      <c r="J2997" s="4"/>
      <c r="K2997" s="4"/>
      <c r="L2997" s="4"/>
      <c r="M2997" s="4"/>
      <c r="N2997" s="4"/>
      <c r="O2997" s="4"/>
      <c r="P2997" s="4"/>
      <c r="Q2997" s="4"/>
      <c r="R2997" s="4"/>
      <c r="S2997" s="4"/>
      <c r="T2997" s="4"/>
      <c r="U2997" s="4"/>
      <c r="V2997" s="4"/>
      <c r="W2997" s="4"/>
      <c r="X2997" s="4"/>
      <c r="Y2997" s="4"/>
      <c r="Z2997" s="4"/>
      <c r="AA2997" s="4"/>
      <c r="AB2997" s="5"/>
    </row>
    <row r="2998" spans="1:28" x14ac:dyDescent="0.35">
      <c r="A2998" s="3"/>
      <c r="B2998" s="4"/>
      <c r="C2998" s="4"/>
      <c r="D2998" s="4"/>
      <c r="E2998" s="4"/>
      <c r="F2998" s="4"/>
      <c r="G2998" s="4"/>
      <c r="H2998" s="4"/>
      <c r="I2998" s="4"/>
      <c r="J2998" s="4"/>
      <c r="K2998" s="4"/>
      <c r="L2998" s="4"/>
      <c r="M2998" s="4"/>
      <c r="N2998" s="4"/>
      <c r="O2998" s="4"/>
      <c r="P2998" s="4"/>
      <c r="Q2998" s="4"/>
      <c r="R2998" s="4"/>
      <c r="S2998" s="4"/>
      <c r="T2998" s="4"/>
      <c r="U2998" s="4"/>
      <c r="V2998" s="4"/>
      <c r="W2998" s="4"/>
      <c r="X2998" s="4"/>
      <c r="Y2998" s="4"/>
      <c r="Z2998" s="4"/>
      <c r="AA2998" s="4"/>
      <c r="AB2998" s="5"/>
    </row>
    <row r="2999" spans="1:28" x14ac:dyDescent="0.35">
      <c r="A2999" s="3"/>
      <c r="B2999" s="4"/>
      <c r="C2999" s="4"/>
      <c r="D2999" s="4"/>
      <c r="E2999" s="4"/>
      <c r="F2999" s="4"/>
      <c r="G2999" s="4"/>
      <c r="H2999" s="4"/>
      <c r="I2999" s="4"/>
      <c r="J2999" s="4"/>
      <c r="K2999" s="4"/>
      <c r="L2999" s="4"/>
      <c r="M2999" s="4"/>
      <c r="N2999" s="4"/>
      <c r="O2999" s="4"/>
      <c r="P2999" s="4"/>
      <c r="Q2999" s="4"/>
      <c r="R2999" s="4"/>
      <c r="S2999" s="4"/>
      <c r="T2999" s="4"/>
      <c r="U2999" s="4"/>
      <c r="V2999" s="4"/>
      <c r="W2999" s="4"/>
      <c r="X2999" s="4"/>
      <c r="Y2999" s="4"/>
      <c r="Z2999" s="4"/>
      <c r="AA2999" s="4"/>
      <c r="AB2999" s="5"/>
    </row>
    <row r="3000" spans="1:28" x14ac:dyDescent="0.35">
      <c r="A3000" s="3"/>
      <c r="B3000" s="4"/>
      <c r="C3000" s="4"/>
      <c r="D3000" s="4"/>
      <c r="E3000" s="4"/>
      <c r="F3000" s="4"/>
      <c r="G3000" s="4"/>
      <c r="H3000" s="4"/>
      <c r="I3000" s="4"/>
      <c r="J3000" s="4"/>
      <c r="K3000" s="4"/>
      <c r="L3000" s="4"/>
      <c r="M3000" s="4"/>
      <c r="N3000" s="4"/>
      <c r="O3000" s="4"/>
      <c r="P3000" s="4"/>
      <c r="Q3000" s="4"/>
      <c r="R3000" s="4"/>
      <c r="S3000" s="4"/>
      <c r="T3000" s="4"/>
      <c r="U3000" s="4"/>
      <c r="V3000" s="4"/>
      <c r="W3000" s="4"/>
      <c r="X3000" s="4"/>
      <c r="Y3000" s="4"/>
      <c r="Z3000" s="4"/>
      <c r="AA3000" s="4"/>
      <c r="AB3000" s="5"/>
    </row>
    <row r="3001" spans="1:28" x14ac:dyDescent="0.35">
      <c r="A3001" s="3"/>
      <c r="B3001" s="4"/>
      <c r="C3001" s="4"/>
      <c r="D3001" s="4"/>
      <c r="E3001" s="4"/>
      <c r="F3001" s="4"/>
      <c r="G3001" s="4"/>
      <c r="H3001" s="4"/>
      <c r="I3001" s="4"/>
      <c r="J3001" s="4"/>
      <c r="K3001" s="4"/>
      <c r="L3001" s="4"/>
      <c r="M3001" s="4"/>
      <c r="N3001" s="4"/>
      <c r="O3001" s="4"/>
      <c r="P3001" s="4"/>
      <c r="Q3001" s="4"/>
      <c r="R3001" s="4"/>
      <c r="S3001" s="4"/>
      <c r="T3001" s="4"/>
      <c r="U3001" s="4"/>
      <c r="V3001" s="4"/>
      <c r="W3001" s="4"/>
      <c r="X3001" s="4"/>
      <c r="Y3001" s="4"/>
      <c r="Z3001" s="4"/>
      <c r="AA3001" s="4"/>
      <c r="AB3001" s="5"/>
    </row>
    <row r="3002" spans="1:28" x14ac:dyDescent="0.35">
      <c r="A3002" s="3"/>
      <c r="B3002" s="4"/>
      <c r="C3002" s="4"/>
      <c r="D3002" s="4"/>
      <c r="E3002" s="4"/>
      <c r="F3002" s="4"/>
      <c r="G3002" s="4"/>
      <c r="H3002" s="4"/>
      <c r="I3002" s="4"/>
      <c r="J3002" s="4"/>
      <c r="K3002" s="4"/>
      <c r="L3002" s="4"/>
      <c r="M3002" s="4"/>
      <c r="N3002" s="4"/>
      <c r="O3002" s="4"/>
      <c r="P3002" s="4"/>
      <c r="Q3002" s="4"/>
      <c r="R3002" s="4"/>
      <c r="S3002" s="4"/>
      <c r="T3002" s="4"/>
      <c r="U3002" s="4"/>
      <c r="V3002" s="4"/>
      <c r="W3002" s="4"/>
      <c r="X3002" s="4"/>
      <c r="Y3002" s="4"/>
      <c r="Z3002" s="4"/>
      <c r="AA3002" s="4"/>
      <c r="AB3002" s="5"/>
    </row>
    <row r="3003" spans="1:28" x14ac:dyDescent="0.35">
      <c r="A3003" s="3"/>
      <c r="B3003" s="4"/>
      <c r="C3003" s="4"/>
      <c r="D3003" s="4"/>
      <c r="E3003" s="4"/>
      <c r="F3003" s="4"/>
      <c r="G3003" s="4"/>
      <c r="H3003" s="4"/>
      <c r="I3003" s="4"/>
      <c r="J3003" s="4"/>
      <c r="K3003" s="4"/>
      <c r="L3003" s="4"/>
      <c r="M3003" s="4"/>
      <c r="N3003" s="4"/>
      <c r="O3003" s="4"/>
      <c r="P3003" s="4"/>
      <c r="Q3003" s="4"/>
      <c r="R3003" s="4"/>
      <c r="S3003" s="4"/>
      <c r="T3003" s="4"/>
      <c r="U3003" s="4"/>
      <c r="V3003" s="4"/>
      <c r="W3003" s="4"/>
      <c r="X3003" s="4"/>
      <c r="Y3003" s="4"/>
      <c r="Z3003" s="4"/>
      <c r="AA3003" s="4"/>
      <c r="AB3003" s="5"/>
    </row>
    <row r="3004" spans="1:28" x14ac:dyDescent="0.35">
      <c r="A3004" s="3"/>
      <c r="B3004" s="4"/>
      <c r="C3004" s="4"/>
      <c r="D3004" s="4"/>
      <c r="E3004" s="4"/>
      <c r="F3004" s="4"/>
      <c r="G3004" s="4"/>
      <c r="H3004" s="4"/>
      <c r="I3004" s="4"/>
      <c r="J3004" s="4"/>
      <c r="K3004" s="4"/>
      <c r="L3004" s="4"/>
      <c r="M3004" s="4"/>
      <c r="N3004" s="4"/>
      <c r="O3004" s="4"/>
      <c r="P3004" s="4"/>
      <c r="Q3004" s="4"/>
      <c r="R3004" s="4"/>
      <c r="S3004" s="4"/>
      <c r="T3004" s="4"/>
      <c r="U3004" s="4"/>
      <c r="V3004" s="4"/>
      <c r="W3004" s="4"/>
      <c r="X3004" s="4"/>
      <c r="Y3004" s="4"/>
      <c r="Z3004" s="4"/>
      <c r="AA3004" s="4"/>
      <c r="AB3004" s="5"/>
    </row>
    <row r="3005" spans="1:28" x14ac:dyDescent="0.35">
      <c r="A3005" s="3"/>
      <c r="B3005" s="4"/>
      <c r="C3005" s="4"/>
      <c r="D3005" s="4"/>
      <c r="E3005" s="4"/>
      <c r="F3005" s="4"/>
      <c r="G3005" s="4"/>
      <c r="H3005" s="4"/>
      <c r="I3005" s="4"/>
      <c r="J3005" s="4"/>
      <c r="K3005" s="4"/>
      <c r="L3005" s="4"/>
      <c r="M3005" s="4"/>
      <c r="N3005" s="4"/>
      <c r="O3005" s="4"/>
      <c r="P3005" s="4"/>
      <c r="Q3005" s="4"/>
      <c r="R3005" s="4"/>
      <c r="S3005" s="4"/>
      <c r="T3005" s="4"/>
      <c r="U3005" s="4"/>
      <c r="V3005" s="4"/>
      <c r="W3005" s="4"/>
      <c r="X3005" s="4"/>
      <c r="Y3005" s="4"/>
      <c r="Z3005" s="4"/>
      <c r="AA3005" s="4"/>
      <c r="AB3005" s="5"/>
    </row>
    <row r="3006" spans="1:28" x14ac:dyDescent="0.35">
      <c r="A3006" s="3"/>
      <c r="B3006" s="4"/>
      <c r="C3006" s="4"/>
      <c r="D3006" s="4"/>
      <c r="E3006" s="4"/>
      <c r="F3006" s="4"/>
      <c r="G3006" s="4"/>
      <c r="H3006" s="4"/>
      <c r="I3006" s="4"/>
      <c r="J3006" s="4"/>
      <c r="K3006" s="4"/>
      <c r="L3006" s="4"/>
      <c r="M3006" s="4"/>
      <c r="N3006" s="4"/>
      <c r="O3006" s="4"/>
      <c r="P3006" s="4"/>
      <c r="Q3006" s="4"/>
      <c r="R3006" s="4"/>
      <c r="S3006" s="4"/>
      <c r="T3006" s="4"/>
      <c r="U3006" s="4"/>
      <c r="V3006" s="4"/>
      <c r="W3006" s="4"/>
      <c r="X3006" s="4"/>
      <c r="Y3006" s="4"/>
      <c r="Z3006" s="4"/>
      <c r="AA3006" s="4"/>
      <c r="AB3006" s="5"/>
    </row>
    <row r="3007" spans="1:28" x14ac:dyDescent="0.35">
      <c r="A3007" s="3"/>
      <c r="B3007" s="4"/>
      <c r="C3007" s="4"/>
      <c r="D3007" s="4"/>
      <c r="E3007" s="4"/>
      <c r="F3007" s="4"/>
      <c r="G3007" s="4"/>
      <c r="H3007" s="4"/>
      <c r="I3007" s="4"/>
      <c r="J3007" s="4"/>
      <c r="K3007" s="4"/>
      <c r="L3007" s="4"/>
      <c r="M3007" s="4"/>
      <c r="N3007" s="4"/>
      <c r="O3007" s="4"/>
      <c r="P3007" s="4"/>
      <c r="Q3007" s="4"/>
      <c r="R3007" s="4"/>
      <c r="S3007" s="4"/>
      <c r="T3007" s="4"/>
      <c r="U3007" s="4"/>
      <c r="V3007" s="4"/>
      <c r="W3007" s="4"/>
      <c r="X3007" s="4"/>
      <c r="Y3007" s="4"/>
      <c r="Z3007" s="4"/>
      <c r="AA3007" s="4"/>
      <c r="AB3007" s="5"/>
    </row>
    <row r="3008" spans="1:28" x14ac:dyDescent="0.35">
      <c r="A3008" s="3"/>
      <c r="B3008" s="4"/>
      <c r="C3008" s="4"/>
      <c r="D3008" s="4"/>
      <c r="E3008" s="4"/>
      <c r="F3008" s="4"/>
      <c r="G3008" s="4"/>
      <c r="H3008" s="4"/>
      <c r="I3008" s="4"/>
      <c r="J3008" s="4"/>
      <c r="K3008" s="4"/>
      <c r="L3008" s="4"/>
      <c r="M3008" s="4"/>
      <c r="N3008" s="4"/>
      <c r="O3008" s="4"/>
      <c r="P3008" s="4"/>
      <c r="Q3008" s="4"/>
      <c r="R3008" s="4"/>
      <c r="S3008" s="4"/>
      <c r="T3008" s="4"/>
      <c r="U3008" s="4"/>
      <c r="V3008" s="4"/>
      <c r="W3008" s="4"/>
      <c r="X3008" s="4"/>
      <c r="Y3008" s="4"/>
      <c r="Z3008" s="4"/>
      <c r="AA3008" s="4"/>
      <c r="AB3008" s="5"/>
    </row>
    <row r="3009" spans="1:28" x14ac:dyDescent="0.35">
      <c r="A3009" s="3"/>
      <c r="B3009" s="4"/>
      <c r="C3009" s="4"/>
      <c r="D3009" s="4"/>
      <c r="E3009" s="4"/>
      <c r="F3009" s="4"/>
      <c r="G3009" s="4"/>
      <c r="H3009" s="4"/>
      <c r="I3009" s="4"/>
      <c r="J3009" s="4"/>
      <c r="K3009" s="4"/>
      <c r="L3009" s="4"/>
      <c r="M3009" s="4"/>
      <c r="N3009" s="4"/>
      <c r="O3009" s="4"/>
      <c r="P3009" s="4"/>
      <c r="Q3009" s="4"/>
      <c r="R3009" s="4"/>
      <c r="S3009" s="4"/>
      <c r="T3009" s="4"/>
      <c r="U3009" s="4"/>
      <c r="V3009" s="4"/>
      <c r="W3009" s="4"/>
      <c r="X3009" s="4"/>
      <c r="Y3009" s="4"/>
      <c r="Z3009" s="4"/>
      <c r="AA3009" s="4"/>
      <c r="AB3009" s="5"/>
    </row>
    <row r="3010" spans="1:28" x14ac:dyDescent="0.35">
      <c r="A3010" s="3"/>
      <c r="B3010" s="4"/>
      <c r="C3010" s="4"/>
      <c r="D3010" s="4"/>
      <c r="E3010" s="4"/>
      <c r="F3010" s="4"/>
      <c r="G3010" s="4"/>
      <c r="H3010" s="4"/>
      <c r="I3010" s="4"/>
      <c r="J3010" s="4"/>
      <c r="K3010" s="4"/>
      <c r="L3010" s="4"/>
      <c r="M3010" s="4"/>
      <c r="N3010" s="4"/>
      <c r="O3010" s="4"/>
      <c r="P3010" s="4"/>
      <c r="Q3010" s="4"/>
      <c r="R3010" s="4"/>
      <c r="S3010" s="4"/>
      <c r="T3010" s="4"/>
      <c r="U3010" s="4"/>
      <c r="V3010" s="4"/>
      <c r="W3010" s="4"/>
      <c r="X3010" s="4"/>
      <c r="Y3010" s="4"/>
      <c r="Z3010" s="4"/>
      <c r="AA3010" s="4"/>
      <c r="AB3010" s="5"/>
    </row>
    <row r="3011" spans="1:28" x14ac:dyDescent="0.35">
      <c r="A3011" s="3"/>
      <c r="B3011" s="4"/>
      <c r="C3011" s="4"/>
      <c r="D3011" s="4"/>
      <c r="E3011" s="4"/>
      <c r="F3011" s="4"/>
      <c r="G3011" s="4"/>
      <c r="H3011" s="4"/>
      <c r="I3011" s="4"/>
      <c r="J3011" s="4"/>
      <c r="K3011" s="4"/>
      <c r="L3011" s="4"/>
      <c r="M3011" s="4"/>
      <c r="N3011" s="4"/>
      <c r="O3011" s="4"/>
      <c r="P3011" s="4"/>
      <c r="Q3011" s="4"/>
      <c r="R3011" s="4"/>
      <c r="S3011" s="4"/>
      <c r="T3011" s="4"/>
      <c r="U3011" s="4"/>
      <c r="V3011" s="4"/>
      <c r="W3011" s="4"/>
      <c r="X3011" s="4"/>
      <c r="Y3011" s="4"/>
      <c r="Z3011" s="4"/>
      <c r="AA3011" s="4"/>
      <c r="AB3011" s="5"/>
    </row>
    <row r="3012" spans="1:28" x14ac:dyDescent="0.35">
      <c r="A3012" s="3"/>
      <c r="B3012" s="4"/>
      <c r="C3012" s="4"/>
      <c r="D3012" s="4"/>
      <c r="E3012" s="4"/>
      <c r="F3012" s="4"/>
      <c r="G3012" s="4"/>
      <c r="H3012" s="4"/>
      <c r="I3012" s="4"/>
      <c r="J3012" s="4"/>
      <c r="K3012" s="4"/>
      <c r="L3012" s="4"/>
      <c r="M3012" s="4"/>
      <c r="N3012" s="4"/>
      <c r="O3012" s="4"/>
      <c r="P3012" s="4"/>
      <c r="Q3012" s="4"/>
      <c r="R3012" s="4"/>
      <c r="S3012" s="4"/>
      <c r="T3012" s="4"/>
      <c r="U3012" s="4"/>
      <c r="V3012" s="4"/>
      <c r="W3012" s="4"/>
      <c r="X3012" s="4"/>
      <c r="Y3012" s="4"/>
      <c r="Z3012" s="4"/>
      <c r="AA3012" s="4"/>
      <c r="AB3012" s="5"/>
    </row>
    <row r="3013" spans="1:28" x14ac:dyDescent="0.35">
      <c r="A3013" s="3"/>
      <c r="B3013" s="4"/>
      <c r="C3013" s="4"/>
      <c r="D3013" s="4"/>
      <c r="E3013" s="4"/>
      <c r="F3013" s="4"/>
      <c r="G3013" s="4"/>
      <c r="H3013" s="4"/>
      <c r="I3013" s="4"/>
      <c r="J3013" s="4"/>
      <c r="K3013" s="4"/>
      <c r="L3013" s="4"/>
      <c r="M3013" s="4"/>
      <c r="N3013" s="4"/>
      <c r="O3013" s="4"/>
      <c r="P3013" s="4"/>
      <c r="Q3013" s="4"/>
      <c r="R3013" s="4"/>
      <c r="S3013" s="4"/>
      <c r="T3013" s="4"/>
      <c r="U3013" s="4"/>
      <c r="V3013" s="4"/>
      <c r="W3013" s="4"/>
      <c r="X3013" s="4"/>
      <c r="Y3013" s="4"/>
      <c r="Z3013" s="4"/>
      <c r="AA3013" s="4"/>
      <c r="AB3013" s="5"/>
    </row>
    <row r="3014" spans="1:28" x14ac:dyDescent="0.35">
      <c r="A3014" s="3"/>
      <c r="B3014" s="4"/>
      <c r="C3014" s="4"/>
      <c r="D3014" s="4"/>
      <c r="E3014" s="4"/>
      <c r="F3014" s="4"/>
      <c r="G3014" s="4"/>
      <c r="H3014" s="4"/>
      <c r="I3014" s="4"/>
      <c r="J3014" s="4"/>
      <c r="K3014" s="4"/>
      <c r="L3014" s="4"/>
      <c r="M3014" s="4"/>
      <c r="N3014" s="4"/>
      <c r="O3014" s="4"/>
      <c r="P3014" s="4"/>
      <c r="Q3014" s="4"/>
      <c r="R3014" s="4"/>
      <c r="S3014" s="4"/>
      <c r="T3014" s="4"/>
      <c r="U3014" s="4"/>
      <c r="V3014" s="4"/>
      <c r="W3014" s="4"/>
      <c r="X3014" s="4"/>
      <c r="Y3014" s="4"/>
      <c r="Z3014" s="4"/>
      <c r="AA3014" s="4"/>
      <c r="AB3014" s="5"/>
    </row>
    <row r="3015" spans="1:28" x14ac:dyDescent="0.35">
      <c r="A3015" s="3"/>
      <c r="B3015" s="4"/>
      <c r="C3015" s="4"/>
      <c r="D3015" s="4"/>
      <c r="E3015" s="4"/>
      <c r="F3015" s="4"/>
      <c r="G3015" s="4"/>
      <c r="H3015" s="4"/>
      <c r="I3015" s="4"/>
      <c r="J3015" s="4"/>
      <c r="K3015" s="4"/>
      <c r="L3015" s="4"/>
      <c r="M3015" s="4"/>
      <c r="N3015" s="4"/>
      <c r="O3015" s="4"/>
      <c r="P3015" s="4"/>
      <c r="Q3015" s="4"/>
      <c r="R3015" s="4"/>
      <c r="S3015" s="4"/>
      <c r="T3015" s="4"/>
      <c r="U3015" s="4"/>
      <c r="V3015" s="4"/>
      <c r="W3015" s="4"/>
      <c r="X3015" s="4"/>
      <c r="Y3015" s="4"/>
      <c r="Z3015" s="4"/>
      <c r="AA3015" s="4"/>
      <c r="AB3015" s="5"/>
    </row>
    <row r="3016" spans="1:28" x14ac:dyDescent="0.35">
      <c r="A3016" s="3"/>
      <c r="B3016" s="4"/>
      <c r="C3016" s="4"/>
      <c r="D3016" s="4"/>
      <c r="E3016" s="4"/>
      <c r="F3016" s="4"/>
      <c r="G3016" s="4"/>
      <c r="H3016" s="4"/>
      <c r="I3016" s="4"/>
      <c r="J3016" s="4"/>
      <c r="K3016" s="4"/>
      <c r="L3016" s="4"/>
      <c r="M3016" s="4"/>
      <c r="N3016" s="4"/>
      <c r="O3016" s="4"/>
      <c r="P3016" s="4"/>
      <c r="Q3016" s="4"/>
      <c r="R3016" s="4"/>
      <c r="S3016" s="4"/>
      <c r="T3016" s="4"/>
      <c r="U3016" s="4"/>
      <c r="V3016" s="4"/>
      <c r="W3016" s="4"/>
      <c r="X3016" s="4"/>
      <c r="Y3016" s="4"/>
      <c r="Z3016" s="4"/>
      <c r="AA3016" s="4"/>
      <c r="AB3016" s="5"/>
    </row>
    <row r="3017" spans="1:28" x14ac:dyDescent="0.35">
      <c r="A3017" s="3"/>
      <c r="B3017" s="4"/>
      <c r="C3017" s="4"/>
      <c r="D3017" s="4"/>
      <c r="E3017" s="4"/>
      <c r="F3017" s="4"/>
      <c r="G3017" s="4"/>
      <c r="H3017" s="4"/>
      <c r="I3017" s="4"/>
      <c r="J3017" s="4"/>
      <c r="K3017" s="4"/>
      <c r="L3017" s="4"/>
      <c r="M3017" s="4"/>
      <c r="N3017" s="4"/>
      <c r="O3017" s="4"/>
      <c r="P3017" s="4"/>
      <c r="Q3017" s="4"/>
      <c r="R3017" s="4"/>
      <c r="S3017" s="4"/>
      <c r="T3017" s="4"/>
      <c r="U3017" s="4"/>
      <c r="V3017" s="4"/>
      <c r="W3017" s="4"/>
      <c r="X3017" s="4"/>
      <c r="Y3017" s="4"/>
      <c r="Z3017" s="4"/>
      <c r="AA3017" s="4"/>
      <c r="AB3017" s="5"/>
    </row>
    <row r="3018" spans="1:28" x14ac:dyDescent="0.35">
      <c r="A3018" s="3"/>
      <c r="B3018" s="4"/>
      <c r="C3018" s="4"/>
      <c r="D3018" s="4"/>
      <c r="E3018" s="4"/>
      <c r="F3018" s="4"/>
      <c r="G3018" s="4"/>
      <c r="H3018" s="4"/>
      <c r="I3018" s="4"/>
      <c r="J3018" s="4"/>
      <c r="K3018" s="4"/>
      <c r="L3018" s="4"/>
      <c r="M3018" s="4"/>
      <c r="N3018" s="4"/>
      <c r="O3018" s="4"/>
      <c r="P3018" s="4"/>
      <c r="Q3018" s="4"/>
      <c r="R3018" s="4"/>
      <c r="S3018" s="4"/>
      <c r="T3018" s="4"/>
      <c r="U3018" s="4"/>
      <c r="V3018" s="4"/>
      <c r="W3018" s="4"/>
      <c r="X3018" s="4"/>
      <c r="Y3018" s="4"/>
      <c r="Z3018" s="4"/>
      <c r="AA3018" s="4"/>
      <c r="AB3018" s="5"/>
    </row>
    <row r="3019" spans="1:28" x14ac:dyDescent="0.35">
      <c r="A3019" s="3"/>
      <c r="B3019" s="4"/>
      <c r="C3019" s="4"/>
      <c r="D3019" s="4"/>
      <c r="E3019" s="4"/>
      <c r="F3019" s="4"/>
      <c r="G3019" s="4"/>
      <c r="H3019" s="4"/>
      <c r="I3019" s="4"/>
      <c r="J3019" s="4"/>
      <c r="K3019" s="4"/>
      <c r="L3019" s="4"/>
      <c r="M3019" s="4"/>
      <c r="N3019" s="4"/>
      <c r="O3019" s="4"/>
      <c r="P3019" s="4"/>
      <c r="Q3019" s="4"/>
      <c r="R3019" s="4"/>
      <c r="S3019" s="4"/>
      <c r="T3019" s="4"/>
      <c r="U3019" s="4"/>
      <c r="V3019" s="4"/>
      <c r="W3019" s="4"/>
      <c r="X3019" s="4"/>
      <c r="Y3019" s="4"/>
      <c r="Z3019" s="4"/>
      <c r="AA3019" s="4"/>
      <c r="AB3019" s="5"/>
    </row>
    <row r="3020" spans="1:28" x14ac:dyDescent="0.35">
      <c r="A3020" s="3"/>
      <c r="B3020" s="4"/>
      <c r="C3020" s="4"/>
      <c r="D3020" s="4"/>
      <c r="E3020" s="4"/>
      <c r="F3020" s="4"/>
      <c r="G3020" s="4"/>
      <c r="H3020" s="4"/>
      <c r="I3020" s="4"/>
      <c r="J3020" s="4"/>
      <c r="K3020" s="4"/>
      <c r="L3020" s="4"/>
      <c r="M3020" s="4"/>
      <c r="N3020" s="4"/>
      <c r="O3020" s="4"/>
      <c r="P3020" s="4"/>
      <c r="Q3020" s="4"/>
      <c r="R3020" s="4"/>
      <c r="S3020" s="4"/>
      <c r="T3020" s="4"/>
      <c r="U3020" s="4"/>
      <c r="V3020" s="4"/>
      <c r="W3020" s="4"/>
      <c r="X3020" s="4"/>
      <c r="Y3020" s="4"/>
      <c r="Z3020" s="4"/>
      <c r="AA3020" s="4"/>
      <c r="AB3020" s="5"/>
    </row>
    <row r="3021" spans="1:28" x14ac:dyDescent="0.35">
      <c r="A3021" s="3"/>
      <c r="B3021" s="4"/>
      <c r="C3021" s="4"/>
      <c r="D3021" s="4"/>
      <c r="E3021" s="4"/>
      <c r="F3021" s="4"/>
      <c r="G3021" s="4"/>
      <c r="H3021" s="4"/>
      <c r="I3021" s="4"/>
      <c r="J3021" s="4"/>
      <c r="K3021" s="4"/>
      <c r="L3021" s="4"/>
      <c r="M3021" s="4"/>
      <c r="N3021" s="4"/>
      <c r="O3021" s="4"/>
      <c r="P3021" s="4"/>
      <c r="Q3021" s="4"/>
      <c r="R3021" s="4"/>
      <c r="S3021" s="4"/>
      <c r="T3021" s="4"/>
      <c r="U3021" s="4"/>
      <c r="V3021" s="4"/>
      <c r="W3021" s="4"/>
      <c r="X3021" s="4"/>
      <c r="Y3021" s="4"/>
      <c r="Z3021" s="4"/>
      <c r="AA3021" s="4"/>
      <c r="AB3021" s="5"/>
    </row>
    <row r="3022" spans="1:28" x14ac:dyDescent="0.35">
      <c r="A3022" s="3"/>
      <c r="B3022" s="4"/>
      <c r="C3022" s="4"/>
      <c r="D3022" s="4"/>
      <c r="E3022" s="4"/>
      <c r="F3022" s="4"/>
      <c r="G3022" s="4"/>
      <c r="H3022" s="4"/>
      <c r="I3022" s="4"/>
      <c r="J3022" s="4"/>
      <c r="K3022" s="4"/>
      <c r="L3022" s="4"/>
      <c r="M3022" s="4"/>
      <c r="N3022" s="4"/>
      <c r="O3022" s="4"/>
      <c r="P3022" s="4"/>
      <c r="Q3022" s="4"/>
      <c r="R3022" s="4"/>
      <c r="S3022" s="4"/>
      <c r="T3022" s="4"/>
      <c r="U3022" s="4"/>
      <c r="V3022" s="4"/>
      <c r="W3022" s="4"/>
      <c r="X3022" s="4"/>
      <c r="Y3022" s="4"/>
      <c r="Z3022" s="4"/>
      <c r="AA3022" s="4"/>
      <c r="AB3022" s="5"/>
    </row>
    <row r="3023" spans="1:28" x14ac:dyDescent="0.35">
      <c r="A3023" s="3"/>
      <c r="B3023" s="4"/>
      <c r="C3023" s="4"/>
      <c r="D3023" s="4"/>
      <c r="E3023" s="4"/>
      <c r="F3023" s="4"/>
      <c r="G3023" s="4"/>
      <c r="H3023" s="4"/>
      <c r="I3023" s="4"/>
      <c r="J3023" s="4"/>
      <c r="K3023" s="4"/>
      <c r="L3023" s="4"/>
      <c r="M3023" s="4"/>
      <c r="N3023" s="4"/>
      <c r="O3023" s="4"/>
      <c r="P3023" s="4"/>
      <c r="Q3023" s="4"/>
      <c r="R3023" s="4"/>
      <c r="S3023" s="4"/>
      <c r="T3023" s="4"/>
      <c r="U3023" s="4"/>
      <c r="V3023" s="4"/>
      <c r="W3023" s="4"/>
      <c r="X3023" s="4"/>
      <c r="Y3023" s="4"/>
      <c r="Z3023" s="4"/>
      <c r="AA3023" s="4"/>
      <c r="AB3023" s="5"/>
    </row>
    <row r="3024" spans="1:28" x14ac:dyDescent="0.35">
      <c r="A3024" s="3"/>
      <c r="B3024" s="4"/>
      <c r="C3024" s="4"/>
      <c r="D3024" s="4"/>
      <c r="E3024" s="4"/>
      <c r="F3024" s="4"/>
      <c r="G3024" s="4"/>
      <c r="H3024" s="4"/>
      <c r="I3024" s="4"/>
      <c r="J3024" s="4"/>
      <c r="K3024" s="4"/>
      <c r="L3024" s="4"/>
      <c r="M3024" s="4"/>
      <c r="N3024" s="4"/>
      <c r="O3024" s="4"/>
      <c r="P3024" s="4"/>
      <c r="Q3024" s="4"/>
      <c r="R3024" s="4"/>
      <c r="S3024" s="4"/>
      <c r="T3024" s="4"/>
      <c r="U3024" s="4"/>
      <c r="V3024" s="4"/>
      <c r="W3024" s="4"/>
      <c r="X3024" s="4"/>
      <c r="Y3024" s="4"/>
      <c r="Z3024" s="4"/>
      <c r="AA3024" s="4"/>
      <c r="AB3024" s="5"/>
    </row>
    <row r="3025" spans="1:28" x14ac:dyDescent="0.35">
      <c r="A3025" s="3"/>
      <c r="B3025" s="4"/>
      <c r="C3025" s="4"/>
      <c r="D3025" s="4"/>
      <c r="E3025" s="4"/>
      <c r="F3025" s="4"/>
      <c r="G3025" s="4"/>
      <c r="H3025" s="4"/>
      <c r="I3025" s="4"/>
      <c r="J3025" s="4"/>
      <c r="K3025" s="4"/>
      <c r="L3025" s="4"/>
      <c r="M3025" s="4"/>
      <c r="N3025" s="4"/>
      <c r="O3025" s="4"/>
      <c r="P3025" s="4"/>
      <c r="Q3025" s="4"/>
      <c r="R3025" s="4"/>
      <c r="S3025" s="4"/>
      <c r="T3025" s="4"/>
      <c r="U3025" s="4"/>
      <c r="V3025" s="4"/>
      <c r="W3025" s="4"/>
      <c r="X3025" s="4"/>
      <c r="Y3025" s="4"/>
      <c r="Z3025" s="4"/>
      <c r="AA3025" s="4"/>
      <c r="AB3025" s="5"/>
    </row>
    <row r="3026" spans="1:28" x14ac:dyDescent="0.35">
      <c r="A3026" s="3"/>
      <c r="B3026" s="4"/>
      <c r="C3026" s="4"/>
      <c r="D3026" s="4"/>
      <c r="E3026" s="4"/>
      <c r="F3026" s="4"/>
      <c r="G3026" s="4"/>
      <c r="H3026" s="4"/>
      <c r="I3026" s="4"/>
      <c r="J3026" s="4"/>
      <c r="K3026" s="4"/>
      <c r="L3026" s="4"/>
      <c r="M3026" s="4"/>
      <c r="N3026" s="4"/>
      <c r="O3026" s="4"/>
      <c r="P3026" s="4"/>
      <c r="Q3026" s="4"/>
      <c r="R3026" s="4"/>
      <c r="S3026" s="4"/>
      <c r="T3026" s="4"/>
      <c r="U3026" s="4"/>
      <c r="V3026" s="4"/>
      <c r="W3026" s="4"/>
      <c r="X3026" s="4"/>
      <c r="Y3026" s="4"/>
      <c r="Z3026" s="4"/>
      <c r="AA3026" s="4"/>
      <c r="AB3026" s="5"/>
    </row>
    <row r="3027" spans="1:28" x14ac:dyDescent="0.35">
      <c r="A3027" s="3"/>
      <c r="B3027" s="4"/>
      <c r="C3027" s="4"/>
      <c r="D3027" s="4"/>
      <c r="E3027" s="4"/>
      <c r="F3027" s="4"/>
      <c r="G3027" s="4"/>
      <c r="H3027" s="4"/>
      <c r="I3027" s="4"/>
      <c r="J3027" s="4"/>
      <c r="K3027" s="4"/>
      <c r="L3027" s="4"/>
      <c r="M3027" s="4"/>
      <c r="N3027" s="4"/>
      <c r="O3027" s="4"/>
      <c r="P3027" s="4"/>
      <c r="Q3027" s="4"/>
      <c r="R3027" s="4"/>
      <c r="S3027" s="4"/>
      <c r="T3027" s="4"/>
      <c r="U3027" s="4"/>
      <c r="V3027" s="4"/>
      <c r="W3027" s="4"/>
      <c r="X3027" s="4"/>
      <c r="Y3027" s="4"/>
      <c r="Z3027" s="4"/>
      <c r="AA3027" s="4"/>
      <c r="AB3027" s="5"/>
    </row>
    <row r="3028" spans="1:28" x14ac:dyDescent="0.35">
      <c r="A3028" s="3"/>
      <c r="B3028" s="4"/>
      <c r="C3028" s="4"/>
      <c r="D3028" s="4"/>
      <c r="E3028" s="4"/>
      <c r="F3028" s="4"/>
      <c r="G3028" s="4"/>
      <c r="H3028" s="4"/>
      <c r="I3028" s="4"/>
      <c r="J3028" s="4"/>
      <c r="K3028" s="4"/>
      <c r="L3028" s="4"/>
      <c r="M3028" s="4"/>
      <c r="N3028" s="4"/>
      <c r="O3028" s="4"/>
      <c r="P3028" s="4"/>
      <c r="Q3028" s="4"/>
      <c r="R3028" s="4"/>
      <c r="S3028" s="4"/>
      <c r="T3028" s="4"/>
      <c r="U3028" s="4"/>
      <c r="V3028" s="4"/>
      <c r="W3028" s="4"/>
      <c r="X3028" s="4"/>
      <c r="Y3028" s="4"/>
      <c r="Z3028" s="4"/>
      <c r="AA3028" s="4"/>
      <c r="AB3028" s="5"/>
    </row>
    <row r="3029" spans="1:28" x14ac:dyDescent="0.35">
      <c r="A3029" s="3"/>
      <c r="B3029" s="4"/>
      <c r="C3029" s="4"/>
      <c r="D3029" s="4"/>
      <c r="E3029" s="4"/>
      <c r="F3029" s="4"/>
      <c r="G3029" s="4"/>
      <c r="H3029" s="4"/>
      <c r="I3029" s="4"/>
      <c r="J3029" s="4"/>
      <c r="K3029" s="4"/>
      <c r="L3029" s="4"/>
      <c r="M3029" s="4"/>
      <c r="N3029" s="4"/>
      <c r="O3029" s="4"/>
      <c r="P3029" s="4"/>
      <c r="Q3029" s="4"/>
      <c r="R3029" s="4"/>
      <c r="S3029" s="4"/>
      <c r="T3029" s="4"/>
      <c r="U3029" s="4"/>
      <c r="V3029" s="4"/>
      <c r="W3029" s="4"/>
      <c r="X3029" s="4"/>
      <c r="Y3029" s="4"/>
      <c r="Z3029" s="4"/>
      <c r="AA3029" s="4"/>
      <c r="AB3029" s="5"/>
    </row>
    <row r="3030" spans="1:28" x14ac:dyDescent="0.35">
      <c r="A3030" s="3"/>
      <c r="B3030" s="4"/>
      <c r="C3030" s="4"/>
      <c r="D3030" s="4"/>
      <c r="E3030" s="4"/>
      <c r="F3030" s="4"/>
      <c r="G3030" s="4"/>
      <c r="H3030" s="4"/>
      <c r="I3030" s="4"/>
      <c r="J3030" s="4"/>
      <c r="K3030" s="4"/>
      <c r="L3030" s="4"/>
      <c r="M3030" s="4"/>
      <c r="N3030" s="4"/>
      <c r="O3030" s="4"/>
      <c r="P3030" s="4"/>
      <c r="Q3030" s="4"/>
      <c r="R3030" s="4"/>
      <c r="S3030" s="4"/>
      <c r="T3030" s="4"/>
      <c r="U3030" s="4"/>
      <c r="V3030" s="4"/>
      <c r="W3030" s="4"/>
      <c r="X3030" s="4"/>
      <c r="Y3030" s="4"/>
      <c r="Z3030" s="4"/>
      <c r="AA3030" s="4"/>
      <c r="AB3030" s="5"/>
    </row>
    <row r="3031" spans="1:28" x14ac:dyDescent="0.35">
      <c r="A3031" s="3"/>
      <c r="B3031" s="4"/>
      <c r="C3031" s="4"/>
      <c r="D3031" s="4"/>
      <c r="E3031" s="4"/>
      <c r="F3031" s="4"/>
      <c r="G3031" s="4"/>
      <c r="H3031" s="4"/>
      <c r="I3031" s="4"/>
      <c r="J3031" s="4"/>
      <c r="K3031" s="4"/>
      <c r="L3031" s="4"/>
      <c r="M3031" s="4"/>
      <c r="N3031" s="4"/>
      <c r="O3031" s="4"/>
      <c r="P3031" s="4"/>
      <c r="Q3031" s="4"/>
      <c r="R3031" s="4"/>
      <c r="S3031" s="4"/>
      <c r="T3031" s="4"/>
      <c r="U3031" s="4"/>
      <c r="V3031" s="4"/>
      <c r="W3031" s="4"/>
      <c r="X3031" s="4"/>
      <c r="Y3031" s="4"/>
      <c r="Z3031" s="4"/>
      <c r="AA3031" s="4"/>
      <c r="AB3031" s="5"/>
    </row>
    <row r="3032" spans="1:28" x14ac:dyDescent="0.35">
      <c r="A3032" s="3"/>
      <c r="B3032" s="4"/>
      <c r="C3032" s="4"/>
      <c r="D3032" s="4"/>
      <c r="E3032" s="4"/>
      <c r="F3032" s="4"/>
      <c r="G3032" s="4"/>
      <c r="H3032" s="4"/>
      <c r="I3032" s="4"/>
      <c r="J3032" s="4"/>
      <c r="K3032" s="4"/>
      <c r="L3032" s="4"/>
      <c r="M3032" s="4"/>
      <c r="N3032" s="4"/>
      <c r="O3032" s="4"/>
      <c r="P3032" s="4"/>
      <c r="Q3032" s="4"/>
      <c r="R3032" s="4"/>
      <c r="S3032" s="4"/>
      <c r="T3032" s="4"/>
      <c r="U3032" s="4"/>
      <c r="V3032" s="4"/>
      <c r="W3032" s="4"/>
      <c r="X3032" s="4"/>
      <c r="Y3032" s="4"/>
      <c r="Z3032" s="4"/>
      <c r="AA3032" s="4"/>
      <c r="AB3032" s="5"/>
    </row>
    <row r="3033" spans="1:28" x14ac:dyDescent="0.35">
      <c r="A3033" s="3"/>
      <c r="B3033" s="4"/>
      <c r="C3033" s="4"/>
      <c r="D3033" s="4"/>
      <c r="E3033" s="4"/>
      <c r="F3033" s="4"/>
      <c r="G3033" s="4"/>
      <c r="H3033" s="4"/>
      <c r="I3033" s="4"/>
      <c r="J3033" s="4"/>
      <c r="K3033" s="4"/>
      <c r="L3033" s="4"/>
      <c r="M3033" s="4"/>
      <c r="N3033" s="4"/>
      <c r="O3033" s="4"/>
      <c r="P3033" s="4"/>
      <c r="Q3033" s="4"/>
      <c r="R3033" s="4"/>
      <c r="S3033" s="4"/>
      <c r="T3033" s="4"/>
      <c r="U3033" s="4"/>
      <c r="V3033" s="4"/>
      <c r="W3033" s="4"/>
      <c r="X3033" s="4"/>
      <c r="Y3033" s="4"/>
      <c r="Z3033" s="4"/>
      <c r="AA3033" s="4"/>
      <c r="AB3033" s="5"/>
    </row>
    <row r="3034" spans="1:28" x14ac:dyDescent="0.35">
      <c r="A3034" s="3"/>
      <c r="B3034" s="4"/>
      <c r="C3034" s="4"/>
      <c r="D3034" s="4"/>
      <c r="E3034" s="4"/>
      <c r="F3034" s="4"/>
      <c r="G3034" s="4"/>
      <c r="H3034" s="4"/>
      <c r="I3034" s="4"/>
      <c r="J3034" s="4"/>
      <c r="K3034" s="4"/>
      <c r="L3034" s="4"/>
      <c r="M3034" s="4"/>
      <c r="N3034" s="4"/>
      <c r="O3034" s="4"/>
      <c r="P3034" s="4"/>
      <c r="Q3034" s="4"/>
      <c r="R3034" s="4"/>
      <c r="S3034" s="4"/>
      <c r="T3034" s="4"/>
      <c r="U3034" s="4"/>
      <c r="V3034" s="4"/>
      <c r="W3034" s="4"/>
      <c r="X3034" s="4"/>
      <c r="Y3034" s="4"/>
      <c r="Z3034" s="4"/>
      <c r="AA3034" s="4"/>
      <c r="AB3034" s="5"/>
    </row>
    <row r="3035" spans="1:28" x14ac:dyDescent="0.35">
      <c r="A3035" s="3"/>
      <c r="B3035" s="4"/>
      <c r="C3035" s="4"/>
      <c r="D3035" s="4"/>
      <c r="E3035" s="4"/>
      <c r="F3035" s="4"/>
      <c r="G3035" s="4"/>
      <c r="H3035" s="4"/>
      <c r="I3035" s="4"/>
      <c r="J3035" s="4"/>
      <c r="K3035" s="4"/>
      <c r="L3035" s="4"/>
      <c r="M3035" s="4"/>
      <c r="N3035" s="4"/>
      <c r="O3035" s="4"/>
      <c r="P3035" s="4"/>
      <c r="Q3035" s="4"/>
      <c r="R3035" s="4"/>
      <c r="S3035" s="4"/>
      <c r="T3035" s="4"/>
      <c r="U3035" s="4"/>
      <c r="V3035" s="4"/>
      <c r="W3035" s="4"/>
      <c r="X3035" s="4"/>
      <c r="Y3035" s="4"/>
      <c r="Z3035" s="4"/>
      <c r="AA3035" s="4"/>
      <c r="AB3035" s="5"/>
    </row>
    <row r="3036" spans="1:28" x14ac:dyDescent="0.35">
      <c r="A3036" s="3"/>
      <c r="B3036" s="4"/>
      <c r="C3036" s="4"/>
      <c r="D3036" s="4"/>
      <c r="E3036" s="4"/>
      <c r="F3036" s="4"/>
      <c r="G3036" s="4"/>
      <c r="H3036" s="4"/>
      <c r="I3036" s="4"/>
      <c r="J3036" s="4"/>
      <c r="K3036" s="4"/>
      <c r="L3036" s="4"/>
      <c r="M3036" s="4"/>
      <c r="N3036" s="4"/>
      <c r="O3036" s="4"/>
      <c r="P3036" s="4"/>
      <c r="Q3036" s="4"/>
      <c r="R3036" s="4"/>
      <c r="S3036" s="4"/>
      <c r="T3036" s="4"/>
      <c r="U3036" s="4"/>
      <c r="V3036" s="4"/>
      <c r="W3036" s="4"/>
      <c r="X3036" s="4"/>
      <c r="Y3036" s="4"/>
      <c r="Z3036" s="4"/>
      <c r="AA3036" s="4"/>
      <c r="AB3036" s="5"/>
    </row>
    <row r="3037" spans="1:28" x14ac:dyDescent="0.35">
      <c r="A3037" s="3"/>
      <c r="B3037" s="4"/>
      <c r="C3037" s="4"/>
      <c r="D3037" s="4"/>
      <c r="E3037" s="4"/>
      <c r="F3037" s="4"/>
      <c r="G3037" s="4"/>
      <c r="H3037" s="4"/>
      <c r="I3037" s="4"/>
      <c r="J3037" s="4"/>
      <c r="K3037" s="4"/>
      <c r="L3037" s="4"/>
      <c r="M3037" s="4"/>
      <c r="N3037" s="4"/>
      <c r="O3037" s="4"/>
      <c r="P3037" s="4"/>
      <c r="Q3037" s="4"/>
      <c r="R3037" s="4"/>
      <c r="S3037" s="4"/>
      <c r="T3037" s="4"/>
      <c r="U3037" s="4"/>
      <c r="V3037" s="4"/>
      <c r="W3037" s="4"/>
      <c r="X3037" s="4"/>
      <c r="Y3037" s="4"/>
      <c r="Z3037" s="4"/>
      <c r="AA3037" s="4"/>
      <c r="AB3037" s="5"/>
    </row>
    <row r="3038" spans="1:28" x14ac:dyDescent="0.35">
      <c r="A3038" s="3"/>
      <c r="B3038" s="4"/>
      <c r="C3038" s="4"/>
      <c r="D3038" s="4"/>
      <c r="E3038" s="4"/>
      <c r="F3038" s="4"/>
      <c r="G3038" s="4"/>
      <c r="H3038" s="4"/>
      <c r="I3038" s="4"/>
      <c r="J3038" s="4"/>
      <c r="K3038" s="4"/>
      <c r="L3038" s="4"/>
      <c r="M3038" s="4"/>
      <c r="N3038" s="4"/>
      <c r="O3038" s="4"/>
      <c r="P3038" s="4"/>
      <c r="Q3038" s="4"/>
      <c r="R3038" s="4"/>
      <c r="S3038" s="4"/>
      <c r="T3038" s="4"/>
      <c r="U3038" s="4"/>
      <c r="V3038" s="4"/>
      <c r="W3038" s="4"/>
      <c r="X3038" s="4"/>
      <c r="Y3038" s="4"/>
      <c r="Z3038" s="4"/>
      <c r="AA3038" s="4"/>
      <c r="AB3038" s="5"/>
    </row>
    <row r="3039" spans="1:28" x14ac:dyDescent="0.35">
      <c r="A3039" s="3"/>
      <c r="B3039" s="4"/>
      <c r="C3039" s="4"/>
      <c r="D3039" s="4"/>
      <c r="E3039" s="4"/>
      <c r="F3039" s="4"/>
      <c r="G3039" s="4"/>
      <c r="H3039" s="4"/>
      <c r="I3039" s="4"/>
      <c r="J3039" s="4"/>
      <c r="K3039" s="4"/>
      <c r="L3039" s="4"/>
      <c r="M3039" s="4"/>
      <c r="N3039" s="4"/>
      <c r="O3039" s="4"/>
      <c r="P3039" s="4"/>
      <c r="Q3039" s="4"/>
      <c r="R3039" s="4"/>
      <c r="S3039" s="4"/>
      <c r="T3039" s="4"/>
      <c r="U3039" s="4"/>
      <c r="V3039" s="4"/>
      <c r="W3039" s="4"/>
      <c r="X3039" s="4"/>
      <c r="Y3039" s="4"/>
      <c r="Z3039" s="4"/>
      <c r="AA3039" s="4"/>
      <c r="AB3039" s="5"/>
    </row>
    <row r="3040" spans="1:28" x14ac:dyDescent="0.35">
      <c r="A3040" s="3"/>
      <c r="B3040" s="4"/>
      <c r="C3040" s="4"/>
      <c r="D3040" s="4"/>
      <c r="E3040" s="4"/>
      <c r="F3040" s="4"/>
      <c r="G3040" s="4"/>
      <c r="H3040" s="4"/>
      <c r="I3040" s="4"/>
      <c r="J3040" s="4"/>
      <c r="K3040" s="4"/>
      <c r="L3040" s="4"/>
      <c r="M3040" s="4"/>
      <c r="N3040" s="4"/>
      <c r="O3040" s="4"/>
      <c r="P3040" s="4"/>
      <c r="Q3040" s="4"/>
      <c r="R3040" s="4"/>
      <c r="S3040" s="4"/>
      <c r="T3040" s="4"/>
      <c r="U3040" s="4"/>
      <c r="V3040" s="4"/>
      <c r="W3040" s="4"/>
      <c r="X3040" s="4"/>
      <c r="Y3040" s="4"/>
      <c r="Z3040" s="4"/>
      <c r="AA3040" s="4"/>
      <c r="AB3040" s="5"/>
    </row>
    <row r="3041" spans="1:28" x14ac:dyDescent="0.35">
      <c r="A3041" s="3"/>
      <c r="B3041" s="4"/>
      <c r="C3041" s="4"/>
      <c r="D3041" s="4"/>
      <c r="E3041" s="4"/>
      <c r="F3041" s="4"/>
      <c r="G3041" s="4"/>
      <c r="H3041" s="4"/>
      <c r="I3041" s="4"/>
      <c r="J3041" s="4"/>
      <c r="K3041" s="4"/>
      <c r="L3041" s="4"/>
      <c r="M3041" s="4"/>
      <c r="N3041" s="4"/>
      <c r="O3041" s="4"/>
      <c r="P3041" s="4"/>
      <c r="Q3041" s="4"/>
      <c r="R3041" s="4"/>
      <c r="S3041" s="4"/>
      <c r="T3041" s="4"/>
      <c r="U3041" s="4"/>
      <c r="V3041" s="4"/>
      <c r="W3041" s="4"/>
      <c r="X3041" s="4"/>
      <c r="Y3041" s="4"/>
      <c r="Z3041" s="4"/>
      <c r="AA3041" s="4"/>
      <c r="AB3041" s="5"/>
    </row>
    <row r="3042" spans="1:28" x14ac:dyDescent="0.35">
      <c r="A3042" s="3"/>
      <c r="B3042" s="4"/>
      <c r="C3042" s="4"/>
      <c r="D3042" s="4"/>
      <c r="E3042" s="4"/>
      <c r="F3042" s="4"/>
      <c r="G3042" s="4"/>
      <c r="H3042" s="4"/>
      <c r="I3042" s="4"/>
      <c r="J3042" s="4"/>
      <c r="K3042" s="4"/>
      <c r="L3042" s="4"/>
      <c r="M3042" s="4"/>
      <c r="N3042" s="4"/>
      <c r="O3042" s="4"/>
      <c r="P3042" s="4"/>
      <c r="Q3042" s="4"/>
      <c r="R3042" s="4"/>
      <c r="S3042" s="4"/>
      <c r="T3042" s="4"/>
      <c r="U3042" s="4"/>
      <c r="V3042" s="4"/>
      <c r="W3042" s="4"/>
      <c r="X3042" s="4"/>
      <c r="Y3042" s="4"/>
      <c r="Z3042" s="4"/>
      <c r="AA3042" s="4"/>
      <c r="AB3042" s="5"/>
    </row>
    <row r="3043" spans="1:28" x14ac:dyDescent="0.35">
      <c r="A3043" s="3"/>
      <c r="B3043" s="4"/>
      <c r="C3043" s="4"/>
      <c r="D3043" s="4"/>
      <c r="E3043" s="4"/>
      <c r="F3043" s="4"/>
      <c r="G3043" s="4"/>
      <c r="H3043" s="4"/>
      <c r="I3043" s="4"/>
      <c r="J3043" s="4"/>
      <c r="K3043" s="4"/>
      <c r="L3043" s="4"/>
      <c r="M3043" s="4"/>
      <c r="N3043" s="4"/>
      <c r="O3043" s="4"/>
      <c r="P3043" s="4"/>
      <c r="Q3043" s="4"/>
      <c r="R3043" s="4"/>
      <c r="S3043" s="4"/>
      <c r="T3043" s="4"/>
      <c r="U3043" s="4"/>
      <c r="V3043" s="4"/>
      <c r="W3043" s="4"/>
      <c r="X3043" s="4"/>
      <c r="Y3043" s="4"/>
      <c r="Z3043" s="4"/>
      <c r="AA3043" s="4"/>
      <c r="AB3043" s="5"/>
    </row>
    <row r="3044" spans="1:28" x14ac:dyDescent="0.35">
      <c r="A3044" s="3"/>
      <c r="B3044" s="4"/>
      <c r="C3044" s="4"/>
      <c r="D3044" s="4"/>
      <c r="E3044" s="4"/>
      <c r="F3044" s="4"/>
      <c r="G3044" s="4"/>
      <c r="H3044" s="4"/>
      <c r="I3044" s="4"/>
      <c r="J3044" s="4"/>
      <c r="K3044" s="4"/>
      <c r="L3044" s="4"/>
      <c r="M3044" s="4"/>
      <c r="N3044" s="4"/>
      <c r="O3044" s="4"/>
      <c r="P3044" s="4"/>
      <c r="Q3044" s="4"/>
      <c r="R3044" s="4"/>
      <c r="S3044" s="4"/>
      <c r="T3044" s="4"/>
      <c r="U3044" s="4"/>
      <c r="V3044" s="4"/>
      <c r="W3044" s="4"/>
      <c r="X3044" s="4"/>
      <c r="Y3044" s="4"/>
      <c r="Z3044" s="4"/>
      <c r="AA3044" s="4"/>
      <c r="AB3044" s="5"/>
    </row>
    <row r="3045" spans="1:28" x14ac:dyDescent="0.35">
      <c r="A3045" s="3"/>
      <c r="B3045" s="4"/>
      <c r="C3045" s="4"/>
      <c r="D3045" s="4"/>
      <c r="E3045" s="4"/>
      <c r="F3045" s="4"/>
      <c r="G3045" s="4"/>
      <c r="H3045" s="4"/>
      <c r="I3045" s="4"/>
      <c r="J3045" s="4"/>
      <c r="K3045" s="4"/>
      <c r="L3045" s="4"/>
      <c r="M3045" s="4"/>
      <c r="N3045" s="4"/>
      <c r="O3045" s="4"/>
      <c r="P3045" s="4"/>
      <c r="Q3045" s="4"/>
      <c r="R3045" s="4"/>
      <c r="S3045" s="4"/>
      <c r="T3045" s="4"/>
      <c r="U3045" s="4"/>
      <c r="V3045" s="4"/>
      <c r="W3045" s="4"/>
      <c r="X3045" s="4"/>
      <c r="Y3045" s="4"/>
      <c r="Z3045" s="4"/>
      <c r="AA3045" s="4"/>
      <c r="AB3045" s="5"/>
    </row>
    <row r="3046" spans="1:28" x14ac:dyDescent="0.35">
      <c r="A3046" s="3"/>
      <c r="B3046" s="4"/>
      <c r="C3046" s="4"/>
      <c r="D3046" s="4"/>
      <c r="E3046" s="4"/>
      <c r="F3046" s="4"/>
      <c r="G3046" s="4"/>
      <c r="H3046" s="4"/>
      <c r="I3046" s="4"/>
      <c r="J3046" s="4"/>
      <c r="K3046" s="4"/>
      <c r="L3046" s="4"/>
      <c r="M3046" s="4"/>
      <c r="N3046" s="4"/>
      <c r="O3046" s="4"/>
      <c r="P3046" s="4"/>
      <c r="Q3046" s="4"/>
      <c r="R3046" s="4"/>
      <c r="S3046" s="4"/>
      <c r="T3046" s="4"/>
      <c r="U3046" s="4"/>
      <c r="V3046" s="4"/>
      <c r="W3046" s="4"/>
      <c r="X3046" s="4"/>
      <c r="Y3046" s="4"/>
      <c r="Z3046" s="4"/>
      <c r="AA3046" s="4"/>
      <c r="AB3046" s="5"/>
    </row>
    <row r="3047" spans="1:28" x14ac:dyDescent="0.35">
      <c r="A3047" s="3"/>
      <c r="B3047" s="4"/>
      <c r="C3047" s="4"/>
      <c r="D3047" s="4"/>
      <c r="E3047" s="4"/>
      <c r="F3047" s="4"/>
      <c r="G3047" s="4"/>
      <c r="H3047" s="4"/>
      <c r="I3047" s="4"/>
      <c r="J3047" s="4"/>
      <c r="K3047" s="4"/>
      <c r="L3047" s="4"/>
      <c r="M3047" s="4"/>
      <c r="N3047" s="4"/>
      <c r="O3047" s="4"/>
      <c r="P3047" s="4"/>
      <c r="Q3047" s="4"/>
      <c r="R3047" s="4"/>
      <c r="S3047" s="4"/>
      <c r="T3047" s="4"/>
      <c r="U3047" s="4"/>
      <c r="V3047" s="4"/>
      <c r="W3047" s="4"/>
      <c r="X3047" s="4"/>
      <c r="Y3047" s="4"/>
      <c r="Z3047" s="4"/>
      <c r="AA3047" s="4"/>
      <c r="AB3047" s="5"/>
    </row>
    <row r="3048" spans="1:28" x14ac:dyDescent="0.35">
      <c r="A3048" s="3"/>
      <c r="B3048" s="4"/>
      <c r="C3048" s="4"/>
      <c r="D3048" s="4"/>
      <c r="E3048" s="4"/>
      <c r="F3048" s="4"/>
      <c r="G3048" s="4"/>
      <c r="H3048" s="4"/>
      <c r="I3048" s="4"/>
      <c r="J3048" s="4"/>
      <c r="K3048" s="4"/>
      <c r="L3048" s="4"/>
      <c r="M3048" s="4"/>
      <c r="N3048" s="4"/>
      <c r="O3048" s="4"/>
      <c r="P3048" s="4"/>
      <c r="Q3048" s="4"/>
      <c r="R3048" s="4"/>
      <c r="S3048" s="4"/>
      <c r="T3048" s="4"/>
      <c r="U3048" s="4"/>
      <c r="V3048" s="4"/>
      <c r="W3048" s="4"/>
      <c r="X3048" s="4"/>
      <c r="Y3048" s="4"/>
      <c r="Z3048" s="4"/>
      <c r="AA3048" s="4"/>
      <c r="AB3048" s="5"/>
    </row>
    <row r="3049" spans="1:28" x14ac:dyDescent="0.35">
      <c r="A3049" s="3"/>
      <c r="B3049" s="4"/>
      <c r="C3049" s="4"/>
      <c r="D3049" s="4"/>
      <c r="E3049" s="4"/>
      <c r="F3049" s="4"/>
      <c r="G3049" s="4"/>
      <c r="H3049" s="4"/>
      <c r="I3049" s="4"/>
      <c r="J3049" s="4"/>
      <c r="K3049" s="4"/>
      <c r="L3049" s="4"/>
      <c r="M3049" s="4"/>
      <c r="N3049" s="4"/>
      <c r="O3049" s="4"/>
      <c r="P3049" s="4"/>
      <c r="Q3049" s="4"/>
      <c r="R3049" s="4"/>
      <c r="S3049" s="4"/>
      <c r="T3049" s="4"/>
      <c r="U3049" s="4"/>
      <c r="V3049" s="4"/>
      <c r="W3049" s="4"/>
      <c r="X3049" s="4"/>
      <c r="Y3049" s="4"/>
      <c r="Z3049" s="4"/>
      <c r="AA3049" s="4"/>
      <c r="AB3049" s="5"/>
    </row>
    <row r="3050" spans="1:28" x14ac:dyDescent="0.35">
      <c r="A3050" s="3"/>
      <c r="B3050" s="4"/>
      <c r="C3050" s="4"/>
      <c r="D3050" s="4"/>
      <c r="E3050" s="4"/>
      <c r="F3050" s="4"/>
      <c r="G3050" s="4"/>
      <c r="H3050" s="4"/>
      <c r="I3050" s="4"/>
      <c r="J3050" s="4"/>
      <c r="K3050" s="4"/>
      <c r="L3050" s="4"/>
      <c r="M3050" s="4"/>
      <c r="N3050" s="4"/>
      <c r="O3050" s="4"/>
      <c r="P3050" s="4"/>
      <c r="Q3050" s="4"/>
      <c r="R3050" s="4"/>
      <c r="S3050" s="4"/>
      <c r="T3050" s="4"/>
      <c r="U3050" s="4"/>
      <c r="V3050" s="4"/>
      <c r="W3050" s="4"/>
      <c r="X3050" s="4"/>
      <c r="Y3050" s="4"/>
      <c r="Z3050" s="4"/>
      <c r="AA3050" s="4"/>
      <c r="AB3050" s="5"/>
    </row>
    <row r="3051" spans="1:28" x14ac:dyDescent="0.35">
      <c r="A3051" s="3"/>
      <c r="B3051" s="4"/>
      <c r="C3051" s="4"/>
      <c r="D3051" s="4"/>
      <c r="E3051" s="4"/>
      <c r="F3051" s="4"/>
      <c r="G3051" s="4"/>
      <c r="H3051" s="4"/>
      <c r="I3051" s="4"/>
      <c r="J3051" s="4"/>
      <c r="K3051" s="4"/>
      <c r="L3051" s="4"/>
      <c r="M3051" s="4"/>
      <c r="N3051" s="4"/>
      <c r="O3051" s="4"/>
      <c r="P3051" s="4"/>
      <c r="Q3051" s="4"/>
      <c r="R3051" s="4"/>
      <c r="S3051" s="4"/>
      <c r="T3051" s="4"/>
      <c r="U3051" s="4"/>
      <c r="V3051" s="4"/>
      <c r="W3051" s="4"/>
      <c r="X3051" s="4"/>
      <c r="Y3051" s="4"/>
      <c r="Z3051" s="4"/>
      <c r="AA3051" s="4"/>
      <c r="AB3051" s="5"/>
    </row>
    <row r="3052" spans="1:28" x14ac:dyDescent="0.35">
      <c r="A3052" s="3"/>
      <c r="B3052" s="4"/>
      <c r="C3052" s="4"/>
      <c r="D3052" s="4"/>
      <c r="E3052" s="4"/>
      <c r="F3052" s="4"/>
      <c r="G3052" s="4"/>
      <c r="H3052" s="4"/>
      <c r="I3052" s="4"/>
      <c r="J3052" s="4"/>
      <c r="K3052" s="4"/>
      <c r="L3052" s="4"/>
      <c r="M3052" s="4"/>
      <c r="N3052" s="4"/>
      <c r="O3052" s="4"/>
      <c r="P3052" s="4"/>
      <c r="Q3052" s="4"/>
      <c r="R3052" s="4"/>
      <c r="S3052" s="4"/>
      <c r="T3052" s="4"/>
      <c r="U3052" s="4"/>
      <c r="V3052" s="4"/>
      <c r="W3052" s="4"/>
      <c r="X3052" s="4"/>
      <c r="Y3052" s="4"/>
      <c r="Z3052" s="4"/>
      <c r="AA3052" s="4"/>
      <c r="AB3052" s="5"/>
    </row>
    <row r="3053" spans="1:28" x14ac:dyDescent="0.35">
      <c r="A3053" s="3"/>
      <c r="B3053" s="4"/>
      <c r="C3053" s="4"/>
      <c r="D3053" s="4"/>
      <c r="E3053" s="4"/>
      <c r="F3053" s="4"/>
      <c r="G3053" s="4"/>
      <c r="H3053" s="4"/>
      <c r="I3053" s="4"/>
      <c r="J3053" s="4"/>
      <c r="K3053" s="4"/>
      <c r="L3053" s="4"/>
      <c r="M3053" s="4"/>
      <c r="N3053" s="4"/>
      <c r="O3053" s="4"/>
      <c r="P3053" s="4"/>
      <c r="Q3053" s="4"/>
      <c r="R3053" s="4"/>
      <c r="S3053" s="4"/>
      <c r="T3053" s="4"/>
      <c r="U3053" s="4"/>
      <c r="V3053" s="4"/>
      <c r="W3053" s="4"/>
      <c r="X3053" s="4"/>
      <c r="Y3053" s="4"/>
      <c r="Z3053" s="4"/>
      <c r="AA3053" s="4"/>
      <c r="AB3053" s="5"/>
    </row>
    <row r="3054" spans="1:28" x14ac:dyDescent="0.35">
      <c r="A3054" s="3"/>
      <c r="B3054" s="4"/>
      <c r="C3054" s="4"/>
      <c r="D3054" s="4"/>
      <c r="E3054" s="4"/>
      <c r="F3054" s="4"/>
      <c r="G3054" s="4"/>
      <c r="H3054" s="4"/>
      <c r="I3054" s="4"/>
      <c r="J3054" s="4"/>
      <c r="K3054" s="4"/>
      <c r="L3054" s="4"/>
      <c r="M3054" s="4"/>
      <c r="N3054" s="4"/>
      <c r="O3054" s="4"/>
      <c r="P3054" s="4"/>
      <c r="Q3054" s="4"/>
      <c r="R3054" s="4"/>
      <c r="S3054" s="4"/>
      <c r="T3054" s="4"/>
      <c r="U3054" s="4"/>
      <c r="V3054" s="4"/>
      <c r="W3054" s="4"/>
      <c r="X3054" s="4"/>
      <c r="Y3054" s="4"/>
      <c r="Z3054" s="4"/>
      <c r="AA3054" s="4"/>
      <c r="AB3054" s="5"/>
    </row>
    <row r="3055" spans="1:28" x14ac:dyDescent="0.35">
      <c r="A3055" s="3"/>
      <c r="B3055" s="4"/>
      <c r="C3055" s="4"/>
      <c r="D3055" s="4"/>
      <c r="E3055" s="4"/>
      <c r="F3055" s="4"/>
      <c r="G3055" s="4"/>
      <c r="H3055" s="4"/>
      <c r="I3055" s="4"/>
      <c r="J3055" s="4"/>
      <c r="K3055" s="4"/>
      <c r="L3055" s="4"/>
      <c r="M3055" s="4"/>
      <c r="N3055" s="4"/>
      <c r="O3055" s="4"/>
      <c r="P3055" s="4"/>
      <c r="Q3055" s="4"/>
      <c r="R3055" s="4"/>
      <c r="S3055" s="4"/>
      <c r="T3055" s="4"/>
      <c r="U3055" s="4"/>
      <c r="V3055" s="4"/>
      <c r="W3055" s="4"/>
      <c r="X3055" s="4"/>
      <c r="Y3055" s="4"/>
      <c r="Z3055" s="4"/>
      <c r="AA3055" s="4"/>
      <c r="AB3055" s="5"/>
    </row>
    <row r="3056" spans="1:28" x14ac:dyDescent="0.35">
      <c r="A3056" s="3"/>
      <c r="B3056" s="4"/>
      <c r="C3056" s="4"/>
      <c r="D3056" s="4"/>
      <c r="E3056" s="4"/>
      <c r="F3056" s="4"/>
      <c r="G3056" s="4"/>
      <c r="H3056" s="4"/>
      <c r="I3056" s="4"/>
      <c r="J3056" s="4"/>
      <c r="K3056" s="4"/>
      <c r="L3056" s="4"/>
      <c r="M3056" s="4"/>
      <c r="N3056" s="4"/>
      <c r="O3056" s="4"/>
      <c r="P3056" s="4"/>
      <c r="Q3056" s="4"/>
      <c r="R3056" s="4"/>
      <c r="S3056" s="4"/>
      <c r="T3056" s="4"/>
      <c r="U3056" s="4"/>
      <c r="V3056" s="4"/>
      <c r="W3056" s="4"/>
      <c r="X3056" s="4"/>
      <c r="Y3056" s="4"/>
      <c r="Z3056" s="4"/>
      <c r="AA3056" s="4"/>
      <c r="AB3056" s="5"/>
    </row>
    <row r="3057" spans="1:28" x14ac:dyDescent="0.35">
      <c r="A3057" s="3"/>
      <c r="B3057" s="4"/>
      <c r="C3057" s="4"/>
      <c r="D3057" s="4"/>
      <c r="E3057" s="4"/>
      <c r="F3057" s="4"/>
      <c r="G3057" s="4"/>
      <c r="H3057" s="4"/>
      <c r="I3057" s="4"/>
      <c r="J3057" s="4"/>
      <c r="K3057" s="4"/>
      <c r="L3057" s="4"/>
      <c r="M3057" s="4"/>
      <c r="N3057" s="4"/>
      <c r="O3057" s="4"/>
      <c r="P3057" s="4"/>
      <c r="Q3057" s="4"/>
      <c r="R3057" s="4"/>
      <c r="S3057" s="4"/>
      <c r="T3057" s="4"/>
      <c r="U3057" s="4"/>
      <c r="V3057" s="4"/>
      <c r="W3057" s="4"/>
      <c r="X3057" s="4"/>
      <c r="Y3057" s="4"/>
      <c r="Z3057" s="4"/>
      <c r="AA3057" s="4"/>
      <c r="AB3057" s="5"/>
    </row>
    <row r="3058" spans="1:28" x14ac:dyDescent="0.35">
      <c r="A3058" s="3"/>
      <c r="B3058" s="4"/>
      <c r="C3058" s="4"/>
      <c r="D3058" s="4"/>
      <c r="E3058" s="4"/>
      <c r="F3058" s="4"/>
      <c r="G3058" s="4"/>
      <c r="H3058" s="4"/>
      <c r="I3058" s="4"/>
      <c r="J3058" s="4"/>
      <c r="K3058" s="4"/>
      <c r="L3058" s="4"/>
      <c r="M3058" s="4"/>
      <c r="N3058" s="4"/>
      <c r="O3058" s="4"/>
      <c r="P3058" s="4"/>
      <c r="Q3058" s="4"/>
      <c r="R3058" s="4"/>
      <c r="S3058" s="4"/>
      <c r="T3058" s="4"/>
      <c r="U3058" s="4"/>
      <c r="V3058" s="4"/>
      <c r="W3058" s="4"/>
      <c r="X3058" s="4"/>
      <c r="Y3058" s="4"/>
      <c r="Z3058" s="4"/>
      <c r="AA3058" s="4"/>
      <c r="AB3058" s="5"/>
    </row>
    <row r="3059" spans="1:28" x14ac:dyDescent="0.35">
      <c r="A3059" s="3"/>
      <c r="B3059" s="4"/>
      <c r="C3059" s="4"/>
      <c r="D3059" s="4"/>
      <c r="E3059" s="4"/>
      <c r="F3059" s="4"/>
      <c r="G3059" s="4"/>
      <c r="H3059" s="4"/>
      <c r="I3059" s="4"/>
      <c r="J3059" s="4"/>
      <c r="K3059" s="4"/>
      <c r="L3059" s="4"/>
      <c r="M3059" s="4"/>
      <c r="N3059" s="4"/>
      <c r="O3059" s="4"/>
      <c r="P3059" s="4"/>
      <c r="Q3059" s="4"/>
      <c r="R3059" s="4"/>
      <c r="S3059" s="4"/>
      <c r="T3059" s="4"/>
      <c r="U3059" s="4"/>
      <c r="V3059" s="4"/>
      <c r="W3059" s="4"/>
      <c r="X3059" s="4"/>
      <c r="Y3059" s="4"/>
      <c r="Z3059" s="4"/>
      <c r="AA3059" s="4"/>
      <c r="AB3059" s="5"/>
    </row>
    <row r="3060" spans="1:28" x14ac:dyDescent="0.35">
      <c r="A3060" s="3"/>
      <c r="B3060" s="4"/>
      <c r="C3060" s="4"/>
      <c r="D3060" s="4"/>
      <c r="E3060" s="4"/>
      <c r="F3060" s="4"/>
      <c r="G3060" s="4"/>
      <c r="H3060" s="4"/>
      <c r="I3060" s="4"/>
      <c r="J3060" s="4"/>
      <c r="K3060" s="4"/>
      <c r="L3060" s="4"/>
      <c r="M3060" s="4"/>
      <c r="N3060" s="4"/>
      <c r="O3060" s="4"/>
      <c r="P3060" s="4"/>
      <c r="Q3060" s="4"/>
      <c r="R3060" s="4"/>
      <c r="S3060" s="4"/>
      <c r="T3060" s="4"/>
      <c r="U3060" s="4"/>
      <c r="V3060" s="4"/>
      <c r="W3060" s="4"/>
      <c r="X3060" s="4"/>
      <c r="Y3060" s="4"/>
      <c r="Z3060" s="4"/>
      <c r="AA3060" s="4"/>
      <c r="AB3060" s="5"/>
    </row>
    <row r="3061" spans="1:28" x14ac:dyDescent="0.35">
      <c r="A3061" s="3"/>
      <c r="B3061" s="4"/>
      <c r="C3061" s="4"/>
      <c r="D3061" s="4"/>
      <c r="E3061" s="4"/>
      <c r="F3061" s="4"/>
      <c r="G3061" s="4"/>
      <c r="H3061" s="4"/>
      <c r="I3061" s="4"/>
      <c r="J3061" s="4"/>
      <c r="K3061" s="4"/>
      <c r="L3061" s="4"/>
      <c r="M3061" s="4"/>
      <c r="N3061" s="4"/>
      <c r="O3061" s="4"/>
      <c r="P3061" s="4"/>
      <c r="Q3061" s="4"/>
      <c r="R3061" s="4"/>
      <c r="S3061" s="4"/>
      <c r="T3061" s="4"/>
      <c r="U3061" s="4"/>
      <c r="V3061" s="4"/>
      <c r="W3061" s="4"/>
      <c r="X3061" s="4"/>
      <c r="Y3061" s="4"/>
      <c r="Z3061" s="4"/>
      <c r="AA3061" s="4"/>
      <c r="AB3061" s="5"/>
    </row>
    <row r="3062" spans="1:28" x14ac:dyDescent="0.35">
      <c r="A3062" s="3"/>
      <c r="B3062" s="4"/>
      <c r="C3062" s="4"/>
      <c r="D3062" s="4"/>
      <c r="E3062" s="4"/>
      <c r="F3062" s="4"/>
      <c r="G3062" s="4"/>
      <c r="H3062" s="4"/>
      <c r="I3062" s="4"/>
      <c r="J3062" s="4"/>
      <c r="K3062" s="4"/>
      <c r="L3062" s="4"/>
      <c r="M3062" s="4"/>
      <c r="N3062" s="4"/>
      <c r="O3062" s="4"/>
      <c r="P3062" s="4"/>
      <c r="Q3062" s="4"/>
      <c r="R3062" s="4"/>
      <c r="S3062" s="4"/>
      <c r="T3062" s="4"/>
      <c r="U3062" s="4"/>
      <c r="V3062" s="4"/>
      <c r="W3062" s="4"/>
      <c r="X3062" s="4"/>
      <c r="Y3062" s="4"/>
      <c r="Z3062" s="4"/>
      <c r="AA3062" s="4"/>
      <c r="AB3062" s="5"/>
    </row>
    <row r="3063" spans="1:28" x14ac:dyDescent="0.35">
      <c r="A3063" s="3"/>
      <c r="B3063" s="4"/>
      <c r="C3063" s="4"/>
      <c r="D3063" s="4"/>
      <c r="E3063" s="4"/>
      <c r="F3063" s="4"/>
      <c r="G3063" s="4"/>
      <c r="H3063" s="4"/>
      <c r="I3063" s="4"/>
      <c r="J3063" s="4"/>
      <c r="K3063" s="4"/>
      <c r="L3063" s="4"/>
      <c r="M3063" s="4"/>
      <c r="N3063" s="4"/>
      <c r="O3063" s="4"/>
      <c r="P3063" s="4"/>
      <c r="Q3063" s="4"/>
      <c r="R3063" s="4"/>
      <c r="S3063" s="4"/>
      <c r="T3063" s="4"/>
      <c r="U3063" s="4"/>
      <c r="V3063" s="4"/>
      <c r="W3063" s="4"/>
      <c r="X3063" s="4"/>
      <c r="Y3063" s="4"/>
      <c r="Z3063" s="4"/>
      <c r="AA3063" s="4"/>
      <c r="AB3063" s="5"/>
    </row>
    <row r="3064" spans="1:28" x14ac:dyDescent="0.35">
      <c r="A3064" s="3"/>
      <c r="B3064" s="4"/>
      <c r="C3064" s="4"/>
      <c r="D3064" s="4"/>
      <c r="E3064" s="4"/>
      <c r="F3064" s="4"/>
      <c r="G3064" s="4"/>
      <c r="H3064" s="4"/>
      <c r="I3064" s="4"/>
      <c r="J3064" s="4"/>
      <c r="K3064" s="4"/>
      <c r="L3064" s="4"/>
      <c r="M3064" s="4"/>
      <c r="N3064" s="4"/>
      <c r="O3064" s="4"/>
      <c r="P3064" s="4"/>
      <c r="Q3064" s="4"/>
      <c r="R3064" s="4"/>
      <c r="S3064" s="4"/>
      <c r="T3064" s="4"/>
      <c r="U3064" s="4"/>
      <c r="V3064" s="4"/>
      <c r="W3064" s="4"/>
      <c r="X3064" s="4"/>
      <c r="Y3064" s="4"/>
      <c r="Z3064" s="4"/>
      <c r="AA3064" s="4"/>
      <c r="AB3064" s="5"/>
    </row>
    <row r="3065" spans="1:28" x14ac:dyDescent="0.35">
      <c r="A3065" s="3"/>
      <c r="B3065" s="4"/>
      <c r="C3065" s="4"/>
      <c r="D3065" s="4"/>
      <c r="E3065" s="4"/>
      <c r="F3065" s="4"/>
      <c r="G3065" s="4"/>
      <c r="H3065" s="4"/>
      <c r="I3065" s="4"/>
      <c r="J3065" s="4"/>
      <c r="K3065" s="4"/>
      <c r="L3065" s="4"/>
      <c r="M3065" s="4"/>
      <c r="N3065" s="4"/>
      <c r="O3065" s="4"/>
      <c r="P3065" s="4"/>
      <c r="Q3065" s="4"/>
      <c r="R3065" s="4"/>
      <c r="S3065" s="4"/>
      <c r="T3065" s="4"/>
      <c r="U3065" s="4"/>
      <c r="V3065" s="4"/>
      <c r="W3065" s="4"/>
      <c r="X3065" s="4"/>
      <c r="Y3065" s="4"/>
      <c r="Z3065" s="4"/>
      <c r="AA3065" s="4"/>
      <c r="AB3065" s="5"/>
    </row>
    <row r="3066" spans="1:28" x14ac:dyDescent="0.35">
      <c r="A3066" s="3"/>
      <c r="B3066" s="4"/>
      <c r="C3066" s="4"/>
      <c r="D3066" s="4"/>
      <c r="E3066" s="4"/>
      <c r="F3066" s="4"/>
      <c r="G3066" s="4"/>
      <c r="H3066" s="4"/>
      <c r="I3066" s="4"/>
      <c r="J3066" s="4"/>
      <c r="K3066" s="4"/>
      <c r="L3066" s="4"/>
      <c r="M3066" s="4"/>
      <c r="N3066" s="4"/>
      <c r="O3066" s="4"/>
      <c r="P3066" s="4"/>
      <c r="Q3066" s="4"/>
      <c r="R3066" s="4"/>
      <c r="S3066" s="4"/>
      <c r="T3066" s="4"/>
      <c r="U3066" s="4"/>
      <c r="V3066" s="4"/>
      <c r="W3066" s="4"/>
      <c r="X3066" s="4"/>
      <c r="Y3066" s="4"/>
      <c r="Z3066" s="4"/>
      <c r="AA3066" s="4"/>
      <c r="AB3066" s="5"/>
    </row>
    <row r="3067" spans="1:28" x14ac:dyDescent="0.35">
      <c r="A3067" s="3"/>
      <c r="B3067" s="4"/>
      <c r="C3067" s="4"/>
      <c r="D3067" s="4"/>
      <c r="E3067" s="4"/>
      <c r="F3067" s="4"/>
      <c r="G3067" s="4"/>
      <c r="H3067" s="4"/>
      <c r="I3067" s="4"/>
      <c r="J3067" s="4"/>
      <c r="K3067" s="4"/>
      <c r="L3067" s="4"/>
      <c r="M3067" s="4"/>
      <c r="N3067" s="4"/>
      <c r="O3067" s="4"/>
      <c r="P3067" s="4"/>
      <c r="Q3067" s="4"/>
      <c r="R3067" s="4"/>
      <c r="S3067" s="4"/>
      <c r="T3067" s="4"/>
      <c r="U3067" s="4"/>
      <c r="V3067" s="4"/>
      <c r="W3067" s="4"/>
      <c r="X3067" s="4"/>
      <c r="Y3067" s="4"/>
      <c r="Z3067" s="4"/>
      <c r="AA3067" s="4"/>
      <c r="AB3067" s="5"/>
    </row>
    <row r="3068" spans="1:28" x14ac:dyDescent="0.35">
      <c r="A3068" s="3"/>
      <c r="B3068" s="4"/>
      <c r="C3068" s="4"/>
      <c r="D3068" s="4"/>
      <c r="E3068" s="4"/>
      <c r="F3068" s="4"/>
      <c r="G3068" s="4"/>
      <c r="H3068" s="4"/>
      <c r="I3068" s="4"/>
      <c r="J3068" s="4"/>
      <c r="K3068" s="4"/>
      <c r="L3068" s="4"/>
      <c r="M3068" s="4"/>
      <c r="N3068" s="4"/>
      <c r="O3068" s="4"/>
      <c r="P3068" s="4"/>
      <c r="Q3068" s="4"/>
      <c r="R3068" s="4"/>
      <c r="S3068" s="4"/>
      <c r="T3068" s="4"/>
      <c r="U3068" s="4"/>
      <c r="V3068" s="4"/>
      <c r="W3068" s="4"/>
      <c r="X3068" s="4"/>
      <c r="Y3068" s="4"/>
      <c r="Z3068" s="4"/>
      <c r="AA3068" s="4"/>
      <c r="AB3068" s="5"/>
    </row>
    <row r="3069" spans="1:28" x14ac:dyDescent="0.35">
      <c r="A3069" s="3"/>
      <c r="B3069" s="4"/>
      <c r="C3069" s="4"/>
      <c r="D3069" s="4"/>
      <c r="E3069" s="4"/>
      <c r="F3069" s="4"/>
      <c r="G3069" s="4"/>
      <c r="H3069" s="4"/>
      <c r="I3069" s="4"/>
      <c r="J3069" s="4"/>
      <c r="K3069" s="4"/>
      <c r="L3069" s="4"/>
      <c r="M3069" s="4"/>
      <c r="N3069" s="4"/>
      <c r="O3069" s="4"/>
      <c r="P3069" s="4"/>
      <c r="Q3069" s="4"/>
      <c r="R3069" s="4"/>
      <c r="S3069" s="4"/>
      <c r="T3069" s="4"/>
      <c r="U3069" s="4"/>
      <c r="V3069" s="4"/>
      <c r="W3069" s="4"/>
      <c r="X3069" s="4"/>
      <c r="Y3069" s="4"/>
      <c r="Z3069" s="4"/>
      <c r="AA3069" s="4"/>
      <c r="AB3069" s="5"/>
    </row>
    <row r="3070" spans="1:28" x14ac:dyDescent="0.35">
      <c r="A3070" s="3"/>
      <c r="B3070" s="4"/>
      <c r="C3070" s="4"/>
      <c r="D3070" s="4"/>
      <c r="E3070" s="4"/>
      <c r="F3070" s="4"/>
      <c r="G3070" s="4"/>
      <c r="H3070" s="4"/>
      <c r="I3070" s="4"/>
      <c r="J3070" s="4"/>
      <c r="K3070" s="4"/>
      <c r="L3070" s="4"/>
      <c r="M3070" s="4"/>
      <c r="N3070" s="4"/>
      <c r="O3070" s="4"/>
      <c r="P3070" s="4"/>
      <c r="Q3070" s="4"/>
      <c r="R3070" s="4"/>
      <c r="S3070" s="4"/>
      <c r="T3070" s="4"/>
      <c r="U3070" s="4"/>
      <c r="V3070" s="4"/>
      <c r="W3070" s="4"/>
      <c r="X3070" s="4"/>
      <c r="Y3070" s="4"/>
      <c r="Z3070" s="4"/>
      <c r="AA3070" s="4"/>
      <c r="AB3070" s="5"/>
    </row>
    <row r="3071" spans="1:28" x14ac:dyDescent="0.35">
      <c r="A3071" s="3"/>
      <c r="B3071" s="4"/>
      <c r="C3071" s="4"/>
      <c r="D3071" s="4"/>
      <c r="E3071" s="4"/>
      <c r="F3071" s="4"/>
      <c r="G3071" s="4"/>
      <c r="H3071" s="4"/>
      <c r="I3071" s="4"/>
      <c r="J3071" s="4"/>
      <c r="K3071" s="4"/>
      <c r="L3071" s="4"/>
      <c r="M3071" s="4"/>
      <c r="N3071" s="4"/>
      <c r="O3071" s="4"/>
      <c r="P3071" s="4"/>
      <c r="Q3071" s="4"/>
      <c r="R3071" s="4"/>
      <c r="S3071" s="4"/>
      <c r="T3071" s="4"/>
      <c r="U3071" s="4"/>
      <c r="V3071" s="4"/>
      <c r="W3071" s="4"/>
      <c r="X3071" s="4"/>
      <c r="Y3071" s="4"/>
      <c r="Z3071" s="4"/>
      <c r="AA3071" s="4"/>
      <c r="AB3071" s="5"/>
    </row>
    <row r="3072" spans="1:28" x14ac:dyDescent="0.35">
      <c r="A3072" s="3"/>
      <c r="B3072" s="4"/>
      <c r="C3072" s="4"/>
      <c r="D3072" s="4"/>
      <c r="E3072" s="4"/>
      <c r="F3072" s="4"/>
      <c r="G3072" s="4"/>
      <c r="H3072" s="4"/>
      <c r="I3072" s="4"/>
      <c r="J3072" s="4"/>
      <c r="K3072" s="4"/>
      <c r="L3072" s="4"/>
      <c r="M3072" s="4"/>
      <c r="N3072" s="4"/>
      <c r="O3072" s="4"/>
      <c r="P3072" s="4"/>
      <c r="Q3072" s="4"/>
      <c r="R3072" s="4"/>
      <c r="S3072" s="4"/>
      <c r="T3072" s="4"/>
      <c r="U3072" s="4"/>
      <c r="V3072" s="4"/>
      <c r="W3072" s="4"/>
      <c r="X3072" s="4"/>
      <c r="Y3072" s="4"/>
      <c r="Z3072" s="4"/>
      <c r="AA3072" s="4"/>
      <c r="AB3072" s="5"/>
    </row>
    <row r="3073" spans="1:28" x14ac:dyDescent="0.35">
      <c r="A3073" s="3"/>
      <c r="B3073" s="4"/>
      <c r="C3073" s="4"/>
      <c r="D3073" s="4"/>
      <c r="E3073" s="4"/>
      <c r="F3073" s="4"/>
      <c r="G3073" s="4"/>
      <c r="H3073" s="4"/>
      <c r="I3073" s="4"/>
      <c r="J3073" s="4"/>
      <c r="K3073" s="4"/>
      <c r="L3073" s="4"/>
      <c r="M3073" s="4"/>
      <c r="N3073" s="4"/>
      <c r="O3073" s="4"/>
      <c r="P3073" s="4"/>
      <c r="Q3073" s="4"/>
      <c r="R3073" s="4"/>
      <c r="S3073" s="4"/>
      <c r="T3073" s="4"/>
      <c r="U3073" s="4"/>
      <c r="V3073" s="4"/>
      <c r="W3073" s="4"/>
      <c r="X3073" s="4"/>
      <c r="Y3073" s="4"/>
      <c r="Z3073" s="4"/>
      <c r="AA3073" s="4"/>
      <c r="AB3073" s="5"/>
    </row>
    <row r="3074" spans="1:28" x14ac:dyDescent="0.35">
      <c r="A3074" s="3"/>
      <c r="B3074" s="4"/>
      <c r="C3074" s="4"/>
      <c r="D3074" s="4"/>
      <c r="E3074" s="4"/>
      <c r="F3074" s="4"/>
      <c r="G3074" s="4"/>
      <c r="H3074" s="4"/>
      <c r="I3074" s="4"/>
      <c r="J3074" s="4"/>
      <c r="K3074" s="4"/>
      <c r="L3074" s="4"/>
      <c r="M3074" s="4"/>
      <c r="N3074" s="4"/>
      <c r="O3074" s="4"/>
      <c r="P3074" s="4"/>
      <c r="Q3074" s="4"/>
      <c r="R3074" s="4"/>
      <c r="S3074" s="4"/>
      <c r="T3074" s="4"/>
      <c r="U3074" s="4"/>
      <c r="V3074" s="4"/>
      <c r="W3074" s="4"/>
      <c r="X3074" s="4"/>
      <c r="Y3074" s="4"/>
      <c r="Z3074" s="4"/>
      <c r="AA3074" s="4"/>
      <c r="AB3074" s="5"/>
    </row>
    <row r="3075" spans="1:28" x14ac:dyDescent="0.35">
      <c r="A3075" s="3"/>
      <c r="B3075" s="4"/>
      <c r="C3075" s="4"/>
      <c r="D3075" s="4"/>
      <c r="E3075" s="4"/>
      <c r="F3075" s="4"/>
      <c r="G3075" s="4"/>
      <c r="H3075" s="4"/>
      <c r="I3075" s="4"/>
      <c r="J3075" s="4"/>
      <c r="K3075" s="4"/>
      <c r="L3075" s="4"/>
      <c r="M3075" s="4"/>
      <c r="N3075" s="4"/>
      <c r="O3075" s="4"/>
      <c r="P3075" s="4"/>
      <c r="Q3075" s="4"/>
      <c r="R3075" s="4"/>
      <c r="S3075" s="4"/>
      <c r="T3075" s="4"/>
      <c r="U3075" s="4"/>
      <c r="V3075" s="4"/>
      <c r="W3075" s="4"/>
      <c r="X3075" s="4"/>
      <c r="Y3075" s="4"/>
      <c r="Z3075" s="4"/>
      <c r="AA3075" s="4"/>
      <c r="AB3075" s="5"/>
    </row>
    <row r="3076" spans="1:28" x14ac:dyDescent="0.35">
      <c r="A3076" s="3"/>
      <c r="B3076" s="4"/>
      <c r="C3076" s="4"/>
      <c r="D3076" s="4"/>
      <c r="E3076" s="4"/>
      <c r="F3076" s="4"/>
      <c r="G3076" s="4"/>
      <c r="H3076" s="4"/>
      <c r="I3076" s="4"/>
      <c r="J3076" s="4"/>
      <c r="K3076" s="4"/>
      <c r="L3076" s="4"/>
      <c r="M3076" s="4"/>
      <c r="N3076" s="4"/>
      <c r="O3076" s="4"/>
      <c r="P3076" s="4"/>
      <c r="Q3076" s="4"/>
      <c r="R3076" s="4"/>
      <c r="S3076" s="4"/>
      <c r="T3076" s="4"/>
      <c r="U3076" s="4"/>
      <c r="V3076" s="4"/>
      <c r="W3076" s="4"/>
      <c r="X3076" s="4"/>
      <c r="Y3076" s="4"/>
      <c r="Z3076" s="4"/>
      <c r="AA3076" s="4"/>
      <c r="AB3076" s="5"/>
    </row>
    <row r="3077" spans="1:28" x14ac:dyDescent="0.35">
      <c r="A3077" s="3"/>
      <c r="B3077" s="4"/>
      <c r="C3077" s="4"/>
      <c r="D3077" s="4"/>
      <c r="E3077" s="4"/>
      <c r="F3077" s="4"/>
      <c r="G3077" s="4"/>
      <c r="H3077" s="4"/>
      <c r="I3077" s="4"/>
      <c r="J3077" s="4"/>
      <c r="K3077" s="4"/>
      <c r="L3077" s="4"/>
      <c r="M3077" s="4"/>
      <c r="N3077" s="4"/>
      <c r="O3077" s="4"/>
      <c r="P3077" s="4"/>
      <c r="Q3077" s="4"/>
      <c r="R3077" s="4"/>
      <c r="S3077" s="4"/>
      <c r="T3077" s="4"/>
      <c r="U3077" s="4"/>
      <c r="V3077" s="4"/>
      <c r="W3077" s="4"/>
      <c r="X3077" s="4"/>
      <c r="Y3077" s="4"/>
      <c r="Z3077" s="4"/>
      <c r="AA3077" s="4"/>
      <c r="AB3077" s="5"/>
    </row>
    <row r="3078" spans="1:28" x14ac:dyDescent="0.35">
      <c r="A3078" s="3"/>
      <c r="B3078" s="4"/>
      <c r="C3078" s="4"/>
      <c r="D3078" s="4"/>
      <c r="E3078" s="4"/>
      <c r="F3078" s="4"/>
      <c r="G3078" s="4"/>
      <c r="H3078" s="4"/>
      <c r="I3078" s="4"/>
      <c r="J3078" s="4"/>
      <c r="K3078" s="4"/>
      <c r="L3078" s="4"/>
      <c r="M3078" s="4"/>
      <c r="N3078" s="4"/>
      <c r="O3078" s="4"/>
      <c r="P3078" s="4"/>
      <c r="Q3078" s="4"/>
      <c r="R3078" s="4"/>
      <c r="S3078" s="4"/>
      <c r="T3078" s="4"/>
      <c r="U3078" s="4"/>
      <c r="V3078" s="4"/>
      <c r="W3078" s="4"/>
      <c r="X3078" s="4"/>
      <c r="Y3078" s="4"/>
      <c r="Z3078" s="4"/>
      <c r="AA3078" s="4"/>
      <c r="AB3078" s="5"/>
    </row>
    <row r="3079" spans="1:28" x14ac:dyDescent="0.35">
      <c r="A3079" s="3"/>
      <c r="B3079" s="4"/>
      <c r="C3079" s="4"/>
      <c r="D3079" s="4"/>
      <c r="E3079" s="4"/>
      <c r="F3079" s="4"/>
      <c r="G3079" s="4"/>
      <c r="H3079" s="4"/>
      <c r="I3079" s="4"/>
      <c r="J3079" s="4"/>
      <c r="K3079" s="4"/>
      <c r="L3079" s="4"/>
      <c r="M3079" s="4"/>
      <c r="N3079" s="4"/>
      <c r="O3079" s="4"/>
      <c r="P3079" s="4"/>
      <c r="Q3079" s="4"/>
      <c r="R3079" s="4"/>
      <c r="S3079" s="4"/>
      <c r="T3079" s="4"/>
      <c r="U3079" s="4"/>
      <c r="V3079" s="4"/>
      <c r="W3079" s="4"/>
      <c r="X3079" s="4"/>
      <c r="Y3079" s="4"/>
      <c r="Z3079" s="4"/>
      <c r="AA3079" s="4"/>
      <c r="AB3079" s="5"/>
    </row>
    <row r="3080" spans="1:28" x14ac:dyDescent="0.35">
      <c r="A3080" s="3"/>
      <c r="B3080" s="4"/>
      <c r="C3080" s="4"/>
      <c r="D3080" s="4"/>
      <c r="E3080" s="4"/>
      <c r="F3080" s="4"/>
      <c r="G3080" s="4"/>
      <c r="H3080" s="4"/>
      <c r="I3080" s="4"/>
      <c r="J3080" s="4"/>
      <c r="K3080" s="4"/>
      <c r="L3080" s="4"/>
      <c r="M3080" s="4"/>
      <c r="N3080" s="4"/>
      <c r="O3080" s="4"/>
      <c r="P3080" s="4"/>
      <c r="Q3080" s="4"/>
      <c r="R3080" s="4"/>
      <c r="S3080" s="4"/>
      <c r="T3080" s="4"/>
      <c r="U3080" s="4"/>
      <c r="V3080" s="4"/>
      <c r="W3080" s="4"/>
      <c r="X3080" s="4"/>
      <c r="Y3080" s="4"/>
      <c r="Z3080" s="4"/>
      <c r="AA3080" s="4"/>
      <c r="AB3080" s="5"/>
    </row>
    <row r="3081" spans="1:28" x14ac:dyDescent="0.35">
      <c r="A3081" s="3"/>
      <c r="B3081" s="4"/>
      <c r="C3081" s="4"/>
      <c r="D3081" s="4"/>
      <c r="E3081" s="4"/>
      <c r="F3081" s="4"/>
      <c r="G3081" s="4"/>
      <c r="H3081" s="4"/>
      <c r="I3081" s="4"/>
      <c r="J3081" s="4"/>
      <c r="K3081" s="4"/>
      <c r="L3081" s="4"/>
      <c r="M3081" s="4"/>
      <c r="N3081" s="4"/>
      <c r="O3081" s="4"/>
      <c r="P3081" s="4"/>
      <c r="Q3081" s="4"/>
      <c r="R3081" s="4"/>
      <c r="S3081" s="4"/>
      <c r="T3081" s="4"/>
      <c r="U3081" s="4"/>
      <c r="V3081" s="4"/>
      <c r="W3081" s="4"/>
      <c r="X3081" s="4"/>
      <c r="Y3081" s="4"/>
      <c r="Z3081" s="4"/>
      <c r="AA3081" s="4"/>
      <c r="AB3081" s="5"/>
    </row>
    <row r="3082" spans="1:28" x14ac:dyDescent="0.35">
      <c r="A3082" s="3"/>
      <c r="B3082" s="4"/>
      <c r="C3082" s="4"/>
      <c r="D3082" s="4"/>
      <c r="E3082" s="4"/>
      <c r="F3082" s="4"/>
      <c r="G3082" s="4"/>
      <c r="H3082" s="4"/>
      <c r="I3082" s="4"/>
      <c r="J3082" s="4"/>
      <c r="K3082" s="4"/>
      <c r="L3082" s="4"/>
      <c r="M3082" s="4"/>
      <c r="N3082" s="4"/>
      <c r="O3082" s="4"/>
      <c r="P3082" s="4"/>
      <c r="Q3082" s="4"/>
      <c r="R3082" s="4"/>
      <c r="S3082" s="4"/>
      <c r="T3082" s="4"/>
      <c r="U3082" s="4"/>
      <c r="V3082" s="4"/>
      <c r="W3082" s="4"/>
      <c r="X3082" s="4"/>
      <c r="Y3082" s="4"/>
      <c r="Z3082" s="4"/>
      <c r="AA3082" s="4"/>
      <c r="AB3082" s="5"/>
    </row>
    <row r="3083" spans="1:28" x14ac:dyDescent="0.35">
      <c r="A3083" s="3"/>
      <c r="B3083" s="4"/>
      <c r="C3083" s="4"/>
      <c r="D3083" s="4"/>
      <c r="E3083" s="4"/>
      <c r="F3083" s="4"/>
      <c r="G3083" s="4"/>
      <c r="H3083" s="4"/>
      <c r="I3083" s="4"/>
      <c r="J3083" s="4"/>
      <c r="K3083" s="4"/>
      <c r="L3083" s="4"/>
      <c r="M3083" s="4"/>
      <c r="N3083" s="4"/>
      <c r="O3083" s="4"/>
      <c r="P3083" s="4"/>
      <c r="Q3083" s="4"/>
      <c r="R3083" s="4"/>
      <c r="S3083" s="4"/>
      <c r="T3083" s="4"/>
      <c r="U3083" s="4"/>
      <c r="V3083" s="4"/>
      <c r="W3083" s="4"/>
      <c r="X3083" s="4"/>
      <c r="Y3083" s="4"/>
      <c r="Z3083" s="4"/>
      <c r="AA3083" s="4"/>
      <c r="AB3083" s="5"/>
    </row>
    <row r="3084" spans="1:28" x14ac:dyDescent="0.35">
      <c r="A3084" s="3"/>
      <c r="B3084" s="4"/>
      <c r="C3084" s="4"/>
      <c r="D3084" s="4"/>
      <c r="E3084" s="4"/>
      <c r="F3084" s="4"/>
      <c r="G3084" s="4"/>
      <c r="H3084" s="4"/>
      <c r="I3084" s="4"/>
      <c r="J3084" s="4"/>
      <c r="K3084" s="4"/>
      <c r="L3084" s="4"/>
      <c r="M3084" s="4"/>
      <c r="N3084" s="4"/>
      <c r="O3084" s="4"/>
      <c r="P3084" s="4"/>
      <c r="Q3084" s="4"/>
      <c r="R3084" s="4"/>
      <c r="S3084" s="4"/>
      <c r="T3084" s="4"/>
      <c r="U3084" s="4"/>
      <c r="V3084" s="4"/>
      <c r="W3084" s="4"/>
      <c r="X3084" s="4"/>
      <c r="Y3084" s="4"/>
      <c r="Z3084" s="4"/>
      <c r="AA3084" s="4"/>
      <c r="AB3084" s="5"/>
    </row>
    <row r="3085" spans="1:28" x14ac:dyDescent="0.35">
      <c r="A3085" s="3"/>
      <c r="B3085" s="4"/>
      <c r="C3085" s="4"/>
      <c r="D3085" s="4"/>
      <c r="E3085" s="4"/>
      <c r="F3085" s="4"/>
      <c r="G3085" s="4"/>
      <c r="H3085" s="4"/>
      <c r="I3085" s="4"/>
      <c r="J3085" s="4"/>
      <c r="K3085" s="4"/>
      <c r="L3085" s="4"/>
      <c r="M3085" s="4"/>
      <c r="N3085" s="4"/>
      <c r="O3085" s="4"/>
      <c r="P3085" s="4"/>
      <c r="Q3085" s="4"/>
      <c r="R3085" s="4"/>
      <c r="S3085" s="4"/>
      <c r="T3085" s="4"/>
      <c r="U3085" s="4"/>
      <c r="V3085" s="4"/>
      <c r="W3085" s="4"/>
      <c r="X3085" s="4"/>
      <c r="Y3085" s="4"/>
      <c r="Z3085" s="4"/>
      <c r="AA3085" s="4"/>
      <c r="AB3085" s="5"/>
    </row>
    <row r="3086" spans="1:28" x14ac:dyDescent="0.35">
      <c r="A3086" s="3"/>
      <c r="B3086" s="4"/>
      <c r="C3086" s="4"/>
      <c r="D3086" s="4"/>
      <c r="E3086" s="4"/>
      <c r="F3086" s="4"/>
      <c r="G3086" s="4"/>
      <c r="H3086" s="4"/>
      <c r="I3086" s="4"/>
      <c r="J3086" s="4"/>
      <c r="K3086" s="4"/>
      <c r="L3086" s="4"/>
      <c r="M3086" s="4"/>
      <c r="N3086" s="4"/>
      <c r="O3086" s="4"/>
      <c r="P3086" s="4"/>
      <c r="Q3086" s="4"/>
      <c r="R3086" s="4"/>
      <c r="S3086" s="4"/>
      <c r="T3086" s="4"/>
      <c r="U3086" s="4"/>
      <c r="V3086" s="4"/>
      <c r="W3086" s="4"/>
      <c r="X3086" s="4"/>
      <c r="Y3086" s="4"/>
      <c r="Z3086" s="4"/>
      <c r="AA3086" s="4"/>
      <c r="AB3086" s="5"/>
    </row>
    <row r="3087" spans="1:28" x14ac:dyDescent="0.35">
      <c r="A3087" s="3"/>
      <c r="B3087" s="4"/>
      <c r="C3087" s="4"/>
      <c r="D3087" s="4"/>
      <c r="E3087" s="4"/>
      <c r="F3087" s="4"/>
      <c r="G3087" s="4"/>
      <c r="H3087" s="4"/>
      <c r="I3087" s="4"/>
      <c r="J3087" s="4"/>
      <c r="K3087" s="4"/>
      <c r="L3087" s="4"/>
      <c r="M3087" s="4"/>
      <c r="N3087" s="4"/>
      <c r="O3087" s="4"/>
      <c r="P3087" s="4"/>
      <c r="Q3087" s="4"/>
      <c r="R3087" s="4"/>
      <c r="S3087" s="4"/>
      <c r="T3087" s="4"/>
      <c r="U3087" s="4"/>
      <c r="V3087" s="4"/>
      <c r="W3087" s="4"/>
      <c r="X3087" s="4"/>
      <c r="Y3087" s="4"/>
      <c r="Z3087" s="4"/>
      <c r="AA3087" s="4"/>
      <c r="AB3087" s="5"/>
    </row>
    <row r="3088" spans="1:28" x14ac:dyDescent="0.35">
      <c r="A3088" s="3"/>
      <c r="B3088" s="4"/>
      <c r="C3088" s="4"/>
      <c r="D3088" s="4"/>
      <c r="E3088" s="4"/>
      <c r="F3088" s="4"/>
      <c r="G3088" s="4"/>
      <c r="H3088" s="4"/>
      <c r="I3088" s="4"/>
      <c r="J3088" s="4"/>
      <c r="K3088" s="4"/>
      <c r="L3088" s="4"/>
      <c r="M3088" s="4"/>
      <c r="N3088" s="4"/>
      <c r="O3088" s="4"/>
      <c r="P3088" s="4"/>
      <c r="Q3088" s="4"/>
      <c r="R3088" s="4"/>
      <c r="S3088" s="4"/>
      <c r="T3088" s="4"/>
      <c r="U3088" s="4"/>
      <c r="V3088" s="4"/>
      <c r="W3088" s="4"/>
      <c r="X3088" s="4"/>
      <c r="Y3088" s="4"/>
      <c r="Z3088" s="4"/>
      <c r="AA3088" s="4"/>
      <c r="AB3088" s="5"/>
    </row>
    <row r="3089" spans="1:28" x14ac:dyDescent="0.35">
      <c r="A3089" s="3"/>
      <c r="B3089" s="4"/>
      <c r="C3089" s="4"/>
      <c r="D3089" s="4"/>
      <c r="E3089" s="4"/>
      <c r="F3089" s="4"/>
      <c r="G3089" s="4"/>
      <c r="H3089" s="4"/>
      <c r="I3089" s="4"/>
      <c r="J3089" s="4"/>
      <c r="K3089" s="4"/>
      <c r="L3089" s="4"/>
      <c r="M3089" s="4"/>
      <c r="N3089" s="4"/>
      <c r="O3089" s="4"/>
      <c r="P3089" s="4"/>
      <c r="Q3089" s="4"/>
      <c r="R3089" s="4"/>
      <c r="S3089" s="4"/>
      <c r="T3089" s="4"/>
      <c r="U3089" s="4"/>
      <c r="V3089" s="4"/>
      <c r="W3089" s="4"/>
      <c r="X3089" s="4"/>
      <c r="Y3089" s="4"/>
      <c r="Z3089" s="4"/>
      <c r="AA3089" s="4"/>
      <c r="AB3089" s="5"/>
    </row>
    <row r="3090" spans="1:28" x14ac:dyDescent="0.35">
      <c r="A3090" s="3"/>
      <c r="B3090" s="4"/>
      <c r="C3090" s="4"/>
      <c r="D3090" s="4"/>
      <c r="E3090" s="4"/>
      <c r="F3090" s="4"/>
      <c r="G3090" s="4"/>
      <c r="H3090" s="4"/>
      <c r="I3090" s="4"/>
      <c r="J3090" s="4"/>
      <c r="K3090" s="4"/>
      <c r="L3090" s="4"/>
      <c r="M3090" s="4"/>
      <c r="N3090" s="4"/>
      <c r="O3090" s="4"/>
      <c r="P3090" s="4"/>
      <c r="Q3090" s="4"/>
      <c r="R3090" s="4"/>
      <c r="S3090" s="4"/>
      <c r="T3090" s="4"/>
      <c r="U3090" s="4"/>
      <c r="V3090" s="4"/>
      <c r="W3090" s="4"/>
      <c r="X3090" s="4"/>
      <c r="Y3090" s="4"/>
      <c r="Z3090" s="4"/>
      <c r="AA3090" s="4"/>
      <c r="AB3090" s="5"/>
    </row>
    <row r="3091" spans="1:28" x14ac:dyDescent="0.35">
      <c r="A3091" s="3"/>
      <c r="B3091" s="4"/>
      <c r="C3091" s="4"/>
      <c r="D3091" s="4"/>
      <c r="E3091" s="4"/>
      <c r="F3091" s="4"/>
      <c r="G3091" s="4"/>
      <c r="H3091" s="4"/>
      <c r="I3091" s="4"/>
      <c r="J3091" s="4"/>
      <c r="K3091" s="4"/>
      <c r="L3091" s="4"/>
      <c r="M3091" s="4"/>
      <c r="N3091" s="4"/>
      <c r="O3091" s="4"/>
      <c r="P3091" s="4"/>
      <c r="Q3091" s="4"/>
      <c r="R3091" s="4"/>
      <c r="S3091" s="4"/>
      <c r="T3091" s="4"/>
      <c r="U3091" s="4"/>
      <c r="V3091" s="4"/>
      <c r="W3091" s="4"/>
      <c r="X3091" s="4"/>
      <c r="Y3091" s="4"/>
      <c r="Z3091" s="4"/>
      <c r="AA3091" s="4"/>
      <c r="AB3091" s="5"/>
    </row>
    <row r="3092" spans="1:28" x14ac:dyDescent="0.35">
      <c r="A3092" s="3"/>
      <c r="B3092" s="4"/>
      <c r="C3092" s="4"/>
      <c r="D3092" s="4"/>
      <c r="E3092" s="4"/>
      <c r="F3092" s="4"/>
      <c r="G3092" s="4"/>
      <c r="H3092" s="4"/>
      <c r="I3092" s="4"/>
      <c r="J3092" s="4"/>
      <c r="K3092" s="4"/>
      <c r="L3092" s="4"/>
      <c r="M3092" s="4"/>
      <c r="N3092" s="4"/>
      <c r="O3092" s="4"/>
      <c r="P3092" s="4"/>
      <c r="Q3092" s="4"/>
      <c r="R3092" s="4"/>
      <c r="S3092" s="4"/>
      <c r="T3092" s="4"/>
      <c r="U3092" s="4"/>
      <c r="V3092" s="4"/>
      <c r="W3092" s="4"/>
      <c r="X3092" s="4"/>
      <c r="Y3092" s="4"/>
      <c r="Z3092" s="4"/>
      <c r="AA3092" s="4"/>
      <c r="AB3092" s="5"/>
    </row>
    <row r="3093" spans="1:28" x14ac:dyDescent="0.35">
      <c r="A3093" s="3"/>
      <c r="B3093" s="4"/>
      <c r="C3093" s="4"/>
      <c r="D3093" s="4"/>
      <c r="E3093" s="4"/>
      <c r="F3093" s="4"/>
      <c r="G3093" s="4"/>
      <c r="H3093" s="4"/>
      <c r="I3093" s="4"/>
      <c r="J3093" s="4"/>
      <c r="K3093" s="4"/>
      <c r="L3093" s="4"/>
      <c r="M3093" s="4"/>
      <c r="N3093" s="4"/>
      <c r="O3093" s="4"/>
      <c r="P3093" s="4"/>
      <c r="Q3093" s="4"/>
      <c r="R3093" s="4"/>
      <c r="S3093" s="4"/>
      <c r="T3093" s="4"/>
      <c r="U3093" s="4"/>
      <c r="V3093" s="4"/>
      <c r="W3093" s="4"/>
      <c r="X3093" s="4"/>
      <c r="Y3093" s="4"/>
      <c r="Z3093" s="4"/>
      <c r="AA3093" s="4"/>
      <c r="AB3093" s="5"/>
    </row>
    <row r="3094" spans="1:28" x14ac:dyDescent="0.35">
      <c r="A3094" s="3"/>
      <c r="B3094" s="4"/>
      <c r="C3094" s="4"/>
      <c r="D3094" s="4"/>
      <c r="E3094" s="4"/>
      <c r="F3094" s="4"/>
      <c r="G3094" s="4"/>
      <c r="H3094" s="4"/>
      <c r="I3094" s="4"/>
      <c r="J3094" s="4"/>
      <c r="K3094" s="4"/>
      <c r="L3094" s="4"/>
      <c r="M3094" s="4"/>
      <c r="N3094" s="4"/>
      <c r="O3094" s="4"/>
      <c r="P3094" s="4"/>
      <c r="Q3094" s="4"/>
      <c r="R3094" s="4"/>
      <c r="S3094" s="4"/>
      <c r="T3094" s="4"/>
      <c r="U3094" s="4"/>
      <c r="V3094" s="4"/>
      <c r="W3094" s="4"/>
      <c r="X3094" s="4"/>
      <c r="Y3094" s="4"/>
      <c r="Z3094" s="4"/>
      <c r="AA3094" s="4"/>
      <c r="AB3094" s="5"/>
    </row>
    <row r="3095" spans="1:28" x14ac:dyDescent="0.35">
      <c r="A3095" s="3"/>
      <c r="B3095" s="4"/>
      <c r="C3095" s="4"/>
      <c r="D3095" s="4"/>
      <c r="E3095" s="4"/>
      <c r="F3095" s="4"/>
      <c r="G3095" s="4"/>
      <c r="H3095" s="4"/>
      <c r="I3095" s="4"/>
      <c r="J3095" s="4"/>
      <c r="K3095" s="4"/>
      <c r="L3095" s="4"/>
      <c r="M3095" s="4"/>
      <c r="N3095" s="4"/>
      <c r="O3095" s="4"/>
      <c r="P3095" s="4"/>
      <c r="Q3095" s="4"/>
      <c r="R3095" s="4"/>
      <c r="S3095" s="4"/>
      <c r="T3095" s="4"/>
      <c r="U3095" s="4"/>
      <c r="V3095" s="4"/>
      <c r="W3095" s="4"/>
      <c r="X3095" s="4"/>
      <c r="Y3095" s="4"/>
      <c r="Z3095" s="4"/>
      <c r="AA3095" s="4"/>
      <c r="AB3095" s="5"/>
    </row>
    <row r="3096" spans="1:28" x14ac:dyDescent="0.35">
      <c r="A3096" s="3"/>
      <c r="B3096" s="4"/>
      <c r="C3096" s="4"/>
      <c r="D3096" s="4"/>
      <c r="E3096" s="4"/>
      <c r="F3096" s="4"/>
      <c r="G3096" s="4"/>
      <c r="H3096" s="4"/>
      <c r="I3096" s="4"/>
      <c r="J3096" s="4"/>
      <c r="K3096" s="4"/>
      <c r="L3096" s="4"/>
      <c r="M3096" s="4"/>
      <c r="N3096" s="4"/>
      <c r="O3096" s="4"/>
      <c r="P3096" s="4"/>
      <c r="Q3096" s="4"/>
      <c r="R3096" s="4"/>
      <c r="S3096" s="4"/>
      <c r="T3096" s="4"/>
      <c r="U3096" s="4"/>
      <c r="V3096" s="4"/>
      <c r="W3096" s="4"/>
      <c r="X3096" s="4"/>
      <c r="Y3096" s="4"/>
      <c r="Z3096" s="4"/>
      <c r="AA3096" s="4"/>
      <c r="AB3096" s="5"/>
    </row>
    <row r="3097" spans="1:28" x14ac:dyDescent="0.35">
      <c r="A3097" s="3"/>
      <c r="B3097" s="4"/>
      <c r="C3097" s="4"/>
      <c r="D3097" s="4"/>
      <c r="E3097" s="4"/>
      <c r="F3097" s="4"/>
      <c r="G3097" s="4"/>
      <c r="H3097" s="4"/>
      <c r="I3097" s="4"/>
      <c r="J3097" s="4"/>
      <c r="K3097" s="4"/>
      <c r="L3097" s="4"/>
      <c r="M3097" s="4"/>
      <c r="N3097" s="4"/>
      <c r="O3097" s="4"/>
      <c r="P3097" s="4"/>
      <c r="Q3097" s="4"/>
      <c r="R3097" s="4"/>
      <c r="S3097" s="4"/>
      <c r="T3097" s="4"/>
      <c r="U3097" s="4"/>
      <c r="V3097" s="4"/>
      <c r="W3097" s="4"/>
      <c r="X3097" s="4"/>
      <c r="Y3097" s="4"/>
      <c r="Z3097" s="4"/>
      <c r="AA3097" s="4"/>
      <c r="AB3097" s="5"/>
    </row>
    <row r="3098" spans="1:28" x14ac:dyDescent="0.35">
      <c r="A3098" s="3"/>
      <c r="B3098" s="4"/>
      <c r="C3098" s="4"/>
      <c r="D3098" s="4"/>
      <c r="E3098" s="4"/>
      <c r="F3098" s="4"/>
      <c r="G3098" s="4"/>
      <c r="H3098" s="4"/>
      <c r="I3098" s="4"/>
      <c r="J3098" s="4"/>
      <c r="K3098" s="4"/>
      <c r="L3098" s="4"/>
      <c r="M3098" s="4"/>
      <c r="N3098" s="4"/>
      <c r="O3098" s="4"/>
      <c r="P3098" s="4"/>
      <c r="Q3098" s="4"/>
      <c r="R3098" s="4"/>
      <c r="S3098" s="4"/>
      <c r="T3098" s="4"/>
      <c r="U3098" s="4"/>
      <c r="V3098" s="4"/>
      <c r="W3098" s="4"/>
      <c r="X3098" s="4"/>
      <c r="Y3098" s="4"/>
      <c r="Z3098" s="4"/>
      <c r="AA3098" s="4"/>
      <c r="AB3098" s="5"/>
    </row>
    <row r="3099" spans="1:28" x14ac:dyDescent="0.35">
      <c r="A3099" s="3"/>
      <c r="B3099" s="4"/>
      <c r="C3099" s="4"/>
      <c r="D3099" s="4"/>
      <c r="E3099" s="4"/>
      <c r="F3099" s="4"/>
      <c r="G3099" s="4"/>
      <c r="H3099" s="4"/>
      <c r="I3099" s="4"/>
      <c r="J3099" s="4"/>
      <c r="K3099" s="4"/>
      <c r="L3099" s="4"/>
      <c r="M3099" s="4"/>
      <c r="N3099" s="4"/>
      <c r="O3099" s="4"/>
      <c r="P3099" s="4"/>
      <c r="Q3099" s="4"/>
      <c r="R3099" s="4"/>
      <c r="S3099" s="4"/>
      <c r="T3099" s="4"/>
      <c r="U3099" s="4"/>
      <c r="V3099" s="4"/>
      <c r="W3099" s="4"/>
      <c r="X3099" s="4"/>
      <c r="Y3099" s="4"/>
      <c r="Z3099" s="4"/>
      <c r="AA3099" s="4"/>
      <c r="AB3099" s="5"/>
    </row>
    <row r="3100" spans="1:28" x14ac:dyDescent="0.35">
      <c r="A3100" s="3"/>
      <c r="B3100" s="4"/>
      <c r="C3100" s="4"/>
      <c r="D3100" s="4"/>
      <c r="E3100" s="4"/>
      <c r="F3100" s="4"/>
      <c r="G3100" s="4"/>
      <c r="H3100" s="4"/>
      <c r="I3100" s="4"/>
      <c r="J3100" s="4"/>
      <c r="K3100" s="4"/>
      <c r="L3100" s="4"/>
      <c r="M3100" s="4"/>
      <c r="N3100" s="4"/>
      <c r="O3100" s="4"/>
      <c r="P3100" s="4"/>
      <c r="Q3100" s="4"/>
      <c r="R3100" s="4"/>
      <c r="S3100" s="4"/>
      <c r="T3100" s="4"/>
      <c r="U3100" s="4"/>
      <c r="V3100" s="4"/>
      <c r="W3100" s="4"/>
      <c r="X3100" s="4"/>
      <c r="Y3100" s="4"/>
      <c r="Z3100" s="4"/>
      <c r="AA3100" s="4"/>
      <c r="AB3100" s="5"/>
    </row>
    <row r="3101" spans="1:28" x14ac:dyDescent="0.35">
      <c r="A3101" s="3"/>
      <c r="B3101" s="4"/>
      <c r="C3101" s="4"/>
      <c r="D3101" s="4"/>
      <c r="E3101" s="4"/>
      <c r="F3101" s="4"/>
      <c r="G3101" s="4"/>
      <c r="H3101" s="4"/>
      <c r="I3101" s="4"/>
      <c r="J3101" s="4"/>
      <c r="K3101" s="4"/>
      <c r="L3101" s="4"/>
      <c r="M3101" s="4"/>
      <c r="N3101" s="4"/>
      <c r="O3101" s="4"/>
      <c r="P3101" s="4"/>
      <c r="Q3101" s="4"/>
      <c r="R3101" s="4"/>
      <c r="S3101" s="4"/>
      <c r="T3101" s="4"/>
      <c r="U3101" s="4"/>
      <c r="V3101" s="4"/>
      <c r="W3101" s="4"/>
      <c r="X3101" s="4"/>
      <c r="Y3101" s="4"/>
      <c r="Z3101" s="4"/>
      <c r="AA3101" s="4"/>
      <c r="AB3101" s="5"/>
    </row>
    <row r="3102" spans="1:28" x14ac:dyDescent="0.35">
      <c r="A3102" s="3"/>
      <c r="B3102" s="4"/>
      <c r="C3102" s="4"/>
      <c r="D3102" s="4"/>
      <c r="E3102" s="4"/>
      <c r="F3102" s="4"/>
      <c r="G3102" s="4"/>
      <c r="H3102" s="4"/>
      <c r="I3102" s="4"/>
      <c r="J3102" s="4"/>
      <c r="K3102" s="4"/>
      <c r="L3102" s="4"/>
      <c r="M3102" s="4"/>
      <c r="N3102" s="4"/>
      <c r="O3102" s="4"/>
      <c r="P3102" s="4"/>
      <c r="Q3102" s="4"/>
      <c r="R3102" s="4"/>
      <c r="S3102" s="4"/>
      <c r="T3102" s="4"/>
      <c r="U3102" s="4"/>
      <c r="V3102" s="4"/>
      <c r="W3102" s="4"/>
      <c r="X3102" s="4"/>
      <c r="Y3102" s="4"/>
      <c r="Z3102" s="4"/>
      <c r="AA3102" s="4"/>
      <c r="AB3102" s="5"/>
    </row>
    <row r="3103" spans="1:28" x14ac:dyDescent="0.35">
      <c r="A3103" s="3"/>
      <c r="B3103" s="4"/>
      <c r="C3103" s="4"/>
      <c r="D3103" s="4"/>
      <c r="E3103" s="4"/>
      <c r="F3103" s="4"/>
      <c r="G3103" s="4"/>
      <c r="H3103" s="4"/>
      <c r="I3103" s="4"/>
      <c r="J3103" s="4"/>
      <c r="K3103" s="4"/>
      <c r="L3103" s="4"/>
      <c r="M3103" s="4"/>
      <c r="N3103" s="4"/>
      <c r="O3103" s="4"/>
      <c r="P3103" s="4"/>
      <c r="Q3103" s="4"/>
      <c r="R3103" s="4"/>
      <c r="S3103" s="4"/>
      <c r="T3103" s="4"/>
      <c r="U3103" s="4"/>
      <c r="V3103" s="4"/>
      <c r="W3103" s="4"/>
      <c r="X3103" s="4"/>
      <c r="Y3103" s="4"/>
      <c r="Z3103" s="4"/>
      <c r="AA3103" s="4"/>
      <c r="AB3103" s="5"/>
    </row>
    <row r="3104" spans="1:28" x14ac:dyDescent="0.35">
      <c r="A3104" s="3"/>
      <c r="B3104" s="4"/>
      <c r="C3104" s="4"/>
      <c r="D3104" s="4"/>
      <c r="E3104" s="4"/>
      <c r="F3104" s="4"/>
      <c r="G3104" s="4"/>
      <c r="H3104" s="4"/>
      <c r="I3104" s="4"/>
      <c r="J3104" s="4"/>
      <c r="K3104" s="4"/>
      <c r="L3104" s="4"/>
      <c r="M3104" s="4"/>
      <c r="N3104" s="4"/>
      <c r="O3104" s="4"/>
      <c r="P3104" s="4"/>
      <c r="Q3104" s="4"/>
      <c r="R3104" s="4"/>
      <c r="S3104" s="4"/>
      <c r="T3104" s="4"/>
      <c r="U3104" s="4"/>
      <c r="V3104" s="4"/>
      <c r="W3104" s="4"/>
      <c r="X3104" s="4"/>
      <c r="Y3104" s="4"/>
      <c r="Z3104" s="4"/>
      <c r="AA3104" s="4"/>
      <c r="AB3104" s="5"/>
    </row>
    <row r="3105" spans="1:28" x14ac:dyDescent="0.35">
      <c r="A3105" s="3"/>
      <c r="B3105" s="4"/>
      <c r="C3105" s="4"/>
      <c r="D3105" s="4"/>
      <c r="E3105" s="4"/>
      <c r="F3105" s="4"/>
      <c r="G3105" s="4"/>
      <c r="H3105" s="4"/>
      <c r="I3105" s="4"/>
      <c r="J3105" s="4"/>
      <c r="K3105" s="4"/>
      <c r="L3105" s="4"/>
      <c r="M3105" s="4"/>
      <c r="N3105" s="4"/>
      <c r="O3105" s="4"/>
      <c r="P3105" s="4"/>
      <c r="Q3105" s="4"/>
      <c r="R3105" s="4"/>
      <c r="S3105" s="4"/>
      <c r="T3105" s="4"/>
      <c r="U3105" s="4"/>
      <c r="V3105" s="4"/>
      <c r="W3105" s="4"/>
      <c r="X3105" s="4"/>
      <c r="Y3105" s="4"/>
      <c r="Z3105" s="4"/>
      <c r="AA3105" s="4"/>
      <c r="AB3105" s="5"/>
    </row>
    <row r="3106" spans="1:28" x14ac:dyDescent="0.35">
      <c r="A3106" s="3"/>
      <c r="B3106" s="4"/>
      <c r="C3106" s="4"/>
      <c r="D3106" s="4"/>
      <c r="E3106" s="4"/>
      <c r="F3106" s="4"/>
      <c r="G3106" s="4"/>
      <c r="H3106" s="4"/>
      <c r="I3106" s="4"/>
      <c r="J3106" s="4"/>
      <c r="K3106" s="4"/>
      <c r="L3106" s="4"/>
      <c r="M3106" s="4"/>
      <c r="N3106" s="4"/>
      <c r="O3106" s="4"/>
      <c r="P3106" s="4"/>
      <c r="Q3106" s="4"/>
      <c r="R3106" s="4"/>
      <c r="S3106" s="4"/>
      <c r="T3106" s="4"/>
      <c r="U3106" s="4"/>
      <c r="V3106" s="4"/>
      <c r="W3106" s="4"/>
      <c r="X3106" s="4"/>
      <c r="Y3106" s="4"/>
      <c r="Z3106" s="4"/>
      <c r="AA3106" s="4"/>
      <c r="AB3106" s="5"/>
    </row>
    <row r="3107" spans="1:28" x14ac:dyDescent="0.35">
      <c r="A3107" s="3"/>
      <c r="B3107" s="4"/>
      <c r="C3107" s="4"/>
      <c r="D3107" s="4"/>
      <c r="E3107" s="4"/>
      <c r="F3107" s="4"/>
      <c r="G3107" s="4"/>
      <c r="H3107" s="4"/>
      <c r="I3107" s="4"/>
      <c r="J3107" s="4"/>
      <c r="K3107" s="4"/>
      <c r="L3107" s="4"/>
      <c r="M3107" s="4"/>
      <c r="N3107" s="4"/>
      <c r="O3107" s="4"/>
      <c r="P3107" s="4"/>
      <c r="Q3107" s="4"/>
      <c r="R3107" s="4"/>
      <c r="S3107" s="4"/>
      <c r="T3107" s="4"/>
      <c r="U3107" s="4"/>
      <c r="V3107" s="4"/>
      <c r="W3107" s="4"/>
      <c r="X3107" s="4"/>
      <c r="Y3107" s="4"/>
      <c r="Z3107" s="4"/>
      <c r="AA3107" s="4"/>
      <c r="AB3107" s="5"/>
    </row>
    <row r="3108" spans="1:28" x14ac:dyDescent="0.35">
      <c r="A3108" s="3"/>
      <c r="B3108" s="4"/>
      <c r="C3108" s="4"/>
      <c r="D3108" s="4"/>
      <c r="E3108" s="4"/>
      <c r="F3108" s="4"/>
      <c r="G3108" s="4"/>
      <c r="H3108" s="4"/>
      <c r="I3108" s="4"/>
      <c r="J3108" s="4"/>
      <c r="K3108" s="4"/>
      <c r="L3108" s="4"/>
      <c r="M3108" s="4"/>
      <c r="N3108" s="4"/>
      <c r="O3108" s="4"/>
      <c r="P3108" s="4"/>
      <c r="Q3108" s="4"/>
      <c r="R3108" s="4"/>
      <c r="S3108" s="4"/>
      <c r="T3108" s="4"/>
      <c r="U3108" s="4"/>
      <c r="V3108" s="4"/>
      <c r="W3108" s="4"/>
      <c r="X3108" s="4"/>
      <c r="Y3108" s="4"/>
      <c r="Z3108" s="4"/>
      <c r="AA3108" s="4"/>
      <c r="AB3108" s="5"/>
    </row>
    <row r="3109" spans="1:28" x14ac:dyDescent="0.35">
      <c r="A3109" s="3"/>
      <c r="B3109" s="4"/>
      <c r="C3109" s="4"/>
      <c r="D3109" s="4"/>
      <c r="E3109" s="4"/>
      <c r="F3109" s="4"/>
      <c r="G3109" s="4"/>
      <c r="H3109" s="4"/>
      <c r="I3109" s="4"/>
      <c r="J3109" s="4"/>
      <c r="K3109" s="4"/>
      <c r="L3109" s="4"/>
      <c r="M3109" s="4"/>
      <c r="N3109" s="4"/>
      <c r="O3109" s="4"/>
      <c r="P3109" s="4"/>
      <c r="Q3109" s="4"/>
      <c r="R3109" s="4"/>
      <c r="S3109" s="4"/>
      <c r="T3109" s="4"/>
      <c r="U3109" s="4"/>
      <c r="V3109" s="4"/>
      <c r="W3109" s="4"/>
      <c r="X3109" s="4"/>
      <c r="Y3109" s="4"/>
      <c r="Z3109" s="4"/>
      <c r="AA3109" s="4"/>
      <c r="AB3109" s="5"/>
    </row>
    <row r="3110" spans="1:28" x14ac:dyDescent="0.35">
      <c r="A3110" s="3"/>
      <c r="B3110" s="4"/>
      <c r="C3110" s="4"/>
      <c r="D3110" s="4"/>
      <c r="E3110" s="4"/>
      <c r="F3110" s="4"/>
      <c r="G3110" s="4"/>
      <c r="H3110" s="4"/>
      <c r="I3110" s="4"/>
      <c r="J3110" s="4"/>
      <c r="K3110" s="4"/>
      <c r="L3110" s="4"/>
      <c r="M3110" s="4"/>
      <c r="N3110" s="4"/>
      <c r="O3110" s="4"/>
      <c r="P3110" s="4"/>
      <c r="Q3110" s="4"/>
      <c r="R3110" s="4"/>
      <c r="S3110" s="4"/>
      <c r="T3110" s="4"/>
      <c r="U3110" s="4"/>
      <c r="V3110" s="4"/>
      <c r="W3110" s="4"/>
      <c r="X3110" s="4"/>
      <c r="Y3110" s="4"/>
      <c r="Z3110" s="4"/>
      <c r="AA3110" s="4"/>
      <c r="AB3110" s="5"/>
    </row>
    <row r="3111" spans="1:28" x14ac:dyDescent="0.35">
      <c r="A3111" s="3"/>
      <c r="B3111" s="4"/>
      <c r="C3111" s="4"/>
      <c r="D3111" s="4"/>
      <c r="E3111" s="4"/>
      <c r="F3111" s="4"/>
      <c r="G3111" s="4"/>
      <c r="H3111" s="4"/>
      <c r="I3111" s="4"/>
      <c r="J3111" s="4"/>
      <c r="K3111" s="4"/>
      <c r="L3111" s="4"/>
      <c r="M3111" s="4"/>
      <c r="N3111" s="4"/>
      <c r="O3111" s="4"/>
      <c r="P3111" s="4"/>
      <c r="Q3111" s="4"/>
      <c r="R3111" s="4"/>
      <c r="S3111" s="4"/>
      <c r="T3111" s="4"/>
      <c r="U3111" s="4"/>
      <c r="V3111" s="4"/>
      <c r="W3111" s="4"/>
      <c r="X3111" s="4"/>
      <c r="Y3111" s="4"/>
      <c r="Z3111" s="4"/>
      <c r="AA3111" s="4"/>
      <c r="AB3111" s="5"/>
    </row>
    <row r="3112" spans="1:28" x14ac:dyDescent="0.35">
      <c r="A3112" s="3"/>
      <c r="B3112" s="4"/>
      <c r="C3112" s="4"/>
      <c r="D3112" s="4"/>
      <c r="E3112" s="4"/>
      <c r="F3112" s="4"/>
      <c r="G3112" s="4"/>
      <c r="H3112" s="4"/>
      <c r="I3112" s="4"/>
      <c r="J3112" s="4"/>
      <c r="K3112" s="4"/>
      <c r="L3112" s="4"/>
      <c r="M3112" s="4"/>
      <c r="N3112" s="4"/>
      <c r="O3112" s="4"/>
      <c r="P3112" s="4"/>
      <c r="Q3112" s="4"/>
      <c r="R3112" s="4"/>
      <c r="S3112" s="4"/>
      <c r="T3112" s="4"/>
      <c r="U3112" s="4"/>
      <c r="V3112" s="4"/>
      <c r="W3112" s="4"/>
      <c r="X3112" s="4"/>
      <c r="Y3112" s="4"/>
      <c r="Z3112" s="4"/>
      <c r="AA3112" s="4"/>
      <c r="AB3112" s="5"/>
    </row>
    <row r="3113" spans="1:28" x14ac:dyDescent="0.35">
      <c r="A3113" s="3"/>
      <c r="B3113" s="4"/>
      <c r="C3113" s="4"/>
      <c r="D3113" s="4"/>
      <c r="E3113" s="4"/>
      <c r="F3113" s="4"/>
      <c r="G3113" s="4"/>
      <c r="H3113" s="4"/>
      <c r="I3113" s="4"/>
      <c r="J3113" s="4"/>
      <c r="K3113" s="4"/>
      <c r="L3113" s="4"/>
      <c r="M3113" s="4"/>
      <c r="N3113" s="4"/>
      <c r="O3113" s="4"/>
      <c r="P3113" s="4"/>
      <c r="Q3113" s="4"/>
      <c r="R3113" s="4"/>
      <c r="S3113" s="4"/>
      <c r="T3113" s="4"/>
      <c r="U3113" s="4"/>
      <c r="V3113" s="4"/>
      <c r="W3113" s="4"/>
      <c r="X3113" s="4"/>
      <c r="Y3113" s="4"/>
      <c r="Z3113" s="4"/>
      <c r="AA3113" s="4"/>
      <c r="AB3113" s="5"/>
    </row>
    <row r="3114" spans="1:28" x14ac:dyDescent="0.35">
      <c r="A3114" s="3"/>
      <c r="B3114" s="4"/>
      <c r="C3114" s="4"/>
      <c r="D3114" s="4"/>
      <c r="E3114" s="4"/>
      <c r="F3114" s="4"/>
      <c r="G3114" s="4"/>
      <c r="H3114" s="4"/>
      <c r="I3114" s="4"/>
      <c r="J3114" s="4"/>
      <c r="K3114" s="4"/>
      <c r="L3114" s="4"/>
      <c r="M3114" s="4"/>
      <c r="N3114" s="4"/>
      <c r="O3114" s="4"/>
      <c r="P3114" s="4"/>
      <c r="Q3114" s="4"/>
      <c r="R3114" s="4"/>
      <c r="S3114" s="4"/>
      <c r="T3114" s="4"/>
      <c r="U3114" s="4"/>
      <c r="V3114" s="4"/>
      <c r="W3114" s="4"/>
      <c r="X3114" s="4"/>
      <c r="Y3114" s="4"/>
      <c r="Z3114" s="4"/>
      <c r="AA3114" s="4"/>
      <c r="AB3114" s="5"/>
    </row>
    <row r="3115" spans="1:28" x14ac:dyDescent="0.35">
      <c r="A3115" s="3"/>
      <c r="B3115" s="4"/>
      <c r="C3115" s="4"/>
      <c r="D3115" s="4"/>
      <c r="E3115" s="4"/>
      <c r="F3115" s="4"/>
      <c r="G3115" s="4"/>
      <c r="H3115" s="4"/>
      <c r="I3115" s="4"/>
      <c r="J3115" s="4"/>
      <c r="K3115" s="4"/>
      <c r="L3115" s="4"/>
      <c r="M3115" s="4"/>
      <c r="N3115" s="4"/>
      <c r="O3115" s="4"/>
      <c r="P3115" s="4"/>
      <c r="Q3115" s="4"/>
      <c r="R3115" s="4"/>
      <c r="S3115" s="4"/>
      <c r="T3115" s="4"/>
      <c r="U3115" s="4"/>
      <c r="V3115" s="4"/>
      <c r="W3115" s="4"/>
      <c r="X3115" s="4"/>
      <c r="Y3115" s="4"/>
      <c r="Z3115" s="4"/>
      <c r="AA3115" s="4"/>
      <c r="AB3115" s="5"/>
    </row>
    <row r="3116" spans="1:28" x14ac:dyDescent="0.35">
      <c r="A3116" s="3"/>
      <c r="B3116" s="4"/>
      <c r="C3116" s="4"/>
      <c r="D3116" s="4"/>
      <c r="E3116" s="4"/>
      <c r="F3116" s="4"/>
      <c r="G3116" s="4"/>
      <c r="H3116" s="4"/>
      <c r="I3116" s="4"/>
      <c r="J3116" s="4"/>
      <c r="K3116" s="4"/>
      <c r="L3116" s="4"/>
      <c r="M3116" s="4"/>
      <c r="N3116" s="4"/>
      <c r="O3116" s="4"/>
      <c r="P3116" s="4"/>
      <c r="Q3116" s="4"/>
      <c r="R3116" s="4"/>
      <c r="S3116" s="4"/>
      <c r="T3116" s="4"/>
      <c r="U3116" s="4"/>
      <c r="V3116" s="4"/>
      <c r="W3116" s="4"/>
      <c r="X3116" s="4"/>
      <c r="Y3116" s="4"/>
      <c r="Z3116" s="4"/>
      <c r="AA3116" s="4"/>
      <c r="AB3116" s="5"/>
    </row>
    <row r="3117" spans="1:28" x14ac:dyDescent="0.35">
      <c r="A3117" s="3"/>
      <c r="B3117" s="4"/>
      <c r="C3117" s="4"/>
      <c r="D3117" s="4"/>
      <c r="E3117" s="4"/>
      <c r="F3117" s="4"/>
      <c r="G3117" s="4"/>
      <c r="H3117" s="4"/>
      <c r="I3117" s="4"/>
      <c r="J3117" s="4"/>
      <c r="K3117" s="4"/>
      <c r="L3117" s="4"/>
      <c r="M3117" s="4"/>
      <c r="N3117" s="4"/>
      <c r="O3117" s="4"/>
      <c r="P3117" s="4"/>
      <c r="Q3117" s="4"/>
      <c r="R3117" s="4"/>
      <c r="S3117" s="4"/>
      <c r="T3117" s="4"/>
      <c r="U3117" s="4"/>
      <c r="V3117" s="4"/>
      <c r="W3117" s="4"/>
      <c r="X3117" s="4"/>
      <c r="Y3117" s="4"/>
      <c r="Z3117" s="4"/>
      <c r="AA3117" s="4"/>
      <c r="AB3117" s="5"/>
    </row>
    <row r="3118" spans="1:28" x14ac:dyDescent="0.35">
      <c r="A3118" s="3"/>
      <c r="B3118" s="4"/>
      <c r="C3118" s="4"/>
      <c r="D3118" s="4"/>
      <c r="E3118" s="4"/>
      <c r="F3118" s="4"/>
      <c r="G3118" s="4"/>
      <c r="H3118" s="4"/>
      <c r="I3118" s="4"/>
      <c r="J3118" s="4"/>
      <c r="K3118" s="4"/>
      <c r="L3118" s="4"/>
      <c r="M3118" s="4"/>
      <c r="N3118" s="4"/>
      <c r="O3118" s="4"/>
      <c r="P3118" s="4"/>
      <c r="Q3118" s="4"/>
      <c r="R3118" s="4"/>
      <c r="S3118" s="4"/>
      <c r="T3118" s="4"/>
      <c r="U3118" s="4"/>
      <c r="V3118" s="4"/>
      <c r="W3118" s="4"/>
      <c r="X3118" s="4"/>
      <c r="Y3118" s="4"/>
      <c r="Z3118" s="4"/>
      <c r="AA3118" s="4"/>
      <c r="AB3118" s="5"/>
    </row>
    <row r="3119" spans="1:28" x14ac:dyDescent="0.35">
      <c r="A3119" s="3"/>
      <c r="B3119" s="4"/>
      <c r="C3119" s="4"/>
      <c r="D3119" s="4"/>
      <c r="E3119" s="4"/>
      <c r="F3119" s="4"/>
      <c r="G3119" s="4"/>
      <c r="H3119" s="4"/>
      <c r="I3119" s="4"/>
      <c r="J3119" s="4"/>
      <c r="K3119" s="4"/>
      <c r="L3119" s="4"/>
      <c r="M3119" s="4"/>
      <c r="N3119" s="4"/>
      <c r="O3119" s="4"/>
      <c r="P3119" s="4"/>
      <c r="Q3119" s="4"/>
      <c r="R3119" s="4"/>
      <c r="S3119" s="4"/>
      <c r="T3119" s="4"/>
      <c r="U3119" s="4"/>
      <c r="V3119" s="4"/>
      <c r="W3119" s="4"/>
      <c r="X3119" s="4"/>
      <c r="Y3119" s="4"/>
      <c r="Z3119" s="4"/>
      <c r="AA3119" s="4"/>
      <c r="AB3119" s="5"/>
    </row>
    <row r="3120" spans="1:28" x14ac:dyDescent="0.35">
      <c r="A3120" s="3"/>
      <c r="B3120" s="4"/>
      <c r="C3120" s="4"/>
      <c r="D3120" s="4"/>
      <c r="E3120" s="4"/>
      <c r="F3120" s="4"/>
      <c r="G3120" s="4"/>
      <c r="H3120" s="4"/>
      <c r="I3120" s="4"/>
      <c r="J3120" s="4"/>
      <c r="K3120" s="4"/>
      <c r="L3120" s="4"/>
      <c r="M3120" s="4"/>
      <c r="N3120" s="4"/>
      <c r="O3120" s="4"/>
      <c r="P3120" s="4"/>
      <c r="Q3120" s="4"/>
      <c r="R3120" s="4"/>
      <c r="S3120" s="4"/>
      <c r="T3120" s="4"/>
      <c r="U3120" s="4"/>
      <c r="V3120" s="4"/>
      <c r="W3120" s="4"/>
      <c r="X3120" s="4"/>
      <c r="Y3120" s="4"/>
      <c r="Z3120" s="4"/>
      <c r="AA3120" s="4"/>
      <c r="AB3120" s="5"/>
    </row>
    <row r="3121" spans="1:28" x14ac:dyDescent="0.35">
      <c r="A3121" s="3"/>
      <c r="B3121" s="4"/>
      <c r="C3121" s="4"/>
      <c r="D3121" s="4"/>
      <c r="E3121" s="4"/>
      <c r="F3121" s="4"/>
      <c r="G3121" s="4"/>
      <c r="H3121" s="4"/>
      <c r="I3121" s="4"/>
      <c r="J3121" s="4"/>
      <c r="K3121" s="4"/>
      <c r="L3121" s="4"/>
      <c r="M3121" s="4"/>
      <c r="N3121" s="4"/>
      <c r="O3121" s="4"/>
      <c r="P3121" s="4"/>
      <c r="Q3121" s="4"/>
      <c r="R3121" s="4"/>
      <c r="S3121" s="4"/>
      <c r="T3121" s="4"/>
      <c r="U3121" s="4"/>
      <c r="V3121" s="4"/>
      <c r="W3121" s="4"/>
      <c r="X3121" s="4"/>
      <c r="Y3121" s="4"/>
      <c r="Z3121" s="4"/>
      <c r="AA3121" s="4"/>
      <c r="AB3121" s="5"/>
    </row>
    <row r="3122" spans="1:28" x14ac:dyDescent="0.35">
      <c r="A3122" s="3"/>
      <c r="B3122" s="4"/>
      <c r="C3122" s="4"/>
      <c r="D3122" s="4"/>
      <c r="E3122" s="4"/>
      <c r="F3122" s="4"/>
      <c r="G3122" s="4"/>
      <c r="H3122" s="4"/>
      <c r="I3122" s="4"/>
      <c r="J3122" s="4"/>
      <c r="K3122" s="4"/>
      <c r="L3122" s="4"/>
      <c r="M3122" s="4"/>
      <c r="N3122" s="4"/>
      <c r="O3122" s="4"/>
      <c r="P3122" s="4"/>
      <c r="Q3122" s="4"/>
      <c r="R3122" s="4"/>
      <c r="S3122" s="4"/>
      <c r="T3122" s="4"/>
      <c r="U3122" s="4"/>
      <c r="V3122" s="4"/>
      <c r="W3122" s="4"/>
      <c r="X3122" s="4"/>
      <c r="Y3122" s="4"/>
      <c r="Z3122" s="4"/>
      <c r="AA3122" s="4"/>
      <c r="AB3122" s="5"/>
    </row>
    <row r="3123" spans="1:28" x14ac:dyDescent="0.35">
      <c r="A3123" s="3"/>
      <c r="B3123" s="4"/>
      <c r="C3123" s="4"/>
      <c r="D3123" s="4"/>
      <c r="E3123" s="4"/>
      <c r="F3123" s="4"/>
      <c r="G3123" s="4"/>
      <c r="H3123" s="4"/>
      <c r="I3123" s="4"/>
      <c r="J3123" s="4"/>
      <c r="K3123" s="4"/>
      <c r="L3123" s="4"/>
      <c r="M3123" s="4"/>
      <c r="N3123" s="4"/>
      <c r="O3123" s="4"/>
      <c r="P3123" s="4"/>
      <c r="Q3123" s="4"/>
      <c r="R3123" s="4"/>
      <c r="S3123" s="4"/>
      <c r="T3123" s="4"/>
      <c r="U3123" s="4"/>
      <c r="V3123" s="4"/>
      <c r="W3123" s="4"/>
      <c r="X3123" s="4"/>
      <c r="Y3123" s="4"/>
      <c r="Z3123" s="4"/>
      <c r="AA3123" s="4"/>
      <c r="AB3123" s="5"/>
    </row>
    <row r="3124" spans="1:28" x14ac:dyDescent="0.35">
      <c r="A3124" s="3"/>
      <c r="B3124" s="4"/>
      <c r="C3124" s="4"/>
      <c r="D3124" s="4"/>
      <c r="E3124" s="4"/>
      <c r="F3124" s="4"/>
      <c r="G3124" s="4"/>
      <c r="H3124" s="4"/>
      <c r="I3124" s="4"/>
      <c r="J3124" s="4"/>
      <c r="K3124" s="4"/>
      <c r="L3124" s="4"/>
      <c r="M3124" s="4"/>
      <c r="N3124" s="4"/>
      <c r="O3124" s="4"/>
      <c r="P3124" s="4"/>
      <c r="Q3124" s="4"/>
      <c r="R3124" s="4"/>
      <c r="S3124" s="4"/>
      <c r="T3124" s="4"/>
      <c r="U3124" s="4"/>
      <c r="V3124" s="4"/>
      <c r="W3124" s="4"/>
      <c r="X3124" s="4"/>
      <c r="Y3124" s="4"/>
      <c r="Z3124" s="4"/>
      <c r="AA3124" s="4"/>
      <c r="AB3124" s="5"/>
    </row>
    <row r="3125" spans="1:28" x14ac:dyDescent="0.35">
      <c r="A3125" s="3"/>
      <c r="B3125" s="4"/>
      <c r="C3125" s="4"/>
      <c r="D3125" s="4"/>
      <c r="E3125" s="4"/>
      <c r="F3125" s="4"/>
      <c r="G3125" s="4"/>
      <c r="H3125" s="4"/>
      <c r="I3125" s="4"/>
      <c r="J3125" s="4"/>
      <c r="K3125" s="4"/>
      <c r="L3125" s="4"/>
      <c r="M3125" s="4"/>
      <c r="N3125" s="4"/>
      <c r="O3125" s="4"/>
      <c r="P3125" s="4"/>
      <c r="Q3125" s="4"/>
      <c r="R3125" s="4"/>
      <c r="S3125" s="4"/>
      <c r="T3125" s="4"/>
      <c r="U3125" s="4"/>
      <c r="V3125" s="4"/>
      <c r="W3125" s="4"/>
      <c r="X3125" s="4"/>
      <c r="Y3125" s="4"/>
      <c r="Z3125" s="4"/>
      <c r="AA3125" s="4"/>
      <c r="AB3125" s="5"/>
    </row>
    <row r="3126" spans="1:28" x14ac:dyDescent="0.35">
      <c r="A3126" s="3"/>
      <c r="B3126" s="4"/>
      <c r="C3126" s="4"/>
      <c r="D3126" s="4"/>
      <c r="E3126" s="4"/>
      <c r="F3126" s="4"/>
      <c r="G3126" s="4"/>
      <c r="H3126" s="4"/>
      <c r="I3126" s="4"/>
      <c r="J3126" s="4"/>
      <c r="K3126" s="4"/>
      <c r="L3126" s="4"/>
      <c r="M3126" s="4"/>
      <c r="N3126" s="4"/>
      <c r="O3126" s="4"/>
      <c r="P3126" s="4"/>
      <c r="Q3126" s="4"/>
      <c r="R3126" s="4"/>
      <c r="S3126" s="4"/>
      <c r="T3126" s="4"/>
      <c r="U3126" s="4"/>
      <c r="V3126" s="4"/>
      <c r="W3126" s="4"/>
      <c r="X3126" s="4"/>
      <c r="Y3126" s="4"/>
      <c r="Z3126" s="4"/>
      <c r="AA3126" s="4"/>
      <c r="AB3126" s="5"/>
    </row>
    <row r="3127" spans="1:28" x14ac:dyDescent="0.35">
      <c r="A3127" s="3"/>
      <c r="B3127" s="4"/>
      <c r="C3127" s="4"/>
      <c r="D3127" s="4"/>
      <c r="E3127" s="4"/>
      <c r="F3127" s="4"/>
      <c r="G3127" s="4"/>
      <c r="H3127" s="4"/>
      <c r="I3127" s="4"/>
      <c r="J3127" s="4"/>
      <c r="K3127" s="4"/>
      <c r="L3127" s="4"/>
      <c r="M3127" s="4"/>
      <c r="N3127" s="4"/>
      <c r="O3127" s="4"/>
      <c r="P3127" s="4"/>
      <c r="Q3127" s="4"/>
      <c r="R3127" s="4"/>
      <c r="S3127" s="4"/>
      <c r="T3127" s="4"/>
      <c r="U3127" s="4"/>
      <c r="V3127" s="4"/>
      <c r="W3127" s="4"/>
      <c r="X3127" s="4"/>
      <c r="Y3127" s="4"/>
      <c r="Z3127" s="4"/>
      <c r="AA3127" s="4"/>
      <c r="AB3127" s="5"/>
    </row>
    <row r="3128" spans="1:28" x14ac:dyDescent="0.35">
      <c r="A3128" s="3"/>
      <c r="B3128" s="4"/>
      <c r="C3128" s="4"/>
      <c r="D3128" s="4"/>
      <c r="E3128" s="4"/>
      <c r="F3128" s="4"/>
      <c r="G3128" s="4"/>
      <c r="H3128" s="4"/>
      <c r="I3128" s="4"/>
      <c r="J3128" s="4"/>
      <c r="K3128" s="4"/>
      <c r="L3128" s="4"/>
      <c r="M3128" s="4"/>
      <c r="N3128" s="4"/>
      <c r="O3128" s="4"/>
      <c r="P3128" s="4"/>
      <c r="Q3128" s="4"/>
      <c r="R3128" s="4"/>
      <c r="S3128" s="4"/>
      <c r="T3128" s="4"/>
      <c r="U3128" s="4"/>
      <c r="V3128" s="4"/>
      <c r="W3128" s="4"/>
      <c r="X3128" s="4"/>
      <c r="Y3128" s="4"/>
      <c r="Z3128" s="4"/>
      <c r="AA3128" s="4"/>
      <c r="AB3128" s="5"/>
    </row>
    <row r="3129" spans="1:28" x14ac:dyDescent="0.35">
      <c r="A3129" s="3"/>
      <c r="B3129" s="4"/>
      <c r="C3129" s="4"/>
      <c r="D3129" s="4"/>
      <c r="E3129" s="4"/>
      <c r="F3129" s="4"/>
      <c r="G3129" s="4"/>
      <c r="H3129" s="4"/>
      <c r="I3129" s="4"/>
      <c r="J3129" s="4"/>
      <c r="K3129" s="4"/>
      <c r="L3129" s="4"/>
      <c r="M3129" s="4"/>
      <c r="N3129" s="4"/>
      <c r="O3129" s="4"/>
      <c r="P3129" s="4"/>
      <c r="Q3129" s="4"/>
      <c r="R3129" s="4"/>
      <c r="S3129" s="4"/>
      <c r="T3129" s="4"/>
      <c r="U3129" s="4"/>
      <c r="V3129" s="4"/>
      <c r="W3129" s="4"/>
      <c r="X3129" s="4"/>
      <c r="Y3129" s="4"/>
      <c r="Z3129" s="4"/>
      <c r="AA3129" s="4"/>
      <c r="AB3129" s="5"/>
    </row>
    <row r="3130" spans="1:28" x14ac:dyDescent="0.35">
      <c r="A3130" s="3"/>
      <c r="B3130" s="4"/>
      <c r="C3130" s="4"/>
      <c r="D3130" s="4"/>
      <c r="E3130" s="4"/>
      <c r="F3130" s="4"/>
      <c r="G3130" s="4"/>
      <c r="H3130" s="4"/>
      <c r="I3130" s="4"/>
      <c r="J3130" s="4"/>
      <c r="K3130" s="4"/>
      <c r="L3130" s="4"/>
      <c r="M3130" s="4"/>
      <c r="N3130" s="4"/>
      <c r="O3130" s="4"/>
      <c r="P3130" s="4"/>
      <c r="Q3130" s="4"/>
      <c r="R3130" s="4"/>
      <c r="S3130" s="4"/>
      <c r="T3130" s="4"/>
      <c r="U3130" s="4"/>
      <c r="V3130" s="4"/>
      <c r="W3130" s="4"/>
      <c r="X3130" s="4"/>
      <c r="Y3130" s="4"/>
      <c r="Z3130" s="4"/>
      <c r="AA3130" s="4"/>
      <c r="AB3130" s="5"/>
    </row>
    <row r="3131" spans="1:28" x14ac:dyDescent="0.35">
      <c r="A3131" s="3"/>
      <c r="B3131" s="4"/>
      <c r="C3131" s="4"/>
      <c r="D3131" s="4"/>
      <c r="E3131" s="4"/>
      <c r="F3131" s="4"/>
      <c r="G3131" s="4"/>
      <c r="H3131" s="4"/>
      <c r="I3131" s="4"/>
      <c r="J3131" s="4"/>
      <c r="K3131" s="4"/>
      <c r="L3131" s="4"/>
      <c r="M3131" s="4"/>
      <c r="N3131" s="4"/>
      <c r="O3131" s="4"/>
      <c r="P3131" s="4"/>
      <c r="Q3131" s="4"/>
      <c r="R3131" s="4"/>
      <c r="S3131" s="4"/>
      <c r="T3131" s="4"/>
      <c r="U3131" s="4"/>
      <c r="V3131" s="4"/>
      <c r="W3131" s="4"/>
      <c r="X3131" s="4"/>
      <c r="Y3131" s="4"/>
      <c r="Z3131" s="4"/>
      <c r="AA3131" s="4"/>
      <c r="AB3131" s="5"/>
    </row>
    <row r="3132" spans="1:28" x14ac:dyDescent="0.35">
      <c r="A3132" s="3"/>
      <c r="B3132" s="4"/>
      <c r="C3132" s="4"/>
      <c r="D3132" s="4"/>
      <c r="E3132" s="4"/>
      <c r="F3132" s="4"/>
      <c r="G3132" s="4"/>
      <c r="H3132" s="4"/>
      <c r="I3132" s="4"/>
      <c r="J3132" s="4"/>
      <c r="K3132" s="4"/>
      <c r="L3132" s="4"/>
      <c r="M3132" s="4"/>
      <c r="N3132" s="4"/>
      <c r="O3132" s="4"/>
      <c r="P3132" s="4"/>
      <c r="Q3132" s="4"/>
      <c r="R3132" s="4"/>
      <c r="S3132" s="4"/>
      <c r="T3132" s="4"/>
      <c r="U3132" s="4"/>
      <c r="V3132" s="4"/>
      <c r="W3132" s="4"/>
      <c r="X3132" s="4"/>
      <c r="Y3132" s="4"/>
      <c r="Z3132" s="4"/>
      <c r="AA3132" s="4"/>
      <c r="AB3132" s="5"/>
    </row>
    <row r="3133" spans="1:28" x14ac:dyDescent="0.35">
      <c r="A3133" s="3"/>
      <c r="B3133" s="4"/>
      <c r="C3133" s="4"/>
      <c r="D3133" s="4"/>
      <c r="E3133" s="4"/>
      <c r="F3133" s="4"/>
      <c r="G3133" s="4"/>
      <c r="H3133" s="4"/>
      <c r="I3133" s="4"/>
      <c r="J3133" s="4"/>
      <c r="K3133" s="4"/>
      <c r="L3133" s="4"/>
      <c r="M3133" s="4"/>
      <c r="N3133" s="4"/>
      <c r="O3133" s="4"/>
      <c r="P3133" s="4"/>
      <c r="Q3133" s="4"/>
      <c r="R3133" s="4"/>
      <c r="S3133" s="4"/>
      <c r="T3133" s="4"/>
      <c r="U3133" s="4"/>
      <c r="V3133" s="4"/>
      <c r="W3133" s="4"/>
      <c r="X3133" s="4"/>
      <c r="Y3133" s="4"/>
      <c r="Z3133" s="4"/>
      <c r="AA3133" s="4"/>
      <c r="AB3133" s="5"/>
    </row>
    <row r="3134" spans="1:28" x14ac:dyDescent="0.35">
      <c r="A3134" s="3"/>
      <c r="B3134" s="4"/>
      <c r="C3134" s="4"/>
      <c r="D3134" s="4"/>
      <c r="E3134" s="4"/>
      <c r="F3134" s="4"/>
      <c r="G3134" s="4"/>
      <c r="H3134" s="4"/>
      <c r="I3134" s="4"/>
      <c r="J3134" s="4"/>
      <c r="K3134" s="4"/>
      <c r="L3134" s="4"/>
      <c r="M3134" s="4"/>
      <c r="N3134" s="4"/>
      <c r="O3134" s="4"/>
      <c r="P3134" s="4"/>
      <c r="Q3134" s="4"/>
      <c r="R3134" s="4"/>
      <c r="S3134" s="4"/>
      <c r="T3134" s="4"/>
      <c r="U3134" s="4"/>
      <c r="V3134" s="4"/>
      <c r="W3134" s="4"/>
      <c r="X3134" s="4"/>
      <c r="Y3134" s="4"/>
      <c r="Z3134" s="4"/>
      <c r="AA3134" s="4"/>
      <c r="AB3134" s="5"/>
    </row>
    <row r="3135" spans="1:28" x14ac:dyDescent="0.35">
      <c r="A3135" s="3"/>
      <c r="B3135" s="4"/>
      <c r="C3135" s="4"/>
      <c r="D3135" s="4"/>
      <c r="E3135" s="4"/>
      <c r="F3135" s="4"/>
      <c r="G3135" s="4"/>
      <c r="H3135" s="4"/>
      <c r="I3135" s="4"/>
      <c r="J3135" s="4"/>
      <c r="K3135" s="4"/>
      <c r="L3135" s="4"/>
      <c r="M3135" s="4"/>
      <c r="N3135" s="4"/>
      <c r="O3135" s="4"/>
      <c r="P3135" s="4"/>
      <c r="Q3135" s="4"/>
      <c r="R3135" s="4"/>
      <c r="S3135" s="4"/>
      <c r="T3135" s="4"/>
      <c r="U3135" s="4"/>
      <c r="V3135" s="4"/>
      <c r="W3135" s="4"/>
      <c r="X3135" s="4"/>
      <c r="Y3135" s="4"/>
      <c r="Z3135" s="4"/>
      <c r="AA3135" s="4"/>
      <c r="AB3135" s="5"/>
    </row>
    <row r="3136" spans="1:28" x14ac:dyDescent="0.35">
      <c r="A3136" s="3"/>
      <c r="B3136" s="4"/>
      <c r="C3136" s="4"/>
      <c r="D3136" s="4"/>
      <c r="E3136" s="4"/>
      <c r="F3136" s="4"/>
      <c r="G3136" s="4"/>
      <c r="H3136" s="4"/>
      <c r="I3136" s="4"/>
      <c r="J3136" s="4"/>
      <c r="K3136" s="4"/>
      <c r="L3136" s="4"/>
      <c r="M3136" s="4"/>
      <c r="N3136" s="4"/>
      <c r="O3136" s="4"/>
      <c r="P3136" s="4"/>
      <c r="Q3136" s="4"/>
      <c r="R3136" s="4"/>
      <c r="S3136" s="4"/>
      <c r="T3136" s="4"/>
      <c r="U3136" s="4"/>
      <c r="V3136" s="4"/>
      <c r="W3136" s="4"/>
      <c r="X3136" s="4"/>
      <c r="Y3136" s="4"/>
      <c r="Z3136" s="4"/>
      <c r="AA3136" s="4"/>
      <c r="AB3136" s="5"/>
    </row>
    <row r="3137" spans="1:28" x14ac:dyDescent="0.35">
      <c r="A3137" s="3"/>
      <c r="B3137" s="4"/>
      <c r="C3137" s="4"/>
      <c r="D3137" s="4"/>
      <c r="E3137" s="4"/>
      <c r="F3137" s="4"/>
      <c r="G3137" s="4"/>
      <c r="H3137" s="4"/>
      <c r="I3137" s="4"/>
      <c r="J3137" s="4"/>
      <c r="K3137" s="4"/>
      <c r="L3137" s="4"/>
      <c r="M3137" s="4"/>
      <c r="N3137" s="4"/>
      <c r="O3137" s="4"/>
      <c r="P3137" s="4"/>
      <c r="Q3137" s="4"/>
      <c r="R3137" s="4"/>
      <c r="S3137" s="4"/>
      <c r="T3137" s="4"/>
      <c r="U3137" s="4"/>
      <c r="V3137" s="4"/>
      <c r="W3137" s="4"/>
      <c r="X3137" s="4"/>
      <c r="Y3137" s="4"/>
      <c r="Z3137" s="4"/>
      <c r="AA3137" s="4"/>
      <c r="AB3137" s="5"/>
    </row>
    <row r="3138" spans="1:28" x14ac:dyDescent="0.35">
      <c r="A3138" s="3"/>
      <c r="B3138" s="4"/>
      <c r="C3138" s="4"/>
      <c r="D3138" s="4"/>
      <c r="E3138" s="4"/>
      <c r="F3138" s="4"/>
      <c r="G3138" s="4"/>
      <c r="H3138" s="4"/>
      <c r="I3138" s="4"/>
      <c r="J3138" s="4"/>
      <c r="K3138" s="4"/>
      <c r="L3138" s="4"/>
      <c r="M3138" s="4"/>
      <c r="N3138" s="4"/>
      <c r="O3138" s="4"/>
      <c r="P3138" s="4"/>
      <c r="Q3138" s="4"/>
      <c r="R3138" s="4"/>
      <c r="S3138" s="4"/>
      <c r="T3138" s="4"/>
      <c r="U3138" s="4"/>
      <c r="V3138" s="4"/>
      <c r="W3138" s="4"/>
      <c r="X3138" s="4"/>
      <c r="Y3138" s="4"/>
      <c r="Z3138" s="4"/>
      <c r="AA3138" s="4"/>
      <c r="AB3138" s="5"/>
    </row>
    <row r="3139" spans="1:28" x14ac:dyDescent="0.35">
      <c r="A3139" s="3"/>
      <c r="B3139" s="4"/>
      <c r="C3139" s="4"/>
      <c r="D3139" s="4"/>
      <c r="E3139" s="4"/>
      <c r="F3139" s="4"/>
      <c r="G3139" s="4"/>
      <c r="H3139" s="4"/>
      <c r="I3139" s="4"/>
      <c r="J3139" s="4"/>
      <c r="K3139" s="4"/>
      <c r="L3139" s="4"/>
      <c r="M3139" s="4"/>
      <c r="N3139" s="4"/>
      <c r="O3139" s="4"/>
      <c r="P3139" s="4"/>
      <c r="Q3139" s="4"/>
      <c r="R3139" s="4"/>
      <c r="S3139" s="4"/>
      <c r="T3139" s="4"/>
      <c r="U3139" s="4"/>
      <c r="V3139" s="4"/>
      <c r="W3139" s="4"/>
      <c r="X3139" s="4"/>
      <c r="Y3139" s="4"/>
      <c r="Z3139" s="4"/>
      <c r="AA3139" s="4"/>
      <c r="AB3139" s="5"/>
    </row>
    <row r="3140" spans="1:28" x14ac:dyDescent="0.35">
      <c r="A3140" s="3"/>
      <c r="B3140" s="4"/>
      <c r="C3140" s="4"/>
      <c r="D3140" s="4"/>
      <c r="E3140" s="4"/>
      <c r="F3140" s="4"/>
      <c r="G3140" s="4"/>
      <c r="H3140" s="4"/>
      <c r="I3140" s="4"/>
      <c r="J3140" s="4"/>
      <c r="K3140" s="4"/>
      <c r="L3140" s="4"/>
      <c r="M3140" s="4"/>
      <c r="N3140" s="4"/>
      <c r="O3140" s="4"/>
      <c r="P3140" s="4"/>
      <c r="Q3140" s="4"/>
      <c r="R3140" s="4"/>
      <c r="S3140" s="4"/>
      <c r="T3140" s="4"/>
      <c r="U3140" s="4"/>
      <c r="V3140" s="4"/>
      <c r="W3140" s="4"/>
      <c r="X3140" s="4"/>
      <c r="Y3140" s="4"/>
      <c r="Z3140" s="4"/>
      <c r="AA3140" s="4"/>
      <c r="AB3140" s="5"/>
    </row>
    <row r="3141" spans="1:28" x14ac:dyDescent="0.35">
      <c r="A3141" s="3"/>
      <c r="B3141" s="4"/>
      <c r="C3141" s="4"/>
      <c r="D3141" s="4"/>
      <c r="E3141" s="4"/>
      <c r="F3141" s="4"/>
      <c r="G3141" s="4"/>
      <c r="H3141" s="4"/>
      <c r="I3141" s="4"/>
      <c r="J3141" s="4"/>
      <c r="K3141" s="4"/>
      <c r="L3141" s="4"/>
      <c r="M3141" s="4"/>
      <c r="N3141" s="4"/>
      <c r="O3141" s="4"/>
      <c r="P3141" s="4"/>
      <c r="Q3141" s="4"/>
      <c r="R3141" s="4"/>
      <c r="S3141" s="4"/>
      <c r="T3141" s="4"/>
      <c r="U3141" s="4"/>
      <c r="V3141" s="4"/>
      <c r="W3141" s="4"/>
      <c r="X3141" s="4"/>
      <c r="Y3141" s="4"/>
      <c r="Z3141" s="4"/>
      <c r="AA3141" s="4"/>
      <c r="AB3141" s="5"/>
    </row>
    <row r="3142" spans="1:28" x14ac:dyDescent="0.35">
      <c r="A3142" s="3"/>
      <c r="B3142" s="4"/>
      <c r="C3142" s="4"/>
      <c r="D3142" s="4"/>
      <c r="E3142" s="4"/>
      <c r="F3142" s="4"/>
      <c r="G3142" s="4"/>
      <c r="H3142" s="4"/>
      <c r="I3142" s="4"/>
      <c r="J3142" s="4"/>
      <c r="K3142" s="4"/>
      <c r="L3142" s="4"/>
      <c r="M3142" s="4"/>
      <c r="N3142" s="4"/>
      <c r="O3142" s="4"/>
      <c r="P3142" s="4"/>
      <c r="Q3142" s="4"/>
      <c r="R3142" s="4"/>
      <c r="S3142" s="4"/>
      <c r="T3142" s="4"/>
      <c r="U3142" s="4"/>
      <c r="V3142" s="4"/>
      <c r="W3142" s="4"/>
      <c r="X3142" s="4"/>
      <c r="Y3142" s="4"/>
      <c r="Z3142" s="4"/>
      <c r="AA3142" s="4"/>
      <c r="AB3142" s="5"/>
    </row>
    <row r="3143" spans="1:28" x14ac:dyDescent="0.35">
      <c r="A3143" s="3"/>
      <c r="B3143" s="4"/>
      <c r="C3143" s="4"/>
      <c r="D3143" s="4"/>
      <c r="E3143" s="4"/>
      <c r="F3143" s="4"/>
      <c r="G3143" s="4"/>
      <c r="H3143" s="4"/>
      <c r="I3143" s="4"/>
      <c r="J3143" s="4"/>
      <c r="K3143" s="4"/>
      <c r="L3143" s="4"/>
      <c r="M3143" s="4"/>
      <c r="N3143" s="4"/>
      <c r="O3143" s="4"/>
      <c r="P3143" s="4"/>
      <c r="Q3143" s="4"/>
      <c r="R3143" s="4"/>
      <c r="S3143" s="4"/>
      <c r="T3143" s="4"/>
      <c r="U3143" s="4"/>
      <c r="V3143" s="4"/>
      <c r="W3143" s="4"/>
      <c r="X3143" s="4"/>
      <c r="Y3143" s="4"/>
      <c r="Z3143" s="4"/>
      <c r="AA3143" s="4"/>
      <c r="AB3143" s="5"/>
    </row>
    <row r="3144" spans="1:28" x14ac:dyDescent="0.35">
      <c r="A3144" s="3"/>
      <c r="B3144" s="4"/>
      <c r="C3144" s="4"/>
      <c r="D3144" s="4"/>
      <c r="E3144" s="4"/>
      <c r="F3144" s="4"/>
      <c r="G3144" s="4"/>
      <c r="H3144" s="4"/>
      <c r="I3144" s="4"/>
      <c r="J3144" s="4"/>
      <c r="K3144" s="4"/>
      <c r="L3144" s="4"/>
      <c r="M3144" s="4"/>
      <c r="N3144" s="4"/>
      <c r="O3144" s="4"/>
      <c r="P3144" s="4"/>
      <c r="Q3144" s="4"/>
      <c r="R3144" s="4"/>
      <c r="S3144" s="4"/>
      <c r="T3144" s="4"/>
      <c r="U3144" s="4"/>
      <c r="V3144" s="4"/>
      <c r="W3144" s="4"/>
      <c r="X3144" s="4"/>
      <c r="Y3144" s="4"/>
      <c r="Z3144" s="4"/>
      <c r="AA3144" s="4"/>
      <c r="AB3144" s="5"/>
    </row>
    <row r="3145" spans="1:28" x14ac:dyDescent="0.35">
      <c r="A3145" s="3"/>
      <c r="B3145" s="4"/>
      <c r="C3145" s="4"/>
      <c r="D3145" s="4"/>
      <c r="E3145" s="4"/>
      <c r="F3145" s="4"/>
      <c r="G3145" s="4"/>
      <c r="H3145" s="4"/>
      <c r="I3145" s="4"/>
      <c r="J3145" s="4"/>
      <c r="K3145" s="4"/>
      <c r="L3145" s="4"/>
      <c r="M3145" s="4"/>
      <c r="N3145" s="4"/>
      <c r="O3145" s="4"/>
      <c r="P3145" s="4"/>
      <c r="Q3145" s="4"/>
      <c r="R3145" s="4"/>
      <c r="S3145" s="4"/>
      <c r="T3145" s="4"/>
      <c r="U3145" s="4"/>
      <c r="V3145" s="4"/>
      <c r="W3145" s="4"/>
      <c r="X3145" s="4"/>
      <c r="Y3145" s="4"/>
      <c r="Z3145" s="4"/>
      <c r="AA3145" s="4"/>
      <c r="AB3145" s="5"/>
    </row>
    <row r="3146" spans="1:28" x14ac:dyDescent="0.35">
      <c r="A3146" s="3"/>
      <c r="B3146" s="4"/>
      <c r="C3146" s="4"/>
      <c r="D3146" s="4"/>
      <c r="E3146" s="4"/>
      <c r="F3146" s="4"/>
      <c r="G3146" s="4"/>
      <c r="H3146" s="4"/>
      <c r="I3146" s="4"/>
      <c r="J3146" s="4"/>
      <c r="K3146" s="4"/>
      <c r="L3146" s="4"/>
      <c r="M3146" s="4"/>
      <c r="N3146" s="4"/>
      <c r="O3146" s="4"/>
      <c r="P3146" s="4"/>
      <c r="Q3146" s="4"/>
      <c r="R3146" s="4"/>
      <c r="S3146" s="4"/>
      <c r="T3146" s="4"/>
      <c r="U3146" s="4"/>
      <c r="V3146" s="4"/>
      <c r="W3146" s="4"/>
      <c r="X3146" s="4"/>
      <c r="Y3146" s="4"/>
      <c r="Z3146" s="4"/>
      <c r="AA3146" s="4"/>
      <c r="AB3146" s="5"/>
    </row>
    <row r="3147" spans="1:28" x14ac:dyDescent="0.35">
      <c r="A3147" s="3"/>
      <c r="B3147" s="4"/>
      <c r="C3147" s="4"/>
      <c r="D3147" s="4"/>
      <c r="E3147" s="4"/>
      <c r="F3147" s="4"/>
      <c r="G3147" s="4"/>
      <c r="H3147" s="4"/>
      <c r="I3147" s="4"/>
      <c r="J3147" s="4"/>
      <c r="K3147" s="4"/>
      <c r="L3147" s="4"/>
      <c r="M3147" s="4"/>
      <c r="N3147" s="4"/>
      <c r="O3147" s="4"/>
      <c r="P3147" s="4"/>
      <c r="Q3147" s="4"/>
      <c r="R3147" s="4"/>
      <c r="S3147" s="4"/>
      <c r="T3147" s="4"/>
      <c r="U3147" s="4"/>
      <c r="V3147" s="4"/>
      <c r="W3147" s="4"/>
      <c r="X3147" s="4"/>
      <c r="Y3147" s="4"/>
      <c r="Z3147" s="4"/>
      <c r="AA3147" s="4"/>
      <c r="AB3147" s="5"/>
    </row>
    <row r="3148" spans="1:28" x14ac:dyDescent="0.35">
      <c r="A3148" s="3"/>
      <c r="B3148" s="4"/>
      <c r="C3148" s="4"/>
      <c r="D3148" s="4"/>
      <c r="E3148" s="4"/>
      <c r="F3148" s="4"/>
      <c r="G3148" s="4"/>
      <c r="H3148" s="4"/>
      <c r="I3148" s="4"/>
      <c r="J3148" s="4"/>
      <c r="K3148" s="4"/>
      <c r="L3148" s="4"/>
      <c r="M3148" s="4"/>
      <c r="N3148" s="4"/>
      <c r="O3148" s="4"/>
      <c r="P3148" s="4"/>
      <c r="Q3148" s="4"/>
      <c r="R3148" s="4"/>
      <c r="S3148" s="4"/>
      <c r="T3148" s="4"/>
      <c r="U3148" s="4"/>
      <c r="V3148" s="4"/>
      <c r="W3148" s="4"/>
      <c r="X3148" s="4"/>
      <c r="Y3148" s="4"/>
      <c r="Z3148" s="4"/>
      <c r="AA3148" s="4"/>
      <c r="AB3148" s="5"/>
    </row>
    <row r="3149" spans="1:28" x14ac:dyDescent="0.35">
      <c r="A3149" s="3"/>
      <c r="B3149" s="4"/>
      <c r="C3149" s="4"/>
      <c r="D3149" s="4"/>
      <c r="E3149" s="4"/>
      <c r="F3149" s="4"/>
      <c r="G3149" s="4"/>
      <c r="H3149" s="4"/>
      <c r="I3149" s="4"/>
      <c r="J3149" s="4"/>
      <c r="K3149" s="4"/>
      <c r="L3149" s="4"/>
      <c r="M3149" s="4"/>
      <c r="N3149" s="4"/>
      <c r="O3149" s="4"/>
      <c r="P3149" s="4"/>
      <c r="Q3149" s="4"/>
      <c r="R3149" s="4"/>
      <c r="S3149" s="4"/>
      <c r="T3149" s="4"/>
      <c r="U3149" s="4"/>
      <c r="V3149" s="4"/>
      <c r="W3149" s="4"/>
      <c r="X3149" s="4"/>
      <c r="Y3149" s="4"/>
      <c r="Z3149" s="4"/>
      <c r="AA3149" s="4"/>
      <c r="AB3149" s="5"/>
    </row>
    <row r="3150" spans="1:28" x14ac:dyDescent="0.35">
      <c r="A3150" s="3"/>
      <c r="B3150" s="4"/>
      <c r="C3150" s="4"/>
      <c r="D3150" s="4"/>
      <c r="E3150" s="4"/>
      <c r="F3150" s="4"/>
      <c r="G3150" s="4"/>
      <c r="H3150" s="4"/>
      <c r="I3150" s="4"/>
      <c r="J3150" s="4"/>
      <c r="K3150" s="4"/>
      <c r="L3150" s="4"/>
      <c r="M3150" s="4"/>
      <c r="N3150" s="4"/>
      <c r="O3150" s="4"/>
      <c r="P3150" s="4"/>
      <c r="Q3150" s="4"/>
      <c r="R3150" s="4"/>
      <c r="S3150" s="4"/>
      <c r="T3150" s="4"/>
      <c r="U3150" s="4"/>
      <c r="V3150" s="4"/>
      <c r="W3150" s="4"/>
      <c r="X3150" s="4"/>
      <c r="Y3150" s="4"/>
      <c r="Z3150" s="4"/>
      <c r="AA3150" s="4"/>
      <c r="AB3150" s="5"/>
    </row>
    <row r="3151" spans="1:28" x14ac:dyDescent="0.35">
      <c r="A3151" s="3"/>
      <c r="B3151" s="4"/>
      <c r="C3151" s="4"/>
      <c r="D3151" s="4"/>
      <c r="E3151" s="4"/>
      <c r="F3151" s="4"/>
      <c r="G3151" s="4"/>
      <c r="H3151" s="4"/>
      <c r="I3151" s="4"/>
      <c r="J3151" s="4"/>
      <c r="K3151" s="4"/>
      <c r="L3151" s="4"/>
      <c r="M3151" s="4"/>
      <c r="N3151" s="4"/>
      <c r="O3151" s="4"/>
      <c r="P3151" s="4"/>
      <c r="Q3151" s="4"/>
      <c r="R3151" s="4"/>
      <c r="S3151" s="4"/>
      <c r="T3151" s="4"/>
      <c r="U3151" s="4"/>
      <c r="V3151" s="4"/>
      <c r="W3151" s="4"/>
      <c r="X3151" s="4"/>
      <c r="Y3151" s="4"/>
      <c r="Z3151" s="4"/>
      <c r="AA3151" s="4"/>
      <c r="AB3151" s="5"/>
    </row>
    <row r="3152" spans="1:28" x14ac:dyDescent="0.35">
      <c r="A3152" s="3"/>
      <c r="B3152" s="4"/>
      <c r="C3152" s="4"/>
      <c r="D3152" s="4"/>
      <c r="E3152" s="4"/>
      <c r="F3152" s="4"/>
      <c r="G3152" s="4"/>
      <c r="H3152" s="4"/>
      <c r="I3152" s="4"/>
      <c r="J3152" s="4"/>
      <c r="K3152" s="4"/>
      <c r="L3152" s="4"/>
      <c r="M3152" s="4"/>
      <c r="N3152" s="4"/>
      <c r="O3152" s="4"/>
      <c r="P3152" s="4"/>
      <c r="Q3152" s="4"/>
      <c r="R3152" s="4"/>
      <c r="S3152" s="4"/>
      <c r="T3152" s="4"/>
      <c r="U3152" s="4"/>
      <c r="V3152" s="4"/>
      <c r="W3152" s="4"/>
      <c r="X3152" s="4"/>
      <c r="Y3152" s="4"/>
      <c r="Z3152" s="4"/>
      <c r="AA3152" s="4"/>
      <c r="AB3152" s="5"/>
    </row>
    <row r="3153" spans="1:28" x14ac:dyDescent="0.35">
      <c r="A3153" s="3"/>
      <c r="B3153" s="4"/>
      <c r="C3153" s="4"/>
      <c r="D3153" s="4"/>
      <c r="E3153" s="4"/>
      <c r="F3153" s="4"/>
      <c r="G3153" s="4"/>
      <c r="H3153" s="4"/>
      <c r="I3153" s="4"/>
      <c r="J3153" s="4"/>
      <c r="K3153" s="4"/>
      <c r="L3153" s="4"/>
      <c r="M3153" s="4"/>
      <c r="N3153" s="4"/>
      <c r="O3153" s="4"/>
      <c r="P3153" s="4"/>
      <c r="Q3153" s="4"/>
      <c r="R3153" s="4"/>
      <c r="S3153" s="4"/>
      <c r="T3153" s="4"/>
      <c r="U3153" s="4"/>
      <c r="V3153" s="4"/>
      <c r="W3153" s="4"/>
      <c r="X3153" s="4"/>
      <c r="Y3153" s="4"/>
      <c r="Z3153" s="4"/>
      <c r="AA3153" s="4"/>
      <c r="AB3153" s="5"/>
    </row>
    <row r="3154" spans="1:28" x14ac:dyDescent="0.35">
      <c r="A3154" s="3"/>
      <c r="B3154" s="4"/>
      <c r="C3154" s="4"/>
      <c r="D3154" s="4"/>
      <c r="E3154" s="4"/>
      <c r="F3154" s="4"/>
      <c r="G3154" s="4"/>
      <c r="H3154" s="4"/>
      <c r="I3154" s="4"/>
      <c r="J3154" s="4"/>
      <c r="K3154" s="4"/>
      <c r="L3154" s="4"/>
      <c r="M3154" s="4"/>
      <c r="N3154" s="4"/>
      <c r="O3154" s="4"/>
      <c r="P3154" s="4"/>
      <c r="Q3154" s="4"/>
      <c r="R3154" s="4"/>
      <c r="S3154" s="4"/>
      <c r="T3154" s="4"/>
      <c r="U3154" s="4"/>
      <c r="V3154" s="4"/>
      <c r="W3154" s="4"/>
      <c r="X3154" s="4"/>
      <c r="Y3154" s="4"/>
      <c r="Z3154" s="4"/>
      <c r="AA3154" s="4"/>
      <c r="AB3154" s="5"/>
    </row>
    <row r="3155" spans="1:28" x14ac:dyDescent="0.35">
      <c r="A3155" s="3"/>
      <c r="B3155" s="4"/>
      <c r="C3155" s="4"/>
      <c r="D3155" s="4"/>
      <c r="E3155" s="4"/>
      <c r="F3155" s="4"/>
      <c r="G3155" s="4"/>
      <c r="H3155" s="4"/>
      <c r="I3155" s="4"/>
      <c r="J3155" s="4"/>
      <c r="K3155" s="4"/>
      <c r="L3155" s="4"/>
      <c r="M3155" s="4"/>
      <c r="N3155" s="4"/>
      <c r="O3155" s="4"/>
      <c r="P3155" s="4"/>
      <c r="Q3155" s="4"/>
      <c r="R3155" s="4"/>
      <c r="S3155" s="4"/>
      <c r="T3155" s="4"/>
      <c r="U3155" s="4"/>
      <c r="V3155" s="4"/>
      <c r="W3155" s="4"/>
      <c r="X3155" s="4"/>
      <c r="Y3155" s="4"/>
      <c r="Z3155" s="4"/>
      <c r="AA3155" s="4"/>
      <c r="AB3155" s="5"/>
    </row>
    <row r="3156" spans="1:28" x14ac:dyDescent="0.35">
      <c r="A3156" s="3"/>
      <c r="B3156" s="4"/>
      <c r="C3156" s="4"/>
      <c r="D3156" s="4"/>
      <c r="E3156" s="4"/>
      <c r="F3156" s="4"/>
      <c r="G3156" s="4"/>
      <c r="H3156" s="4"/>
      <c r="I3156" s="4"/>
      <c r="J3156" s="4"/>
      <c r="K3156" s="4"/>
      <c r="L3156" s="4"/>
      <c r="M3156" s="4"/>
      <c r="N3156" s="4"/>
      <c r="O3156" s="4"/>
      <c r="P3156" s="4"/>
      <c r="Q3156" s="4"/>
      <c r="R3156" s="4"/>
      <c r="S3156" s="4"/>
      <c r="T3156" s="4"/>
      <c r="U3156" s="4"/>
      <c r="V3156" s="4"/>
      <c r="W3156" s="4"/>
      <c r="X3156" s="4"/>
      <c r="Y3156" s="4"/>
      <c r="Z3156" s="4"/>
      <c r="AA3156" s="4"/>
      <c r="AB3156" s="5"/>
    </row>
    <row r="3157" spans="1:28" x14ac:dyDescent="0.35">
      <c r="A3157" s="3"/>
      <c r="B3157" s="4"/>
      <c r="C3157" s="4"/>
      <c r="D3157" s="4"/>
      <c r="E3157" s="4"/>
      <c r="F3157" s="4"/>
      <c r="G3157" s="4"/>
      <c r="H3157" s="4"/>
      <c r="I3157" s="4"/>
      <c r="J3157" s="4"/>
      <c r="K3157" s="4"/>
      <c r="L3157" s="4"/>
      <c r="M3157" s="4"/>
      <c r="N3157" s="4"/>
      <c r="O3157" s="4"/>
      <c r="P3157" s="4"/>
      <c r="Q3157" s="4"/>
      <c r="R3157" s="4"/>
      <c r="S3157" s="4"/>
      <c r="T3157" s="4"/>
      <c r="U3157" s="4"/>
      <c r="V3157" s="4"/>
      <c r="W3157" s="4"/>
      <c r="X3157" s="4"/>
      <c r="Y3157" s="4"/>
      <c r="Z3157" s="4"/>
      <c r="AA3157" s="4"/>
      <c r="AB3157" s="5"/>
    </row>
    <row r="3158" spans="1:28" x14ac:dyDescent="0.35">
      <c r="A3158" s="3"/>
      <c r="B3158" s="4"/>
      <c r="C3158" s="4"/>
      <c r="D3158" s="4"/>
      <c r="E3158" s="4"/>
      <c r="F3158" s="4"/>
      <c r="G3158" s="4"/>
      <c r="H3158" s="4"/>
      <c r="I3158" s="4"/>
      <c r="J3158" s="4"/>
      <c r="K3158" s="4"/>
      <c r="L3158" s="4"/>
      <c r="M3158" s="4"/>
      <c r="N3158" s="4"/>
      <c r="O3158" s="4"/>
      <c r="P3158" s="4"/>
      <c r="Q3158" s="4"/>
      <c r="R3158" s="4"/>
      <c r="S3158" s="4"/>
      <c r="T3158" s="4"/>
      <c r="U3158" s="4"/>
      <c r="V3158" s="4"/>
      <c r="W3158" s="4"/>
      <c r="X3158" s="4"/>
      <c r="Y3158" s="4"/>
      <c r="Z3158" s="4"/>
      <c r="AA3158" s="4"/>
      <c r="AB3158" s="5"/>
    </row>
    <row r="3159" spans="1:28" x14ac:dyDescent="0.35">
      <c r="A3159" s="3"/>
      <c r="B3159" s="4"/>
      <c r="C3159" s="4"/>
      <c r="D3159" s="4"/>
      <c r="E3159" s="4"/>
      <c r="F3159" s="4"/>
      <c r="G3159" s="4"/>
      <c r="H3159" s="4"/>
      <c r="I3159" s="4"/>
      <c r="J3159" s="4"/>
      <c r="K3159" s="4"/>
      <c r="L3159" s="4"/>
      <c r="M3159" s="4"/>
      <c r="N3159" s="4"/>
      <c r="O3159" s="4"/>
      <c r="P3159" s="4"/>
      <c r="Q3159" s="4"/>
      <c r="R3159" s="4"/>
      <c r="S3159" s="4"/>
      <c r="T3159" s="4"/>
      <c r="U3159" s="4"/>
      <c r="V3159" s="4"/>
      <c r="W3159" s="4"/>
      <c r="X3159" s="4"/>
      <c r="Y3159" s="4"/>
      <c r="Z3159" s="4"/>
      <c r="AA3159" s="4"/>
      <c r="AB3159" s="5"/>
    </row>
    <row r="3160" spans="1:28" x14ac:dyDescent="0.35">
      <c r="A3160" s="3"/>
      <c r="B3160" s="4"/>
      <c r="C3160" s="4"/>
      <c r="D3160" s="4"/>
      <c r="E3160" s="4"/>
      <c r="F3160" s="4"/>
      <c r="G3160" s="4"/>
      <c r="H3160" s="4"/>
      <c r="I3160" s="4"/>
      <c r="J3160" s="4"/>
      <c r="K3160" s="4"/>
      <c r="L3160" s="4"/>
      <c r="M3160" s="4"/>
      <c r="N3160" s="4"/>
      <c r="O3160" s="4"/>
      <c r="P3160" s="4"/>
      <c r="Q3160" s="4"/>
      <c r="R3160" s="4"/>
      <c r="S3160" s="4"/>
      <c r="T3160" s="4"/>
      <c r="U3160" s="4"/>
      <c r="V3160" s="4"/>
      <c r="W3160" s="4"/>
      <c r="X3160" s="4"/>
      <c r="Y3160" s="4"/>
      <c r="Z3160" s="4"/>
      <c r="AA3160" s="4"/>
      <c r="AB3160" s="5"/>
    </row>
    <row r="3161" spans="1:28" x14ac:dyDescent="0.35">
      <c r="A3161" s="3"/>
      <c r="B3161" s="4"/>
      <c r="C3161" s="4"/>
      <c r="D3161" s="4"/>
      <c r="E3161" s="4"/>
      <c r="F3161" s="4"/>
      <c r="G3161" s="4"/>
      <c r="H3161" s="4"/>
      <c r="I3161" s="4"/>
      <c r="J3161" s="4"/>
      <c r="K3161" s="4"/>
      <c r="L3161" s="4"/>
      <c r="M3161" s="4"/>
      <c r="N3161" s="4"/>
      <c r="O3161" s="4"/>
      <c r="P3161" s="4"/>
      <c r="Q3161" s="4"/>
      <c r="R3161" s="4"/>
      <c r="S3161" s="4"/>
      <c r="T3161" s="4"/>
      <c r="U3161" s="4"/>
      <c r="V3161" s="4"/>
      <c r="W3161" s="4"/>
      <c r="X3161" s="4"/>
      <c r="Y3161" s="4"/>
      <c r="Z3161" s="4"/>
      <c r="AA3161" s="4"/>
      <c r="AB3161" s="5"/>
    </row>
    <row r="3162" spans="1:28" x14ac:dyDescent="0.35">
      <c r="A3162" s="3"/>
      <c r="B3162" s="4"/>
      <c r="C3162" s="4"/>
      <c r="D3162" s="4"/>
      <c r="E3162" s="4"/>
      <c r="F3162" s="4"/>
      <c r="G3162" s="4"/>
      <c r="H3162" s="4"/>
      <c r="I3162" s="4"/>
      <c r="J3162" s="4"/>
      <c r="K3162" s="4"/>
      <c r="L3162" s="4"/>
      <c r="M3162" s="4"/>
      <c r="N3162" s="4"/>
      <c r="O3162" s="4"/>
      <c r="P3162" s="4"/>
      <c r="Q3162" s="4"/>
      <c r="R3162" s="4"/>
      <c r="S3162" s="4"/>
      <c r="T3162" s="4"/>
      <c r="U3162" s="4"/>
      <c r="V3162" s="4"/>
      <c r="W3162" s="4"/>
      <c r="X3162" s="4"/>
      <c r="Y3162" s="4"/>
      <c r="Z3162" s="4"/>
      <c r="AA3162" s="4"/>
      <c r="AB3162" s="5"/>
    </row>
    <row r="3163" spans="1:28" x14ac:dyDescent="0.35">
      <c r="A3163" s="3"/>
      <c r="B3163" s="4"/>
      <c r="C3163" s="4"/>
      <c r="D3163" s="4"/>
      <c r="E3163" s="4"/>
      <c r="F3163" s="4"/>
      <c r="G3163" s="4"/>
      <c r="H3163" s="4"/>
      <c r="I3163" s="4"/>
      <c r="J3163" s="4"/>
      <c r="K3163" s="4"/>
      <c r="L3163" s="4"/>
      <c r="M3163" s="4"/>
      <c r="N3163" s="4"/>
      <c r="O3163" s="4"/>
      <c r="P3163" s="4"/>
      <c r="Q3163" s="4"/>
      <c r="R3163" s="4"/>
      <c r="S3163" s="4"/>
      <c r="T3163" s="4"/>
      <c r="U3163" s="4"/>
      <c r="V3163" s="4"/>
      <c r="W3163" s="4"/>
      <c r="X3163" s="4"/>
      <c r="Y3163" s="4"/>
      <c r="Z3163" s="4"/>
      <c r="AA3163" s="4"/>
      <c r="AB3163" s="5"/>
    </row>
    <row r="3164" spans="1:28" x14ac:dyDescent="0.35">
      <c r="A3164" s="3"/>
      <c r="B3164" s="4"/>
      <c r="C3164" s="4"/>
      <c r="D3164" s="4"/>
      <c r="E3164" s="4"/>
      <c r="F3164" s="4"/>
      <c r="G3164" s="4"/>
      <c r="H3164" s="4"/>
      <c r="I3164" s="4"/>
      <c r="J3164" s="4"/>
      <c r="K3164" s="4"/>
      <c r="L3164" s="4"/>
      <c r="M3164" s="4"/>
      <c r="N3164" s="4"/>
      <c r="O3164" s="4"/>
      <c r="P3164" s="4"/>
      <c r="Q3164" s="4"/>
      <c r="R3164" s="4"/>
      <c r="S3164" s="4"/>
      <c r="T3164" s="4"/>
      <c r="U3164" s="4"/>
      <c r="V3164" s="4"/>
      <c r="W3164" s="4"/>
      <c r="X3164" s="4"/>
      <c r="Y3164" s="4"/>
      <c r="Z3164" s="4"/>
      <c r="AA3164" s="4"/>
      <c r="AB3164" s="5"/>
    </row>
    <row r="3165" spans="1:28" x14ac:dyDescent="0.35">
      <c r="A3165" s="3"/>
      <c r="B3165" s="4"/>
      <c r="C3165" s="4"/>
      <c r="D3165" s="4"/>
      <c r="E3165" s="4"/>
      <c r="F3165" s="4"/>
      <c r="G3165" s="4"/>
      <c r="H3165" s="4"/>
      <c r="I3165" s="4"/>
      <c r="J3165" s="4"/>
      <c r="K3165" s="4"/>
      <c r="L3165" s="4"/>
      <c r="M3165" s="4"/>
      <c r="N3165" s="4"/>
      <c r="O3165" s="4"/>
      <c r="P3165" s="4"/>
      <c r="Q3165" s="4"/>
      <c r="R3165" s="4"/>
      <c r="S3165" s="4"/>
      <c r="T3165" s="4"/>
      <c r="U3165" s="4"/>
      <c r="V3165" s="4"/>
      <c r="W3165" s="4"/>
      <c r="X3165" s="4"/>
      <c r="Y3165" s="4"/>
      <c r="Z3165" s="4"/>
      <c r="AA3165" s="4"/>
      <c r="AB3165" s="5"/>
    </row>
    <row r="3166" spans="1:28" x14ac:dyDescent="0.35">
      <c r="A3166" s="3"/>
      <c r="B3166" s="4"/>
      <c r="C3166" s="4"/>
      <c r="D3166" s="4"/>
      <c r="E3166" s="4"/>
      <c r="F3166" s="4"/>
      <c r="G3166" s="4"/>
      <c r="H3166" s="4"/>
      <c r="I3166" s="4"/>
      <c r="J3166" s="4"/>
      <c r="K3166" s="4"/>
      <c r="L3166" s="4"/>
      <c r="M3166" s="4"/>
      <c r="N3166" s="4"/>
      <c r="O3166" s="4"/>
      <c r="P3166" s="4"/>
      <c r="Q3166" s="4"/>
      <c r="R3166" s="4"/>
      <c r="S3166" s="4"/>
      <c r="T3166" s="4"/>
      <c r="U3166" s="4"/>
      <c r="V3166" s="4"/>
      <c r="W3166" s="4"/>
      <c r="X3166" s="4"/>
      <c r="Y3166" s="4"/>
      <c r="Z3166" s="4"/>
      <c r="AA3166" s="4"/>
      <c r="AB3166" s="5"/>
    </row>
    <row r="3167" spans="1:28" x14ac:dyDescent="0.35">
      <c r="A3167" s="3"/>
      <c r="B3167" s="4"/>
      <c r="C3167" s="4"/>
      <c r="D3167" s="4"/>
      <c r="E3167" s="4"/>
      <c r="F3167" s="4"/>
      <c r="G3167" s="4"/>
      <c r="H3167" s="4"/>
      <c r="I3167" s="4"/>
      <c r="J3167" s="4"/>
      <c r="K3167" s="4"/>
      <c r="L3167" s="4"/>
      <c r="M3167" s="4"/>
      <c r="N3167" s="4"/>
      <c r="O3167" s="4"/>
      <c r="P3167" s="4"/>
      <c r="Q3167" s="4"/>
      <c r="R3167" s="4"/>
      <c r="S3167" s="4"/>
      <c r="T3167" s="4"/>
      <c r="U3167" s="4"/>
      <c r="V3167" s="4"/>
      <c r="W3167" s="4"/>
      <c r="X3167" s="4"/>
      <c r="Y3167" s="4"/>
      <c r="Z3167" s="4"/>
      <c r="AA3167" s="4"/>
      <c r="AB3167" s="5"/>
    </row>
    <row r="3168" spans="1:28" x14ac:dyDescent="0.35">
      <c r="A3168" s="3"/>
      <c r="B3168" s="4"/>
      <c r="C3168" s="4"/>
      <c r="D3168" s="4"/>
      <c r="E3168" s="4"/>
      <c r="F3168" s="4"/>
      <c r="G3168" s="4"/>
      <c r="H3168" s="4"/>
      <c r="I3168" s="4"/>
      <c r="J3168" s="4"/>
      <c r="K3168" s="4"/>
      <c r="L3168" s="4"/>
      <c r="M3168" s="4"/>
      <c r="N3168" s="4"/>
      <c r="O3168" s="4"/>
      <c r="P3168" s="4"/>
      <c r="Q3168" s="4"/>
      <c r="R3168" s="4"/>
      <c r="S3168" s="4"/>
      <c r="T3168" s="4"/>
      <c r="U3168" s="4"/>
      <c r="V3168" s="4"/>
      <c r="W3168" s="4"/>
      <c r="X3168" s="4"/>
      <c r="Y3168" s="4"/>
      <c r="Z3168" s="4"/>
      <c r="AA3168" s="4"/>
      <c r="AB3168" s="5"/>
    </row>
    <row r="3169" spans="1:28" x14ac:dyDescent="0.35">
      <c r="A3169" s="3"/>
      <c r="B3169" s="4"/>
      <c r="C3169" s="4"/>
      <c r="D3169" s="4"/>
      <c r="E3169" s="4"/>
      <c r="F3169" s="4"/>
      <c r="G3169" s="4"/>
      <c r="H3169" s="4"/>
      <c r="I3169" s="4"/>
      <c r="J3169" s="4"/>
      <c r="K3169" s="4"/>
      <c r="L3169" s="4"/>
      <c r="M3169" s="4"/>
      <c r="N3169" s="4"/>
      <c r="O3169" s="4"/>
      <c r="P3169" s="4"/>
      <c r="Q3169" s="4"/>
      <c r="R3169" s="4"/>
      <c r="S3169" s="4"/>
      <c r="T3169" s="4"/>
      <c r="U3169" s="4"/>
      <c r="V3169" s="4"/>
      <c r="W3169" s="4"/>
      <c r="X3169" s="4"/>
      <c r="Y3169" s="4"/>
      <c r="Z3169" s="4"/>
      <c r="AA3169" s="4"/>
      <c r="AB3169" s="5"/>
    </row>
    <row r="3170" spans="1:28" x14ac:dyDescent="0.35">
      <c r="A3170" s="3"/>
      <c r="B3170" s="4"/>
      <c r="C3170" s="4"/>
      <c r="D3170" s="4"/>
      <c r="E3170" s="4"/>
      <c r="F3170" s="4"/>
      <c r="G3170" s="4"/>
      <c r="H3170" s="4"/>
      <c r="I3170" s="4"/>
      <c r="J3170" s="4"/>
      <c r="K3170" s="4"/>
      <c r="L3170" s="4"/>
      <c r="M3170" s="4"/>
      <c r="N3170" s="4"/>
      <c r="O3170" s="4"/>
      <c r="P3170" s="4"/>
      <c r="Q3170" s="4"/>
      <c r="R3170" s="4"/>
      <c r="S3170" s="4"/>
      <c r="T3170" s="4"/>
      <c r="U3170" s="4"/>
      <c r="V3170" s="4"/>
      <c r="W3170" s="4"/>
      <c r="X3170" s="4"/>
      <c r="Y3170" s="4"/>
      <c r="Z3170" s="4"/>
      <c r="AA3170" s="4"/>
      <c r="AB3170" s="5"/>
    </row>
    <row r="3171" spans="1:28" x14ac:dyDescent="0.35">
      <c r="A3171" s="3"/>
      <c r="B3171" s="4"/>
      <c r="C3171" s="4"/>
      <c r="D3171" s="4"/>
      <c r="E3171" s="4"/>
      <c r="F3171" s="4"/>
      <c r="G3171" s="4"/>
      <c r="H3171" s="4"/>
      <c r="I3171" s="4"/>
      <c r="J3171" s="4"/>
      <c r="K3171" s="4"/>
      <c r="L3171" s="4"/>
      <c r="M3171" s="4"/>
      <c r="N3171" s="4"/>
      <c r="O3171" s="4"/>
      <c r="P3171" s="4"/>
      <c r="Q3171" s="4"/>
      <c r="R3171" s="4"/>
      <c r="S3171" s="4"/>
      <c r="T3171" s="4"/>
      <c r="U3171" s="4"/>
      <c r="V3171" s="4"/>
      <c r="W3171" s="4"/>
      <c r="X3171" s="4"/>
      <c r="Y3171" s="4"/>
      <c r="Z3171" s="4"/>
      <c r="AA3171" s="4"/>
      <c r="AB3171" s="5"/>
    </row>
    <row r="3172" spans="1:28" x14ac:dyDescent="0.35">
      <c r="A3172" s="3"/>
      <c r="B3172" s="4"/>
      <c r="C3172" s="4"/>
      <c r="D3172" s="4"/>
      <c r="E3172" s="4"/>
      <c r="F3172" s="4"/>
      <c r="G3172" s="4"/>
      <c r="H3172" s="4"/>
      <c r="I3172" s="4"/>
      <c r="J3172" s="4"/>
      <c r="K3172" s="4"/>
      <c r="L3172" s="4"/>
      <c r="M3172" s="4"/>
      <c r="N3172" s="4"/>
      <c r="O3172" s="4"/>
      <c r="P3172" s="4"/>
      <c r="Q3172" s="4"/>
      <c r="R3172" s="4"/>
      <c r="S3172" s="4"/>
      <c r="T3172" s="4"/>
      <c r="U3172" s="4"/>
      <c r="V3172" s="4"/>
      <c r="W3172" s="4"/>
      <c r="X3172" s="4"/>
      <c r="Y3172" s="4"/>
      <c r="Z3172" s="4"/>
      <c r="AA3172" s="4"/>
      <c r="AB3172" s="5"/>
    </row>
    <row r="3173" spans="1:28" x14ac:dyDescent="0.35">
      <c r="A3173" s="3"/>
      <c r="B3173" s="4"/>
      <c r="C3173" s="4"/>
      <c r="D3173" s="4"/>
      <c r="E3173" s="4"/>
      <c r="F3173" s="4"/>
      <c r="G3173" s="4"/>
      <c r="H3173" s="4"/>
      <c r="I3173" s="4"/>
      <c r="J3173" s="4"/>
      <c r="K3173" s="4"/>
      <c r="L3173" s="4"/>
      <c r="M3173" s="4"/>
      <c r="N3173" s="4"/>
      <c r="O3173" s="4"/>
      <c r="P3173" s="4"/>
      <c r="Q3173" s="4"/>
      <c r="R3173" s="4"/>
      <c r="S3173" s="4"/>
      <c r="T3173" s="4"/>
      <c r="U3173" s="4"/>
      <c r="V3173" s="4"/>
      <c r="W3173" s="4"/>
      <c r="X3173" s="4"/>
      <c r="Y3173" s="4"/>
      <c r="Z3173" s="4"/>
      <c r="AA3173" s="4"/>
      <c r="AB3173" s="5"/>
    </row>
    <row r="3174" spans="1:28" x14ac:dyDescent="0.35">
      <c r="A3174" s="3"/>
      <c r="B3174" s="4"/>
      <c r="C3174" s="4"/>
      <c r="D3174" s="4"/>
      <c r="E3174" s="4"/>
      <c r="F3174" s="4"/>
      <c r="G3174" s="4"/>
      <c r="H3174" s="4"/>
      <c r="I3174" s="4"/>
      <c r="J3174" s="4"/>
      <c r="K3174" s="4"/>
      <c r="L3174" s="4"/>
      <c r="M3174" s="4"/>
      <c r="N3174" s="4"/>
      <c r="O3174" s="4"/>
      <c r="P3174" s="4"/>
      <c r="Q3174" s="4"/>
      <c r="R3174" s="4"/>
      <c r="S3174" s="4"/>
      <c r="T3174" s="4"/>
      <c r="U3174" s="4"/>
      <c r="V3174" s="4"/>
      <c r="W3174" s="4"/>
      <c r="X3174" s="4"/>
      <c r="Y3174" s="4"/>
      <c r="Z3174" s="4"/>
      <c r="AA3174" s="4"/>
      <c r="AB3174" s="5"/>
    </row>
    <row r="3175" spans="1:28" x14ac:dyDescent="0.35">
      <c r="A3175" s="3"/>
      <c r="B3175" s="4"/>
      <c r="C3175" s="4"/>
      <c r="D3175" s="4"/>
      <c r="E3175" s="4"/>
      <c r="F3175" s="4"/>
      <c r="G3175" s="4"/>
      <c r="H3175" s="4"/>
      <c r="I3175" s="4"/>
      <c r="J3175" s="4"/>
      <c r="K3175" s="4"/>
      <c r="L3175" s="4"/>
      <c r="M3175" s="4"/>
      <c r="N3175" s="4"/>
      <c r="O3175" s="4"/>
      <c r="P3175" s="4"/>
      <c r="Q3175" s="4"/>
      <c r="R3175" s="4"/>
      <c r="S3175" s="4"/>
      <c r="T3175" s="4"/>
      <c r="U3175" s="4"/>
      <c r="V3175" s="4"/>
      <c r="W3175" s="4"/>
      <c r="X3175" s="4"/>
      <c r="Y3175" s="4"/>
      <c r="Z3175" s="4"/>
      <c r="AA3175" s="4"/>
      <c r="AB3175" s="5"/>
    </row>
    <row r="3176" spans="1:28" x14ac:dyDescent="0.35">
      <c r="A3176" s="3"/>
      <c r="B3176" s="4"/>
      <c r="C3176" s="4"/>
      <c r="D3176" s="4"/>
      <c r="E3176" s="4"/>
      <c r="F3176" s="4"/>
      <c r="G3176" s="4"/>
      <c r="H3176" s="4"/>
      <c r="I3176" s="4"/>
      <c r="J3176" s="4"/>
      <c r="K3176" s="4"/>
      <c r="L3176" s="4"/>
      <c r="M3176" s="4"/>
      <c r="N3176" s="4"/>
      <c r="O3176" s="4"/>
      <c r="P3176" s="4"/>
      <c r="Q3176" s="4"/>
      <c r="R3176" s="4"/>
      <c r="S3176" s="4"/>
      <c r="T3176" s="4"/>
      <c r="U3176" s="4"/>
      <c r="V3176" s="4"/>
      <c r="W3176" s="4"/>
      <c r="X3176" s="4"/>
      <c r="Y3176" s="4"/>
      <c r="Z3176" s="4"/>
      <c r="AA3176" s="4"/>
      <c r="AB3176" s="5"/>
    </row>
    <row r="3177" spans="1:28" x14ac:dyDescent="0.35">
      <c r="A3177" s="3"/>
      <c r="B3177" s="4"/>
      <c r="C3177" s="4"/>
      <c r="D3177" s="4"/>
      <c r="E3177" s="4"/>
      <c r="F3177" s="4"/>
      <c r="G3177" s="4"/>
      <c r="H3177" s="4"/>
      <c r="I3177" s="4"/>
      <c r="J3177" s="4"/>
      <c r="K3177" s="4"/>
      <c r="L3177" s="4"/>
      <c r="M3177" s="4"/>
      <c r="N3177" s="4"/>
      <c r="O3177" s="4"/>
      <c r="P3177" s="4"/>
      <c r="Q3177" s="4"/>
      <c r="R3177" s="4"/>
      <c r="S3177" s="4"/>
      <c r="T3177" s="4"/>
      <c r="U3177" s="4"/>
      <c r="V3177" s="4"/>
      <c r="W3177" s="4"/>
      <c r="X3177" s="4"/>
      <c r="Y3177" s="4"/>
      <c r="Z3177" s="4"/>
      <c r="AA3177" s="4"/>
      <c r="AB3177" s="5"/>
    </row>
    <row r="3178" spans="1:28" x14ac:dyDescent="0.35">
      <c r="A3178" s="3"/>
      <c r="B3178" s="4"/>
      <c r="C3178" s="4"/>
      <c r="D3178" s="4"/>
      <c r="E3178" s="4"/>
      <c r="F3178" s="4"/>
      <c r="G3178" s="4"/>
      <c r="H3178" s="4"/>
      <c r="I3178" s="4"/>
      <c r="J3178" s="4"/>
      <c r="K3178" s="4"/>
      <c r="L3178" s="4"/>
      <c r="M3178" s="4"/>
      <c r="N3178" s="4"/>
      <c r="O3178" s="4"/>
      <c r="P3178" s="4"/>
      <c r="Q3178" s="4"/>
      <c r="R3178" s="4"/>
      <c r="S3178" s="4"/>
      <c r="T3178" s="4"/>
      <c r="U3178" s="4"/>
      <c r="V3178" s="4"/>
      <c r="W3178" s="4"/>
      <c r="X3178" s="4"/>
      <c r="Y3178" s="4"/>
      <c r="Z3178" s="4"/>
      <c r="AA3178" s="4"/>
      <c r="AB3178" s="5"/>
    </row>
    <row r="3179" spans="1:28" x14ac:dyDescent="0.35">
      <c r="A3179" s="3"/>
      <c r="B3179" s="4"/>
      <c r="C3179" s="4"/>
      <c r="D3179" s="4"/>
      <c r="E3179" s="4"/>
      <c r="F3179" s="4"/>
      <c r="G3179" s="4"/>
      <c r="H3179" s="4"/>
      <c r="I3179" s="4"/>
      <c r="J3179" s="4"/>
      <c r="K3179" s="4"/>
      <c r="L3179" s="4"/>
      <c r="M3179" s="4"/>
      <c r="N3179" s="4"/>
      <c r="O3179" s="4"/>
      <c r="P3179" s="4"/>
      <c r="Q3179" s="4"/>
      <c r="R3179" s="4"/>
      <c r="S3179" s="4"/>
      <c r="T3179" s="4"/>
      <c r="U3179" s="4"/>
      <c r="V3179" s="4"/>
      <c r="W3179" s="4"/>
      <c r="X3179" s="4"/>
      <c r="Y3179" s="4"/>
      <c r="Z3179" s="4"/>
      <c r="AA3179" s="4"/>
      <c r="AB3179" s="5"/>
    </row>
    <row r="3180" spans="1:28" x14ac:dyDescent="0.35">
      <c r="A3180" s="3"/>
      <c r="B3180" s="4"/>
      <c r="C3180" s="4"/>
      <c r="D3180" s="4"/>
      <c r="E3180" s="4"/>
      <c r="F3180" s="4"/>
      <c r="G3180" s="4"/>
      <c r="H3180" s="4"/>
      <c r="I3180" s="4"/>
      <c r="J3180" s="4"/>
      <c r="K3180" s="4"/>
      <c r="L3180" s="4"/>
      <c r="M3180" s="4"/>
      <c r="N3180" s="4"/>
      <c r="O3180" s="4"/>
      <c r="P3180" s="4"/>
      <c r="Q3180" s="4"/>
      <c r="R3180" s="4"/>
      <c r="S3180" s="4"/>
      <c r="T3180" s="4"/>
      <c r="U3180" s="4"/>
      <c r="V3180" s="4"/>
      <c r="W3180" s="4"/>
      <c r="X3180" s="4"/>
      <c r="Y3180" s="4"/>
      <c r="Z3180" s="4"/>
      <c r="AA3180" s="4"/>
      <c r="AB3180" s="5"/>
    </row>
    <row r="3181" spans="1:28" x14ac:dyDescent="0.35">
      <c r="A3181" s="3"/>
      <c r="B3181" s="4"/>
      <c r="C3181" s="4"/>
      <c r="D3181" s="4"/>
      <c r="E3181" s="4"/>
      <c r="F3181" s="4"/>
      <c r="G3181" s="4"/>
      <c r="H3181" s="4"/>
      <c r="I3181" s="4"/>
      <c r="J3181" s="4"/>
      <c r="K3181" s="4"/>
      <c r="L3181" s="4"/>
      <c r="M3181" s="4"/>
      <c r="N3181" s="4"/>
      <c r="O3181" s="4"/>
      <c r="P3181" s="4"/>
      <c r="Q3181" s="4"/>
      <c r="R3181" s="4"/>
      <c r="S3181" s="4"/>
      <c r="T3181" s="4"/>
      <c r="U3181" s="4"/>
      <c r="V3181" s="4"/>
      <c r="W3181" s="4"/>
      <c r="X3181" s="4"/>
      <c r="Y3181" s="4"/>
      <c r="Z3181" s="4"/>
      <c r="AA3181" s="4"/>
      <c r="AB3181" s="5"/>
    </row>
    <row r="3182" spans="1:28" x14ac:dyDescent="0.35">
      <c r="A3182" s="3"/>
      <c r="B3182" s="4"/>
      <c r="C3182" s="4"/>
      <c r="D3182" s="4"/>
      <c r="E3182" s="4"/>
      <c r="F3182" s="4"/>
      <c r="G3182" s="4"/>
      <c r="H3182" s="4"/>
      <c r="I3182" s="4"/>
      <c r="J3182" s="4"/>
      <c r="K3182" s="4"/>
      <c r="L3182" s="4"/>
      <c r="M3182" s="4"/>
      <c r="N3182" s="4"/>
      <c r="O3182" s="4"/>
      <c r="P3182" s="4"/>
      <c r="Q3182" s="4"/>
      <c r="R3182" s="4"/>
      <c r="S3182" s="4"/>
      <c r="T3182" s="4"/>
      <c r="U3182" s="4"/>
      <c r="V3182" s="4"/>
      <c r="W3182" s="4"/>
      <c r="X3182" s="4"/>
      <c r="Y3182" s="4"/>
      <c r="Z3182" s="4"/>
      <c r="AA3182" s="4"/>
      <c r="AB3182" s="5"/>
    </row>
    <row r="3183" spans="1:28" x14ac:dyDescent="0.35">
      <c r="A3183" s="3"/>
      <c r="B3183" s="4"/>
      <c r="C3183" s="4"/>
      <c r="D3183" s="4"/>
      <c r="E3183" s="4"/>
      <c r="F3183" s="4"/>
      <c r="G3183" s="4"/>
      <c r="H3183" s="4"/>
      <c r="I3183" s="4"/>
      <c r="J3183" s="4"/>
      <c r="K3183" s="4"/>
      <c r="L3183" s="4"/>
      <c r="M3183" s="4"/>
      <c r="N3183" s="4"/>
      <c r="O3183" s="4"/>
      <c r="P3183" s="4"/>
      <c r="Q3183" s="4"/>
      <c r="R3183" s="4"/>
      <c r="S3183" s="4"/>
      <c r="T3183" s="4"/>
      <c r="U3183" s="4"/>
      <c r="V3183" s="4"/>
      <c r="W3183" s="4"/>
      <c r="X3183" s="4"/>
      <c r="Y3183" s="4"/>
      <c r="Z3183" s="4"/>
      <c r="AA3183" s="4"/>
      <c r="AB3183" s="5"/>
    </row>
    <row r="3184" spans="1:28" x14ac:dyDescent="0.35">
      <c r="A3184" s="3"/>
      <c r="B3184" s="4"/>
      <c r="C3184" s="4"/>
      <c r="D3184" s="4"/>
      <c r="E3184" s="4"/>
      <c r="F3184" s="4"/>
      <c r="G3184" s="4"/>
      <c r="H3184" s="4"/>
      <c r="I3184" s="4"/>
      <c r="J3184" s="4"/>
      <c r="K3184" s="4"/>
      <c r="L3184" s="4"/>
      <c r="M3184" s="4"/>
      <c r="N3184" s="4"/>
      <c r="O3184" s="4"/>
      <c r="P3184" s="4"/>
      <c r="Q3184" s="4"/>
      <c r="R3184" s="4"/>
      <c r="S3184" s="4"/>
      <c r="T3184" s="4"/>
      <c r="U3184" s="4"/>
      <c r="V3184" s="4"/>
      <c r="W3184" s="4"/>
      <c r="X3184" s="4"/>
      <c r="Y3184" s="4"/>
      <c r="Z3184" s="4"/>
      <c r="AA3184" s="4"/>
      <c r="AB3184" s="5"/>
    </row>
    <row r="3185" spans="1:28" x14ac:dyDescent="0.35">
      <c r="A3185" s="3"/>
      <c r="B3185" s="4"/>
      <c r="C3185" s="4"/>
      <c r="D3185" s="4"/>
      <c r="E3185" s="4"/>
      <c r="F3185" s="4"/>
      <c r="G3185" s="4"/>
      <c r="H3185" s="4"/>
      <c r="I3185" s="4"/>
      <c r="J3185" s="4"/>
      <c r="K3185" s="4"/>
      <c r="L3185" s="4"/>
      <c r="M3185" s="4"/>
      <c r="N3185" s="4"/>
      <c r="O3185" s="4"/>
      <c r="P3185" s="4"/>
      <c r="Q3185" s="4"/>
      <c r="R3185" s="4"/>
      <c r="S3185" s="4"/>
      <c r="T3185" s="4"/>
      <c r="U3185" s="4"/>
      <c r="V3185" s="4"/>
      <c r="W3185" s="4"/>
      <c r="X3185" s="4"/>
      <c r="Y3185" s="4"/>
      <c r="Z3185" s="4"/>
      <c r="AA3185" s="4"/>
      <c r="AB3185" s="5"/>
    </row>
    <row r="3186" spans="1:28" x14ac:dyDescent="0.35">
      <c r="A3186" s="3"/>
      <c r="B3186" s="4"/>
      <c r="C3186" s="4"/>
      <c r="D3186" s="4"/>
      <c r="E3186" s="4"/>
      <c r="F3186" s="4"/>
      <c r="G3186" s="4"/>
      <c r="H3186" s="4"/>
      <c r="I3186" s="4"/>
      <c r="J3186" s="4"/>
      <c r="K3186" s="4"/>
      <c r="L3186" s="4"/>
      <c r="M3186" s="4"/>
      <c r="N3186" s="4"/>
      <c r="O3186" s="4"/>
      <c r="P3186" s="4"/>
      <c r="Q3186" s="4"/>
      <c r="R3186" s="4"/>
      <c r="S3186" s="4"/>
      <c r="T3186" s="4"/>
      <c r="U3186" s="4"/>
      <c r="V3186" s="4"/>
      <c r="W3186" s="4"/>
      <c r="X3186" s="4"/>
      <c r="Y3186" s="4"/>
      <c r="Z3186" s="4"/>
      <c r="AA3186" s="4"/>
      <c r="AB3186" s="5"/>
    </row>
    <row r="3187" spans="1:28" x14ac:dyDescent="0.35">
      <c r="A3187" s="3"/>
      <c r="B3187" s="4"/>
      <c r="C3187" s="4"/>
      <c r="D3187" s="4"/>
      <c r="E3187" s="4"/>
      <c r="F3187" s="4"/>
      <c r="G3187" s="4"/>
      <c r="H3187" s="4"/>
      <c r="I3187" s="4"/>
      <c r="J3187" s="4"/>
      <c r="K3187" s="4"/>
      <c r="L3187" s="4"/>
      <c r="M3187" s="4"/>
      <c r="N3187" s="4"/>
      <c r="O3187" s="4"/>
      <c r="P3187" s="4"/>
      <c r="Q3187" s="4"/>
      <c r="R3187" s="4"/>
      <c r="S3187" s="4"/>
      <c r="T3187" s="4"/>
      <c r="U3187" s="4"/>
      <c r="V3187" s="4"/>
      <c r="W3187" s="4"/>
      <c r="X3187" s="4"/>
      <c r="Y3187" s="4"/>
      <c r="Z3187" s="4"/>
      <c r="AA3187" s="4"/>
      <c r="AB3187" s="5"/>
    </row>
    <row r="3188" spans="1:28" x14ac:dyDescent="0.35">
      <c r="A3188" s="3"/>
      <c r="B3188" s="4"/>
      <c r="C3188" s="4"/>
      <c r="D3188" s="4"/>
      <c r="E3188" s="4"/>
      <c r="F3188" s="4"/>
      <c r="G3188" s="4"/>
      <c r="H3188" s="4"/>
      <c r="I3188" s="4"/>
      <c r="J3188" s="4"/>
      <c r="K3188" s="4"/>
      <c r="L3188" s="4"/>
      <c r="M3188" s="4"/>
      <c r="N3188" s="4"/>
      <c r="O3188" s="4"/>
      <c r="P3188" s="4"/>
      <c r="Q3188" s="4"/>
      <c r="R3188" s="4"/>
      <c r="S3188" s="4"/>
      <c r="T3188" s="4"/>
      <c r="U3188" s="4"/>
      <c r="V3188" s="4"/>
      <c r="W3188" s="4"/>
      <c r="X3188" s="4"/>
      <c r="Y3188" s="4"/>
      <c r="Z3188" s="4"/>
      <c r="AA3188" s="4"/>
      <c r="AB3188" s="5"/>
    </row>
    <row r="3189" spans="1:28" x14ac:dyDescent="0.35">
      <c r="A3189" s="3"/>
      <c r="B3189" s="4"/>
      <c r="C3189" s="4"/>
      <c r="D3189" s="4"/>
      <c r="E3189" s="4"/>
      <c r="F3189" s="4"/>
      <c r="G3189" s="4"/>
      <c r="H3189" s="4"/>
      <c r="I3189" s="4"/>
      <c r="J3189" s="4"/>
      <c r="K3189" s="4"/>
      <c r="L3189" s="4"/>
      <c r="M3189" s="4"/>
      <c r="N3189" s="4"/>
      <c r="O3189" s="4"/>
      <c r="P3189" s="4"/>
      <c r="Q3189" s="4"/>
      <c r="R3189" s="4"/>
      <c r="S3189" s="4"/>
      <c r="T3189" s="4"/>
      <c r="U3189" s="4"/>
      <c r="V3189" s="4"/>
      <c r="W3189" s="4"/>
      <c r="X3189" s="4"/>
      <c r="Y3189" s="4"/>
      <c r="Z3189" s="4"/>
      <c r="AA3189" s="4"/>
      <c r="AB3189" s="5"/>
    </row>
    <row r="3190" spans="1:28" x14ac:dyDescent="0.35">
      <c r="A3190" s="3"/>
      <c r="B3190" s="4"/>
      <c r="C3190" s="4"/>
      <c r="D3190" s="4"/>
      <c r="E3190" s="4"/>
      <c r="F3190" s="4"/>
      <c r="G3190" s="4"/>
      <c r="H3190" s="4"/>
      <c r="I3190" s="4"/>
      <c r="J3190" s="4"/>
      <c r="K3190" s="4"/>
      <c r="L3190" s="4"/>
      <c r="M3190" s="4"/>
      <c r="N3190" s="4"/>
      <c r="O3190" s="4"/>
      <c r="P3190" s="4"/>
      <c r="Q3190" s="4"/>
      <c r="R3190" s="4"/>
      <c r="S3190" s="4"/>
      <c r="T3190" s="4"/>
      <c r="U3190" s="4"/>
      <c r="V3190" s="4"/>
      <c r="W3190" s="4"/>
      <c r="X3190" s="4"/>
      <c r="Y3190" s="4"/>
      <c r="Z3190" s="4"/>
      <c r="AA3190" s="4"/>
      <c r="AB3190" s="5"/>
    </row>
    <row r="3191" spans="1:28" x14ac:dyDescent="0.35">
      <c r="A3191" s="3"/>
      <c r="B3191" s="4"/>
      <c r="C3191" s="4"/>
      <c r="D3191" s="4"/>
      <c r="E3191" s="4"/>
      <c r="F3191" s="4"/>
      <c r="G3191" s="4"/>
      <c r="H3191" s="4"/>
      <c r="I3191" s="4"/>
      <c r="J3191" s="4"/>
      <c r="K3191" s="4"/>
      <c r="L3191" s="4"/>
      <c r="M3191" s="4"/>
      <c r="N3191" s="4"/>
      <c r="O3191" s="4"/>
      <c r="P3191" s="4"/>
      <c r="Q3191" s="4"/>
      <c r="R3191" s="4"/>
      <c r="S3191" s="4"/>
      <c r="T3191" s="4"/>
      <c r="U3191" s="4"/>
      <c r="V3191" s="4"/>
      <c r="W3191" s="4"/>
      <c r="X3191" s="4"/>
      <c r="Y3191" s="4"/>
      <c r="Z3191" s="4"/>
      <c r="AA3191" s="4"/>
      <c r="AB3191" s="5"/>
    </row>
    <row r="3192" spans="1:28" x14ac:dyDescent="0.35">
      <c r="A3192" s="3"/>
      <c r="B3192" s="4"/>
      <c r="C3192" s="4"/>
      <c r="D3192" s="4"/>
      <c r="E3192" s="4"/>
      <c r="F3192" s="4"/>
      <c r="G3192" s="4"/>
      <c r="H3192" s="4"/>
      <c r="I3192" s="4"/>
      <c r="J3192" s="4"/>
      <c r="K3192" s="4"/>
      <c r="L3192" s="4"/>
      <c r="M3192" s="4"/>
      <c r="N3192" s="4"/>
      <c r="O3192" s="4"/>
      <c r="P3192" s="4"/>
      <c r="Q3192" s="4"/>
      <c r="R3192" s="4"/>
      <c r="S3192" s="4"/>
      <c r="T3192" s="4"/>
      <c r="U3192" s="4"/>
      <c r="V3192" s="4"/>
      <c r="W3192" s="4"/>
      <c r="X3192" s="4"/>
      <c r="Y3192" s="4"/>
      <c r="Z3192" s="4"/>
      <c r="AA3192" s="4"/>
      <c r="AB3192" s="5"/>
    </row>
    <row r="3193" spans="1:28" x14ac:dyDescent="0.35">
      <c r="A3193" s="3"/>
      <c r="B3193" s="4"/>
      <c r="C3193" s="4"/>
      <c r="D3193" s="4"/>
      <c r="E3193" s="4"/>
      <c r="F3193" s="4"/>
      <c r="G3193" s="4"/>
      <c r="H3193" s="4"/>
      <c r="I3193" s="4"/>
      <c r="J3193" s="4"/>
      <c r="K3193" s="4"/>
      <c r="L3193" s="4"/>
      <c r="M3193" s="4"/>
      <c r="N3193" s="4"/>
      <c r="O3193" s="4"/>
      <c r="P3193" s="4"/>
      <c r="Q3193" s="4"/>
      <c r="R3193" s="4"/>
      <c r="S3193" s="4"/>
      <c r="T3193" s="4"/>
      <c r="U3193" s="4"/>
      <c r="V3193" s="4"/>
      <c r="W3193" s="4"/>
      <c r="X3193" s="4"/>
      <c r="Y3193" s="4"/>
      <c r="Z3193" s="4"/>
      <c r="AA3193" s="4"/>
      <c r="AB3193" s="5"/>
    </row>
    <row r="3194" spans="1:28" x14ac:dyDescent="0.35">
      <c r="A3194" s="3"/>
      <c r="B3194" s="4"/>
      <c r="C3194" s="4"/>
      <c r="D3194" s="4"/>
      <c r="E3194" s="4"/>
      <c r="F3194" s="4"/>
      <c r="G3194" s="4"/>
      <c r="H3194" s="4"/>
      <c r="I3194" s="4"/>
      <c r="J3194" s="4"/>
      <c r="K3194" s="4"/>
      <c r="L3194" s="4"/>
      <c r="M3194" s="4"/>
      <c r="N3194" s="4"/>
      <c r="O3194" s="4"/>
      <c r="P3194" s="4"/>
      <c r="Q3194" s="4"/>
      <c r="R3194" s="4"/>
      <c r="S3194" s="4"/>
      <c r="T3194" s="4"/>
      <c r="U3194" s="4"/>
      <c r="V3194" s="4"/>
      <c r="W3194" s="4"/>
      <c r="X3194" s="4"/>
      <c r="Y3194" s="4"/>
      <c r="Z3194" s="4"/>
      <c r="AA3194" s="4"/>
      <c r="AB3194" s="5"/>
    </row>
    <row r="3195" spans="1:28" x14ac:dyDescent="0.35">
      <c r="A3195" s="3"/>
      <c r="B3195" s="4"/>
      <c r="C3195" s="4"/>
      <c r="D3195" s="4"/>
      <c r="E3195" s="4"/>
      <c r="F3195" s="4"/>
      <c r="G3195" s="4"/>
      <c r="H3195" s="4"/>
      <c r="I3195" s="4"/>
      <c r="J3195" s="4"/>
      <c r="K3195" s="4"/>
      <c r="L3195" s="4"/>
      <c r="M3195" s="4"/>
      <c r="N3195" s="4"/>
      <c r="O3195" s="4"/>
      <c r="P3195" s="4"/>
      <c r="Q3195" s="4"/>
      <c r="R3195" s="4"/>
      <c r="S3195" s="4"/>
      <c r="T3195" s="4"/>
      <c r="U3195" s="4"/>
      <c r="V3195" s="4"/>
      <c r="W3195" s="4"/>
      <c r="X3195" s="4"/>
      <c r="Y3195" s="4"/>
      <c r="Z3195" s="4"/>
      <c r="AA3195" s="4"/>
      <c r="AB3195" s="5"/>
    </row>
    <row r="3196" spans="1:28" x14ac:dyDescent="0.35">
      <c r="A3196" s="3"/>
      <c r="B3196" s="4"/>
      <c r="C3196" s="4"/>
      <c r="D3196" s="4"/>
      <c r="E3196" s="4"/>
      <c r="F3196" s="4"/>
      <c r="G3196" s="4"/>
      <c r="H3196" s="4"/>
      <c r="I3196" s="4"/>
      <c r="J3196" s="4"/>
      <c r="K3196" s="4"/>
      <c r="L3196" s="4"/>
      <c r="M3196" s="4"/>
      <c r="N3196" s="4"/>
      <c r="O3196" s="4"/>
      <c r="P3196" s="4"/>
      <c r="Q3196" s="4"/>
      <c r="R3196" s="4"/>
      <c r="S3196" s="4"/>
      <c r="T3196" s="4"/>
      <c r="U3196" s="4"/>
      <c r="V3196" s="4"/>
      <c r="W3196" s="4"/>
      <c r="X3196" s="4"/>
      <c r="Y3196" s="4"/>
      <c r="Z3196" s="4"/>
      <c r="AA3196" s="4"/>
      <c r="AB3196" s="5"/>
    </row>
    <row r="3197" spans="1:28" x14ac:dyDescent="0.35">
      <c r="A3197" s="3"/>
      <c r="B3197" s="4"/>
      <c r="C3197" s="4"/>
      <c r="D3197" s="4"/>
      <c r="E3197" s="4"/>
      <c r="F3197" s="4"/>
      <c r="G3197" s="4"/>
      <c r="H3197" s="4"/>
      <c r="I3197" s="4"/>
      <c r="J3197" s="4"/>
      <c r="K3197" s="4"/>
      <c r="L3197" s="4"/>
      <c r="M3197" s="4"/>
      <c r="N3197" s="4"/>
      <c r="O3197" s="4"/>
      <c r="P3197" s="4"/>
      <c r="Q3197" s="4"/>
      <c r="R3197" s="4"/>
      <c r="S3197" s="4"/>
      <c r="T3197" s="4"/>
      <c r="U3197" s="4"/>
      <c r="V3197" s="4"/>
      <c r="W3197" s="4"/>
      <c r="X3197" s="4"/>
      <c r="Y3197" s="4"/>
      <c r="Z3197" s="4"/>
      <c r="AA3197" s="4"/>
      <c r="AB3197" s="5"/>
    </row>
    <row r="3198" spans="1:28" x14ac:dyDescent="0.35">
      <c r="A3198" s="3"/>
      <c r="B3198" s="4"/>
      <c r="C3198" s="4"/>
      <c r="D3198" s="4"/>
      <c r="E3198" s="4"/>
      <c r="F3198" s="4"/>
      <c r="G3198" s="4"/>
      <c r="H3198" s="4"/>
      <c r="I3198" s="4"/>
      <c r="J3198" s="4"/>
      <c r="K3198" s="4"/>
      <c r="L3198" s="4"/>
      <c r="M3198" s="4"/>
      <c r="N3198" s="4"/>
      <c r="O3198" s="4"/>
      <c r="P3198" s="4"/>
      <c r="Q3198" s="4"/>
      <c r="R3198" s="4"/>
      <c r="S3198" s="4"/>
      <c r="T3198" s="4"/>
      <c r="U3198" s="4"/>
      <c r="V3198" s="4"/>
      <c r="W3198" s="4"/>
      <c r="X3198" s="4"/>
      <c r="Y3198" s="4"/>
      <c r="Z3198" s="4"/>
      <c r="AA3198" s="4"/>
      <c r="AB3198" s="5"/>
    </row>
    <row r="3199" spans="1:28" x14ac:dyDescent="0.35">
      <c r="A3199" s="3"/>
      <c r="B3199" s="4"/>
      <c r="C3199" s="4"/>
      <c r="D3199" s="4"/>
      <c r="E3199" s="4"/>
      <c r="F3199" s="4"/>
      <c r="G3199" s="4"/>
      <c r="H3199" s="4"/>
      <c r="I3199" s="4"/>
      <c r="J3199" s="4"/>
      <c r="K3199" s="4"/>
      <c r="L3199" s="4"/>
      <c r="M3199" s="4"/>
      <c r="N3199" s="4"/>
      <c r="O3199" s="4"/>
      <c r="P3199" s="4"/>
      <c r="Q3199" s="4"/>
      <c r="R3199" s="4"/>
      <c r="S3199" s="4"/>
      <c r="T3199" s="4"/>
      <c r="U3199" s="4"/>
      <c r="V3199" s="4"/>
      <c r="W3199" s="4"/>
      <c r="X3199" s="4"/>
      <c r="Y3199" s="4"/>
      <c r="Z3199" s="4"/>
      <c r="AA3199" s="4"/>
      <c r="AB3199" s="5"/>
    </row>
    <row r="3200" spans="1:28" x14ac:dyDescent="0.35">
      <c r="A3200" s="3"/>
      <c r="B3200" s="4"/>
      <c r="C3200" s="4"/>
      <c r="D3200" s="4"/>
      <c r="E3200" s="4"/>
      <c r="F3200" s="4"/>
      <c r="G3200" s="4"/>
      <c r="H3200" s="4"/>
      <c r="I3200" s="4"/>
      <c r="J3200" s="4"/>
      <c r="K3200" s="4"/>
      <c r="L3200" s="4"/>
      <c r="M3200" s="4"/>
      <c r="N3200" s="4"/>
      <c r="O3200" s="4"/>
      <c r="P3200" s="4"/>
      <c r="Q3200" s="4"/>
      <c r="R3200" s="4"/>
      <c r="S3200" s="4"/>
      <c r="T3200" s="4"/>
      <c r="U3200" s="4"/>
      <c r="V3200" s="4"/>
      <c r="W3200" s="4"/>
      <c r="X3200" s="4"/>
      <c r="Y3200" s="4"/>
      <c r="Z3200" s="4"/>
      <c r="AA3200" s="4"/>
      <c r="AB3200" s="5"/>
    </row>
    <row r="3201" spans="1:28" x14ac:dyDescent="0.35">
      <c r="A3201" s="3"/>
      <c r="B3201" s="4"/>
      <c r="C3201" s="4"/>
      <c r="D3201" s="4"/>
      <c r="E3201" s="4"/>
      <c r="F3201" s="4"/>
      <c r="G3201" s="4"/>
      <c r="H3201" s="4"/>
      <c r="I3201" s="4"/>
      <c r="J3201" s="4"/>
      <c r="K3201" s="4"/>
      <c r="L3201" s="4"/>
      <c r="M3201" s="4"/>
      <c r="N3201" s="4"/>
      <c r="O3201" s="4"/>
      <c r="P3201" s="4"/>
      <c r="Q3201" s="4"/>
      <c r="R3201" s="4"/>
      <c r="S3201" s="4"/>
      <c r="T3201" s="4"/>
      <c r="U3201" s="4"/>
      <c r="V3201" s="4"/>
      <c r="W3201" s="4"/>
      <c r="X3201" s="4"/>
      <c r="Y3201" s="4"/>
      <c r="Z3201" s="4"/>
      <c r="AA3201" s="4"/>
      <c r="AB3201" s="5"/>
    </row>
    <row r="3202" spans="1:28" x14ac:dyDescent="0.35">
      <c r="A3202" s="3"/>
      <c r="B3202" s="4"/>
      <c r="C3202" s="4"/>
      <c r="D3202" s="4"/>
      <c r="E3202" s="4"/>
      <c r="F3202" s="4"/>
      <c r="G3202" s="4"/>
      <c r="H3202" s="4"/>
      <c r="I3202" s="4"/>
      <c r="J3202" s="4"/>
      <c r="K3202" s="4"/>
      <c r="L3202" s="4"/>
      <c r="M3202" s="4"/>
      <c r="N3202" s="4"/>
      <c r="O3202" s="4"/>
      <c r="P3202" s="4"/>
      <c r="Q3202" s="4"/>
      <c r="R3202" s="4"/>
      <c r="S3202" s="4"/>
      <c r="T3202" s="4"/>
      <c r="U3202" s="4"/>
      <c r="V3202" s="4"/>
      <c r="W3202" s="4"/>
      <c r="X3202" s="4"/>
      <c r="Y3202" s="4"/>
      <c r="Z3202" s="4"/>
      <c r="AA3202" s="4"/>
      <c r="AB3202" s="5"/>
    </row>
    <row r="3203" spans="1:28" x14ac:dyDescent="0.35">
      <c r="A3203" s="3"/>
      <c r="B3203" s="4"/>
      <c r="C3203" s="4"/>
      <c r="D3203" s="4"/>
      <c r="E3203" s="4"/>
      <c r="F3203" s="4"/>
      <c r="G3203" s="4"/>
      <c r="H3203" s="4"/>
      <c r="I3203" s="4"/>
      <c r="J3203" s="4"/>
      <c r="K3203" s="4"/>
      <c r="L3203" s="4"/>
      <c r="M3203" s="4"/>
      <c r="N3203" s="4"/>
      <c r="O3203" s="4"/>
      <c r="P3203" s="4"/>
      <c r="Q3203" s="4"/>
      <c r="R3203" s="4"/>
      <c r="S3203" s="4"/>
      <c r="T3203" s="4"/>
      <c r="U3203" s="4"/>
      <c r="V3203" s="4"/>
      <c r="W3203" s="4"/>
      <c r="X3203" s="4"/>
      <c r="Y3203" s="4"/>
      <c r="Z3203" s="4"/>
      <c r="AA3203" s="4"/>
      <c r="AB3203" s="5"/>
    </row>
    <row r="3204" spans="1:28" x14ac:dyDescent="0.35">
      <c r="A3204" s="3"/>
      <c r="B3204" s="4"/>
      <c r="C3204" s="4"/>
      <c r="D3204" s="4"/>
      <c r="E3204" s="4"/>
      <c r="F3204" s="4"/>
      <c r="G3204" s="4"/>
      <c r="H3204" s="4"/>
      <c r="I3204" s="4"/>
      <c r="J3204" s="4"/>
      <c r="K3204" s="4"/>
      <c r="L3204" s="4"/>
      <c r="M3204" s="4"/>
      <c r="N3204" s="4"/>
      <c r="O3204" s="4"/>
      <c r="P3204" s="4"/>
      <c r="Q3204" s="4"/>
      <c r="R3204" s="4"/>
      <c r="S3204" s="4"/>
      <c r="T3204" s="4"/>
      <c r="U3204" s="4"/>
      <c r="V3204" s="4"/>
      <c r="W3204" s="4"/>
      <c r="X3204" s="4"/>
      <c r="Y3204" s="4"/>
      <c r="Z3204" s="4"/>
      <c r="AA3204" s="4"/>
      <c r="AB3204" s="5"/>
    </row>
    <row r="3205" spans="1:28" x14ac:dyDescent="0.35">
      <c r="A3205" s="3"/>
      <c r="B3205" s="4"/>
      <c r="C3205" s="4"/>
      <c r="D3205" s="4"/>
      <c r="E3205" s="4"/>
      <c r="F3205" s="4"/>
      <c r="G3205" s="4"/>
      <c r="H3205" s="4"/>
      <c r="I3205" s="4"/>
      <c r="J3205" s="4"/>
      <c r="K3205" s="4"/>
      <c r="L3205" s="4"/>
      <c r="M3205" s="4"/>
      <c r="N3205" s="4"/>
      <c r="O3205" s="4"/>
      <c r="P3205" s="4"/>
      <c r="Q3205" s="4"/>
      <c r="R3205" s="4"/>
      <c r="S3205" s="4"/>
      <c r="T3205" s="4"/>
      <c r="U3205" s="4"/>
      <c r="V3205" s="4"/>
      <c r="W3205" s="4"/>
      <c r="X3205" s="4"/>
      <c r="Y3205" s="4"/>
      <c r="Z3205" s="4"/>
      <c r="AA3205" s="4"/>
      <c r="AB3205" s="5"/>
    </row>
    <row r="3206" spans="1:28" x14ac:dyDescent="0.35">
      <c r="A3206" s="3"/>
      <c r="B3206" s="4"/>
      <c r="C3206" s="4"/>
      <c r="D3206" s="4"/>
      <c r="E3206" s="4"/>
      <c r="F3206" s="4"/>
      <c r="G3206" s="4"/>
      <c r="H3206" s="4"/>
      <c r="I3206" s="4"/>
      <c r="J3206" s="4"/>
      <c r="K3206" s="4"/>
      <c r="L3206" s="4"/>
      <c r="M3206" s="4"/>
      <c r="N3206" s="4"/>
      <c r="O3206" s="4"/>
      <c r="P3206" s="4"/>
      <c r="Q3206" s="4"/>
      <c r="R3206" s="4"/>
      <c r="S3206" s="4"/>
      <c r="T3206" s="4"/>
      <c r="U3206" s="4"/>
      <c r="V3206" s="4"/>
      <c r="W3206" s="4"/>
      <c r="X3206" s="4"/>
      <c r="Y3206" s="4"/>
      <c r="Z3206" s="4"/>
      <c r="AA3206" s="4"/>
      <c r="AB3206" s="5"/>
    </row>
    <row r="3207" spans="1:28" x14ac:dyDescent="0.35">
      <c r="A3207" s="3"/>
      <c r="B3207" s="4"/>
      <c r="C3207" s="4"/>
      <c r="D3207" s="4"/>
      <c r="E3207" s="4"/>
      <c r="F3207" s="4"/>
      <c r="G3207" s="4"/>
      <c r="H3207" s="4"/>
      <c r="I3207" s="4"/>
      <c r="J3207" s="4"/>
      <c r="K3207" s="4"/>
      <c r="L3207" s="4"/>
      <c r="M3207" s="4"/>
      <c r="N3207" s="4"/>
      <c r="O3207" s="4"/>
      <c r="P3207" s="4"/>
      <c r="Q3207" s="4"/>
      <c r="R3207" s="4"/>
      <c r="S3207" s="4"/>
      <c r="T3207" s="4"/>
      <c r="U3207" s="4"/>
      <c r="V3207" s="4"/>
      <c r="W3207" s="4"/>
      <c r="X3207" s="4"/>
      <c r="Y3207" s="4"/>
      <c r="Z3207" s="4"/>
      <c r="AA3207" s="4"/>
      <c r="AB3207" s="5"/>
    </row>
    <row r="3208" spans="1:28" x14ac:dyDescent="0.35">
      <c r="A3208" s="3"/>
      <c r="B3208" s="4"/>
      <c r="C3208" s="4"/>
      <c r="D3208" s="4"/>
      <c r="E3208" s="4"/>
      <c r="F3208" s="4"/>
      <c r="G3208" s="4"/>
      <c r="H3208" s="4"/>
      <c r="I3208" s="4"/>
      <c r="J3208" s="4"/>
      <c r="K3208" s="4"/>
      <c r="L3208" s="4"/>
      <c r="M3208" s="4"/>
      <c r="N3208" s="4"/>
      <c r="O3208" s="4"/>
      <c r="P3208" s="4"/>
      <c r="Q3208" s="4"/>
      <c r="R3208" s="4"/>
      <c r="S3208" s="4"/>
      <c r="T3208" s="4"/>
      <c r="U3208" s="4"/>
      <c r="V3208" s="4"/>
      <c r="W3208" s="4"/>
      <c r="X3208" s="4"/>
      <c r="Y3208" s="4"/>
      <c r="Z3208" s="4"/>
      <c r="AA3208" s="4"/>
      <c r="AB3208" s="5"/>
    </row>
    <row r="3209" spans="1:28" x14ac:dyDescent="0.35">
      <c r="A3209" s="3"/>
      <c r="B3209" s="4"/>
      <c r="C3209" s="4"/>
      <c r="D3209" s="4"/>
      <c r="E3209" s="4"/>
      <c r="F3209" s="4"/>
      <c r="G3209" s="4"/>
      <c r="H3209" s="4"/>
      <c r="I3209" s="4"/>
      <c r="J3209" s="4"/>
      <c r="K3209" s="4"/>
      <c r="L3209" s="4"/>
      <c r="M3209" s="4"/>
      <c r="N3209" s="4"/>
      <c r="O3209" s="4"/>
      <c r="P3209" s="4"/>
      <c r="Q3209" s="4"/>
      <c r="R3209" s="4"/>
      <c r="S3209" s="4"/>
      <c r="T3209" s="4"/>
      <c r="U3209" s="4"/>
      <c r="V3209" s="4"/>
      <c r="W3209" s="4"/>
      <c r="X3209" s="4"/>
      <c r="Y3209" s="4"/>
      <c r="Z3209" s="4"/>
      <c r="AA3209" s="4"/>
      <c r="AB3209" s="5"/>
    </row>
    <row r="3210" spans="1:28" x14ac:dyDescent="0.35">
      <c r="A3210" s="3"/>
      <c r="B3210" s="4"/>
      <c r="C3210" s="4"/>
      <c r="D3210" s="4"/>
      <c r="E3210" s="4"/>
      <c r="F3210" s="4"/>
      <c r="G3210" s="4"/>
      <c r="H3210" s="4"/>
      <c r="I3210" s="4"/>
      <c r="J3210" s="4"/>
      <c r="K3210" s="4"/>
      <c r="L3210" s="4"/>
      <c r="M3210" s="4"/>
      <c r="N3210" s="4"/>
      <c r="O3210" s="4"/>
      <c r="P3210" s="4"/>
      <c r="Q3210" s="4"/>
      <c r="R3210" s="4"/>
      <c r="S3210" s="4"/>
      <c r="T3210" s="4"/>
      <c r="U3210" s="4"/>
      <c r="V3210" s="4"/>
      <c r="W3210" s="4"/>
      <c r="X3210" s="4"/>
      <c r="Y3210" s="4"/>
      <c r="Z3210" s="4"/>
      <c r="AA3210" s="4"/>
      <c r="AB3210" s="5"/>
    </row>
    <row r="3211" spans="1:28" x14ac:dyDescent="0.35">
      <c r="A3211" s="3"/>
      <c r="B3211" s="4"/>
      <c r="C3211" s="4"/>
      <c r="D3211" s="4"/>
      <c r="E3211" s="4"/>
      <c r="F3211" s="4"/>
      <c r="G3211" s="4"/>
      <c r="H3211" s="4"/>
      <c r="I3211" s="4"/>
      <c r="J3211" s="4"/>
      <c r="K3211" s="4"/>
      <c r="L3211" s="4"/>
      <c r="M3211" s="4"/>
      <c r="N3211" s="4"/>
      <c r="O3211" s="4"/>
      <c r="P3211" s="4"/>
      <c r="Q3211" s="4"/>
      <c r="R3211" s="4"/>
      <c r="S3211" s="4"/>
      <c r="T3211" s="4"/>
      <c r="U3211" s="4"/>
      <c r="V3211" s="4"/>
      <c r="W3211" s="4"/>
      <c r="X3211" s="4"/>
      <c r="Y3211" s="4"/>
      <c r="Z3211" s="4"/>
      <c r="AA3211" s="4"/>
      <c r="AB3211" s="5"/>
    </row>
    <row r="3212" spans="1:28" x14ac:dyDescent="0.35">
      <c r="A3212" s="3"/>
      <c r="B3212" s="4"/>
      <c r="C3212" s="4"/>
      <c r="D3212" s="4"/>
      <c r="E3212" s="4"/>
      <c r="F3212" s="4"/>
      <c r="G3212" s="4"/>
      <c r="H3212" s="4"/>
      <c r="I3212" s="4"/>
      <c r="J3212" s="4"/>
      <c r="K3212" s="4"/>
      <c r="L3212" s="4"/>
      <c r="M3212" s="4"/>
      <c r="N3212" s="4"/>
      <c r="O3212" s="4"/>
      <c r="P3212" s="4"/>
      <c r="Q3212" s="4"/>
      <c r="R3212" s="4"/>
      <c r="S3212" s="4"/>
      <c r="T3212" s="4"/>
      <c r="U3212" s="4"/>
      <c r="V3212" s="4"/>
      <c r="W3212" s="4"/>
      <c r="X3212" s="4"/>
      <c r="Y3212" s="4"/>
      <c r="Z3212" s="4"/>
      <c r="AA3212" s="4"/>
      <c r="AB3212" s="5"/>
    </row>
    <row r="3213" spans="1:28" x14ac:dyDescent="0.35">
      <c r="A3213" s="3"/>
      <c r="B3213" s="4"/>
      <c r="C3213" s="4"/>
      <c r="D3213" s="4"/>
      <c r="E3213" s="4"/>
      <c r="F3213" s="4"/>
      <c r="G3213" s="4"/>
      <c r="H3213" s="4"/>
      <c r="I3213" s="4"/>
      <c r="J3213" s="4"/>
      <c r="K3213" s="4"/>
      <c r="L3213" s="4"/>
      <c r="M3213" s="4"/>
      <c r="N3213" s="4"/>
      <c r="O3213" s="4"/>
      <c r="P3213" s="4"/>
      <c r="Q3213" s="4"/>
      <c r="R3213" s="4"/>
      <c r="S3213" s="4"/>
      <c r="T3213" s="4"/>
      <c r="U3213" s="4"/>
      <c r="V3213" s="4"/>
      <c r="W3213" s="4"/>
      <c r="X3213" s="4"/>
      <c r="Y3213" s="4"/>
      <c r="Z3213" s="4"/>
      <c r="AA3213" s="4"/>
      <c r="AB3213" s="5"/>
    </row>
    <row r="3214" spans="1:28" x14ac:dyDescent="0.35">
      <c r="A3214" s="3"/>
      <c r="B3214" s="4"/>
      <c r="C3214" s="4"/>
      <c r="D3214" s="4"/>
      <c r="E3214" s="4"/>
      <c r="F3214" s="4"/>
      <c r="G3214" s="4"/>
      <c r="H3214" s="4"/>
      <c r="I3214" s="4"/>
      <c r="J3214" s="4"/>
      <c r="K3214" s="4"/>
      <c r="L3214" s="4"/>
      <c r="M3214" s="4"/>
      <c r="N3214" s="4"/>
      <c r="O3214" s="4"/>
      <c r="P3214" s="4"/>
      <c r="Q3214" s="4"/>
      <c r="R3214" s="4"/>
      <c r="S3214" s="4"/>
      <c r="T3214" s="4"/>
      <c r="U3214" s="4"/>
      <c r="V3214" s="4"/>
      <c r="W3214" s="4"/>
      <c r="X3214" s="4"/>
      <c r="Y3214" s="4"/>
      <c r="Z3214" s="4"/>
      <c r="AA3214" s="4"/>
      <c r="AB3214" s="5"/>
    </row>
    <row r="3215" spans="1:28" x14ac:dyDescent="0.35">
      <c r="A3215" s="3"/>
      <c r="B3215" s="4"/>
      <c r="C3215" s="4"/>
      <c r="D3215" s="4"/>
      <c r="E3215" s="4"/>
      <c r="F3215" s="4"/>
      <c r="G3215" s="4"/>
      <c r="H3215" s="4"/>
      <c r="I3215" s="4"/>
      <c r="J3215" s="4"/>
      <c r="K3215" s="4"/>
      <c r="L3215" s="4"/>
      <c r="M3215" s="4"/>
      <c r="N3215" s="4"/>
      <c r="O3215" s="4"/>
      <c r="P3215" s="4"/>
      <c r="Q3215" s="4"/>
      <c r="R3215" s="4"/>
      <c r="S3215" s="4"/>
      <c r="T3215" s="4"/>
      <c r="U3215" s="4"/>
      <c r="V3215" s="4"/>
      <c r="W3215" s="4"/>
      <c r="X3215" s="4"/>
      <c r="Y3215" s="4"/>
      <c r="Z3215" s="4"/>
      <c r="AA3215" s="4"/>
      <c r="AB3215" s="5"/>
    </row>
    <row r="3216" spans="1:28" x14ac:dyDescent="0.35">
      <c r="A3216" s="3"/>
      <c r="B3216" s="4"/>
      <c r="C3216" s="4"/>
      <c r="D3216" s="4"/>
      <c r="E3216" s="4"/>
      <c r="F3216" s="4"/>
      <c r="G3216" s="4"/>
      <c r="H3216" s="4"/>
      <c r="I3216" s="4"/>
      <c r="J3216" s="4"/>
      <c r="K3216" s="4"/>
      <c r="L3216" s="4"/>
      <c r="M3216" s="4"/>
      <c r="N3216" s="4"/>
      <c r="O3216" s="4"/>
      <c r="P3216" s="4"/>
      <c r="Q3216" s="4"/>
      <c r="R3216" s="4"/>
      <c r="S3216" s="4"/>
      <c r="T3216" s="4"/>
      <c r="U3216" s="4"/>
      <c r="V3216" s="4"/>
      <c r="W3216" s="4"/>
      <c r="X3216" s="4"/>
      <c r="Y3216" s="4"/>
      <c r="Z3216" s="4"/>
      <c r="AA3216" s="4"/>
      <c r="AB3216" s="5"/>
    </row>
    <row r="3217" spans="1:28" x14ac:dyDescent="0.35">
      <c r="A3217" s="3"/>
      <c r="B3217" s="4"/>
      <c r="C3217" s="4"/>
      <c r="D3217" s="4"/>
      <c r="E3217" s="4"/>
      <c r="F3217" s="4"/>
      <c r="G3217" s="4"/>
      <c r="H3217" s="4"/>
      <c r="I3217" s="4"/>
      <c r="J3217" s="4"/>
      <c r="K3217" s="4"/>
      <c r="L3217" s="4"/>
      <c r="M3217" s="4"/>
      <c r="N3217" s="4"/>
      <c r="O3217" s="4"/>
      <c r="P3217" s="4"/>
      <c r="Q3217" s="4"/>
      <c r="R3217" s="4"/>
      <c r="S3217" s="4"/>
      <c r="T3217" s="4"/>
      <c r="U3217" s="4"/>
      <c r="V3217" s="4"/>
      <c r="W3217" s="4"/>
      <c r="X3217" s="4"/>
      <c r="Y3217" s="4"/>
      <c r="Z3217" s="4"/>
      <c r="AA3217" s="4"/>
      <c r="AB3217" s="5"/>
    </row>
    <row r="3218" spans="1:28" x14ac:dyDescent="0.35">
      <c r="A3218" s="3"/>
      <c r="B3218" s="4"/>
      <c r="C3218" s="4"/>
      <c r="D3218" s="4"/>
      <c r="E3218" s="4"/>
      <c r="F3218" s="4"/>
      <c r="G3218" s="4"/>
      <c r="H3218" s="4"/>
      <c r="I3218" s="4"/>
      <c r="J3218" s="4"/>
      <c r="K3218" s="4"/>
      <c r="L3218" s="4"/>
      <c r="M3218" s="4"/>
      <c r="N3218" s="4"/>
      <c r="O3218" s="4"/>
      <c r="P3218" s="4"/>
      <c r="Q3218" s="4"/>
      <c r="R3218" s="4"/>
      <c r="S3218" s="4"/>
      <c r="T3218" s="4"/>
      <c r="U3218" s="4"/>
      <c r="V3218" s="4"/>
      <c r="W3218" s="4"/>
      <c r="X3218" s="4"/>
      <c r="Y3218" s="4"/>
      <c r="Z3218" s="4"/>
      <c r="AA3218" s="4"/>
      <c r="AB3218" s="5"/>
    </row>
    <row r="3219" spans="1:28" x14ac:dyDescent="0.35">
      <c r="A3219" s="3"/>
      <c r="B3219" s="4"/>
      <c r="C3219" s="4"/>
      <c r="D3219" s="4"/>
      <c r="E3219" s="4"/>
      <c r="F3219" s="4"/>
      <c r="G3219" s="4"/>
      <c r="H3219" s="4"/>
      <c r="I3219" s="4"/>
      <c r="J3219" s="4"/>
      <c r="K3219" s="4"/>
      <c r="L3219" s="4"/>
      <c r="M3219" s="4"/>
      <c r="N3219" s="4"/>
      <c r="O3219" s="4"/>
      <c r="P3219" s="4"/>
      <c r="Q3219" s="4"/>
      <c r="R3219" s="4"/>
      <c r="S3219" s="4"/>
      <c r="T3219" s="4"/>
      <c r="U3219" s="4"/>
      <c r="V3219" s="4"/>
      <c r="W3219" s="4"/>
      <c r="X3219" s="4"/>
      <c r="Y3219" s="4"/>
      <c r="Z3219" s="4"/>
      <c r="AA3219" s="4"/>
      <c r="AB3219" s="5"/>
    </row>
    <row r="3220" spans="1:28" x14ac:dyDescent="0.35">
      <c r="A3220" s="3"/>
      <c r="B3220" s="4"/>
      <c r="C3220" s="4"/>
      <c r="D3220" s="4"/>
      <c r="E3220" s="4"/>
      <c r="F3220" s="4"/>
      <c r="G3220" s="4"/>
      <c r="H3220" s="4"/>
      <c r="I3220" s="4"/>
      <c r="J3220" s="4"/>
      <c r="K3220" s="4"/>
      <c r="L3220" s="4"/>
      <c r="M3220" s="4"/>
      <c r="N3220" s="4"/>
      <c r="O3220" s="4"/>
      <c r="P3220" s="4"/>
      <c r="Q3220" s="4"/>
      <c r="R3220" s="4"/>
      <c r="S3220" s="4"/>
      <c r="T3220" s="4"/>
      <c r="U3220" s="4"/>
      <c r="V3220" s="4"/>
      <c r="W3220" s="4"/>
      <c r="X3220" s="4"/>
      <c r="Y3220" s="4"/>
      <c r="Z3220" s="4"/>
      <c r="AA3220" s="4"/>
      <c r="AB3220" s="5"/>
    </row>
    <row r="3221" spans="1:28" x14ac:dyDescent="0.35">
      <c r="A3221" s="3"/>
      <c r="B3221" s="4"/>
      <c r="C3221" s="4"/>
      <c r="D3221" s="4"/>
      <c r="E3221" s="4"/>
      <c r="F3221" s="4"/>
      <c r="G3221" s="4"/>
      <c r="H3221" s="4"/>
      <c r="I3221" s="4"/>
      <c r="J3221" s="4"/>
      <c r="K3221" s="4"/>
      <c r="L3221" s="4"/>
      <c r="M3221" s="4"/>
      <c r="N3221" s="4"/>
      <c r="O3221" s="4"/>
      <c r="P3221" s="4"/>
      <c r="Q3221" s="4"/>
      <c r="R3221" s="4"/>
      <c r="S3221" s="4"/>
      <c r="T3221" s="4"/>
      <c r="U3221" s="4"/>
      <c r="V3221" s="4"/>
      <c r="W3221" s="4"/>
      <c r="X3221" s="4"/>
      <c r="Y3221" s="4"/>
      <c r="Z3221" s="4"/>
      <c r="AA3221" s="4"/>
      <c r="AB3221" s="5"/>
    </row>
    <row r="3222" spans="1:28" x14ac:dyDescent="0.35">
      <c r="A3222" s="3"/>
      <c r="B3222" s="4"/>
      <c r="C3222" s="4"/>
      <c r="D3222" s="4"/>
      <c r="E3222" s="4"/>
      <c r="F3222" s="4"/>
      <c r="G3222" s="4"/>
      <c r="H3222" s="4"/>
      <c r="I3222" s="4"/>
      <c r="J3222" s="4"/>
      <c r="K3222" s="4"/>
      <c r="L3222" s="4"/>
      <c r="M3222" s="4"/>
      <c r="N3222" s="4"/>
      <c r="O3222" s="4"/>
      <c r="P3222" s="4"/>
      <c r="Q3222" s="4"/>
      <c r="R3222" s="4"/>
      <c r="S3222" s="4"/>
      <c r="T3222" s="4"/>
      <c r="U3222" s="4"/>
      <c r="V3222" s="4"/>
      <c r="W3222" s="4"/>
      <c r="X3222" s="4"/>
      <c r="Y3222" s="4"/>
      <c r="Z3222" s="4"/>
      <c r="AA3222" s="4"/>
      <c r="AB3222" s="5"/>
    </row>
    <row r="3223" spans="1:28" x14ac:dyDescent="0.35">
      <c r="A3223" s="3"/>
      <c r="B3223" s="4"/>
      <c r="C3223" s="4"/>
      <c r="D3223" s="4"/>
      <c r="E3223" s="4"/>
      <c r="F3223" s="4"/>
      <c r="G3223" s="4"/>
      <c r="H3223" s="4"/>
      <c r="I3223" s="4"/>
      <c r="J3223" s="4"/>
      <c r="K3223" s="4"/>
      <c r="L3223" s="4"/>
      <c r="M3223" s="4"/>
      <c r="N3223" s="4"/>
      <c r="O3223" s="4"/>
      <c r="P3223" s="4"/>
      <c r="Q3223" s="4"/>
      <c r="R3223" s="4"/>
      <c r="S3223" s="4"/>
      <c r="T3223" s="4"/>
      <c r="U3223" s="4"/>
      <c r="V3223" s="4"/>
      <c r="W3223" s="4"/>
      <c r="X3223" s="4"/>
      <c r="Y3223" s="4"/>
      <c r="Z3223" s="4"/>
      <c r="AA3223" s="4"/>
      <c r="AB3223" s="5"/>
    </row>
    <row r="3224" spans="1:28" x14ac:dyDescent="0.35">
      <c r="A3224" s="3"/>
      <c r="B3224" s="4"/>
      <c r="C3224" s="4"/>
      <c r="D3224" s="4"/>
      <c r="E3224" s="4"/>
      <c r="F3224" s="4"/>
      <c r="G3224" s="4"/>
      <c r="H3224" s="4"/>
      <c r="I3224" s="4"/>
      <c r="J3224" s="4"/>
      <c r="K3224" s="4"/>
      <c r="L3224" s="4"/>
      <c r="M3224" s="4"/>
      <c r="N3224" s="4"/>
      <c r="O3224" s="4"/>
      <c r="P3224" s="4"/>
      <c r="Q3224" s="4"/>
      <c r="R3224" s="4"/>
      <c r="S3224" s="4"/>
      <c r="T3224" s="4"/>
      <c r="U3224" s="4"/>
      <c r="V3224" s="4"/>
      <c r="W3224" s="4"/>
      <c r="X3224" s="4"/>
      <c r="Y3224" s="4"/>
      <c r="Z3224" s="4"/>
      <c r="AA3224" s="4"/>
      <c r="AB3224" s="5"/>
    </row>
    <row r="3225" spans="1:28" x14ac:dyDescent="0.35">
      <c r="A3225" s="3"/>
      <c r="B3225" s="4"/>
      <c r="C3225" s="4"/>
      <c r="D3225" s="4"/>
      <c r="E3225" s="4"/>
      <c r="F3225" s="4"/>
      <c r="G3225" s="4"/>
      <c r="H3225" s="4"/>
      <c r="I3225" s="4"/>
      <c r="J3225" s="4"/>
      <c r="K3225" s="4"/>
      <c r="L3225" s="4"/>
      <c r="M3225" s="4"/>
      <c r="N3225" s="4"/>
      <c r="O3225" s="4"/>
      <c r="P3225" s="4"/>
      <c r="Q3225" s="4"/>
      <c r="R3225" s="4"/>
      <c r="S3225" s="4"/>
      <c r="T3225" s="4"/>
      <c r="U3225" s="4"/>
      <c r="V3225" s="4"/>
      <c r="W3225" s="4"/>
      <c r="X3225" s="4"/>
      <c r="Y3225" s="4"/>
      <c r="Z3225" s="4"/>
      <c r="AA3225" s="4"/>
      <c r="AB3225" s="5"/>
    </row>
    <row r="3226" spans="1:28" x14ac:dyDescent="0.35">
      <c r="A3226" s="3"/>
      <c r="B3226" s="4"/>
      <c r="C3226" s="4"/>
      <c r="D3226" s="4"/>
      <c r="E3226" s="4"/>
      <c r="F3226" s="4"/>
      <c r="G3226" s="4"/>
      <c r="H3226" s="4"/>
      <c r="I3226" s="4"/>
      <c r="J3226" s="4"/>
      <c r="K3226" s="4"/>
      <c r="L3226" s="4"/>
      <c r="M3226" s="4"/>
      <c r="N3226" s="4"/>
      <c r="O3226" s="4"/>
      <c r="P3226" s="4"/>
      <c r="Q3226" s="4"/>
      <c r="R3226" s="4"/>
      <c r="S3226" s="4"/>
      <c r="T3226" s="4"/>
      <c r="U3226" s="4"/>
      <c r="V3226" s="4"/>
      <c r="W3226" s="4"/>
      <c r="X3226" s="4"/>
      <c r="Y3226" s="4"/>
      <c r="Z3226" s="4"/>
      <c r="AA3226" s="4"/>
      <c r="AB3226" s="5"/>
    </row>
    <row r="3227" spans="1:28" x14ac:dyDescent="0.35">
      <c r="A3227" s="3"/>
      <c r="B3227" s="4"/>
      <c r="C3227" s="4"/>
      <c r="D3227" s="4"/>
      <c r="E3227" s="4"/>
      <c r="F3227" s="4"/>
      <c r="G3227" s="4"/>
      <c r="H3227" s="4"/>
      <c r="I3227" s="4"/>
      <c r="J3227" s="4"/>
      <c r="K3227" s="4"/>
      <c r="L3227" s="4"/>
      <c r="M3227" s="4"/>
      <c r="N3227" s="4"/>
      <c r="O3227" s="4"/>
      <c r="P3227" s="4"/>
      <c r="Q3227" s="4"/>
      <c r="R3227" s="4"/>
      <c r="S3227" s="4"/>
      <c r="T3227" s="4"/>
      <c r="U3227" s="4"/>
      <c r="V3227" s="4"/>
      <c r="W3227" s="4"/>
      <c r="X3227" s="4"/>
      <c r="Y3227" s="4"/>
      <c r="Z3227" s="4"/>
      <c r="AA3227" s="4"/>
      <c r="AB3227" s="5"/>
    </row>
    <row r="3228" spans="1:28" x14ac:dyDescent="0.35">
      <c r="A3228" s="3"/>
      <c r="B3228" s="4"/>
      <c r="C3228" s="4"/>
      <c r="D3228" s="4"/>
      <c r="E3228" s="4"/>
      <c r="F3228" s="4"/>
      <c r="G3228" s="4"/>
      <c r="H3228" s="4"/>
      <c r="I3228" s="4"/>
      <c r="J3228" s="4"/>
      <c r="K3228" s="4"/>
      <c r="L3228" s="4"/>
      <c r="M3228" s="4"/>
      <c r="N3228" s="4"/>
      <c r="O3228" s="4"/>
      <c r="P3228" s="4"/>
      <c r="Q3228" s="4"/>
      <c r="R3228" s="4"/>
      <c r="S3228" s="4"/>
      <c r="T3228" s="4"/>
      <c r="U3228" s="4"/>
      <c r="V3228" s="4"/>
      <c r="W3228" s="4"/>
      <c r="X3228" s="4"/>
      <c r="Y3228" s="4"/>
      <c r="Z3228" s="4"/>
      <c r="AA3228" s="4"/>
      <c r="AB3228" s="5"/>
    </row>
    <row r="3229" spans="1:28" x14ac:dyDescent="0.35">
      <c r="A3229" s="3"/>
      <c r="B3229" s="4"/>
      <c r="C3229" s="4"/>
      <c r="D3229" s="4"/>
      <c r="E3229" s="4"/>
      <c r="F3229" s="4"/>
      <c r="G3229" s="4"/>
      <c r="H3229" s="4"/>
      <c r="I3229" s="4"/>
      <c r="J3229" s="4"/>
      <c r="K3229" s="4"/>
      <c r="L3229" s="4"/>
      <c r="M3229" s="4"/>
      <c r="N3229" s="4"/>
      <c r="O3229" s="4"/>
      <c r="P3229" s="4"/>
      <c r="Q3229" s="4"/>
      <c r="R3229" s="4"/>
      <c r="S3229" s="4"/>
      <c r="T3229" s="4"/>
      <c r="U3229" s="4"/>
      <c r="V3229" s="4"/>
      <c r="W3229" s="4"/>
      <c r="X3229" s="4"/>
      <c r="Y3229" s="4"/>
      <c r="Z3229" s="4"/>
      <c r="AA3229" s="4"/>
      <c r="AB3229" s="5"/>
    </row>
    <row r="3230" spans="1:28" x14ac:dyDescent="0.35">
      <c r="A3230" s="3"/>
      <c r="B3230" s="4"/>
      <c r="C3230" s="4"/>
      <c r="D3230" s="4"/>
      <c r="E3230" s="4"/>
      <c r="F3230" s="4"/>
      <c r="G3230" s="4"/>
      <c r="H3230" s="4"/>
      <c r="I3230" s="4"/>
      <c r="J3230" s="4"/>
      <c r="K3230" s="4"/>
      <c r="L3230" s="4"/>
      <c r="M3230" s="4"/>
      <c r="N3230" s="4"/>
      <c r="O3230" s="4"/>
      <c r="P3230" s="4"/>
      <c r="Q3230" s="4"/>
      <c r="R3230" s="4"/>
      <c r="S3230" s="4"/>
      <c r="T3230" s="4"/>
      <c r="U3230" s="4"/>
      <c r="V3230" s="4"/>
      <c r="W3230" s="4"/>
      <c r="X3230" s="4"/>
      <c r="Y3230" s="4"/>
      <c r="Z3230" s="4"/>
      <c r="AA3230" s="4"/>
      <c r="AB3230" s="5"/>
    </row>
    <row r="3231" spans="1:28" x14ac:dyDescent="0.35">
      <c r="A3231" s="3"/>
      <c r="B3231" s="4"/>
      <c r="C3231" s="4"/>
      <c r="D3231" s="4"/>
      <c r="E3231" s="4"/>
      <c r="F3231" s="4"/>
      <c r="G3231" s="4"/>
      <c r="H3231" s="4"/>
      <c r="I3231" s="4"/>
      <c r="J3231" s="4"/>
      <c r="K3231" s="4"/>
      <c r="L3231" s="4"/>
      <c r="M3231" s="4"/>
      <c r="N3231" s="4"/>
      <c r="O3231" s="4"/>
      <c r="P3231" s="4"/>
      <c r="Q3231" s="4"/>
      <c r="R3231" s="4"/>
      <c r="S3231" s="4"/>
      <c r="T3231" s="4"/>
      <c r="U3231" s="4"/>
      <c r="V3231" s="4"/>
      <c r="W3231" s="4"/>
      <c r="X3231" s="4"/>
      <c r="Y3231" s="4"/>
      <c r="Z3231" s="4"/>
      <c r="AA3231" s="4"/>
      <c r="AB3231" s="5"/>
    </row>
    <row r="3232" spans="1:28" x14ac:dyDescent="0.35">
      <c r="A3232" s="3"/>
      <c r="B3232" s="4"/>
      <c r="C3232" s="4"/>
      <c r="D3232" s="4"/>
      <c r="E3232" s="4"/>
      <c r="F3232" s="4"/>
      <c r="G3232" s="4"/>
      <c r="H3232" s="4"/>
      <c r="I3232" s="4"/>
      <c r="J3232" s="4"/>
      <c r="K3232" s="4"/>
      <c r="L3232" s="4"/>
      <c r="M3232" s="4"/>
      <c r="N3232" s="4"/>
      <c r="O3232" s="4"/>
      <c r="P3232" s="4"/>
      <c r="Q3232" s="4"/>
      <c r="R3232" s="4"/>
      <c r="S3232" s="4"/>
      <c r="T3232" s="4"/>
      <c r="U3232" s="4"/>
      <c r="V3232" s="4"/>
      <c r="W3232" s="4"/>
      <c r="X3232" s="4"/>
      <c r="Y3232" s="4"/>
      <c r="Z3232" s="4"/>
      <c r="AA3232" s="4"/>
      <c r="AB3232" s="5"/>
    </row>
    <row r="3233" spans="1:28" x14ac:dyDescent="0.35">
      <c r="A3233" s="3"/>
      <c r="B3233" s="4"/>
      <c r="C3233" s="4"/>
      <c r="D3233" s="4"/>
      <c r="E3233" s="4"/>
      <c r="F3233" s="4"/>
      <c r="G3233" s="4"/>
      <c r="H3233" s="4"/>
      <c r="I3233" s="4"/>
      <c r="J3233" s="4"/>
      <c r="K3233" s="4"/>
      <c r="L3233" s="4"/>
      <c r="M3233" s="4"/>
      <c r="N3233" s="4"/>
      <c r="O3233" s="4"/>
      <c r="P3233" s="4"/>
      <c r="Q3233" s="4"/>
      <c r="R3233" s="4"/>
      <c r="S3233" s="4"/>
      <c r="T3233" s="4"/>
      <c r="U3233" s="4"/>
      <c r="V3233" s="4"/>
      <c r="W3233" s="4"/>
      <c r="X3233" s="4"/>
      <c r="Y3233" s="4"/>
      <c r="Z3233" s="4"/>
      <c r="AA3233" s="4"/>
      <c r="AB3233" s="5"/>
    </row>
    <row r="3234" spans="1:28" x14ac:dyDescent="0.35">
      <c r="A3234" s="3"/>
      <c r="B3234" s="4"/>
      <c r="C3234" s="4"/>
      <c r="D3234" s="4"/>
      <c r="E3234" s="4"/>
      <c r="F3234" s="4"/>
      <c r="G3234" s="4"/>
      <c r="H3234" s="4"/>
      <c r="I3234" s="4"/>
      <c r="J3234" s="4"/>
      <c r="K3234" s="4"/>
      <c r="L3234" s="4"/>
      <c r="M3234" s="4"/>
      <c r="N3234" s="4"/>
      <c r="O3234" s="4"/>
      <c r="P3234" s="4"/>
      <c r="Q3234" s="4"/>
      <c r="R3234" s="4"/>
      <c r="S3234" s="4"/>
      <c r="T3234" s="4"/>
      <c r="U3234" s="4"/>
      <c r="V3234" s="4"/>
      <c r="W3234" s="4"/>
      <c r="X3234" s="4"/>
      <c r="Y3234" s="4"/>
      <c r="Z3234" s="4"/>
      <c r="AA3234" s="4"/>
      <c r="AB3234" s="5"/>
    </row>
    <row r="3235" spans="1:28" x14ac:dyDescent="0.35">
      <c r="A3235" s="3"/>
      <c r="B3235" s="4"/>
      <c r="C3235" s="4"/>
      <c r="D3235" s="4"/>
      <c r="E3235" s="4"/>
      <c r="F3235" s="4"/>
      <c r="G3235" s="4"/>
      <c r="H3235" s="4"/>
      <c r="I3235" s="4"/>
      <c r="J3235" s="4"/>
      <c r="K3235" s="4"/>
      <c r="L3235" s="4"/>
      <c r="M3235" s="4"/>
      <c r="N3235" s="4"/>
      <c r="O3235" s="4"/>
      <c r="P3235" s="4"/>
      <c r="Q3235" s="4"/>
      <c r="R3235" s="4"/>
      <c r="S3235" s="4"/>
      <c r="T3235" s="4"/>
      <c r="U3235" s="4"/>
      <c r="V3235" s="4"/>
      <c r="W3235" s="4"/>
      <c r="X3235" s="4"/>
      <c r="Y3235" s="4"/>
      <c r="Z3235" s="4"/>
      <c r="AA3235" s="4"/>
      <c r="AB3235" s="5"/>
    </row>
    <row r="3236" spans="1:28" x14ac:dyDescent="0.35">
      <c r="A3236" s="3"/>
      <c r="B3236" s="4"/>
      <c r="C3236" s="4"/>
      <c r="D3236" s="4"/>
      <c r="E3236" s="4"/>
      <c r="F3236" s="4"/>
      <c r="G3236" s="4"/>
      <c r="H3236" s="4"/>
      <c r="I3236" s="4"/>
      <c r="J3236" s="4"/>
      <c r="K3236" s="4"/>
      <c r="L3236" s="4"/>
      <c r="M3236" s="4"/>
      <c r="N3236" s="4"/>
      <c r="O3236" s="4"/>
      <c r="P3236" s="4"/>
      <c r="Q3236" s="4"/>
      <c r="R3236" s="4"/>
      <c r="S3236" s="4"/>
      <c r="T3236" s="4"/>
      <c r="U3236" s="4"/>
      <c r="V3236" s="4"/>
      <c r="W3236" s="4"/>
      <c r="X3236" s="4"/>
      <c r="Y3236" s="4"/>
      <c r="Z3236" s="4"/>
      <c r="AA3236" s="4"/>
      <c r="AB3236" s="5"/>
    </row>
    <row r="3237" spans="1:28" x14ac:dyDescent="0.35">
      <c r="A3237" s="3"/>
      <c r="B3237" s="4"/>
      <c r="C3237" s="4"/>
      <c r="D3237" s="4"/>
      <c r="E3237" s="4"/>
      <c r="F3237" s="4"/>
      <c r="G3237" s="4"/>
      <c r="H3237" s="4"/>
      <c r="I3237" s="4"/>
      <c r="J3237" s="4"/>
      <c r="K3237" s="4"/>
      <c r="L3237" s="4"/>
      <c r="M3237" s="4"/>
      <c r="N3237" s="4"/>
      <c r="O3237" s="4"/>
      <c r="P3237" s="4"/>
      <c r="Q3237" s="4"/>
      <c r="R3237" s="4"/>
      <c r="S3237" s="4"/>
      <c r="T3237" s="4"/>
      <c r="U3237" s="4"/>
      <c r="V3237" s="4"/>
      <c r="W3237" s="4"/>
      <c r="X3237" s="4"/>
      <c r="Y3237" s="4"/>
      <c r="Z3237" s="4"/>
      <c r="AA3237" s="4"/>
      <c r="AB3237" s="5"/>
    </row>
    <row r="3238" spans="1:28" x14ac:dyDescent="0.35">
      <c r="A3238" s="3"/>
      <c r="B3238" s="4"/>
      <c r="C3238" s="4"/>
      <c r="D3238" s="4"/>
      <c r="E3238" s="4"/>
      <c r="F3238" s="4"/>
      <c r="G3238" s="4"/>
      <c r="H3238" s="4"/>
      <c r="I3238" s="4"/>
      <c r="J3238" s="4"/>
      <c r="K3238" s="4"/>
      <c r="L3238" s="4"/>
      <c r="M3238" s="4"/>
      <c r="N3238" s="4"/>
      <c r="O3238" s="4"/>
      <c r="P3238" s="4"/>
      <c r="Q3238" s="4"/>
      <c r="R3238" s="4"/>
      <c r="S3238" s="4"/>
      <c r="T3238" s="4"/>
      <c r="U3238" s="4"/>
      <c r="V3238" s="4"/>
      <c r="W3238" s="4"/>
      <c r="X3238" s="4"/>
      <c r="Y3238" s="4"/>
      <c r="Z3238" s="4"/>
      <c r="AA3238" s="4"/>
      <c r="AB3238" s="5"/>
    </row>
    <row r="3239" spans="1:28" x14ac:dyDescent="0.35">
      <c r="A3239" s="3"/>
      <c r="B3239" s="4"/>
      <c r="C3239" s="4"/>
      <c r="D3239" s="4"/>
      <c r="E3239" s="4"/>
      <c r="F3239" s="4"/>
      <c r="G3239" s="4"/>
      <c r="H3239" s="4"/>
      <c r="I3239" s="4"/>
      <c r="J3239" s="4"/>
      <c r="K3239" s="4"/>
      <c r="L3239" s="4"/>
      <c r="M3239" s="4"/>
      <c r="N3239" s="4"/>
      <c r="O3239" s="4"/>
      <c r="P3239" s="4"/>
      <c r="Q3239" s="4"/>
      <c r="R3239" s="4"/>
      <c r="S3239" s="4"/>
      <c r="T3239" s="4"/>
      <c r="U3239" s="4"/>
      <c r="V3239" s="4"/>
      <c r="W3239" s="4"/>
      <c r="X3239" s="4"/>
      <c r="Y3239" s="4"/>
      <c r="Z3239" s="4"/>
      <c r="AA3239" s="4"/>
      <c r="AB3239" s="5"/>
    </row>
    <row r="3240" spans="1:28" x14ac:dyDescent="0.35">
      <c r="A3240" s="3"/>
      <c r="B3240" s="4"/>
      <c r="C3240" s="4"/>
      <c r="D3240" s="4"/>
      <c r="E3240" s="4"/>
      <c r="F3240" s="4"/>
      <c r="G3240" s="4"/>
      <c r="H3240" s="4"/>
      <c r="I3240" s="4"/>
      <c r="J3240" s="4"/>
      <c r="K3240" s="4"/>
      <c r="L3240" s="4"/>
      <c r="M3240" s="4"/>
      <c r="N3240" s="4"/>
      <c r="O3240" s="4"/>
      <c r="P3240" s="4"/>
      <c r="Q3240" s="4"/>
      <c r="R3240" s="4"/>
      <c r="S3240" s="4"/>
      <c r="T3240" s="4"/>
      <c r="U3240" s="4"/>
      <c r="V3240" s="4"/>
      <c r="W3240" s="4"/>
      <c r="X3240" s="4"/>
      <c r="Y3240" s="4"/>
      <c r="Z3240" s="4"/>
      <c r="AA3240" s="4"/>
      <c r="AB3240" s="5"/>
    </row>
    <row r="3241" spans="1:28" x14ac:dyDescent="0.35">
      <c r="A3241" s="3"/>
      <c r="B3241" s="4"/>
      <c r="C3241" s="4"/>
      <c r="D3241" s="4"/>
      <c r="E3241" s="4"/>
      <c r="F3241" s="4"/>
      <c r="G3241" s="4"/>
      <c r="H3241" s="4"/>
      <c r="I3241" s="4"/>
      <c r="J3241" s="4"/>
      <c r="K3241" s="4"/>
      <c r="L3241" s="4"/>
      <c r="M3241" s="4"/>
      <c r="N3241" s="4"/>
      <c r="O3241" s="4"/>
      <c r="P3241" s="4"/>
      <c r="Q3241" s="4"/>
      <c r="R3241" s="4"/>
      <c r="S3241" s="4"/>
      <c r="T3241" s="4"/>
      <c r="U3241" s="4"/>
      <c r="V3241" s="4"/>
      <c r="W3241" s="4"/>
      <c r="X3241" s="4"/>
      <c r="Y3241" s="4"/>
      <c r="Z3241" s="4"/>
      <c r="AA3241" s="4"/>
      <c r="AB3241" s="5"/>
    </row>
    <row r="3242" spans="1:28" x14ac:dyDescent="0.35">
      <c r="A3242" s="3"/>
      <c r="B3242" s="4"/>
      <c r="C3242" s="4"/>
      <c r="D3242" s="4"/>
      <c r="E3242" s="4"/>
      <c r="F3242" s="4"/>
      <c r="G3242" s="4"/>
      <c r="H3242" s="4"/>
      <c r="I3242" s="4"/>
      <c r="J3242" s="4"/>
      <c r="K3242" s="4"/>
      <c r="L3242" s="4"/>
      <c r="M3242" s="4"/>
      <c r="N3242" s="4"/>
      <c r="O3242" s="4"/>
      <c r="P3242" s="4"/>
      <c r="Q3242" s="4"/>
      <c r="R3242" s="4"/>
      <c r="S3242" s="4"/>
      <c r="T3242" s="4"/>
      <c r="U3242" s="4"/>
      <c r="V3242" s="4"/>
      <c r="W3242" s="4"/>
      <c r="X3242" s="4"/>
      <c r="Y3242" s="4"/>
      <c r="Z3242" s="4"/>
      <c r="AA3242" s="4"/>
      <c r="AB3242" s="5"/>
    </row>
    <row r="3243" spans="1:28" x14ac:dyDescent="0.35">
      <c r="A3243" s="3"/>
      <c r="B3243" s="4"/>
      <c r="C3243" s="4"/>
      <c r="D3243" s="4"/>
      <c r="E3243" s="4"/>
      <c r="F3243" s="4"/>
      <c r="G3243" s="4"/>
      <c r="H3243" s="4"/>
      <c r="I3243" s="4"/>
      <c r="J3243" s="4"/>
      <c r="K3243" s="4"/>
      <c r="L3243" s="4"/>
      <c r="M3243" s="4"/>
      <c r="N3243" s="4"/>
      <c r="O3243" s="4"/>
      <c r="P3243" s="4"/>
      <c r="Q3243" s="4"/>
      <c r="R3243" s="4"/>
      <c r="S3243" s="4"/>
      <c r="T3243" s="4"/>
      <c r="U3243" s="4"/>
      <c r="V3243" s="4"/>
      <c r="W3243" s="4"/>
      <c r="X3243" s="4"/>
      <c r="Y3243" s="4"/>
      <c r="Z3243" s="4"/>
      <c r="AA3243" s="4"/>
      <c r="AB3243" s="5"/>
    </row>
    <row r="3244" spans="1:28" x14ac:dyDescent="0.35">
      <c r="A3244" s="3"/>
      <c r="B3244" s="4"/>
      <c r="C3244" s="4"/>
      <c r="D3244" s="4"/>
      <c r="E3244" s="4"/>
      <c r="F3244" s="4"/>
      <c r="G3244" s="4"/>
      <c r="H3244" s="4"/>
      <c r="I3244" s="4"/>
      <c r="J3244" s="4"/>
      <c r="K3244" s="4"/>
      <c r="L3244" s="4"/>
      <c r="M3244" s="4"/>
      <c r="N3244" s="4"/>
      <c r="O3244" s="4"/>
      <c r="P3244" s="4"/>
      <c r="Q3244" s="4"/>
      <c r="R3244" s="4"/>
      <c r="S3244" s="4"/>
      <c r="T3244" s="4"/>
      <c r="U3244" s="4"/>
      <c r="V3244" s="4"/>
      <c r="W3244" s="4"/>
      <c r="X3244" s="4"/>
      <c r="Y3244" s="4"/>
      <c r="Z3244" s="4"/>
      <c r="AA3244" s="4"/>
      <c r="AB3244" s="5"/>
    </row>
    <row r="3245" spans="1:28" x14ac:dyDescent="0.35">
      <c r="A3245" s="3"/>
      <c r="B3245" s="4"/>
      <c r="C3245" s="4"/>
      <c r="D3245" s="4"/>
      <c r="E3245" s="4"/>
      <c r="F3245" s="4"/>
      <c r="G3245" s="4"/>
      <c r="H3245" s="4"/>
      <c r="I3245" s="4"/>
      <c r="J3245" s="4"/>
      <c r="K3245" s="4"/>
      <c r="L3245" s="4"/>
      <c r="M3245" s="4"/>
      <c r="N3245" s="4"/>
      <c r="O3245" s="4"/>
      <c r="P3245" s="4"/>
      <c r="Q3245" s="4"/>
      <c r="R3245" s="4"/>
      <c r="S3245" s="4"/>
      <c r="T3245" s="4"/>
      <c r="U3245" s="4"/>
      <c r="V3245" s="4"/>
      <c r="W3245" s="4"/>
      <c r="X3245" s="4"/>
      <c r="Y3245" s="4"/>
      <c r="Z3245" s="4"/>
      <c r="AA3245" s="4"/>
      <c r="AB3245" s="5"/>
    </row>
    <row r="3246" spans="1:28" x14ac:dyDescent="0.35">
      <c r="A3246" s="3"/>
      <c r="B3246" s="4"/>
      <c r="C3246" s="4"/>
      <c r="D3246" s="4"/>
      <c r="E3246" s="4"/>
      <c r="F3246" s="4"/>
      <c r="G3246" s="4"/>
      <c r="H3246" s="4"/>
      <c r="I3246" s="4"/>
      <c r="J3246" s="4"/>
      <c r="K3246" s="4"/>
      <c r="L3246" s="4"/>
      <c r="M3246" s="4"/>
      <c r="N3246" s="4"/>
      <c r="O3246" s="4"/>
      <c r="P3246" s="4"/>
      <c r="Q3246" s="4"/>
      <c r="R3246" s="4"/>
      <c r="S3246" s="4"/>
      <c r="T3246" s="4"/>
      <c r="U3246" s="4"/>
      <c r="V3246" s="4"/>
      <c r="W3246" s="4"/>
      <c r="X3246" s="4"/>
      <c r="Y3246" s="4"/>
      <c r="Z3246" s="4"/>
      <c r="AA3246" s="4"/>
      <c r="AB3246" s="5"/>
    </row>
    <row r="3247" spans="1:28" x14ac:dyDescent="0.35">
      <c r="A3247" s="3"/>
      <c r="B3247" s="4"/>
      <c r="C3247" s="4"/>
      <c r="D3247" s="4"/>
      <c r="E3247" s="4"/>
      <c r="F3247" s="4"/>
      <c r="G3247" s="4"/>
      <c r="H3247" s="4"/>
      <c r="I3247" s="4"/>
      <c r="J3247" s="4"/>
      <c r="K3247" s="4"/>
      <c r="L3247" s="4"/>
      <c r="M3247" s="4"/>
      <c r="N3247" s="4"/>
      <c r="O3247" s="4"/>
      <c r="P3247" s="4"/>
      <c r="Q3247" s="4"/>
      <c r="R3247" s="4"/>
      <c r="S3247" s="4"/>
      <c r="T3247" s="4"/>
      <c r="U3247" s="4"/>
      <c r="V3247" s="4"/>
      <c r="W3247" s="4"/>
      <c r="X3247" s="4"/>
      <c r="Y3247" s="4"/>
      <c r="Z3247" s="4"/>
      <c r="AA3247" s="4"/>
      <c r="AB3247" s="5"/>
    </row>
    <row r="3248" spans="1:28" x14ac:dyDescent="0.35">
      <c r="A3248" s="3"/>
      <c r="B3248" s="4"/>
      <c r="C3248" s="4"/>
      <c r="D3248" s="4"/>
      <c r="E3248" s="4"/>
      <c r="F3248" s="4"/>
      <c r="G3248" s="4"/>
      <c r="H3248" s="4"/>
      <c r="I3248" s="4"/>
      <c r="J3248" s="4"/>
      <c r="K3248" s="4"/>
      <c r="L3248" s="4"/>
      <c r="M3248" s="4"/>
      <c r="N3248" s="4"/>
      <c r="O3248" s="4"/>
      <c r="P3248" s="4"/>
      <c r="Q3248" s="4"/>
      <c r="R3248" s="4"/>
      <c r="S3248" s="4"/>
      <c r="T3248" s="4"/>
      <c r="U3248" s="4"/>
      <c r="V3248" s="4"/>
      <c r="W3248" s="4"/>
      <c r="X3248" s="4"/>
      <c r="Y3248" s="4"/>
      <c r="Z3248" s="4"/>
      <c r="AA3248" s="4"/>
      <c r="AB3248" s="5"/>
    </row>
    <row r="3249" spans="1:28" x14ac:dyDescent="0.35">
      <c r="A3249" s="3"/>
      <c r="B3249" s="4"/>
      <c r="C3249" s="4"/>
      <c r="D3249" s="4"/>
      <c r="E3249" s="4"/>
      <c r="F3249" s="4"/>
      <c r="G3249" s="4"/>
      <c r="H3249" s="4"/>
      <c r="I3249" s="4"/>
      <c r="J3249" s="4"/>
      <c r="K3249" s="4"/>
      <c r="L3249" s="4"/>
      <c r="M3249" s="4"/>
      <c r="N3249" s="4"/>
      <c r="O3249" s="4"/>
      <c r="P3249" s="4"/>
      <c r="Q3249" s="4"/>
      <c r="R3249" s="4"/>
      <c r="S3249" s="4"/>
      <c r="T3249" s="4"/>
      <c r="U3249" s="4"/>
      <c r="V3249" s="4"/>
      <c r="W3249" s="4"/>
      <c r="X3249" s="4"/>
      <c r="Y3249" s="4"/>
      <c r="Z3249" s="4"/>
      <c r="AA3249" s="4"/>
      <c r="AB3249" s="5"/>
    </row>
    <row r="3250" spans="1:28" x14ac:dyDescent="0.35">
      <c r="A3250" s="3"/>
      <c r="B3250" s="4"/>
      <c r="C3250" s="4"/>
      <c r="D3250" s="4"/>
      <c r="E3250" s="4"/>
      <c r="F3250" s="4"/>
      <c r="G3250" s="4"/>
      <c r="H3250" s="4"/>
      <c r="I3250" s="4"/>
      <c r="J3250" s="4"/>
      <c r="K3250" s="4"/>
      <c r="L3250" s="4"/>
      <c r="M3250" s="4"/>
      <c r="N3250" s="4"/>
      <c r="O3250" s="4"/>
      <c r="P3250" s="4"/>
      <c r="Q3250" s="4"/>
      <c r="R3250" s="4"/>
      <c r="S3250" s="4"/>
      <c r="T3250" s="4"/>
      <c r="U3250" s="4"/>
      <c r="V3250" s="4"/>
      <c r="W3250" s="4"/>
      <c r="X3250" s="4"/>
      <c r="Y3250" s="4"/>
      <c r="Z3250" s="4"/>
      <c r="AA3250" s="4"/>
      <c r="AB3250" s="5"/>
    </row>
    <row r="3251" spans="1:28" x14ac:dyDescent="0.35">
      <c r="A3251" s="3"/>
      <c r="B3251" s="4"/>
      <c r="C3251" s="4"/>
      <c r="D3251" s="4"/>
      <c r="E3251" s="4"/>
      <c r="F3251" s="4"/>
      <c r="G3251" s="4"/>
      <c r="H3251" s="4"/>
      <c r="I3251" s="4"/>
      <c r="J3251" s="4"/>
      <c r="K3251" s="4"/>
      <c r="L3251" s="4"/>
      <c r="M3251" s="4"/>
      <c r="N3251" s="4"/>
      <c r="O3251" s="4"/>
      <c r="P3251" s="4"/>
      <c r="Q3251" s="4"/>
      <c r="R3251" s="4"/>
      <c r="S3251" s="4"/>
      <c r="T3251" s="4"/>
      <c r="U3251" s="4"/>
      <c r="V3251" s="4"/>
      <c r="W3251" s="4"/>
      <c r="X3251" s="4"/>
      <c r="Y3251" s="4"/>
      <c r="Z3251" s="4"/>
      <c r="AA3251" s="4"/>
      <c r="AB3251" s="5"/>
    </row>
    <row r="3252" spans="1:28" x14ac:dyDescent="0.35">
      <c r="A3252" s="3"/>
      <c r="B3252" s="4"/>
      <c r="C3252" s="4"/>
      <c r="D3252" s="4"/>
      <c r="E3252" s="4"/>
      <c r="F3252" s="4"/>
      <c r="G3252" s="4"/>
      <c r="H3252" s="4"/>
      <c r="I3252" s="4"/>
      <c r="J3252" s="4"/>
      <c r="K3252" s="4"/>
      <c r="L3252" s="4"/>
      <c r="M3252" s="4"/>
      <c r="N3252" s="4"/>
      <c r="O3252" s="4"/>
      <c r="P3252" s="4"/>
      <c r="Q3252" s="4"/>
      <c r="R3252" s="4"/>
      <c r="S3252" s="4"/>
      <c r="T3252" s="4"/>
      <c r="U3252" s="4"/>
      <c r="V3252" s="4"/>
      <c r="W3252" s="4"/>
      <c r="X3252" s="4"/>
      <c r="Y3252" s="4"/>
      <c r="Z3252" s="4"/>
      <c r="AA3252" s="4"/>
      <c r="AB3252" s="5"/>
    </row>
    <row r="3253" spans="1:28" x14ac:dyDescent="0.35">
      <c r="A3253" s="3"/>
      <c r="B3253" s="4"/>
      <c r="C3253" s="4"/>
      <c r="D3253" s="4"/>
      <c r="E3253" s="4"/>
      <c r="F3253" s="4"/>
      <c r="G3253" s="4"/>
      <c r="H3253" s="4"/>
      <c r="I3253" s="4"/>
      <c r="J3253" s="4"/>
      <c r="K3253" s="4"/>
      <c r="L3253" s="4"/>
      <c r="M3253" s="4"/>
      <c r="N3253" s="4"/>
      <c r="O3253" s="4"/>
      <c r="P3253" s="4"/>
      <c r="Q3253" s="4"/>
      <c r="R3253" s="4"/>
      <c r="S3253" s="4"/>
      <c r="T3253" s="4"/>
      <c r="U3253" s="4"/>
      <c r="V3253" s="4"/>
      <c r="W3253" s="4"/>
      <c r="X3253" s="4"/>
      <c r="Y3253" s="4"/>
      <c r="Z3253" s="4"/>
      <c r="AA3253" s="4"/>
      <c r="AB3253" s="5"/>
    </row>
    <row r="3254" spans="1:28" x14ac:dyDescent="0.35">
      <c r="A3254" s="3"/>
      <c r="B3254" s="4"/>
      <c r="C3254" s="4"/>
      <c r="D3254" s="4"/>
      <c r="E3254" s="4"/>
      <c r="F3254" s="4"/>
      <c r="G3254" s="4"/>
      <c r="H3254" s="4"/>
      <c r="I3254" s="4"/>
      <c r="J3254" s="4"/>
      <c r="K3254" s="4"/>
      <c r="L3254" s="4"/>
      <c r="M3254" s="4"/>
      <c r="N3254" s="4"/>
      <c r="O3254" s="4"/>
      <c r="P3254" s="4"/>
      <c r="Q3254" s="4"/>
      <c r="R3254" s="4"/>
      <c r="S3254" s="4"/>
      <c r="T3254" s="4"/>
      <c r="U3254" s="4"/>
      <c r="V3254" s="4"/>
      <c r="W3254" s="4"/>
      <c r="X3254" s="4"/>
      <c r="Y3254" s="4"/>
      <c r="Z3254" s="4"/>
      <c r="AA3254" s="4"/>
      <c r="AB3254" s="5"/>
    </row>
    <row r="3255" spans="1:28" x14ac:dyDescent="0.35">
      <c r="A3255" s="3"/>
      <c r="B3255" s="4"/>
      <c r="C3255" s="4"/>
      <c r="D3255" s="4"/>
      <c r="E3255" s="4"/>
      <c r="F3255" s="4"/>
      <c r="G3255" s="4"/>
      <c r="H3255" s="4"/>
      <c r="I3255" s="4"/>
      <c r="J3255" s="4"/>
      <c r="K3255" s="4"/>
      <c r="L3255" s="4"/>
      <c r="M3255" s="4"/>
      <c r="N3255" s="4"/>
      <c r="O3255" s="4"/>
      <c r="P3255" s="4"/>
      <c r="Q3255" s="4"/>
      <c r="R3255" s="4"/>
      <c r="S3255" s="4"/>
      <c r="T3255" s="4"/>
      <c r="U3255" s="4"/>
      <c r="V3255" s="4"/>
      <c r="W3255" s="4"/>
      <c r="X3255" s="4"/>
      <c r="Y3255" s="4"/>
      <c r="Z3255" s="4"/>
      <c r="AA3255" s="4"/>
      <c r="AB3255" s="5"/>
    </row>
    <row r="3256" spans="1:28" x14ac:dyDescent="0.35">
      <c r="A3256" s="3"/>
      <c r="B3256" s="4"/>
      <c r="C3256" s="4"/>
      <c r="D3256" s="4"/>
      <c r="E3256" s="4"/>
      <c r="F3256" s="4"/>
      <c r="G3256" s="4"/>
      <c r="H3256" s="4"/>
      <c r="I3256" s="4"/>
      <c r="J3256" s="4"/>
      <c r="K3256" s="4"/>
      <c r="L3256" s="4"/>
      <c r="M3256" s="4"/>
      <c r="N3256" s="4"/>
      <c r="O3256" s="4"/>
      <c r="P3256" s="4"/>
      <c r="Q3256" s="4"/>
      <c r="R3256" s="4"/>
      <c r="S3256" s="4"/>
      <c r="T3256" s="4"/>
      <c r="U3256" s="4"/>
      <c r="V3256" s="4"/>
      <c r="W3256" s="4"/>
      <c r="X3256" s="4"/>
      <c r="Y3256" s="4"/>
      <c r="Z3256" s="4"/>
      <c r="AA3256" s="4"/>
      <c r="AB3256" s="5"/>
    </row>
    <row r="3257" spans="1:28" x14ac:dyDescent="0.35">
      <c r="A3257" s="3"/>
      <c r="B3257" s="4"/>
      <c r="C3257" s="4"/>
      <c r="D3257" s="4"/>
      <c r="E3257" s="4"/>
      <c r="F3257" s="4"/>
      <c r="G3257" s="4"/>
      <c r="H3257" s="4"/>
      <c r="I3257" s="4"/>
      <c r="J3257" s="4"/>
      <c r="K3257" s="4"/>
      <c r="L3257" s="4"/>
      <c r="M3257" s="4"/>
      <c r="N3257" s="4"/>
      <c r="O3257" s="4"/>
      <c r="P3257" s="4"/>
      <c r="Q3257" s="4"/>
      <c r="R3257" s="4"/>
      <c r="S3257" s="4"/>
      <c r="T3257" s="4"/>
      <c r="U3257" s="4"/>
      <c r="V3257" s="4"/>
      <c r="W3257" s="4"/>
      <c r="X3257" s="4"/>
      <c r="Y3257" s="4"/>
      <c r="Z3257" s="4"/>
      <c r="AA3257" s="4"/>
      <c r="AB3257" s="5"/>
    </row>
    <row r="3258" spans="1:28" x14ac:dyDescent="0.35">
      <c r="A3258" s="3"/>
      <c r="B3258" s="4"/>
      <c r="C3258" s="4"/>
      <c r="D3258" s="4"/>
      <c r="E3258" s="4"/>
      <c r="F3258" s="4"/>
      <c r="G3258" s="4"/>
      <c r="H3258" s="4"/>
      <c r="I3258" s="4"/>
      <c r="J3258" s="4"/>
      <c r="K3258" s="4"/>
      <c r="L3258" s="4"/>
      <c r="M3258" s="4"/>
      <c r="N3258" s="4"/>
      <c r="O3258" s="4"/>
      <c r="P3258" s="4"/>
      <c r="Q3258" s="4"/>
      <c r="R3258" s="4"/>
      <c r="S3258" s="4"/>
      <c r="T3258" s="4"/>
      <c r="U3258" s="4"/>
      <c r="V3258" s="4"/>
      <c r="W3258" s="4"/>
      <c r="X3258" s="4"/>
      <c r="Y3258" s="4"/>
      <c r="Z3258" s="4"/>
      <c r="AA3258" s="4"/>
      <c r="AB3258" s="5"/>
    </row>
    <row r="3259" spans="1:28" x14ac:dyDescent="0.35">
      <c r="A3259" s="3"/>
      <c r="B3259" s="4"/>
      <c r="C3259" s="4"/>
      <c r="D3259" s="4"/>
      <c r="E3259" s="4"/>
      <c r="F3259" s="4"/>
      <c r="G3259" s="4"/>
      <c r="H3259" s="4"/>
      <c r="I3259" s="4"/>
      <c r="J3259" s="4"/>
      <c r="K3259" s="4"/>
      <c r="L3259" s="4"/>
      <c r="M3259" s="4"/>
      <c r="N3259" s="4"/>
      <c r="O3259" s="4"/>
      <c r="P3259" s="4"/>
      <c r="Q3259" s="4"/>
      <c r="R3259" s="4"/>
      <c r="S3259" s="4"/>
      <c r="T3259" s="4"/>
      <c r="U3259" s="4"/>
      <c r="V3259" s="4"/>
      <c r="W3259" s="4"/>
      <c r="X3259" s="4"/>
      <c r="Y3259" s="4"/>
      <c r="Z3259" s="4"/>
      <c r="AA3259" s="4"/>
      <c r="AB3259" s="5"/>
    </row>
    <row r="3260" spans="1:28" x14ac:dyDescent="0.35">
      <c r="A3260" s="3"/>
      <c r="B3260" s="4"/>
      <c r="C3260" s="4"/>
      <c r="D3260" s="4"/>
      <c r="E3260" s="4"/>
      <c r="F3260" s="4"/>
      <c r="G3260" s="4"/>
      <c r="H3260" s="4"/>
      <c r="I3260" s="4"/>
      <c r="J3260" s="4"/>
      <c r="K3260" s="4"/>
      <c r="L3260" s="4"/>
      <c r="M3260" s="4"/>
      <c r="N3260" s="4"/>
      <c r="O3260" s="4"/>
      <c r="P3260" s="4"/>
      <c r="Q3260" s="4"/>
      <c r="R3260" s="4"/>
      <c r="S3260" s="4"/>
      <c r="T3260" s="4"/>
      <c r="U3260" s="4"/>
      <c r="V3260" s="4"/>
      <c r="W3260" s="4"/>
      <c r="X3260" s="4"/>
      <c r="Y3260" s="4"/>
      <c r="Z3260" s="4"/>
      <c r="AA3260" s="4"/>
      <c r="AB3260" s="5"/>
    </row>
    <row r="3261" spans="1:28" x14ac:dyDescent="0.35">
      <c r="A3261" s="3"/>
      <c r="B3261" s="4"/>
      <c r="C3261" s="4"/>
      <c r="D3261" s="4"/>
      <c r="E3261" s="4"/>
      <c r="F3261" s="4"/>
      <c r="G3261" s="4"/>
      <c r="H3261" s="4"/>
      <c r="I3261" s="4"/>
      <c r="J3261" s="4"/>
      <c r="K3261" s="4"/>
      <c r="L3261" s="4"/>
      <c r="M3261" s="4"/>
      <c r="N3261" s="4"/>
      <c r="O3261" s="4"/>
      <c r="P3261" s="4"/>
      <c r="Q3261" s="4"/>
      <c r="R3261" s="4"/>
      <c r="S3261" s="4"/>
      <c r="T3261" s="4"/>
      <c r="U3261" s="4"/>
      <c r="V3261" s="4"/>
      <c r="W3261" s="4"/>
      <c r="X3261" s="4"/>
      <c r="Y3261" s="4"/>
      <c r="Z3261" s="4"/>
      <c r="AA3261" s="4"/>
      <c r="AB3261" s="5"/>
    </row>
    <row r="3262" spans="1:28" x14ac:dyDescent="0.35">
      <c r="A3262" s="3"/>
      <c r="B3262" s="4"/>
      <c r="C3262" s="4"/>
      <c r="D3262" s="4"/>
      <c r="E3262" s="4"/>
      <c r="F3262" s="4"/>
      <c r="G3262" s="4"/>
      <c r="H3262" s="4"/>
      <c r="I3262" s="4"/>
      <c r="J3262" s="4"/>
      <c r="K3262" s="4"/>
      <c r="L3262" s="4"/>
      <c r="M3262" s="4"/>
      <c r="N3262" s="4"/>
      <c r="O3262" s="4"/>
      <c r="P3262" s="4"/>
      <c r="Q3262" s="4"/>
      <c r="R3262" s="4"/>
      <c r="S3262" s="4"/>
      <c r="T3262" s="4"/>
      <c r="U3262" s="4"/>
      <c r="V3262" s="4"/>
      <c r="W3262" s="4"/>
      <c r="X3262" s="4"/>
      <c r="Y3262" s="4"/>
      <c r="Z3262" s="4"/>
      <c r="AA3262" s="4"/>
      <c r="AB3262" s="5"/>
    </row>
    <row r="3263" spans="1:28" x14ac:dyDescent="0.35">
      <c r="A3263" s="3"/>
      <c r="B3263" s="4"/>
      <c r="C3263" s="4"/>
      <c r="D3263" s="4"/>
      <c r="E3263" s="4"/>
      <c r="F3263" s="4"/>
      <c r="G3263" s="4"/>
      <c r="H3263" s="4"/>
      <c r="I3263" s="4"/>
      <c r="J3263" s="4"/>
      <c r="K3263" s="4"/>
      <c r="L3263" s="4"/>
      <c r="M3263" s="4"/>
      <c r="N3263" s="4"/>
      <c r="O3263" s="4"/>
      <c r="P3263" s="4"/>
      <c r="Q3263" s="4"/>
      <c r="R3263" s="4"/>
      <c r="S3263" s="4"/>
      <c r="T3263" s="4"/>
      <c r="U3263" s="4"/>
      <c r="V3263" s="4"/>
      <c r="W3263" s="4"/>
      <c r="X3263" s="4"/>
      <c r="Y3263" s="4"/>
      <c r="Z3263" s="4"/>
      <c r="AA3263" s="4"/>
      <c r="AB3263" s="5"/>
    </row>
    <row r="3264" spans="1:28" x14ac:dyDescent="0.35">
      <c r="A3264" s="3"/>
      <c r="B3264" s="4"/>
      <c r="C3264" s="4"/>
      <c r="D3264" s="4"/>
      <c r="E3264" s="4"/>
      <c r="F3264" s="4"/>
      <c r="G3264" s="4"/>
      <c r="H3264" s="4"/>
      <c r="I3264" s="4"/>
      <c r="J3264" s="4"/>
      <c r="K3264" s="4"/>
      <c r="L3264" s="4"/>
      <c r="M3264" s="4"/>
      <c r="N3264" s="4"/>
      <c r="O3264" s="4"/>
      <c r="P3264" s="4"/>
      <c r="Q3264" s="4"/>
      <c r="R3264" s="4"/>
      <c r="S3264" s="4"/>
      <c r="T3264" s="4"/>
      <c r="U3264" s="4"/>
      <c r="V3264" s="4"/>
      <c r="W3264" s="4"/>
      <c r="X3264" s="4"/>
      <c r="Y3264" s="4"/>
      <c r="Z3264" s="4"/>
      <c r="AA3264" s="4"/>
      <c r="AB3264" s="5"/>
    </row>
    <row r="3265" spans="1:28" x14ac:dyDescent="0.35">
      <c r="A3265" s="3"/>
      <c r="B3265" s="4"/>
      <c r="C3265" s="4"/>
      <c r="D3265" s="4"/>
      <c r="E3265" s="4"/>
      <c r="F3265" s="4"/>
      <c r="G3265" s="4"/>
      <c r="H3265" s="4"/>
      <c r="I3265" s="4"/>
      <c r="J3265" s="4"/>
      <c r="K3265" s="4"/>
      <c r="L3265" s="4"/>
      <c r="M3265" s="4"/>
      <c r="N3265" s="4"/>
      <c r="O3265" s="4"/>
      <c r="P3265" s="4"/>
      <c r="Q3265" s="4"/>
      <c r="R3265" s="4"/>
      <c r="S3265" s="4"/>
      <c r="T3265" s="4"/>
      <c r="U3265" s="4"/>
      <c r="V3265" s="4"/>
      <c r="W3265" s="4"/>
      <c r="X3265" s="4"/>
      <c r="Y3265" s="4"/>
      <c r="Z3265" s="4"/>
      <c r="AA3265" s="4"/>
      <c r="AB3265" s="5"/>
    </row>
    <row r="3266" spans="1:28" x14ac:dyDescent="0.35">
      <c r="A3266" s="3"/>
      <c r="B3266" s="4"/>
      <c r="C3266" s="4"/>
      <c r="D3266" s="4"/>
      <c r="E3266" s="4"/>
      <c r="F3266" s="4"/>
      <c r="G3266" s="4"/>
      <c r="H3266" s="4"/>
      <c r="I3266" s="4"/>
      <c r="J3266" s="4"/>
      <c r="K3266" s="4"/>
      <c r="L3266" s="4"/>
      <c r="M3266" s="4"/>
      <c r="N3266" s="4"/>
      <c r="O3266" s="4"/>
      <c r="P3266" s="4"/>
      <c r="Q3266" s="4"/>
      <c r="R3266" s="4"/>
      <c r="S3266" s="4"/>
      <c r="T3266" s="4"/>
      <c r="U3266" s="4"/>
      <c r="V3266" s="4"/>
      <c r="W3266" s="4"/>
      <c r="X3266" s="4"/>
      <c r="Y3266" s="4"/>
      <c r="Z3266" s="4"/>
      <c r="AA3266" s="4"/>
      <c r="AB3266" s="5"/>
    </row>
    <row r="3267" spans="1:28" x14ac:dyDescent="0.35">
      <c r="A3267" s="3"/>
      <c r="B3267" s="4"/>
      <c r="C3267" s="4"/>
      <c r="D3267" s="4"/>
      <c r="E3267" s="4"/>
      <c r="F3267" s="4"/>
      <c r="G3267" s="4"/>
      <c r="H3267" s="4"/>
      <c r="I3267" s="4"/>
      <c r="J3267" s="4"/>
      <c r="K3267" s="4"/>
      <c r="L3267" s="4"/>
      <c r="M3267" s="4"/>
      <c r="N3267" s="4"/>
      <c r="O3267" s="4"/>
      <c r="P3267" s="4"/>
      <c r="Q3267" s="4"/>
      <c r="R3267" s="4"/>
      <c r="S3267" s="4"/>
      <c r="T3267" s="4"/>
      <c r="U3267" s="4"/>
      <c r="V3267" s="4"/>
      <c r="W3267" s="4"/>
      <c r="X3267" s="4"/>
      <c r="Y3267" s="4"/>
      <c r="Z3267" s="4"/>
      <c r="AA3267" s="4"/>
      <c r="AB3267" s="5"/>
    </row>
    <row r="3268" spans="1:28" x14ac:dyDescent="0.35">
      <c r="A3268" s="3"/>
      <c r="B3268" s="4"/>
      <c r="C3268" s="4"/>
      <c r="D3268" s="4"/>
      <c r="E3268" s="4"/>
      <c r="F3268" s="4"/>
      <c r="G3268" s="4"/>
      <c r="H3268" s="4"/>
      <c r="I3268" s="4"/>
      <c r="J3268" s="4"/>
      <c r="K3268" s="4"/>
      <c r="L3268" s="4"/>
      <c r="M3268" s="4"/>
      <c r="N3268" s="4"/>
      <c r="O3268" s="4"/>
      <c r="P3268" s="4"/>
      <c r="Q3268" s="4"/>
      <c r="R3268" s="4"/>
      <c r="S3268" s="4"/>
      <c r="T3268" s="4"/>
      <c r="U3268" s="4"/>
      <c r="V3268" s="4"/>
      <c r="W3268" s="4"/>
      <c r="X3268" s="4"/>
      <c r="Y3268" s="4"/>
      <c r="Z3268" s="4"/>
      <c r="AA3268" s="4"/>
      <c r="AB3268" s="5"/>
    </row>
    <row r="3269" spans="1:28" x14ac:dyDescent="0.35">
      <c r="A3269" s="3"/>
      <c r="B3269" s="4"/>
      <c r="C3269" s="4"/>
      <c r="D3269" s="4"/>
      <c r="E3269" s="4"/>
      <c r="F3269" s="4"/>
      <c r="G3269" s="4"/>
      <c r="H3269" s="4"/>
      <c r="I3269" s="4"/>
      <c r="J3269" s="4"/>
      <c r="K3269" s="4"/>
      <c r="L3269" s="4"/>
      <c r="M3269" s="4"/>
      <c r="N3269" s="4"/>
      <c r="O3269" s="4"/>
      <c r="P3269" s="4"/>
      <c r="Q3269" s="4"/>
      <c r="R3269" s="4"/>
      <c r="S3269" s="4"/>
      <c r="T3269" s="4"/>
      <c r="U3269" s="4"/>
      <c r="V3269" s="4"/>
      <c r="W3269" s="4"/>
      <c r="X3269" s="4"/>
      <c r="Y3269" s="4"/>
      <c r="Z3269" s="4"/>
      <c r="AA3269" s="4"/>
      <c r="AB3269" s="5"/>
    </row>
    <row r="3270" spans="1:28" x14ac:dyDescent="0.35">
      <c r="A3270" s="3"/>
      <c r="B3270" s="4"/>
      <c r="C3270" s="4"/>
      <c r="D3270" s="4"/>
      <c r="E3270" s="4"/>
      <c r="F3270" s="4"/>
      <c r="G3270" s="4"/>
      <c r="H3270" s="4"/>
      <c r="I3270" s="4"/>
      <c r="J3270" s="4"/>
      <c r="K3270" s="4"/>
      <c r="L3270" s="4"/>
      <c r="M3270" s="4"/>
      <c r="N3270" s="4"/>
      <c r="O3270" s="4"/>
      <c r="P3270" s="4"/>
      <c r="Q3270" s="4"/>
      <c r="R3270" s="4"/>
      <c r="S3270" s="4"/>
      <c r="T3270" s="4"/>
      <c r="U3270" s="4"/>
      <c r="V3270" s="4"/>
      <c r="W3270" s="4"/>
      <c r="X3270" s="4"/>
      <c r="Y3270" s="4"/>
      <c r="Z3270" s="4"/>
      <c r="AA3270" s="4"/>
      <c r="AB3270" s="5"/>
    </row>
    <row r="3271" spans="1:28" x14ac:dyDescent="0.35">
      <c r="A3271" s="3"/>
      <c r="B3271" s="4"/>
      <c r="C3271" s="4"/>
      <c r="D3271" s="4"/>
      <c r="E3271" s="4"/>
      <c r="F3271" s="4"/>
      <c r="G3271" s="4"/>
      <c r="H3271" s="4"/>
      <c r="I3271" s="4"/>
      <c r="J3271" s="4"/>
      <c r="K3271" s="4"/>
      <c r="L3271" s="4"/>
      <c r="M3271" s="4"/>
      <c r="N3271" s="4"/>
      <c r="O3271" s="4"/>
      <c r="P3271" s="4"/>
      <c r="Q3271" s="4"/>
      <c r="R3271" s="4"/>
      <c r="S3271" s="4"/>
      <c r="T3271" s="4"/>
      <c r="U3271" s="4"/>
      <c r="V3271" s="4"/>
      <c r="W3271" s="4"/>
      <c r="X3271" s="4"/>
      <c r="Y3271" s="4"/>
      <c r="Z3271" s="4"/>
      <c r="AA3271" s="4"/>
      <c r="AB3271" s="5"/>
    </row>
    <row r="3272" spans="1:28" x14ac:dyDescent="0.35">
      <c r="A3272" s="3"/>
      <c r="B3272" s="4"/>
      <c r="C3272" s="4"/>
      <c r="D3272" s="4"/>
      <c r="E3272" s="4"/>
      <c r="F3272" s="4"/>
      <c r="G3272" s="4"/>
      <c r="H3272" s="4"/>
      <c r="I3272" s="4"/>
      <c r="J3272" s="4"/>
      <c r="K3272" s="4"/>
      <c r="L3272" s="4"/>
      <c r="M3272" s="4"/>
      <c r="N3272" s="4"/>
      <c r="O3272" s="4"/>
      <c r="P3272" s="4"/>
      <c r="Q3272" s="4"/>
      <c r="R3272" s="4"/>
      <c r="S3272" s="4"/>
      <c r="T3272" s="4"/>
      <c r="U3272" s="4"/>
      <c r="V3272" s="4"/>
      <c r="W3272" s="4"/>
      <c r="X3272" s="4"/>
      <c r="Y3272" s="4"/>
      <c r="Z3272" s="4"/>
      <c r="AA3272" s="4"/>
      <c r="AB3272" s="5"/>
    </row>
    <row r="3273" spans="1:28" x14ac:dyDescent="0.35">
      <c r="A3273" s="3"/>
      <c r="B3273" s="4"/>
      <c r="C3273" s="4"/>
      <c r="D3273" s="4"/>
      <c r="E3273" s="4"/>
      <c r="F3273" s="4"/>
      <c r="G3273" s="4"/>
      <c r="H3273" s="4"/>
      <c r="I3273" s="4"/>
      <c r="J3273" s="4"/>
      <c r="K3273" s="4"/>
      <c r="L3273" s="4"/>
      <c r="M3273" s="4"/>
      <c r="N3273" s="4"/>
      <c r="O3273" s="4"/>
      <c r="P3273" s="4"/>
      <c r="Q3273" s="4"/>
      <c r="R3273" s="4"/>
      <c r="S3273" s="4"/>
      <c r="T3273" s="4"/>
      <c r="U3273" s="4"/>
      <c r="V3273" s="4"/>
      <c r="W3273" s="4"/>
      <c r="X3273" s="4"/>
      <c r="Y3273" s="4"/>
      <c r="Z3273" s="4"/>
      <c r="AA3273" s="4"/>
      <c r="AB3273" s="5"/>
    </row>
    <row r="3274" spans="1:28" x14ac:dyDescent="0.35">
      <c r="A3274" s="3"/>
      <c r="B3274" s="4"/>
      <c r="C3274" s="4"/>
      <c r="D3274" s="4"/>
      <c r="E3274" s="4"/>
      <c r="F3274" s="4"/>
      <c r="G3274" s="4"/>
      <c r="H3274" s="4"/>
      <c r="I3274" s="4"/>
      <c r="J3274" s="4"/>
      <c r="K3274" s="4"/>
      <c r="L3274" s="4"/>
      <c r="M3274" s="4"/>
      <c r="N3274" s="4"/>
      <c r="O3274" s="4"/>
      <c r="P3274" s="4"/>
      <c r="Q3274" s="4"/>
      <c r="R3274" s="4"/>
      <c r="S3274" s="4"/>
      <c r="T3274" s="4"/>
      <c r="U3274" s="4"/>
      <c r="V3274" s="4"/>
      <c r="W3274" s="4"/>
      <c r="X3274" s="4"/>
      <c r="Y3274" s="4"/>
      <c r="Z3274" s="4"/>
      <c r="AA3274" s="4"/>
      <c r="AB3274" s="5"/>
    </row>
    <row r="3275" spans="1:28" x14ac:dyDescent="0.35">
      <c r="A3275" s="3"/>
      <c r="B3275" s="4"/>
      <c r="C3275" s="4"/>
      <c r="D3275" s="4"/>
      <c r="E3275" s="4"/>
      <c r="F3275" s="4"/>
      <c r="G3275" s="4"/>
      <c r="H3275" s="4"/>
      <c r="I3275" s="4"/>
      <c r="J3275" s="4"/>
      <c r="K3275" s="4"/>
      <c r="L3275" s="4"/>
      <c r="M3275" s="4"/>
      <c r="N3275" s="4"/>
      <c r="O3275" s="4"/>
      <c r="P3275" s="4"/>
      <c r="Q3275" s="4"/>
      <c r="R3275" s="4"/>
      <c r="S3275" s="4"/>
      <c r="T3275" s="4"/>
      <c r="U3275" s="4"/>
      <c r="V3275" s="4"/>
      <c r="W3275" s="4"/>
      <c r="X3275" s="4"/>
      <c r="Y3275" s="4"/>
      <c r="Z3275" s="4"/>
      <c r="AA3275" s="4"/>
      <c r="AB3275" s="5"/>
    </row>
    <row r="3276" spans="1:28" x14ac:dyDescent="0.35">
      <c r="A3276" s="3"/>
      <c r="B3276" s="4"/>
      <c r="C3276" s="4"/>
      <c r="D3276" s="4"/>
      <c r="E3276" s="4"/>
      <c r="F3276" s="4"/>
      <c r="G3276" s="4"/>
      <c r="H3276" s="4"/>
      <c r="I3276" s="4"/>
      <c r="J3276" s="4"/>
      <c r="K3276" s="4"/>
      <c r="L3276" s="4"/>
      <c r="M3276" s="4"/>
      <c r="N3276" s="4"/>
      <c r="O3276" s="4"/>
      <c r="P3276" s="4"/>
      <c r="Q3276" s="4"/>
      <c r="R3276" s="4"/>
      <c r="S3276" s="4"/>
      <c r="T3276" s="4"/>
      <c r="U3276" s="4"/>
      <c r="V3276" s="4"/>
      <c r="W3276" s="4"/>
      <c r="X3276" s="4"/>
      <c r="Y3276" s="4"/>
      <c r="Z3276" s="4"/>
      <c r="AA3276" s="4"/>
      <c r="AB3276" s="5"/>
    </row>
    <row r="3277" spans="1:28" x14ac:dyDescent="0.35">
      <c r="A3277" s="3"/>
      <c r="B3277" s="4"/>
      <c r="C3277" s="4"/>
      <c r="D3277" s="4"/>
      <c r="E3277" s="4"/>
      <c r="F3277" s="4"/>
      <c r="G3277" s="4"/>
      <c r="H3277" s="4"/>
      <c r="I3277" s="4"/>
      <c r="J3277" s="4"/>
      <c r="K3277" s="4"/>
      <c r="L3277" s="4"/>
      <c r="M3277" s="4"/>
      <c r="N3277" s="4"/>
      <c r="O3277" s="4"/>
      <c r="P3277" s="4"/>
      <c r="Q3277" s="4"/>
      <c r="R3277" s="4"/>
      <c r="S3277" s="4"/>
      <c r="T3277" s="4"/>
      <c r="U3277" s="4"/>
      <c r="V3277" s="4"/>
      <c r="W3277" s="4"/>
      <c r="X3277" s="4"/>
      <c r="Y3277" s="4"/>
      <c r="Z3277" s="4"/>
      <c r="AA3277" s="4"/>
      <c r="AB3277" s="5"/>
    </row>
    <row r="3278" spans="1:28" x14ac:dyDescent="0.35">
      <c r="A3278" s="3"/>
      <c r="B3278" s="4"/>
      <c r="C3278" s="4"/>
      <c r="D3278" s="4"/>
      <c r="E3278" s="4"/>
      <c r="F3278" s="4"/>
      <c r="G3278" s="4"/>
      <c r="H3278" s="4"/>
      <c r="I3278" s="4"/>
      <c r="J3278" s="4"/>
      <c r="K3278" s="4"/>
      <c r="L3278" s="4"/>
      <c r="M3278" s="4"/>
      <c r="N3278" s="4"/>
      <c r="O3278" s="4"/>
      <c r="P3278" s="4"/>
      <c r="Q3278" s="4"/>
      <c r="R3278" s="4"/>
      <c r="S3278" s="4"/>
      <c r="T3278" s="4"/>
      <c r="U3278" s="4"/>
      <c r="V3278" s="4"/>
      <c r="W3278" s="4"/>
      <c r="X3278" s="4"/>
      <c r="Y3278" s="4"/>
      <c r="Z3278" s="4"/>
      <c r="AA3278" s="4"/>
      <c r="AB3278" s="5"/>
    </row>
    <row r="3279" spans="1:28" x14ac:dyDescent="0.35">
      <c r="A3279" s="3"/>
      <c r="B3279" s="4"/>
      <c r="C3279" s="4"/>
      <c r="D3279" s="4"/>
      <c r="E3279" s="4"/>
      <c r="F3279" s="4"/>
      <c r="G3279" s="4"/>
      <c r="H3279" s="4"/>
      <c r="I3279" s="4"/>
      <c r="J3279" s="4"/>
      <c r="K3279" s="4"/>
      <c r="L3279" s="4"/>
      <c r="M3279" s="4"/>
      <c r="N3279" s="4"/>
      <c r="O3279" s="4"/>
      <c r="P3279" s="4"/>
      <c r="Q3279" s="4"/>
      <c r="R3279" s="4"/>
      <c r="S3279" s="4"/>
      <c r="T3279" s="4"/>
      <c r="U3279" s="4"/>
      <c r="V3279" s="4"/>
      <c r="W3279" s="4"/>
      <c r="X3279" s="4"/>
      <c r="Y3279" s="4"/>
      <c r="Z3279" s="4"/>
      <c r="AA3279" s="4"/>
      <c r="AB3279" s="5"/>
    </row>
    <row r="3280" spans="1:28" x14ac:dyDescent="0.35">
      <c r="A3280" s="3"/>
      <c r="B3280" s="4"/>
      <c r="C3280" s="4"/>
      <c r="D3280" s="4"/>
      <c r="E3280" s="4"/>
      <c r="F3280" s="4"/>
      <c r="G3280" s="4"/>
      <c r="H3280" s="4"/>
      <c r="I3280" s="4"/>
      <c r="J3280" s="4"/>
      <c r="K3280" s="4"/>
      <c r="L3280" s="4"/>
      <c r="M3280" s="4"/>
      <c r="N3280" s="4"/>
      <c r="O3280" s="4"/>
      <c r="P3280" s="4"/>
      <c r="Q3280" s="4"/>
      <c r="R3280" s="4"/>
      <c r="S3280" s="4"/>
      <c r="T3280" s="4"/>
      <c r="U3280" s="4"/>
      <c r="V3280" s="4"/>
      <c r="W3280" s="4"/>
      <c r="X3280" s="4"/>
      <c r="Y3280" s="4"/>
      <c r="Z3280" s="4"/>
      <c r="AA3280" s="4"/>
      <c r="AB3280" s="5"/>
    </row>
    <row r="3281" spans="1:28" x14ac:dyDescent="0.35">
      <c r="A3281" s="3"/>
      <c r="B3281" s="4"/>
      <c r="C3281" s="4"/>
      <c r="D3281" s="4"/>
      <c r="E3281" s="4"/>
      <c r="F3281" s="4"/>
      <c r="G3281" s="4"/>
      <c r="H3281" s="4"/>
      <c r="I3281" s="4"/>
      <c r="J3281" s="4"/>
      <c r="K3281" s="4"/>
      <c r="L3281" s="4"/>
      <c r="M3281" s="4"/>
      <c r="N3281" s="4"/>
      <c r="O3281" s="4"/>
      <c r="P3281" s="4"/>
      <c r="Q3281" s="4"/>
      <c r="R3281" s="4"/>
      <c r="S3281" s="4"/>
      <c r="T3281" s="4"/>
      <c r="U3281" s="4"/>
      <c r="V3281" s="4"/>
      <c r="W3281" s="4"/>
      <c r="X3281" s="4"/>
      <c r="Y3281" s="4"/>
      <c r="Z3281" s="4"/>
      <c r="AA3281" s="4"/>
      <c r="AB3281" s="5"/>
    </row>
    <row r="3282" spans="1:28" x14ac:dyDescent="0.35">
      <c r="A3282" s="3"/>
      <c r="B3282" s="4"/>
      <c r="C3282" s="4"/>
      <c r="D3282" s="4"/>
      <c r="E3282" s="4"/>
      <c r="F3282" s="4"/>
      <c r="G3282" s="4"/>
      <c r="H3282" s="4"/>
      <c r="I3282" s="4"/>
      <c r="J3282" s="4"/>
      <c r="K3282" s="4"/>
      <c r="L3282" s="4"/>
      <c r="M3282" s="4"/>
      <c r="N3282" s="4"/>
      <c r="O3282" s="4"/>
      <c r="P3282" s="4"/>
      <c r="Q3282" s="4"/>
      <c r="R3282" s="4"/>
      <c r="S3282" s="4"/>
      <c r="T3282" s="4"/>
      <c r="U3282" s="4"/>
      <c r="V3282" s="4"/>
      <c r="W3282" s="4"/>
      <c r="X3282" s="4"/>
      <c r="Y3282" s="4"/>
      <c r="Z3282" s="4"/>
      <c r="AA3282" s="4"/>
      <c r="AB3282" s="5"/>
    </row>
    <row r="3283" spans="1:28" x14ac:dyDescent="0.35">
      <c r="A3283" s="3"/>
      <c r="B3283" s="4"/>
      <c r="C3283" s="4"/>
      <c r="D3283" s="4"/>
      <c r="E3283" s="4"/>
      <c r="F3283" s="4"/>
      <c r="G3283" s="4"/>
      <c r="H3283" s="4"/>
      <c r="I3283" s="4"/>
      <c r="J3283" s="4"/>
      <c r="K3283" s="4"/>
      <c r="L3283" s="4"/>
      <c r="M3283" s="4"/>
      <c r="N3283" s="4"/>
      <c r="O3283" s="4"/>
      <c r="P3283" s="4"/>
      <c r="Q3283" s="4"/>
      <c r="R3283" s="4"/>
      <c r="S3283" s="4"/>
      <c r="T3283" s="4"/>
      <c r="U3283" s="4"/>
      <c r="V3283" s="4"/>
      <c r="W3283" s="4"/>
      <c r="X3283" s="4"/>
      <c r="Y3283" s="4"/>
      <c r="Z3283" s="4"/>
      <c r="AA3283" s="4"/>
      <c r="AB3283" s="5"/>
    </row>
    <row r="3284" spans="1:28" x14ac:dyDescent="0.35">
      <c r="A3284" s="3"/>
      <c r="B3284" s="4"/>
      <c r="C3284" s="4"/>
      <c r="D3284" s="4"/>
      <c r="E3284" s="4"/>
      <c r="F3284" s="4"/>
      <c r="G3284" s="4"/>
      <c r="H3284" s="4"/>
      <c r="I3284" s="4"/>
      <c r="J3284" s="4"/>
      <c r="K3284" s="4"/>
      <c r="L3284" s="4"/>
      <c r="M3284" s="4"/>
      <c r="N3284" s="4"/>
      <c r="O3284" s="4"/>
      <c r="P3284" s="4"/>
      <c r="Q3284" s="4"/>
      <c r="R3284" s="4"/>
      <c r="S3284" s="4"/>
      <c r="T3284" s="4"/>
      <c r="U3284" s="4"/>
      <c r="V3284" s="4"/>
      <c r="W3284" s="4"/>
      <c r="X3284" s="4"/>
      <c r="Y3284" s="4"/>
      <c r="Z3284" s="4"/>
      <c r="AA3284" s="4"/>
      <c r="AB3284" s="5"/>
    </row>
    <row r="3285" spans="1:28" x14ac:dyDescent="0.35">
      <c r="A3285" s="3"/>
      <c r="B3285" s="4"/>
      <c r="C3285" s="4"/>
      <c r="D3285" s="4"/>
      <c r="E3285" s="4"/>
      <c r="F3285" s="4"/>
      <c r="G3285" s="4"/>
      <c r="H3285" s="4"/>
      <c r="I3285" s="4"/>
      <c r="J3285" s="4"/>
      <c r="K3285" s="4"/>
      <c r="L3285" s="4"/>
      <c r="M3285" s="4"/>
      <c r="N3285" s="4"/>
      <c r="O3285" s="4"/>
      <c r="P3285" s="4"/>
      <c r="Q3285" s="4"/>
      <c r="R3285" s="4"/>
      <c r="S3285" s="4"/>
      <c r="T3285" s="4"/>
      <c r="U3285" s="4"/>
      <c r="V3285" s="4"/>
      <c r="W3285" s="4"/>
      <c r="X3285" s="4"/>
      <c r="Y3285" s="4"/>
      <c r="Z3285" s="4"/>
      <c r="AA3285" s="4"/>
      <c r="AB3285" s="5"/>
    </row>
    <row r="3286" spans="1:28" x14ac:dyDescent="0.35">
      <c r="A3286" s="3"/>
      <c r="B3286" s="4"/>
      <c r="C3286" s="4"/>
      <c r="D3286" s="4"/>
      <c r="E3286" s="4"/>
      <c r="F3286" s="4"/>
      <c r="G3286" s="4"/>
      <c r="H3286" s="4"/>
      <c r="I3286" s="4"/>
      <c r="J3286" s="4"/>
      <c r="K3286" s="4"/>
      <c r="L3286" s="4"/>
      <c r="M3286" s="4"/>
      <c r="N3286" s="4"/>
      <c r="O3286" s="4"/>
      <c r="P3286" s="4"/>
      <c r="Q3286" s="4"/>
      <c r="R3286" s="4"/>
      <c r="S3286" s="4"/>
      <c r="T3286" s="4"/>
      <c r="U3286" s="4"/>
      <c r="V3286" s="4"/>
      <c r="W3286" s="4"/>
      <c r="X3286" s="4"/>
      <c r="Y3286" s="4"/>
      <c r="Z3286" s="4"/>
      <c r="AA3286" s="4"/>
      <c r="AB3286" s="5"/>
    </row>
    <row r="3287" spans="1:28" x14ac:dyDescent="0.35">
      <c r="A3287" s="3"/>
      <c r="B3287" s="4"/>
      <c r="C3287" s="4"/>
      <c r="D3287" s="4"/>
      <c r="E3287" s="4"/>
      <c r="F3287" s="4"/>
      <c r="G3287" s="4"/>
      <c r="H3287" s="4"/>
      <c r="I3287" s="4"/>
      <c r="J3287" s="4"/>
      <c r="K3287" s="4"/>
      <c r="L3287" s="4"/>
      <c r="M3287" s="4"/>
      <c r="N3287" s="4"/>
      <c r="O3287" s="4"/>
      <c r="P3287" s="4"/>
      <c r="Q3287" s="4"/>
      <c r="R3287" s="4"/>
      <c r="S3287" s="4"/>
      <c r="T3287" s="4"/>
      <c r="U3287" s="4"/>
      <c r="V3287" s="4"/>
      <c r="W3287" s="4"/>
      <c r="X3287" s="4"/>
      <c r="Y3287" s="4"/>
      <c r="Z3287" s="4"/>
      <c r="AA3287" s="4"/>
      <c r="AB3287" s="5"/>
    </row>
    <row r="3288" spans="1:28" x14ac:dyDescent="0.35">
      <c r="A3288" s="3"/>
      <c r="B3288" s="4"/>
      <c r="C3288" s="4"/>
      <c r="D3288" s="4"/>
      <c r="E3288" s="4"/>
      <c r="F3288" s="4"/>
      <c r="G3288" s="4"/>
      <c r="H3288" s="4"/>
      <c r="I3288" s="4"/>
      <c r="J3288" s="4"/>
      <c r="K3288" s="4"/>
      <c r="L3288" s="4"/>
      <c r="M3288" s="4"/>
      <c r="N3288" s="4"/>
      <c r="O3288" s="4"/>
      <c r="P3288" s="4"/>
      <c r="Q3288" s="4"/>
      <c r="R3288" s="4"/>
      <c r="S3288" s="4"/>
      <c r="T3288" s="4"/>
      <c r="U3288" s="4"/>
      <c r="V3288" s="4"/>
      <c r="W3288" s="4"/>
      <c r="X3288" s="4"/>
      <c r="Y3288" s="4"/>
      <c r="Z3288" s="4"/>
      <c r="AA3288" s="4"/>
      <c r="AB3288" s="5"/>
    </row>
    <row r="3289" spans="1:28" x14ac:dyDescent="0.35">
      <c r="A3289" s="3"/>
      <c r="B3289" s="4"/>
      <c r="C3289" s="4"/>
      <c r="D3289" s="4"/>
      <c r="E3289" s="4"/>
      <c r="F3289" s="4"/>
      <c r="G3289" s="4"/>
      <c r="H3289" s="4"/>
      <c r="I3289" s="4"/>
      <c r="J3289" s="4"/>
      <c r="K3289" s="4"/>
      <c r="L3289" s="4"/>
      <c r="M3289" s="4"/>
      <c r="N3289" s="4"/>
      <c r="O3289" s="4"/>
      <c r="P3289" s="4"/>
      <c r="Q3289" s="4"/>
      <c r="R3289" s="4"/>
      <c r="S3289" s="4"/>
      <c r="T3289" s="4"/>
      <c r="U3289" s="4"/>
      <c r="V3289" s="4"/>
      <c r="W3289" s="4"/>
      <c r="X3289" s="4"/>
      <c r="Y3289" s="4"/>
      <c r="Z3289" s="4"/>
      <c r="AA3289" s="4"/>
      <c r="AB3289" s="5"/>
    </row>
    <row r="3290" spans="1:28" x14ac:dyDescent="0.35">
      <c r="A3290" s="3"/>
      <c r="B3290" s="4"/>
      <c r="C3290" s="4"/>
      <c r="D3290" s="4"/>
      <c r="E3290" s="4"/>
      <c r="F3290" s="4"/>
      <c r="G3290" s="4"/>
      <c r="H3290" s="4"/>
      <c r="I3290" s="4"/>
      <c r="J3290" s="4"/>
      <c r="K3290" s="4"/>
      <c r="L3290" s="4"/>
      <c r="M3290" s="4"/>
      <c r="N3290" s="4"/>
      <c r="O3290" s="4"/>
      <c r="P3290" s="4"/>
      <c r="Q3290" s="4"/>
      <c r="R3290" s="4"/>
      <c r="S3290" s="4"/>
      <c r="T3290" s="4"/>
      <c r="U3290" s="4"/>
      <c r="V3290" s="4"/>
      <c r="W3290" s="4"/>
      <c r="X3290" s="4"/>
      <c r="Y3290" s="4"/>
      <c r="Z3290" s="4"/>
      <c r="AA3290" s="4"/>
      <c r="AB3290" s="5"/>
    </row>
    <row r="3291" spans="1:28" x14ac:dyDescent="0.35">
      <c r="A3291" s="3"/>
      <c r="B3291" s="4"/>
      <c r="C3291" s="4"/>
      <c r="D3291" s="4"/>
      <c r="E3291" s="4"/>
      <c r="F3291" s="4"/>
      <c r="G3291" s="4"/>
      <c r="H3291" s="4"/>
      <c r="I3291" s="4"/>
      <c r="J3291" s="4"/>
      <c r="K3291" s="4"/>
      <c r="L3291" s="4"/>
      <c r="M3291" s="4"/>
      <c r="N3291" s="4"/>
      <c r="O3291" s="4"/>
      <c r="P3291" s="4"/>
      <c r="Q3291" s="4"/>
      <c r="R3291" s="4"/>
      <c r="S3291" s="4"/>
      <c r="T3291" s="4"/>
      <c r="U3291" s="4"/>
      <c r="V3291" s="4"/>
      <c r="W3291" s="4"/>
      <c r="X3291" s="4"/>
      <c r="Y3291" s="4"/>
      <c r="Z3291" s="4"/>
      <c r="AA3291" s="4"/>
      <c r="AB3291" s="5"/>
    </row>
    <row r="3292" spans="1:28" x14ac:dyDescent="0.35">
      <c r="A3292" s="3"/>
      <c r="B3292" s="4"/>
      <c r="C3292" s="4"/>
      <c r="D3292" s="4"/>
      <c r="E3292" s="4"/>
      <c r="F3292" s="4"/>
      <c r="G3292" s="4"/>
      <c r="H3292" s="4"/>
      <c r="I3292" s="4"/>
      <c r="J3292" s="4"/>
      <c r="K3292" s="4"/>
      <c r="L3292" s="4"/>
      <c r="M3292" s="4"/>
      <c r="N3292" s="4"/>
      <c r="O3292" s="4"/>
      <c r="P3292" s="4"/>
      <c r="Q3292" s="4"/>
      <c r="R3292" s="4"/>
      <c r="S3292" s="4"/>
      <c r="T3292" s="4"/>
      <c r="U3292" s="4"/>
      <c r="V3292" s="4"/>
      <c r="W3292" s="4"/>
      <c r="X3292" s="4"/>
      <c r="Y3292" s="4"/>
      <c r="Z3292" s="4"/>
      <c r="AA3292" s="4"/>
      <c r="AB3292" s="5"/>
    </row>
    <row r="3293" spans="1:28" x14ac:dyDescent="0.35">
      <c r="A3293" s="3"/>
      <c r="B3293" s="4"/>
      <c r="C3293" s="4"/>
      <c r="D3293" s="4"/>
      <c r="E3293" s="4"/>
      <c r="F3293" s="4"/>
      <c r="G3293" s="4"/>
      <c r="H3293" s="4"/>
      <c r="I3293" s="4"/>
      <c r="J3293" s="4"/>
      <c r="K3293" s="4"/>
      <c r="L3293" s="4"/>
      <c r="M3293" s="4"/>
      <c r="N3293" s="4"/>
      <c r="O3293" s="4"/>
      <c r="P3293" s="4"/>
      <c r="Q3293" s="4"/>
      <c r="R3293" s="4"/>
      <c r="S3293" s="4"/>
      <c r="T3293" s="4"/>
      <c r="U3293" s="4"/>
      <c r="V3293" s="4"/>
      <c r="W3293" s="4"/>
      <c r="X3293" s="4"/>
      <c r="Y3293" s="4"/>
      <c r="Z3293" s="4"/>
      <c r="AA3293" s="4"/>
      <c r="AB3293" s="5"/>
    </row>
    <row r="3294" spans="1:28" x14ac:dyDescent="0.35">
      <c r="A3294" s="3"/>
      <c r="B3294" s="4"/>
      <c r="C3294" s="4"/>
      <c r="D3294" s="4"/>
      <c r="E3294" s="4"/>
      <c r="F3294" s="4"/>
      <c r="G3294" s="4"/>
      <c r="H3294" s="4"/>
      <c r="I3294" s="4"/>
      <c r="J3294" s="4"/>
      <c r="K3294" s="4"/>
      <c r="L3294" s="4"/>
      <c r="M3294" s="4"/>
      <c r="N3294" s="4"/>
      <c r="O3294" s="4"/>
      <c r="P3294" s="4"/>
      <c r="Q3294" s="4"/>
      <c r="R3294" s="4"/>
      <c r="S3294" s="4"/>
      <c r="T3294" s="4"/>
      <c r="U3294" s="4"/>
      <c r="V3294" s="4"/>
      <c r="W3294" s="4"/>
      <c r="X3294" s="4"/>
      <c r="Y3294" s="4"/>
      <c r="Z3294" s="4"/>
      <c r="AA3294" s="4"/>
      <c r="AB3294" s="5"/>
    </row>
    <row r="3295" spans="1:28" x14ac:dyDescent="0.35">
      <c r="A3295" s="3"/>
      <c r="B3295" s="4"/>
      <c r="C3295" s="4"/>
      <c r="D3295" s="4"/>
      <c r="E3295" s="4"/>
      <c r="F3295" s="4"/>
      <c r="G3295" s="4"/>
      <c r="H3295" s="4"/>
      <c r="I3295" s="4"/>
      <c r="J3295" s="4"/>
      <c r="K3295" s="4"/>
      <c r="L3295" s="4"/>
      <c r="M3295" s="4"/>
      <c r="N3295" s="4"/>
      <c r="O3295" s="4"/>
      <c r="P3295" s="4"/>
      <c r="Q3295" s="4"/>
      <c r="R3295" s="4"/>
      <c r="S3295" s="4"/>
      <c r="T3295" s="4"/>
      <c r="U3295" s="4"/>
      <c r="V3295" s="4"/>
      <c r="W3295" s="4"/>
      <c r="X3295" s="4"/>
      <c r="Y3295" s="4"/>
      <c r="Z3295" s="4"/>
      <c r="AA3295" s="4"/>
      <c r="AB3295" s="5"/>
    </row>
    <row r="3296" spans="1:28" x14ac:dyDescent="0.35">
      <c r="A3296" s="3"/>
      <c r="B3296" s="4"/>
      <c r="C3296" s="4"/>
      <c r="D3296" s="4"/>
      <c r="E3296" s="4"/>
      <c r="F3296" s="4"/>
      <c r="G3296" s="4"/>
      <c r="H3296" s="4"/>
      <c r="I3296" s="4"/>
      <c r="J3296" s="4"/>
      <c r="K3296" s="4"/>
      <c r="L3296" s="4"/>
      <c r="M3296" s="4"/>
      <c r="N3296" s="4"/>
      <c r="O3296" s="4"/>
      <c r="P3296" s="4"/>
      <c r="Q3296" s="4"/>
      <c r="R3296" s="4"/>
      <c r="S3296" s="4"/>
      <c r="T3296" s="4"/>
      <c r="U3296" s="4"/>
      <c r="V3296" s="4"/>
      <c r="W3296" s="4"/>
      <c r="X3296" s="4"/>
      <c r="Y3296" s="4"/>
      <c r="Z3296" s="4"/>
      <c r="AA3296" s="4"/>
      <c r="AB3296" s="5"/>
    </row>
    <row r="3297" spans="1:28" x14ac:dyDescent="0.35">
      <c r="A3297" s="3"/>
      <c r="B3297" s="4"/>
      <c r="C3297" s="4"/>
      <c r="D3297" s="4"/>
      <c r="E3297" s="4"/>
      <c r="F3297" s="4"/>
      <c r="G3297" s="4"/>
      <c r="H3297" s="4"/>
      <c r="I3297" s="4"/>
      <c r="J3297" s="4"/>
      <c r="K3297" s="4"/>
      <c r="L3297" s="4"/>
      <c r="M3297" s="4"/>
      <c r="N3297" s="4"/>
      <c r="O3297" s="4"/>
      <c r="P3297" s="4"/>
      <c r="Q3297" s="4"/>
      <c r="R3297" s="4"/>
      <c r="S3297" s="4"/>
      <c r="T3297" s="4"/>
      <c r="U3297" s="4"/>
      <c r="V3297" s="4"/>
      <c r="W3297" s="4"/>
      <c r="X3297" s="4"/>
      <c r="Y3297" s="4"/>
      <c r="Z3297" s="4"/>
      <c r="AA3297" s="4"/>
      <c r="AB3297" s="5"/>
    </row>
    <row r="3298" spans="1:28" x14ac:dyDescent="0.35">
      <c r="A3298" s="3"/>
      <c r="B3298" s="4"/>
      <c r="C3298" s="4"/>
      <c r="D3298" s="4"/>
      <c r="E3298" s="4"/>
      <c r="F3298" s="4"/>
      <c r="G3298" s="4"/>
      <c r="H3298" s="4"/>
      <c r="I3298" s="4"/>
      <c r="J3298" s="4"/>
      <c r="K3298" s="4"/>
      <c r="L3298" s="4"/>
      <c r="M3298" s="4"/>
      <c r="N3298" s="4"/>
      <c r="O3298" s="4"/>
      <c r="P3298" s="4"/>
      <c r="Q3298" s="4"/>
      <c r="R3298" s="4"/>
      <c r="S3298" s="4"/>
      <c r="T3298" s="4"/>
      <c r="U3298" s="4"/>
      <c r="V3298" s="4"/>
      <c r="W3298" s="4"/>
      <c r="X3298" s="4"/>
      <c r="Y3298" s="4"/>
      <c r="Z3298" s="4"/>
      <c r="AA3298" s="4"/>
      <c r="AB3298" s="5"/>
    </row>
    <row r="3299" spans="1:28" x14ac:dyDescent="0.35">
      <c r="A3299" s="3"/>
      <c r="B3299" s="4"/>
      <c r="C3299" s="4"/>
      <c r="D3299" s="4"/>
      <c r="E3299" s="4"/>
      <c r="F3299" s="4"/>
      <c r="G3299" s="4"/>
      <c r="H3299" s="4"/>
      <c r="I3299" s="4"/>
      <c r="J3299" s="4"/>
      <c r="K3299" s="4"/>
      <c r="L3299" s="4"/>
      <c r="M3299" s="4"/>
      <c r="N3299" s="4"/>
      <c r="O3299" s="4"/>
      <c r="P3299" s="4"/>
      <c r="Q3299" s="4"/>
      <c r="R3299" s="4"/>
      <c r="S3299" s="4"/>
      <c r="T3299" s="4"/>
      <c r="U3299" s="4"/>
      <c r="V3299" s="4"/>
      <c r="W3299" s="4"/>
      <c r="X3299" s="4"/>
      <c r="Y3299" s="4"/>
      <c r="Z3299" s="4"/>
      <c r="AA3299" s="4"/>
      <c r="AB3299" s="5"/>
    </row>
    <row r="3300" spans="1:28" x14ac:dyDescent="0.35">
      <c r="A3300" s="3"/>
      <c r="B3300" s="4"/>
      <c r="C3300" s="4"/>
      <c r="D3300" s="4"/>
      <c r="E3300" s="4"/>
      <c r="F3300" s="4"/>
      <c r="G3300" s="4"/>
      <c r="H3300" s="4"/>
      <c r="I3300" s="4"/>
      <c r="J3300" s="4"/>
      <c r="K3300" s="4"/>
      <c r="L3300" s="4"/>
      <c r="M3300" s="4"/>
      <c r="N3300" s="4"/>
      <c r="O3300" s="4"/>
      <c r="P3300" s="4"/>
      <c r="Q3300" s="4"/>
      <c r="R3300" s="4"/>
      <c r="S3300" s="4"/>
      <c r="T3300" s="4"/>
      <c r="U3300" s="4"/>
      <c r="V3300" s="4"/>
      <c r="W3300" s="4"/>
      <c r="X3300" s="4"/>
      <c r="Y3300" s="4"/>
      <c r="Z3300" s="4"/>
      <c r="AA3300" s="4"/>
      <c r="AB3300" s="5"/>
    </row>
    <row r="3301" spans="1:28" x14ac:dyDescent="0.35">
      <c r="A3301" s="3"/>
      <c r="B3301" s="4"/>
      <c r="C3301" s="4"/>
      <c r="D3301" s="4"/>
      <c r="E3301" s="4"/>
      <c r="F3301" s="4"/>
      <c r="G3301" s="4"/>
      <c r="H3301" s="4"/>
      <c r="I3301" s="4"/>
      <c r="J3301" s="4"/>
      <c r="K3301" s="4"/>
      <c r="L3301" s="4"/>
      <c r="M3301" s="4"/>
      <c r="N3301" s="4"/>
      <c r="O3301" s="4"/>
      <c r="P3301" s="4"/>
      <c r="Q3301" s="4"/>
      <c r="R3301" s="4"/>
      <c r="S3301" s="4"/>
      <c r="T3301" s="4"/>
      <c r="U3301" s="4"/>
      <c r="V3301" s="4"/>
      <c r="W3301" s="4"/>
      <c r="X3301" s="4"/>
      <c r="Y3301" s="4"/>
      <c r="Z3301" s="4"/>
      <c r="AA3301" s="4"/>
      <c r="AB3301" s="5"/>
    </row>
    <row r="3302" spans="1:28" x14ac:dyDescent="0.35">
      <c r="A3302" s="3"/>
      <c r="B3302" s="4"/>
      <c r="C3302" s="4"/>
      <c r="D3302" s="4"/>
      <c r="E3302" s="4"/>
      <c r="F3302" s="4"/>
      <c r="G3302" s="4"/>
      <c r="H3302" s="4"/>
      <c r="I3302" s="4"/>
      <c r="J3302" s="4"/>
      <c r="K3302" s="4"/>
      <c r="L3302" s="4"/>
      <c r="M3302" s="4"/>
      <c r="N3302" s="4"/>
      <c r="O3302" s="4"/>
      <c r="P3302" s="4"/>
      <c r="Q3302" s="4"/>
      <c r="R3302" s="4"/>
      <c r="S3302" s="4"/>
      <c r="T3302" s="4"/>
      <c r="U3302" s="4"/>
      <c r="V3302" s="4"/>
      <c r="W3302" s="4"/>
      <c r="X3302" s="4"/>
      <c r="Y3302" s="4"/>
      <c r="Z3302" s="4"/>
      <c r="AA3302" s="4"/>
      <c r="AB3302" s="5"/>
    </row>
    <row r="3303" spans="1:28" x14ac:dyDescent="0.35">
      <c r="A3303" s="3"/>
      <c r="B3303" s="4"/>
      <c r="C3303" s="4"/>
      <c r="D3303" s="4"/>
      <c r="E3303" s="4"/>
      <c r="F3303" s="4"/>
      <c r="G3303" s="4"/>
      <c r="H3303" s="4"/>
      <c r="I3303" s="4"/>
      <c r="J3303" s="4"/>
      <c r="K3303" s="4"/>
      <c r="L3303" s="4"/>
      <c r="M3303" s="4"/>
      <c r="N3303" s="4"/>
      <c r="O3303" s="4"/>
      <c r="P3303" s="4"/>
      <c r="Q3303" s="4"/>
      <c r="R3303" s="4"/>
      <c r="S3303" s="4"/>
      <c r="T3303" s="4"/>
      <c r="U3303" s="4"/>
      <c r="V3303" s="4"/>
      <c r="W3303" s="4"/>
      <c r="X3303" s="4"/>
      <c r="Y3303" s="4"/>
      <c r="Z3303" s="4"/>
      <c r="AA3303" s="4"/>
      <c r="AB3303" s="5"/>
    </row>
    <row r="3304" spans="1:28" x14ac:dyDescent="0.35">
      <c r="A3304" s="3"/>
      <c r="B3304" s="4"/>
      <c r="C3304" s="4"/>
      <c r="D3304" s="4"/>
      <c r="E3304" s="4"/>
      <c r="F3304" s="4"/>
      <c r="G3304" s="4"/>
      <c r="H3304" s="4"/>
      <c r="I3304" s="4"/>
      <c r="J3304" s="4"/>
      <c r="K3304" s="4"/>
      <c r="L3304" s="4"/>
      <c r="M3304" s="4"/>
      <c r="N3304" s="4"/>
      <c r="O3304" s="4"/>
      <c r="P3304" s="4"/>
      <c r="Q3304" s="4"/>
      <c r="R3304" s="4"/>
      <c r="S3304" s="4"/>
      <c r="T3304" s="4"/>
      <c r="U3304" s="4"/>
      <c r="V3304" s="4"/>
      <c r="W3304" s="4"/>
      <c r="X3304" s="4"/>
      <c r="Y3304" s="4"/>
      <c r="Z3304" s="4"/>
      <c r="AA3304" s="4"/>
      <c r="AB3304" s="5"/>
    </row>
    <row r="3305" spans="1:28" x14ac:dyDescent="0.35">
      <c r="A3305" s="3"/>
      <c r="B3305" s="4"/>
      <c r="C3305" s="4"/>
      <c r="D3305" s="4"/>
      <c r="E3305" s="4"/>
      <c r="F3305" s="4"/>
      <c r="G3305" s="4"/>
      <c r="H3305" s="4"/>
      <c r="I3305" s="4"/>
      <c r="J3305" s="4"/>
      <c r="K3305" s="4"/>
      <c r="L3305" s="4"/>
      <c r="M3305" s="4"/>
      <c r="N3305" s="4"/>
      <c r="O3305" s="4"/>
      <c r="P3305" s="4"/>
      <c r="Q3305" s="4"/>
      <c r="R3305" s="4"/>
      <c r="S3305" s="4"/>
      <c r="T3305" s="4"/>
      <c r="U3305" s="4"/>
      <c r="V3305" s="4"/>
      <c r="W3305" s="4"/>
      <c r="X3305" s="4"/>
      <c r="Y3305" s="4"/>
      <c r="Z3305" s="4"/>
      <c r="AA3305" s="4"/>
      <c r="AB3305" s="5"/>
    </row>
    <row r="3306" spans="1:28" x14ac:dyDescent="0.35">
      <c r="A3306" s="3"/>
      <c r="B3306" s="4"/>
      <c r="C3306" s="4"/>
      <c r="D3306" s="4"/>
      <c r="E3306" s="4"/>
      <c r="F3306" s="4"/>
      <c r="G3306" s="4"/>
      <c r="H3306" s="4"/>
      <c r="I3306" s="4"/>
      <c r="J3306" s="4"/>
      <c r="K3306" s="4"/>
      <c r="L3306" s="4"/>
      <c r="M3306" s="4"/>
      <c r="N3306" s="4"/>
      <c r="O3306" s="4"/>
      <c r="P3306" s="4"/>
      <c r="Q3306" s="4"/>
      <c r="R3306" s="4"/>
      <c r="S3306" s="4"/>
      <c r="T3306" s="4"/>
      <c r="U3306" s="4"/>
      <c r="V3306" s="4"/>
      <c r="W3306" s="4"/>
      <c r="X3306" s="4"/>
      <c r="Y3306" s="4"/>
      <c r="Z3306" s="4"/>
      <c r="AA3306" s="4"/>
      <c r="AB3306" s="5"/>
    </row>
    <row r="3307" spans="1:28" x14ac:dyDescent="0.35">
      <c r="A3307" s="3"/>
      <c r="B3307" s="4"/>
      <c r="C3307" s="4"/>
      <c r="D3307" s="4"/>
      <c r="E3307" s="4"/>
      <c r="F3307" s="4"/>
      <c r="G3307" s="4"/>
      <c r="H3307" s="4"/>
      <c r="I3307" s="4"/>
      <c r="J3307" s="4"/>
      <c r="K3307" s="4"/>
      <c r="L3307" s="4"/>
      <c r="M3307" s="4"/>
      <c r="N3307" s="4"/>
      <c r="O3307" s="4"/>
      <c r="P3307" s="4"/>
      <c r="Q3307" s="4"/>
      <c r="R3307" s="4"/>
      <c r="S3307" s="4"/>
      <c r="T3307" s="4"/>
      <c r="U3307" s="4"/>
      <c r="V3307" s="4"/>
      <c r="W3307" s="4"/>
      <c r="X3307" s="4"/>
      <c r="Y3307" s="4"/>
      <c r="Z3307" s="4"/>
      <c r="AA3307" s="4"/>
      <c r="AB3307" s="5"/>
    </row>
    <row r="3308" spans="1:28" x14ac:dyDescent="0.35">
      <c r="A3308" s="3"/>
      <c r="B3308" s="4"/>
      <c r="C3308" s="4"/>
      <c r="D3308" s="4"/>
      <c r="E3308" s="4"/>
      <c r="F3308" s="4"/>
      <c r="G3308" s="4"/>
      <c r="H3308" s="4"/>
      <c r="I3308" s="4"/>
      <c r="J3308" s="4"/>
      <c r="K3308" s="4"/>
      <c r="L3308" s="4"/>
      <c r="M3308" s="4"/>
      <c r="N3308" s="4"/>
      <c r="O3308" s="4"/>
      <c r="P3308" s="4"/>
      <c r="Q3308" s="4"/>
      <c r="R3308" s="4"/>
      <c r="S3308" s="4"/>
      <c r="T3308" s="4"/>
      <c r="U3308" s="4"/>
      <c r="V3308" s="4"/>
      <c r="W3308" s="4"/>
      <c r="X3308" s="4"/>
      <c r="Y3308" s="4"/>
      <c r="Z3308" s="4"/>
      <c r="AA3308" s="4"/>
      <c r="AB3308" s="5"/>
    </row>
    <row r="3309" spans="1:28" x14ac:dyDescent="0.35">
      <c r="A3309" s="3"/>
      <c r="B3309" s="4"/>
      <c r="C3309" s="4"/>
      <c r="D3309" s="4"/>
      <c r="E3309" s="4"/>
      <c r="F3309" s="4"/>
      <c r="G3309" s="4"/>
      <c r="H3309" s="4"/>
      <c r="I3309" s="4"/>
      <c r="J3309" s="4"/>
      <c r="K3309" s="4"/>
      <c r="L3309" s="4"/>
      <c r="M3309" s="4"/>
      <c r="N3309" s="4"/>
      <c r="O3309" s="4"/>
      <c r="P3309" s="4"/>
      <c r="Q3309" s="4"/>
      <c r="R3309" s="4"/>
      <c r="S3309" s="4"/>
      <c r="T3309" s="4"/>
      <c r="U3309" s="4"/>
      <c r="V3309" s="4"/>
      <c r="W3309" s="4"/>
      <c r="X3309" s="4"/>
      <c r="Y3309" s="4"/>
      <c r="Z3309" s="4"/>
      <c r="AA3309" s="4"/>
      <c r="AB3309" s="5"/>
    </row>
    <row r="3310" spans="1:28" x14ac:dyDescent="0.35">
      <c r="A3310" s="3"/>
      <c r="B3310" s="4"/>
      <c r="C3310" s="4"/>
      <c r="D3310" s="4"/>
      <c r="E3310" s="4"/>
      <c r="F3310" s="4"/>
      <c r="G3310" s="4"/>
      <c r="H3310" s="4"/>
      <c r="I3310" s="4"/>
      <c r="J3310" s="4"/>
      <c r="K3310" s="4"/>
      <c r="L3310" s="4"/>
      <c r="M3310" s="4"/>
      <c r="N3310" s="4"/>
      <c r="O3310" s="4"/>
      <c r="P3310" s="4"/>
      <c r="Q3310" s="4"/>
      <c r="R3310" s="4"/>
      <c r="S3310" s="4"/>
      <c r="T3310" s="4"/>
      <c r="U3310" s="4"/>
      <c r="V3310" s="4"/>
      <c r="W3310" s="4"/>
      <c r="X3310" s="4"/>
      <c r="Y3310" s="4"/>
      <c r="Z3310" s="4"/>
      <c r="AA3310" s="4"/>
      <c r="AB3310" s="5"/>
    </row>
    <row r="3311" spans="1:28" x14ac:dyDescent="0.35">
      <c r="A3311" s="3"/>
      <c r="B3311" s="4"/>
      <c r="C3311" s="4"/>
      <c r="D3311" s="4"/>
      <c r="E3311" s="4"/>
      <c r="F3311" s="4"/>
      <c r="G3311" s="4"/>
      <c r="H3311" s="4"/>
      <c r="I3311" s="4"/>
      <c r="J3311" s="4"/>
      <c r="K3311" s="4"/>
      <c r="L3311" s="4"/>
      <c r="M3311" s="4"/>
      <c r="N3311" s="4"/>
      <c r="O3311" s="4"/>
      <c r="P3311" s="4"/>
      <c r="Q3311" s="4"/>
      <c r="R3311" s="4"/>
      <c r="S3311" s="4"/>
      <c r="T3311" s="4"/>
      <c r="U3311" s="4"/>
      <c r="V3311" s="4"/>
      <c r="W3311" s="4"/>
      <c r="X3311" s="4"/>
      <c r="Y3311" s="4"/>
      <c r="Z3311" s="4"/>
      <c r="AA3311" s="4"/>
      <c r="AB3311" s="5"/>
    </row>
    <row r="3312" spans="1:28" x14ac:dyDescent="0.35">
      <c r="A3312" s="3"/>
      <c r="B3312" s="4"/>
      <c r="C3312" s="4"/>
      <c r="D3312" s="4"/>
      <c r="E3312" s="4"/>
      <c r="F3312" s="4"/>
      <c r="G3312" s="4"/>
      <c r="H3312" s="4"/>
      <c r="I3312" s="4"/>
      <c r="J3312" s="4"/>
      <c r="K3312" s="4"/>
      <c r="L3312" s="4"/>
      <c r="M3312" s="4"/>
      <c r="N3312" s="4"/>
      <c r="O3312" s="4"/>
      <c r="P3312" s="4"/>
      <c r="Q3312" s="4"/>
      <c r="R3312" s="4"/>
      <c r="S3312" s="4"/>
      <c r="T3312" s="4"/>
      <c r="U3312" s="4"/>
      <c r="V3312" s="4"/>
      <c r="W3312" s="4"/>
      <c r="X3312" s="4"/>
      <c r="Y3312" s="4"/>
      <c r="Z3312" s="4"/>
      <c r="AA3312" s="4"/>
      <c r="AB3312" s="5"/>
    </row>
    <row r="3313" spans="1:28" x14ac:dyDescent="0.35">
      <c r="A3313" s="3"/>
      <c r="B3313" s="4"/>
      <c r="C3313" s="4"/>
      <c r="D3313" s="4"/>
      <c r="E3313" s="4"/>
      <c r="F3313" s="4"/>
      <c r="G3313" s="4"/>
      <c r="H3313" s="4"/>
      <c r="I3313" s="4"/>
      <c r="J3313" s="4"/>
      <c r="K3313" s="4"/>
      <c r="L3313" s="4"/>
      <c r="M3313" s="4"/>
      <c r="N3313" s="4"/>
      <c r="O3313" s="4"/>
      <c r="P3313" s="4"/>
      <c r="Q3313" s="4"/>
      <c r="R3313" s="4"/>
      <c r="S3313" s="4"/>
      <c r="T3313" s="4"/>
      <c r="U3313" s="4"/>
      <c r="V3313" s="4"/>
      <c r="W3313" s="4"/>
      <c r="X3313" s="4"/>
      <c r="Y3313" s="4"/>
      <c r="Z3313" s="4"/>
      <c r="AA3313" s="4"/>
      <c r="AB3313" s="5"/>
    </row>
    <row r="3314" spans="1:28" x14ac:dyDescent="0.35">
      <c r="A3314" s="3"/>
      <c r="B3314" s="4"/>
      <c r="C3314" s="4"/>
      <c r="D3314" s="4"/>
      <c r="E3314" s="4"/>
      <c r="F3314" s="4"/>
      <c r="G3314" s="4"/>
      <c r="H3314" s="4"/>
      <c r="I3314" s="4"/>
      <c r="J3314" s="4"/>
      <c r="K3314" s="4"/>
      <c r="L3314" s="4"/>
      <c r="M3314" s="4"/>
      <c r="N3314" s="4"/>
      <c r="O3314" s="4"/>
      <c r="P3314" s="4"/>
      <c r="Q3314" s="4"/>
      <c r="R3314" s="4"/>
      <c r="S3314" s="4"/>
      <c r="T3314" s="4"/>
      <c r="U3314" s="4"/>
      <c r="V3314" s="4"/>
      <c r="W3314" s="4"/>
      <c r="X3314" s="4"/>
      <c r="Y3314" s="4"/>
      <c r="Z3314" s="4"/>
      <c r="AA3314" s="4"/>
      <c r="AB3314" s="5"/>
    </row>
    <row r="3315" spans="1:28" x14ac:dyDescent="0.35">
      <c r="A3315" s="3"/>
      <c r="B3315" s="4"/>
      <c r="C3315" s="4"/>
      <c r="D3315" s="4"/>
      <c r="E3315" s="4"/>
      <c r="F3315" s="4"/>
      <c r="G3315" s="4"/>
      <c r="H3315" s="4"/>
      <c r="I3315" s="4"/>
      <c r="J3315" s="4"/>
      <c r="K3315" s="4"/>
      <c r="L3315" s="4"/>
      <c r="M3315" s="4"/>
      <c r="N3315" s="4"/>
      <c r="O3315" s="4"/>
      <c r="P3315" s="4"/>
      <c r="Q3315" s="4"/>
      <c r="R3315" s="4"/>
      <c r="S3315" s="4"/>
      <c r="T3315" s="4"/>
      <c r="U3315" s="4"/>
      <c r="V3315" s="4"/>
      <c r="W3315" s="4"/>
      <c r="X3315" s="4"/>
      <c r="Y3315" s="4"/>
      <c r="Z3315" s="4"/>
      <c r="AA3315" s="4"/>
      <c r="AB3315" s="5"/>
    </row>
    <row r="3316" spans="1:28" x14ac:dyDescent="0.35">
      <c r="A3316" s="3"/>
      <c r="B3316" s="4"/>
      <c r="C3316" s="4"/>
      <c r="D3316" s="4"/>
      <c r="E3316" s="4"/>
      <c r="F3316" s="4"/>
      <c r="G3316" s="4"/>
      <c r="H3316" s="4"/>
      <c r="I3316" s="4"/>
      <c r="J3316" s="4"/>
      <c r="K3316" s="4"/>
      <c r="L3316" s="4"/>
      <c r="M3316" s="4"/>
      <c r="N3316" s="4"/>
      <c r="O3316" s="4"/>
      <c r="P3316" s="4"/>
      <c r="Q3316" s="4"/>
      <c r="R3316" s="4"/>
      <c r="S3316" s="4"/>
      <c r="T3316" s="4"/>
      <c r="U3316" s="4"/>
      <c r="V3316" s="4"/>
      <c r="W3316" s="4"/>
      <c r="X3316" s="4"/>
      <c r="Y3316" s="4"/>
      <c r="Z3316" s="4"/>
      <c r="AA3316" s="4"/>
      <c r="AB3316" s="5"/>
    </row>
    <row r="3317" spans="1:28" x14ac:dyDescent="0.35">
      <c r="A3317" s="3"/>
      <c r="B3317" s="4"/>
      <c r="C3317" s="4"/>
      <c r="D3317" s="4"/>
      <c r="E3317" s="4"/>
      <c r="F3317" s="4"/>
      <c r="G3317" s="4"/>
      <c r="H3317" s="4"/>
      <c r="I3317" s="4"/>
      <c r="J3317" s="4"/>
      <c r="K3317" s="4"/>
      <c r="L3317" s="4"/>
      <c r="M3317" s="4"/>
      <c r="N3317" s="4"/>
      <c r="O3317" s="4"/>
      <c r="P3317" s="4"/>
      <c r="Q3317" s="4"/>
      <c r="R3317" s="4"/>
      <c r="S3317" s="4"/>
      <c r="T3317" s="4"/>
      <c r="U3317" s="4"/>
      <c r="V3317" s="4"/>
      <c r="W3317" s="4"/>
      <c r="X3317" s="4"/>
      <c r="Y3317" s="4"/>
      <c r="Z3317" s="4"/>
      <c r="AA3317" s="4"/>
      <c r="AB3317" s="5"/>
    </row>
    <row r="3318" spans="1:28" x14ac:dyDescent="0.35">
      <c r="A3318" s="3"/>
      <c r="B3318" s="4"/>
      <c r="C3318" s="4"/>
      <c r="D3318" s="4"/>
      <c r="E3318" s="4"/>
      <c r="F3318" s="4"/>
      <c r="G3318" s="4"/>
      <c r="H3318" s="4"/>
      <c r="I3318" s="4"/>
      <c r="J3318" s="4"/>
      <c r="K3318" s="4"/>
      <c r="L3318" s="4"/>
      <c r="M3318" s="4"/>
      <c r="N3318" s="4"/>
      <c r="O3318" s="4"/>
      <c r="P3318" s="4"/>
      <c r="Q3318" s="4"/>
      <c r="R3318" s="4"/>
      <c r="S3318" s="4"/>
      <c r="T3318" s="4"/>
      <c r="U3318" s="4"/>
      <c r="V3318" s="4"/>
      <c r="W3318" s="4"/>
      <c r="X3318" s="4"/>
      <c r="Y3318" s="4"/>
      <c r="Z3318" s="4"/>
      <c r="AA3318" s="4"/>
      <c r="AB3318" s="5"/>
    </row>
    <row r="3319" spans="1:28" x14ac:dyDescent="0.35">
      <c r="A3319" s="3"/>
      <c r="B3319" s="4"/>
      <c r="C3319" s="4"/>
      <c r="D3319" s="4"/>
      <c r="E3319" s="4"/>
      <c r="F3319" s="4"/>
      <c r="G3319" s="4"/>
      <c r="H3319" s="4"/>
      <c r="I3319" s="4"/>
      <c r="J3319" s="4"/>
      <c r="K3319" s="4"/>
      <c r="L3319" s="4"/>
      <c r="M3319" s="4"/>
      <c r="N3319" s="4"/>
      <c r="O3319" s="4"/>
      <c r="P3319" s="4"/>
      <c r="Q3319" s="4"/>
      <c r="R3319" s="4"/>
      <c r="S3319" s="4"/>
      <c r="T3319" s="4"/>
      <c r="U3319" s="4"/>
      <c r="V3319" s="4"/>
      <c r="W3319" s="4"/>
      <c r="X3319" s="4"/>
      <c r="Y3319" s="4"/>
      <c r="Z3319" s="4"/>
      <c r="AA3319" s="4"/>
      <c r="AB3319" s="5"/>
    </row>
    <row r="3320" spans="1:28" x14ac:dyDescent="0.35">
      <c r="A3320" s="3"/>
      <c r="B3320" s="4"/>
      <c r="C3320" s="4"/>
      <c r="D3320" s="4"/>
      <c r="E3320" s="4"/>
      <c r="F3320" s="4"/>
      <c r="G3320" s="4"/>
      <c r="H3320" s="4"/>
      <c r="I3320" s="4"/>
      <c r="J3320" s="4"/>
      <c r="K3320" s="4"/>
      <c r="L3320" s="4"/>
      <c r="M3320" s="4"/>
      <c r="N3320" s="4"/>
      <c r="O3320" s="4"/>
      <c r="P3320" s="4"/>
      <c r="Q3320" s="4"/>
      <c r="R3320" s="4"/>
      <c r="S3320" s="4"/>
      <c r="T3320" s="4"/>
      <c r="U3320" s="4"/>
      <c r="V3320" s="4"/>
      <c r="W3320" s="4"/>
      <c r="X3320" s="4"/>
      <c r="Y3320" s="4"/>
      <c r="Z3320" s="4"/>
      <c r="AA3320" s="4"/>
      <c r="AB3320" s="5"/>
    </row>
    <row r="3321" spans="1:28" x14ac:dyDescent="0.35">
      <c r="A3321" s="3"/>
      <c r="B3321" s="4"/>
      <c r="C3321" s="4"/>
      <c r="D3321" s="4"/>
      <c r="E3321" s="4"/>
      <c r="F3321" s="4"/>
      <c r="G3321" s="4"/>
      <c r="H3321" s="4"/>
      <c r="I3321" s="4"/>
      <c r="J3321" s="4"/>
      <c r="K3321" s="4"/>
      <c r="L3321" s="4"/>
      <c r="M3321" s="4"/>
      <c r="N3321" s="4"/>
      <c r="O3321" s="4"/>
      <c r="P3321" s="4"/>
      <c r="Q3321" s="4"/>
      <c r="R3321" s="4"/>
      <c r="S3321" s="4"/>
      <c r="T3321" s="4"/>
      <c r="U3321" s="4"/>
      <c r="V3321" s="4"/>
      <c r="W3321" s="4"/>
      <c r="X3321" s="4"/>
      <c r="Y3321" s="4"/>
      <c r="Z3321" s="4"/>
      <c r="AA3321" s="4"/>
      <c r="AB3321" s="5"/>
    </row>
    <row r="3322" spans="1:28" x14ac:dyDescent="0.35">
      <c r="A3322" s="3"/>
      <c r="B3322" s="4"/>
      <c r="C3322" s="4"/>
      <c r="D3322" s="4"/>
      <c r="E3322" s="4"/>
      <c r="F3322" s="4"/>
      <c r="G3322" s="4"/>
      <c r="H3322" s="4"/>
      <c r="I3322" s="4"/>
      <c r="J3322" s="4"/>
      <c r="K3322" s="4"/>
      <c r="L3322" s="4"/>
      <c r="M3322" s="4"/>
      <c r="N3322" s="4"/>
      <c r="O3322" s="4"/>
      <c r="P3322" s="4"/>
      <c r="Q3322" s="4"/>
      <c r="R3322" s="4"/>
      <c r="S3322" s="4"/>
      <c r="T3322" s="4"/>
      <c r="U3322" s="4"/>
      <c r="V3322" s="4"/>
      <c r="W3322" s="4"/>
      <c r="X3322" s="4"/>
      <c r="Y3322" s="4"/>
      <c r="Z3322" s="4"/>
      <c r="AA3322" s="4"/>
      <c r="AB3322" s="5"/>
    </row>
    <row r="3323" spans="1:28" x14ac:dyDescent="0.35">
      <c r="A3323" s="3"/>
      <c r="B3323" s="4"/>
      <c r="C3323" s="4"/>
      <c r="D3323" s="4"/>
      <c r="E3323" s="4"/>
      <c r="F3323" s="4"/>
      <c r="G3323" s="4"/>
      <c r="H3323" s="4"/>
      <c r="I3323" s="4"/>
      <c r="J3323" s="4"/>
      <c r="K3323" s="4"/>
      <c r="L3323" s="4"/>
      <c r="M3323" s="4"/>
      <c r="N3323" s="4"/>
      <c r="O3323" s="4"/>
      <c r="P3323" s="4"/>
      <c r="Q3323" s="4"/>
      <c r="R3323" s="4"/>
      <c r="S3323" s="4"/>
      <c r="T3323" s="4"/>
      <c r="U3323" s="4"/>
      <c r="V3323" s="4"/>
      <c r="W3323" s="4"/>
      <c r="X3323" s="4"/>
      <c r="Y3323" s="4"/>
      <c r="Z3323" s="4"/>
      <c r="AA3323" s="4"/>
      <c r="AB3323" s="5"/>
    </row>
    <row r="3324" spans="1:28" x14ac:dyDescent="0.35">
      <c r="A3324" s="3"/>
      <c r="B3324" s="4"/>
      <c r="C3324" s="4"/>
      <c r="D3324" s="4"/>
      <c r="E3324" s="4"/>
      <c r="F3324" s="4"/>
      <c r="G3324" s="4"/>
      <c r="H3324" s="4"/>
      <c r="I3324" s="4"/>
      <c r="J3324" s="4"/>
      <c r="K3324" s="4"/>
      <c r="L3324" s="4"/>
      <c r="M3324" s="4"/>
      <c r="N3324" s="4"/>
      <c r="O3324" s="4"/>
      <c r="P3324" s="4"/>
      <c r="Q3324" s="4"/>
      <c r="R3324" s="4"/>
      <c r="S3324" s="4"/>
      <c r="T3324" s="4"/>
      <c r="U3324" s="4"/>
      <c r="V3324" s="4"/>
      <c r="W3324" s="4"/>
      <c r="X3324" s="4"/>
      <c r="Y3324" s="4"/>
      <c r="Z3324" s="4"/>
      <c r="AA3324" s="4"/>
      <c r="AB3324" s="5"/>
    </row>
    <row r="3325" spans="1:28" x14ac:dyDescent="0.35">
      <c r="A3325" s="3"/>
      <c r="B3325" s="4"/>
      <c r="C3325" s="4"/>
      <c r="D3325" s="4"/>
      <c r="E3325" s="4"/>
      <c r="F3325" s="4"/>
      <c r="G3325" s="4"/>
      <c r="H3325" s="4"/>
      <c r="I3325" s="4"/>
      <c r="J3325" s="4"/>
      <c r="K3325" s="4"/>
      <c r="L3325" s="4"/>
      <c r="M3325" s="4"/>
      <c r="N3325" s="4"/>
      <c r="O3325" s="4"/>
      <c r="P3325" s="4"/>
      <c r="Q3325" s="4"/>
      <c r="R3325" s="4"/>
      <c r="S3325" s="4"/>
      <c r="T3325" s="4"/>
      <c r="U3325" s="4"/>
      <c r="V3325" s="4"/>
      <c r="W3325" s="4"/>
      <c r="X3325" s="4"/>
      <c r="Y3325" s="4"/>
      <c r="Z3325" s="4"/>
      <c r="AA3325" s="4"/>
      <c r="AB3325" s="5"/>
    </row>
    <row r="3326" spans="1:28" x14ac:dyDescent="0.35">
      <c r="A3326" s="3"/>
      <c r="B3326" s="4"/>
      <c r="C3326" s="4"/>
      <c r="D3326" s="4"/>
      <c r="E3326" s="4"/>
      <c r="F3326" s="4"/>
      <c r="G3326" s="4"/>
      <c r="H3326" s="4"/>
      <c r="I3326" s="4"/>
      <c r="J3326" s="4"/>
      <c r="K3326" s="4"/>
      <c r="L3326" s="4"/>
      <c r="M3326" s="4"/>
      <c r="N3326" s="4"/>
      <c r="O3326" s="4"/>
      <c r="P3326" s="4"/>
      <c r="Q3326" s="4"/>
      <c r="R3326" s="4"/>
      <c r="S3326" s="4"/>
      <c r="T3326" s="4"/>
      <c r="U3326" s="4"/>
      <c r="V3326" s="4"/>
      <c r="W3326" s="4"/>
      <c r="X3326" s="4"/>
      <c r="Y3326" s="4"/>
      <c r="Z3326" s="4"/>
      <c r="AA3326" s="4"/>
      <c r="AB3326" s="5"/>
    </row>
    <row r="3327" spans="1:28" x14ac:dyDescent="0.35">
      <c r="A3327" s="3"/>
      <c r="B3327" s="4"/>
      <c r="C3327" s="4"/>
      <c r="D3327" s="4"/>
      <c r="E3327" s="4"/>
      <c r="F3327" s="4"/>
      <c r="G3327" s="4"/>
      <c r="H3327" s="4"/>
      <c r="I3327" s="4"/>
      <c r="J3327" s="4"/>
      <c r="K3327" s="4"/>
      <c r="L3327" s="4"/>
      <c r="M3327" s="4"/>
      <c r="N3327" s="4"/>
      <c r="O3327" s="4"/>
      <c r="P3327" s="4"/>
      <c r="Q3327" s="4"/>
      <c r="R3327" s="4"/>
      <c r="S3327" s="4"/>
      <c r="T3327" s="4"/>
      <c r="U3327" s="4"/>
      <c r="V3327" s="4"/>
      <c r="W3327" s="4"/>
      <c r="X3327" s="4"/>
      <c r="Y3327" s="4"/>
      <c r="Z3327" s="4"/>
      <c r="AA3327" s="4"/>
      <c r="AB3327" s="5"/>
    </row>
    <row r="3328" spans="1:28" x14ac:dyDescent="0.35">
      <c r="A3328" s="3"/>
      <c r="B3328" s="4"/>
      <c r="C3328" s="4"/>
      <c r="D3328" s="4"/>
      <c r="E3328" s="4"/>
      <c r="F3328" s="4"/>
      <c r="G3328" s="4"/>
      <c r="H3328" s="4"/>
      <c r="I3328" s="4"/>
      <c r="J3328" s="4"/>
      <c r="K3328" s="4"/>
      <c r="L3328" s="4"/>
      <c r="M3328" s="4"/>
      <c r="N3328" s="4"/>
      <c r="O3328" s="4"/>
      <c r="P3328" s="4"/>
      <c r="Q3328" s="4"/>
      <c r="R3328" s="4"/>
      <c r="S3328" s="4"/>
      <c r="T3328" s="4"/>
      <c r="U3328" s="4"/>
      <c r="V3328" s="4"/>
      <c r="W3328" s="4"/>
      <c r="X3328" s="4"/>
      <c r="Y3328" s="4"/>
      <c r="Z3328" s="4"/>
      <c r="AA3328" s="4"/>
      <c r="AB3328" s="5"/>
    </row>
    <row r="3329" spans="1:28" x14ac:dyDescent="0.35">
      <c r="A3329" s="3"/>
      <c r="B3329" s="4"/>
      <c r="C3329" s="4"/>
      <c r="D3329" s="4"/>
      <c r="E3329" s="4"/>
      <c r="F3329" s="4"/>
      <c r="G3329" s="4"/>
      <c r="H3329" s="4"/>
      <c r="I3329" s="4"/>
      <c r="J3329" s="4"/>
      <c r="K3329" s="4"/>
      <c r="L3329" s="4"/>
      <c r="M3329" s="4"/>
      <c r="N3329" s="4"/>
      <c r="O3329" s="4"/>
      <c r="P3329" s="4"/>
      <c r="Q3329" s="4"/>
      <c r="R3329" s="4"/>
      <c r="S3329" s="4"/>
      <c r="T3329" s="4"/>
      <c r="U3329" s="4"/>
      <c r="V3329" s="4"/>
      <c r="W3329" s="4"/>
      <c r="X3329" s="4"/>
      <c r="Y3329" s="4"/>
      <c r="Z3329" s="4"/>
      <c r="AA3329" s="4"/>
      <c r="AB3329" s="5"/>
    </row>
    <row r="3330" spans="1:28" x14ac:dyDescent="0.35">
      <c r="A3330" s="3"/>
      <c r="B3330" s="4"/>
      <c r="C3330" s="4"/>
      <c r="D3330" s="4"/>
      <c r="E3330" s="4"/>
      <c r="F3330" s="4"/>
      <c r="G3330" s="4"/>
      <c r="H3330" s="4"/>
      <c r="I3330" s="4"/>
      <c r="J3330" s="4"/>
      <c r="K3330" s="4"/>
      <c r="L3330" s="4"/>
      <c r="M3330" s="4"/>
      <c r="N3330" s="4"/>
      <c r="O3330" s="4"/>
      <c r="P3330" s="4"/>
      <c r="Q3330" s="4"/>
      <c r="R3330" s="4"/>
      <c r="S3330" s="4"/>
      <c r="T3330" s="4"/>
      <c r="U3330" s="4"/>
      <c r="V3330" s="4"/>
      <c r="W3330" s="4"/>
      <c r="X3330" s="4"/>
      <c r="Y3330" s="4"/>
      <c r="Z3330" s="4"/>
      <c r="AA3330" s="4"/>
      <c r="AB3330" s="5"/>
    </row>
    <row r="3331" spans="1:28" x14ac:dyDescent="0.35">
      <c r="A3331" s="3"/>
      <c r="B3331" s="4"/>
      <c r="C3331" s="4"/>
      <c r="D3331" s="4"/>
      <c r="E3331" s="4"/>
      <c r="F3331" s="4"/>
      <c r="G3331" s="4"/>
      <c r="H3331" s="4"/>
      <c r="I3331" s="4"/>
      <c r="J3331" s="4"/>
      <c r="K3331" s="4"/>
      <c r="L3331" s="4"/>
      <c r="M3331" s="4"/>
      <c r="N3331" s="4"/>
      <c r="O3331" s="4"/>
      <c r="P3331" s="4"/>
      <c r="Q3331" s="4"/>
      <c r="R3331" s="4"/>
      <c r="S3331" s="4"/>
      <c r="T3331" s="4"/>
      <c r="U3331" s="4"/>
      <c r="V3331" s="4"/>
      <c r="W3331" s="4"/>
      <c r="X3331" s="4"/>
      <c r="Y3331" s="4"/>
      <c r="Z3331" s="4"/>
      <c r="AA3331" s="4"/>
      <c r="AB3331" s="5"/>
    </row>
    <row r="3332" spans="1:28" x14ac:dyDescent="0.35">
      <c r="A3332" s="3"/>
      <c r="B3332" s="4"/>
      <c r="C3332" s="4"/>
      <c r="D3332" s="4"/>
      <c r="E3332" s="4"/>
      <c r="F3332" s="4"/>
      <c r="G3332" s="4"/>
      <c r="H3332" s="4"/>
      <c r="I3332" s="4"/>
      <c r="J3332" s="4"/>
      <c r="K3332" s="4"/>
      <c r="L3332" s="4"/>
      <c r="M3332" s="4"/>
      <c r="N3332" s="4"/>
      <c r="O3332" s="4"/>
      <c r="P3332" s="4"/>
      <c r="Q3332" s="4"/>
      <c r="R3332" s="4"/>
      <c r="S3332" s="4"/>
      <c r="T3332" s="4"/>
      <c r="U3332" s="4"/>
      <c r="V3332" s="4"/>
      <c r="W3332" s="4"/>
      <c r="X3332" s="4"/>
      <c r="Y3332" s="4"/>
      <c r="Z3332" s="4"/>
      <c r="AA3332" s="4"/>
      <c r="AB3332" s="5"/>
    </row>
    <row r="3333" spans="1:28" x14ac:dyDescent="0.35">
      <c r="A3333" s="3"/>
      <c r="B3333" s="4"/>
      <c r="C3333" s="4"/>
      <c r="D3333" s="4"/>
      <c r="E3333" s="4"/>
      <c r="F3333" s="4"/>
      <c r="G3333" s="4"/>
      <c r="H3333" s="4"/>
      <c r="I3333" s="4"/>
      <c r="J3333" s="4"/>
      <c r="K3333" s="4"/>
      <c r="L3333" s="4"/>
      <c r="M3333" s="4"/>
      <c r="N3333" s="4"/>
      <c r="O3333" s="4"/>
      <c r="P3333" s="4"/>
      <c r="Q3333" s="4"/>
      <c r="R3333" s="4"/>
      <c r="S3333" s="4"/>
      <c r="T3333" s="4"/>
      <c r="U3333" s="4"/>
      <c r="V3333" s="4"/>
      <c r="W3333" s="4"/>
      <c r="X3333" s="4"/>
      <c r="Y3333" s="4"/>
      <c r="Z3333" s="4"/>
      <c r="AA3333" s="4"/>
      <c r="AB3333" s="5"/>
    </row>
    <row r="3334" spans="1:28" x14ac:dyDescent="0.35">
      <c r="A3334" s="3"/>
      <c r="B3334" s="4"/>
      <c r="C3334" s="4"/>
      <c r="D3334" s="4"/>
      <c r="E3334" s="4"/>
      <c r="F3334" s="4"/>
      <c r="G3334" s="4"/>
      <c r="H3334" s="4"/>
      <c r="I3334" s="4"/>
      <c r="J3334" s="4"/>
      <c r="K3334" s="4"/>
      <c r="L3334" s="4"/>
      <c r="M3334" s="4"/>
      <c r="N3334" s="4"/>
      <c r="O3334" s="4"/>
      <c r="P3334" s="4"/>
      <c r="Q3334" s="4"/>
      <c r="R3334" s="4"/>
      <c r="S3334" s="4"/>
      <c r="T3334" s="4"/>
      <c r="U3334" s="4"/>
      <c r="V3334" s="4"/>
      <c r="W3334" s="4"/>
      <c r="X3334" s="4"/>
      <c r="Y3334" s="4"/>
      <c r="Z3334" s="4"/>
      <c r="AA3334" s="4"/>
      <c r="AB3334" s="5"/>
    </row>
    <row r="3335" spans="1:28" x14ac:dyDescent="0.35">
      <c r="A3335" s="3"/>
      <c r="B3335" s="4"/>
      <c r="C3335" s="4"/>
      <c r="D3335" s="4"/>
      <c r="E3335" s="4"/>
      <c r="F3335" s="4"/>
      <c r="G3335" s="4"/>
      <c r="H3335" s="4"/>
      <c r="I3335" s="4"/>
      <c r="J3335" s="4"/>
      <c r="K3335" s="4"/>
      <c r="L3335" s="4"/>
      <c r="M3335" s="4"/>
      <c r="N3335" s="4"/>
      <c r="O3335" s="4"/>
      <c r="P3335" s="4"/>
      <c r="Q3335" s="4"/>
      <c r="R3335" s="4"/>
      <c r="S3335" s="4"/>
      <c r="T3335" s="4"/>
      <c r="U3335" s="4"/>
      <c r="V3335" s="4"/>
      <c r="W3335" s="4"/>
      <c r="X3335" s="4"/>
      <c r="Y3335" s="4"/>
      <c r="Z3335" s="4"/>
      <c r="AA3335" s="4"/>
      <c r="AB3335" s="5"/>
    </row>
    <row r="3336" spans="1:28" x14ac:dyDescent="0.35">
      <c r="A3336" s="3"/>
      <c r="B3336" s="4"/>
      <c r="C3336" s="4"/>
      <c r="D3336" s="4"/>
      <c r="E3336" s="4"/>
      <c r="F3336" s="4"/>
      <c r="G3336" s="4"/>
      <c r="H3336" s="4"/>
      <c r="I3336" s="4"/>
      <c r="J3336" s="4"/>
      <c r="K3336" s="4"/>
      <c r="L3336" s="4"/>
      <c r="M3336" s="4"/>
      <c r="N3336" s="4"/>
      <c r="O3336" s="4"/>
      <c r="P3336" s="4"/>
      <c r="Q3336" s="4"/>
      <c r="R3336" s="4"/>
      <c r="S3336" s="4"/>
      <c r="T3336" s="4"/>
      <c r="U3336" s="4"/>
      <c r="V3336" s="4"/>
      <c r="W3336" s="4"/>
      <c r="X3336" s="4"/>
      <c r="Y3336" s="4"/>
      <c r="Z3336" s="4"/>
      <c r="AA3336" s="4"/>
      <c r="AB3336" s="5"/>
    </row>
    <row r="3337" spans="1:28" x14ac:dyDescent="0.35">
      <c r="A3337" s="3"/>
      <c r="B3337" s="4"/>
      <c r="C3337" s="4"/>
      <c r="D3337" s="4"/>
      <c r="E3337" s="4"/>
      <c r="F3337" s="4"/>
      <c r="G3337" s="4"/>
      <c r="H3337" s="4"/>
      <c r="I3337" s="4"/>
      <c r="J3337" s="4"/>
      <c r="K3337" s="4"/>
      <c r="L3337" s="4"/>
      <c r="M3337" s="4"/>
      <c r="N3337" s="4"/>
      <c r="O3337" s="4"/>
      <c r="P3337" s="4"/>
      <c r="Q3337" s="4"/>
      <c r="R3337" s="4"/>
      <c r="S3337" s="4"/>
      <c r="T3337" s="4"/>
      <c r="U3337" s="4"/>
      <c r="V3337" s="4"/>
      <c r="W3337" s="4"/>
      <c r="X3337" s="4"/>
      <c r="Y3337" s="4"/>
      <c r="Z3337" s="4"/>
      <c r="AA3337" s="4"/>
      <c r="AB3337" s="5"/>
    </row>
    <row r="3338" spans="1:28" x14ac:dyDescent="0.35">
      <c r="A3338" s="3"/>
      <c r="B3338" s="4"/>
      <c r="C3338" s="4"/>
      <c r="D3338" s="4"/>
      <c r="E3338" s="4"/>
      <c r="F3338" s="4"/>
      <c r="G3338" s="4"/>
      <c r="H3338" s="4"/>
      <c r="I3338" s="4"/>
      <c r="J3338" s="4"/>
      <c r="K3338" s="4"/>
      <c r="L3338" s="4"/>
      <c r="M3338" s="4"/>
      <c r="N3338" s="4"/>
      <c r="O3338" s="4"/>
      <c r="P3338" s="4"/>
      <c r="Q3338" s="4"/>
      <c r="R3338" s="4"/>
      <c r="S3338" s="4"/>
      <c r="T3338" s="4"/>
      <c r="U3338" s="4"/>
      <c r="V3338" s="4"/>
      <c r="W3338" s="4"/>
      <c r="X3338" s="4"/>
      <c r="Y3338" s="4"/>
      <c r="Z3338" s="4"/>
      <c r="AA3338" s="4"/>
      <c r="AB3338" s="5"/>
    </row>
    <row r="3339" spans="1:28" x14ac:dyDescent="0.35">
      <c r="A3339" s="3"/>
      <c r="B3339" s="4"/>
      <c r="C3339" s="4"/>
      <c r="D3339" s="4"/>
      <c r="E3339" s="4"/>
      <c r="F3339" s="4"/>
      <c r="G3339" s="4"/>
      <c r="H3339" s="4"/>
      <c r="I3339" s="4"/>
      <c r="J3339" s="4"/>
      <c r="K3339" s="4"/>
      <c r="L3339" s="4"/>
      <c r="M3339" s="4"/>
      <c r="N3339" s="4"/>
      <c r="O3339" s="4"/>
      <c r="P3339" s="4"/>
      <c r="Q3339" s="4"/>
      <c r="R3339" s="4"/>
      <c r="S3339" s="4"/>
      <c r="T3339" s="4"/>
      <c r="U3339" s="4"/>
      <c r="V3339" s="4"/>
      <c r="W3339" s="4"/>
      <c r="X3339" s="4"/>
      <c r="Y3339" s="4"/>
      <c r="Z3339" s="4"/>
      <c r="AA3339" s="4"/>
      <c r="AB3339" s="5"/>
    </row>
    <row r="3340" spans="1:28" x14ac:dyDescent="0.35">
      <c r="A3340" s="3"/>
      <c r="B3340" s="4"/>
      <c r="C3340" s="4"/>
      <c r="D3340" s="4"/>
      <c r="E3340" s="4"/>
      <c r="F3340" s="4"/>
      <c r="G3340" s="4"/>
      <c r="H3340" s="4"/>
      <c r="I3340" s="4"/>
      <c r="J3340" s="4"/>
      <c r="K3340" s="4"/>
      <c r="L3340" s="4"/>
      <c r="M3340" s="4"/>
      <c r="N3340" s="4"/>
      <c r="O3340" s="4"/>
      <c r="P3340" s="4"/>
      <c r="Q3340" s="4"/>
      <c r="R3340" s="4"/>
      <c r="S3340" s="4"/>
      <c r="T3340" s="4"/>
      <c r="U3340" s="4"/>
      <c r="V3340" s="4"/>
      <c r="W3340" s="4"/>
      <c r="X3340" s="4"/>
      <c r="Y3340" s="4"/>
      <c r="Z3340" s="4"/>
      <c r="AA3340" s="4"/>
      <c r="AB3340" s="5"/>
    </row>
    <row r="3341" spans="1:28" x14ac:dyDescent="0.35">
      <c r="A3341" s="3"/>
      <c r="B3341" s="4"/>
      <c r="C3341" s="4"/>
      <c r="D3341" s="4"/>
      <c r="E3341" s="4"/>
      <c r="F3341" s="4"/>
      <c r="G3341" s="4"/>
      <c r="H3341" s="4"/>
      <c r="I3341" s="4"/>
      <c r="J3341" s="4"/>
      <c r="K3341" s="4"/>
      <c r="L3341" s="4"/>
      <c r="M3341" s="4"/>
      <c r="N3341" s="4"/>
      <c r="O3341" s="4"/>
      <c r="P3341" s="4"/>
      <c r="Q3341" s="4"/>
      <c r="R3341" s="4"/>
      <c r="S3341" s="4"/>
      <c r="T3341" s="4"/>
      <c r="U3341" s="4"/>
      <c r="V3341" s="4"/>
      <c r="W3341" s="4"/>
      <c r="X3341" s="4"/>
      <c r="Y3341" s="4"/>
      <c r="Z3341" s="4"/>
      <c r="AA3341" s="4"/>
      <c r="AB3341" s="5"/>
    </row>
    <row r="3342" spans="1:28" x14ac:dyDescent="0.35">
      <c r="A3342" s="3"/>
      <c r="B3342" s="4"/>
      <c r="C3342" s="4"/>
      <c r="D3342" s="4"/>
      <c r="E3342" s="4"/>
      <c r="F3342" s="4"/>
      <c r="G3342" s="4"/>
      <c r="H3342" s="4"/>
      <c r="I3342" s="4"/>
      <c r="J3342" s="4"/>
      <c r="K3342" s="4"/>
      <c r="L3342" s="4"/>
      <c r="M3342" s="4"/>
      <c r="N3342" s="4"/>
      <c r="O3342" s="4"/>
      <c r="P3342" s="4"/>
      <c r="Q3342" s="4"/>
      <c r="R3342" s="4"/>
      <c r="S3342" s="4"/>
      <c r="T3342" s="4"/>
      <c r="U3342" s="4"/>
      <c r="V3342" s="4"/>
      <c r="W3342" s="4"/>
      <c r="X3342" s="4"/>
      <c r="Y3342" s="4"/>
      <c r="Z3342" s="4"/>
      <c r="AA3342" s="4"/>
      <c r="AB3342" s="5"/>
    </row>
    <row r="3343" spans="1:28" x14ac:dyDescent="0.35">
      <c r="A3343" s="3"/>
      <c r="B3343" s="4"/>
      <c r="C3343" s="4"/>
      <c r="D3343" s="4"/>
      <c r="E3343" s="4"/>
      <c r="F3343" s="4"/>
      <c r="G3343" s="4"/>
      <c r="H3343" s="4"/>
      <c r="I3343" s="4"/>
      <c r="J3343" s="4"/>
      <c r="K3343" s="4"/>
      <c r="L3343" s="4"/>
      <c r="M3343" s="4"/>
      <c r="N3343" s="4"/>
      <c r="O3343" s="4"/>
      <c r="P3343" s="4"/>
      <c r="Q3343" s="4"/>
      <c r="R3343" s="4"/>
      <c r="S3343" s="4"/>
      <c r="T3343" s="4"/>
      <c r="U3343" s="4"/>
      <c r="V3343" s="4"/>
      <c r="W3343" s="4"/>
      <c r="X3343" s="4"/>
      <c r="Y3343" s="4"/>
      <c r="Z3343" s="4"/>
      <c r="AA3343" s="4"/>
      <c r="AB3343" s="5"/>
    </row>
    <row r="3344" spans="1:28" x14ac:dyDescent="0.35">
      <c r="A3344" s="3"/>
      <c r="B3344" s="4"/>
      <c r="C3344" s="4"/>
      <c r="D3344" s="4"/>
      <c r="E3344" s="4"/>
      <c r="F3344" s="4"/>
      <c r="G3344" s="4"/>
      <c r="H3344" s="4"/>
      <c r="I3344" s="4"/>
      <c r="J3344" s="4"/>
      <c r="K3344" s="4"/>
      <c r="L3344" s="4"/>
      <c r="M3344" s="4"/>
      <c r="N3344" s="4"/>
      <c r="O3344" s="4"/>
      <c r="P3344" s="4"/>
      <c r="Q3344" s="4"/>
      <c r="R3344" s="4"/>
      <c r="S3344" s="4"/>
      <c r="T3344" s="4"/>
      <c r="U3344" s="4"/>
      <c r="V3344" s="4"/>
      <c r="W3344" s="4"/>
      <c r="X3344" s="4"/>
      <c r="Y3344" s="4"/>
      <c r="Z3344" s="4"/>
      <c r="AA3344" s="4"/>
      <c r="AB3344" s="5"/>
    </row>
    <row r="3345" spans="1:28" x14ac:dyDescent="0.35">
      <c r="A3345" s="3"/>
      <c r="B3345" s="4"/>
      <c r="C3345" s="4"/>
      <c r="D3345" s="4"/>
      <c r="E3345" s="4"/>
      <c r="F3345" s="4"/>
      <c r="G3345" s="4"/>
      <c r="H3345" s="4"/>
      <c r="I3345" s="4"/>
      <c r="J3345" s="4"/>
      <c r="K3345" s="4"/>
      <c r="L3345" s="4"/>
      <c r="M3345" s="4"/>
      <c r="N3345" s="4"/>
      <c r="O3345" s="4"/>
      <c r="P3345" s="4"/>
      <c r="Q3345" s="4"/>
      <c r="R3345" s="4"/>
      <c r="S3345" s="4"/>
      <c r="T3345" s="4"/>
      <c r="U3345" s="4"/>
      <c r="V3345" s="4"/>
      <c r="W3345" s="4"/>
      <c r="X3345" s="4"/>
      <c r="Y3345" s="4"/>
      <c r="Z3345" s="4"/>
      <c r="AA3345" s="4"/>
      <c r="AB3345" s="5"/>
    </row>
    <row r="3346" spans="1:28" x14ac:dyDescent="0.35">
      <c r="A3346" s="3"/>
      <c r="B3346" s="4"/>
      <c r="C3346" s="4"/>
      <c r="D3346" s="4"/>
      <c r="E3346" s="4"/>
      <c r="F3346" s="4"/>
      <c r="G3346" s="4"/>
      <c r="H3346" s="4"/>
      <c r="I3346" s="4"/>
      <c r="J3346" s="4"/>
      <c r="K3346" s="4"/>
      <c r="L3346" s="4"/>
      <c r="M3346" s="4"/>
      <c r="N3346" s="4"/>
      <c r="O3346" s="4"/>
      <c r="P3346" s="4"/>
      <c r="Q3346" s="4"/>
      <c r="R3346" s="4"/>
      <c r="S3346" s="4"/>
      <c r="T3346" s="4"/>
      <c r="U3346" s="4"/>
      <c r="V3346" s="4"/>
      <c r="W3346" s="4"/>
      <c r="X3346" s="4"/>
      <c r="Y3346" s="4"/>
      <c r="Z3346" s="4"/>
      <c r="AA3346" s="4"/>
      <c r="AB3346" s="5"/>
    </row>
    <row r="3347" spans="1:28" x14ac:dyDescent="0.35">
      <c r="A3347" s="3"/>
      <c r="B3347" s="4"/>
      <c r="C3347" s="4"/>
      <c r="D3347" s="4"/>
      <c r="E3347" s="4"/>
      <c r="F3347" s="4"/>
      <c r="G3347" s="4"/>
      <c r="H3347" s="4"/>
      <c r="I3347" s="4"/>
      <c r="J3347" s="4"/>
      <c r="K3347" s="4"/>
      <c r="L3347" s="4"/>
      <c r="M3347" s="4"/>
      <c r="N3347" s="4"/>
      <c r="O3347" s="4"/>
      <c r="P3347" s="4"/>
      <c r="Q3347" s="4"/>
      <c r="R3347" s="4"/>
      <c r="S3347" s="4"/>
      <c r="T3347" s="4"/>
      <c r="U3347" s="4"/>
      <c r="V3347" s="4"/>
      <c r="W3347" s="4"/>
      <c r="X3347" s="4"/>
      <c r="Y3347" s="4"/>
      <c r="Z3347" s="4"/>
      <c r="AA3347" s="4"/>
      <c r="AB3347" s="5"/>
    </row>
    <row r="3348" spans="1:28" x14ac:dyDescent="0.35">
      <c r="A3348" s="3"/>
      <c r="B3348" s="4"/>
      <c r="C3348" s="4"/>
      <c r="D3348" s="4"/>
      <c r="E3348" s="4"/>
      <c r="F3348" s="4"/>
      <c r="G3348" s="4"/>
      <c r="H3348" s="4"/>
      <c r="I3348" s="4"/>
      <c r="J3348" s="4"/>
      <c r="K3348" s="4"/>
      <c r="L3348" s="4"/>
      <c r="M3348" s="4"/>
      <c r="N3348" s="4"/>
      <c r="O3348" s="4"/>
      <c r="P3348" s="4"/>
      <c r="Q3348" s="4"/>
      <c r="R3348" s="4"/>
      <c r="S3348" s="4"/>
      <c r="T3348" s="4"/>
      <c r="U3348" s="4"/>
      <c r="V3348" s="4"/>
      <c r="W3348" s="4"/>
      <c r="X3348" s="4"/>
      <c r="Y3348" s="4"/>
      <c r="Z3348" s="4"/>
      <c r="AA3348" s="4"/>
      <c r="AB3348" s="5"/>
    </row>
    <row r="3349" spans="1:28" x14ac:dyDescent="0.35">
      <c r="A3349" s="3"/>
      <c r="B3349" s="4"/>
      <c r="C3349" s="4"/>
      <c r="D3349" s="4"/>
      <c r="E3349" s="4"/>
      <c r="F3349" s="4"/>
      <c r="G3349" s="4"/>
      <c r="H3349" s="4"/>
      <c r="I3349" s="4"/>
      <c r="J3349" s="4"/>
      <c r="K3349" s="4"/>
      <c r="L3349" s="4"/>
      <c r="M3349" s="4"/>
      <c r="N3349" s="4"/>
      <c r="O3349" s="4"/>
      <c r="P3349" s="4"/>
      <c r="Q3349" s="4"/>
      <c r="R3349" s="4"/>
      <c r="S3349" s="4"/>
      <c r="T3349" s="4"/>
      <c r="U3349" s="4"/>
      <c r="V3349" s="4"/>
      <c r="W3349" s="4"/>
      <c r="X3349" s="4"/>
      <c r="Y3349" s="4"/>
      <c r="Z3349" s="4"/>
      <c r="AA3349" s="4"/>
      <c r="AB3349" s="5"/>
    </row>
    <row r="3350" spans="1:28" x14ac:dyDescent="0.35">
      <c r="A3350" s="3"/>
      <c r="B3350" s="4"/>
      <c r="C3350" s="4"/>
      <c r="D3350" s="4"/>
      <c r="E3350" s="4"/>
      <c r="F3350" s="4"/>
      <c r="G3350" s="4"/>
      <c r="H3350" s="4"/>
      <c r="I3350" s="4"/>
      <c r="J3350" s="4"/>
      <c r="K3350" s="4"/>
      <c r="L3350" s="4"/>
      <c r="M3350" s="4"/>
      <c r="N3350" s="4"/>
      <c r="O3350" s="4"/>
      <c r="P3350" s="4"/>
      <c r="Q3350" s="4"/>
      <c r="R3350" s="4"/>
      <c r="S3350" s="4"/>
      <c r="T3350" s="4"/>
      <c r="U3350" s="4"/>
      <c r="V3350" s="4"/>
      <c r="W3350" s="4"/>
      <c r="X3350" s="4"/>
      <c r="Y3350" s="4"/>
      <c r="Z3350" s="4"/>
      <c r="AA3350" s="4"/>
      <c r="AB3350" s="5"/>
    </row>
    <row r="3351" spans="1:28" x14ac:dyDescent="0.35">
      <c r="A3351" s="3"/>
      <c r="B3351" s="4"/>
      <c r="C3351" s="4"/>
      <c r="D3351" s="4"/>
      <c r="E3351" s="4"/>
      <c r="F3351" s="4"/>
      <c r="G3351" s="4"/>
      <c r="H3351" s="4"/>
      <c r="I3351" s="4"/>
      <c r="J3351" s="4"/>
      <c r="K3351" s="4"/>
      <c r="L3351" s="4"/>
      <c r="M3351" s="4"/>
      <c r="N3351" s="4"/>
      <c r="O3351" s="4"/>
      <c r="P3351" s="4"/>
      <c r="Q3351" s="4"/>
      <c r="R3351" s="4"/>
      <c r="S3351" s="4"/>
      <c r="T3351" s="4"/>
      <c r="U3351" s="4"/>
      <c r="V3351" s="4"/>
      <c r="W3351" s="4"/>
      <c r="X3351" s="4"/>
      <c r="Y3351" s="4"/>
      <c r="Z3351" s="4"/>
      <c r="AA3351" s="4"/>
      <c r="AB3351" s="5"/>
    </row>
    <row r="3352" spans="1:28" x14ac:dyDescent="0.35">
      <c r="A3352" s="3"/>
      <c r="B3352" s="4"/>
      <c r="C3352" s="4"/>
      <c r="D3352" s="4"/>
      <c r="E3352" s="4"/>
      <c r="F3352" s="4"/>
      <c r="G3352" s="4"/>
      <c r="H3352" s="4"/>
      <c r="I3352" s="4"/>
      <c r="J3352" s="4"/>
      <c r="K3352" s="4"/>
      <c r="L3352" s="4"/>
      <c r="M3352" s="4"/>
      <c r="N3352" s="4"/>
      <c r="O3352" s="4"/>
      <c r="P3352" s="4"/>
      <c r="Q3352" s="4"/>
      <c r="R3352" s="4"/>
      <c r="S3352" s="4"/>
      <c r="T3352" s="4"/>
      <c r="U3352" s="4"/>
      <c r="V3352" s="4"/>
      <c r="W3352" s="4"/>
      <c r="X3352" s="4"/>
      <c r="Y3352" s="4"/>
      <c r="Z3352" s="4"/>
      <c r="AA3352" s="4"/>
      <c r="AB3352" s="5"/>
    </row>
    <row r="3353" spans="1:28" x14ac:dyDescent="0.35">
      <c r="A3353" s="3"/>
      <c r="B3353" s="4"/>
      <c r="C3353" s="4"/>
      <c r="D3353" s="4"/>
      <c r="E3353" s="4"/>
      <c r="F3353" s="4"/>
      <c r="G3353" s="4"/>
      <c r="H3353" s="4"/>
      <c r="I3353" s="4"/>
      <c r="J3353" s="4"/>
      <c r="K3353" s="4"/>
      <c r="L3353" s="4"/>
      <c r="M3353" s="4"/>
      <c r="N3353" s="4"/>
      <c r="O3353" s="4"/>
      <c r="P3353" s="4"/>
      <c r="Q3353" s="4"/>
      <c r="R3353" s="4"/>
      <c r="S3353" s="4"/>
      <c r="T3353" s="4"/>
      <c r="U3353" s="4"/>
      <c r="V3353" s="4"/>
      <c r="W3353" s="4"/>
      <c r="X3353" s="4"/>
      <c r="Y3353" s="4"/>
      <c r="Z3353" s="4"/>
      <c r="AA3353" s="4"/>
      <c r="AB3353" s="5"/>
    </row>
    <row r="3354" spans="1:28" x14ac:dyDescent="0.35">
      <c r="A3354" s="3"/>
      <c r="B3354" s="4"/>
      <c r="C3354" s="4"/>
      <c r="D3354" s="4"/>
      <c r="E3354" s="4"/>
      <c r="F3354" s="4"/>
      <c r="G3354" s="4"/>
      <c r="H3354" s="4"/>
      <c r="I3354" s="4"/>
      <c r="J3354" s="4"/>
      <c r="K3354" s="4"/>
      <c r="L3354" s="4"/>
      <c r="M3354" s="4"/>
      <c r="N3354" s="4"/>
      <c r="O3354" s="4"/>
      <c r="P3354" s="4"/>
      <c r="Q3354" s="4"/>
      <c r="R3354" s="4"/>
      <c r="S3354" s="4"/>
      <c r="T3354" s="4"/>
      <c r="U3354" s="4"/>
      <c r="V3354" s="4"/>
      <c r="W3354" s="4"/>
      <c r="X3354" s="4"/>
      <c r="Y3354" s="4"/>
      <c r="Z3354" s="4"/>
      <c r="AA3354" s="4"/>
      <c r="AB3354" s="5"/>
    </row>
    <row r="3355" spans="1:28" x14ac:dyDescent="0.35">
      <c r="A3355" s="3"/>
      <c r="B3355" s="4"/>
      <c r="C3355" s="4"/>
      <c r="D3355" s="4"/>
      <c r="E3355" s="4"/>
      <c r="F3355" s="4"/>
      <c r="G3355" s="4"/>
      <c r="H3355" s="4"/>
      <c r="I3355" s="4"/>
      <c r="J3355" s="4"/>
      <c r="K3355" s="4"/>
      <c r="L3355" s="4"/>
      <c r="M3355" s="4"/>
      <c r="N3355" s="4"/>
      <c r="O3355" s="4"/>
      <c r="P3355" s="4"/>
      <c r="Q3355" s="4"/>
      <c r="R3355" s="4"/>
      <c r="S3355" s="4"/>
      <c r="T3355" s="4"/>
      <c r="U3355" s="4"/>
      <c r="V3355" s="4"/>
      <c r="W3355" s="4"/>
      <c r="X3355" s="4"/>
      <c r="Y3355" s="4"/>
      <c r="Z3355" s="4"/>
      <c r="AA3355" s="4"/>
      <c r="AB3355" s="5"/>
    </row>
    <row r="3356" spans="1:28" x14ac:dyDescent="0.35">
      <c r="A3356" s="3"/>
      <c r="B3356" s="4"/>
      <c r="C3356" s="4"/>
      <c r="D3356" s="4"/>
      <c r="E3356" s="4"/>
      <c r="F3356" s="4"/>
      <c r="G3356" s="4"/>
      <c r="H3356" s="4"/>
      <c r="I3356" s="4"/>
      <c r="J3356" s="4"/>
      <c r="K3356" s="4"/>
      <c r="L3356" s="4"/>
      <c r="M3356" s="4"/>
      <c r="N3356" s="4"/>
      <c r="O3356" s="4"/>
      <c r="P3356" s="4"/>
      <c r="Q3356" s="4"/>
      <c r="R3356" s="4"/>
      <c r="S3356" s="4"/>
      <c r="T3356" s="4"/>
      <c r="U3356" s="4"/>
      <c r="V3356" s="4"/>
      <c r="W3356" s="4"/>
      <c r="X3356" s="4"/>
      <c r="Y3356" s="4"/>
      <c r="Z3356" s="4"/>
      <c r="AA3356" s="4"/>
      <c r="AB3356" s="5"/>
    </row>
    <row r="3357" spans="1:28" x14ac:dyDescent="0.35">
      <c r="A3357" s="3"/>
      <c r="B3357" s="4"/>
      <c r="C3357" s="4"/>
      <c r="D3357" s="4"/>
      <c r="E3357" s="4"/>
      <c r="F3357" s="4"/>
      <c r="G3357" s="4"/>
      <c r="H3357" s="4"/>
      <c r="I3357" s="4"/>
      <c r="J3357" s="4"/>
      <c r="K3357" s="4"/>
      <c r="L3357" s="4"/>
      <c r="M3357" s="4"/>
      <c r="N3357" s="4"/>
      <c r="O3357" s="4"/>
      <c r="P3357" s="4"/>
      <c r="Q3357" s="4"/>
      <c r="R3357" s="4"/>
      <c r="S3357" s="4"/>
      <c r="T3357" s="4"/>
      <c r="U3357" s="4"/>
      <c r="V3357" s="4"/>
      <c r="W3357" s="4"/>
      <c r="X3357" s="4"/>
      <c r="Y3357" s="4"/>
      <c r="Z3357" s="4"/>
      <c r="AA3357" s="4"/>
      <c r="AB3357" s="5"/>
    </row>
    <row r="3358" spans="1:28" x14ac:dyDescent="0.35">
      <c r="A3358" s="3"/>
      <c r="B3358" s="4"/>
      <c r="C3358" s="4"/>
      <c r="D3358" s="4"/>
      <c r="E3358" s="4"/>
      <c r="F3358" s="4"/>
      <c r="G3358" s="4"/>
      <c r="H3358" s="4"/>
      <c r="I3358" s="4"/>
      <c r="J3358" s="4"/>
      <c r="K3358" s="4"/>
      <c r="L3358" s="4"/>
      <c r="M3358" s="4"/>
      <c r="N3358" s="4"/>
      <c r="O3358" s="4"/>
      <c r="P3358" s="4"/>
      <c r="Q3358" s="4"/>
      <c r="R3358" s="4"/>
      <c r="S3358" s="4"/>
      <c r="T3358" s="4"/>
      <c r="U3358" s="4"/>
      <c r="V3358" s="4"/>
      <c r="W3358" s="4"/>
      <c r="X3358" s="4"/>
      <c r="Y3358" s="4"/>
      <c r="Z3358" s="4"/>
      <c r="AA3358" s="4"/>
      <c r="AB3358" s="5"/>
    </row>
    <row r="3359" spans="1:28" x14ac:dyDescent="0.35">
      <c r="A3359" s="3"/>
      <c r="B3359" s="4"/>
      <c r="C3359" s="4"/>
      <c r="D3359" s="4"/>
      <c r="E3359" s="4"/>
      <c r="F3359" s="4"/>
      <c r="G3359" s="4"/>
      <c r="H3359" s="4"/>
      <c r="I3359" s="4"/>
      <c r="J3359" s="4"/>
      <c r="K3359" s="4"/>
      <c r="L3359" s="4"/>
      <c r="M3359" s="4"/>
      <c r="N3359" s="4"/>
      <c r="O3359" s="4"/>
      <c r="P3359" s="4"/>
      <c r="Q3359" s="4"/>
      <c r="R3359" s="4"/>
      <c r="S3359" s="4"/>
      <c r="T3359" s="4"/>
      <c r="U3359" s="4"/>
      <c r="V3359" s="4"/>
      <c r="W3359" s="4"/>
      <c r="X3359" s="4"/>
      <c r="Y3359" s="4"/>
      <c r="Z3359" s="4"/>
      <c r="AA3359" s="4"/>
      <c r="AB3359" s="5"/>
    </row>
    <row r="3360" spans="1:28" x14ac:dyDescent="0.35">
      <c r="A3360" s="3"/>
      <c r="B3360" s="4"/>
      <c r="C3360" s="4"/>
      <c r="D3360" s="4"/>
      <c r="E3360" s="4"/>
      <c r="F3360" s="4"/>
      <c r="G3360" s="4"/>
      <c r="H3360" s="4"/>
      <c r="I3360" s="4"/>
      <c r="J3360" s="4"/>
      <c r="K3360" s="4"/>
      <c r="L3360" s="4"/>
      <c r="M3360" s="4"/>
      <c r="N3360" s="4"/>
      <c r="O3360" s="4"/>
      <c r="P3360" s="4"/>
      <c r="Q3360" s="4"/>
      <c r="R3360" s="4"/>
      <c r="S3360" s="4"/>
      <c r="T3360" s="4"/>
      <c r="U3360" s="4"/>
      <c r="V3360" s="4"/>
      <c r="W3360" s="4"/>
      <c r="X3360" s="4"/>
      <c r="Y3360" s="4"/>
      <c r="Z3360" s="4"/>
      <c r="AA3360" s="4"/>
      <c r="AB3360" s="5"/>
    </row>
    <row r="3361" spans="1:28" x14ac:dyDescent="0.35">
      <c r="A3361" s="3"/>
      <c r="B3361" s="4"/>
      <c r="C3361" s="4"/>
      <c r="D3361" s="4"/>
      <c r="E3361" s="4"/>
      <c r="F3361" s="4"/>
      <c r="G3361" s="4"/>
      <c r="H3361" s="4"/>
      <c r="I3361" s="4"/>
      <c r="J3361" s="4"/>
      <c r="K3361" s="4"/>
      <c r="L3361" s="4"/>
      <c r="M3361" s="4"/>
      <c r="N3361" s="4"/>
      <c r="O3361" s="4"/>
      <c r="P3361" s="4"/>
      <c r="Q3361" s="4"/>
      <c r="R3361" s="4"/>
      <c r="S3361" s="4"/>
      <c r="T3361" s="4"/>
      <c r="U3361" s="4"/>
      <c r="V3361" s="4"/>
      <c r="W3361" s="4"/>
      <c r="X3361" s="4"/>
      <c r="Y3361" s="4"/>
      <c r="Z3361" s="4"/>
      <c r="AA3361" s="4"/>
      <c r="AB3361" s="5"/>
    </row>
    <row r="3362" spans="1:28" x14ac:dyDescent="0.35">
      <c r="A3362" s="3"/>
      <c r="B3362" s="4"/>
      <c r="C3362" s="4"/>
      <c r="D3362" s="4"/>
      <c r="E3362" s="4"/>
      <c r="F3362" s="4"/>
      <c r="G3362" s="4"/>
      <c r="H3362" s="4"/>
      <c r="I3362" s="4"/>
      <c r="J3362" s="4"/>
      <c r="K3362" s="4"/>
      <c r="L3362" s="4"/>
      <c r="M3362" s="4"/>
      <c r="N3362" s="4"/>
      <c r="O3362" s="4"/>
      <c r="P3362" s="4"/>
      <c r="Q3362" s="4"/>
      <c r="R3362" s="4"/>
      <c r="S3362" s="4"/>
      <c r="T3362" s="4"/>
      <c r="U3362" s="4"/>
      <c r="V3362" s="4"/>
      <c r="W3362" s="4"/>
      <c r="X3362" s="4"/>
      <c r="Y3362" s="4"/>
      <c r="Z3362" s="4"/>
      <c r="AA3362" s="4"/>
      <c r="AB3362" s="5"/>
    </row>
    <row r="3363" spans="1:28" x14ac:dyDescent="0.35">
      <c r="A3363" s="3"/>
      <c r="B3363" s="4"/>
      <c r="C3363" s="4"/>
      <c r="D3363" s="4"/>
      <c r="E3363" s="4"/>
      <c r="F3363" s="4"/>
      <c r="G3363" s="4"/>
      <c r="H3363" s="4"/>
      <c r="I3363" s="4"/>
      <c r="J3363" s="4"/>
      <c r="K3363" s="4"/>
      <c r="L3363" s="4"/>
      <c r="M3363" s="4"/>
      <c r="N3363" s="4"/>
      <c r="O3363" s="4"/>
      <c r="P3363" s="4"/>
      <c r="Q3363" s="4"/>
      <c r="R3363" s="4"/>
      <c r="S3363" s="4"/>
      <c r="T3363" s="4"/>
      <c r="U3363" s="4"/>
      <c r="V3363" s="4"/>
      <c r="W3363" s="4"/>
      <c r="X3363" s="4"/>
      <c r="Y3363" s="4"/>
      <c r="Z3363" s="4"/>
      <c r="AA3363" s="4"/>
      <c r="AB3363" s="5"/>
    </row>
    <row r="3364" spans="1:28" x14ac:dyDescent="0.35">
      <c r="A3364" s="3"/>
      <c r="B3364" s="4"/>
      <c r="C3364" s="4"/>
      <c r="D3364" s="4"/>
      <c r="E3364" s="4"/>
      <c r="F3364" s="4"/>
      <c r="G3364" s="4"/>
      <c r="H3364" s="4"/>
      <c r="I3364" s="4"/>
      <c r="J3364" s="4"/>
      <c r="K3364" s="4"/>
      <c r="L3364" s="4"/>
      <c r="M3364" s="4"/>
      <c r="N3364" s="4"/>
      <c r="O3364" s="4"/>
      <c r="P3364" s="4"/>
      <c r="Q3364" s="4"/>
      <c r="R3364" s="4"/>
      <c r="S3364" s="4"/>
      <c r="T3364" s="4"/>
      <c r="U3364" s="4"/>
      <c r="V3364" s="4"/>
      <c r="W3364" s="4"/>
      <c r="X3364" s="4"/>
      <c r="Y3364" s="4"/>
      <c r="Z3364" s="4"/>
      <c r="AA3364" s="4"/>
      <c r="AB3364" s="5"/>
    </row>
    <row r="3365" spans="1:28" x14ac:dyDescent="0.35">
      <c r="A3365" s="3"/>
      <c r="B3365" s="4"/>
      <c r="C3365" s="4"/>
      <c r="D3365" s="4"/>
      <c r="E3365" s="4"/>
      <c r="F3365" s="4"/>
      <c r="G3365" s="4"/>
      <c r="H3365" s="4"/>
      <c r="I3365" s="4"/>
      <c r="J3365" s="4"/>
      <c r="K3365" s="4"/>
      <c r="L3365" s="4"/>
      <c r="M3365" s="4"/>
      <c r="N3365" s="4"/>
      <c r="O3365" s="4"/>
      <c r="P3365" s="4"/>
      <c r="Q3365" s="4"/>
      <c r="R3365" s="4"/>
      <c r="S3365" s="4"/>
      <c r="T3365" s="4"/>
      <c r="U3365" s="4"/>
      <c r="V3365" s="4"/>
      <c r="W3365" s="4"/>
      <c r="X3365" s="4"/>
      <c r="Y3365" s="4"/>
      <c r="Z3365" s="4"/>
      <c r="AA3365" s="4"/>
      <c r="AB3365" s="5"/>
    </row>
    <row r="3366" spans="1:28" x14ac:dyDescent="0.35">
      <c r="A3366" s="3"/>
      <c r="B3366" s="4"/>
      <c r="C3366" s="4"/>
      <c r="D3366" s="4"/>
      <c r="E3366" s="4"/>
      <c r="F3366" s="4"/>
      <c r="G3366" s="4"/>
      <c r="H3366" s="4"/>
      <c r="I3366" s="4"/>
      <c r="J3366" s="4"/>
      <c r="K3366" s="4"/>
      <c r="L3366" s="4"/>
      <c r="M3366" s="4"/>
      <c r="N3366" s="4"/>
      <c r="O3366" s="4"/>
      <c r="P3366" s="4"/>
      <c r="Q3366" s="4"/>
      <c r="R3366" s="4"/>
      <c r="S3366" s="4"/>
      <c r="T3366" s="4"/>
      <c r="U3366" s="4"/>
      <c r="V3366" s="4"/>
      <c r="W3366" s="4"/>
      <c r="X3366" s="4"/>
      <c r="Y3366" s="4"/>
      <c r="Z3366" s="4"/>
      <c r="AA3366" s="4"/>
      <c r="AB3366" s="5"/>
    </row>
    <row r="3367" spans="1:28" x14ac:dyDescent="0.35">
      <c r="A3367" s="3"/>
      <c r="B3367" s="4"/>
      <c r="C3367" s="4"/>
      <c r="D3367" s="4"/>
      <c r="E3367" s="4"/>
      <c r="F3367" s="4"/>
      <c r="G3367" s="4"/>
      <c r="H3367" s="4"/>
      <c r="I3367" s="4"/>
      <c r="J3367" s="4"/>
      <c r="K3367" s="4"/>
      <c r="L3367" s="4"/>
      <c r="M3367" s="4"/>
      <c r="N3367" s="4"/>
      <c r="O3367" s="4"/>
      <c r="P3367" s="4"/>
      <c r="Q3367" s="4"/>
      <c r="R3367" s="4"/>
      <c r="S3367" s="4"/>
      <c r="T3367" s="4"/>
      <c r="U3367" s="4"/>
      <c r="V3367" s="4"/>
      <c r="W3367" s="4"/>
      <c r="X3367" s="4"/>
      <c r="Y3367" s="4"/>
      <c r="Z3367" s="4"/>
      <c r="AA3367" s="4"/>
      <c r="AB3367" s="5"/>
    </row>
    <row r="3368" spans="1:28" x14ac:dyDescent="0.35">
      <c r="A3368" s="3"/>
      <c r="B3368" s="4"/>
      <c r="C3368" s="4"/>
      <c r="D3368" s="4"/>
      <c r="E3368" s="4"/>
      <c r="F3368" s="4"/>
      <c r="G3368" s="4"/>
      <c r="H3368" s="4"/>
      <c r="I3368" s="4"/>
      <c r="J3368" s="4"/>
      <c r="K3368" s="4"/>
      <c r="L3368" s="4"/>
      <c r="M3368" s="4"/>
      <c r="N3368" s="4"/>
      <c r="O3368" s="4"/>
      <c r="P3368" s="4"/>
      <c r="Q3368" s="4"/>
      <c r="R3368" s="4"/>
      <c r="S3368" s="4"/>
      <c r="T3368" s="4"/>
      <c r="U3368" s="4"/>
      <c r="V3368" s="4"/>
      <c r="W3368" s="4"/>
      <c r="X3368" s="4"/>
      <c r="Y3368" s="4"/>
      <c r="Z3368" s="4"/>
      <c r="AA3368" s="4"/>
      <c r="AB3368" s="5"/>
    </row>
    <row r="3369" spans="1:28" x14ac:dyDescent="0.35">
      <c r="A3369" s="3"/>
      <c r="B3369" s="4"/>
      <c r="C3369" s="4"/>
      <c r="D3369" s="4"/>
      <c r="E3369" s="4"/>
      <c r="F3369" s="4"/>
      <c r="G3369" s="4"/>
      <c r="H3369" s="4"/>
      <c r="I3369" s="4"/>
      <c r="J3369" s="4"/>
      <c r="K3369" s="4"/>
      <c r="L3369" s="4"/>
      <c r="M3369" s="4"/>
      <c r="N3369" s="4"/>
      <c r="O3369" s="4"/>
      <c r="P3369" s="4"/>
      <c r="Q3369" s="4"/>
      <c r="R3369" s="4"/>
      <c r="S3369" s="4"/>
      <c r="T3369" s="4"/>
      <c r="U3369" s="4"/>
      <c r="V3369" s="4"/>
      <c r="W3369" s="4"/>
      <c r="X3369" s="4"/>
      <c r="Y3369" s="4"/>
      <c r="Z3369" s="4"/>
      <c r="AA3369" s="4"/>
      <c r="AB3369" s="5"/>
    </row>
    <row r="3370" spans="1:28" x14ac:dyDescent="0.35">
      <c r="A3370" s="3"/>
      <c r="B3370" s="4"/>
      <c r="C3370" s="4"/>
      <c r="D3370" s="4"/>
      <c r="E3370" s="4"/>
      <c r="F3370" s="4"/>
      <c r="G3370" s="4"/>
      <c r="H3370" s="4"/>
      <c r="I3370" s="4"/>
      <c r="J3370" s="4"/>
      <c r="K3370" s="4"/>
      <c r="L3370" s="4"/>
      <c r="M3370" s="4"/>
      <c r="N3370" s="4"/>
      <c r="O3370" s="4"/>
      <c r="P3370" s="4"/>
      <c r="Q3370" s="4"/>
      <c r="R3370" s="4"/>
      <c r="S3370" s="4"/>
      <c r="T3370" s="4"/>
      <c r="U3370" s="4"/>
      <c r="V3370" s="4"/>
      <c r="W3370" s="4"/>
      <c r="X3370" s="4"/>
      <c r="Y3370" s="4"/>
      <c r="Z3370" s="4"/>
      <c r="AA3370" s="4"/>
      <c r="AB3370" s="5"/>
    </row>
    <row r="3371" spans="1:28" x14ac:dyDescent="0.35">
      <c r="A3371" s="3"/>
      <c r="B3371" s="4"/>
      <c r="C3371" s="4"/>
      <c r="D3371" s="4"/>
      <c r="E3371" s="4"/>
      <c r="F3371" s="4"/>
      <c r="G3371" s="4"/>
      <c r="H3371" s="4"/>
      <c r="I3371" s="4"/>
      <c r="J3371" s="4"/>
      <c r="K3371" s="4"/>
      <c r="L3371" s="4"/>
      <c r="M3371" s="4"/>
      <c r="N3371" s="4"/>
      <c r="O3371" s="4"/>
      <c r="P3371" s="4"/>
      <c r="Q3371" s="4"/>
      <c r="R3371" s="4"/>
      <c r="S3371" s="4"/>
      <c r="T3371" s="4"/>
      <c r="U3371" s="4"/>
      <c r="V3371" s="4"/>
      <c r="W3371" s="4"/>
      <c r="X3371" s="4"/>
      <c r="Y3371" s="4"/>
      <c r="Z3371" s="4"/>
      <c r="AA3371" s="4"/>
      <c r="AB3371" s="5"/>
    </row>
    <row r="3372" spans="1:28" x14ac:dyDescent="0.35">
      <c r="A3372" s="3"/>
      <c r="B3372" s="4"/>
      <c r="C3372" s="4"/>
      <c r="D3372" s="4"/>
      <c r="E3372" s="4"/>
      <c r="F3372" s="4"/>
      <c r="G3372" s="4"/>
      <c r="H3372" s="4"/>
      <c r="I3372" s="4"/>
      <c r="J3372" s="4"/>
      <c r="K3372" s="4"/>
      <c r="L3372" s="4"/>
      <c r="M3372" s="4"/>
      <c r="N3372" s="4"/>
      <c r="O3372" s="4"/>
      <c r="P3372" s="4"/>
      <c r="Q3372" s="4"/>
      <c r="R3372" s="4"/>
      <c r="S3372" s="4"/>
      <c r="T3372" s="4"/>
      <c r="U3372" s="4"/>
      <c r="V3372" s="4"/>
      <c r="W3372" s="4"/>
      <c r="X3372" s="4"/>
      <c r="Y3372" s="4"/>
      <c r="Z3372" s="4"/>
      <c r="AA3372" s="4"/>
      <c r="AB3372" s="5"/>
    </row>
    <row r="3373" spans="1:28" x14ac:dyDescent="0.35">
      <c r="A3373" s="3"/>
      <c r="B3373" s="4"/>
      <c r="C3373" s="4"/>
      <c r="D3373" s="4"/>
      <c r="E3373" s="4"/>
      <c r="F3373" s="4"/>
      <c r="G3373" s="4"/>
      <c r="H3373" s="4"/>
      <c r="I3373" s="4"/>
      <c r="J3373" s="4"/>
      <c r="K3373" s="4"/>
      <c r="L3373" s="4"/>
      <c r="M3373" s="4"/>
      <c r="N3373" s="4"/>
      <c r="O3373" s="4"/>
      <c r="P3373" s="4"/>
      <c r="Q3373" s="4"/>
      <c r="R3373" s="4"/>
      <c r="S3373" s="4"/>
      <c r="T3373" s="4"/>
      <c r="U3373" s="4"/>
      <c r="V3373" s="4"/>
      <c r="W3373" s="4"/>
      <c r="X3373" s="4"/>
      <c r="Y3373" s="4"/>
      <c r="Z3373" s="4"/>
      <c r="AA3373" s="4"/>
      <c r="AB3373" s="5"/>
    </row>
    <row r="3374" spans="1:28" x14ac:dyDescent="0.35">
      <c r="A3374" s="3"/>
      <c r="B3374" s="4"/>
      <c r="C3374" s="4"/>
      <c r="D3374" s="4"/>
      <c r="E3374" s="4"/>
      <c r="F3374" s="4"/>
      <c r="G3374" s="4"/>
      <c r="H3374" s="4"/>
      <c r="I3374" s="4"/>
      <c r="J3374" s="4"/>
      <c r="K3374" s="4"/>
      <c r="L3374" s="4"/>
      <c r="M3374" s="4"/>
      <c r="N3374" s="4"/>
      <c r="O3374" s="4"/>
      <c r="P3374" s="4"/>
      <c r="Q3374" s="4"/>
      <c r="R3374" s="4"/>
      <c r="S3374" s="4"/>
      <c r="T3374" s="4"/>
      <c r="U3374" s="4"/>
      <c r="V3374" s="4"/>
      <c r="W3374" s="4"/>
      <c r="X3374" s="4"/>
      <c r="Y3374" s="4"/>
      <c r="Z3374" s="4"/>
      <c r="AA3374" s="4"/>
      <c r="AB3374" s="5"/>
    </row>
    <row r="3375" spans="1:28" x14ac:dyDescent="0.35">
      <c r="A3375" s="3"/>
      <c r="B3375" s="4"/>
      <c r="C3375" s="4"/>
      <c r="D3375" s="4"/>
      <c r="E3375" s="4"/>
      <c r="F3375" s="4"/>
      <c r="G3375" s="4"/>
      <c r="H3375" s="4"/>
      <c r="I3375" s="4"/>
      <c r="J3375" s="4"/>
      <c r="K3375" s="4"/>
      <c r="L3375" s="4"/>
      <c r="M3375" s="4"/>
      <c r="N3375" s="4"/>
      <c r="O3375" s="4"/>
      <c r="P3375" s="4"/>
      <c r="Q3375" s="4"/>
      <c r="R3375" s="4"/>
      <c r="S3375" s="4"/>
      <c r="T3375" s="4"/>
      <c r="U3375" s="4"/>
      <c r="V3375" s="4"/>
      <c r="W3375" s="4"/>
      <c r="X3375" s="4"/>
      <c r="Y3375" s="4"/>
      <c r="Z3375" s="4"/>
      <c r="AA3375" s="4"/>
      <c r="AB3375" s="5"/>
    </row>
    <row r="3376" spans="1:28" x14ac:dyDescent="0.35">
      <c r="A3376" s="3"/>
      <c r="B3376" s="4"/>
      <c r="C3376" s="4"/>
      <c r="D3376" s="4"/>
      <c r="E3376" s="4"/>
      <c r="F3376" s="4"/>
      <c r="G3376" s="4"/>
      <c r="H3376" s="4"/>
      <c r="I3376" s="4"/>
      <c r="J3376" s="4"/>
      <c r="K3376" s="4"/>
      <c r="L3376" s="4"/>
      <c r="M3376" s="4"/>
      <c r="N3376" s="4"/>
      <c r="O3376" s="4"/>
      <c r="P3376" s="4"/>
      <c r="Q3376" s="4"/>
      <c r="R3376" s="4"/>
      <c r="S3376" s="4"/>
      <c r="T3376" s="4"/>
      <c r="U3376" s="4"/>
      <c r="V3376" s="4"/>
      <c r="W3376" s="4"/>
      <c r="X3376" s="4"/>
      <c r="Y3376" s="4"/>
      <c r="Z3376" s="4"/>
      <c r="AA3376" s="4"/>
      <c r="AB3376" s="5"/>
    </row>
    <row r="3377" spans="1:28" x14ac:dyDescent="0.35">
      <c r="A3377" s="3"/>
      <c r="B3377" s="4"/>
      <c r="C3377" s="4"/>
      <c r="D3377" s="4"/>
      <c r="E3377" s="4"/>
      <c r="F3377" s="4"/>
      <c r="G3377" s="4"/>
      <c r="H3377" s="4"/>
      <c r="I3377" s="4"/>
      <c r="J3377" s="4"/>
      <c r="K3377" s="4"/>
      <c r="L3377" s="4"/>
      <c r="M3377" s="4"/>
      <c r="N3377" s="4"/>
      <c r="O3377" s="4"/>
      <c r="P3377" s="4"/>
      <c r="Q3377" s="4"/>
      <c r="R3377" s="4"/>
      <c r="S3377" s="4"/>
      <c r="T3377" s="4"/>
      <c r="U3377" s="4"/>
      <c r="V3377" s="4"/>
      <c r="W3377" s="4"/>
      <c r="X3377" s="4"/>
      <c r="Y3377" s="4"/>
      <c r="Z3377" s="4"/>
      <c r="AA3377" s="4"/>
      <c r="AB3377" s="5"/>
    </row>
    <row r="3378" spans="1:28" x14ac:dyDescent="0.35">
      <c r="A3378" s="3"/>
      <c r="B3378" s="4"/>
      <c r="C3378" s="4"/>
      <c r="D3378" s="4"/>
      <c r="E3378" s="4"/>
      <c r="F3378" s="4"/>
      <c r="G3378" s="4"/>
      <c r="H3378" s="4"/>
      <c r="I3378" s="4"/>
      <c r="J3378" s="4"/>
      <c r="K3378" s="4"/>
      <c r="L3378" s="4"/>
      <c r="M3378" s="4"/>
      <c r="N3378" s="4"/>
      <c r="O3378" s="4"/>
      <c r="P3378" s="4"/>
      <c r="Q3378" s="4"/>
      <c r="R3378" s="4"/>
      <c r="S3378" s="4"/>
      <c r="T3378" s="4"/>
      <c r="U3378" s="4"/>
      <c r="V3378" s="4"/>
      <c r="W3378" s="4"/>
      <c r="X3378" s="4"/>
      <c r="Y3378" s="4"/>
      <c r="Z3378" s="4"/>
      <c r="AA3378" s="4"/>
      <c r="AB3378" s="5"/>
    </row>
    <row r="3379" spans="1:28" x14ac:dyDescent="0.35">
      <c r="A3379" s="3"/>
      <c r="B3379" s="4"/>
      <c r="C3379" s="4"/>
      <c r="D3379" s="4"/>
      <c r="E3379" s="4"/>
      <c r="F3379" s="4"/>
      <c r="G3379" s="4"/>
      <c r="H3379" s="4"/>
      <c r="I3379" s="4"/>
      <c r="J3379" s="4"/>
      <c r="K3379" s="4"/>
      <c r="L3379" s="4"/>
      <c r="M3379" s="4"/>
      <c r="N3379" s="4"/>
      <c r="O3379" s="4"/>
      <c r="P3379" s="4"/>
      <c r="Q3379" s="4"/>
      <c r="R3379" s="4"/>
      <c r="S3379" s="4"/>
      <c r="T3379" s="4"/>
      <c r="U3379" s="4"/>
      <c r="V3379" s="4"/>
      <c r="W3379" s="4"/>
      <c r="X3379" s="4"/>
      <c r="Y3379" s="4"/>
      <c r="Z3379" s="4"/>
      <c r="AA3379" s="4"/>
      <c r="AB3379" s="5"/>
    </row>
    <row r="3380" spans="1:28" x14ac:dyDescent="0.35">
      <c r="A3380" s="3"/>
      <c r="B3380" s="4"/>
      <c r="C3380" s="4"/>
      <c r="D3380" s="4"/>
      <c r="E3380" s="4"/>
      <c r="F3380" s="4"/>
      <c r="G3380" s="4"/>
      <c r="H3380" s="4"/>
      <c r="I3380" s="4"/>
      <c r="J3380" s="4"/>
      <c r="K3380" s="4"/>
      <c r="L3380" s="4"/>
      <c r="M3380" s="4"/>
      <c r="N3380" s="4"/>
      <c r="O3380" s="4"/>
      <c r="P3380" s="4"/>
      <c r="Q3380" s="4"/>
      <c r="R3380" s="4"/>
      <c r="S3380" s="4"/>
      <c r="T3380" s="4"/>
      <c r="U3380" s="4"/>
      <c r="V3380" s="4"/>
      <c r="W3380" s="4"/>
      <c r="X3380" s="4"/>
      <c r="Y3380" s="4"/>
      <c r="Z3380" s="4"/>
      <c r="AA3380" s="4"/>
      <c r="AB3380" s="5"/>
    </row>
    <row r="3381" spans="1:28" x14ac:dyDescent="0.35">
      <c r="A3381" s="3"/>
      <c r="B3381" s="4"/>
      <c r="C3381" s="4"/>
      <c r="D3381" s="4"/>
      <c r="E3381" s="4"/>
      <c r="F3381" s="4"/>
      <c r="G3381" s="4"/>
      <c r="H3381" s="4"/>
      <c r="I3381" s="4"/>
      <c r="J3381" s="4"/>
      <c r="K3381" s="4"/>
      <c r="L3381" s="4"/>
      <c r="M3381" s="4"/>
      <c r="N3381" s="4"/>
      <c r="O3381" s="4"/>
      <c r="P3381" s="4"/>
      <c r="Q3381" s="4"/>
      <c r="R3381" s="4"/>
      <c r="S3381" s="4"/>
      <c r="T3381" s="4"/>
      <c r="U3381" s="4"/>
      <c r="V3381" s="4"/>
      <c r="W3381" s="4"/>
      <c r="X3381" s="4"/>
      <c r="Y3381" s="4"/>
      <c r="Z3381" s="4"/>
      <c r="AA3381" s="4"/>
      <c r="AB3381" s="5"/>
    </row>
    <row r="3382" spans="1:28" x14ac:dyDescent="0.35">
      <c r="A3382" s="3"/>
      <c r="B3382" s="4"/>
      <c r="C3382" s="4"/>
      <c r="D3382" s="4"/>
      <c r="E3382" s="4"/>
      <c r="F3382" s="4"/>
      <c r="G3382" s="4"/>
      <c r="H3382" s="4"/>
      <c r="I3382" s="4"/>
      <c r="J3382" s="4"/>
      <c r="K3382" s="4"/>
      <c r="L3382" s="4"/>
      <c r="M3382" s="4"/>
      <c r="N3382" s="4"/>
      <c r="O3382" s="4"/>
      <c r="P3382" s="4"/>
      <c r="Q3382" s="4"/>
      <c r="R3382" s="4"/>
      <c r="S3382" s="4"/>
      <c r="T3382" s="4"/>
      <c r="U3382" s="4"/>
      <c r="V3382" s="4"/>
      <c r="W3382" s="4"/>
      <c r="X3382" s="4"/>
      <c r="Y3382" s="4"/>
      <c r="Z3382" s="4"/>
      <c r="AA3382" s="4"/>
      <c r="AB3382" s="5"/>
    </row>
    <row r="3383" spans="1:28" x14ac:dyDescent="0.35">
      <c r="A3383" s="3"/>
      <c r="B3383" s="4"/>
      <c r="C3383" s="4"/>
      <c r="D3383" s="4"/>
      <c r="E3383" s="4"/>
      <c r="F3383" s="4"/>
      <c r="G3383" s="4"/>
      <c r="H3383" s="4"/>
      <c r="I3383" s="4"/>
      <c r="J3383" s="4"/>
      <c r="K3383" s="4"/>
      <c r="L3383" s="4"/>
      <c r="M3383" s="4"/>
      <c r="N3383" s="4"/>
      <c r="O3383" s="4"/>
      <c r="P3383" s="4"/>
      <c r="Q3383" s="4"/>
      <c r="R3383" s="4"/>
      <c r="S3383" s="4"/>
      <c r="T3383" s="4"/>
      <c r="U3383" s="4"/>
      <c r="V3383" s="4"/>
      <c r="W3383" s="4"/>
      <c r="X3383" s="4"/>
      <c r="Y3383" s="4"/>
      <c r="Z3383" s="4"/>
      <c r="AA3383" s="4"/>
      <c r="AB3383" s="5"/>
    </row>
    <row r="3384" spans="1:28" x14ac:dyDescent="0.35">
      <c r="A3384" s="3"/>
      <c r="B3384" s="4"/>
      <c r="C3384" s="4"/>
      <c r="D3384" s="4"/>
      <c r="E3384" s="4"/>
      <c r="F3384" s="4"/>
      <c r="G3384" s="4"/>
      <c r="H3384" s="4"/>
      <c r="I3384" s="4"/>
      <c r="J3384" s="4"/>
      <c r="K3384" s="4"/>
      <c r="L3384" s="4"/>
      <c r="M3384" s="4"/>
      <c r="N3384" s="4"/>
      <c r="O3384" s="4"/>
      <c r="P3384" s="4"/>
      <c r="Q3384" s="4"/>
      <c r="R3384" s="4"/>
      <c r="S3384" s="4"/>
      <c r="T3384" s="4"/>
      <c r="U3384" s="4"/>
      <c r="V3384" s="4"/>
      <c r="W3384" s="4"/>
      <c r="X3384" s="4"/>
      <c r="Y3384" s="4"/>
      <c r="Z3384" s="4"/>
      <c r="AA3384" s="4"/>
      <c r="AB3384" s="5"/>
    </row>
    <row r="3385" spans="1:28" x14ac:dyDescent="0.35">
      <c r="A3385" s="3"/>
      <c r="B3385" s="4"/>
      <c r="C3385" s="4"/>
      <c r="D3385" s="4"/>
      <c r="E3385" s="4"/>
      <c r="F3385" s="4"/>
      <c r="G3385" s="4"/>
      <c r="H3385" s="4"/>
      <c r="I3385" s="4"/>
      <c r="J3385" s="4"/>
      <c r="K3385" s="4"/>
      <c r="L3385" s="4"/>
      <c r="M3385" s="4"/>
      <c r="N3385" s="4"/>
      <c r="O3385" s="4"/>
      <c r="P3385" s="4"/>
      <c r="Q3385" s="4"/>
      <c r="R3385" s="4"/>
      <c r="S3385" s="4"/>
      <c r="T3385" s="4"/>
      <c r="U3385" s="4"/>
      <c r="V3385" s="4"/>
      <c r="W3385" s="4"/>
      <c r="X3385" s="4"/>
      <c r="Y3385" s="4"/>
      <c r="Z3385" s="4"/>
      <c r="AA3385" s="4"/>
      <c r="AB3385" s="5"/>
    </row>
    <row r="3386" spans="1:28" x14ac:dyDescent="0.35">
      <c r="A3386" s="3"/>
      <c r="B3386" s="4"/>
      <c r="C3386" s="4"/>
      <c r="D3386" s="4"/>
      <c r="E3386" s="4"/>
      <c r="F3386" s="4"/>
      <c r="G3386" s="4"/>
      <c r="H3386" s="4"/>
      <c r="I3386" s="4"/>
      <c r="J3386" s="4"/>
      <c r="K3386" s="4"/>
      <c r="L3386" s="4"/>
      <c r="M3386" s="4"/>
      <c r="N3386" s="4"/>
      <c r="O3386" s="4"/>
      <c r="P3386" s="4"/>
      <c r="Q3386" s="4"/>
      <c r="R3386" s="4"/>
      <c r="S3386" s="4"/>
      <c r="T3386" s="4"/>
      <c r="U3386" s="4"/>
      <c r="V3386" s="4"/>
      <c r="W3386" s="4"/>
      <c r="X3386" s="4"/>
      <c r="Y3386" s="4"/>
      <c r="Z3386" s="4"/>
      <c r="AA3386" s="4"/>
      <c r="AB3386" s="5"/>
    </row>
    <row r="3387" spans="1:28" x14ac:dyDescent="0.35">
      <c r="A3387" s="3"/>
      <c r="B3387" s="4"/>
      <c r="C3387" s="4"/>
      <c r="D3387" s="4"/>
      <c r="E3387" s="4"/>
      <c r="F3387" s="4"/>
      <c r="G3387" s="4"/>
      <c r="H3387" s="4"/>
      <c r="I3387" s="4"/>
      <c r="J3387" s="4"/>
      <c r="K3387" s="4"/>
      <c r="L3387" s="4"/>
      <c r="M3387" s="4"/>
      <c r="N3387" s="4"/>
      <c r="O3387" s="4"/>
      <c r="P3387" s="4"/>
      <c r="Q3387" s="4"/>
      <c r="R3387" s="4"/>
      <c r="S3387" s="4"/>
      <c r="T3387" s="4"/>
      <c r="U3387" s="4"/>
      <c r="V3387" s="4"/>
      <c r="W3387" s="4"/>
      <c r="X3387" s="4"/>
      <c r="Y3387" s="4"/>
      <c r="Z3387" s="4"/>
      <c r="AA3387" s="4"/>
      <c r="AB3387" s="5"/>
    </row>
    <row r="3388" spans="1:28" x14ac:dyDescent="0.35">
      <c r="A3388" s="3"/>
      <c r="B3388" s="4"/>
      <c r="C3388" s="4"/>
      <c r="D3388" s="4"/>
      <c r="E3388" s="4"/>
      <c r="F3388" s="4"/>
      <c r="G3388" s="4"/>
      <c r="H3388" s="4"/>
      <c r="I3388" s="4"/>
      <c r="J3388" s="4"/>
      <c r="K3388" s="4"/>
      <c r="L3388" s="4"/>
      <c r="M3388" s="4"/>
      <c r="N3388" s="4"/>
      <c r="O3388" s="4"/>
      <c r="P3388" s="4"/>
      <c r="Q3388" s="4"/>
      <c r="R3388" s="4"/>
      <c r="S3388" s="4"/>
      <c r="T3388" s="4"/>
      <c r="U3388" s="4"/>
      <c r="V3388" s="4"/>
      <c r="W3388" s="4"/>
      <c r="X3388" s="4"/>
      <c r="Y3388" s="4"/>
      <c r="Z3388" s="4"/>
      <c r="AA3388" s="4"/>
      <c r="AB3388" s="5"/>
    </row>
    <row r="3389" spans="1:28" x14ac:dyDescent="0.35">
      <c r="A3389" s="3"/>
      <c r="B3389" s="4"/>
      <c r="C3389" s="4"/>
      <c r="D3389" s="4"/>
      <c r="E3389" s="4"/>
      <c r="F3389" s="4"/>
      <c r="G3389" s="4"/>
      <c r="H3389" s="4"/>
      <c r="I3389" s="4"/>
      <c r="J3389" s="4"/>
      <c r="K3389" s="4"/>
      <c r="L3389" s="4"/>
      <c r="M3389" s="4"/>
      <c r="N3389" s="4"/>
      <c r="O3389" s="4"/>
      <c r="P3389" s="4"/>
      <c r="Q3389" s="4"/>
      <c r="R3389" s="4"/>
      <c r="S3389" s="4"/>
      <c r="T3389" s="4"/>
      <c r="U3389" s="4"/>
      <c r="V3389" s="4"/>
      <c r="W3389" s="4"/>
      <c r="X3389" s="4"/>
      <c r="Y3389" s="4"/>
      <c r="Z3389" s="4"/>
      <c r="AA3389" s="4"/>
      <c r="AB3389" s="5"/>
    </row>
    <row r="3390" spans="1:28" x14ac:dyDescent="0.35">
      <c r="A3390" s="3"/>
      <c r="B3390" s="4"/>
      <c r="C3390" s="4"/>
      <c r="D3390" s="4"/>
      <c r="E3390" s="4"/>
      <c r="F3390" s="4"/>
      <c r="G3390" s="4"/>
      <c r="H3390" s="4"/>
      <c r="I3390" s="4"/>
      <c r="J3390" s="4"/>
      <c r="K3390" s="4"/>
      <c r="L3390" s="4"/>
      <c r="M3390" s="4"/>
      <c r="N3390" s="4"/>
      <c r="O3390" s="4"/>
      <c r="P3390" s="4"/>
      <c r="Q3390" s="4"/>
      <c r="R3390" s="4"/>
      <c r="S3390" s="4"/>
      <c r="T3390" s="4"/>
      <c r="U3390" s="4"/>
      <c r="V3390" s="4"/>
      <c r="W3390" s="4"/>
      <c r="X3390" s="4"/>
      <c r="Y3390" s="4"/>
      <c r="Z3390" s="4"/>
      <c r="AA3390" s="4"/>
      <c r="AB3390" s="5"/>
    </row>
    <row r="3391" spans="1:28" x14ac:dyDescent="0.35">
      <c r="A3391" s="3"/>
      <c r="B3391" s="4"/>
      <c r="C3391" s="4"/>
      <c r="D3391" s="4"/>
      <c r="E3391" s="4"/>
      <c r="F3391" s="4"/>
      <c r="G3391" s="4"/>
      <c r="H3391" s="4"/>
      <c r="I3391" s="4"/>
      <c r="J3391" s="4"/>
      <c r="K3391" s="4"/>
      <c r="L3391" s="4"/>
      <c r="M3391" s="4"/>
      <c r="N3391" s="4"/>
      <c r="O3391" s="4"/>
      <c r="P3391" s="4"/>
      <c r="Q3391" s="4"/>
      <c r="R3391" s="4"/>
      <c r="S3391" s="4"/>
      <c r="T3391" s="4"/>
      <c r="U3391" s="4"/>
      <c r="V3391" s="4"/>
      <c r="W3391" s="4"/>
      <c r="X3391" s="4"/>
      <c r="Y3391" s="4"/>
      <c r="Z3391" s="4"/>
      <c r="AA3391" s="4"/>
      <c r="AB3391" s="5"/>
    </row>
    <row r="3392" spans="1:28" x14ac:dyDescent="0.35">
      <c r="A3392" s="3"/>
      <c r="B3392" s="4"/>
      <c r="C3392" s="4"/>
      <c r="D3392" s="4"/>
      <c r="E3392" s="4"/>
      <c r="F3392" s="4"/>
      <c r="G3392" s="4"/>
      <c r="H3392" s="4"/>
      <c r="I3392" s="4"/>
      <c r="J3392" s="4"/>
      <c r="K3392" s="4"/>
      <c r="L3392" s="4"/>
      <c r="M3392" s="4"/>
      <c r="N3392" s="4"/>
      <c r="O3392" s="4"/>
      <c r="P3392" s="4"/>
      <c r="Q3392" s="4"/>
      <c r="R3392" s="4"/>
      <c r="S3392" s="4"/>
      <c r="T3392" s="4"/>
      <c r="U3392" s="4"/>
      <c r="V3392" s="4"/>
      <c r="W3392" s="4"/>
      <c r="X3392" s="4"/>
      <c r="Y3392" s="4"/>
      <c r="Z3392" s="4"/>
      <c r="AA3392" s="4"/>
      <c r="AB3392" s="5"/>
    </row>
    <row r="3393" spans="1:28" x14ac:dyDescent="0.35">
      <c r="A3393" s="3"/>
      <c r="B3393" s="4"/>
      <c r="C3393" s="4"/>
      <c r="D3393" s="4"/>
      <c r="E3393" s="4"/>
      <c r="F3393" s="4"/>
      <c r="G3393" s="4"/>
      <c r="H3393" s="4"/>
      <c r="I3393" s="4"/>
      <c r="J3393" s="4"/>
      <c r="K3393" s="4"/>
      <c r="L3393" s="4"/>
      <c r="M3393" s="4"/>
      <c r="N3393" s="4"/>
      <c r="O3393" s="4"/>
      <c r="P3393" s="4"/>
      <c r="Q3393" s="4"/>
      <c r="R3393" s="4"/>
      <c r="S3393" s="4"/>
      <c r="T3393" s="4"/>
      <c r="U3393" s="4"/>
      <c r="V3393" s="4"/>
      <c r="W3393" s="4"/>
      <c r="X3393" s="4"/>
      <c r="Y3393" s="4"/>
      <c r="Z3393" s="4"/>
      <c r="AA3393" s="4"/>
      <c r="AB3393" s="5"/>
    </row>
    <row r="3394" spans="1:28" x14ac:dyDescent="0.35">
      <c r="A3394" s="3"/>
      <c r="B3394" s="4"/>
      <c r="C3394" s="4"/>
      <c r="D3394" s="4"/>
      <c r="E3394" s="4"/>
      <c r="F3394" s="4"/>
      <c r="G3394" s="4"/>
      <c r="H3394" s="4"/>
      <c r="I3394" s="4"/>
      <c r="J3394" s="4"/>
      <c r="K3394" s="4"/>
      <c r="L3394" s="4"/>
      <c r="M3394" s="4"/>
      <c r="N3394" s="4"/>
      <c r="O3394" s="4"/>
      <c r="P3394" s="4"/>
      <c r="Q3394" s="4"/>
      <c r="R3394" s="4"/>
      <c r="S3394" s="4"/>
      <c r="T3394" s="4"/>
      <c r="U3394" s="4"/>
      <c r="V3394" s="4"/>
      <c r="W3394" s="4"/>
      <c r="X3394" s="4"/>
      <c r="Y3394" s="4"/>
      <c r="Z3394" s="4"/>
      <c r="AA3394" s="4"/>
      <c r="AB3394" s="5"/>
    </row>
    <row r="3395" spans="1:28" x14ac:dyDescent="0.35">
      <c r="A3395" s="3"/>
      <c r="B3395" s="4"/>
      <c r="C3395" s="4"/>
      <c r="D3395" s="4"/>
      <c r="E3395" s="4"/>
      <c r="F3395" s="4"/>
      <c r="G3395" s="4"/>
      <c r="H3395" s="4"/>
      <c r="I3395" s="4"/>
      <c r="J3395" s="4"/>
      <c r="K3395" s="4"/>
      <c r="L3395" s="4"/>
      <c r="M3395" s="4"/>
      <c r="N3395" s="4"/>
      <c r="O3395" s="4"/>
      <c r="P3395" s="4"/>
      <c r="Q3395" s="4"/>
      <c r="R3395" s="4"/>
      <c r="S3395" s="4"/>
      <c r="T3395" s="4"/>
      <c r="U3395" s="4"/>
      <c r="V3395" s="4"/>
      <c r="W3395" s="4"/>
      <c r="X3395" s="4"/>
      <c r="Y3395" s="4"/>
      <c r="Z3395" s="4"/>
      <c r="AA3395" s="4"/>
      <c r="AB3395" s="5"/>
    </row>
    <row r="3396" spans="1:28" x14ac:dyDescent="0.35">
      <c r="A3396" s="3"/>
      <c r="B3396" s="4"/>
      <c r="C3396" s="4"/>
      <c r="D3396" s="4"/>
      <c r="E3396" s="4"/>
      <c r="F3396" s="4"/>
      <c r="G3396" s="4"/>
      <c r="H3396" s="4"/>
      <c r="I3396" s="4"/>
      <c r="J3396" s="4"/>
      <c r="K3396" s="4"/>
      <c r="L3396" s="4"/>
      <c r="M3396" s="4"/>
      <c r="N3396" s="4"/>
      <c r="O3396" s="4"/>
      <c r="P3396" s="4"/>
      <c r="Q3396" s="4"/>
      <c r="R3396" s="4"/>
      <c r="S3396" s="4"/>
      <c r="T3396" s="4"/>
      <c r="U3396" s="4"/>
      <c r="V3396" s="4"/>
      <c r="W3396" s="4"/>
      <c r="X3396" s="4"/>
      <c r="Y3396" s="4"/>
      <c r="Z3396" s="4"/>
      <c r="AA3396" s="4"/>
      <c r="AB3396" s="5"/>
    </row>
    <row r="3397" spans="1:28" x14ac:dyDescent="0.35">
      <c r="A3397" s="3"/>
      <c r="B3397" s="4"/>
      <c r="C3397" s="4"/>
      <c r="D3397" s="4"/>
      <c r="E3397" s="4"/>
      <c r="F3397" s="4"/>
      <c r="G3397" s="4"/>
      <c r="H3397" s="4"/>
      <c r="I3397" s="4"/>
      <c r="J3397" s="4"/>
      <c r="K3397" s="4"/>
      <c r="L3397" s="4"/>
      <c r="M3397" s="4"/>
      <c r="N3397" s="4"/>
      <c r="O3397" s="4"/>
      <c r="P3397" s="4"/>
      <c r="Q3397" s="4"/>
      <c r="R3397" s="4"/>
      <c r="S3397" s="4"/>
      <c r="T3397" s="4"/>
      <c r="U3397" s="4"/>
      <c r="V3397" s="4"/>
      <c r="W3397" s="4"/>
      <c r="X3397" s="4"/>
      <c r="Y3397" s="4"/>
      <c r="Z3397" s="4"/>
      <c r="AA3397" s="4"/>
      <c r="AB3397" s="5"/>
    </row>
    <row r="3398" spans="1:28" x14ac:dyDescent="0.35">
      <c r="A3398" s="3"/>
      <c r="B3398" s="4"/>
      <c r="C3398" s="4"/>
      <c r="D3398" s="4"/>
      <c r="E3398" s="4"/>
      <c r="F3398" s="4"/>
      <c r="G3398" s="4"/>
      <c r="H3398" s="4"/>
      <c r="I3398" s="4"/>
      <c r="J3398" s="4"/>
      <c r="K3398" s="4"/>
      <c r="L3398" s="4"/>
      <c r="M3398" s="4"/>
      <c r="N3398" s="4"/>
      <c r="O3398" s="4"/>
      <c r="P3398" s="4"/>
      <c r="Q3398" s="4"/>
      <c r="R3398" s="4"/>
      <c r="S3398" s="4"/>
      <c r="T3398" s="4"/>
      <c r="U3398" s="4"/>
      <c r="V3398" s="4"/>
      <c r="W3398" s="4"/>
      <c r="X3398" s="4"/>
      <c r="Y3398" s="4"/>
      <c r="Z3398" s="4"/>
      <c r="AA3398" s="4"/>
      <c r="AB3398" s="5"/>
    </row>
    <row r="3399" spans="1:28" x14ac:dyDescent="0.35">
      <c r="A3399" s="3"/>
      <c r="B3399" s="4"/>
      <c r="C3399" s="4"/>
      <c r="D3399" s="4"/>
      <c r="E3399" s="4"/>
      <c r="F3399" s="4"/>
      <c r="G3399" s="4"/>
      <c r="H3399" s="4"/>
      <c r="I3399" s="4"/>
      <c r="J3399" s="4"/>
      <c r="K3399" s="4"/>
      <c r="L3399" s="4"/>
      <c r="M3399" s="4"/>
      <c r="N3399" s="4"/>
      <c r="O3399" s="4"/>
      <c r="P3399" s="4"/>
      <c r="Q3399" s="4"/>
      <c r="R3399" s="4"/>
      <c r="S3399" s="4"/>
      <c r="T3399" s="4"/>
      <c r="U3399" s="4"/>
      <c r="V3399" s="4"/>
      <c r="W3399" s="4"/>
      <c r="X3399" s="4"/>
      <c r="Y3399" s="4"/>
      <c r="Z3399" s="4"/>
      <c r="AA3399" s="4"/>
      <c r="AB3399" s="5"/>
    </row>
    <row r="3400" spans="1:28" x14ac:dyDescent="0.35">
      <c r="A3400" s="3"/>
      <c r="B3400" s="4"/>
      <c r="C3400" s="4"/>
      <c r="D3400" s="4"/>
      <c r="E3400" s="4"/>
      <c r="F3400" s="4"/>
      <c r="G3400" s="4"/>
      <c r="H3400" s="4"/>
      <c r="I3400" s="4"/>
      <c r="J3400" s="4"/>
      <c r="K3400" s="4"/>
      <c r="L3400" s="4"/>
      <c r="M3400" s="4"/>
      <c r="N3400" s="4"/>
      <c r="O3400" s="4"/>
      <c r="P3400" s="4"/>
      <c r="Q3400" s="4"/>
      <c r="R3400" s="4"/>
      <c r="S3400" s="4"/>
      <c r="T3400" s="4"/>
      <c r="U3400" s="4"/>
      <c r="V3400" s="4"/>
      <c r="W3400" s="4"/>
      <c r="X3400" s="4"/>
      <c r="Y3400" s="4"/>
      <c r="Z3400" s="4"/>
      <c r="AA3400" s="4"/>
      <c r="AB3400" s="5"/>
    </row>
    <row r="3401" spans="1:28" x14ac:dyDescent="0.35">
      <c r="A3401" s="3"/>
      <c r="B3401" s="4"/>
      <c r="C3401" s="4"/>
      <c r="D3401" s="4"/>
      <c r="E3401" s="4"/>
      <c r="F3401" s="4"/>
      <c r="G3401" s="4"/>
      <c r="H3401" s="4"/>
      <c r="I3401" s="4"/>
      <c r="J3401" s="4"/>
      <c r="K3401" s="4"/>
      <c r="L3401" s="4"/>
      <c r="M3401" s="4"/>
      <c r="N3401" s="4"/>
      <c r="O3401" s="4"/>
      <c r="P3401" s="4"/>
      <c r="Q3401" s="4"/>
      <c r="R3401" s="4"/>
      <c r="S3401" s="4"/>
      <c r="T3401" s="4"/>
      <c r="U3401" s="4"/>
      <c r="V3401" s="4"/>
      <c r="W3401" s="4"/>
      <c r="X3401" s="4"/>
      <c r="Y3401" s="4"/>
      <c r="Z3401" s="4"/>
      <c r="AA3401" s="4"/>
      <c r="AB3401" s="5"/>
    </row>
    <row r="3402" spans="1:28" x14ac:dyDescent="0.35">
      <c r="A3402" s="3"/>
      <c r="B3402" s="4"/>
      <c r="C3402" s="4"/>
      <c r="D3402" s="4"/>
      <c r="E3402" s="4"/>
      <c r="F3402" s="4"/>
      <c r="G3402" s="4"/>
      <c r="H3402" s="4"/>
      <c r="I3402" s="4"/>
      <c r="J3402" s="4"/>
      <c r="K3402" s="4"/>
      <c r="L3402" s="4"/>
      <c r="M3402" s="4"/>
      <c r="N3402" s="4"/>
      <c r="O3402" s="4"/>
      <c r="P3402" s="4"/>
      <c r="Q3402" s="4"/>
      <c r="R3402" s="4"/>
      <c r="S3402" s="4"/>
      <c r="T3402" s="4"/>
      <c r="U3402" s="4"/>
      <c r="V3402" s="4"/>
      <c r="W3402" s="4"/>
      <c r="X3402" s="4"/>
      <c r="Y3402" s="4"/>
      <c r="Z3402" s="4"/>
      <c r="AA3402" s="4"/>
      <c r="AB3402" s="5"/>
    </row>
    <row r="3403" spans="1:28" x14ac:dyDescent="0.35">
      <c r="A3403" s="3"/>
      <c r="B3403" s="4"/>
      <c r="C3403" s="4"/>
      <c r="D3403" s="4"/>
      <c r="E3403" s="4"/>
      <c r="F3403" s="4"/>
      <c r="G3403" s="4"/>
      <c r="H3403" s="4"/>
      <c r="I3403" s="4"/>
      <c r="J3403" s="4"/>
      <c r="K3403" s="4"/>
      <c r="L3403" s="4"/>
      <c r="M3403" s="4"/>
      <c r="N3403" s="4"/>
      <c r="O3403" s="4"/>
      <c r="P3403" s="4"/>
      <c r="Q3403" s="4"/>
      <c r="R3403" s="4"/>
      <c r="S3403" s="4"/>
      <c r="T3403" s="4"/>
      <c r="U3403" s="4"/>
      <c r="V3403" s="4"/>
      <c r="W3403" s="4"/>
      <c r="X3403" s="4"/>
      <c r="Y3403" s="4"/>
      <c r="Z3403" s="4"/>
      <c r="AA3403" s="4"/>
      <c r="AB3403" s="5"/>
    </row>
    <row r="3404" spans="1:28" x14ac:dyDescent="0.35">
      <c r="A3404" s="3"/>
      <c r="B3404" s="4"/>
      <c r="C3404" s="4"/>
      <c r="D3404" s="4"/>
      <c r="E3404" s="4"/>
      <c r="F3404" s="4"/>
      <c r="G3404" s="4"/>
      <c r="H3404" s="4"/>
      <c r="I3404" s="4"/>
      <c r="J3404" s="4"/>
      <c r="K3404" s="4"/>
      <c r="L3404" s="4"/>
      <c r="M3404" s="4"/>
      <c r="N3404" s="4"/>
      <c r="O3404" s="4"/>
      <c r="P3404" s="4"/>
      <c r="Q3404" s="4"/>
      <c r="R3404" s="4"/>
      <c r="S3404" s="4"/>
      <c r="T3404" s="4"/>
      <c r="U3404" s="4"/>
      <c r="V3404" s="4"/>
      <c r="W3404" s="4"/>
      <c r="X3404" s="4"/>
      <c r="Y3404" s="4"/>
      <c r="Z3404" s="4"/>
      <c r="AA3404" s="4"/>
      <c r="AB3404" s="5"/>
    </row>
    <row r="3405" spans="1:28" x14ac:dyDescent="0.35">
      <c r="A3405" s="3"/>
      <c r="B3405" s="4"/>
      <c r="C3405" s="4"/>
      <c r="D3405" s="4"/>
      <c r="E3405" s="4"/>
      <c r="F3405" s="4"/>
      <c r="G3405" s="4"/>
      <c r="H3405" s="4"/>
      <c r="I3405" s="4"/>
      <c r="J3405" s="4"/>
      <c r="K3405" s="4"/>
      <c r="L3405" s="4"/>
      <c r="M3405" s="4"/>
      <c r="N3405" s="4"/>
      <c r="O3405" s="4"/>
      <c r="P3405" s="4"/>
      <c r="Q3405" s="4"/>
      <c r="R3405" s="4"/>
      <c r="S3405" s="4"/>
      <c r="T3405" s="4"/>
      <c r="U3405" s="4"/>
      <c r="V3405" s="4"/>
      <c r="W3405" s="4"/>
      <c r="X3405" s="4"/>
      <c r="Y3405" s="4"/>
      <c r="Z3405" s="4"/>
      <c r="AA3405" s="4"/>
      <c r="AB3405" s="5"/>
    </row>
    <row r="3406" spans="1:28" x14ac:dyDescent="0.35">
      <c r="A3406" s="3"/>
      <c r="B3406" s="4"/>
      <c r="C3406" s="4"/>
      <c r="D3406" s="4"/>
      <c r="E3406" s="4"/>
      <c r="F3406" s="4"/>
      <c r="G3406" s="4"/>
      <c r="H3406" s="4"/>
      <c r="I3406" s="4"/>
      <c r="J3406" s="4"/>
      <c r="K3406" s="4"/>
      <c r="L3406" s="4"/>
      <c r="M3406" s="4"/>
      <c r="N3406" s="4"/>
      <c r="O3406" s="4"/>
      <c r="P3406" s="4"/>
      <c r="Q3406" s="4"/>
      <c r="R3406" s="4"/>
      <c r="S3406" s="4"/>
      <c r="T3406" s="4"/>
      <c r="U3406" s="4"/>
      <c r="V3406" s="4"/>
      <c r="W3406" s="4"/>
      <c r="X3406" s="4"/>
      <c r="Y3406" s="4"/>
      <c r="Z3406" s="4"/>
      <c r="AA3406" s="4"/>
      <c r="AB3406" s="5"/>
    </row>
    <row r="3407" spans="1:28" x14ac:dyDescent="0.35">
      <c r="A3407" s="3"/>
      <c r="B3407" s="4"/>
      <c r="C3407" s="4"/>
      <c r="D3407" s="4"/>
      <c r="E3407" s="4"/>
      <c r="F3407" s="4"/>
      <c r="G3407" s="4"/>
      <c r="H3407" s="4"/>
      <c r="I3407" s="4"/>
      <c r="J3407" s="4"/>
      <c r="K3407" s="4"/>
      <c r="L3407" s="4"/>
      <c r="M3407" s="4"/>
      <c r="N3407" s="4"/>
      <c r="O3407" s="4"/>
      <c r="P3407" s="4"/>
      <c r="Q3407" s="4"/>
      <c r="R3407" s="4"/>
      <c r="S3407" s="4"/>
      <c r="T3407" s="4"/>
      <c r="U3407" s="4"/>
      <c r="V3407" s="4"/>
      <c r="W3407" s="4"/>
      <c r="X3407" s="4"/>
      <c r="Y3407" s="4"/>
      <c r="Z3407" s="4"/>
      <c r="AA3407" s="4"/>
      <c r="AB3407" s="5"/>
    </row>
    <row r="3408" spans="1:28" x14ac:dyDescent="0.35">
      <c r="A3408" s="3"/>
      <c r="B3408" s="4"/>
      <c r="C3408" s="4"/>
      <c r="D3408" s="4"/>
      <c r="E3408" s="4"/>
      <c r="F3408" s="4"/>
      <c r="G3408" s="4"/>
      <c r="H3408" s="4"/>
      <c r="I3408" s="4"/>
      <c r="J3408" s="4"/>
      <c r="K3408" s="4"/>
      <c r="L3408" s="4"/>
      <c r="M3408" s="4"/>
      <c r="N3408" s="4"/>
      <c r="O3408" s="4"/>
      <c r="P3408" s="4"/>
      <c r="Q3408" s="4"/>
      <c r="R3408" s="4"/>
      <c r="S3408" s="4"/>
      <c r="T3408" s="4"/>
      <c r="U3408" s="4"/>
      <c r="V3408" s="4"/>
      <c r="W3408" s="4"/>
      <c r="X3408" s="4"/>
      <c r="Y3408" s="4"/>
      <c r="Z3408" s="4"/>
      <c r="AA3408" s="4"/>
      <c r="AB3408" s="5"/>
    </row>
    <row r="3409" spans="1:28" x14ac:dyDescent="0.35">
      <c r="A3409" s="3"/>
      <c r="B3409" s="4"/>
      <c r="C3409" s="4"/>
      <c r="D3409" s="4"/>
      <c r="E3409" s="4"/>
      <c r="F3409" s="4"/>
      <c r="G3409" s="4"/>
      <c r="H3409" s="4"/>
      <c r="I3409" s="4"/>
      <c r="J3409" s="4"/>
      <c r="K3409" s="4"/>
      <c r="L3409" s="4"/>
      <c r="M3409" s="4"/>
      <c r="N3409" s="4"/>
      <c r="O3409" s="4"/>
      <c r="P3409" s="4"/>
      <c r="Q3409" s="4"/>
      <c r="R3409" s="4"/>
      <c r="S3409" s="4"/>
      <c r="T3409" s="4"/>
      <c r="U3409" s="4"/>
      <c r="V3409" s="4"/>
      <c r="W3409" s="4"/>
      <c r="X3409" s="4"/>
      <c r="Y3409" s="4"/>
      <c r="Z3409" s="4"/>
      <c r="AA3409" s="4"/>
      <c r="AB3409" s="5"/>
    </row>
    <row r="3410" spans="1:28" x14ac:dyDescent="0.35">
      <c r="A3410" s="3"/>
      <c r="B3410" s="4"/>
      <c r="C3410" s="4"/>
      <c r="D3410" s="4"/>
      <c r="E3410" s="4"/>
      <c r="F3410" s="4"/>
      <c r="G3410" s="4"/>
      <c r="H3410" s="4"/>
      <c r="I3410" s="4"/>
      <c r="J3410" s="4"/>
      <c r="K3410" s="4"/>
      <c r="L3410" s="4"/>
      <c r="M3410" s="4"/>
      <c r="N3410" s="4"/>
      <c r="O3410" s="4"/>
      <c r="P3410" s="4"/>
      <c r="Q3410" s="4"/>
      <c r="R3410" s="4"/>
      <c r="S3410" s="4"/>
      <c r="T3410" s="4"/>
      <c r="U3410" s="4"/>
      <c r="V3410" s="4"/>
      <c r="W3410" s="4"/>
      <c r="X3410" s="4"/>
      <c r="Y3410" s="4"/>
      <c r="Z3410" s="4"/>
      <c r="AA3410" s="4"/>
      <c r="AB3410" s="5"/>
    </row>
    <row r="3411" spans="1:28" x14ac:dyDescent="0.35">
      <c r="A3411" s="3"/>
      <c r="B3411" s="4"/>
      <c r="C3411" s="4"/>
      <c r="D3411" s="4"/>
      <c r="E3411" s="4"/>
      <c r="F3411" s="4"/>
      <c r="G3411" s="4"/>
      <c r="H3411" s="4"/>
      <c r="I3411" s="4"/>
      <c r="J3411" s="4"/>
      <c r="K3411" s="4"/>
      <c r="L3411" s="4"/>
      <c r="M3411" s="4"/>
      <c r="N3411" s="4"/>
      <c r="O3411" s="4"/>
      <c r="P3411" s="4"/>
      <c r="Q3411" s="4"/>
      <c r="R3411" s="4"/>
      <c r="S3411" s="4"/>
      <c r="T3411" s="4"/>
      <c r="U3411" s="4"/>
      <c r="V3411" s="4"/>
      <c r="W3411" s="4"/>
      <c r="X3411" s="4"/>
      <c r="Y3411" s="4"/>
      <c r="Z3411" s="4"/>
      <c r="AA3411" s="4"/>
      <c r="AB3411" s="5"/>
    </row>
    <row r="3412" spans="1:28" x14ac:dyDescent="0.35">
      <c r="A3412" s="3"/>
      <c r="B3412" s="4"/>
      <c r="C3412" s="4"/>
      <c r="D3412" s="4"/>
      <c r="E3412" s="4"/>
      <c r="F3412" s="4"/>
      <c r="G3412" s="4"/>
      <c r="H3412" s="4"/>
      <c r="I3412" s="4"/>
      <c r="J3412" s="4"/>
      <c r="K3412" s="4"/>
      <c r="L3412" s="4"/>
      <c r="M3412" s="4"/>
      <c r="N3412" s="4"/>
      <c r="O3412" s="4"/>
      <c r="P3412" s="4"/>
      <c r="Q3412" s="4"/>
      <c r="R3412" s="4"/>
      <c r="S3412" s="4"/>
      <c r="T3412" s="4"/>
      <c r="U3412" s="4"/>
      <c r="V3412" s="4"/>
      <c r="W3412" s="4"/>
      <c r="X3412" s="4"/>
      <c r="Y3412" s="4"/>
      <c r="Z3412" s="4"/>
      <c r="AA3412" s="4"/>
      <c r="AB3412" s="5"/>
    </row>
    <row r="3413" spans="1:28" x14ac:dyDescent="0.35">
      <c r="A3413" s="3"/>
      <c r="B3413" s="4"/>
      <c r="C3413" s="4"/>
      <c r="D3413" s="4"/>
      <c r="E3413" s="4"/>
      <c r="F3413" s="4"/>
      <c r="G3413" s="4"/>
      <c r="H3413" s="4"/>
      <c r="I3413" s="4"/>
      <c r="J3413" s="4"/>
      <c r="K3413" s="4"/>
      <c r="L3413" s="4"/>
      <c r="M3413" s="4"/>
      <c r="N3413" s="4"/>
      <c r="O3413" s="4"/>
      <c r="P3413" s="4"/>
      <c r="Q3413" s="4"/>
      <c r="R3413" s="4"/>
      <c r="S3413" s="4"/>
      <c r="T3413" s="4"/>
      <c r="U3413" s="4"/>
      <c r="V3413" s="4"/>
      <c r="W3413" s="4"/>
      <c r="X3413" s="4"/>
      <c r="Y3413" s="4"/>
      <c r="Z3413" s="4"/>
      <c r="AA3413" s="4"/>
      <c r="AB3413" s="5"/>
    </row>
    <row r="3414" spans="1:28" x14ac:dyDescent="0.35">
      <c r="A3414" s="3"/>
      <c r="B3414" s="4"/>
      <c r="C3414" s="4"/>
      <c r="D3414" s="4"/>
      <c r="E3414" s="4"/>
      <c r="F3414" s="4"/>
      <c r="G3414" s="4"/>
      <c r="H3414" s="4"/>
      <c r="I3414" s="4"/>
      <c r="J3414" s="4"/>
      <c r="K3414" s="4"/>
      <c r="L3414" s="4"/>
      <c r="M3414" s="4"/>
      <c r="N3414" s="4"/>
      <c r="O3414" s="4"/>
      <c r="P3414" s="4"/>
      <c r="Q3414" s="4"/>
      <c r="R3414" s="4"/>
      <c r="S3414" s="4"/>
      <c r="T3414" s="4"/>
      <c r="U3414" s="4"/>
      <c r="V3414" s="4"/>
      <c r="W3414" s="4"/>
      <c r="X3414" s="4"/>
      <c r="Y3414" s="4"/>
      <c r="Z3414" s="4"/>
      <c r="AA3414" s="4"/>
      <c r="AB3414" s="5"/>
    </row>
    <row r="3415" spans="1:28" x14ac:dyDescent="0.35">
      <c r="A3415" s="3"/>
      <c r="B3415" s="4"/>
      <c r="C3415" s="4"/>
      <c r="D3415" s="4"/>
      <c r="E3415" s="4"/>
      <c r="F3415" s="4"/>
      <c r="G3415" s="4"/>
      <c r="H3415" s="4"/>
      <c r="I3415" s="4"/>
      <c r="J3415" s="4"/>
      <c r="K3415" s="4"/>
      <c r="L3415" s="4"/>
      <c r="M3415" s="4"/>
      <c r="N3415" s="4"/>
      <c r="O3415" s="4"/>
      <c r="P3415" s="4"/>
      <c r="Q3415" s="4"/>
      <c r="R3415" s="4"/>
      <c r="S3415" s="4"/>
      <c r="T3415" s="4"/>
      <c r="U3415" s="4"/>
      <c r="V3415" s="4"/>
      <c r="W3415" s="4"/>
      <c r="X3415" s="4"/>
      <c r="Y3415" s="4"/>
      <c r="Z3415" s="4"/>
      <c r="AA3415" s="4"/>
      <c r="AB3415" s="5"/>
    </row>
    <row r="3416" spans="1:28" x14ac:dyDescent="0.35">
      <c r="A3416" s="3"/>
      <c r="B3416" s="4"/>
      <c r="C3416" s="4"/>
      <c r="D3416" s="4"/>
      <c r="E3416" s="4"/>
      <c r="F3416" s="4"/>
      <c r="G3416" s="4"/>
      <c r="H3416" s="4"/>
      <c r="I3416" s="4"/>
      <c r="J3416" s="4"/>
      <c r="K3416" s="4"/>
      <c r="L3416" s="4"/>
      <c r="M3416" s="4"/>
      <c r="N3416" s="4"/>
      <c r="O3416" s="4"/>
      <c r="P3416" s="4"/>
      <c r="Q3416" s="4"/>
      <c r="R3416" s="4"/>
      <c r="S3416" s="4"/>
      <c r="T3416" s="4"/>
      <c r="U3416" s="4"/>
      <c r="V3416" s="4"/>
      <c r="W3416" s="4"/>
      <c r="X3416" s="4"/>
      <c r="Y3416" s="4"/>
      <c r="Z3416" s="4"/>
      <c r="AA3416" s="4"/>
      <c r="AB3416" s="5"/>
    </row>
    <row r="3417" spans="1:28" x14ac:dyDescent="0.35">
      <c r="A3417" s="3"/>
      <c r="B3417" s="4"/>
      <c r="C3417" s="4"/>
      <c r="D3417" s="4"/>
      <c r="E3417" s="4"/>
      <c r="F3417" s="4"/>
      <c r="G3417" s="4"/>
      <c r="H3417" s="4"/>
      <c r="I3417" s="4"/>
      <c r="J3417" s="4"/>
      <c r="K3417" s="4"/>
      <c r="L3417" s="4"/>
      <c r="M3417" s="4"/>
      <c r="N3417" s="4"/>
      <c r="O3417" s="4"/>
      <c r="P3417" s="4"/>
      <c r="Q3417" s="4"/>
      <c r="R3417" s="4"/>
      <c r="S3417" s="4"/>
      <c r="T3417" s="4"/>
      <c r="U3417" s="4"/>
      <c r="V3417" s="4"/>
      <c r="W3417" s="4"/>
      <c r="X3417" s="4"/>
      <c r="Y3417" s="4"/>
      <c r="Z3417" s="4"/>
      <c r="AA3417" s="4"/>
      <c r="AB3417" s="5"/>
    </row>
    <row r="3418" spans="1:28" x14ac:dyDescent="0.35">
      <c r="A3418" s="3"/>
      <c r="B3418" s="4"/>
      <c r="C3418" s="4"/>
      <c r="D3418" s="4"/>
      <c r="E3418" s="4"/>
      <c r="F3418" s="4"/>
      <c r="G3418" s="4"/>
      <c r="H3418" s="4"/>
      <c r="I3418" s="4"/>
      <c r="J3418" s="4"/>
      <c r="K3418" s="4"/>
      <c r="L3418" s="4"/>
      <c r="M3418" s="4"/>
      <c r="N3418" s="4"/>
      <c r="O3418" s="4"/>
      <c r="P3418" s="4"/>
      <c r="Q3418" s="4"/>
      <c r="R3418" s="4"/>
      <c r="S3418" s="4"/>
      <c r="T3418" s="4"/>
      <c r="U3418" s="4"/>
      <c r="V3418" s="4"/>
      <c r="W3418" s="4"/>
      <c r="X3418" s="4"/>
      <c r="Y3418" s="4"/>
      <c r="Z3418" s="4"/>
      <c r="AA3418" s="4"/>
      <c r="AB3418" s="5"/>
    </row>
    <row r="3419" spans="1:28" x14ac:dyDescent="0.35">
      <c r="A3419" s="3"/>
      <c r="B3419" s="4"/>
      <c r="C3419" s="4"/>
      <c r="D3419" s="4"/>
      <c r="E3419" s="4"/>
      <c r="F3419" s="4"/>
      <c r="G3419" s="4"/>
      <c r="H3419" s="4"/>
      <c r="I3419" s="4"/>
      <c r="J3419" s="4"/>
      <c r="K3419" s="4"/>
      <c r="L3419" s="4"/>
      <c r="M3419" s="4"/>
      <c r="N3419" s="4"/>
      <c r="O3419" s="4"/>
      <c r="P3419" s="4"/>
      <c r="Q3419" s="4"/>
      <c r="R3419" s="4"/>
      <c r="S3419" s="4"/>
      <c r="T3419" s="4"/>
      <c r="U3419" s="4"/>
      <c r="V3419" s="4"/>
      <c r="W3419" s="4"/>
      <c r="X3419" s="4"/>
      <c r="Y3419" s="4"/>
      <c r="Z3419" s="4"/>
      <c r="AA3419" s="4"/>
      <c r="AB3419" s="5"/>
    </row>
    <row r="3420" spans="1:28" x14ac:dyDescent="0.35">
      <c r="A3420" s="3"/>
      <c r="B3420" s="4"/>
      <c r="C3420" s="4"/>
      <c r="D3420" s="4"/>
      <c r="E3420" s="4"/>
      <c r="F3420" s="4"/>
      <c r="G3420" s="4"/>
      <c r="H3420" s="4"/>
      <c r="I3420" s="4"/>
      <c r="J3420" s="4"/>
      <c r="K3420" s="4"/>
      <c r="L3420" s="4"/>
      <c r="M3420" s="4"/>
      <c r="N3420" s="4"/>
      <c r="O3420" s="4"/>
      <c r="P3420" s="4"/>
      <c r="Q3420" s="4"/>
      <c r="R3420" s="4"/>
      <c r="S3420" s="4"/>
      <c r="T3420" s="4"/>
      <c r="U3420" s="4"/>
      <c r="V3420" s="4"/>
      <c r="W3420" s="4"/>
      <c r="X3420" s="4"/>
      <c r="Y3420" s="4"/>
      <c r="Z3420" s="4"/>
      <c r="AA3420" s="4"/>
      <c r="AB3420" s="5"/>
    </row>
    <row r="3421" spans="1:28" x14ac:dyDescent="0.35">
      <c r="A3421" s="3"/>
      <c r="B3421" s="4"/>
      <c r="C3421" s="4"/>
      <c r="D3421" s="4"/>
      <c r="E3421" s="4"/>
      <c r="F3421" s="4"/>
      <c r="G3421" s="4"/>
      <c r="H3421" s="4"/>
      <c r="I3421" s="4"/>
      <c r="J3421" s="4"/>
      <c r="K3421" s="4"/>
      <c r="L3421" s="4"/>
      <c r="M3421" s="4"/>
      <c r="N3421" s="4"/>
      <c r="O3421" s="4"/>
      <c r="P3421" s="4"/>
      <c r="Q3421" s="4"/>
      <c r="R3421" s="4"/>
      <c r="S3421" s="4"/>
      <c r="T3421" s="4"/>
      <c r="U3421" s="4"/>
      <c r="V3421" s="4"/>
      <c r="W3421" s="4"/>
      <c r="X3421" s="4"/>
      <c r="Y3421" s="4"/>
      <c r="Z3421" s="4"/>
      <c r="AA3421" s="4"/>
      <c r="AB3421" s="5"/>
    </row>
    <row r="3422" spans="1:28" x14ac:dyDescent="0.35">
      <c r="A3422" s="3"/>
      <c r="B3422" s="4"/>
      <c r="C3422" s="4"/>
      <c r="D3422" s="4"/>
      <c r="E3422" s="4"/>
      <c r="F3422" s="4"/>
      <c r="G3422" s="4"/>
      <c r="H3422" s="4"/>
      <c r="I3422" s="4"/>
      <c r="J3422" s="4"/>
      <c r="K3422" s="4"/>
      <c r="L3422" s="4"/>
      <c r="M3422" s="4"/>
      <c r="N3422" s="4"/>
      <c r="O3422" s="4"/>
      <c r="P3422" s="4"/>
      <c r="Q3422" s="4"/>
      <c r="R3422" s="4"/>
      <c r="S3422" s="4"/>
      <c r="T3422" s="4"/>
      <c r="U3422" s="4"/>
      <c r="V3422" s="4"/>
      <c r="W3422" s="4"/>
      <c r="X3422" s="4"/>
      <c r="Y3422" s="4"/>
      <c r="Z3422" s="4"/>
      <c r="AA3422" s="4"/>
      <c r="AB3422" s="5"/>
    </row>
    <row r="3423" spans="1:28" x14ac:dyDescent="0.35">
      <c r="A3423" s="3"/>
      <c r="B3423" s="4"/>
      <c r="C3423" s="4"/>
      <c r="D3423" s="4"/>
      <c r="E3423" s="4"/>
      <c r="F3423" s="4"/>
      <c r="G3423" s="4"/>
      <c r="H3423" s="4"/>
      <c r="I3423" s="4"/>
      <c r="J3423" s="4"/>
      <c r="K3423" s="4"/>
      <c r="L3423" s="4"/>
      <c r="M3423" s="4"/>
      <c r="N3423" s="4"/>
      <c r="O3423" s="4"/>
      <c r="P3423" s="4"/>
      <c r="Q3423" s="4"/>
      <c r="R3423" s="4"/>
      <c r="S3423" s="4"/>
      <c r="T3423" s="4"/>
      <c r="U3423" s="4"/>
      <c r="V3423" s="4"/>
      <c r="W3423" s="4"/>
      <c r="X3423" s="4"/>
      <c r="Y3423" s="4"/>
      <c r="Z3423" s="4"/>
      <c r="AA3423" s="4"/>
      <c r="AB3423" s="5"/>
    </row>
    <row r="3424" spans="1:28" x14ac:dyDescent="0.35">
      <c r="A3424" s="3"/>
      <c r="B3424" s="4"/>
      <c r="C3424" s="4"/>
      <c r="D3424" s="4"/>
      <c r="E3424" s="4"/>
      <c r="F3424" s="4"/>
      <c r="G3424" s="4"/>
      <c r="H3424" s="4"/>
      <c r="I3424" s="4"/>
      <c r="J3424" s="4"/>
      <c r="K3424" s="4"/>
      <c r="L3424" s="4"/>
      <c r="M3424" s="4"/>
      <c r="N3424" s="4"/>
      <c r="O3424" s="4"/>
      <c r="P3424" s="4"/>
      <c r="Q3424" s="4"/>
      <c r="R3424" s="4"/>
      <c r="S3424" s="4"/>
      <c r="T3424" s="4"/>
      <c r="U3424" s="4"/>
      <c r="V3424" s="4"/>
      <c r="W3424" s="4"/>
      <c r="X3424" s="4"/>
      <c r="Y3424" s="4"/>
      <c r="Z3424" s="4"/>
      <c r="AA3424" s="4"/>
      <c r="AB3424" s="5"/>
    </row>
    <row r="3425" spans="1:28" x14ac:dyDescent="0.35">
      <c r="A3425" s="3"/>
      <c r="B3425" s="4"/>
      <c r="C3425" s="4"/>
      <c r="D3425" s="4"/>
      <c r="E3425" s="4"/>
      <c r="F3425" s="4"/>
      <c r="G3425" s="4"/>
      <c r="H3425" s="4"/>
      <c r="I3425" s="4"/>
      <c r="J3425" s="4"/>
      <c r="K3425" s="4"/>
      <c r="L3425" s="4"/>
      <c r="M3425" s="4"/>
      <c r="N3425" s="4"/>
      <c r="O3425" s="4"/>
      <c r="P3425" s="4"/>
      <c r="Q3425" s="4"/>
      <c r="R3425" s="4"/>
      <c r="S3425" s="4"/>
      <c r="T3425" s="4"/>
      <c r="U3425" s="4"/>
      <c r="V3425" s="4"/>
      <c r="W3425" s="4"/>
      <c r="X3425" s="4"/>
      <c r="Y3425" s="4"/>
      <c r="Z3425" s="4"/>
      <c r="AA3425" s="4"/>
      <c r="AB3425" s="5"/>
    </row>
    <row r="3426" spans="1:28" x14ac:dyDescent="0.35">
      <c r="A3426" s="3"/>
      <c r="B3426" s="4"/>
      <c r="C3426" s="4"/>
      <c r="D3426" s="4"/>
      <c r="E3426" s="4"/>
      <c r="F3426" s="4"/>
      <c r="G3426" s="4"/>
      <c r="H3426" s="4"/>
      <c r="I3426" s="4"/>
      <c r="J3426" s="4"/>
      <c r="K3426" s="4"/>
      <c r="L3426" s="4"/>
      <c r="M3426" s="4"/>
      <c r="N3426" s="4"/>
      <c r="O3426" s="4"/>
      <c r="P3426" s="4"/>
      <c r="Q3426" s="4"/>
      <c r="R3426" s="4"/>
      <c r="S3426" s="4"/>
      <c r="T3426" s="4"/>
      <c r="U3426" s="4"/>
      <c r="V3426" s="4"/>
      <c r="W3426" s="4"/>
      <c r="X3426" s="4"/>
      <c r="Y3426" s="4"/>
      <c r="Z3426" s="4"/>
      <c r="AA3426" s="4"/>
      <c r="AB3426" s="5"/>
    </row>
    <row r="3427" spans="1:28" x14ac:dyDescent="0.35">
      <c r="A3427" s="3"/>
      <c r="B3427" s="4"/>
      <c r="C3427" s="4"/>
      <c r="D3427" s="4"/>
      <c r="E3427" s="4"/>
      <c r="F3427" s="4"/>
      <c r="G3427" s="4"/>
      <c r="H3427" s="4"/>
      <c r="I3427" s="4"/>
      <c r="J3427" s="4"/>
      <c r="K3427" s="4"/>
      <c r="L3427" s="4"/>
      <c r="M3427" s="4"/>
      <c r="N3427" s="4"/>
      <c r="O3427" s="4"/>
      <c r="P3427" s="4"/>
      <c r="Q3427" s="4"/>
      <c r="R3427" s="4"/>
      <c r="S3427" s="4"/>
      <c r="T3427" s="4"/>
      <c r="U3427" s="4"/>
      <c r="V3427" s="4"/>
      <c r="W3427" s="4"/>
      <c r="X3427" s="4"/>
      <c r="Y3427" s="4"/>
      <c r="Z3427" s="4"/>
      <c r="AA3427" s="4"/>
      <c r="AB3427" s="5"/>
    </row>
    <row r="3428" spans="1:28" x14ac:dyDescent="0.35">
      <c r="A3428" s="3"/>
      <c r="B3428" s="4"/>
      <c r="C3428" s="4"/>
      <c r="D3428" s="4"/>
      <c r="E3428" s="4"/>
      <c r="F3428" s="4"/>
      <c r="G3428" s="4"/>
      <c r="H3428" s="4"/>
      <c r="I3428" s="4"/>
      <c r="J3428" s="4"/>
      <c r="K3428" s="4"/>
      <c r="L3428" s="4"/>
      <c r="M3428" s="4"/>
      <c r="N3428" s="4"/>
      <c r="O3428" s="4"/>
      <c r="P3428" s="4"/>
      <c r="Q3428" s="4"/>
      <c r="R3428" s="4"/>
      <c r="S3428" s="4"/>
      <c r="T3428" s="4"/>
      <c r="U3428" s="4"/>
      <c r="V3428" s="4"/>
      <c r="W3428" s="4"/>
      <c r="X3428" s="4"/>
      <c r="Y3428" s="4"/>
      <c r="Z3428" s="4"/>
      <c r="AA3428" s="4"/>
      <c r="AB3428" s="5"/>
    </row>
    <row r="3429" spans="1:28" x14ac:dyDescent="0.35">
      <c r="A3429" s="3"/>
      <c r="B3429" s="4"/>
      <c r="C3429" s="4"/>
      <c r="D3429" s="4"/>
      <c r="E3429" s="4"/>
      <c r="F3429" s="4"/>
      <c r="G3429" s="4"/>
      <c r="H3429" s="4"/>
      <c r="I3429" s="4"/>
      <c r="J3429" s="4"/>
      <c r="K3429" s="4"/>
      <c r="L3429" s="4"/>
      <c r="M3429" s="4"/>
      <c r="N3429" s="4"/>
      <c r="O3429" s="4"/>
      <c r="P3429" s="4"/>
      <c r="Q3429" s="4"/>
      <c r="R3429" s="4"/>
      <c r="S3429" s="4"/>
      <c r="T3429" s="4"/>
      <c r="U3429" s="4"/>
      <c r="V3429" s="4"/>
      <c r="W3429" s="4"/>
      <c r="X3429" s="4"/>
      <c r="Y3429" s="4"/>
      <c r="Z3429" s="4"/>
      <c r="AA3429" s="4"/>
      <c r="AB3429" s="5"/>
    </row>
    <row r="3430" spans="1:28" x14ac:dyDescent="0.35">
      <c r="A3430" s="3"/>
      <c r="B3430" s="4"/>
      <c r="C3430" s="4"/>
      <c r="D3430" s="4"/>
      <c r="E3430" s="4"/>
      <c r="F3430" s="4"/>
      <c r="G3430" s="4"/>
      <c r="H3430" s="4"/>
      <c r="I3430" s="4"/>
      <c r="J3430" s="4"/>
      <c r="K3430" s="4"/>
      <c r="L3430" s="4"/>
      <c r="M3430" s="4"/>
      <c r="N3430" s="4"/>
      <c r="O3430" s="4"/>
      <c r="P3430" s="4"/>
      <c r="Q3430" s="4"/>
      <c r="R3430" s="4"/>
      <c r="S3430" s="4"/>
      <c r="T3430" s="4"/>
      <c r="U3430" s="4"/>
      <c r="V3430" s="4"/>
      <c r="W3430" s="4"/>
      <c r="X3430" s="4"/>
      <c r="Y3430" s="4"/>
      <c r="Z3430" s="4"/>
      <c r="AA3430" s="4"/>
      <c r="AB3430" s="5"/>
    </row>
    <row r="3431" spans="1:28" x14ac:dyDescent="0.35">
      <c r="A3431" s="3"/>
      <c r="B3431" s="4"/>
      <c r="C3431" s="4"/>
      <c r="D3431" s="4"/>
      <c r="E3431" s="4"/>
      <c r="F3431" s="4"/>
      <c r="G3431" s="4"/>
      <c r="H3431" s="4"/>
      <c r="I3431" s="4"/>
      <c r="J3431" s="4"/>
      <c r="K3431" s="4"/>
      <c r="L3431" s="4"/>
      <c r="M3431" s="4"/>
      <c r="N3431" s="4"/>
      <c r="O3431" s="4"/>
      <c r="P3431" s="4"/>
      <c r="Q3431" s="4"/>
      <c r="R3431" s="4"/>
      <c r="S3431" s="4"/>
      <c r="T3431" s="4"/>
      <c r="U3431" s="4"/>
      <c r="V3431" s="4"/>
      <c r="W3431" s="4"/>
      <c r="X3431" s="4"/>
      <c r="Y3431" s="4"/>
      <c r="Z3431" s="4"/>
      <c r="AA3431" s="4"/>
      <c r="AB3431" s="5"/>
    </row>
    <row r="3432" spans="1:28" x14ac:dyDescent="0.35">
      <c r="A3432" s="3"/>
      <c r="B3432" s="4"/>
      <c r="C3432" s="4"/>
      <c r="D3432" s="4"/>
      <c r="E3432" s="4"/>
      <c r="F3432" s="4"/>
      <c r="G3432" s="4"/>
      <c r="H3432" s="4"/>
      <c r="I3432" s="4"/>
      <c r="J3432" s="4"/>
      <c r="K3432" s="4"/>
      <c r="L3432" s="4"/>
      <c r="M3432" s="4"/>
      <c r="N3432" s="4"/>
      <c r="O3432" s="4"/>
      <c r="P3432" s="4"/>
      <c r="Q3432" s="4"/>
      <c r="R3432" s="4"/>
      <c r="S3432" s="4"/>
      <c r="T3432" s="4"/>
      <c r="U3432" s="4"/>
      <c r="V3432" s="4"/>
      <c r="W3432" s="4"/>
      <c r="X3432" s="4"/>
      <c r="Y3432" s="4"/>
      <c r="Z3432" s="4"/>
      <c r="AA3432" s="4"/>
      <c r="AB3432" s="5"/>
    </row>
    <row r="3433" spans="1:28" x14ac:dyDescent="0.35">
      <c r="A3433" s="3"/>
      <c r="B3433" s="4"/>
      <c r="C3433" s="4"/>
      <c r="D3433" s="4"/>
      <c r="E3433" s="4"/>
      <c r="F3433" s="4"/>
      <c r="G3433" s="4"/>
      <c r="H3433" s="4"/>
      <c r="I3433" s="4"/>
      <c r="J3433" s="4"/>
      <c r="K3433" s="4"/>
      <c r="L3433" s="4"/>
      <c r="M3433" s="4"/>
      <c r="N3433" s="4"/>
      <c r="O3433" s="4"/>
      <c r="P3433" s="4"/>
      <c r="Q3433" s="4"/>
      <c r="R3433" s="4"/>
      <c r="S3433" s="4"/>
      <c r="T3433" s="4"/>
      <c r="U3433" s="4"/>
      <c r="V3433" s="4"/>
      <c r="W3433" s="4"/>
      <c r="X3433" s="4"/>
      <c r="Y3433" s="4"/>
      <c r="Z3433" s="4"/>
      <c r="AA3433" s="4"/>
      <c r="AB3433" s="5"/>
    </row>
    <row r="3434" spans="1:28" x14ac:dyDescent="0.35">
      <c r="A3434" s="3"/>
      <c r="B3434" s="4"/>
      <c r="C3434" s="4"/>
      <c r="D3434" s="4"/>
      <c r="E3434" s="4"/>
      <c r="F3434" s="4"/>
      <c r="G3434" s="4"/>
      <c r="H3434" s="4"/>
      <c r="I3434" s="4"/>
      <c r="J3434" s="4"/>
      <c r="K3434" s="4"/>
      <c r="L3434" s="4"/>
      <c r="M3434" s="4"/>
      <c r="N3434" s="4"/>
      <c r="O3434" s="4"/>
      <c r="P3434" s="4"/>
      <c r="Q3434" s="4"/>
      <c r="R3434" s="4"/>
      <c r="S3434" s="4"/>
      <c r="T3434" s="4"/>
      <c r="U3434" s="4"/>
      <c r="V3434" s="4"/>
      <c r="W3434" s="4"/>
      <c r="X3434" s="4"/>
      <c r="Y3434" s="4"/>
      <c r="Z3434" s="4"/>
      <c r="AA3434" s="4"/>
      <c r="AB3434" s="5"/>
    </row>
    <row r="3435" spans="1:28" x14ac:dyDescent="0.35">
      <c r="A3435" s="3"/>
      <c r="B3435" s="4"/>
      <c r="C3435" s="4"/>
      <c r="D3435" s="4"/>
      <c r="E3435" s="4"/>
      <c r="F3435" s="4"/>
      <c r="G3435" s="4"/>
      <c r="H3435" s="4"/>
      <c r="I3435" s="4"/>
      <c r="J3435" s="4"/>
      <c r="K3435" s="4"/>
      <c r="L3435" s="4"/>
      <c r="M3435" s="4"/>
      <c r="N3435" s="4"/>
      <c r="O3435" s="4"/>
      <c r="P3435" s="4"/>
      <c r="Q3435" s="4"/>
      <c r="R3435" s="4"/>
      <c r="S3435" s="4"/>
      <c r="T3435" s="4"/>
      <c r="U3435" s="4"/>
      <c r="V3435" s="4"/>
      <c r="W3435" s="4"/>
      <c r="X3435" s="4"/>
      <c r="Y3435" s="4"/>
      <c r="Z3435" s="4"/>
      <c r="AA3435" s="4"/>
      <c r="AB3435" s="5"/>
    </row>
    <row r="3436" spans="1:28" x14ac:dyDescent="0.35">
      <c r="A3436" s="3"/>
      <c r="B3436" s="4"/>
      <c r="C3436" s="4"/>
      <c r="D3436" s="4"/>
      <c r="E3436" s="4"/>
      <c r="F3436" s="4"/>
      <c r="G3436" s="4"/>
      <c r="H3436" s="4"/>
      <c r="I3436" s="4"/>
      <c r="J3436" s="4"/>
      <c r="K3436" s="4"/>
      <c r="L3436" s="4"/>
      <c r="M3436" s="4"/>
      <c r="N3436" s="4"/>
      <c r="O3436" s="4"/>
      <c r="P3436" s="4"/>
      <c r="Q3436" s="4"/>
      <c r="R3436" s="4"/>
      <c r="S3436" s="4"/>
      <c r="T3436" s="4"/>
      <c r="U3436" s="4"/>
      <c r="V3436" s="4"/>
      <c r="W3436" s="4"/>
      <c r="X3436" s="4"/>
      <c r="Y3436" s="4"/>
      <c r="Z3436" s="4"/>
      <c r="AA3436" s="4"/>
      <c r="AB3436" s="5"/>
    </row>
    <row r="3437" spans="1:28" x14ac:dyDescent="0.35">
      <c r="A3437" s="3"/>
      <c r="B3437" s="4"/>
      <c r="C3437" s="4"/>
      <c r="D3437" s="4"/>
      <c r="E3437" s="4"/>
      <c r="F3437" s="4"/>
      <c r="G3437" s="4"/>
      <c r="H3437" s="4"/>
      <c r="I3437" s="4"/>
      <c r="J3437" s="4"/>
      <c r="K3437" s="4"/>
      <c r="L3437" s="4"/>
      <c r="M3437" s="4"/>
      <c r="N3437" s="4"/>
      <c r="O3437" s="4"/>
      <c r="P3437" s="4"/>
      <c r="Q3437" s="4"/>
      <c r="R3437" s="4"/>
      <c r="S3437" s="4"/>
      <c r="T3437" s="4"/>
      <c r="U3437" s="4"/>
      <c r="V3437" s="4"/>
      <c r="W3437" s="4"/>
      <c r="X3437" s="4"/>
      <c r="Y3437" s="4"/>
      <c r="Z3437" s="4"/>
      <c r="AA3437" s="4"/>
      <c r="AB3437" s="5"/>
    </row>
    <row r="3438" spans="1:28" x14ac:dyDescent="0.35">
      <c r="A3438" s="3"/>
      <c r="B3438" s="4"/>
      <c r="C3438" s="4"/>
      <c r="D3438" s="4"/>
      <c r="E3438" s="4"/>
      <c r="F3438" s="4"/>
      <c r="G3438" s="4"/>
      <c r="H3438" s="4"/>
      <c r="I3438" s="4"/>
      <c r="J3438" s="4"/>
      <c r="K3438" s="4"/>
      <c r="L3438" s="4"/>
      <c r="M3438" s="4"/>
      <c r="N3438" s="4"/>
      <c r="O3438" s="4"/>
      <c r="P3438" s="4"/>
      <c r="Q3438" s="4"/>
      <c r="R3438" s="4"/>
      <c r="S3438" s="4"/>
      <c r="T3438" s="4"/>
      <c r="U3438" s="4"/>
      <c r="V3438" s="4"/>
      <c r="W3438" s="4"/>
      <c r="X3438" s="4"/>
      <c r="Y3438" s="4"/>
      <c r="Z3438" s="4"/>
      <c r="AA3438" s="4"/>
      <c r="AB3438" s="5"/>
    </row>
    <row r="3439" spans="1:28" x14ac:dyDescent="0.35">
      <c r="A3439" s="3"/>
      <c r="B3439" s="4"/>
      <c r="C3439" s="4"/>
      <c r="D3439" s="4"/>
      <c r="E3439" s="4"/>
      <c r="F3439" s="4"/>
      <c r="G3439" s="4"/>
      <c r="H3439" s="4"/>
      <c r="I3439" s="4"/>
      <c r="J3439" s="4"/>
      <c r="K3439" s="4"/>
      <c r="L3439" s="4"/>
      <c r="M3439" s="4"/>
      <c r="N3439" s="4"/>
      <c r="O3439" s="4"/>
      <c r="P3439" s="4"/>
      <c r="Q3439" s="4"/>
      <c r="R3439" s="4"/>
      <c r="S3439" s="4"/>
      <c r="T3439" s="4"/>
      <c r="U3439" s="4"/>
      <c r="V3439" s="4"/>
      <c r="W3439" s="4"/>
      <c r="X3439" s="4"/>
      <c r="Y3439" s="4"/>
      <c r="Z3439" s="4"/>
      <c r="AA3439" s="4"/>
      <c r="AB3439" s="5"/>
    </row>
    <row r="3440" spans="1:28" x14ac:dyDescent="0.35">
      <c r="A3440" s="3"/>
      <c r="B3440" s="4"/>
      <c r="C3440" s="4"/>
      <c r="D3440" s="4"/>
      <c r="E3440" s="4"/>
      <c r="F3440" s="4"/>
      <c r="G3440" s="4"/>
      <c r="H3440" s="4"/>
      <c r="I3440" s="4"/>
      <c r="J3440" s="4"/>
      <c r="K3440" s="4"/>
      <c r="L3440" s="4"/>
      <c r="M3440" s="4"/>
      <c r="N3440" s="4"/>
      <c r="O3440" s="4"/>
      <c r="P3440" s="4"/>
      <c r="Q3440" s="4"/>
      <c r="R3440" s="4"/>
      <c r="S3440" s="4"/>
      <c r="T3440" s="4"/>
      <c r="U3440" s="4"/>
      <c r="V3440" s="4"/>
      <c r="W3440" s="4"/>
      <c r="X3440" s="4"/>
      <c r="Y3440" s="4"/>
      <c r="Z3440" s="4"/>
      <c r="AA3440" s="4"/>
      <c r="AB3440" s="5"/>
    </row>
    <row r="3441" spans="1:28" x14ac:dyDescent="0.35">
      <c r="A3441" s="3"/>
      <c r="B3441" s="4"/>
      <c r="C3441" s="4"/>
      <c r="D3441" s="4"/>
      <c r="E3441" s="4"/>
      <c r="F3441" s="4"/>
      <c r="G3441" s="4"/>
      <c r="H3441" s="4"/>
      <c r="I3441" s="4"/>
      <c r="J3441" s="4"/>
      <c r="K3441" s="4"/>
      <c r="L3441" s="4"/>
      <c r="M3441" s="4"/>
      <c r="N3441" s="4"/>
      <c r="O3441" s="4"/>
      <c r="P3441" s="4"/>
      <c r="Q3441" s="4"/>
      <c r="R3441" s="4"/>
      <c r="S3441" s="4"/>
      <c r="T3441" s="4"/>
      <c r="U3441" s="4"/>
      <c r="V3441" s="4"/>
      <c r="W3441" s="4"/>
      <c r="X3441" s="4"/>
      <c r="Y3441" s="4"/>
      <c r="Z3441" s="4"/>
      <c r="AA3441" s="4"/>
      <c r="AB3441" s="5"/>
    </row>
    <row r="3442" spans="1:28" x14ac:dyDescent="0.35">
      <c r="A3442" s="3"/>
      <c r="B3442" s="4"/>
      <c r="C3442" s="4"/>
      <c r="D3442" s="4"/>
      <c r="E3442" s="4"/>
      <c r="F3442" s="4"/>
      <c r="G3442" s="4"/>
      <c r="H3442" s="4"/>
      <c r="I3442" s="4"/>
      <c r="J3442" s="4"/>
      <c r="K3442" s="4"/>
      <c r="L3442" s="4"/>
      <c r="M3442" s="4"/>
      <c r="N3442" s="4"/>
      <c r="O3442" s="4"/>
      <c r="P3442" s="4"/>
      <c r="Q3442" s="4"/>
      <c r="R3442" s="4"/>
      <c r="S3442" s="4"/>
      <c r="T3442" s="4"/>
      <c r="U3442" s="4"/>
      <c r="V3442" s="4"/>
      <c r="W3442" s="4"/>
      <c r="X3442" s="4"/>
      <c r="Y3442" s="4"/>
      <c r="Z3442" s="4"/>
      <c r="AA3442" s="4"/>
      <c r="AB3442" s="5"/>
    </row>
    <row r="3443" spans="1:28" x14ac:dyDescent="0.35">
      <c r="A3443" s="3"/>
      <c r="B3443" s="4"/>
      <c r="C3443" s="4"/>
      <c r="D3443" s="4"/>
      <c r="E3443" s="4"/>
      <c r="F3443" s="4"/>
      <c r="G3443" s="4"/>
      <c r="H3443" s="4"/>
      <c r="I3443" s="4"/>
      <c r="J3443" s="4"/>
      <c r="K3443" s="4"/>
      <c r="L3443" s="4"/>
      <c r="M3443" s="4"/>
      <c r="N3443" s="4"/>
      <c r="O3443" s="4"/>
      <c r="P3443" s="4"/>
      <c r="Q3443" s="4"/>
      <c r="R3443" s="4"/>
      <c r="S3443" s="4"/>
      <c r="T3443" s="4"/>
      <c r="U3443" s="4"/>
      <c r="V3443" s="4"/>
      <c r="W3443" s="4"/>
      <c r="X3443" s="4"/>
      <c r="Y3443" s="4"/>
      <c r="Z3443" s="4"/>
      <c r="AA3443" s="4"/>
      <c r="AB3443" s="5"/>
    </row>
    <row r="3444" spans="1:28" x14ac:dyDescent="0.35">
      <c r="A3444" s="3"/>
      <c r="B3444" s="4"/>
      <c r="C3444" s="4"/>
      <c r="D3444" s="4"/>
      <c r="E3444" s="4"/>
      <c r="F3444" s="4"/>
      <c r="G3444" s="4"/>
      <c r="H3444" s="4"/>
      <c r="I3444" s="4"/>
      <c r="J3444" s="4"/>
      <c r="K3444" s="4"/>
      <c r="L3444" s="4"/>
      <c r="M3444" s="4"/>
      <c r="N3444" s="4"/>
      <c r="O3444" s="4"/>
      <c r="P3444" s="4"/>
      <c r="Q3444" s="4"/>
      <c r="R3444" s="4"/>
      <c r="S3444" s="4"/>
      <c r="T3444" s="4"/>
      <c r="U3444" s="4"/>
      <c r="V3444" s="4"/>
      <c r="W3444" s="4"/>
      <c r="X3444" s="4"/>
      <c r="Y3444" s="4"/>
      <c r="Z3444" s="4"/>
      <c r="AA3444" s="4"/>
      <c r="AB3444" s="5"/>
    </row>
    <row r="3445" spans="1:28" x14ac:dyDescent="0.35">
      <c r="A3445" s="3"/>
      <c r="B3445" s="4"/>
      <c r="C3445" s="4"/>
      <c r="D3445" s="4"/>
      <c r="E3445" s="4"/>
      <c r="F3445" s="4"/>
      <c r="G3445" s="4"/>
      <c r="H3445" s="4"/>
      <c r="I3445" s="4"/>
      <c r="J3445" s="4"/>
      <c r="K3445" s="4"/>
      <c r="L3445" s="4"/>
      <c r="M3445" s="4"/>
      <c r="N3445" s="4"/>
      <c r="O3445" s="4"/>
      <c r="P3445" s="4"/>
      <c r="Q3445" s="4"/>
      <c r="R3445" s="4"/>
      <c r="S3445" s="4"/>
      <c r="T3445" s="4"/>
      <c r="U3445" s="4"/>
      <c r="V3445" s="4"/>
      <c r="W3445" s="4"/>
      <c r="X3445" s="4"/>
      <c r="Y3445" s="4"/>
      <c r="Z3445" s="4"/>
      <c r="AA3445" s="4"/>
      <c r="AB3445" s="5"/>
    </row>
    <row r="3446" spans="1:28" x14ac:dyDescent="0.35">
      <c r="A3446" s="3"/>
      <c r="B3446" s="4"/>
      <c r="C3446" s="4"/>
      <c r="D3446" s="4"/>
      <c r="E3446" s="4"/>
      <c r="F3446" s="4"/>
      <c r="G3446" s="4"/>
      <c r="H3446" s="4"/>
      <c r="I3446" s="4"/>
      <c r="J3446" s="4"/>
      <c r="K3446" s="4"/>
      <c r="L3446" s="4"/>
      <c r="M3446" s="4"/>
      <c r="N3446" s="4"/>
      <c r="O3446" s="4"/>
      <c r="P3446" s="4"/>
      <c r="Q3446" s="4"/>
      <c r="R3446" s="4"/>
      <c r="S3446" s="4"/>
      <c r="T3446" s="4"/>
      <c r="U3446" s="4"/>
      <c r="V3446" s="4"/>
      <c r="W3446" s="4"/>
      <c r="X3446" s="4"/>
      <c r="Y3446" s="4"/>
      <c r="Z3446" s="4"/>
      <c r="AA3446" s="4"/>
      <c r="AB3446" s="5"/>
    </row>
    <row r="3447" spans="1:28" x14ac:dyDescent="0.35">
      <c r="A3447" s="3"/>
      <c r="B3447" s="4"/>
      <c r="C3447" s="4"/>
      <c r="D3447" s="4"/>
      <c r="E3447" s="4"/>
      <c r="F3447" s="4"/>
      <c r="G3447" s="4"/>
      <c r="H3447" s="4"/>
      <c r="I3447" s="4"/>
      <c r="J3447" s="4"/>
      <c r="K3447" s="4"/>
      <c r="L3447" s="4"/>
      <c r="M3447" s="4"/>
      <c r="N3447" s="4"/>
      <c r="O3447" s="4"/>
      <c r="P3447" s="4"/>
      <c r="Q3447" s="4"/>
      <c r="R3447" s="4"/>
      <c r="S3447" s="4"/>
      <c r="T3447" s="4"/>
      <c r="U3447" s="4"/>
      <c r="V3447" s="4"/>
      <c r="W3447" s="4"/>
      <c r="X3447" s="4"/>
      <c r="Y3447" s="4"/>
      <c r="Z3447" s="4"/>
      <c r="AA3447" s="4"/>
      <c r="AB3447" s="5"/>
    </row>
    <row r="3448" spans="1:28" x14ac:dyDescent="0.35">
      <c r="A3448" s="3"/>
      <c r="B3448" s="4"/>
      <c r="C3448" s="4"/>
      <c r="D3448" s="4"/>
      <c r="E3448" s="4"/>
      <c r="F3448" s="4"/>
      <c r="G3448" s="4"/>
      <c r="H3448" s="4"/>
      <c r="I3448" s="4"/>
      <c r="J3448" s="4"/>
      <c r="K3448" s="4"/>
      <c r="L3448" s="4"/>
      <c r="M3448" s="4"/>
      <c r="N3448" s="4"/>
      <c r="O3448" s="4"/>
      <c r="P3448" s="4"/>
      <c r="Q3448" s="4"/>
      <c r="R3448" s="4"/>
      <c r="S3448" s="4"/>
      <c r="T3448" s="4"/>
      <c r="U3448" s="4"/>
      <c r="V3448" s="4"/>
      <c r="W3448" s="4"/>
      <c r="X3448" s="4"/>
      <c r="Y3448" s="4"/>
      <c r="Z3448" s="4"/>
      <c r="AA3448" s="4"/>
      <c r="AB3448" s="5"/>
    </row>
    <row r="3449" spans="1:28" x14ac:dyDescent="0.35">
      <c r="A3449" s="3"/>
      <c r="B3449" s="4"/>
      <c r="C3449" s="4"/>
      <c r="D3449" s="4"/>
      <c r="E3449" s="4"/>
      <c r="F3449" s="4"/>
      <c r="G3449" s="4"/>
      <c r="H3449" s="4"/>
      <c r="I3449" s="4"/>
      <c r="J3449" s="4"/>
      <c r="K3449" s="4"/>
      <c r="L3449" s="4"/>
      <c r="M3449" s="4"/>
      <c r="N3449" s="4"/>
      <c r="O3449" s="4"/>
      <c r="P3449" s="4"/>
      <c r="Q3449" s="4"/>
      <c r="R3449" s="4"/>
      <c r="S3449" s="4"/>
      <c r="T3449" s="4"/>
      <c r="U3449" s="4"/>
      <c r="V3449" s="4"/>
      <c r="W3449" s="4"/>
      <c r="X3449" s="4"/>
      <c r="Y3449" s="4"/>
      <c r="Z3449" s="4"/>
      <c r="AA3449" s="4"/>
      <c r="AB3449" s="5"/>
    </row>
    <row r="3450" spans="1:28" x14ac:dyDescent="0.35">
      <c r="A3450" s="3"/>
      <c r="B3450" s="4"/>
      <c r="C3450" s="4"/>
      <c r="D3450" s="4"/>
      <c r="E3450" s="4"/>
      <c r="F3450" s="4"/>
      <c r="G3450" s="4"/>
      <c r="H3450" s="4"/>
      <c r="I3450" s="4"/>
      <c r="J3450" s="4"/>
      <c r="K3450" s="4"/>
      <c r="L3450" s="4"/>
      <c r="M3450" s="4"/>
      <c r="N3450" s="4"/>
      <c r="O3450" s="4"/>
      <c r="P3450" s="4"/>
      <c r="Q3450" s="4"/>
      <c r="R3450" s="4"/>
      <c r="S3450" s="4"/>
      <c r="T3450" s="4"/>
      <c r="U3450" s="4"/>
      <c r="V3450" s="4"/>
      <c r="W3450" s="4"/>
      <c r="X3450" s="4"/>
      <c r="Y3450" s="4"/>
      <c r="Z3450" s="4"/>
      <c r="AA3450" s="4"/>
      <c r="AB3450" s="5"/>
    </row>
    <row r="3451" spans="1:28" x14ac:dyDescent="0.35">
      <c r="A3451" s="3"/>
      <c r="B3451" s="4"/>
      <c r="C3451" s="4"/>
      <c r="D3451" s="4"/>
      <c r="E3451" s="4"/>
      <c r="F3451" s="4"/>
      <c r="G3451" s="4"/>
      <c r="H3451" s="4"/>
      <c r="I3451" s="4"/>
      <c r="J3451" s="4"/>
      <c r="K3451" s="4"/>
      <c r="L3451" s="4"/>
      <c r="M3451" s="4"/>
      <c r="N3451" s="4"/>
      <c r="O3451" s="4"/>
      <c r="P3451" s="4"/>
      <c r="Q3451" s="4"/>
      <c r="R3451" s="4"/>
      <c r="S3451" s="4"/>
      <c r="T3451" s="4"/>
      <c r="U3451" s="4"/>
      <c r="V3451" s="4"/>
      <c r="W3451" s="4"/>
      <c r="X3451" s="4"/>
      <c r="Y3451" s="4"/>
      <c r="Z3451" s="4"/>
      <c r="AA3451" s="4"/>
      <c r="AB3451" s="5"/>
    </row>
    <row r="3452" spans="1:28" x14ac:dyDescent="0.35">
      <c r="A3452" s="3"/>
      <c r="B3452" s="4"/>
      <c r="C3452" s="4"/>
      <c r="D3452" s="4"/>
      <c r="E3452" s="4"/>
      <c r="F3452" s="4"/>
      <c r="G3452" s="4"/>
      <c r="H3452" s="4"/>
      <c r="I3452" s="4"/>
      <c r="J3452" s="4"/>
      <c r="K3452" s="4"/>
      <c r="L3452" s="4"/>
      <c r="M3452" s="4"/>
      <c r="N3452" s="4"/>
      <c r="O3452" s="4"/>
      <c r="P3452" s="4"/>
      <c r="Q3452" s="4"/>
      <c r="R3452" s="4"/>
      <c r="S3452" s="4"/>
      <c r="T3452" s="4"/>
      <c r="U3452" s="4"/>
      <c r="V3452" s="4"/>
      <c r="W3452" s="4"/>
      <c r="X3452" s="4"/>
      <c r="Y3452" s="4"/>
      <c r="Z3452" s="4"/>
      <c r="AA3452" s="4"/>
      <c r="AB3452" s="5"/>
    </row>
    <row r="3453" spans="1:28" x14ac:dyDescent="0.35">
      <c r="A3453" s="3"/>
      <c r="B3453" s="4"/>
      <c r="C3453" s="4"/>
      <c r="D3453" s="4"/>
      <c r="E3453" s="4"/>
      <c r="F3453" s="4"/>
      <c r="G3453" s="4"/>
      <c r="H3453" s="4"/>
      <c r="I3453" s="4"/>
      <c r="J3453" s="4"/>
      <c r="K3453" s="4"/>
      <c r="L3453" s="4"/>
      <c r="M3453" s="4"/>
      <c r="N3453" s="4"/>
      <c r="O3453" s="4"/>
      <c r="P3453" s="4"/>
      <c r="Q3453" s="4"/>
      <c r="R3453" s="4"/>
      <c r="S3453" s="4"/>
      <c r="T3453" s="4"/>
      <c r="U3453" s="4"/>
      <c r="V3453" s="4"/>
      <c r="W3453" s="4"/>
      <c r="X3453" s="4"/>
      <c r="Y3453" s="4"/>
      <c r="Z3453" s="4"/>
      <c r="AA3453" s="4"/>
      <c r="AB3453" s="5"/>
    </row>
    <row r="3454" spans="1:28" x14ac:dyDescent="0.35">
      <c r="A3454" s="3"/>
      <c r="B3454" s="4"/>
      <c r="C3454" s="4"/>
      <c r="D3454" s="4"/>
      <c r="E3454" s="4"/>
      <c r="F3454" s="4"/>
      <c r="G3454" s="4"/>
      <c r="H3454" s="4"/>
      <c r="I3454" s="4"/>
      <c r="J3454" s="4"/>
      <c r="K3454" s="4"/>
      <c r="L3454" s="4"/>
      <c r="M3454" s="4"/>
      <c r="N3454" s="4"/>
      <c r="O3454" s="4"/>
      <c r="P3454" s="4"/>
      <c r="Q3454" s="4"/>
      <c r="R3454" s="4"/>
      <c r="S3454" s="4"/>
      <c r="T3454" s="4"/>
      <c r="U3454" s="4"/>
      <c r="V3454" s="4"/>
      <c r="W3454" s="4"/>
      <c r="X3454" s="4"/>
      <c r="Y3454" s="4"/>
      <c r="Z3454" s="4"/>
      <c r="AA3454" s="4"/>
      <c r="AB3454" s="5"/>
    </row>
    <row r="3455" spans="1:28" x14ac:dyDescent="0.35">
      <c r="A3455" s="3"/>
      <c r="B3455" s="4"/>
      <c r="C3455" s="4"/>
      <c r="D3455" s="4"/>
      <c r="E3455" s="4"/>
      <c r="F3455" s="4"/>
      <c r="G3455" s="4"/>
      <c r="H3455" s="4"/>
      <c r="I3455" s="4"/>
      <c r="J3455" s="4"/>
      <c r="K3455" s="4"/>
      <c r="L3455" s="4"/>
      <c r="M3455" s="4"/>
      <c r="N3455" s="4"/>
      <c r="O3455" s="4"/>
      <c r="P3455" s="4"/>
      <c r="Q3455" s="4"/>
      <c r="R3455" s="4"/>
      <c r="S3455" s="4"/>
      <c r="T3455" s="4"/>
      <c r="U3455" s="4"/>
      <c r="V3455" s="4"/>
      <c r="W3455" s="4"/>
      <c r="X3455" s="4"/>
      <c r="Y3455" s="4"/>
      <c r="Z3455" s="4"/>
      <c r="AA3455" s="4"/>
      <c r="AB3455" s="5"/>
    </row>
    <row r="3456" spans="1:28" x14ac:dyDescent="0.35">
      <c r="A3456" s="3"/>
      <c r="B3456" s="4"/>
      <c r="C3456" s="4"/>
      <c r="D3456" s="4"/>
      <c r="E3456" s="4"/>
      <c r="F3456" s="4"/>
      <c r="G3456" s="4"/>
      <c r="H3456" s="4"/>
      <c r="I3456" s="4"/>
      <c r="J3456" s="4"/>
      <c r="K3456" s="4"/>
      <c r="L3456" s="4"/>
      <c r="M3456" s="4"/>
      <c r="N3456" s="4"/>
      <c r="O3456" s="4"/>
      <c r="P3456" s="4"/>
      <c r="Q3456" s="4"/>
      <c r="R3456" s="4"/>
      <c r="S3456" s="4"/>
      <c r="T3456" s="4"/>
      <c r="U3456" s="4"/>
      <c r="V3456" s="4"/>
      <c r="W3456" s="4"/>
      <c r="X3456" s="4"/>
      <c r="Y3456" s="4"/>
      <c r="Z3456" s="4"/>
      <c r="AA3456" s="4"/>
      <c r="AB3456" s="5"/>
    </row>
    <row r="3457" spans="1:28" x14ac:dyDescent="0.35">
      <c r="A3457" s="3"/>
      <c r="B3457" s="4"/>
      <c r="C3457" s="4"/>
      <c r="D3457" s="4"/>
      <c r="E3457" s="4"/>
      <c r="F3457" s="4"/>
      <c r="G3457" s="4"/>
      <c r="H3457" s="4"/>
      <c r="I3457" s="4"/>
      <c r="J3457" s="4"/>
      <c r="K3457" s="4"/>
      <c r="L3457" s="4"/>
      <c r="M3457" s="4"/>
      <c r="N3457" s="4"/>
      <c r="O3457" s="4"/>
      <c r="P3457" s="4"/>
      <c r="Q3457" s="4"/>
      <c r="R3457" s="4"/>
      <c r="S3457" s="4"/>
      <c r="T3457" s="4"/>
      <c r="U3457" s="4"/>
      <c r="V3457" s="4"/>
      <c r="W3457" s="4"/>
      <c r="X3457" s="4"/>
      <c r="Y3457" s="4"/>
      <c r="Z3457" s="4"/>
      <c r="AA3457" s="4"/>
      <c r="AB3457" s="5"/>
    </row>
    <row r="3458" spans="1:28" x14ac:dyDescent="0.35">
      <c r="A3458" s="3"/>
      <c r="B3458" s="4"/>
      <c r="C3458" s="4"/>
      <c r="D3458" s="4"/>
      <c r="E3458" s="4"/>
      <c r="F3458" s="4"/>
      <c r="G3458" s="4"/>
      <c r="H3458" s="4"/>
      <c r="I3458" s="4"/>
      <c r="J3458" s="4"/>
      <c r="K3458" s="4"/>
      <c r="L3458" s="4"/>
      <c r="M3458" s="4"/>
      <c r="N3458" s="4"/>
      <c r="O3458" s="4"/>
      <c r="P3458" s="4"/>
      <c r="Q3458" s="4"/>
      <c r="R3458" s="4"/>
      <c r="S3458" s="4"/>
      <c r="T3458" s="4"/>
      <c r="U3458" s="4"/>
      <c r="V3458" s="4"/>
      <c r="W3458" s="4"/>
      <c r="X3458" s="4"/>
      <c r="Y3458" s="4"/>
      <c r="Z3458" s="4"/>
      <c r="AA3458" s="4"/>
      <c r="AB3458" s="5"/>
    </row>
    <row r="3459" spans="1:28" x14ac:dyDescent="0.35">
      <c r="A3459" s="3"/>
      <c r="B3459" s="4"/>
      <c r="C3459" s="4"/>
      <c r="D3459" s="4"/>
      <c r="E3459" s="4"/>
      <c r="F3459" s="4"/>
      <c r="G3459" s="4"/>
      <c r="H3459" s="4"/>
      <c r="I3459" s="4"/>
      <c r="J3459" s="4"/>
      <c r="K3459" s="4"/>
      <c r="L3459" s="4"/>
      <c r="M3459" s="4"/>
      <c r="N3459" s="4"/>
      <c r="O3459" s="4"/>
      <c r="P3459" s="4"/>
      <c r="Q3459" s="4"/>
      <c r="R3459" s="4"/>
      <c r="S3459" s="4"/>
      <c r="T3459" s="4"/>
      <c r="U3459" s="4"/>
      <c r="V3459" s="4"/>
      <c r="W3459" s="4"/>
      <c r="X3459" s="4"/>
      <c r="Y3459" s="4"/>
      <c r="Z3459" s="4"/>
      <c r="AA3459" s="4"/>
      <c r="AB3459" s="5"/>
    </row>
    <row r="3460" spans="1:28" x14ac:dyDescent="0.35">
      <c r="A3460" s="3"/>
      <c r="B3460" s="4"/>
      <c r="C3460" s="4"/>
      <c r="D3460" s="4"/>
      <c r="E3460" s="4"/>
      <c r="F3460" s="4"/>
      <c r="G3460" s="4"/>
      <c r="H3460" s="4"/>
      <c r="I3460" s="4"/>
      <c r="J3460" s="4"/>
      <c r="K3460" s="4"/>
      <c r="L3460" s="4"/>
      <c r="M3460" s="4"/>
      <c r="N3460" s="4"/>
      <c r="O3460" s="4"/>
      <c r="P3460" s="4"/>
      <c r="Q3460" s="4"/>
      <c r="R3460" s="4"/>
      <c r="S3460" s="4"/>
      <c r="T3460" s="4"/>
      <c r="U3460" s="4"/>
      <c r="V3460" s="4"/>
      <c r="W3460" s="4"/>
      <c r="X3460" s="4"/>
      <c r="Y3460" s="4"/>
      <c r="Z3460" s="4"/>
      <c r="AA3460" s="4"/>
      <c r="AB3460" s="5"/>
    </row>
    <row r="3461" spans="1:28" x14ac:dyDescent="0.35">
      <c r="A3461" s="3"/>
      <c r="B3461" s="4"/>
      <c r="C3461" s="4"/>
      <c r="D3461" s="4"/>
      <c r="E3461" s="4"/>
      <c r="F3461" s="4"/>
      <c r="G3461" s="4"/>
      <c r="H3461" s="4"/>
      <c r="I3461" s="4"/>
      <c r="J3461" s="4"/>
      <c r="K3461" s="4"/>
      <c r="L3461" s="4"/>
      <c r="M3461" s="4"/>
      <c r="N3461" s="4"/>
      <c r="O3461" s="4"/>
      <c r="P3461" s="4"/>
      <c r="Q3461" s="4"/>
      <c r="R3461" s="4"/>
      <c r="S3461" s="4"/>
      <c r="T3461" s="4"/>
      <c r="U3461" s="4"/>
      <c r="V3461" s="4"/>
      <c r="W3461" s="4"/>
      <c r="X3461" s="4"/>
      <c r="Y3461" s="4"/>
      <c r="Z3461" s="4"/>
      <c r="AA3461" s="4"/>
      <c r="AB3461" s="5"/>
    </row>
    <row r="3462" spans="1:28" x14ac:dyDescent="0.35">
      <c r="A3462" s="3"/>
      <c r="B3462" s="4"/>
      <c r="C3462" s="4"/>
      <c r="D3462" s="4"/>
      <c r="E3462" s="4"/>
      <c r="F3462" s="4"/>
      <c r="G3462" s="4"/>
      <c r="H3462" s="4"/>
      <c r="I3462" s="4"/>
      <c r="J3462" s="4"/>
      <c r="K3462" s="4"/>
      <c r="L3462" s="4"/>
      <c r="M3462" s="4"/>
      <c r="N3462" s="4"/>
      <c r="O3462" s="4"/>
      <c r="P3462" s="4"/>
      <c r="Q3462" s="4"/>
      <c r="R3462" s="4"/>
      <c r="S3462" s="4"/>
      <c r="T3462" s="4"/>
      <c r="U3462" s="4"/>
      <c r="V3462" s="4"/>
      <c r="W3462" s="4"/>
      <c r="X3462" s="4"/>
      <c r="Y3462" s="4"/>
      <c r="Z3462" s="4"/>
      <c r="AA3462" s="4"/>
      <c r="AB3462" s="5"/>
    </row>
    <row r="3463" spans="1:28" x14ac:dyDescent="0.35">
      <c r="A3463" s="3"/>
      <c r="B3463" s="4"/>
      <c r="C3463" s="4"/>
      <c r="D3463" s="4"/>
      <c r="E3463" s="4"/>
      <c r="F3463" s="4"/>
      <c r="G3463" s="4"/>
      <c r="H3463" s="4"/>
      <c r="I3463" s="4"/>
      <c r="J3463" s="4"/>
      <c r="K3463" s="4"/>
      <c r="L3463" s="4"/>
      <c r="M3463" s="4"/>
      <c r="N3463" s="4"/>
      <c r="O3463" s="4"/>
      <c r="P3463" s="4"/>
      <c r="Q3463" s="4"/>
      <c r="R3463" s="4"/>
      <c r="S3463" s="4"/>
      <c r="T3463" s="4"/>
      <c r="U3463" s="4"/>
      <c r="V3463" s="4"/>
      <c r="W3463" s="4"/>
      <c r="X3463" s="4"/>
      <c r="Y3463" s="4"/>
      <c r="Z3463" s="4"/>
      <c r="AA3463" s="4"/>
      <c r="AB3463" s="5"/>
    </row>
    <row r="3464" spans="1:28" x14ac:dyDescent="0.35">
      <c r="A3464" s="3"/>
      <c r="B3464" s="4"/>
      <c r="C3464" s="4"/>
      <c r="D3464" s="4"/>
      <c r="E3464" s="4"/>
      <c r="F3464" s="4"/>
      <c r="G3464" s="4"/>
      <c r="H3464" s="4"/>
      <c r="I3464" s="4"/>
      <c r="J3464" s="4"/>
      <c r="K3464" s="4"/>
      <c r="L3464" s="4"/>
      <c r="M3464" s="4"/>
      <c r="N3464" s="4"/>
      <c r="O3464" s="4"/>
      <c r="P3464" s="4"/>
      <c r="Q3464" s="4"/>
      <c r="R3464" s="4"/>
      <c r="S3464" s="4"/>
      <c r="T3464" s="4"/>
      <c r="U3464" s="4"/>
      <c r="V3464" s="4"/>
      <c r="W3464" s="4"/>
      <c r="X3464" s="4"/>
      <c r="Y3464" s="4"/>
      <c r="Z3464" s="4"/>
      <c r="AA3464" s="4"/>
      <c r="AB3464" s="5"/>
    </row>
    <row r="3465" spans="1:28" x14ac:dyDescent="0.35">
      <c r="A3465" s="3"/>
      <c r="B3465" s="4"/>
      <c r="C3465" s="4"/>
      <c r="D3465" s="4"/>
      <c r="E3465" s="4"/>
      <c r="F3465" s="4"/>
      <c r="G3465" s="4"/>
      <c r="H3465" s="4"/>
      <c r="I3465" s="4"/>
      <c r="J3465" s="4"/>
      <c r="K3465" s="4"/>
      <c r="L3465" s="4"/>
      <c r="M3465" s="4"/>
      <c r="N3465" s="4"/>
      <c r="O3465" s="4"/>
      <c r="P3465" s="4"/>
      <c r="Q3465" s="4"/>
      <c r="R3465" s="4"/>
      <c r="S3465" s="4"/>
      <c r="T3465" s="4"/>
      <c r="U3465" s="4"/>
      <c r="V3465" s="4"/>
      <c r="W3465" s="4"/>
      <c r="X3465" s="4"/>
      <c r="Y3465" s="4"/>
      <c r="Z3465" s="4"/>
      <c r="AA3465" s="4"/>
      <c r="AB3465" s="5"/>
    </row>
    <row r="3466" spans="1:28" x14ac:dyDescent="0.35">
      <c r="A3466" s="3"/>
      <c r="B3466" s="4"/>
      <c r="C3466" s="4"/>
      <c r="D3466" s="4"/>
      <c r="E3466" s="4"/>
      <c r="F3466" s="4"/>
      <c r="G3466" s="4"/>
      <c r="H3466" s="4"/>
      <c r="I3466" s="4"/>
      <c r="J3466" s="4"/>
      <c r="K3466" s="4"/>
      <c r="L3466" s="4"/>
      <c r="M3466" s="4"/>
      <c r="N3466" s="4"/>
      <c r="O3466" s="4"/>
      <c r="P3466" s="4"/>
      <c r="Q3466" s="4"/>
      <c r="R3466" s="4"/>
      <c r="S3466" s="4"/>
      <c r="T3466" s="4"/>
      <c r="U3466" s="4"/>
      <c r="V3466" s="4"/>
      <c r="W3466" s="4"/>
      <c r="X3466" s="4"/>
      <c r="Y3466" s="4"/>
      <c r="Z3466" s="4"/>
      <c r="AA3466" s="4"/>
      <c r="AB3466" s="5"/>
    </row>
    <row r="3467" spans="1:28" x14ac:dyDescent="0.35">
      <c r="A3467" s="3"/>
      <c r="B3467" s="4"/>
      <c r="C3467" s="4"/>
      <c r="D3467" s="4"/>
      <c r="E3467" s="4"/>
      <c r="F3467" s="4"/>
      <c r="G3467" s="4"/>
      <c r="H3467" s="4"/>
      <c r="I3467" s="4"/>
      <c r="J3467" s="4"/>
      <c r="K3467" s="4"/>
      <c r="L3467" s="4"/>
      <c r="M3467" s="4"/>
      <c r="N3467" s="4"/>
      <c r="O3467" s="4"/>
      <c r="P3467" s="4"/>
      <c r="Q3467" s="4"/>
      <c r="R3467" s="4"/>
      <c r="S3467" s="4"/>
      <c r="T3467" s="4"/>
      <c r="U3467" s="4"/>
      <c r="V3467" s="4"/>
      <c r="W3467" s="4"/>
      <c r="X3467" s="4"/>
      <c r="Y3467" s="4"/>
      <c r="Z3467" s="4"/>
      <c r="AA3467" s="4"/>
      <c r="AB3467" s="5"/>
    </row>
    <row r="3468" spans="1:28" x14ac:dyDescent="0.35">
      <c r="A3468" s="3"/>
      <c r="B3468" s="4"/>
      <c r="C3468" s="4"/>
      <c r="D3468" s="4"/>
      <c r="E3468" s="4"/>
      <c r="F3468" s="4"/>
      <c r="G3468" s="4"/>
      <c r="H3468" s="4"/>
      <c r="I3468" s="4"/>
      <c r="J3468" s="4"/>
      <c r="K3468" s="4"/>
      <c r="L3468" s="4"/>
      <c r="M3468" s="4"/>
      <c r="N3468" s="4"/>
      <c r="O3468" s="4"/>
      <c r="P3468" s="4"/>
      <c r="Q3468" s="4"/>
      <c r="R3468" s="4"/>
      <c r="S3468" s="4"/>
      <c r="T3468" s="4"/>
      <c r="U3468" s="4"/>
      <c r="V3468" s="4"/>
      <c r="W3468" s="4"/>
      <c r="X3468" s="4"/>
      <c r="Y3468" s="4"/>
      <c r="Z3468" s="4"/>
      <c r="AA3468" s="4"/>
      <c r="AB3468" s="5"/>
    </row>
    <row r="3469" spans="1:28" x14ac:dyDescent="0.35">
      <c r="A3469" s="3"/>
      <c r="B3469" s="4"/>
      <c r="C3469" s="4"/>
      <c r="D3469" s="4"/>
      <c r="E3469" s="4"/>
      <c r="F3469" s="4"/>
      <c r="G3469" s="4"/>
      <c r="H3469" s="4"/>
      <c r="I3469" s="4"/>
      <c r="J3469" s="4"/>
      <c r="K3469" s="4"/>
      <c r="L3469" s="4"/>
      <c r="M3469" s="4"/>
      <c r="N3469" s="4"/>
      <c r="O3469" s="4"/>
      <c r="P3469" s="4"/>
      <c r="Q3469" s="4"/>
      <c r="R3469" s="4"/>
      <c r="S3469" s="4"/>
      <c r="T3469" s="4"/>
      <c r="U3469" s="4"/>
      <c r="V3469" s="4"/>
      <c r="W3469" s="4"/>
      <c r="X3469" s="4"/>
      <c r="Y3469" s="4"/>
      <c r="Z3469" s="4"/>
      <c r="AA3469" s="4"/>
      <c r="AB3469" s="5"/>
    </row>
    <row r="3470" spans="1:28" x14ac:dyDescent="0.35">
      <c r="A3470" s="3"/>
      <c r="B3470" s="4"/>
      <c r="C3470" s="4"/>
      <c r="D3470" s="4"/>
      <c r="E3470" s="4"/>
      <c r="F3470" s="4"/>
      <c r="G3470" s="4"/>
      <c r="H3470" s="4"/>
      <c r="I3470" s="4"/>
      <c r="J3470" s="4"/>
      <c r="K3470" s="4"/>
      <c r="L3470" s="4"/>
      <c r="M3470" s="4"/>
      <c r="N3470" s="4"/>
      <c r="O3470" s="4"/>
      <c r="P3470" s="4"/>
      <c r="Q3470" s="4"/>
      <c r="R3470" s="4"/>
      <c r="S3470" s="4"/>
      <c r="T3470" s="4"/>
      <c r="U3470" s="4"/>
      <c r="V3470" s="4"/>
      <c r="W3470" s="4"/>
      <c r="X3470" s="4"/>
      <c r="Y3470" s="4"/>
      <c r="Z3470" s="4"/>
      <c r="AA3470" s="4"/>
      <c r="AB3470" s="5"/>
    </row>
    <row r="3471" spans="1:28" x14ac:dyDescent="0.35">
      <c r="A3471" s="3"/>
      <c r="B3471" s="4"/>
      <c r="C3471" s="4"/>
      <c r="D3471" s="4"/>
      <c r="E3471" s="4"/>
      <c r="F3471" s="4"/>
      <c r="G3471" s="4"/>
      <c r="H3471" s="4"/>
      <c r="I3471" s="4"/>
      <c r="J3471" s="4"/>
      <c r="K3471" s="4"/>
      <c r="L3471" s="4"/>
      <c r="M3471" s="4"/>
      <c r="N3471" s="4"/>
      <c r="O3471" s="4"/>
      <c r="P3471" s="4"/>
      <c r="Q3471" s="4"/>
      <c r="R3471" s="4"/>
      <c r="S3471" s="4"/>
      <c r="T3471" s="4"/>
      <c r="U3471" s="4"/>
      <c r="V3471" s="4"/>
      <c r="W3471" s="4"/>
      <c r="X3471" s="4"/>
      <c r="Y3471" s="4"/>
      <c r="Z3471" s="4"/>
      <c r="AA3471" s="4"/>
      <c r="AB3471" s="5"/>
    </row>
    <row r="3472" spans="1:28" x14ac:dyDescent="0.35">
      <c r="A3472" s="3"/>
      <c r="B3472" s="4"/>
      <c r="C3472" s="4"/>
      <c r="D3472" s="4"/>
      <c r="E3472" s="4"/>
      <c r="F3472" s="4"/>
      <c r="G3472" s="4"/>
      <c r="H3472" s="4"/>
      <c r="I3472" s="4"/>
      <c r="J3472" s="4"/>
      <c r="K3472" s="4"/>
      <c r="L3472" s="4"/>
      <c r="M3472" s="4"/>
      <c r="N3472" s="4"/>
      <c r="O3472" s="4"/>
      <c r="P3472" s="4"/>
      <c r="Q3472" s="4"/>
      <c r="R3472" s="4"/>
      <c r="S3472" s="4"/>
      <c r="T3472" s="4"/>
      <c r="U3472" s="4"/>
      <c r="V3472" s="4"/>
      <c r="W3472" s="4"/>
      <c r="X3472" s="4"/>
      <c r="Y3472" s="4"/>
      <c r="Z3472" s="4"/>
      <c r="AA3472" s="4"/>
      <c r="AB3472" s="5"/>
    </row>
    <row r="3473" spans="1:28" x14ac:dyDescent="0.35">
      <c r="A3473" s="3"/>
      <c r="B3473" s="4"/>
      <c r="C3473" s="4"/>
      <c r="D3473" s="4"/>
      <c r="E3473" s="4"/>
      <c r="F3473" s="4"/>
      <c r="G3473" s="4"/>
      <c r="H3473" s="4"/>
      <c r="I3473" s="4"/>
      <c r="J3473" s="4"/>
      <c r="K3473" s="4"/>
      <c r="L3473" s="4"/>
      <c r="M3473" s="4"/>
      <c r="N3473" s="4"/>
      <c r="O3473" s="4"/>
      <c r="P3473" s="4"/>
      <c r="Q3473" s="4"/>
      <c r="R3473" s="4"/>
      <c r="S3473" s="4"/>
      <c r="T3473" s="4"/>
      <c r="U3473" s="4"/>
      <c r="V3473" s="4"/>
      <c r="W3473" s="4"/>
      <c r="X3473" s="4"/>
      <c r="Y3473" s="4"/>
      <c r="Z3473" s="4"/>
      <c r="AA3473" s="4"/>
      <c r="AB3473" s="5"/>
    </row>
    <row r="3474" spans="1:28" x14ac:dyDescent="0.35">
      <c r="A3474" s="3"/>
      <c r="B3474" s="4"/>
      <c r="C3474" s="4"/>
      <c r="D3474" s="4"/>
      <c r="E3474" s="4"/>
      <c r="F3474" s="4"/>
      <c r="G3474" s="4"/>
      <c r="H3474" s="4"/>
      <c r="I3474" s="4"/>
      <c r="J3474" s="4"/>
      <c r="K3474" s="4"/>
      <c r="L3474" s="4"/>
      <c r="M3474" s="4"/>
      <c r="N3474" s="4"/>
      <c r="O3474" s="4"/>
      <c r="P3474" s="4"/>
      <c r="Q3474" s="4"/>
      <c r="R3474" s="4"/>
      <c r="S3474" s="4"/>
      <c r="T3474" s="4"/>
      <c r="U3474" s="4"/>
      <c r="V3474" s="4"/>
      <c r="W3474" s="4"/>
      <c r="X3474" s="4"/>
      <c r="Y3474" s="4"/>
      <c r="Z3474" s="4"/>
      <c r="AA3474" s="4"/>
      <c r="AB3474" s="5"/>
    </row>
    <row r="3475" spans="1:28" x14ac:dyDescent="0.35">
      <c r="A3475" s="3"/>
      <c r="B3475" s="4"/>
      <c r="C3475" s="4"/>
      <c r="D3475" s="4"/>
      <c r="E3475" s="4"/>
      <c r="F3475" s="4"/>
      <c r="G3475" s="4"/>
      <c r="H3475" s="4"/>
      <c r="I3475" s="4"/>
      <c r="J3475" s="4"/>
      <c r="K3475" s="4"/>
      <c r="L3475" s="4"/>
      <c r="M3475" s="4"/>
      <c r="N3475" s="4"/>
      <c r="O3475" s="4"/>
      <c r="P3475" s="4"/>
      <c r="Q3475" s="4"/>
      <c r="R3475" s="4"/>
      <c r="S3475" s="4"/>
      <c r="T3475" s="4"/>
      <c r="U3475" s="4"/>
      <c r="V3475" s="4"/>
      <c r="W3475" s="4"/>
      <c r="X3475" s="4"/>
      <c r="Y3475" s="4"/>
      <c r="Z3475" s="4"/>
      <c r="AA3475" s="4"/>
      <c r="AB3475" s="5"/>
    </row>
    <row r="3476" spans="1:28" x14ac:dyDescent="0.35">
      <c r="A3476" s="3"/>
      <c r="B3476" s="4"/>
      <c r="C3476" s="4"/>
      <c r="D3476" s="4"/>
      <c r="E3476" s="4"/>
      <c r="F3476" s="4"/>
      <c r="G3476" s="4"/>
      <c r="H3476" s="4"/>
      <c r="I3476" s="4"/>
      <c r="J3476" s="4"/>
      <c r="K3476" s="4"/>
      <c r="L3476" s="4"/>
      <c r="M3476" s="4"/>
      <c r="N3476" s="4"/>
      <c r="O3476" s="4"/>
      <c r="P3476" s="4"/>
      <c r="Q3476" s="4"/>
      <c r="R3476" s="4"/>
      <c r="S3476" s="4"/>
      <c r="T3476" s="4"/>
      <c r="U3476" s="4"/>
      <c r="V3476" s="4"/>
      <c r="W3476" s="4"/>
      <c r="X3476" s="4"/>
      <c r="Y3476" s="4"/>
      <c r="Z3476" s="4"/>
      <c r="AA3476" s="4"/>
      <c r="AB3476" s="5"/>
    </row>
    <row r="3477" spans="1:28" x14ac:dyDescent="0.35">
      <c r="A3477" s="3"/>
      <c r="B3477" s="4"/>
      <c r="C3477" s="4"/>
      <c r="D3477" s="4"/>
      <c r="E3477" s="4"/>
      <c r="F3477" s="4"/>
      <c r="G3477" s="4"/>
      <c r="H3477" s="4"/>
      <c r="I3477" s="4"/>
      <c r="J3477" s="4"/>
      <c r="K3477" s="4"/>
      <c r="L3477" s="4"/>
      <c r="M3477" s="4"/>
      <c r="N3477" s="4"/>
      <c r="O3477" s="4"/>
      <c r="P3477" s="4"/>
      <c r="Q3477" s="4"/>
      <c r="R3477" s="4"/>
      <c r="S3477" s="4"/>
      <c r="T3477" s="4"/>
      <c r="U3477" s="4"/>
      <c r="V3477" s="4"/>
      <c r="W3477" s="4"/>
      <c r="X3477" s="4"/>
      <c r="Y3477" s="4"/>
      <c r="Z3477" s="4"/>
      <c r="AA3477" s="4"/>
      <c r="AB3477" s="5"/>
    </row>
    <row r="3478" spans="1:28" x14ac:dyDescent="0.35">
      <c r="A3478" s="3"/>
      <c r="B3478" s="4"/>
      <c r="C3478" s="4"/>
      <c r="D3478" s="4"/>
      <c r="E3478" s="4"/>
      <c r="F3478" s="4"/>
      <c r="G3478" s="4"/>
      <c r="H3478" s="4"/>
      <c r="I3478" s="4"/>
      <c r="J3478" s="4"/>
      <c r="K3478" s="4"/>
      <c r="L3478" s="4"/>
      <c r="M3478" s="4"/>
      <c r="N3478" s="4"/>
      <c r="O3478" s="4"/>
      <c r="P3478" s="4"/>
      <c r="Q3478" s="4"/>
      <c r="R3478" s="4"/>
      <c r="S3478" s="4"/>
      <c r="T3478" s="4"/>
      <c r="U3478" s="4"/>
      <c r="V3478" s="4"/>
      <c r="W3478" s="4"/>
      <c r="X3478" s="4"/>
      <c r="Y3478" s="4"/>
      <c r="Z3478" s="4"/>
      <c r="AA3478" s="4"/>
      <c r="AB3478" s="5"/>
    </row>
    <row r="3479" spans="1:28" x14ac:dyDescent="0.35">
      <c r="A3479" s="3"/>
      <c r="B3479" s="4"/>
      <c r="C3479" s="4"/>
      <c r="D3479" s="4"/>
      <c r="E3479" s="4"/>
      <c r="F3479" s="4"/>
      <c r="G3479" s="4"/>
      <c r="H3479" s="4"/>
      <c r="I3479" s="4"/>
      <c r="J3479" s="4"/>
      <c r="K3479" s="4"/>
      <c r="L3479" s="4"/>
      <c r="M3479" s="4"/>
      <c r="N3479" s="4"/>
      <c r="O3479" s="4"/>
      <c r="P3479" s="4"/>
      <c r="Q3479" s="4"/>
      <c r="R3479" s="4"/>
      <c r="S3479" s="4"/>
      <c r="T3479" s="4"/>
      <c r="U3479" s="4"/>
      <c r="V3479" s="4"/>
      <c r="W3479" s="4"/>
      <c r="X3479" s="4"/>
      <c r="Y3479" s="4"/>
      <c r="Z3479" s="4"/>
      <c r="AA3479" s="4"/>
      <c r="AB3479" s="5"/>
    </row>
    <row r="3480" spans="1:28" x14ac:dyDescent="0.35">
      <c r="A3480" s="3"/>
      <c r="B3480" s="4"/>
      <c r="C3480" s="4"/>
      <c r="D3480" s="4"/>
      <c r="E3480" s="4"/>
      <c r="F3480" s="4"/>
      <c r="G3480" s="4"/>
      <c r="H3480" s="4"/>
      <c r="I3480" s="4"/>
      <c r="J3480" s="4"/>
      <c r="K3480" s="4"/>
      <c r="L3480" s="4"/>
      <c r="M3480" s="4"/>
      <c r="N3480" s="4"/>
      <c r="O3480" s="4"/>
      <c r="P3480" s="4"/>
      <c r="Q3480" s="4"/>
      <c r="R3480" s="4"/>
      <c r="S3480" s="4"/>
      <c r="T3480" s="4"/>
      <c r="U3480" s="4"/>
      <c r="V3480" s="4"/>
      <c r="W3480" s="4"/>
      <c r="X3480" s="4"/>
      <c r="Y3480" s="4"/>
      <c r="Z3480" s="4"/>
      <c r="AA3480" s="4"/>
      <c r="AB3480" s="5"/>
    </row>
    <row r="3481" spans="1:28" x14ac:dyDescent="0.35">
      <c r="A3481" s="3"/>
      <c r="B3481" s="4"/>
      <c r="C3481" s="4"/>
      <c r="D3481" s="4"/>
      <c r="E3481" s="4"/>
      <c r="F3481" s="4"/>
      <c r="G3481" s="4"/>
      <c r="H3481" s="4"/>
      <c r="I3481" s="4"/>
      <c r="J3481" s="4"/>
      <c r="K3481" s="4"/>
      <c r="L3481" s="4"/>
      <c r="M3481" s="4"/>
      <c r="N3481" s="4"/>
      <c r="O3481" s="4"/>
      <c r="P3481" s="4"/>
      <c r="Q3481" s="4"/>
      <c r="R3481" s="4"/>
      <c r="S3481" s="4"/>
      <c r="T3481" s="4"/>
      <c r="U3481" s="4"/>
      <c r="V3481" s="4"/>
      <c r="W3481" s="4"/>
      <c r="X3481" s="4"/>
      <c r="Y3481" s="4"/>
      <c r="Z3481" s="4"/>
      <c r="AA3481" s="4"/>
      <c r="AB3481" s="5"/>
    </row>
    <row r="3482" spans="1:28" x14ac:dyDescent="0.35">
      <c r="A3482" s="3"/>
      <c r="B3482" s="4"/>
      <c r="C3482" s="4"/>
      <c r="D3482" s="4"/>
      <c r="E3482" s="4"/>
      <c r="F3482" s="4"/>
      <c r="G3482" s="4"/>
      <c r="H3482" s="4"/>
      <c r="I3482" s="4"/>
      <c r="J3482" s="4"/>
      <c r="K3482" s="4"/>
      <c r="L3482" s="4"/>
      <c r="M3482" s="4"/>
      <c r="N3482" s="4"/>
      <c r="O3482" s="4"/>
      <c r="P3482" s="4"/>
      <c r="Q3482" s="4"/>
      <c r="R3482" s="4"/>
      <c r="S3482" s="4"/>
      <c r="T3482" s="4"/>
      <c r="U3482" s="4"/>
      <c r="V3482" s="4"/>
      <c r="W3482" s="4"/>
      <c r="X3482" s="4"/>
      <c r="Y3482" s="4"/>
      <c r="Z3482" s="4"/>
      <c r="AA3482" s="4"/>
      <c r="AB3482" s="5"/>
    </row>
    <row r="3483" spans="1:28" x14ac:dyDescent="0.35">
      <c r="A3483" s="3"/>
      <c r="B3483" s="4"/>
      <c r="C3483" s="4"/>
      <c r="D3483" s="4"/>
      <c r="E3483" s="4"/>
      <c r="F3483" s="4"/>
      <c r="G3483" s="4"/>
      <c r="H3483" s="4"/>
      <c r="I3483" s="4"/>
      <c r="J3483" s="4"/>
      <c r="K3483" s="4"/>
      <c r="L3483" s="4"/>
      <c r="M3483" s="4"/>
      <c r="N3483" s="4"/>
      <c r="O3483" s="4"/>
      <c r="P3483" s="4"/>
      <c r="Q3483" s="4"/>
      <c r="R3483" s="4"/>
      <c r="S3483" s="4"/>
      <c r="T3483" s="4"/>
      <c r="U3483" s="4"/>
      <c r="V3483" s="4"/>
      <c r="W3483" s="4"/>
      <c r="X3483" s="4"/>
      <c r="Y3483" s="4"/>
      <c r="Z3483" s="4"/>
      <c r="AA3483" s="4"/>
      <c r="AB3483" s="5"/>
    </row>
    <row r="3484" spans="1:28" x14ac:dyDescent="0.35">
      <c r="A3484" s="3"/>
      <c r="B3484" s="4"/>
      <c r="C3484" s="4"/>
      <c r="D3484" s="4"/>
      <c r="E3484" s="4"/>
      <c r="F3484" s="4"/>
      <c r="G3484" s="4"/>
      <c r="H3484" s="4"/>
      <c r="I3484" s="4"/>
      <c r="J3484" s="4"/>
      <c r="K3484" s="4"/>
      <c r="L3484" s="4"/>
      <c r="M3484" s="4"/>
      <c r="N3484" s="4"/>
      <c r="O3484" s="4"/>
      <c r="P3484" s="4"/>
      <c r="Q3484" s="4"/>
      <c r="R3484" s="4"/>
      <c r="S3484" s="4"/>
      <c r="T3484" s="4"/>
      <c r="U3484" s="4"/>
      <c r="V3484" s="4"/>
      <c r="W3484" s="4"/>
      <c r="X3484" s="4"/>
      <c r="Y3484" s="4"/>
      <c r="Z3484" s="4"/>
      <c r="AA3484" s="4"/>
      <c r="AB3484" s="5"/>
    </row>
    <row r="3485" spans="1:28" x14ac:dyDescent="0.35">
      <c r="A3485" s="3"/>
      <c r="B3485" s="4"/>
      <c r="C3485" s="4"/>
      <c r="D3485" s="4"/>
      <c r="E3485" s="4"/>
      <c r="F3485" s="4"/>
      <c r="G3485" s="4"/>
      <c r="H3485" s="4"/>
      <c r="I3485" s="4"/>
      <c r="J3485" s="4"/>
      <c r="K3485" s="4"/>
      <c r="L3485" s="4"/>
      <c r="M3485" s="4"/>
      <c r="N3485" s="4"/>
      <c r="O3485" s="4"/>
      <c r="P3485" s="4"/>
      <c r="Q3485" s="4"/>
      <c r="R3485" s="4"/>
      <c r="S3485" s="4"/>
      <c r="T3485" s="4"/>
      <c r="U3485" s="4"/>
      <c r="V3485" s="4"/>
      <c r="W3485" s="4"/>
      <c r="X3485" s="4"/>
      <c r="Y3485" s="4"/>
      <c r="Z3485" s="4"/>
      <c r="AA3485" s="4"/>
      <c r="AB3485" s="5"/>
    </row>
    <row r="3486" spans="1:28" x14ac:dyDescent="0.35">
      <c r="A3486" s="3"/>
      <c r="B3486" s="4"/>
      <c r="C3486" s="4"/>
      <c r="D3486" s="4"/>
      <c r="E3486" s="4"/>
      <c r="F3486" s="4"/>
      <c r="G3486" s="4"/>
      <c r="H3486" s="4"/>
      <c r="I3486" s="4"/>
      <c r="J3486" s="4"/>
      <c r="K3486" s="4"/>
      <c r="L3486" s="4"/>
      <c r="M3486" s="4"/>
      <c r="N3486" s="4"/>
      <c r="O3486" s="4"/>
      <c r="P3486" s="4"/>
      <c r="Q3486" s="4"/>
      <c r="R3486" s="4"/>
      <c r="S3486" s="4"/>
      <c r="T3486" s="4"/>
      <c r="U3486" s="4"/>
      <c r="V3486" s="4"/>
      <c r="W3486" s="4"/>
      <c r="X3486" s="4"/>
      <c r="Y3486" s="4"/>
      <c r="Z3486" s="4"/>
      <c r="AA3486" s="4"/>
      <c r="AB3486" s="5"/>
    </row>
    <row r="3487" spans="1:28" x14ac:dyDescent="0.35">
      <c r="A3487" s="3"/>
      <c r="B3487" s="4"/>
      <c r="C3487" s="4"/>
      <c r="D3487" s="4"/>
      <c r="E3487" s="4"/>
      <c r="F3487" s="4"/>
      <c r="G3487" s="4"/>
      <c r="H3487" s="4"/>
      <c r="I3487" s="4"/>
      <c r="J3487" s="4"/>
      <c r="K3487" s="4"/>
      <c r="L3487" s="4"/>
      <c r="M3487" s="4"/>
      <c r="N3487" s="4"/>
      <c r="O3487" s="4"/>
      <c r="P3487" s="4"/>
      <c r="Q3487" s="4"/>
      <c r="R3487" s="4"/>
      <c r="S3487" s="4"/>
      <c r="T3487" s="4"/>
      <c r="U3487" s="4"/>
      <c r="V3487" s="4"/>
      <c r="W3487" s="4"/>
      <c r="X3487" s="4"/>
      <c r="Y3487" s="4"/>
      <c r="Z3487" s="4"/>
      <c r="AA3487" s="4"/>
      <c r="AB3487" s="5"/>
    </row>
    <row r="3488" spans="1:28" x14ac:dyDescent="0.35">
      <c r="A3488" s="3"/>
      <c r="B3488" s="4"/>
      <c r="C3488" s="4"/>
      <c r="D3488" s="4"/>
      <c r="E3488" s="4"/>
      <c r="F3488" s="4"/>
      <c r="G3488" s="4"/>
      <c r="H3488" s="4"/>
      <c r="I3488" s="4"/>
      <c r="J3488" s="4"/>
      <c r="K3488" s="4"/>
      <c r="L3488" s="4"/>
      <c r="M3488" s="4"/>
      <c r="N3488" s="4"/>
      <c r="O3488" s="4"/>
      <c r="P3488" s="4"/>
      <c r="Q3488" s="4"/>
      <c r="R3488" s="4"/>
      <c r="S3488" s="4"/>
      <c r="T3488" s="4"/>
      <c r="U3488" s="4"/>
      <c r="V3488" s="4"/>
      <c r="W3488" s="4"/>
      <c r="X3488" s="4"/>
      <c r="Y3488" s="4"/>
      <c r="Z3488" s="4"/>
      <c r="AA3488" s="4"/>
      <c r="AB3488" s="5"/>
    </row>
    <row r="3489" spans="1:28" x14ac:dyDescent="0.35">
      <c r="A3489" s="3"/>
      <c r="B3489" s="4"/>
      <c r="C3489" s="4"/>
      <c r="D3489" s="4"/>
      <c r="E3489" s="4"/>
      <c r="F3489" s="4"/>
      <c r="G3489" s="4"/>
      <c r="H3489" s="4"/>
      <c r="I3489" s="4"/>
      <c r="J3489" s="4"/>
      <c r="K3489" s="4"/>
      <c r="L3489" s="4"/>
      <c r="M3489" s="4"/>
      <c r="N3489" s="4"/>
      <c r="O3489" s="4"/>
      <c r="P3489" s="4"/>
      <c r="Q3489" s="4"/>
      <c r="R3489" s="4"/>
      <c r="S3489" s="4"/>
      <c r="T3489" s="4"/>
      <c r="U3489" s="4"/>
      <c r="V3489" s="4"/>
      <c r="W3489" s="4"/>
      <c r="X3489" s="4"/>
      <c r="Y3489" s="4"/>
      <c r="Z3489" s="4"/>
      <c r="AA3489" s="4"/>
      <c r="AB3489" s="5"/>
    </row>
    <row r="3490" spans="1:28" x14ac:dyDescent="0.35">
      <c r="A3490" s="3"/>
      <c r="B3490" s="4"/>
      <c r="C3490" s="4"/>
      <c r="D3490" s="4"/>
      <c r="E3490" s="4"/>
      <c r="F3490" s="4"/>
      <c r="G3490" s="4"/>
      <c r="H3490" s="4"/>
      <c r="I3490" s="4"/>
      <c r="J3490" s="4"/>
      <c r="K3490" s="4"/>
      <c r="L3490" s="4"/>
      <c r="M3490" s="4"/>
      <c r="N3490" s="4"/>
      <c r="O3490" s="4"/>
      <c r="P3490" s="4"/>
      <c r="Q3490" s="4"/>
      <c r="R3490" s="4"/>
      <c r="S3490" s="4"/>
      <c r="T3490" s="4"/>
      <c r="U3490" s="4"/>
      <c r="V3490" s="4"/>
      <c r="W3490" s="4"/>
      <c r="X3490" s="4"/>
      <c r="Y3490" s="4"/>
      <c r="Z3490" s="4"/>
      <c r="AA3490" s="4"/>
      <c r="AB3490" s="5"/>
    </row>
    <row r="3491" spans="1:28" x14ac:dyDescent="0.35">
      <c r="A3491" s="3"/>
      <c r="B3491" s="4"/>
      <c r="C3491" s="4"/>
      <c r="D3491" s="4"/>
      <c r="E3491" s="4"/>
      <c r="F3491" s="4"/>
      <c r="G3491" s="4"/>
      <c r="H3491" s="4"/>
      <c r="I3491" s="4"/>
      <c r="J3491" s="4"/>
      <c r="K3491" s="4"/>
      <c r="L3491" s="4"/>
      <c r="M3491" s="4"/>
      <c r="N3491" s="4"/>
      <c r="O3491" s="4"/>
      <c r="P3491" s="4"/>
      <c r="Q3491" s="4"/>
      <c r="R3491" s="4"/>
      <c r="S3491" s="4"/>
      <c r="T3491" s="4"/>
      <c r="U3491" s="4"/>
      <c r="V3491" s="4"/>
      <c r="W3491" s="4"/>
      <c r="X3491" s="4"/>
      <c r="Y3491" s="4"/>
      <c r="Z3491" s="4"/>
      <c r="AA3491" s="4"/>
      <c r="AB3491" s="5"/>
    </row>
    <row r="3492" spans="1:28" x14ac:dyDescent="0.35">
      <c r="A3492" s="3"/>
      <c r="B3492" s="4"/>
      <c r="C3492" s="4"/>
      <c r="D3492" s="4"/>
      <c r="E3492" s="4"/>
      <c r="F3492" s="4"/>
      <c r="G3492" s="4"/>
      <c r="H3492" s="4"/>
      <c r="I3492" s="4"/>
      <c r="J3492" s="4"/>
      <c r="K3492" s="4"/>
      <c r="L3492" s="4"/>
      <c r="M3492" s="4"/>
      <c r="N3492" s="4"/>
      <c r="O3492" s="4"/>
      <c r="P3492" s="4"/>
      <c r="Q3492" s="4"/>
      <c r="R3492" s="4"/>
      <c r="S3492" s="4"/>
      <c r="T3492" s="4"/>
      <c r="U3492" s="4"/>
      <c r="V3492" s="4"/>
      <c r="W3492" s="4"/>
      <c r="X3492" s="4"/>
      <c r="Y3492" s="4"/>
      <c r="Z3492" s="4"/>
      <c r="AA3492" s="4"/>
      <c r="AB3492" s="5"/>
    </row>
    <row r="3493" spans="1:28" x14ac:dyDescent="0.35">
      <c r="A3493" s="3"/>
      <c r="B3493" s="4"/>
      <c r="C3493" s="4"/>
      <c r="D3493" s="4"/>
      <c r="E3493" s="4"/>
      <c r="F3493" s="4"/>
      <c r="G3493" s="4"/>
      <c r="H3493" s="4"/>
      <c r="I3493" s="4"/>
      <c r="J3493" s="4"/>
      <c r="K3493" s="4"/>
      <c r="L3493" s="4"/>
      <c r="M3493" s="4"/>
      <c r="N3493" s="4"/>
      <c r="O3493" s="4"/>
      <c r="P3493" s="4"/>
      <c r="Q3493" s="4"/>
      <c r="R3493" s="4"/>
      <c r="S3493" s="4"/>
      <c r="T3493" s="4"/>
      <c r="U3493" s="4"/>
      <c r="V3493" s="4"/>
      <c r="W3493" s="4"/>
      <c r="X3493" s="4"/>
      <c r="Y3493" s="4"/>
      <c r="Z3493" s="4"/>
      <c r="AA3493" s="4"/>
      <c r="AB3493" s="5"/>
    </row>
    <row r="3494" spans="1:28" x14ac:dyDescent="0.35">
      <c r="A3494" s="3"/>
      <c r="B3494" s="4"/>
      <c r="C3494" s="4"/>
      <c r="D3494" s="4"/>
      <c r="E3494" s="4"/>
      <c r="F3494" s="4"/>
      <c r="G3494" s="4"/>
      <c r="H3494" s="4"/>
      <c r="I3494" s="4"/>
      <c r="J3494" s="4"/>
      <c r="K3494" s="4"/>
      <c r="L3494" s="4"/>
      <c r="M3494" s="4"/>
      <c r="N3494" s="4"/>
      <c r="O3494" s="4"/>
      <c r="P3494" s="4"/>
      <c r="Q3494" s="4"/>
      <c r="R3494" s="4"/>
      <c r="S3494" s="4"/>
      <c r="T3494" s="4"/>
      <c r="U3494" s="4"/>
      <c r="V3494" s="4"/>
      <c r="W3494" s="4"/>
      <c r="X3494" s="4"/>
      <c r="Y3494" s="4"/>
      <c r="Z3494" s="4"/>
      <c r="AA3494" s="4"/>
      <c r="AB3494" s="5"/>
    </row>
    <row r="3495" spans="1:28" x14ac:dyDescent="0.35">
      <c r="A3495" s="3"/>
      <c r="B3495" s="4"/>
      <c r="C3495" s="4"/>
      <c r="D3495" s="4"/>
      <c r="E3495" s="4"/>
      <c r="F3495" s="4"/>
      <c r="G3495" s="4"/>
      <c r="H3495" s="4"/>
      <c r="I3495" s="4"/>
      <c r="J3495" s="4"/>
      <c r="K3495" s="4"/>
      <c r="L3495" s="4"/>
      <c r="M3495" s="4"/>
      <c r="N3495" s="4"/>
      <c r="O3495" s="4"/>
      <c r="P3495" s="4"/>
      <c r="Q3495" s="4"/>
      <c r="R3495" s="4"/>
      <c r="S3495" s="4"/>
      <c r="T3495" s="4"/>
      <c r="U3495" s="4"/>
      <c r="V3495" s="4"/>
      <c r="W3495" s="4"/>
      <c r="X3495" s="4"/>
      <c r="Y3495" s="4"/>
      <c r="Z3495" s="4"/>
      <c r="AA3495" s="4"/>
      <c r="AB3495" s="5"/>
    </row>
    <row r="3496" spans="1:28" x14ac:dyDescent="0.35">
      <c r="A3496" s="3"/>
      <c r="B3496" s="4"/>
      <c r="C3496" s="4"/>
      <c r="D3496" s="4"/>
      <c r="E3496" s="4"/>
      <c r="F3496" s="4"/>
      <c r="G3496" s="4"/>
      <c r="H3496" s="4"/>
      <c r="I3496" s="4"/>
      <c r="J3496" s="4"/>
      <c r="K3496" s="4"/>
      <c r="L3496" s="4"/>
      <c r="M3496" s="4"/>
      <c r="N3496" s="4"/>
      <c r="O3496" s="4"/>
      <c r="P3496" s="4"/>
      <c r="Q3496" s="4"/>
      <c r="R3496" s="4"/>
      <c r="S3496" s="4"/>
      <c r="T3496" s="4"/>
      <c r="U3496" s="4"/>
      <c r="V3496" s="4"/>
      <c r="W3496" s="4"/>
      <c r="X3496" s="4"/>
      <c r="Y3496" s="4"/>
      <c r="Z3496" s="4"/>
      <c r="AA3496" s="4"/>
      <c r="AB3496" s="5"/>
    </row>
    <row r="3497" spans="1:28" x14ac:dyDescent="0.35">
      <c r="A3497" s="3"/>
      <c r="B3497" s="4"/>
      <c r="C3497" s="4"/>
      <c r="D3497" s="4"/>
      <c r="E3497" s="4"/>
      <c r="F3497" s="4"/>
      <c r="G3497" s="4"/>
      <c r="H3497" s="4"/>
      <c r="I3497" s="4"/>
      <c r="J3497" s="4"/>
      <c r="K3497" s="4"/>
      <c r="L3497" s="4"/>
      <c r="M3497" s="4"/>
      <c r="N3497" s="4"/>
      <c r="O3497" s="4"/>
      <c r="P3497" s="4"/>
      <c r="Q3497" s="4"/>
      <c r="R3497" s="4"/>
      <c r="S3497" s="4"/>
      <c r="T3497" s="4"/>
      <c r="U3497" s="4"/>
      <c r="V3497" s="4"/>
      <c r="W3497" s="4"/>
      <c r="X3497" s="4"/>
      <c r="Y3497" s="4"/>
      <c r="Z3497" s="4"/>
      <c r="AA3497" s="4"/>
      <c r="AB3497" s="5"/>
    </row>
    <row r="3498" spans="1:28" x14ac:dyDescent="0.35">
      <c r="A3498" s="3"/>
      <c r="B3498" s="4"/>
      <c r="C3498" s="4"/>
      <c r="D3498" s="4"/>
      <c r="E3498" s="4"/>
      <c r="F3498" s="4"/>
      <c r="G3498" s="4"/>
      <c r="H3498" s="4"/>
      <c r="I3498" s="4"/>
      <c r="J3498" s="4"/>
      <c r="K3498" s="4"/>
      <c r="L3498" s="4"/>
      <c r="M3498" s="4"/>
      <c r="N3498" s="4"/>
      <c r="O3498" s="4"/>
      <c r="P3498" s="4"/>
      <c r="Q3498" s="4"/>
      <c r="R3498" s="4"/>
      <c r="S3498" s="4"/>
      <c r="T3498" s="4"/>
      <c r="U3498" s="4"/>
      <c r="V3498" s="4"/>
      <c r="W3498" s="4"/>
      <c r="X3498" s="4"/>
      <c r="Y3498" s="4"/>
      <c r="Z3498" s="4"/>
      <c r="AA3498" s="4"/>
      <c r="AB3498" s="5"/>
    </row>
    <row r="3499" spans="1:28" x14ac:dyDescent="0.35">
      <c r="A3499" s="3"/>
      <c r="B3499" s="4"/>
      <c r="C3499" s="4"/>
      <c r="D3499" s="4"/>
      <c r="E3499" s="4"/>
      <c r="F3499" s="4"/>
      <c r="G3499" s="4"/>
      <c r="H3499" s="4"/>
      <c r="I3499" s="4"/>
      <c r="J3499" s="4"/>
      <c r="K3499" s="4"/>
      <c r="L3499" s="4"/>
      <c r="M3499" s="4"/>
      <c r="N3499" s="4"/>
      <c r="O3499" s="4"/>
      <c r="P3499" s="4"/>
      <c r="Q3499" s="4"/>
      <c r="R3499" s="4"/>
      <c r="S3499" s="4"/>
      <c r="T3499" s="4"/>
      <c r="U3499" s="4"/>
      <c r="V3499" s="4"/>
      <c r="W3499" s="4"/>
      <c r="X3499" s="4"/>
      <c r="Y3499" s="4"/>
      <c r="Z3499" s="4"/>
      <c r="AA3499" s="4"/>
      <c r="AB3499" s="5"/>
    </row>
    <row r="3500" spans="1:28" x14ac:dyDescent="0.35">
      <c r="A3500" s="3"/>
      <c r="B3500" s="4"/>
      <c r="C3500" s="4"/>
      <c r="D3500" s="4"/>
      <c r="E3500" s="4"/>
      <c r="F3500" s="4"/>
      <c r="G3500" s="4"/>
      <c r="H3500" s="4"/>
      <c r="I3500" s="4"/>
      <c r="J3500" s="4"/>
      <c r="K3500" s="4"/>
      <c r="L3500" s="4"/>
      <c r="M3500" s="4"/>
      <c r="N3500" s="4"/>
      <c r="O3500" s="4"/>
      <c r="P3500" s="4"/>
      <c r="Q3500" s="4"/>
      <c r="R3500" s="4"/>
      <c r="S3500" s="4"/>
      <c r="T3500" s="4"/>
      <c r="U3500" s="4"/>
      <c r="V3500" s="4"/>
      <c r="W3500" s="4"/>
      <c r="X3500" s="4"/>
      <c r="Y3500" s="4"/>
      <c r="Z3500" s="4"/>
      <c r="AA3500" s="4"/>
      <c r="AB3500" s="5"/>
    </row>
    <row r="3501" spans="1:28" x14ac:dyDescent="0.35">
      <c r="A3501" s="3"/>
      <c r="B3501" s="4"/>
      <c r="C3501" s="4"/>
      <c r="D3501" s="4"/>
      <c r="E3501" s="4"/>
      <c r="F3501" s="4"/>
      <c r="G3501" s="4"/>
      <c r="H3501" s="4"/>
      <c r="I3501" s="4"/>
      <c r="J3501" s="4"/>
      <c r="K3501" s="4"/>
      <c r="L3501" s="4"/>
      <c r="M3501" s="4"/>
      <c r="N3501" s="4"/>
      <c r="O3501" s="4"/>
      <c r="P3501" s="4"/>
      <c r="Q3501" s="4"/>
      <c r="R3501" s="4"/>
      <c r="S3501" s="4"/>
      <c r="T3501" s="4"/>
      <c r="U3501" s="4"/>
      <c r="V3501" s="4"/>
      <c r="W3501" s="4"/>
      <c r="X3501" s="4"/>
      <c r="Y3501" s="4"/>
      <c r="Z3501" s="4"/>
      <c r="AA3501" s="4"/>
      <c r="AB3501" s="5"/>
    </row>
    <row r="3502" spans="1:28" x14ac:dyDescent="0.35">
      <c r="A3502" s="3"/>
      <c r="B3502" s="4"/>
      <c r="C3502" s="4"/>
      <c r="D3502" s="4"/>
      <c r="E3502" s="4"/>
      <c r="F3502" s="4"/>
      <c r="G3502" s="4"/>
      <c r="H3502" s="4"/>
      <c r="I3502" s="4"/>
      <c r="J3502" s="4"/>
      <c r="K3502" s="4"/>
      <c r="L3502" s="4"/>
      <c r="M3502" s="4"/>
      <c r="N3502" s="4"/>
      <c r="O3502" s="4"/>
      <c r="P3502" s="4"/>
      <c r="Q3502" s="4"/>
      <c r="R3502" s="4"/>
      <c r="S3502" s="4"/>
      <c r="T3502" s="4"/>
      <c r="U3502" s="4"/>
      <c r="V3502" s="4"/>
      <c r="W3502" s="4"/>
      <c r="X3502" s="4"/>
      <c r="Y3502" s="4"/>
      <c r="Z3502" s="4"/>
      <c r="AA3502" s="4"/>
      <c r="AB3502" s="5"/>
    </row>
    <row r="3503" spans="1:28" x14ac:dyDescent="0.35">
      <c r="A3503" s="3"/>
      <c r="B3503" s="4"/>
      <c r="C3503" s="4"/>
      <c r="D3503" s="4"/>
      <c r="E3503" s="4"/>
      <c r="F3503" s="4"/>
      <c r="G3503" s="4"/>
      <c r="H3503" s="4"/>
      <c r="I3503" s="4"/>
      <c r="J3503" s="4"/>
      <c r="K3503" s="4"/>
      <c r="L3503" s="4"/>
      <c r="M3503" s="4"/>
      <c r="N3503" s="4"/>
      <c r="O3503" s="4"/>
      <c r="P3503" s="4"/>
      <c r="Q3503" s="4"/>
      <c r="R3503" s="4"/>
      <c r="S3503" s="4"/>
      <c r="T3503" s="4"/>
      <c r="U3503" s="4"/>
      <c r="V3503" s="4"/>
      <c r="W3503" s="4"/>
      <c r="X3503" s="4"/>
      <c r="Y3503" s="4"/>
      <c r="Z3503" s="4"/>
      <c r="AA3503" s="4"/>
      <c r="AB3503" s="5"/>
    </row>
    <row r="3504" spans="1:28" x14ac:dyDescent="0.35">
      <c r="A3504" s="3"/>
      <c r="B3504" s="4"/>
      <c r="C3504" s="4"/>
      <c r="D3504" s="4"/>
      <c r="E3504" s="4"/>
      <c r="F3504" s="4"/>
      <c r="G3504" s="4"/>
      <c r="H3504" s="4"/>
      <c r="I3504" s="4"/>
      <c r="J3504" s="4"/>
      <c r="K3504" s="4"/>
      <c r="L3504" s="4"/>
      <c r="M3504" s="4"/>
      <c r="N3504" s="4"/>
      <c r="O3504" s="4"/>
      <c r="P3504" s="4"/>
      <c r="Q3504" s="4"/>
      <c r="R3504" s="4"/>
      <c r="S3504" s="4"/>
      <c r="T3504" s="4"/>
      <c r="U3504" s="4"/>
      <c r="V3504" s="4"/>
      <c r="W3504" s="4"/>
      <c r="X3504" s="4"/>
      <c r="Y3504" s="4"/>
      <c r="Z3504" s="4"/>
      <c r="AA3504" s="4"/>
      <c r="AB3504" s="5"/>
    </row>
    <row r="3505" spans="1:28" x14ac:dyDescent="0.35">
      <c r="A3505" s="3"/>
      <c r="B3505" s="4"/>
      <c r="C3505" s="4"/>
      <c r="D3505" s="4"/>
      <c r="E3505" s="4"/>
      <c r="F3505" s="4"/>
      <c r="G3505" s="4"/>
      <c r="H3505" s="4"/>
      <c r="I3505" s="4"/>
      <c r="J3505" s="4"/>
      <c r="K3505" s="4"/>
      <c r="L3505" s="4"/>
      <c r="M3505" s="4"/>
      <c r="N3505" s="4"/>
      <c r="O3505" s="4"/>
      <c r="P3505" s="4"/>
      <c r="Q3505" s="4"/>
      <c r="R3505" s="4"/>
      <c r="S3505" s="4"/>
      <c r="T3505" s="4"/>
      <c r="U3505" s="4"/>
      <c r="V3505" s="4"/>
      <c r="W3505" s="4"/>
      <c r="X3505" s="4"/>
      <c r="Y3505" s="4"/>
      <c r="Z3505" s="4"/>
      <c r="AA3505" s="4"/>
      <c r="AB3505" s="5"/>
    </row>
    <row r="3506" spans="1:28" x14ac:dyDescent="0.35">
      <c r="A3506" s="3"/>
      <c r="B3506" s="4"/>
      <c r="C3506" s="4"/>
      <c r="D3506" s="4"/>
      <c r="E3506" s="4"/>
      <c r="F3506" s="4"/>
      <c r="G3506" s="4"/>
      <c r="H3506" s="4"/>
      <c r="I3506" s="4"/>
      <c r="J3506" s="4"/>
      <c r="K3506" s="4"/>
      <c r="L3506" s="4"/>
      <c r="M3506" s="4"/>
      <c r="N3506" s="4"/>
      <c r="O3506" s="4"/>
      <c r="P3506" s="4"/>
      <c r="Q3506" s="4"/>
      <c r="R3506" s="4"/>
      <c r="S3506" s="4"/>
      <c r="T3506" s="4"/>
      <c r="U3506" s="4"/>
      <c r="V3506" s="4"/>
      <c r="W3506" s="4"/>
      <c r="X3506" s="4"/>
      <c r="Y3506" s="4"/>
      <c r="Z3506" s="4"/>
      <c r="AA3506" s="4"/>
      <c r="AB3506" s="5"/>
    </row>
    <row r="3507" spans="1:28" x14ac:dyDescent="0.35">
      <c r="A3507" s="3"/>
      <c r="B3507" s="4"/>
      <c r="C3507" s="4"/>
      <c r="D3507" s="4"/>
      <c r="E3507" s="4"/>
      <c r="F3507" s="4"/>
      <c r="G3507" s="4"/>
      <c r="H3507" s="4"/>
      <c r="I3507" s="4"/>
      <c r="J3507" s="4"/>
      <c r="K3507" s="4"/>
      <c r="L3507" s="4"/>
      <c r="M3507" s="4"/>
      <c r="N3507" s="4"/>
      <c r="O3507" s="4"/>
      <c r="P3507" s="4"/>
      <c r="Q3507" s="4"/>
      <c r="R3507" s="4"/>
      <c r="S3507" s="4"/>
      <c r="T3507" s="4"/>
      <c r="U3507" s="4"/>
      <c r="V3507" s="4"/>
      <c r="W3507" s="4"/>
      <c r="X3507" s="4"/>
      <c r="Y3507" s="4"/>
      <c r="Z3507" s="4"/>
      <c r="AA3507" s="4"/>
      <c r="AB3507" s="5"/>
    </row>
    <row r="3508" spans="1:28" x14ac:dyDescent="0.35">
      <c r="A3508" s="3"/>
      <c r="B3508" s="4"/>
      <c r="C3508" s="4"/>
      <c r="D3508" s="4"/>
      <c r="E3508" s="4"/>
      <c r="F3508" s="4"/>
      <c r="G3508" s="4"/>
      <c r="H3508" s="4"/>
      <c r="I3508" s="4"/>
      <c r="J3508" s="4"/>
      <c r="K3508" s="4"/>
      <c r="L3508" s="4"/>
      <c r="M3508" s="4"/>
      <c r="N3508" s="4"/>
      <c r="O3508" s="4"/>
      <c r="P3508" s="4"/>
      <c r="Q3508" s="4"/>
      <c r="R3508" s="4"/>
      <c r="S3508" s="4"/>
      <c r="T3508" s="4"/>
      <c r="U3508" s="4"/>
      <c r="V3508" s="4"/>
      <c r="W3508" s="4"/>
      <c r="X3508" s="4"/>
      <c r="Y3508" s="4"/>
      <c r="Z3508" s="4"/>
      <c r="AA3508" s="4"/>
      <c r="AB3508" s="5"/>
    </row>
    <row r="3509" spans="1:28" x14ac:dyDescent="0.35">
      <c r="A3509" s="3"/>
      <c r="B3509" s="4"/>
      <c r="C3509" s="4"/>
      <c r="D3509" s="4"/>
      <c r="E3509" s="4"/>
      <c r="F3509" s="4"/>
      <c r="G3509" s="4"/>
      <c r="H3509" s="4"/>
      <c r="I3509" s="4"/>
      <c r="J3509" s="4"/>
      <c r="K3509" s="4"/>
      <c r="L3509" s="4"/>
      <c r="M3509" s="4"/>
      <c r="N3509" s="4"/>
      <c r="O3509" s="4"/>
      <c r="P3509" s="4"/>
      <c r="Q3509" s="4"/>
      <c r="R3509" s="4"/>
      <c r="S3509" s="4"/>
      <c r="T3509" s="4"/>
      <c r="U3509" s="4"/>
      <c r="V3509" s="4"/>
      <c r="W3509" s="4"/>
      <c r="X3509" s="4"/>
      <c r="Y3509" s="4"/>
      <c r="Z3509" s="4"/>
      <c r="AA3509" s="4"/>
      <c r="AB3509" s="5"/>
    </row>
    <row r="3510" spans="1:28" x14ac:dyDescent="0.35">
      <c r="A3510" s="3"/>
      <c r="B3510" s="4"/>
      <c r="C3510" s="4"/>
      <c r="D3510" s="4"/>
      <c r="E3510" s="4"/>
      <c r="F3510" s="4"/>
      <c r="G3510" s="4"/>
      <c r="H3510" s="4"/>
      <c r="I3510" s="4"/>
      <c r="J3510" s="4"/>
      <c r="K3510" s="4"/>
      <c r="L3510" s="4"/>
      <c r="M3510" s="4"/>
      <c r="N3510" s="4"/>
      <c r="O3510" s="4"/>
      <c r="P3510" s="4"/>
      <c r="Q3510" s="4"/>
      <c r="R3510" s="4"/>
      <c r="S3510" s="4"/>
      <c r="T3510" s="4"/>
      <c r="U3510" s="4"/>
      <c r="V3510" s="4"/>
      <c r="W3510" s="4"/>
      <c r="X3510" s="4"/>
      <c r="Y3510" s="4"/>
      <c r="Z3510" s="4"/>
      <c r="AA3510" s="4"/>
      <c r="AB3510" s="5"/>
    </row>
    <row r="3511" spans="1:28" x14ac:dyDescent="0.35">
      <c r="A3511" s="3"/>
      <c r="B3511" s="4"/>
      <c r="C3511" s="4"/>
      <c r="D3511" s="4"/>
      <c r="E3511" s="4"/>
      <c r="F3511" s="4"/>
      <c r="G3511" s="4"/>
      <c r="H3511" s="4"/>
      <c r="I3511" s="4"/>
      <c r="J3511" s="4"/>
      <c r="K3511" s="4"/>
      <c r="L3511" s="4"/>
      <c r="M3511" s="4"/>
      <c r="N3511" s="4"/>
      <c r="O3511" s="4"/>
      <c r="P3511" s="4"/>
      <c r="Q3511" s="4"/>
      <c r="R3511" s="4"/>
      <c r="S3511" s="4"/>
      <c r="T3511" s="4"/>
      <c r="U3511" s="4"/>
      <c r="V3511" s="4"/>
      <c r="W3511" s="4"/>
      <c r="X3511" s="4"/>
      <c r="Y3511" s="4"/>
      <c r="Z3511" s="4"/>
      <c r="AA3511" s="4"/>
      <c r="AB3511" s="5"/>
    </row>
    <row r="3512" spans="1:28" x14ac:dyDescent="0.35">
      <c r="A3512" s="3"/>
      <c r="B3512" s="4"/>
      <c r="C3512" s="4"/>
      <c r="D3512" s="4"/>
      <c r="E3512" s="4"/>
      <c r="F3512" s="4"/>
      <c r="G3512" s="4"/>
      <c r="H3512" s="4"/>
      <c r="I3512" s="4"/>
      <c r="J3512" s="4"/>
      <c r="K3512" s="4"/>
      <c r="L3512" s="4"/>
      <c r="M3512" s="4"/>
      <c r="N3512" s="4"/>
      <c r="O3512" s="4"/>
      <c r="P3512" s="4"/>
      <c r="Q3512" s="4"/>
      <c r="R3512" s="4"/>
      <c r="S3512" s="4"/>
      <c r="T3512" s="4"/>
      <c r="U3512" s="4"/>
      <c r="V3512" s="4"/>
      <c r="W3512" s="4"/>
      <c r="X3512" s="4"/>
      <c r="Y3512" s="4"/>
      <c r="Z3512" s="4"/>
      <c r="AA3512" s="4"/>
      <c r="AB3512" s="5"/>
    </row>
    <row r="3513" spans="1:28" x14ac:dyDescent="0.35">
      <c r="A3513" s="3"/>
      <c r="B3513" s="4"/>
      <c r="C3513" s="4"/>
      <c r="D3513" s="4"/>
      <c r="E3513" s="4"/>
      <c r="F3513" s="4"/>
      <c r="G3513" s="4"/>
      <c r="H3513" s="4"/>
      <c r="I3513" s="4"/>
      <c r="J3513" s="4"/>
      <c r="K3513" s="4"/>
      <c r="L3513" s="4"/>
      <c r="M3513" s="4"/>
      <c r="N3513" s="4"/>
      <c r="O3513" s="4"/>
      <c r="P3513" s="4"/>
      <c r="Q3513" s="4"/>
      <c r="R3513" s="4"/>
      <c r="S3513" s="4"/>
      <c r="T3513" s="4"/>
      <c r="U3513" s="4"/>
      <c r="V3513" s="4"/>
      <c r="W3513" s="4"/>
      <c r="X3513" s="4"/>
      <c r="Y3513" s="4"/>
      <c r="Z3513" s="4"/>
      <c r="AA3513" s="4"/>
      <c r="AB3513" s="5"/>
    </row>
    <row r="3514" spans="1:28" x14ac:dyDescent="0.35">
      <c r="A3514" s="3"/>
      <c r="B3514" s="4"/>
      <c r="C3514" s="4"/>
      <c r="D3514" s="4"/>
      <c r="E3514" s="4"/>
      <c r="F3514" s="4"/>
      <c r="G3514" s="4"/>
      <c r="H3514" s="4"/>
      <c r="I3514" s="4"/>
      <c r="J3514" s="4"/>
      <c r="K3514" s="4"/>
      <c r="L3514" s="4"/>
      <c r="M3514" s="4"/>
      <c r="N3514" s="4"/>
      <c r="O3514" s="4"/>
      <c r="P3514" s="4"/>
      <c r="Q3514" s="4"/>
      <c r="R3514" s="4"/>
      <c r="S3514" s="4"/>
      <c r="T3514" s="4"/>
      <c r="U3514" s="4"/>
      <c r="V3514" s="4"/>
      <c r="W3514" s="4"/>
      <c r="X3514" s="4"/>
      <c r="Y3514" s="4"/>
      <c r="Z3514" s="4"/>
      <c r="AA3514" s="4"/>
      <c r="AB3514" s="5"/>
    </row>
    <row r="3515" spans="1:28" x14ac:dyDescent="0.35">
      <c r="A3515" s="3"/>
      <c r="B3515" s="4"/>
      <c r="C3515" s="4"/>
      <c r="D3515" s="4"/>
      <c r="E3515" s="4"/>
      <c r="F3515" s="4"/>
      <c r="G3515" s="4"/>
      <c r="H3515" s="4"/>
      <c r="I3515" s="4"/>
      <c r="J3515" s="4"/>
      <c r="K3515" s="4"/>
      <c r="L3515" s="4"/>
      <c r="M3515" s="4"/>
      <c r="N3515" s="4"/>
      <c r="O3515" s="4"/>
      <c r="P3515" s="4"/>
      <c r="Q3515" s="4"/>
      <c r="R3515" s="4"/>
      <c r="S3515" s="4"/>
      <c r="T3515" s="4"/>
      <c r="U3515" s="4"/>
      <c r="V3515" s="4"/>
      <c r="W3515" s="4"/>
      <c r="X3515" s="4"/>
      <c r="Y3515" s="4"/>
      <c r="Z3515" s="4"/>
      <c r="AA3515" s="4"/>
      <c r="AB3515" s="5"/>
    </row>
    <row r="3516" spans="1:28" x14ac:dyDescent="0.35">
      <c r="A3516" s="3"/>
      <c r="B3516" s="4"/>
      <c r="C3516" s="4"/>
      <c r="D3516" s="4"/>
      <c r="E3516" s="4"/>
      <c r="F3516" s="4"/>
      <c r="G3516" s="4"/>
      <c r="H3516" s="4"/>
      <c r="I3516" s="4"/>
      <c r="J3516" s="4"/>
      <c r="K3516" s="4"/>
      <c r="L3516" s="4"/>
      <c r="M3516" s="4"/>
      <c r="N3516" s="4"/>
      <c r="O3516" s="4"/>
      <c r="P3516" s="4"/>
      <c r="Q3516" s="4"/>
      <c r="R3516" s="4"/>
      <c r="S3516" s="4"/>
      <c r="T3516" s="4"/>
      <c r="U3516" s="4"/>
      <c r="V3516" s="4"/>
      <c r="W3516" s="4"/>
      <c r="X3516" s="4"/>
      <c r="Y3516" s="4"/>
      <c r="Z3516" s="4"/>
      <c r="AA3516" s="4"/>
      <c r="AB3516" s="5"/>
    </row>
    <row r="3517" spans="1:28" x14ac:dyDescent="0.35">
      <c r="A3517" s="3"/>
      <c r="B3517" s="4"/>
      <c r="C3517" s="4"/>
      <c r="D3517" s="4"/>
      <c r="E3517" s="4"/>
      <c r="F3517" s="4"/>
      <c r="G3517" s="4"/>
      <c r="H3517" s="4"/>
      <c r="I3517" s="4"/>
      <c r="J3517" s="4"/>
      <c r="K3517" s="4"/>
      <c r="L3517" s="4"/>
      <c r="M3517" s="4"/>
      <c r="N3517" s="4"/>
      <c r="O3517" s="4"/>
      <c r="P3517" s="4"/>
      <c r="Q3517" s="4"/>
      <c r="R3517" s="4"/>
      <c r="S3517" s="4"/>
      <c r="T3517" s="4"/>
      <c r="U3517" s="4"/>
      <c r="V3517" s="4"/>
      <c r="W3517" s="4"/>
      <c r="X3517" s="4"/>
      <c r="Y3517" s="4"/>
      <c r="Z3517" s="4"/>
      <c r="AA3517" s="4"/>
      <c r="AB3517" s="5"/>
    </row>
    <row r="3518" spans="1:28" x14ac:dyDescent="0.35">
      <c r="A3518" s="3"/>
      <c r="B3518" s="4"/>
      <c r="C3518" s="4"/>
      <c r="D3518" s="4"/>
      <c r="E3518" s="4"/>
      <c r="F3518" s="4"/>
      <c r="G3518" s="4"/>
      <c r="H3518" s="4"/>
      <c r="I3518" s="4"/>
      <c r="J3518" s="4"/>
      <c r="K3518" s="4"/>
      <c r="L3518" s="4"/>
      <c r="M3518" s="4"/>
      <c r="N3518" s="4"/>
      <c r="O3518" s="4"/>
      <c r="P3518" s="4"/>
      <c r="Q3518" s="4"/>
      <c r="R3518" s="4"/>
      <c r="S3518" s="4"/>
      <c r="T3518" s="4"/>
      <c r="U3518" s="4"/>
      <c r="V3518" s="4"/>
      <c r="W3518" s="4"/>
      <c r="X3518" s="4"/>
      <c r="Y3518" s="4"/>
      <c r="Z3518" s="4"/>
      <c r="AA3518" s="4"/>
      <c r="AB3518" s="5"/>
    </row>
    <row r="3519" spans="1:28" x14ac:dyDescent="0.35">
      <c r="A3519" s="3"/>
      <c r="B3519" s="4"/>
      <c r="C3519" s="4"/>
      <c r="D3519" s="4"/>
      <c r="E3519" s="4"/>
      <c r="F3519" s="4"/>
      <c r="G3519" s="4"/>
      <c r="H3519" s="4"/>
      <c r="I3519" s="4"/>
      <c r="J3519" s="4"/>
      <c r="K3519" s="4"/>
      <c r="L3519" s="4"/>
      <c r="M3519" s="4"/>
      <c r="N3519" s="4"/>
      <c r="O3519" s="4"/>
      <c r="P3519" s="4"/>
      <c r="Q3519" s="4"/>
      <c r="R3519" s="4"/>
      <c r="S3519" s="4"/>
      <c r="T3519" s="4"/>
      <c r="U3519" s="4"/>
      <c r="V3519" s="4"/>
      <c r="W3519" s="4"/>
      <c r="X3519" s="4"/>
      <c r="Y3519" s="4"/>
      <c r="Z3519" s="4"/>
      <c r="AA3519" s="4"/>
      <c r="AB3519" s="5"/>
    </row>
    <row r="3520" spans="1:28" x14ac:dyDescent="0.35">
      <c r="A3520" s="3"/>
      <c r="B3520" s="4"/>
      <c r="C3520" s="4"/>
      <c r="D3520" s="4"/>
      <c r="E3520" s="4"/>
      <c r="F3520" s="4"/>
      <c r="G3520" s="4"/>
      <c r="H3520" s="4"/>
      <c r="I3520" s="4"/>
      <c r="J3520" s="4"/>
      <c r="K3520" s="4"/>
      <c r="L3520" s="4"/>
      <c r="M3520" s="4"/>
      <c r="N3520" s="4"/>
      <c r="O3520" s="4"/>
      <c r="P3520" s="4"/>
      <c r="Q3520" s="4"/>
      <c r="R3520" s="4"/>
      <c r="S3520" s="4"/>
      <c r="T3520" s="4"/>
      <c r="U3520" s="4"/>
      <c r="V3520" s="4"/>
      <c r="W3520" s="4"/>
      <c r="X3520" s="4"/>
      <c r="Y3520" s="4"/>
      <c r="Z3520" s="4"/>
      <c r="AA3520" s="4"/>
      <c r="AB3520" s="5"/>
    </row>
    <row r="3521" spans="1:28" x14ac:dyDescent="0.35">
      <c r="A3521" s="3"/>
      <c r="B3521" s="4"/>
      <c r="C3521" s="4"/>
      <c r="D3521" s="4"/>
      <c r="E3521" s="4"/>
      <c r="F3521" s="4"/>
      <c r="G3521" s="4"/>
      <c r="H3521" s="4"/>
      <c r="I3521" s="4"/>
      <c r="J3521" s="4"/>
      <c r="K3521" s="4"/>
      <c r="L3521" s="4"/>
      <c r="M3521" s="4"/>
      <c r="N3521" s="4"/>
      <c r="O3521" s="4"/>
      <c r="P3521" s="4"/>
      <c r="Q3521" s="4"/>
      <c r="R3521" s="4"/>
      <c r="S3521" s="4"/>
      <c r="T3521" s="4"/>
      <c r="U3521" s="4"/>
      <c r="V3521" s="4"/>
      <c r="W3521" s="4"/>
      <c r="X3521" s="4"/>
      <c r="Y3521" s="4"/>
      <c r="Z3521" s="4"/>
      <c r="AA3521" s="4"/>
      <c r="AB3521" s="5"/>
    </row>
    <row r="3522" spans="1:28" x14ac:dyDescent="0.35">
      <c r="A3522" s="3"/>
      <c r="B3522" s="4"/>
      <c r="C3522" s="4"/>
      <c r="D3522" s="4"/>
      <c r="E3522" s="4"/>
      <c r="F3522" s="4"/>
      <c r="G3522" s="4"/>
      <c r="H3522" s="4"/>
      <c r="I3522" s="4"/>
      <c r="J3522" s="4"/>
      <c r="K3522" s="4"/>
      <c r="L3522" s="4"/>
      <c r="M3522" s="4"/>
      <c r="N3522" s="4"/>
      <c r="O3522" s="4"/>
      <c r="P3522" s="4"/>
      <c r="Q3522" s="4"/>
      <c r="R3522" s="4"/>
      <c r="S3522" s="4"/>
      <c r="T3522" s="4"/>
      <c r="U3522" s="4"/>
      <c r="V3522" s="4"/>
      <c r="W3522" s="4"/>
      <c r="X3522" s="4"/>
      <c r="Y3522" s="4"/>
      <c r="Z3522" s="4"/>
      <c r="AA3522" s="4"/>
      <c r="AB3522" s="5"/>
    </row>
    <row r="3523" spans="1:28" x14ac:dyDescent="0.35">
      <c r="A3523" s="3"/>
      <c r="B3523" s="4"/>
      <c r="C3523" s="4"/>
      <c r="D3523" s="4"/>
      <c r="E3523" s="4"/>
      <c r="F3523" s="4"/>
      <c r="G3523" s="4"/>
      <c r="H3523" s="4"/>
      <c r="I3523" s="4"/>
      <c r="J3523" s="4"/>
      <c r="K3523" s="4"/>
      <c r="L3523" s="4"/>
      <c r="M3523" s="4"/>
      <c r="N3523" s="4"/>
      <c r="O3523" s="4"/>
      <c r="P3523" s="4"/>
      <c r="Q3523" s="4"/>
      <c r="R3523" s="4"/>
      <c r="S3523" s="4"/>
      <c r="T3523" s="4"/>
      <c r="U3523" s="4"/>
      <c r="V3523" s="4"/>
      <c r="W3523" s="4"/>
      <c r="X3523" s="4"/>
      <c r="Y3523" s="4"/>
      <c r="Z3523" s="4"/>
      <c r="AA3523" s="4"/>
      <c r="AB3523" s="5"/>
    </row>
    <row r="3524" spans="1:28" x14ac:dyDescent="0.35">
      <c r="A3524" s="3"/>
      <c r="B3524" s="4"/>
      <c r="C3524" s="4"/>
      <c r="D3524" s="4"/>
      <c r="E3524" s="4"/>
      <c r="F3524" s="4"/>
      <c r="G3524" s="4"/>
      <c r="H3524" s="4"/>
      <c r="I3524" s="4"/>
      <c r="J3524" s="4"/>
      <c r="K3524" s="4"/>
      <c r="L3524" s="4"/>
      <c r="M3524" s="4"/>
      <c r="N3524" s="4"/>
      <c r="O3524" s="4"/>
      <c r="P3524" s="4"/>
      <c r="Q3524" s="4"/>
      <c r="R3524" s="4"/>
      <c r="S3524" s="4"/>
      <c r="T3524" s="4"/>
      <c r="U3524" s="4"/>
      <c r="V3524" s="4"/>
      <c r="W3524" s="4"/>
      <c r="X3524" s="4"/>
      <c r="Y3524" s="4"/>
      <c r="Z3524" s="4"/>
      <c r="AA3524" s="4"/>
      <c r="AB3524" s="5"/>
    </row>
    <row r="3525" spans="1:28" x14ac:dyDescent="0.35">
      <c r="A3525" s="3"/>
      <c r="B3525" s="4"/>
      <c r="C3525" s="4"/>
      <c r="D3525" s="4"/>
      <c r="E3525" s="4"/>
      <c r="F3525" s="4"/>
      <c r="G3525" s="4"/>
      <c r="H3525" s="4"/>
      <c r="I3525" s="4"/>
      <c r="J3525" s="4"/>
      <c r="K3525" s="4"/>
      <c r="L3525" s="4"/>
      <c r="M3525" s="4"/>
      <c r="N3525" s="4"/>
      <c r="O3525" s="4"/>
      <c r="P3525" s="4"/>
      <c r="Q3525" s="4"/>
      <c r="R3525" s="4"/>
      <c r="S3525" s="4"/>
      <c r="T3525" s="4"/>
      <c r="U3525" s="4"/>
      <c r="V3525" s="4"/>
      <c r="W3525" s="4"/>
      <c r="X3525" s="4"/>
      <c r="Y3525" s="4"/>
      <c r="Z3525" s="4"/>
      <c r="AA3525" s="4"/>
      <c r="AB3525" s="5"/>
    </row>
    <row r="3526" spans="1:28" x14ac:dyDescent="0.35">
      <c r="A3526" s="3"/>
      <c r="B3526" s="4"/>
      <c r="C3526" s="4"/>
      <c r="D3526" s="4"/>
      <c r="E3526" s="4"/>
      <c r="F3526" s="4"/>
      <c r="G3526" s="4"/>
      <c r="H3526" s="4"/>
      <c r="I3526" s="4"/>
      <c r="J3526" s="4"/>
      <c r="K3526" s="4"/>
      <c r="L3526" s="4"/>
      <c r="M3526" s="4"/>
      <c r="N3526" s="4"/>
      <c r="O3526" s="4"/>
      <c r="P3526" s="4"/>
      <c r="Q3526" s="4"/>
      <c r="R3526" s="4"/>
      <c r="S3526" s="4"/>
      <c r="T3526" s="4"/>
      <c r="U3526" s="4"/>
      <c r="V3526" s="4"/>
      <c r="W3526" s="4"/>
      <c r="X3526" s="4"/>
      <c r="Y3526" s="4"/>
      <c r="Z3526" s="4"/>
      <c r="AA3526" s="4"/>
      <c r="AB3526" s="5"/>
    </row>
    <row r="3527" spans="1:28" x14ac:dyDescent="0.35">
      <c r="A3527" s="3"/>
      <c r="B3527" s="4"/>
      <c r="C3527" s="4"/>
      <c r="D3527" s="4"/>
      <c r="E3527" s="4"/>
      <c r="F3527" s="4"/>
      <c r="G3527" s="4"/>
      <c r="H3527" s="4"/>
      <c r="I3527" s="4"/>
      <c r="J3527" s="4"/>
      <c r="K3527" s="4"/>
      <c r="L3527" s="4"/>
      <c r="M3527" s="4"/>
      <c r="N3527" s="4"/>
      <c r="O3527" s="4"/>
      <c r="P3527" s="4"/>
      <c r="Q3527" s="4"/>
      <c r="R3527" s="4"/>
      <c r="S3527" s="4"/>
      <c r="T3527" s="4"/>
      <c r="U3527" s="4"/>
      <c r="V3527" s="4"/>
      <c r="W3527" s="4"/>
      <c r="X3527" s="4"/>
      <c r="Y3527" s="4"/>
      <c r="Z3527" s="4"/>
      <c r="AA3527" s="4"/>
      <c r="AB3527" s="5"/>
    </row>
    <row r="3528" spans="1:28" x14ac:dyDescent="0.35">
      <c r="A3528" s="3"/>
      <c r="B3528" s="4"/>
      <c r="C3528" s="4"/>
      <c r="D3528" s="4"/>
      <c r="E3528" s="4"/>
      <c r="F3528" s="4"/>
      <c r="G3528" s="4"/>
      <c r="H3528" s="4"/>
      <c r="I3528" s="4"/>
      <c r="J3528" s="4"/>
      <c r="K3528" s="4"/>
      <c r="L3528" s="4"/>
      <c r="M3528" s="4"/>
      <c r="N3528" s="4"/>
      <c r="O3528" s="4"/>
      <c r="P3528" s="4"/>
      <c r="Q3528" s="4"/>
      <c r="R3528" s="4"/>
      <c r="S3528" s="4"/>
      <c r="T3528" s="4"/>
      <c r="U3528" s="4"/>
      <c r="V3528" s="4"/>
      <c r="W3528" s="4"/>
      <c r="X3528" s="4"/>
      <c r="Y3528" s="4"/>
      <c r="Z3528" s="4"/>
      <c r="AA3528" s="4"/>
      <c r="AB3528" s="5"/>
    </row>
    <row r="3529" spans="1:28" x14ac:dyDescent="0.35">
      <c r="A3529" s="3"/>
      <c r="B3529" s="4"/>
      <c r="C3529" s="4"/>
      <c r="D3529" s="4"/>
      <c r="E3529" s="4"/>
      <c r="F3529" s="4"/>
      <c r="G3529" s="4"/>
      <c r="H3529" s="4"/>
      <c r="I3529" s="4"/>
      <c r="J3529" s="4"/>
      <c r="K3529" s="4"/>
      <c r="L3529" s="4"/>
      <c r="M3529" s="4"/>
      <c r="N3529" s="4"/>
      <c r="O3529" s="4"/>
      <c r="P3529" s="4"/>
      <c r="Q3529" s="4"/>
      <c r="R3529" s="4"/>
      <c r="S3529" s="4"/>
      <c r="T3529" s="4"/>
      <c r="U3529" s="4"/>
      <c r="V3529" s="4"/>
      <c r="W3529" s="4"/>
      <c r="X3529" s="4"/>
      <c r="Y3529" s="4"/>
      <c r="Z3529" s="4"/>
      <c r="AA3529" s="4"/>
      <c r="AB3529" s="5"/>
    </row>
    <row r="3530" spans="1:28" x14ac:dyDescent="0.35">
      <c r="A3530" s="3"/>
      <c r="B3530" s="4"/>
      <c r="C3530" s="4"/>
      <c r="D3530" s="4"/>
      <c r="E3530" s="4"/>
      <c r="F3530" s="4"/>
      <c r="G3530" s="4"/>
      <c r="H3530" s="4"/>
      <c r="I3530" s="4"/>
      <c r="J3530" s="4"/>
      <c r="K3530" s="4"/>
      <c r="L3530" s="4"/>
      <c r="M3530" s="4"/>
      <c r="N3530" s="4"/>
      <c r="O3530" s="4"/>
      <c r="P3530" s="4"/>
      <c r="Q3530" s="4"/>
      <c r="R3530" s="4"/>
      <c r="S3530" s="4"/>
      <c r="T3530" s="4"/>
      <c r="U3530" s="4"/>
      <c r="V3530" s="4"/>
      <c r="W3530" s="4"/>
      <c r="X3530" s="4"/>
      <c r="Y3530" s="4"/>
      <c r="Z3530" s="4"/>
      <c r="AA3530" s="4"/>
      <c r="AB3530" s="5"/>
    </row>
    <row r="3531" spans="1:28" x14ac:dyDescent="0.35">
      <c r="A3531" s="3"/>
      <c r="B3531" s="4"/>
      <c r="C3531" s="4"/>
      <c r="D3531" s="4"/>
      <c r="E3531" s="4"/>
      <c r="F3531" s="4"/>
      <c r="G3531" s="4"/>
      <c r="H3531" s="4"/>
      <c r="I3531" s="4"/>
      <c r="J3531" s="4"/>
      <c r="K3531" s="4"/>
      <c r="L3531" s="4"/>
      <c r="M3531" s="4"/>
      <c r="N3531" s="4"/>
      <c r="O3531" s="4"/>
      <c r="P3531" s="4"/>
      <c r="Q3531" s="4"/>
      <c r="R3531" s="4"/>
      <c r="S3531" s="4"/>
      <c r="T3531" s="4"/>
      <c r="U3531" s="4"/>
      <c r="V3531" s="4"/>
      <c r="W3531" s="4"/>
      <c r="X3531" s="4"/>
      <c r="Y3531" s="4"/>
      <c r="Z3531" s="4"/>
      <c r="AA3531" s="4"/>
      <c r="AB3531" s="5"/>
    </row>
    <row r="3532" spans="1:28" x14ac:dyDescent="0.35">
      <c r="A3532" s="3"/>
      <c r="B3532" s="4"/>
      <c r="C3532" s="4"/>
      <c r="D3532" s="4"/>
      <c r="E3532" s="4"/>
      <c r="F3532" s="4"/>
      <c r="G3532" s="4"/>
      <c r="H3532" s="4"/>
      <c r="I3532" s="4"/>
      <c r="J3532" s="4"/>
      <c r="K3532" s="4"/>
      <c r="L3532" s="4"/>
      <c r="M3532" s="4"/>
      <c r="N3532" s="4"/>
      <c r="O3532" s="4"/>
      <c r="P3532" s="4"/>
      <c r="Q3532" s="4"/>
      <c r="R3532" s="4"/>
      <c r="S3532" s="4"/>
      <c r="T3532" s="4"/>
      <c r="U3532" s="4"/>
      <c r="V3532" s="4"/>
      <c r="W3532" s="4"/>
      <c r="X3532" s="4"/>
      <c r="Y3532" s="4"/>
      <c r="Z3532" s="4"/>
      <c r="AA3532" s="4"/>
      <c r="AB3532" s="5"/>
    </row>
    <row r="3533" spans="1:28" x14ac:dyDescent="0.35">
      <c r="A3533" s="3"/>
      <c r="B3533" s="4"/>
      <c r="C3533" s="4"/>
      <c r="D3533" s="4"/>
      <c r="E3533" s="4"/>
      <c r="F3533" s="4"/>
      <c r="G3533" s="4"/>
      <c r="H3533" s="4"/>
      <c r="I3533" s="4"/>
      <c r="J3533" s="4"/>
      <c r="K3533" s="4"/>
      <c r="L3533" s="4"/>
      <c r="M3533" s="4"/>
      <c r="N3533" s="4"/>
      <c r="O3533" s="4"/>
      <c r="P3533" s="4"/>
      <c r="Q3533" s="4"/>
      <c r="R3533" s="4"/>
      <c r="S3533" s="4"/>
      <c r="T3533" s="4"/>
      <c r="U3533" s="4"/>
      <c r="V3533" s="4"/>
      <c r="W3533" s="4"/>
      <c r="X3533" s="4"/>
      <c r="Y3533" s="4"/>
      <c r="Z3533" s="4"/>
      <c r="AA3533" s="4"/>
      <c r="AB3533" s="5"/>
    </row>
    <row r="3534" spans="1:28" x14ac:dyDescent="0.35">
      <c r="A3534" s="3"/>
      <c r="B3534" s="4"/>
      <c r="C3534" s="4"/>
      <c r="D3534" s="4"/>
      <c r="E3534" s="4"/>
      <c r="F3534" s="4"/>
      <c r="G3534" s="4"/>
      <c r="H3534" s="4"/>
      <c r="I3534" s="4"/>
      <c r="J3534" s="4"/>
      <c r="K3534" s="4"/>
      <c r="L3534" s="4"/>
      <c r="M3534" s="4"/>
      <c r="N3534" s="4"/>
      <c r="O3534" s="4"/>
      <c r="P3534" s="4"/>
      <c r="Q3534" s="4"/>
      <c r="R3534" s="4"/>
      <c r="S3534" s="4"/>
      <c r="T3534" s="4"/>
      <c r="U3534" s="4"/>
      <c r="V3534" s="4"/>
      <c r="W3534" s="4"/>
      <c r="X3534" s="4"/>
      <c r="Y3534" s="4"/>
      <c r="Z3534" s="4"/>
      <c r="AA3534" s="4"/>
      <c r="AB3534" s="5"/>
    </row>
    <row r="3535" spans="1:28" x14ac:dyDescent="0.35">
      <c r="A3535" s="3"/>
      <c r="B3535" s="4"/>
      <c r="C3535" s="4"/>
      <c r="D3535" s="4"/>
      <c r="E3535" s="4"/>
      <c r="F3535" s="4"/>
      <c r="G3535" s="4"/>
      <c r="H3535" s="4"/>
      <c r="I3535" s="4"/>
      <c r="J3535" s="4"/>
      <c r="K3535" s="4"/>
      <c r="L3535" s="4"/>
      <c r="M3535" s="4"/>
      <c r="N3535" s="4"/>
      <c r="O3535" s="4"/>
      <c r="P3535" s="4"/>
      <c r="Q3535" s="4"/>
      <c r="R3535" s="4"/>
      <c r="S3535" s="4"/>
      <c r="T3535" s="4"/>
      <c r="U3535" s="4"/>
      <c r="V3535" s="4"/>
      <c r="W3535" s="4"/>
      <c r="X3535" s="4"/>
      <c r="Y3535" s="4"/>
      <c r="Z3535" s="4"/>
      <c r="AA3535" s="4"/>
      <c r="AB3535" s="5"/>
    </row>
    <row r="3536" spans="1:28" x14ac:dyDescent="0.35">
      <c r="A3536" s="3"/>
      <c r="B3536" s="4"/>
      <c r="C3536" s="4"/>
      <c r="D3536" s="4"/>
      <c r="E3536" s="4"/>
      <c r="F3536" s="4"/>
      <c r="G3536" s="4"/>
      <c r="H3536" s="4"/>
      <c r="I3536" s="4"/>
      <c r="J3536" s="4"/>
      <c r="K3536" s="4"/>
      <c r="L3536" s="4"/>
      <c r="M3536" s="4"/>
      <c r="N3536" s="4"/>
      <c r="O3536" s="4"/>
      <c r="P3536" s="4"/>
      <c r="Q3536" s="4"/>
      <c r="R3536" s="4"/>
      <c r="S3536" s="4"/>
      <c r="T3536" s="4"/>
      <c r="U3536" s="4"/>
      <c r="V3536" s="4"/>
      <c r="W3536" s="4"/>
      <c r="X3536" s="4"/>
      <c r="Y3536" s="4"/>
      <c r="Z3536" s="4"/>
      <c r="AA3536" s="4"/>
      <c r="AB3536" s="5"/>
    </row>
    <row r="3537" spans="1:28" x14ac:dyDescent="0.35">
      <c r="A3537" s="3"/>
      <c r="B3537" s="4"/>
      <c r="C3537" s="4"/>
      <c r="D3537" s="4"/>
      <c r="E3537" s="4"/>
      <c r="F3537" s="4"/>
      <c r="G3537" s="4"/>
      <c r="H3537" s="4"/>
      <c r="I3537" s="4"/>
      <c r="J3537" s="4"/>
      <c r="K3537" s="4"/>
      <c r="L3537" s="4"/>
      <c r="M3537" s="4"/>
      <c r="N3537" s="4"/>
      <c r="O3537" s="4"/>
      <c r="P3537" s="4"/>
      <c r="Q3537" s="4"/>
      <c r="R3537" s="4"/>
      <c r="S3537" s="4"/>
      <c r="T3537" s="4"/>
      <c r="U3537" s="4"/>
      <c r="V3537" s="4"/>
      <c r="W3537" s="4"/>
      <c r="X3537" s="4"/>
      <c r="Y3537" s="4"/>
      <c r="Z3537" s="4"/>
      <c r="AA3537" s="4"/>
      <c r="AB3537" s="5"/>
    </row>
    <row r="3538" spans="1:28" x14ac:dyDescent="0.35">
      <c r="A3538" s="3"/>
      <c r="B3538" s="4"/>
      <c r="C3538" s="4"/>
      <c r="D3538" s="4"/>
      <c r="E3538" s="4"/>
      <c r="F3538" s="4"/>
      <c r="G3538" s="4"/>
      <c r="H3538" s="4"/>
      <c r="I3538" s="4"/>
      <c r="J3538" s="4"/>
      <c r="K3538" s="4"/>
      <c r="L3538" s="4"/>
      <c r="M3538" s="4"/>
      <c r="N3538" s="4"/>
      <c r="O3538" s="4"/>
      <c r="P3538" s="4"/>
      <c r="Q3538" s="4"/>
      <c r="R3538" s="4"/>
      <c r="S3538" s="4"/>
      <c r="T3538" s="4"/>
      <c r="U3538" s="4"/>
      <c r="V3538" s="4"/>
      <c r="W3538" s="4"/>
      <c r="X3538" s="4"/>
      <c r="Y3538" s="4"/>
      <c r="Z3538" s="4"/>
      <c r="AA3538" s="4"/>
      <c r="AB3538" s="5"/>
    </row>
    <row r="3539" spans="1:28" x14ac:dyDescent="0.35">
      <c r="A3539" s="3"/>
      <c r="B3539" s="4"/>
      <c r="C3539" s="4"/>
      <c r="D3539" s="4"/>
      <c r="E3539" s="4"/>
      <c r="F3539" s="4"/>
      <c r="G3539" s="4"/>
      <c r="H3539" s="4"/>
      <c r="I3539" s="4"/>
      <c r="J3539" s="4"/>
      <c r="K3539" s="4"/>
      <c r="L3539" s="4"/>
      <c r="M3539" s="4"/>
      <c r="N3539" s="4"/>
      <c r="O3539" s="4"/>
      <c r="P3539" s="4"/>
      <c r="Q3539" s="4"/>
      <c r="R3539" s="4"/>
      <c r="S3539" s="4"/>
      <c r="T3539" s="4"/>
      <c r="U3539" s="4"/>
      <c r="V3539" s="4"/>
      <c r="W3539" s="4"/>
      <c r="X3539" s="4"/>
      <c r="Y3539" s="4"/>
      <c r="Z3539" s="4"/>
      <c r="AA3539" s="4"/>
      <c r="AB3539" s="5"/>
    </row>
    <row r="3540" spans="1:28" x14ac:dyDescent="0.35">
      <c r="A3540" s="3"/>
      <c r="B3540" s="4"/>
      <c r="C3540" s="4"/>
      <c r="D3540" s="4"/>
      <c r="E3540" s="4"/>
      <c r="F3540" s="4"/>
      <c r="G3540" s="4"/>
      <c r="H3540" s="4"/>
      <c r="I3540" s="4"/>
      <c r="J3540" s="4"/>
      <c r="K3540" s="4"/>
      <c r="L3540" s="4"/>
      <c r="M3540" s="4"/>
      <c r="N3540" s="4"/>
      <c r="O3540" s="4"/>
      <c r="P3540" s="4"/>
      <c r="Q3540" s="4"/>
      <c r="R3540" s="4"/>
      <c r="S3540" s="4"/>
      <c r="T3540" s="4"/>
      <c r="U3540" s="4"/>
      <c r="V3540" s="4"/>
      <c r="W3540" s="4"/>
      <c r="X3540" s="4"/>
      <c r="Y3540" s="4"/>
      <c r="Z3540" s="4"/>
      <c r="AA3540" s="4"/>
      <c r="AB3540" s="5"/>
    </row>
    <row r="3541" spans="1:28" x14ac:dyDescent="0.35">
      <c r="A3541" s="3"/>
      <c r="B3541" s="4"/>
      <c r="C3541" s="4"/>
      <c r="D3541" s="4"/>
      <c r="E3541" s="4"/>
      <c r="F3541" s="4"/>
      <c r="G3541" s="4"/>
      <c r="H3541" s="4"/>
      <c r="I3541" s="4"/>
      <c r="J3541" s="4"/>
      <c r="K3541" s="4"/>
      <c r="L3541" s="4"/>
      <c r="M3541" s="4"/>
      <c r="N3541" s="4"/>
      <c r="O3541" s="4"/>
      <c r="P3541" s="4"/>
      <c r="Q3541" s="4"/>
      <c r="R3541" s="4"/>
      <c r="S3541" s="4"/>
      <c r="T3541" s="4"/>
      <c r="U3541" s="4"/>
      <c r="V3541" s="4"/>
      <c r="W3541" s="4"/>
      <c r="X3541" s="4"/>
      <c r="Y3541" s="4"/>
      <c r="Z3541" s="4"/>
      <c r="AA3541" s="4"/>
      <c r="AB3541" s="5"/>
    </row>
    <row r="3542" spans="1:28" x14ac:dyDescent="0.35">
      <c r="A3542" s="3"/>
      <c r="B3542" s="4"/>
      <c r="C3542" s="4"/>
      <c r="D3542" s="4"/>
      <c r="E3542" s="4"/>
      <c r="F3542" s="4"/>
      <c r="G3542" s="4"/>
      <c r="H3542" s="4"/>
      <c r="I3542" s="4"/>
      <c r="J3542" s="4"/>
      <c r="K3542" s="4"/>
      <c r="L3542" s="4"/>
      <c r="M3542" s="4"/>
      <c r="N3542" s="4"/>
      <c r="O3542" s="4"/>
      <c r="P3542" s="4"/>
      <c r="Q3542" s="4"/>
      <c r="R3542" s="4"/>
      <c r="S3542" s="4"/>
      <c r="T3542" s="4"/>
      <c r="U3542" s="4"/>
      <c r="V3542" s="4"/>
      <c r="W3542" s="4"/>
      <c r="X3542" s="4"/>
      <c r="Y3542" s="4"/>
      <c r="Z3542" s="4"/>
      <c r="AA3542" s="4"/>
      <c r="AB3542" s="5"/>
    </row>
    <row r="3543" spans="1:28" x14ac:dyDescent="0.35">
      <c r="A3543" s="3"/>
      <c r="B3543" s="4"/>
      <c r="C3543" s="4"/>
      <c r="D3543" s="4"/>
      <c r="E3543" s="4"/>
      <c r="F3543" s="4"/>
      <c r="G3543" s="4"/>
      <c r="H3543" s="4"/>
      <c r="I3543" s="4"/>
      <c r="J3543" s="4"/>
      <c r="K3543" s="4"/>
      <c r="L3543" s="4"/>
      <c r="M3543" s="4"/>
      <c r="N3543" s="4"/>
      <c r="O3543" s="4"/>
      <c r="P3543" s="4"/>
      <c r="Q3543" s="4"/>
      <c r="R3543" s="4"/>
      <c r="S3543" s="4"/>
      <c r="T3543" s="4"/>
      <c r="U3543" s="4"/>
      <c r="V3543" s="4"/>
      <c r="W3543" s="4"/>
      <c r="X3543" s="4"/>
      <c r="Y3543" s="4"/>
      <c r="Z3543" s="4"/>
      <c r="AA3543" s="4"/>
      <c r="AB3543" s="5"/>
    </row>
    <row r="3544" spans="1:28" x14ac:dyDescent="0.35">
      <c r="A3544" s="3"/>
      <c r="B3544" s="4"/>
      <c r="C3544" s="4"/>
      <c r="D3544" s="4"/>
      <c r="E3544" s="4"/>
      <c r="F3544" s="4"/>
      <c r="G3544" s="4"/>
      <c r="H3544" s="4"/>
      <c r="I3544" s="4"/>
      <c r="J3544" s="4"/>
      <c r="K3544" s="4"/>
      <c r="L3544" s="4"/>
      <c r="M3544" s="4"/>
      <c r="N3544" s="4"/>
      <c r="O3544" s="4"/>
      <c r="P3544" s="4"/>
      <c r="Q3544" s="4"/>
      <c r="R3544" s="4"/>
      <c r="S3544" s="4"/>
      <c r="T3544" s="4"/>
      <c r="U3544" s="4"/>
      <c r="V3544" s="4"/>
      <c r="W3544" s="4"/>
      <c r="X3544" s="4"/>
      <c r="Y3544" s="4"/>
      <c r="Z3544" s="4"/>
      <c r="AA3544" s="4"/>
      <c r="AB3544" s="5"/>
    </row>
    <row r="3545" spans="1:28" x14ac:dyDescent="0.35">
      <c r="A3545" s="3"/>
      <c r="B3545" s="4"/>
      <c r="C3545" s="4"/>
      <c r="D3545" s="4"/>
      <c r="E3545" s="4"/>
      <c r="F3545" s="4"/>
      <c r="G3545" s="4"/>
      <c r="H3545" s="4"/>
      <c r="I3545" s="4"/>
      <c r="J3545" s="4"/>
      <c r="K3545" s="4"/>
      <c r="L3545" s="4"/>
      <c r="M3545" s="4"/>
      <c r="N3545" s="4"/>
      <c r="O3545" s="4"/>
      <c r="P3545" s="4"/>
      <c r="Q3545" s="4"/>
      <c r="R3545" s="4"/>
      <c r="S3545" s="4"/>
      <c r="T3545" s="4"/>
      <c r="U3545" s="4"/>
      <c r="V3545" s="4"/>
      <c r="W3545" s="4"/>
      <c r="X3545" s="4"/>
      <c r="Y3545" s="4"/>
      <c r="Z3545" s="4"/>
      <c r="AA3545" s="4"/>
      <c r="AB3545" s="5"/>
    </row>
    <row r="3546" spans="1:28" x14ac:dyDescent="0.35">
      <c r="A3546" s="3"/>
      <c r="B3546" s="4"/>
      <c r="C3546" s="4"/>
      <c r="D3546" s="4"/>
      <c r="E3546" s="4"/>
      <c r="F3546" s="4"/>
      <c r="G3546" s="4"/>
      <c r="H3546" s="4"/>
      <c r="I3546" s="4"/>
      <c r="J3546" s="4"/>
      <c r="K3546" s="4"/>
      <c r="L3546" s="4"/>
      <c r="M3546" s="4"/>
      <c r="N3546" s="4"/>
      <c r="O3546" s="4"/>
      <c r="P3546" s="4"/>
      <c r="Q3546" s="4"/>
      <c r="R3546" s="4"/>
      <c r="S3546" s="4"/>
      <c r="T3546" s="4"/>
      <c r="U3546" s="4"/>
      <c r="V3546" s="4"/>
      <c r="W3546" s="4"/>
      <c r="X3546" s="4"/>
      <c r="Y3546" s="4"/>
      <c r="Z3546" s="4"/>
      <c r="AA3546" s="4"/>
      <c r="AB3546" s="5"/>
    </row>
    <row r="3547" spans="1:28" x14ac:dyDescent="0.35">
      <c r="A3547" s="3"/>
      <c r="B3547" s="4"/>
      <c r="C3547" s="4"/>
      <c r="D3547" s="4"/>
      <c r="E3547" s="4"/>
      <c r="F3547" s="4"/>
      <c r="G3547" s="4"/>
      <c r="H3547" s="4"/>
      <c r="I3547" s="4"/>
      <c r="J3547" s="4"/>
      <c r="K3547" s="4"/>
      <c r="L3547" s="4"/>
      <c r="M3547" s="4"/>
      <c r="N3547" s="4"/>
      <c r="O3547" s="4"/>
      <c r="P3547" s="4"/>
      <c r="Q3547" s="4"/>
      <c r="R3547" s="4"/>
      <c r="S3547" s="4"/>
      <c r="T3547" s="4"/>
      <c r="U3547" s="4"/>
      <c r="V3547" s="4"/>
      <c r="W3547" s="4"/>
      <c r="X3547" s="4"/>
      <c r="Y3547" s="4"/>
      <c r="Z3547" s="4"/>
      <c r="AA3547" s="4"/>
      <c r="AB3547" s="5"/>
    </row>
    <row r="3548" spans="1:28" x14ac:dyDescent="0.35">
      <c r="A3548" s="3"/>
      <c r="B3548" s="4"/>
      <c r="C3548" s="4"/>
      <c r="D3548" s="4"/>
      <c r="E3548" s="4"/>
      <c r="F3548" s="4"/>
      <c r="G3548" s="4"/>
      <c r="H3548" s="4"/>
      <c r="I3548" s="4"/>
      <c r="J3548" s="4"/>
      <c r="K3548" s="4"/>
      <c r="L3548" s="4"/>
      <c r="M3548" s="4"/>
      <c r="N3548" s="4"/>
      <c r="O3548" s="4"/>
      <c r="P3548" s="4"/>
      <c r="Q3548" s="4"/>
      <c r="R3548" s="4"/>
      <c r="S3548" s="4"/>
      <c r="T3548" s="4"/>
      <c r="U3548" s="4"/>
      <c r="V3548" s="4"/>
      <c r="W3548" s="4"/>
      <c r="X3548" s="4"/>
      <c r="Y3548" s="4"/>
      <c r="Z3548" s="4"/>
      <c r="AA3548" s="4"/>
      <c r="AB3548" s="5"/>
    </row>
    <row r="3549" spans="1:28" x14ac:dyDescent="0.35">
      <c r="A3549" s="3"/>
      <c r="B3549" s="4"/>
      <c r="C3549" s="4"/>
      <c r="D3549" s="4"/>
      <c r="E3549" s="4"/>
      <c r="F3549" s="4"/>
      <c r="G3549" s="4"/>
      <c r="H3549" s="4"/>
      <c r="I3549" s="4"/>
      <c r="J3549" s="4"/>
      <c r="K3549" s="4"/>
      <c r="L3549" s="4"/>
      <c r="M3549" s="4"/>
      <c r="N3549" s="4"/>
      <c r="O3549" s="4"/>
      <c r="P3549" s="4"/>
      <c r="Q3549" s="4"/>
      <c r="R3549" s="4"/>
      <c r="S3549" s="4"/>
      <c r="T3549" s="4"/>
      <c r="U3549" s="4"/>
      <c r="V3549" s="4"/>
      <c r="W3549" s="4"/>
      <c r="X3549" s="4"/>
      <c r="Y3549" s="4"/>
      <c r="Z3549" s="4"/>
      <c r="AA3549" s="4"/>
      <c r="AB3549" s="5"/>
    </row>
    <row r="3550" spans="1:28" x14ac:dyDescent="0.35">
      <c r="A3550" s="3"/>
      <c r="B3550" s="4"/>
      <c r="C3550" s="4"/>
      <c r="D3550" s="4"/>
      <c r="E3550" s="4"/>
      <c r="F3550" s="4"/>
      <c r="G3550" s="4"/>
      <c r="H3550" s="4"/>
      <c r="I3550" s="4"/>
      <c r="J3550" s="4"/>
      <c r="K3550" s="4"/>
      <c r="L3550" s="4"/>
      <c r="M3550" s="4"/>
      <c r="N3550" s="4"/>
      <c r="O3550" s="4"/>
      <c r="P3550" s="4"/>
      <c r="Q3550" s="4"/>
      <c r="R3550" s="4"/>
      <c r="S3550" s="4"/>
      <c r="T3550" s="4"/>
      <c r="U3550" s="4"/>
      <c r="V3550" s="4"/>
      <c r="W3550" s="4"/>
      <c r="X3550" s="4"/>
      <c r="Y3550" s="4"/>
      <c r="Z3550" s="4"/>
      <c r="AA3550" s="4"/>
      <c r="AB3550" s="5"/>
    </row>
    <row r="3551" spans="1:28" x14ac:dyDescent="0.35">
      <c r="A3551" s="3"/>
      <c r="B3551" s="4"/>
      <c r="C3551" s="4"/>
      <c r="D3551" s="4"/>
      <c r="E3551" s="4"/>
      <c r="F3551" s="4"/>
      <c r="G3551" s="4"/>
      <c r="H3551" s="4"/>
      <c r="I3551" s="4"/>
      <c r="J3551" s="4"/>
      <c r="K3551" s="4"/>
      <c r="L3551" s="4"/>
      <c r="M3551" s="4"/>
      <c r="N3551" s="4"/>
      <c r="O3551" s="4"/>
      <c r="P3551" s="4"/>
      <c r="Q3551" s="4"/>
      <c r="R3551" s="4"/>
      <c r="S3551" s="4"/>
      <c r="T3551" s="4"/>
      <c r="U3551" s="4"/>
      <c r="V3551" s="4"/>
      <c r="W3551" s="4"/>
      <c r="X3551" s="4"/>
      <c r="Y3551" s="4"/>
      <c r="Z3551" s="4"/>
      <c r="AA3551" s="4"/>
      <c r="AB3551" s="5"/>
    </row>
    <row r="3552" spans="1:28" x14ac:dyDescent="0.35">
      <c r="A3552" s="3"/>
      <c r="B3552" s="4"/>
      <c r="C3552" s="4"/>
      <c r="D3552" s="4"/>
      <c r="E3552" s="4"/>
      <c r="F3552" s="4"/>
      <c r="G3552" s="4"/>
      <c r="H3552" s="4"/>
      <c r="I3552" s="4"/>
      <c r="J3552" s="4"/>
      <c r="K3552" s="4"/>
      <c r="L3552" s="4"/>
      <c r="M3552" s="4"/>
      <c r="N3552" s="4"/>
      <c r="O3552" s="4"/>
      <c r="P3552" s="4"/>
      <c r="Q3552" s="4"/>
      <c r="R3552" s="4"/>
      <c r="S3552" s="4"/>
      <c r="T3552" s="4"/>
      <c r="U3552" s="4"/>
      <c r="V3552" s="4"/>
      <c r="W3552" s="4"/>
      <c r="X3552" s="4"/>
      <c r="Y3552" s="4"/>
      <c r="Z3552" s="4"/>
      <c r="AA3552" s="4"/>
      <c r="AB3552" s="5"/>
    </row>
    <row r="3553" spans="1:28" x14ac:dyDescent="0.35">
      <c r="A3553" s="3"/>
      <c r="B3553" s="4"/>
      <c r="C3553" s="4"/>
      <c r="D3553" s="4"/>
      <c r="E3553" s="4"/>
      <c r="F3553" s="4"/>
      <c r="G3553" s="4"/>
      <c r="H3553" s="4"/>
      <c r="I3553" s="4"/>
      <c r="J3553" s="4"/>
      <c r="K3553" s="4"/>
      <c r="L3553" s="4"/>
      <c r="M3553" s="4"/>
      <c r="N3553" s="4"/>
      <c r="O3553" s="4"/>
      <c r="P3553" s="4"/>
      <c r="Q3553" s="4"/>
      <c r="R3553" s="4"/>
      <c r="S3553" s="4"/>
      <c r="T3553" s="4"/>
      <c r="U3553" s="4"/>
      <c r="V3553" s="4"/>
      <c r="W3553" s="4"/>
      <c r="X3553" s="4"/>
      <c r="Y3553" s="4"/>
      <c r="Z3553" s="4"/>
      <c r="AA3553" s="4"/>
      <c r="AB3553" s="5"/>
    </row>
    <row r="3554" spans="1:28" x14ac:dyDescent="0.35">
      <c r="A3554" s="3"/>
      <c r="B3554" s="4"/>
      <c r="C3554" s="4"/>
      <c r="D3554" s="4"/>
      <c r="E3554" s="4"/>
      <c r="F3554" s="4"/>
      <c r="G3554" s="4"/>
      <c r="H3554" s="4"/>
      <c r="I3554" s="4"/>
      <c r="J3554" s="4"/>
      <c r="K3554" s="4"/>
      <c r="L3554" s="4"/>
      <c r="M3554" s="4"/>
      <c r="N3554" s="4"/>
      <c r="O3554" s="4"/>
      <c r="P3554" s="4"/>
      <c r="Q3554" s="4"/>
      <c r="R3554" s="4"/>
      <c r="S3554" s="4"/>
      <c r="T3554" s="4"/>
      <c r="U3554" s="4"/>
      <c r="V3554" s="4"/>
      <c r="W3554" s="4"/>
      <c r="X3554" s="4"/>
      <c r="Y3554" s="4"/>
      <c r="Z3554" s="4"/>
      <c r="AA3554" s="4"/>
      <c r="AB3554" s="5"/>
    </row>
    <row r="3555" spans="1:28" x14ac:dyDescent="0.35">
      <c r="A3555" s="3"/>
      <c r="B3555" s="4"/>
      <c r="C3555" s="4"/>
      <c r="D3555" s="4"/>
      <c r="E3555" s="4"/>
      <c r="F3555" s="4"/>
      <c r="G3555" s="4"/>
      <c r="H3555" s="4"/>
      <c r="I3555" s="4"/>
      <c r="J3555" s="4"/>
      <c r="K3555" s="4"/>
      <c r="L3555" s="4"/>
      <c r="M3555" s="4"/>
      <c r="N3555" s="4"/>
      <c r="O3555" s="4"/>
      <c r="P3555" s="4"/>
      <c r="Q3555" s="4"/>
      <c r="R3555" s="4"/>
      <c r="S3555" s="4"/>
      <c r="T3555" s="4"/>
      <c r="U3555" s="4"/>
      <c r="V3555" s="4"/>
      <c r="W3555" s="4"/>
      <c r="X3555" s="4"/>
      <c r="Y3555" s="4"/>
      <c r="Z3555" s="4"/>
      <c r="AA3555" s="4"/>
      <c r="AB3555" s="5"/>
    </row>
    <row r="3556" spans="1:28" x14ac:dyDescent="0.35">
      <c r="A3556" s="3"/>
      <c r="B3556" s="4"/>
      <c r="C3556" s="4"/>
      <c r="D3556" s="4"/>
      <c r="E3556" s="4"/>
      <c r="F3556" s="4"/>
      <c r="G3556" s="4"/>
      <c r="H3556" s="4"/>
      <c r="I3556" s="4"/>
      <c r="J3556" s="4"/>
      <c r="K3556" s="4"/>
      <c r="L3556" s="4"/>
      <c r="M3556" s="4"/>
      <c r="N3556" s="4"/>
      <c r="O3556" s="4"/>
      <c r="P3556" s="4"/>
      <c r="Q3556" s="4"/>
      <c r="R3556" s="4"/>
      <c r="S3556" s="4"/>
      <c r="T3556" s="4"/>
      <c r="U3556" s="4"/>
      <c r="V3556" s="4"/>
      <c r="W3556" s="4"/>
      <c r="X3556" s="4"/>
      <c r="Y3556" s="4"/>
      <c r="Z3556" s="4"/>
      <c r="AA3556" s="4"/>
      <c r="AB3556" s="5"/>
    </row>
    <row r="3557" spans="1:28" x14ac:dyDescent="0.35">
      <c r="A3557" s="3"/>
      <c r="B3557" s="4"/>
      <c r="C3557" s="4"/>
      <c r="D3557" s="4"/>
      <c r="E3557" s="4"/>
      <c r="F3557" s="4"/>
      <c r="G3557" s="4"/>
      <c r="H3557" s="4"/>
      <c r="I3557" s="4"/>
      <c r="J3557" s="4"/>
      <c r="K3557" s="4"/>
      <c r="L3557" s="4"/>
      <c r="M3557" s="4"/>
      <c r="N3557" s="4"/>
      <c r="O3557" s="4"/>
      <c r="P3557" s="4"/>
      <c r="Q3557" s="4"/>
      <c r="R3557" s="4"/>
      <c r="S3557" s="4"/>
      <c r="T3557" s="4"/>
      <c r="U3557" s="4"/>
      <c r="V3557" s="4"/>
      <c r="W3557" s="4"/>
      <c r="X3557" s="4"/>
      <c r="Y3557" s="4"/>
      <c r="Z3557" s="4"/>
      <c r="AA3557" s="4"/>
      <c r="AB3557" s="5"/>
    </row>
    <row r="3558" spans="1:28" x14ac:dyDescent="0.35">
      <c r="A3558" s="3"/>
      <c r="B3558" s="4"/>
      <c r="C3558" s="4"/>
      <c r="D3558" s="4"/>
      <c r="E3558" s="4"/>
      <c r="F3558" s="4"/>
      <c r="G3558" s="4"/>
      <c r="H3558" s="4"/>
      <c r="I3558" s="4"/>
      <c r="J3558" s="4"/>
      <c r="K3558" s="4"/>
      <c r="L3558" s="4"/>
      <c r="M3558" s="4"/>
      <c r="N3558" s="4"/>
      <c r="O3558" s="4"/>
      <c r="P3558" s="4"/>
      <c r="Q3558" s="4"/>
      <c r="R3558" s="4"/>
      <c r="S3558" s="4"/>
      <c r="T3558" s="4"/>
      <c r="U3558" s="4"/>
      <c r="V3558" s="4"/>
      <c r="W3558" s="4"/>
      <c r="X3558" s="4"/>
      <c r="Y3558" s="4"/>
      <c r="Z3558" s="4"/>
      <c r="AA3558" s="4"/>
      <c r="AB3558" s="5"/>
    </row>
    <row r="3559" spans="1:28" x14ac:dyDescent="0.35">
      <c r="A3559" s="3"/>
      <c r="B3559" s="4"/>
      <c r="C3559" s="4"/>
      <c r="D3559" s="4"/>
      <c r="E3559" s="4"/>
      <c r="F3559" s="4"/>
      <c r="G3559" s="4"/>
      <c r="H3559" s="4"/>
      <c r="I3559" s="4"/>
      <c r="J3559" s="4"/>
      <c r="K3559" s="4"/>
      <c r="L3559" s="4"/>
      <c r="M3559" s="4"/>
      <c r="N3559" s="4"/>
      <c r="O3559" s="4"/>
      <c r="P3559" s="4"/>
      <c r="Q3559" s="4"/>
      <c r="R3559" s="4"/>
      <c r="S3559" s="4"/>
      <c r="T3559" s="4"/>
      <c r="U3559" s="4"/>
      <c r="V3559" s="4"/>
      <c r="W3559" s="4"/>
      <c r="X3559" s="4"/>
      <c r="Y3559" s="4"/>
      <c r="Z3559" s="4"/>
      <c r="AA3559" s="4"/>
      <c r="AB3559" s="5"/>
    </row>
    <row r="3560" spans="1:28" x14ac:dyDescent="0.35">
      <c r="A3560" s="3"/>
      <c r="B3560" s="4"/>
      <c r="C3560" s="4"/>
      <c r="D3560" s="4"/>
      <c r="E3560" s="4"/>
      <c r="F3560" s="4"/>
      <c r="G3560" s="4"/>
      <c r="H3560" s="4"/>
      <c r="I3560" s="4"/>
      <c r="J3560" s="4"/>
      <c r="K3560" s="4"/>
      <c r="L3560" s="4"/>
      <c r="M3560" s="4"/>
      <c r="N3560" s="4"/>
      <c r="O3560" s="4"/>
      <c r="P3560" s="4"/>
      <c r="Q3560" s="4"/>
      <c r="R3560" s="4"/>
      <c r="S3560" s="4"/>
      <c r="T3560" s="4"/>
      <c r="U3560" s="4"/>
      <c r="V3560" s="4"/>
      <c r="W3560" s="4"/>
      <c r="X3560" s="4"/>
      <c r="Y3560" s="4"/>
      <c r="Z3560" s="4"/>
      <c r="AA3560" s="4"/>
      <c r="AB3560" s="5"/>
    </row>
    <row r="3561" spans="1:28" x14ac:dyDescent="0.35">
      <c r="A3561" s="3"/>
      <c r="B3561" s="4"/>
      <c r="C3561" s="4"/>
      <c r="D3561" s="4"/>
      <c r="E3561" s="4"/>
      <c r="F3561" s="4"/>
      <c r="G3561" s="4"/>
      <c r="H3561" s="4"/>
      <c r="I3561" s="4"/>
      <c r="J3561" s="4"/>
      <c r="K3561" s="4"/>
      <c r="L3561" s="4"/>
      <c r="M3561" s="4"/>
      <c r="N3561" s="4"/>
      <c r="O3561" s="4"/>
      <c r="P3561" s="4"/>
      <c r="Q3561" s="4"/>
      <c r="R3561" s="4"/>
      <c r="S3561" s="4"/>
      <c r="T3561" s="4"/>
      <c r="U3561" s="4"/>
      <c r="V3561" s="4"/>
      <c r="W3561" s="4"/>
      <c r="X3561" s="4"/>
      <c r="Y3561" s="4"/>
      <c r="Z3561" s="4"/>
      <c r="AA3561" s="4"/>
      <c r="AB3561" s="5"/>
    </row>
    <row r="3562" spans="1:28" x14ac:dyDescent="0.35">
      <c r="A3562" s="3"/>
      <c r="B3562" s="4"/>
      <c r="C3562" s="4"/>
      <c r="D3562" s="4"/>
      <c r="E3562" s="4"/>
      <c r="F3562" s="4"/>
      <c r="G3562" s="4"/>
      <c r="H3562" s="4"/>
      <c r="I3562" s="4"/>
      <c r="J3562" s="4"/>
      <c r="K3562" s="4"/>
      <c r="L3562" s="4"/>
      <c r="M3562" s="4"/>
      <c r="N3562" s="4"/>
      <c r="O3562" s="4"/>
      <c r="P3562" s="4"/>
      <c r="Q3562" s="4"/>
      <c r="R3562" s="4"/>
      <c r="S3562" s="4"/>
      <c r="T3562" s="4"/>
      <c r="U3562" s="4"/>
      <c r="V3562" s="4"/>
      <c r="W3562" s="4"/>
      <c r="X3562" s="4"/>
      <c r="Y3562" s="4"/>
      <c r="Z3562" s="4"/>
      <c r="AA3562" s="4"/>
      <c r="AB3562" s="5"/>
    </row>
    <row r="3563" spans="1:28" x14ac:dyDescent="0.35">
      <c r="A3563" s="3"/>
      <c r="B3563" s="4"/>
      <c r="C3563" s="4"/>
      <c r="D3563" s="4"/>
      <c r="E3563" s="4"/>
      <c r="F3563" s="4"/>
      <c r="G3563" s="4"/>
      <c r="H3563" s="4"/>
      <c r="I3563" s="4"/>
      <c r="J3563" s="4"/>
      <c r="K3563" s="4"/>
      <c r="L3563" s="4"/>
      <c r="M3563" s="4"/>
      <c r="N3563" s="4"/>
      <c r="O3563" s="4"/>
      <c r="P3563" s="4"/>
      <c r="Q3563" s="4"/>
      <c r="R3563" s="4"/>
      <c r="S3563" s="4"/>
      <c r="T3563" s="4"/>
      <c r="U3563" s="4"/>
      <c r="V3563" s="4"/>
      <c r="W3563" s="4"/>
      <c r="X3563" s="4"/>
      <c r="Y3563" s="4"/>
      <c r="Z3563" s="4"/>
      <c r="AA3563" s="4"/>
      <c r="AB3563" s="5"/>
    </row>
    <row r="3564" spans="1:28" x14ac:dyDescent="0.35">
      <c r="A3564" s="3"/>
      <c r="B3564" s="4"/>
      <c r="C3564" s="4"/>
      <c r="D3564" s="4"/>
      <c r="E3564" s="4"/>
      <c r="F3564" s="4"/>
      <c r="G3564" s="4"/>
      <c r="H3564" s="4"/>
      <c r="I3564" s="4"/>
      <c r="J3564" s="4"/>
      <c r="K3564" s="4"/>
      <c r="L3564" s="4"/>
      <c r="M3564" s="4"/>
      <c r="N3564" s="4"/>
      <c r="O3564" s="4"/>
      <c r="P3564" s="4"/>
      <c r="Q3564" s="4"/>
      <c r="R3564" s="4"/>
      <c r="S3564" s="4"/>
      <c r="T3564" s="4"/>
      <c r="U3564" s="4"/>
      <c r="V3564" s="4"/>
      <c r="W3564" s="4"/>
      <c r="X3564" s="4"/>
      <c r="Y3564" s="4"/>
      <c r="Z3564" s="4"/>
      <c r="AA3564" s="4"/>
      <c r="AB3564" s="5"/>
    </row>
    <row r="3565" spans="1:28" x14ac:dyDescent="0.35">
      <c r="A3565" s="3"/>
      <c r="B3565" s="4"/>
      <c r="C3565" s="4"/>
      <c r="D3565" s="4"/>
      <c r="E3565" s="4"/>
      <c r="F3565" s="4"/>
      <c r="G3565" s="4"/>
      <c r="H3565" s="4"/>
      <c r="I3565" s="4"/>
      <c r="J3565" s="4"/>
      <c r="K3565" s="4"/>
      <c r="L3565" s="4"/>
      <c r="M3565" s="4"/>
      <c r="N3565" s="4"/>
      <c r="O3565" s="4"/>
      <c r="P3565" s="4"/>
      <c r="Q3565" s="4"/>
      <c r="R3565" s="4"/>
      <c r="S3565" s="4"/>
      <c r="T3565" s="4"/>
      <c r="U3565" s="4"/>
      <c r="V3565" s="4"/>
      <c r="W3565" s="4"/>
      <c r="X3565" s="4"/>
      <c r="Y3565" s="4"/>
      <c r="Z3565" s="4"/>
      <c r="AA3565" s="4"/>
      <c r="AB3565" s="5"/>
    </row>
    <row r="3566" spans="1:28" x14ac:dyDescent="0.35">
      <c r="A3566" s="3"/>
      <c r="B3566" s="4"/>
      <c r="C3566" s="4"/>
      <c r="D3566" s="4"/>
      <c r="E3566" s="4"/>
      <c r="F3566" s="4"/>
      <c r="G3566" s="4"/>
      <c r="H3566" s="4"/>
      <c r="I3566" s="4"/>
      <c r="J3566" s="4"/>
      <c r="K3566" s="4"/>
      <c r="L3566" s="4"/>
      <c r="M3566" s="4"/>
      <c r="N3566" s="4"/>
      <c r="O3566" s="4"/>
      <c r="P3566" s="4"/>
      <c r="Q3566" s="4"/>
      <c r="R3566" s="4"/>
      <c r="S3566" s="4"/>
      <c r="T3566" s="4"/>
      <c r="U3566" s="4"/>
      <c r="V3566" s="4"/>
      <c r="W3566" s="4"/>
      <c r="X3566" s="4"/>
      <c r="Y3566" s="4"/>
      <c r="Z3566" s="4"/>
      <c r="AA3566" s="4"/>
      <c r="AB3566" s="5"/>
    </row>
    <row r="3567" spans="1:28" x14ac:dyDescent="0.35">
      <c r="A3567" s="3"/>
      <c r="B3567" s="4"/>
      <c r="C3567" s="4"/>
      <c r="D3567" s="4"/>
      <c r="E3567" s="4"/>
      <c r="F3567" s="4"/>
      <c r="G3567" s="4"/>
      <c r="H3567" s="4"/>
      <c r="I3567" s="4"/>
      <c r="J3567" s="4"/>
      <c r="K3567" s="4"/>
      <c r="L3567" s="4"/>
      <c r="M3567" s="4"/>
      <c r="N3567" s="4"/>
      <c r="O3567" s="4"/>
      <c r="P3567" s="4"/>
      <c r="Q3567" s="4"/>
      <c r="R3567" s="4"/>
      <c r="S3567" s="4"/>
      <c r="T3567" s="4"/>
      <c r="U3567" s="4"/>
      <c r="V3567" s="4"/>
      <c r="W3567" s="4"/>
      <c r="X3567" s="4"/>
      <c r="Y3567" s="4"/>
      <c r="Z3567" s="4"/>
      <c r="AA3567" s="4"/>
      <c r="AB3567" s="5"/>
    </row>
    <row r="3568" spans="1:28" x14ac:dyDescent="0.35">
      <c r="A3568" s="3"/>
      <c r="B3568" s="4"/>
      <c r="C3568" s="4"/>
      <c r="D3568" s="4"/>
      <c r="E3568" s="4"/>
      <c r="F3568" s="4"/>
      <c r="G3568" s="4"/>
      <c r="H3568" s="4"/>
      <c r="I3568" s="4"/>
      <c r="J3568" s="4"/>
      <c r="K3568" s="4"/>
      <c r="L3568" s="4"/>
      <c r="M3568" s="4"/>
      <c r="N3568" s="4"/>
      <c r="O3568" s="4"/>
      <c r="P3568" s="4"/>
      <c r="Q3568" s="4"/>
      <c r="R3568" s="4"/>
      <c r="S3568" s="4"/>
      <c r="T3568" s="4"/>
      <c r="U3568" s="4"/>
      <c r="V3568" s="4"/>
      <c r="W3568" s="4"/>
      <c r="X3568" s="4"/>
      <c r="Y3568" s="4"/>
      <c r="Z3568" s="4"/>
      <c r="AA3568" s="4"/>
      <c r="AB3568" s="5"/>
    </row>
    <row r="3569" spans="1:28" x14ac:dyDescent="0.35">
      <c r="A3569" s="3"/>
      <c r="B3569" s="4"/>
      <c r="C3569" s="4"/>
      <c r="D3569" s="4"/>
      <c r="E3569" s="4"/>
      <c r="F3569" s="4"/>
      <c r="G3569" s="4"/>
      <c r="H3569" s="4"/>
      <c r="I3569" s="4"/>
      <c r="J3569" s="4"/>
      <c r="K3569" s="4"/>
      <c r="L3569" s="4"/>
      <c r="M3569" s="4"/>
      <c r="N3569" s="4"/>
      <c r="O3569" s="4"/>
      <c r="P3569" s="4"/>
      <c r="Q3569" s="4"/>
      <c r="R3569" s="4"/>
      <c r="S3569" s="4"/>
      <c r="T3569" s="4"/>
      <c r="U3569" s="4"/>
      <c r="V3569" s="4"/>
      <c r="W3569" s="4"/>
      <c r="X3569" s="4"/>
      <c r="Y3569" s="4"/>
      <c r="Z3569" s="4"/>
      <c r="AA3569" s="4"/>
      <c r="AB3569" s="5"/>
    </row>
    <row r="3570" spans="1:28" x14ac:dyDescent="0.35">
      <c r="A3570" s="3"/>
      <c r="B3570" s="4"/>
      <c r="C3570" s="4"/>
      <c r="D3570" s="4"/>
      <c r="E3570" s="4"/>
      <c r="F3570" s="4"/>
      <c r="G3570" s="4"/>
      <c r="H3570" s="4"/>
      <c r="I3570" s="4"/>
      <c r="J3570" s="4"/>
      <c r="K3570" s="4"/>
      <c r="L3570" s="4"/>
      <c r="M3570" s="4"/>
      <c r="N3570" s="4"/>
      <c r="O3570" s="4"/>
      <c r="P3570" s="4"/>
      <c r="Q3570" s="4"/>
      <c r="R3570" s="4"/>
      <c r="S3570" s="4"/>
      <c r="T3570" s="4"/>
      <c r="U3570" s="4"/>
      <c r="V3570" s="4"/>
      <c r="W3570" s="4"/>
      <c r="X3570" s="4"/>
      <c r="Y3570" s="4"/>
      <c r="Z3570" s="4"/>
      <c r="AA3570" s="4"/>
      <c r="AB3570" s="5"/>
    </row>
    <row r="3571" spans="1:28" x14ac:dyDescent="0.35">
      <c r="A3571" s="3"/>
      <c r="B3571" s="4"/>
      <c r="C3571" s="4"/>
      <c r="D3571" s="4"/>
      <c r="E3571" s="4"/>
      <c r="F3571" s="4"/>
      <c r="G3571" s="4"/>
      <c r="H3571" s="4"/>
      <c r="I3571" s="4"/>
      <c r="J3571" s="4"/>
      <c r="K3571" s="4"/>
      <c r="L3571" s="4"/>
      <c r="M3571" s="4"/>
      <c r="N3571" s="4"/>
      <c r="O3571" s="4"/>
      <c r="P3571" s="4"/>
      <c r="Q3571" s="4"/>
      <c r="R3571" s="4"/>
      <c r="S3571" s="4"/>
      <c r="T3571" s="4"/>
      <c r="U3571" s="4"/>
      <c r="V3571" s="4"/>
      <c r="W3571" s="4"/>
      <c r="X3571" s="4"/>
      <c r="Y3571" s="4"/>
      <c r="Z3571" s="4"/>
      <c r="AA3571" s="4"/>
      <c r="AB3571" s="5"/>
    </row>
    <row r="3572" spans="1:28" x14ac:dyDescent="0.35">
      <c r="A3572" s="3"/>
      <c r="B3572" s="4"/>
      <c r="C3572" s="4"/>
      <c r="D3572" s="4"/>
      <c r="E3572" s="4"/>
      <c r="F3572" s="4"/>
      <c r="G3572" s="4"/>
      <c r="H3572" s="4"/>
      <c r="I3572" s="4"/>
      <c r="J3572" s="4"/>
      <c r="K3572" s="4"/>
      <c r="L3572" s="4"/>
      <c r="M3572" s="4"/>
      <c r="N3572" s="4"/>
      <c r="O3572" s="4"/>
      <c r="P3572" s="4"/>
      <c r="Q3572" s="4"/>
      <c r="R3572" s="4"/>
      <c r="S3572" s="4"/>
      <c r="T3572" s="4"/>
      <c r="U3572" s="4"/>
      <c r="V3572" s="4"/>
      <c r="W3572" s="4"/>
      <c r="X3572" s="4"/>
      <c r="Y3572" s="4"/>
      <c r="Z3572" s="4"/>
      <c r="AA3572" s="4"/>
      <c r="AB3572" s="5"/>
    </row>
    <row r="3573" spans="1:28" x14ac:dyDescent="0.35">
      <c r="A3573" s="3"/>
      <c r="B3573" s="4"/>
      <c r="C3573" s="4"/>
      <c r="D3573" s="4"/>
      <c r="E3573" s="4"/>
      <c r="F3573" s="4"/>
      <c r="G3573" s="4"/>
      <c r="H3573" s="4"/>
      <c r="I3573" s="4"/>
      <c r="J3573" s="4"/>
      <c r="K3573" s="4"/>
      <c r="L3573" s="4"/>
      <c r="M3573" s="4"/>
      <c r="N3573" s="4"/>
      <c r="O3573" s="4"/>
      <c r="P3573" s="4"/>
      <c r="Q3573" s="4"/>
      <c r="R3573" s="4"/>
      <c r="S3573" s="4"/>
      <c r="T3573" s="4"/>
      <c r="U3573" s="4"/>
      <c r="V3573" s="4"/>
      <c r="W3573" s="4"/>
      <c r="X3573" s="4"/>
      <c r="Y3573" s="4"/>
      <c r="Z3573" s="4"/>
      <c r="AA3573" s="4"/>
      <c r="AB3573" s="5"/>
    </row>
    <row r="3574" spans="1:28" x14ac:dyDescent="0.35">
      <c r="A3574" s="3"/>
      <c r="B3574" s="4"/>
      <c r="C3574" s="4"/>
      <c r="D3574" s="4"/>
      <c r="E3574" s="4"/>
      <c r="F3574" s="4"/>
      <c r="G3574" s="4"/>
      <c r="H3574" s="4"/>
      <c r="I3574" s="4"/>
      <c r="J3574" s="4"/>
      <c r="K3574" s="4"/>
      <c r="L3574" s="4"/>
      <c r="M3574" s="4"/>
      <c r="N3574" s="4"/>
      <c r="O3574" s="4"/>
      <c r="P3574" s="4"/>
      <c r="Q3574" s="4"/>
      <c r="R3574" s="4"/>
      <c r="S3574" s="4"/>
      <c r="T3574" s="4"/>
      <c r="U3574" s="4"/>
      <c r="V3574" s="4"/>
      <c r="W3574" s="4"/>
      <c r="X3574" s="4"/>
      <c r="Y3574" s="4"/>
      <c r="Z3574" s="4"/>
      <c r="AA3574" s="4"/>
      <c r="AB3574" s="5"/>
    </row>
    <row r="3575" spans="1:28" x14ac:dyDescent="0.35">
      <c r="A3575" s="3"/>
      <c r="B3575" s="4"/>
      <c r="C3575" s="4"/>
      <c r="D3575" s="4"/>
      <c r="E3575" s="4"/>
      <c r="F3575" s="4"/>
      <c r="G3575" s="4"/>
      <c r="H3575" s="4"/>
      <c r="I3575" s="4"/>
      <c r="J3575" s="4"/>
      <c r="K3575" s="4"/>
      <c r="L3575" s="4"/>
      <c r="M3575" s="4"/>
      <c r="N3575" s="4"/>
      <c r="O3575" s="4"/>
      <c r="P3575" s="4"/>
      <c r="Q3575" s="4"/>
      <c r="R3575" s="4"/>
      <c r="S3575" s="4"/>
      <c r="T3575" s="4"/>
      <c r="U3575" s="4"/>
      <c r="V3575" s="4"/>
      <c r="W3575" s="4"/>
      <c r="X3575" s="4"/>
      <c r="Y3575" s="4"/>
      <c r="Z3575" s="4"/>
      <c r="AA3575" s="4"/>
      <c r="AB3575" s="5"/>
    </row>
    <row r="3576" spans="1:28" x14ac:dyDescent="0.35">
      <c r="A3576" s="3"/>
      <c r="B3576" s="4"/>
      <c r="C3576" s="4"/>
      <c r="D3576" s="4"/>
      <c r="E3576" s="4"/>
      <c r="F3576" s="4"/>
      <c r="G3576" s="4"/>
      <c r="H3576" s="4"/>
      <c r="I3576" s="4"/>
      <c r="J3576" s="4"/>
      <c r="K3576" s="4"/>
      <c r="L3576" s="4"/>
      <c r="M3576" s="4"/>
      <c r="N3576" s="4"/>
      <c r="O3576" s="4"/>
      <c r="P3576" s="4"/>
      <c r="Q3576" s="4"/>
      <c r="R3576" s="4"/>
      <c r="S3576" s="4"/>
      <c r="T3576" s="4"/>
      <c r="U3576" s="4"/>
      <c r="V3576" s="4"/>
      <c r="W3576" s="4"/>
      <c r="X3576" s="4"/>
      <c r="Y3576" s="4"/>
      <c r="Z3576" s="4"/>
      <c r="AA3576" s="4"/>
      <c r="AB3576" s="5"/>
    </row>
    <row r="3577" spans="1:28" x14ac:dyDescent="0.35">
      <c r="A3577" s="3"/>
      <c r="B3577" s="4"/>
      <c r="C3577" s="4"/>
      <c r="D3577" s="4"/>
      <c r="E3577" s="4"/>
      <c r="F3577" s="4"/>
      <c r="G3577" s="4"/>
      <c r="H3577" s="4"/>
      <c r="I3577" s="4"/>
      <c r="J3577" s="4"/>
      <c r="K3577" s="4"/>
      <c r="L3577" s="4"/>
      <c r="M3577" s="4"/>
      <c r="N3577" s="4"/>
      <c r="O3577" s="4"/>
      <c r="P3577" s="4"/>
      <c r="Q3577" s="4"/>
      <c r="R3577" s="4"/>
      <c r="S3577" s="4"/>
      <c r="T3577" s="4"/>
      <c r="U3577" s="4"/>
      <c r="V3577" s="4"/>
      <c r="W3577" s="4"/>
      <c r="X3577" s="4"/>
      <c r="Y3577" s="4"/>
      <c r="Z3577" s="4"/>
      <c r="AA3577" s="4"/>
      <c r="AB3577" s="5"/>
    </row>
    <row r="3578" spans="1:28" x14ac:dyDescent="0.35">
      <c r="A3578" s="3"/>
      <c r="B3578" s="4"/>
      <c r="C3578" s="4"/>
      <c r="D3578" s="4"/>
      <c r="E3578" s="4"/>
      <c r="F3578" s="4"/>
      <c r="G3578" s="4"/>
      <c r="H3578" s="4"/>
      <c r="I3578" s="4"/>
      <c r="J3578" s="4"/>
      <c r="K3578" s="4"/>
      <c r="L3578" s="4"/>
      <c r="M3578" s="4"/>
      <c r="N3578" s="4"/>
      <c r="O3578" s="4"/>
      <c r="P3578" s="4"/>
      <c r="Q3578" s="4"/>
      <c r="R3578" s="4"/>
      <c r="S3578" s="4"/>
      <c r="T3578" s="4"/>
      <c r="U3578" s="4"/>
      <c r="V3578" s="4"/>
      <c r="W3578" s="4"/>
      <c r="X3578" s="4"/>
      <c r="Y3578" s="4"/>
      <c r="Z3578" s="4"/>
      <c r="AA3578" s="4"/>
      <c r="AB3578" s="5"/>
    </row>
    <row r="3579" spans="1:28" x14ac:dyDescent="0.35">
      <c r="A3579" s="3"/>
      <c r="B3579" s="4"/>
      <c r="C3579" s="4"/>
      <c r="D3579" s="4"/>
      <c r="E3579" s="4"/>
      <c r="F3579" s="4"/>
      <c r="G3579" s="4"/>
      <c r="H3579" s="4"/>
      <c r="I3579" s="4"/>
      <c r="J3579" s="4"/>
      <c r="K3579" s="4"/>
      <c r="L3579" s="4"/>
      <c r="M3579" s="4"/>
      <c r="N3579" s="4"/>
      <c r="O3579" s="4"/>
      <c r="P3579" s="4"/>
      <c r="Q3579" s="4"/>
      <c r="R3579" s="4"/>
      <c r="S3579" s="4"/>
      <c r="T3579" s="4"/>
      <c r="U3579" s="4"/>
      <c r="V3579" s="4"/>
      <c r="W3579" s="4"/>
      <c r="X3579" s="4"/>
      <c r="Y3579" s="4"/>
      <c r="Z3579" s="4"/>
      <c r="AA3579" s="4"/>
      <c r="AB3579" s="5"/>
    </row>
    <row r="3580" spans="1:28" x14ac:dyDescent="0.35">
      <c r="A3580" s="3"/>
      <c r="B3580" s="4"/>
      <c r="C3580" s="4"/>
      <c r="D3580" s="4"/>
      <c r="E3580" s="4"/>
      <c r="F3580" s="4"/>
      <c r="G3580" s="4"/>
      <c r="H3580" s="4"/>
      <c r="I3580" s="4"/>
      <c r="J3580" s="4"/>
      <c r="K3580" s="4"/>
      <c r="L3580" s="4"/>
      <c r="M3580" s="4"/>
      <c r="N3580" s="4"/>
      <c r="O3580" s="4"/>
      <c r="P3580" s="4"/>
      <c r="Q3580" s="4"/>
      <c r="R3580" s="4"/>
      <c r="S3580" s="4"/>
      <c r="T3580" s="4"/>
      <c r="U3580" s="4"/>
      <c r="V3580" s="4"/>
      <c r="W3580" s="4"/>
      <c r="X3580" s="4"/>
      <c r="Y3580" s="4"/>
      <c r="Z3580" s="4"/>
      <c r="AA3580" s="4"/>
      <c r="AB3580" s="5"/>
    </row>
    <row r="3581" spans="1:28" x14ac:dyDescent="0.35">
      <c r="A3581" s="3"/>
      <c r="B3581" s="4"/>
      <c r="C3581" s="4"/>
      <c r="D3581" s="4"/>
      <c r="E3581" s="4"/>
      <c r="F3581" s="4"/>
      <c r="G3581" s="4"/>
      <c r="H3581" s="4"/>
      <c r="I3581" s="4"/>
      <c r="J3581" s="4"/>
      <c r="K3581" s="4"/>
      <c r="L3581" s="4"/>
      <c r="M3581" s="4"/>
      <c r="N3581" s="4"/>
      <c r="O3581" s="4"/>
      <c r="P3581" s="4"/>
      <c r="Q3581" s="4"/>
      <c r="R3581" s="4"/>
      <c r="S3581" s="4"/>
      <c r="T3581" s="4"/>
      <c r="U3581" s="4"/>
      <c r="V3581" s="4"/>
      <c r="W3581" s="4"/>
      <c r="X3581" s="4"/>
      <c r="Y3581" s="4"/>
      <c r="Z3581" s="4"/>
      <c r="AA3581" s="4"/>
      <c r="AB3581" s="5"/>
    </row>
    <row r="3582" spans="1:28" x14ac:dyDescent="0.35">
      <c r="A3582" s="3"/>
      <c r="B3582" s="4"/>
      <c r="C3582" s="4"/>
      <c r="D3582" s="4"/>
      <c r="E3582" s="4"/>
      <c r="F3582" s="4"/>
      <c r="G3582" s="4"/>
      <c r="H3582" s="4"/>
      <c r="I3582" s="4"/>
      <c r="J3582" s="4"/>
      <c r="K3582" s="4"/>
      <c r="L3582" s="4"/>
      <c r="M3582" s="4"/>
      <c r="N3582" s="4"/>
      <c r="O3582" s="4"/>
      <c r="P3582" s="4"/>
      <c r="Q3582" s="4"/>
      <c r="R3582" s="4"/>
      <c r="S3582" s="4"/>
      <c r="T3582" s="4"/>
      <c r="U3582" s="4"/>
      <c r="V3582" s="4"/>
      <c r="W3582" s="4"/>
      <c r="X3582" s="4"/>
      <c r="Y3582" s="4"/>
      <c r="Z3582" s="4"/>
      <c r="AA3582" s="4"/>
      <c r="AB3582" s="5"/>
    </row>
    <row r="3583" spans="1:28" x14ac:dyDescent="0.35">
      <c r="A3583" s="3"/>
      <c r="B3583" s="4"/>
      <c r="C3583" s="4"/>
      <c r="D3583" s="4"/>
      <c r="E3583" s="4"/>
      <c r="F3583" s="4"/>
      <c r="G3583" s="4"/>
      <c r="H3583" s="4"/>
      <c r="I3583" s="4"/>
      <c r="J3583" s="4"/>
      <c r="K3583" s="4"/>
      <c r="L3583" s="4"/>
      <c r="M3583" s="4"/>
      <c r="N3583" s="4"/>
      <c r="O3583" s="4"/>
      <c r="P3583" s="4"/>
      <c r="Q3583" s="4"/>
      <c r="R3583" s="4"/>
      <c r="S3583" s="4"/>
      <c r="T3583" s="4"/>
      <c r="U3583" s="4"/>
      <c r="V3583" s="4"/>
      <c r="W3583" s="4"/>
      <c r="X3583" s="4"/>
      <c r="Y3583" s="4"/>
      <c r="Z3583" s="4"/>
      <c r="AA3583" s="4"/>
      <c r="AB3583" s="5"/>
    </row>
    <row r="3584" spans="1:28" x14ac:dyDescent="0.35">
      <c r="A3584" s="3"/>
      <c r="B3584" s="4"/>
      <c r="C3584" s="4"/>
      <c r="D3584" s="4"/>
      <c r="E3584" s="4"/>
      <c r="F3584" s="4"/>
      <c r="G3584" s="4"/>
      <c r="H3584" s="4"/>
      <c r="I3584" s="4"/>
      <c r="J3584" s="4"/>
      <c r="K3584" s="4"/>
      <c r="L3584" s="4"/>
      <c r="M3584" s="4"/>
      <c r="N3584" s="4"/>
      <c r="O3584" s="4"/>
      <c r="P3584" s="4"/>
      <c r="Q3584" s="4"/>
      <c r="R3584" s="4"/>
      <c r="S3584" s="4"/>
      <c r="T3584" s="4"/>
      <c r="U3584" s="4"/>
      <c r="V3584" s="4"/>
      <c r="W3584" s="4"/>
      <c r="X3584" s="4"/>
      <c r="Y3584" s="4"/>
      <c r="Z3584" s="4"/>
      <c r="AA3584" s="4"/>
      <c r="AB3584" s="5"/>
    </row>
    <row r="3585" spans="1:28" x14ac:dyDescent="0.35">
      <c r="A3585" s="3"/>
      <c r="B3585" s="4"/>
      <c r="C3585" s="4"/>
      <c r="D3585" s="4"/>
      <c r="E3585" s="4"/>
      <c r="F3585" s="4"/>
      <c r="G3585" s="4"/>
      <c r="H3585" s="4"/>
      <c r="I3585" s="4"/>
      <c r="J3585" s="4"/>
      <c r="K3585" s="4"/>
      <c r="L3585" s="4"/>
      <c r="M3585" s="4"/>
      <c r="N3585" s="4"/>
      <c r="O3585" s="4"/>
      <c r="P3585" s="4"/>
      <c r="Q3585" s="4"/>
      <c r="R3585" s="4"/>
      <c r="S3585" s="4"/>
      <c r="T3585" s="4"/>
      <c r="U3585" s="4"/>
      <c r="V3585" s="4"/>
      <c r="W3585" s="4"/>
      <c r="X3585" s="4"/>
      <c r="Y3585" s="4"/>
      <c r="Z3585" s="4"/>
      <c r="AA3585" s="4"/>
      <c r="AB3585" s="5"/>
    </row>
    <row r="3586" spans="1:28" x14ac:dyDescent="0.35">
      <c r="A3586" s="3"/>
      <c r="B3586" s="4"/>
      <c r="C3586" s="4"/>
      <c r="D3586" s="4"/>
      <c r="E3586" s="4"/>
      <c r="F3586" s="4"/>
      <c r="G3586" s="4"/>
      <c r="H3586" s="4"/>
      <c r="I3586" s="4"/>
      <c r="J3586" s="4"/>
      <c r="K3586" s="4"/>
      <c r="L3586" s="4"/>
      <c r="M3586" s="4"/>
      <c r="N3586" s="4"/>
      <c r="O3586" s="4"/>
      <c r="P3586" s="4"/>
      <c r="Q3586" s="4"/>
      <c r="R3586" s="4"/>
      <c r="S3586" s="4"/>
      <c r="T3586" s="4"/>
      <c r="U3586" s="4"/>
      <c r="V3586" s="4"/>
      <c r="W3586" s="4"/>
      <c r="X3586" s="4"/>
      <c r="Y3586" s="4"/>
      <c r="Z3586" s="4"/>
      <c r="AA3586" s="4"/>
      <c r="AB3586" s="5"/>
    </row>
    <row r="3587" spans="1:28" x14ac:dyDescent="0.35">
      <c r="A3587" s="3"/>
      <c r="B3587" s="4"/>
      <c r="C3587" s="4"/>
      <c r="D3587" s="4"/>
      <c r="E3587" s="4"/>
      <c r="F3587" s="4"/>
      <c r="G3587" s="4"/>
      <c r="H3587" s="4"/>
      <c r="I3587" s="4"/>
      <c r="J3587" s="4"/>
      <c r="K3587" s="4"/>
      <c r="L3587" s="4"/>
      <c r="M3587" s="4"/>
      <c r="N3587" s="4"/>
      <c r="O3587" s="4"/>
      <c r="P3587" s="4"/>
      <c r="Q3587" s="4"/>
      <c r="R3587" s="4"/>
      <c r="S3587" s="4"/>
      <c r="T3587" s="4"/>
      <c r="U3587" s="4"/>
      <c r="V3587" s="4"/>
      <c r="W3587" s="4"/>
      <c r="X3587" s="4"/>
      <c r="Y3587" s="4"/>
      <c r="Z3587" s="4"/>
      <c r="AA3587" s="4"/>
      <c r="AB3587" s="5"/>
    </row>
    <row r="3588" spans="1:28" x14ac:dyDescent="0.35">
      <c r="A3588" s="3"/>
      <c r="B3588" s="4"/>
      <c r="C3588" s="4"/>
      <c r="D3588" s="4"/>
      <c r="E3588" s="4"/>
      <c r="F3588" s="4"/>
      <c r="G3588" s="4"/>
      <c r="H3588" s="4"/>
      <c r="I3588" s="4"/>
      <c r="J3588" s="4"/>
      <c r="K3588" s="4"/>
      <c r="L3588" s="4"/>
      <c r="M3588" s="4"/>
      <c r="N3588" s="4"/>
      <c r="O3588" s="4"/>
      <c r="P3588" s="4"/>
      <c r="Q3588" s="4"/>
      <c r="R3588" s="4"/>
      <c r="S3588" s="4"/>
      <c r="T3588" s="4"/>
      <c r="U3588" s="4"/>
      <c r="V3588" s="4"/>
      <c r="W3588" s="4"/>
      <c r="X3588" s="4"/>
      <c r="Y3588" s="4"/>
      <c r="Z3588" s="4"/>
      <c r="AA3588" s="4"/>
      <c r="AB3588" s="5"/>
    </row>
    <row r="3589" spans="1:28" x14ac:dyDescent="0.35">
      <c r="A3589" s="3"/>
      <c r="B3589" s="4"/>
      <c r="C3589" s="4"/>
      <c r="D3589" s="4"/>
      <c r="E3589" s="4"/>
      <c r="F3589" s="4"/>
      <c r="G3589" s="4"/>
      <c r="H3589" s="4"/>
      <c r="I3589" s="4"/>
      <c r="J3589" s="4"/>
      <c r="K3589" s="4"/>
      <c r="L3589" s="4"/>
      <c r="M3589" s="4"/>
      <c r="N3589" s="4"/>
      <c r="O3589" s="4"/>
      <c r="P3589" s="4"/>
      <c r="Q3589" s="4"/>
      <c r="R3589" s="4"/>
      <c r="S3589" s="4"/>
      <c r="T3589" s="4"/>
      <c r="U3589" s="4"/>
      <c r="V3589" s="4"/>
      <c r="W3589" s="4"/>
      <c r="X3589" s="4"/>
      <c r="Y3589" s="4"/>
      <c r="Z3589" s="4"/>
      <c r="AA3589" s="4"/>
      <c r="AB3589" s="5"/>
    </row>
    <row r="3590" spans="1:28" x14ac:dyDescent="0.35">
      <c r="A3590" s="3"/>
      <c r="B3590" s="4"/>
      <c r="C3590" s="4"/>
      <c r="D3590" s="4"/>
      <c r="E3590" s="4"/>
      <c r="F3590" s="4"/>
      <c r="G3590" s="4"/>
      <c r="H3590" s="4"/>
      <c r="I3590" s="4"/>
      <c r="J3590" s="4"/>
      <c r="K3590" s="4"/>
      <c r="L3590" s="4"/>
      <c r="M3590" s="4"/>
      <c r="N3590" s="4"/>
      <c r="O3590" s="4"/>
      <c r="P3590" s="4"/>
      <c r="Q3590" s="4"/>
      <c r="R3590" s="4"/>
      <c r="S3590" s="4"/>
      <c r="T3590" s="4"/>
      <c r="U3590" s="4"/>
      <c r="V3590" s="4"/>
      <c r="W3590" s="4"/>
      <c r="X3590" s="4"/>
      <c r="Y3590" s="4"/>
      <c r="Z3590" s="4"/>
      <c r="AA3590" s="4"/>
      <c r="AB3590" s="5"/>
    </row>
    <row r="3591" spans="1:28" x14ac:dyDescent="0.35">
      <c r="A3591" s="3"/>
      <c r="B3591" s="4"/>
      <c r="C3591" s="4"/>
      <c r="D3591" s="4"/>
      <c r="E3591" s="4"/>
      <c r="F3591" s="4"/>
      <c r="G3591" s="4"/>
      <c r="H3591" s="4"/>
      <c r="I3591" s="4"/>
      <c r="J3591" s="4"/>
      <c r="K3591" s="4"/>
      <c r="L3591" s="4"/>
      <c r="M3591" s="4"/>
      <c r="N3591" s="4"/>
      <c r="O3591" s="4"/>
      <c r="P3591" s="4"/>
      <c r="Q3591" s="4"/>
      <c r="R3591" s="4"/>
      <c r="S3591" s="4"/>
      <c r="T3591" s="4"/>
      <c r="U3591" s="4"/>
      <c r="V3591" s="4"/>
      <c r="W3591" s="4"/>
      <c r="X3591" s="4"/>
      <c r="Y3591" s="4"/>
      <c r="Z3591" s="4"/>
      <c r="AA3591" s="4"/>
      <c r="AB3591" s="5"/>
    </row>
    <row r="3592" spans="1:28" x14ac:dyDescent="0.35">
      <c r="A3592" s="3"/>
      <c r="B3592" s="4"/>
      <c r="C3592" s="4"/>
      <c r="D3592" s="4"/>
      <c r="E3592" s="4"/>
      <c r="F3592" s="4"/>
      <c r="G3592" s="4"/>
      <c r="H3592" s="4"/>
      <c r="I3592" s="4"/>
      <c r="J3592" s="4"/>
      <c r="K3592" s="4"/>
      <c r="L3592" s="4"/>
      <c r="M3592" s="4"/>
      <c r="N3592" s="4"/>
      <c r="O3592" s="4"/>
      <c r="P3592" s="4"/>
      <c r="Q3592" s="4"/>
      <c r="R3592" s="4"/>
      <c r="S3592" s="4"/>
      <c r="T3592" s="4"/>
      <c r="U3592" s="4"/>
      <c r="V3592" s="4"/>
      <c r="W3592" s="4"/>
      <c r="X3592" s="4"/>
      <c r="Y3592" s="4"/>
      <c r="Z3592" s="4"/>
      <c r="AA3592" s="4"/>
      <c r="AB3592" s="5"/>
    </row>
    <row r="3593" spans="1:28" x14ac:dyDescent="0.35">
      <c r="A3593" s="3"/>
      <c r="B3593" s="4"/>
      <c r="C3593" s="4"/>
      <c r="D3593" s="4"/>
      <c r="E3593" s="4"/>
      <c r="F3593" s="4"/>
      <c r="G3593" s="4"/>
      <c r="H3593" s="4"/>
      <c r="I3593" s="4"/>
      <c r="J3593" s="4"/>
      <c r="K3593" s="4"/>
      <c r="L3593" s="4"/>
      <c r="M3593" s="4"/>
      <c r="N3593" s="4"/>
      <c r="O3593" s="4"/>
      <c r="P3593" s="4"/>
      <c r="Q3593" s="4"/>
      <c r="R3593" s="4"/>
      <c r="S3593" s="4"/>
      <c r="T3593" s="4"/>
      <c r="U3593" s="4"/>
      <c r="V3593" s="4"/>
      <c r="W3593" s="4"/>
      <c r="X3593" s="4"/>
      <c r="Y3593" s="4"/>
      <c r="Z3593" s="4"/>
      <c r="AA3593" s="4"/>
      <c r="AB3593" s="5"/>
    </row>
    <row r="3594" spans="1:28" x14ac:dyDescent="0.35">
      <c r="A3594" s="3"/>
      <c r="B3594" s="4"/>
      <c r="C3594" s="4"/>
      <c r="D3594" s="4"/>
      <c r="E3594" s="4"/>
      <c r="F3594" s="4"/>
      <c r="G3594" s="4"/>
      <c r="H3594" s="4"/>
      <c r="I3594" s="4"/>
      <c r="J3594" s="4"/>
      <c r="K3594" s="4"/>
      <c r="L3594" s="4"/>
      <c r="M3594" s="4"/>
      <c r="N3594" s="4"/>
      <c r="O3594" s="4"/>
      <c r="P3594" s="4"/>
      <c r="Q3594" s="4"/>
      <c r="R3594" s="4"/>
      <c r="S3594" s="4"/>
      <c r="T3594" s="4"/>
      <c r="U3594" s="4"/>
      <c r="V3594" s="4"/>
      <c r="W3594" s="4"/>
      <c r="X3594" s="4"/>
      <c r="Y3594" s="4"/>
      <c r="Z3594" s="4"/>
      <c r="AA3594" s="4"/>
      <c r="AB3594" s="5"/>
    </row>
    <row r="3595" spans="1:28" x14ac:dyDescent="0.35">
      <c r="A3595" s="3"/>
      <c r="B3595" s="4"/>
      <c r="C3595" s="4"/>
      <c r="D3595" s="4"/>
      <c r="E3595" s="4"/>
      <c r="F3595" s="4"/>
      <c r="G3595" s="4"/>
      <c r="H3595" s="4"/>
      <c r="I3595" s="4"/>
      <c r="J3595" s="4"/>
      <c r="K3595" s="4"/>
      <c r="L3595" s="4"/>
      <c r="M3595" s="4"/>
      <c r="N3595" s="4"/>
      <c r="O3595" s="4"/>
      <c r="P3595" s="4"/>
      <c r="Q3595" s="4"/>
      <c r="R3595" s="4"/>
      <c r="S3595" s="4"/>
      <c r="T3595" s="4"/>
      <c r="U3595" s="4"/>
      <c r="V3595" s="4"/>
      <c r="W3595" s="4"/>
      <c r="X3595" s="4"/>
      <c r="Y3595" s="4"/>
      <c r="Z3595" s="4"/>
      <c r="AA3595" s="4"/>
      <c r="AB3595" s="5"/>
    </row>
    <row r="3596" spans="1:28" x14ac:dyDescent="0.35">
      <c r="A3596" s="3"/>
      <c r="B3596" s="4"/>
      <c r="C3596" s="4"/>
      <c r="D3596" s="4"/>
      <c r="E3596" s="4"/>
      <c r="F3596" s="4"/>
      <c r="G3596" s="4"/>
      <c r="H3596" s="4"/>
      <c r="I3596" s="4"/>
      <c r="J3596" s="4"/>
      <c r="K3596" s="4"/>
      <c r="L3596" s="4"/>
      <c r="M3596" s="4"/>
      <c r="N3596" s="4"/>
      <c r="O3596" s="4"/>
      <c r="P3596" s="4"/>
      <c r="Q3596" s="4"/>
      <c r="R3596" s="4"/>
      <c r="S3596" s="4"/>
      <c r="T3596" s="4"/>
      <c r="U3596" s="4"/>
      <c r="V3596" s="4"/>
      <c r="W3596" s="4"/>
      <c r="X3596" s="4"/>
      <c r="Y3596" s="4"/>
      <c r="Z3596" s="4"/>
      <c r="AA3596" s="4"/>
      <c r="AB3596" s="5"/>
    </row>
    <row r="3597" spans="1:28" x14ac:dyDescent="0.35">
      <c r="A3597" s="3"/>
      <c r="B3597" s="4"/>
      <c r="C3597" s="4"/>
      <c r="D3597" s="4"/>
      <c r="E3597" s="4"/>
      <c r="F3597" s="4"/>
      <c r="G3597" s="4"/>
      <c r="H3597" s="4"/>
      <c r="I3597" s="4"/>
      <c r="J3597" s="4"/>
      <c r="K3597" s="4"/>
      <c r="L3597" s="4"/>
      <c r="M3597" s="4"/>
      <c r="N3597" s="4"/>
      <c r="O3597" s="4"/>
      <c r="P3597" s="4"/>
      <c r="Q3597" s="4"/>
      <c r="R3597" s="4"/>
      <c r="S3597" s="4"/>
      <c r="T3597" s="4"/>
      <c r="U3597" s="4"/>
      <c r="V3597" s="4"/>
      <c r="W3597" s="4"/>
      <c r="X3597" s="4"/>
      <c r="Y3597" s="4"/>
      <c r="Z3597" s="4"/>
      <c r="AA3597" s="4"/>
      <c r="AB3597" s="5"/>
    </row>
    <row r="3598" spans="1:28" x14ac:dyDescent="0.35">
      <c r="A3598" s="3"/>
      <c r="B3598" s="4"/>
      <c r="C3598" s="4"/>
      <c r="D3598" s="4"/>
      <c r="E3598" s="4"/>
      <c r="F3598" s="4"/>
      <c r="G3598" s="4"/>
      <c r="H3598" s="4"/>
      <c r="I3598" s="4"/>
      <c r="J3598" s="4"/>
      <c r="K3598" s="4"/>
      <c r="L3598" s="4"/>
      <c r="M3598" s="4"/>
      <c r="N3598" s="4"/>
      <c r="O3598" s="4"/>
      <c r="P3598" s="4"/>
      <c r="Q3598" s="4"/>
      <c r="R3598" s="4"/>
      <c r="S3598" s="4"/>
      <c r="T3598" s="4"/>
      <c r="U3598" s="4"/>
      <c r="V3598" s="4"/>
      <c r="W3598" s="4"/>
      <c r="X3598" s="4"/>
      <c r="Y3598" s="4"/>
      <c r="Z3598" s="4"/>
      <c r="AA3598" s="4"/>
      <c r="AB3598" s="5"/>
    </row>
    <row r="3599" spans="1:28" x14ac:dyDescent="0.35">
      <c r="A3599" s="3"/>
      <c r="B3599" s="4"/>
      <c r="C3599" s="4"/>
      <c r="D3599" s="4"/>
      <c r="E3599" s="4"/>
      <c r="F3599" s="4"/>
      <c r="G3599" s="4"/>
      <c r="H3599" s="4"/>
      <c r="I3599" s="4"/>
      <c r="J3599" s="4"/>
      <c r="K3599" s="4"/>
      <c r="L3599" s="4"/>
      <c r="M3599" s="4"/>
      <c r="N3599" s="4"/>
      <c r="O3599" s="4"/>
      <c r="P3599" s="4"/>
      <c r="Q3599" s="4"/>
      <c r="R3599" s="4"/>
      <c r="S3599" s="4"/>
      <c r="T3599" s="4"/>
      <c r="U3599" s="4"/>
      <c r="V3599" s="4"/>
      <c r="W3599" s="4"/>
      <c r="X3599" s="4"/>
      <c r="Y3599" s="4"/>
      <c r="Z3599" s="4"/>
      <c r="AA3599" s="4"/>
      <c r="AB3599" s="5"/>
    </row>
    <row r="3600" spans="1:28" x14ac:dyDescent="0.35">
      <c r="A3600" s="3"/>
      <c r="B3600" s="4"/>
      <c r="C3600" s="4"/>
      <c r="D3600" s="4"/>
      <c r="E3600" s="4"/>
      <c r="F3600" s="4"/>
      <c r="G3600" s="4"/>
      <c r="H3600" s="4"/>
      <c r="I3600" s="4"/>
      <c r="J3600" s="4"/>
      <c r="K3600" s="4"/>
      <c r="L3600" s="4"/>
      <c r="M3600" s="4"/>
      <c r="N3600" s="4"/>
      <c r="O3600" s="4"/>
      <c r="P3600" s="4"/>
      <c r="Q3600" s="4"/>
      <c r="R3600" s="4"/>
      <c r="S3600" s="4"/>
      <c r="T3600" s="4"/>
      <c r="U3600" s="4"/>
      <c r="V3600" s="4"/>
      <c r="W3600" s="4"/>
      <c r="X3600" s="4"/>
      <c r="Y3600" s="4"/>
      <c r="Z3600" s="4"/>
      <c r="AA3600" s="4"/>
      <c r="AB3600" s="5"/>
    </row>
    <row r="3601" spans="1:28" x14ac:dyDescent="0.35">
      <c r="A3601" s="3"/>
      <c r="B3601" s="4"/>
      <c r="C3601" s="4"/>
      <c r="D3601" s="4"/>
      <c r="E3601" s="4"/>
      <c r="F3601" s="4"/>
      <c r="G3601" s="4"/>
      <c r="H3601" s="4"/>
      <c r="I3601" s="4"/>
      <c r="J3601" s="4"/>
      <c r="K3601" s="4"/>
      <c r="L3601" s="4"/>
      <c r="M3601" s="4"/>
      <c r="N3601" s="4"/>
      <c r="O3601" s="4"/>
      <c r="P3601" s="4"/>
      <c r="Q3601" s="4"/>
      <c r="R3601" s="4"/>
      <c r="S3601" s="4"/>
      <c r="T3601" s="4"/>
      <c r="U3601" s="4"/>
      <c r="V3601" s="4"/>
      <c r="W3601" s="4"/>
      <c r="X3601" s="4"/>
      <c r="Y3601" s="4"/>
      <c r="Z3601" s="4"/>
      <c r="AA3601" s="4"/>
      <c r="AB3601" s="5"/>
    </row>
    <row r="3602" spans="1:28" x14ac:dyDescent="0.35">
      <c r="A3602" s="3"/>
      <c r="B3602" s="4"/>
      <c r="C3602" s="4"/>
      <c r="D3602" s="4"/>
      <c r="E3602" s="4"/>
      <c r="F3602" s="4"/>
      <c r="G3602" s="4"/>
      <c r="H3602" s="4"/>
      <c r="I3602" s="4"/>
      <c r="J3602" s="4"/>
      <c r="K3602" s="4"/>
      <c r="L3602" s="4"/>
      <c r="M3602" s="4"/>
      <c r="N3602" s="4"/>
      <c r="O3602" s="4"/>
      <c r="P3602" s="4"/>
      <c r="Q3602" s="4"/>
      <c r="R3602" s="4"/>
      <c r="S3602" s="4"/>
      <c r="T3602" s="4"/>
      <c r="U3602" s="4"/>
      <c r="V3602" s="4"/>
      <c r="W3602" s="4"/>
      <c r="X3602" s="4"/>
      <c r="Y3602" s="4"/>
      <c r="Z3602" s="4"/>
      <c r="AA3602" s="4"/>
      <c r="AB3602" s="5"/>
    </row>
    <row r="3603" spans="1:28" x14ac:dyDescent="0.35">
      <c r="A3603" s="3"/>
      <c r="B3603" s="4"/>
      <c r="C3603" s="4"/>
      <c r="D3603" s="4"/>
      <c r="E3603" s="4"/>
      <c r="F3603" s="4"/>
      <c r="G3603" s="4"/>
      <c r="H3603" s="4"/>
      <c r="I3603" s="4"/>
      <c r="J3603" s="4"/>
      <c r="K3603" s="4"/>
      <c r="L3603" s="4"/>
      <c r="M3603" s="4"/>
      <c r="N3603" s="4"/>
      <c r="O3603" s="4"/>
      <c r="P3603" s="4"/>
      <c r="Q3603" s="4"/>
      <c r="R3603" s="4"/>
      <c r="S3603" s="4"/>
      <c r="T3603" s="4"/>
      <c r="U3603" s="4"/>
      <c r="V3603" s="4"/>
      <c r="W3603" s="4"/>
      <c r="X3603" s="4"/>
      <c r="Y3603" s="4"/>
      <c r="Z3603" s="4"/>
      <c r="AA3603" s="4"/>
      <c r="AB3603" s="5"/>
    </row>
    <row r="3604" spans="1:28" x14ac:dyDescent="0.35">
      <c r="A3604" s="3"/>
      <c r="B3604" s="4"/>
      <c r="C3604" s="4"/>
      <c r="D3604" s="4"/>
      <c r="E3604" s="4"/>
      <c r="F3604" s="4"/>
      <c r="G3604" s="4"/>
      <c r="H3604" s="4"/>
      <c r="I3604" s="4"/>
      <c r="J3604" s="4"/>
      <c r="K3604" s="4"/>
      <c r="L3604" s="4"/>
      <c r="M3604" s="4"/>
      <c r="N3604" s="4"/>
      <c r="O3604" s="4"/>
      <c r="P3604" s="4"/>
      <c r="Q3604" s="4"/>
      <c r="R3604" s="4"/>
      <c r="S3604" s="4"/>
      <c r="T3604" s="4"/>
      <c r="U3604" s="4"/>
      <c r="V3604" s="4"/>
      <c r="W3604" s="4"/>
      <c r="X3604" s="4"/>
      <c r="Y3604" s="4"/>
      <c r="Z3604" s="4"/>
      <c r="AA3604" s="4"/>
      <c r="AB3604" s="5"/>
    </row>
    <row r="3605" spans="1:28" x14ac:dyDescent="0.35">
      <c r="A3605" s="3"/>
      <c r="B3605" s="4"/>
      <c r="C3605" s="4"/>
      <c r="D3605" s="4"/>
      <c r="E3605" s="4"/>
      <c r="F3605" s="4"/>
      <c r="G3605" s="4"/>
      <c r="H3605" s="4"/>
      <c r="I3605" s="4"/>
      <c r="J3605" s="4"/>
      <c r="K3605" s="4"/>
      <c r="L3605" s="4"/>
      <c r="M3605" s="4"/>
      <c r="N3605" s="4"/>
      <c r="O3605" s="4"/>
      <c r="P3605" s="4"/>
      <c r="Q3605" s="4"/>
      <c r="R3605" s="4"/>
      <c r="S3605" s="4"/>
      <c r="T3605" s="4"/>
      <c r="U3605" s="4"/>
      <c r="V3605" s="4"/>
      <c r="W3605" s="4"/>
      <c r="X3605" s="4"/>
      <c r="Y3605" s="4"/>
      <c r="Z3605" s="4"/>
      <c r="AA3605" s="4"/>
      <c r="AB3605" s="5"/>
    </row>
    <row r="3606" spans="1:28" x14ac:dyDescent="0.35">
      <c r="A3606" s="3"/>
      <c r="B3606" s="4"/>
      <c r="C3606" s="4"/>
      <c r="D3606" s="4"/>
      <c r="E3606" s="4"/>
      <c r="F3606" s="4"/>
      <c r="G3606" s="4"/>
      <c r="H3606" s="4"/>
      <c r="I3606" s="4"/>
      <c r="J3606" s="4"/>
      <c r="K3606" s="4"/>
      <c r="L3606" s="4"/>
      <c r="M3606" s="4"/>
      <c r="N3606" s="4"/>
      <c r="O3606" s="4"/>
      <c r="P3606" s="4"/>
      <c r="Q3606" s="4"/>
      <c r="R3606" s="4"/>
      <c r="S3606" s="4"/>
      <c r="T3606" s="4"/>
      <c r="U3606" s="4"/>
      <c r="V3606" s="4"/>
      <c r="W3606" s="4"/>
      <c r="X3606" s="4"/>
      <c r="Y3606" s="4"/>
      <c r="Z3606" s="4"/>
      <c r="AA3606" s="4"/>
      <c r="AB3606" s="5"/>
    </row>
    <row r="3607" spans="1:28" x14ac:dyDescent="0.35">
      <c r="A3607" s="3"/>
      <c r="B3607" s="4"/>
      <c r="C3607" s="4"/>
      <c r="D3607" s="4"/>
      <c r="E3607" s="4"/>
      <c r="F3607" s="4"/>
      <c r="G3607" s="4"/>
      <c r="H3607" s="4"/>
      <c r="I3607" s="4"/>
      <c r="J3607" s="4"/>
      <c r="K3607" s="4"/>
      <c r="L3607" s="4"/>
      <c r="M3607" s="4"/>
      <c r="N3607" s="4"/>
      <c r="O3607" s="4"/>
      <c r="P3607" s="4"/>
      <c r="Q3607" s="4"/>
      <c r="R3607" s="4"/>
      <c r="S3607" s="4"/>
      <c r="T3607" s="4"/>
      <c r="U3607" s="4"/>
      <c r="V3607" s="4"/>
      <c r="W3607" s="4"/>
      <c r="X3607" s="4"/>
      <c r="Y3607" s="4"/>
      <c r="Z3607" s="4"/>
      <c r="AA3607" s="4"/>
      <c r="AB3607" s="5"/>
    </row>
    <row r="3608" spans="1:28" x14ac:dyDescent="0.35">
      <c r="A3608" s="3"/>
      <c r="B3608" s="4"/>
      <c r="C3608" s="4"/>
      <c r="D3608" s="4"/>
      <c r="E3608" s="4"/>
      <c r="F3608" s="4"/>
      <c r="G3608" s="4"/>
      <c r="H3608" s="4"/>
      <c r="I3608" s="4"/>
      <c r="J3608" s="4"/>
      <c r="K3608" s="4"/>
      <c r="L3608" s="4"/>
      <c r="M3608" s="4"/>
      <c r="N3608" s="4"/>
      <c r="O3608" s="4"/>
      <c r="P3608" s="4"/>
      <c r="Q3608" s="4"/>
      <c r="R3608" s="4"/>
      <c r="S3608" s="4"/>
      <c r="T3608" s="4"/>
      <c r="U3608" s="4"/>
      <c r="V3608" s="4"/>
      <c r="W3608" s="4"/>
      <c r="X3608" s="4"/>
      <c r="Y3608" s="4"/>
      <c r="Z3608" s="4"/>
      <c r="AA3608" s="4"/>
      <c r="AB3608" s="5"/>
    </row>
    <row r="3609" spans="1:28" x14ac:dyDescent="0.35">
      <c r="A3609" s="3"/>
      <c r="B3609" s="4"/>
      <c r="C3609" s="4"/>
      <c r="D3609" s="4"/>
      <c r="E3609" s="4"/>
      <c r="F3609" s="4"/>
      <c r="G3609" s="4"/>
      <c r="H3609" s="4"/>
      <c r="I3609" s="4"/>
      <c r="J3609" s="4"/>
      <c r="K3609" s="4"/>
      <c r="L3609" s="4"/>
      <c r="M3609" s="4"/>
      <c r="N3609" s="4"/>
      <c r="O3609" s="4"/>
      <c r="P3609" s="4"/>
      <c r="Q3609" s="4"/>
      <c r="R3609" s="4"/>
      <c r="S3609" s="4"/>
      <c r="T3609" s="4"/>
      <c r="U3609" s="4"/>
      <c r="V3609" s="4"/>
      <c r="W3609" s="4"/>
      <c r="X3609" s="4"/>
      <c r="Y3609" s="4"/>
      <c r="Z3609" s="4"/>
      <c r="AA3609" s="4"/>
      <c r="AB3609" s="5"/>
    </row>
    <row r="3610" spans="1:28" x14ac:dyDescent="0.35">
      <c r="A3610" s="3"/>
      <c r="B3610" s="4"/>
      <c r="C3610" s="4"/>
      <c r="D3610" s="4"/>
      <c r="E3610" s="4"/>
      <c r="F3610" s="4"/>
      <c r="G3610" s="4"/>
      <c r="H3610" s="4"/>
      <c r="I3610" s="4"/>
      <c r="J3610" s="4"/>
      <c r="K3610" s="4"/>
      <c r="L3610" s="4"/>
      <c r="M3610" s="4"/>
      <c r="N3610" s="4"/>
      <c r="O3610" s="4"/>
      <c r="P3610" s="4"/>
      <c r="Q3610" s="4"/>
      <c r="R3610" s="4"/>
      <c r="S3610" s="4"/>
      <c r="T3610" s="4"/>
      <c r="U3610" s="4"/>
      <c r="V3610" s="4"/>
      <c r="W3610" s="4"/>
      <c r="X3610" s="4"/>
      <c r="Y3610" s="4"/>
      <c r="Z3610" s="4"/>
      <c r="AA3610" s="4"/>
      <c r="AB3610" s="5"/>
    </row>
    <row r="3611" spans="1:28" x14ac:dyDescent="0.35">
      <c r="A3611" s="3"/>
      <c r="B3611" s="4"/>
      <c r="C3611" s="4"/>
      <c r="D3611" s="4"/>
      <c r="E3611" s="4"/>
      <c r="F3611" s="4"/>
      <c r="G3611" s="4"/>
      <c r="H3611" s="4"/>
      <c r="I3611" s="4"/>
      <c r="J3611" s="4"/>
      <c r="K3611" s="4"/>
      <c r="L3611" s="4"/>
      <c r="M3611" s="4"/>
      <c r="N3611" s="4"/>
      <c r="O3611" s="4"/>
      <c r="P3611" s="4"/>
      <c r="Q3611" s="4"/>
      <c r="R3611" s="4"/>
      <c r="S3611" s="4"/>
      <c r="T3611" s="4"/>
      <c r="U3611" s="4"/>
      <c r="V3611" s="4"/>
      <c r="W3611" s="4"/>
      <c r="X3611" s="4"/>
      <c r="Y3611" s="4"/>
      <c r="Z3611" s="4"/>
      <c r="AA3611" s="4"/>
      <c r="AB3611" s="5"/>
    </row>
    <row r="3612" spans="1:28" x14ac:dyDescent="0.35">
      <c r="A3612" s="3"/>
      <c r="B3612" s="4"/>
      <c r="C3612" s="4"/>
      <c r="D3612" s="4"/>
      <c r="E3612" s="4"/>
      <c r="F3612" s="4"/>
      <c r="G3612" s="4"/>
      <c r="H3612" s="4"/>
      <c r="I3612" s="4"/>
      <c r="J3612" s="4"/>
      <c r="K3612" s="4"/>
      <c r="L3612" s="4"/>
      <c r="M3612" s="4"/>
      <c r="N3612" s="4"/>
      <c r="O3612" s="4"/>
      <c r="P3612" s="4"/>
      <c r="Q3612" s="4"/>
      <c r="R3612" s="4"/>
      <c r="S3612" s="4"/>
      <c r="T3612" s="4"/>
      <c r="U3612" s="4"/>
      <c r="V3612" s="4"/>
      <c r="W3612" s="4"/>
      <c r="X3612" s="4"/>
      <c r="Y3612" s="4"/>
      <c r="Z3612" s="4"/>
      <c r="AA3612" s="4"/>
      <c r="AB3612" s="5"/>
    </row>
    <row r="3613" spans="1:28" x14ac:dyDescent="0.35">
      <c r="A3613" s="3"/>
      <c r="B3613" s="4"/>
      <c r="C3613" s="4"/>
      <c r="D3613" s="4"/>
      <c r="E3613" s="4"/>
      <c r="F3613" s="4"/>
      <c r="G3613" s="4"/>
      <c r="H3613" s="4"/>
      <c r="I3613" s="4"/>
      <c r="J3613" s="4"/>
      <c r="K3613" s="4"/>
      <c r="L3613" s="4"/>
      <c r="M3613" s="4"/>
      <c r="N3613" s="4"/>
      <c r="O3613" s="4"/>
      <c r="P3613" s="4"/>
      <c r="Q3613" s="4"/>
      <c r="R3613" s="4"/>
      <c r="S3613" s="4"/>
      <c r="T3613" s="4"/>
      <c r="U3613" s="4"/>
      <c r="V3613" s="4"/>
      <c r="W3613" s="4"/>
      <c r="X3613" s="4"/>
      <c r="Y3613" s="4"/>
      <c r="Z3613" s="4"/>
      <c r="AA3613" s="4"/>
      <c r="AB3613" s="5"/>
    </row>
    <row r="3614" spans="1:28" x14ac:dyDescent="0.35">
      <c r="A3614" s="3"/>
      <c r="B3614" s="4"/>
      <c r="C3614" s="4"/>
      <c r="D3614" s="4"/>
      <c r="E3614" s="4"/>
      <c r="F3614" s="4"/>
      <c r="G3614" s="4"/>
      <c r="H3614" s="4"/>
      <c r="I3614" s="4"/>
      <c r="J3614" s="4"/>
      <c r="K3614" s="4"/>
      <c r="L3614" s="4"/>
      <c r="M3614" s="4"/>
      <c r="N3614" s="4"/>
      <c r="O3614" s="4"/>
      <c r="P3614" s="4"/>
      <c r="Q3614" s="4"/>
      <c r="R3614" s="4"/>
      <c r="S3614" s="4"/>
      <c r="T3614" s="4"/>
      <c r="U3614" s="4"/>
      <c r="V3614" s="4"/>
      <c r="W3614" s="4"/>
      <c r="X3614" s="4"/>
      <c r="Y3614" s="4"/>
      <c r="Z3614" s="4"/>
      <c r="AA3614" s="4"/>
      <c r="AB3614" s="5"/>
    </row>
    <row r="3615" spans="1:28" x14ac:dyDescent="0.35">
      <c r="A3615" s="3"/>
      <c r="B3615" s="4"/>
      <c r="C3615" s="4"/>
      <c r="D3615" s="4"/>
      <c r="E3615" s="4"/>
      <c r="F3615" s="4"/>
      <c r="G3615" s="4"/>
      <c r="H3615" s="4"/>
      <c r="I3615" s="4"/>
      <c r="J3615" s="4"/>
      <c r="K3615" s="4"/>
      <c r="L3615" s="4"/>
      <c r="M3615" s="4"/>
      <c r="N3615" s="4"/>
      <c r="O3615" s="4"/>
      <c r="P3615" s="4"/>
      <c r="Q3615" s="4"/>
      <c r="R3615" s="4"/>
      <c r="S3615" s="4"/>
      <c r="T3615" s="4"/>
      <c r="U3615" s="4"/>
      <c r="V3615" s="4"/>
      <c r="W3615" s="4"/>
      <c r="X3615" s="4"/>
      <c r="Y3615" s="4"/>
      <c r="Z3615" s="4"/>
      <c r="AA3615" s="4"/>
      <c r="AB3615" s="5"/>
    </row>
    <row r="3616" spans="1:28" x14ac:dyDescent="0.35">
      <c r="A3616" s="3"/>
      <c r="B3616" s="4"/>
      <c r="C3616" s="4"/>
      <c r="D3616" s="4"/>
      <c r="E3616" s="4"/>
      <c r="F3616" s="4"/>
      <c r="G3616" s="4"/>
      <c r="H3616" s="4"/>
      <c r="I3616" s="4"/>
      <c r="J3616" s="4"/>
      <c r="K3616" s="4"/>
      <c r="L3616" s="4"/>
      <c r="M3616" s="4"/>
      <c r="N3616" s="4"/>
      <c r="O3616" s="4"/>
      <c r="P3616" s="4"/>
      <c r="Q3616" s="4"/>
      <c r="R3616" s="4"/>
      <c r="S3616" s="4"/>
      <c r="T3616" s="4"/>
      <c r="U3616" s="4"/>
      <c r="V3616" s="4"/>
      <c r="W3616" s="4"/>
      <c r="X3616" s="4"/>
      <c r="Y3616" s="4"/>
      <c r="Z3616" s="4"/>
      <c r="AA3616" s="4"/>
      <c r="AB3616" s="5"/>
    </row>
    <row r="3617" spans="1:28" x14ac:dyDescent="0.35">
      <c r="A3617" s="3"/>
      <c r="B3617" s="4"/>
      <c r="C3617" s="4"/>
      <c r="D3617" s="4"/>
      <c r="E3617" s="4"/>
      <c r="F3617" s="4"/>
      <c r="G3617" s="4"/>
      <c r="H3617" s="4"/>
      <c r="I3617" s="4"/>
      <c r="J3617" s="4"/>
      <c r="K3617" s="4"/>
      <c r="L3617" s="4"/>
      <c r="M3617" s="4"/>
      <c r="N3617" s="4"/>
      <c r="O3617" s="4"/>
      <c r="P3617" s="4"/>
      <c r="Q3617" s="4"/>
      <c r="R3617" s="4"/>
      <c r="S3617" s="4"/>
      <c r="T3617" s="4"/>
      <c r="U3617" s="4"/>
      <c r="V3617" s="4"/>
      <c r="W3617" s="4"/>
      <c r="X3617" s="4"/>
      <c r="Y3617" s="4"/>
      <c r="Z3617" s="4"/>
      <c r="AA3617" s="4"/>
      <c r="AB3617" s="5"/>
    </row>
    <row r="3618" spans="1:28" x14ac:dyDescent="0.35">
      <c r="A3618" s="3"/>
      <c r="B3618" s="4"/>
      <c r="C3618" s="4"/>
      <c r="D3618" s="4"/>
      <c r="E3618" s="4"/>
      <c r="F3618" s="4"/>
      <c r="G3618" s="4"/>
      <c r="H3618" s="4"/>
      <c r="I3618" s="4"/>
      <c r="J3618" s="4"/>
      <c r="K3618" s="4"/>
      <c r="L3618" s="4"/>
      <c r="M3618" s="4"/>
      <c r="N3618" s="4"/>
      <c r="O3618" s="4"/>
      <c r="P3618" s="4"/>
      <c r="Q3618" s="4"/>
      <c r="R3618" s="4"/>
      <c r="S3618" s="4"/>
      <c r="T3618" s="4"/>
      <c r="U3618" s="4"/>
      <c r="V3618" s="4"/>
      <c r="W3618" s="4"/>
      <c r="X3618" s="4"/>
      <c r="Y3618" s="4"/>
      <c r="Z3618" s="4"/>
      <c r="AA3618" s="4"/>
      <c r="AB3618" s="5"/>
    </row>
    <row r="3619" spans="1:28" x14ac:dyDescent="0.35">
      <c r="A3619" s="3"/>
      <c r="B3619" s="4"/>
      <c r="C3619" s="4"/>
      <c r="D3619" s="4"/>
      <c r="E3619" s="4"/>
      <c r="F3619" s="4"/>
      <c r="G3619" s="4"/>
      <c r="H3619" s="4"/>
      <c r="I3619" s="4"/>
      <c r="J3619" s="4"/>
      <c r="K3619" s="4"/>
      <c r="L3619" s="4"/>
      <c r="M3619" s="4"/>
      <c r="N3619" s="4"/>
      <c r="O3619" s="4"/>
      <c r="P3619" s="4"/>
      <c r="Q3619" s="4"/>
      <c r="R3619" s="4"/>
      <c r="S3619" s="4"/>
      <c r="T3619" s="4"/>
      <c r="U3619" s="4"/>
      <c r="V3619" s="4"/>
      <c r="W3619" s="4"/>
      <c r="X3619" s="4"/>
      <c r="Y3619" s="4"/>
      <c r="Z3619" s="4"/>
      <c r="AA3619" s="4"/>
      <c r="AB3619" s="5"/>
    </row>
    <row r="3620" spans="1:28" x14ac:dyDescent="0.35">
      <c r="A3620" s="3"/>
      <c r="B3620" s="4"/>
      <c r="C3620" s="4"/>
      <c r="D3620" s="4"/>
      <c r="E3620" s="4"/>
      <c r="F3620" s="4"/>
      <c r="G3620" s="4"/>
      <c r="H3620" s="4"/>
      <c r="I3620" s="4"/>
      <c r="J3620" s="4"/>
      <c r="K3620" s="4"/>
      <c r="L3620" s="4"/>
      <c r="M3620" s="4"/>
      <c r="N3620" s="4"/>
      <c r="O3620" s="4"/>
      <c r="P3620" s="4"/>
      <c r="Q3620" s="4"/>
      <c r="R3620" s="4"/>
      <c r="S3620" s="4"/>
      <c r="T3620" s="4"/>
      <c r="U3620" s="4"/>
      <c r="V3620" s="4"/>
      <c r="W3620" s="4"/>
      <c r="X3620" s="4"/>
      <c r="Y3620" s="4"/>
      <c r="Z3620" s="4"/>
      <c r="AA3620" s="4"/>
      <c r="AB3620" s="5"/>
    </row>
    <row r="3621" spans="1:28" x14ac:dyDescent="0.35">
      <c r="A3621" s="3"/>
      <c r="B3621" s="4"/>
      <c r="C3621" s="4"/>
      <c r="D3621" s="4"/>
      <c r="E3621" s="4"/>
      <c r="F3621" s="4"/>
      <c r="G3621" s="4"/>
      <c r="H3621" s="4"/>
      <c r="I3621" s="4"/>
      <c r="J3621" s="4"/>
      <c r="K3621" s="4"/>
      <c r="L3621" s="4"/>
      <c r="M3621" s="4"/>
      <c r="N3621" s="4"/>
      <c r="O3621" s="4"/>
      <c r="P3621" s="4"/>
      <c r="Q3621" s="4"/>
      <c r="R3621" s="4"/>
      <c r="S3621" s="4"/>
      <c r="T3621" s="4"/>
      <c r="U3621" s="4"/>
      <c r="V3621" s="4"/>
      <c r="W3621" s="4"/>
      <c r="X3621" s="4"/>
      <c r="Y3621" s="4"/>
      <c r="Z3621" s="4"/>
      <c r="AA3621" s="4"/>
      <c r="AB3621" s="5"/>
    </row>
    <row r="3622" spans="1:28" x14ac:dyDescent="0.35">
      <c r="A3622" s="3"/>
      <c r="B3622" s="4"/>
      <c r="C3622" s="4"/>
      <c r="D3622" s="4"/>
      <c r="E3622" s="4"/>
      <c r="F3622" s="4"/>
      <c r="G3622" s="4"/>
      <c r="H3622" s="4"/>
      <c r="I3622" s="4"/>
      <c r="J3622" s="4"/>
      <c r="K3622" s="4"/>
      <c r="L3622" s="4"/>
      <c r="M3622" s="4"/>
      <c r="N3622" s="4"/>
      <c r="O3622" s="4"/>
      <c r="P3622" s="4"/>
      <c r="Q3622" s="4"/>
      <c r="R3622" s="4"/>
      <c r="S3622" s="4"/>
      <c r="T3622" s="4"/>
      <c r="U3622" s="4"/>
      <c r="V3622" s="4"/>
      <c r="W3622" s="4"/>
      <c r="X3622" s="4"/>
      <c r="Y3622" s="4"/>
      <c r="Z3622" s="4"/>
      <c r="AA3622" s="4"/>
      <c r="AB3622" s="5"/>
    </row>
    <row r="3623" spans="1:28" x14ac:dyDescent="0.35">
      <c r="A3623" s="3"/>
      <c r="B3623" s="4"/>
      <c r="C3623" s="4"/>
      <c r="D3623" s="4"/>
      <c r="E3623" s="4"/>
      <c r="F3623" s="4"/>
      <c r="G3623" s="4"/>
      <c r="H3623" s="4"/>
      <c r="I3623" s="4"/>
      <c r="J3623" s="4"/>
      <c r="K3623" s="4"/>
      <c r="L3623" s="4"/>
      <c r="M3623" s="4"/>
      <c r="N3623" s="4"/>
      <c r="O3623" s="4"/>
      <c r="P3623" s="4"/>
      <c r="Q3623" s="4"/>
      <c r="R3623" s="4"/>
      <c r="S3623" s="4"/>
      <c r="T3623" s="4"/>
      <c r="U3623" s="4"/>
      <c r="V3623" s="4"/>
      <c r="W3623" s="4"/>
      <c r="X3623" s="4"/>
      <c r="Y3623" s="4"/>
      <c r="Z3623" s="4"/>
      <c r="AA3623" s="4"/>
      <c r="AB3623" s="5"/>
    </row>
    <row r="3624" spans="1:28" x14ac:dyDescent="0.35">
      <c r="A3624" s="3"/>
      <c r="B3624" s="4"/>
      <c r="C3624" s="4"/>
      <c r="D3624" s="4"/>
      <c r="E3624" s="4"/>
      <c r="F3624" s="4"/>
      <c r="G3624" s="4"/>
      <c r="H3624" s="4"/>
      <c r="I3624" s="4"/>
      <c r="J3624" s="4"/>
      <c r="K3624" s="4"/>
      <c r="L3624" s="4"/>
      <c r="M3624" s="4"/>
      <c r="N3624" s="4"/>
      <c r="O3624" s="4"/>
      <c r="P3624" s="4"/>
      <c r="Q3624" s="4"/>
      <c r="R3624" s="4"/>
      <c r="S3624" s="4"/>
      <c r="T3624" s="4"/>
      <c r="U3624" s="4"/>
      <c r="V3624" s="4"/>
      <c r="W3624" s="4"/>
      <c r="X3624" s="4"/>
      <c r="Y3624" s="4"/>
      <c r="Z3624" s="4"/>
      <c r="AA3624" s="4"/>
      <c r="AB3624" s="5"/>
    </row>
    <row r="3625" spans="1:28" x14ac:dyDescent="0.35">
      <c r="A3625" s="3"/>
      <c r="B3625" s="4"/>
      <c r="C3625" s="4"/>
      <c r="D3625" s="4"/>
      <c r="E3625" s="4"/>
      <c r="F3625" s="4"/>
      <c r="G3625" s="4"/>
      <c r="H3625" s="4"/>
      <c r="I3625" s="4"/>
      <c r="J3625" s="4"/>
      <c r="K3625" s="4"/>
      <c r="L3625" s="4"/>
      <c r="M3625" s="4"/>
      <c r="N3625" s="4"/>
      <c r="O3625" s="4"/>
      <c r="P3625" s="4"/>
      <c r="Q3625" s="4"/>
      <c r="R3625" s="4"/>
      <c r="S3625" s="4"/>
      <c r="T3625" s="4"/>
      <c r="U3625" s="4"/>
      <c r="V3625" s="4"/>
      <c r="W3625" s="4"/>
      <c r="X3625" s="4"/>
      <c r="Y3625" s="4"/>
      <c r="Z3625" s="4"/>
      <c r="AA3625" s="4"/>
      <c r="AB3625" s="5"/>
    </row>
    <row r="3626" spans="1:28" x14ac:dyDescent="0.35">
      <c r="A3626" s="3"/>
      <c r="B3626" s="4"/>
      <c r="C3626" s="4"/>
      <c r="D3626" s="4"/>
      <c r="E3626" s="4"/>
      <c r="F3626" s="4"/>
      <c r="G3626" s="4"/>
      <c r="H3626" s="4"/>
      <c r="I3626" s="4"/>
      <c r="J3626" s="4"/>
      <c r="K3626" s="4"/>
      <c r="L3626" s="4"/>
      <c r="M3626" s="4"/>
      <c r="N3626" s="4"/>
      <c r="O3626" s="4"/>
      <c r="P3626" s="4"/>
      <c r="Q3626" s="4"/>
      <c r="R3626" s="4"/>
      <c r="S3626" s="4"/>
      <c r="T3626" s="4"/>
      <c r="U3626" s="4"/>
      <c r="V3626" s="4"/>
      <c r="W3626" s="4"/>
      <c r="X3626" s="4"/>
      <c r="Y3626" s="4"/>
      <c r="Z3626" s="4"/>
      <c r="AA3626" s="4"/>
      <c r="AB3626" s="5"/>
    </row>
    <row r="3627" spans="1:28" x14ac:dyDescent="0.35">
      <c r="A3627" s="3"/>
      <c r="B3627" s="4"/>
      <c r="C3627" s="4"/>
      <c r="D3627" s="4"/>
      <c r="E3627" s="4"/>
      <c r="F3627" s="4"/>
      <c r="G3627" s="4"/>
      <c r="H3627" s="4"/>
      <c r="I3627" s="4"/>
      <c r="J3627" s="4"/>
      <c r="K3627" s="4"/>
      <c r="L3627" s="4"/>
      <c r="M3627" s="4"/>
      <c r="N3627" s="4"/>
      <c r="O3627" s="4"/>
      <c r="P3627" s="4"/>
      <c r="Q3627" s="4"/>
      <c r="R3627" s="4"/>
      <c r="S3627" s="4"/>
      <c r="T3627" s="4"/>
      <c r="U3627" s="4"/>
      <c r="V3627" s="4"/>
      <c r="W3627" s="4"/>
      <c r="X3627" s="4"/>
      <c r="Y3627" s="4"/>
      <c r="Z3627" s="4"/>
      <c r="AA3627" s="4"/>
      <c r="AB3627" s="5"/>
    </row>
    <row r="3628" spans="1:28" x14ac:dyDescent="0.35">
      <c r="A3628" s="3"/>
      <c r="B3628" s="4"/>
      <c r="C3628" s="4"/>
      <c r="D3628" s="4"/>
      <c r="E3628" s="4"/>
      <c r="F3628" s="4"/>
      <c r="G3628" s="4"/>
      <c r="H3628" s="4"/>
      <c r="I3628" s="4"/>
      <c r="J3628" s="4"/>
      <c r="K3628" s="4"/>
      <c r="L3628" s="4"/>
      <c r="M3628" s="4"/>
      <c r="N3628" s="4"/>
      <c r="O3628" s="4"/>
      <c r="P3628" s="4"/>
      <c r="Q3628" s="4"/>
      <c r="R3628" s="4"/>
      <c r="S3628" s="4"/>
      <c r="T3628" s="4"/>
      <c r="U3628" s="4"/>
      <c r="V3628" s="4"/>
      <c r="W3628" s="4"/>
      <c r="X3628" s="4"/>
      <c r="Y3628" s="4"/>
      <c r="Z3628" s="4"/>
      <c r="AA3628" s="4"/>
      <c r="AB3628" s="5"/>
    </row>
    <row r="3629" spans="1:28" x14ac:dyDescent="0.35">
      <c r="A3629" s="3"/>
      <c r="B3629" s="4"/>
      <c r="C3629" s="4"/>
      <c r="D3629" s="4"/>
      <c r="E3629" s="4"/>
      <c r="F3629" s="4"/>
      <c r="G3629" s="4"/>
      <c r="H3629" s="4"/>
      <c r="I3629" s="4"/>
      <c r="J3629" s="4"/>
      <c r="K3629" s="4"/>
      <c r="L3629" s="4"/>
      <c r="M3629" s="4"/>
      <c r="N3629" s="4"/>
      <c r="O3629" s="4"/>
      <c r="P3629" s="4"/>
      <c r="Q3629" s="4"/>
      <c r="R3629" s="4"/>
      <c r="S3629" s="4"/>
      <c r="T3629" s="4"/>
      <c r="U3629" s="4"/>
      <c r="V3629" s="4"/>
      <c r="W3629" s="4"/>
      <c r="X3629" s="4"/>
      <c r="Y3629" s="4"/>
      <c r="Z3629" s="4"/>
      <c r="AA3629" s="4"/>
      <c r="AB3629" s="5"/>
    </row>
    <row r="3630" spans="1:28" x14ac:dyDescent="0.35">
      <c r="A3630" s="3"/>
      <c r="B3630" s="4"/>
      <c r="C3630" s="4"/>
      <c r="D3630" s="4"/>
      <c r="E3630" s="4"/>
      <c r="F3630" s="4"/>
      <c r="G3630" s="4"/>
      <c r="H3630" s="4"/>
      <c r="I3630" s="4"/>
      <c r="J3630" s="4"/>
      <c r="K3630" s="4"/>
      <c r="L3630" s="4"/>
      <c r="M3630" s="4"/>
      <c r="N3630" s="4"/>
      <c r="O3630" s="4"/>
      <c r="P3630" s="4"/>
      <c r="Q3630" s="4"/>
      <c r="R3630" s="4"/>
      <c r="S3630" s="4"/>
      <c r="T3630" s="4"/>
      <c r="U3630" s="4"/>
      <c r="V3630" s="4"/>
      <c r="W3630" s="4"/>
      <c r="X3630" s="4"/>
      <c r="Y3630" s="4"/>
      <c r="Z3630" s="4"/>
      <c r="AA3630" s="4"/>
      <c r="AB3630" s="5"/>
    </row>
    <row r="3631" spans="1:28" x14ac:dyDescent="0.35">
      <c r="A3631" s="3"/>
      <c r="B3631" s="4"/>
      <c r="C3631" s="4"/>
      <c r="D3631" s="4"/>
      <c r="E3631" s="4"/>
      <c r="F3631" s="4"/>
      <c r="G3631" s="4"/>
      <c r="H3631" s="4"/>
      <c r="I3631" s="4"/>
      <c r="J3631" s="4"/>
      <c r="K3631" s="4"/>
      <c r="L3631" s="4"/>
      <c r="M3631" s="4"/>
      <c r="N3631" s="4"/>
      <c r="O3631" s="4"/>
      <c r="P3631" s="4"/>
      <c r="Q3631" s="4"/>
      <c r="R3631" s="4"/>
      <c r="S3631" s="4"/>
      <c r="T3631" s="4"/>
      <c r="U3631" s="4"/>
      <c r="V3631" s="4"/>
      <c r="W3631" s="4"/>
      <c r="X3631" s="4"/>
      <c r="Y3631" s="4"/>
      <c r="Z3631" s="4"/>
      <c r="AA3631" s="4"/>
      <c r="AB3631" s="5"/>
    </row>
    <row r="3632" spans="1:28" x14ac:dyDescent="0.35">
      <c r="A3632" s="3"/>
      <c r="B3632" s="4"/>
      <c r="C3632" s="4"/>
      <c r="D3632" s="4"/>
      <c r="E3632" s="4"/>
      <c r="F3632" s="4"/>
      <c r="G3632" s="4"/>
      <c r="H3632" s="4"/>
      <c r="I3632" s="4"/>
      <c r="J3632" s="4"/>
      <c r="K3632" s="4"/>
      <c r="L3632" s="4"/>
      <c r="M3632" s="4"/>
      <c r="N3632" s="4"/>
      <c r="O3632" s="4"/>
      <c r="P3632" s="4"/>
      <c r="Q3632" s="4"/>
      <c r="R3632" s="4"/>
      <c r="S3632" s="4"/>
      <c r="T3632" s="4"/>
      <c r="U3632" s="4"/>
      <c r="V3632" s="4"/>
      <c r="W3632" s="4"/>
      <c r="X3632" s="4"/>
      <c r="Y3632" s="4"/>
      <c r="Z3632" s="4"/>
      <c r="AA3632" s="4"/>
      <c r="AB3632" s="5"/>
    </row>
    <row r="3633" spans="1:28" x14ac:dyDescent="0.35">
      <c r="A3633" s="3"/>
      <c r="B3633" s="4"/>
      <c r="C3633" s="4"/>
      <c r="D3633" s="4"/>
      <c r="E3633" s="4"/>
      <c r="F3633" s="4"/>
      <c r="G3633" s="4"/>
      <c r="H3633" s="4"/>
      <c r="I3633" s="4"/>
      <c r="J3633" s="4"/>
      <c r="K3633" s="4"/>
      <c r="L3633" s="4"/>
      <c r="M3633" s="4"/>
      <c r="N3633" s="4"/>
      <c r="O3633" s="4"/>
      <c r="P3633" s="4"/>
      <c r="Q3633" s="4"/>
      <c r="R3633" s="4"/>
      <c r="S3633" s="4"/>
      <c r="T3633" s="4"/>
      <c r="U3633" s="4"/>
      <c r="V3633" s="4"/>
      <c r="W3633" s="4"/>
      <c r="X3633" s="4"/>
      <c r="Y3633" s="4"/>
      <c r="Z3633" s="4"/>
      <c r="AA3633" s="4"/>
      <c r="AB3633" s="5"/>
    </row>
    <row r="3634" spans="1:28" x14ac:dyDescent="0.35">
      <c r="A3634" s="3"/>
      <c r="B3634" s="4"/>
      <c r="C3634" s="4"/>
      <c r="D3634" s="4"/>
      <c r="E3634" s="4"/>
      <c r="F3634" s="4"/>
      <c r="G3634" s="4"/>
      <c r="H3634" s="4"/>
      <c r="I3634" s="4"/>
      <c r="J3634" s="4"/>
      <c r="K3634" s="4"/>
      <c r="L3634" s="4"/>
      <c r="M3634" s="4"/>
      <c r="N3634" s="4"/>
      <c r="O3634" s="4"/>
      <c r="P3634" s="4"/>
      <c r="Q3634" s="4"/>
      <c r="R3634" s="4"/>
      <c r="S3634" s="4"/>
      <c r="T3634" s="4"/>
      <c r="U3634" s="4"/>
      <c r="V3634" s="4"/>
      <c r="W3634" s="4"/>
      <c r="X3634" s="4"/>
      <c r="Y3634" s="4"/>
      <c r="Z3634" s="4"/>
      <c r="AA3634" s="4"/>
      <c r="AB3634" s="5"/>
    </row>
    <row r="3635" spans="1:28" x14ac:dyDescent="0.35">
      <c r="A3635" s="3"/>
      <c r="B3635" s="4"/>
      <c r="C3635" s="4"/>
      <c r="D3635" s="4"/>
      <c r="E3635" s="4"/>
      <c r="F3635" s="4"/>
      <c r="G3635" s="4"/>
      <c r="H3635" s="4"/>
      <c r="I3635" s="4"/>
      <c r="J3635" s="4"/>
      <c r="K3635" s="4"/>
      <c r="L3635" s="4"/>
      <c r="M3635" s="4"/>
      <c r="N3635" s="4"/>
      <c r="O3635" s="4"/>
      <c r="P3635" s="4"/>
      <c r="Q3635" s="4"/>
      <c r="R3635" s="4"/>
      <c r="S3635" s="4"/>
      <c r="T3635" s="4"/>
      <c r="U3635" s="4"/>
      <c r="V3635" s="4"/>
      <c r="W3635" s="4"/>
      <c r="X3635" s="4"/>
      <c r="Y3635" s="4"/>
      <c r="Z3635" s="4"/>
      <c r="AA3635" s="4"/>
      <c r="AB3635" s="5"/>
    </row>
    <row r="3636" spans="1:28" x14ac:dyDescent="0.35">
      <c r="A3636" s="3"/>
      <c r="B3636" s="4"/>
      <c r="C3636" s="4"/>
      <c r="D3636" s="4"/>
      <c r="E3636" s="4"/>
      <c r="F3636" s="4"/>
      <c r="G3636" s="4"/>
      <c r="H3636" s="4"/>
      <c r="I3636" s="4"/>
      <c r="J3636" s="4"/>
      <c r="K3636" s="4"/>
      <c r="L3636" s="4"/>
      <c r="M3636" s="4"/>
      <c r="N3636" s="4"/>
      <c r="O3636" s="4"/>
      <c r="P3636" s="4"/>
      <c r="Q3636" s="4"/>
      <c r="R3636" s="4"/>
      <c r="S3636" s="4"/>
      <c r="T3636" s="4"/>
      <c r="U3636" s="4"/>
      <c r="V3636" s="4"/>
      <c r="W3636" s="4"/>
      <c r="X3636" s="4"/>
      <c r="Y3636" s="4"/>
      <c r="Z3636" s="4"/>
      <c r="AA3636" s="4"/>
      <c r="AB3636" s="5"/>
    </row>
    <row r="3637" spans="1:28" x14ac:dyDescent="0.35">
      <c r="A3637" s="3"/>
      <c r="B3637" s="4"/>
      <c r="C3637" s="4"/>
      <c r="D3637" s="4"/>
      <c r="E3637" s="4"/>
      <c r="F3637" s="4"/>
      <c r="G3637" s="4"/>
      <c r="H3637" s="4"/>
      <c r="I3637" s="4"/>
      <c r="J3637" s="4"/>
      <c r="K3637" s="4"/>
      <c r="L3637" s="4"/>
      <c r="M3637" s="4"/>
      <c r="N3637" s="4"/>
      <c r="O3637" s="4"/>
      <c r="P3637" s="4"/>
      <c r="Q3637" s="4"/>
      <c r="R3637" s="4"/>
      <c r="S3637" s="4"/>
      <c r="T3637" s="4"/>
      <c r="U3637" s="4"/>
      <c r="V3637" s="4"/>
      <c r="W3637" s="4"/>
      <c r="X3637" s="4"/>
      <c r="Y3637" s="4"/>
      <c r="Z3637" s="4"/>
      <c r="AA3637" s="4"/>
      <c r="AB3637" s="5"/>
    </row>
    <row r="3638" spans="1:28" x14ac:dyDescent="0.35">
      <c r="A3638" s="3"/>
      <c r="B3638" s="4"/>
      <c r="C3638" s="4"/>
      <c r="D3638" s="4"/>
      <c r="E3638" s="4"/>
      <c r="F3638" s="4"/>
      <c r="G3638" s="4"/>
      <c r="H3638" s="4"/>
      <c r="I3638" s="4"/>
      <c r="J3638" s="4"/>
      <c r="K3638" s="4"/>
      <c r="L3638" s="4"/>
      <c r="M3638" s="4"/>
      <c r="N3638" s="4"/>
      <c r="O3638" s="4"/>
      <c r="P3638" s="4"/>
      <c r="Q3638" s="4"/>
      <c r="R3638" s="4"/>
      <c r="S3638" s="4"/>
      <c r="T3638" s="4"/>
      <c r="U3638" s="4"/>
      <c r="V3638" s="4"/>
      <c r="W3638" s="4"/>
      <c r="X3638" s="4"/>
      <c r="Y3638" s="4"/>
      <c r="Z3638" s="4"/>
      <c r="AA3638" s="4"/>
      <c r="AB3638" s="5"/>
    </row>
    <row r="3639" spans="1:28" x14ac:dyDescent="0.35">
      <c r="A3639" s="3"/>
      <c r="B3639" s="4"/>
      <c r="C3639" s="4"/>
      <c r="D3639" s="4"/>
      <c r="E3639" s="4"/>
      <c r="F3639" s="4"/>
      <c r="G3639" s="4"/>
      <c r="H3639" s="4"/>
      <c r="I3639" s="4"/>
      <c r="J3639" s="4"/>
      <c r="K3639" s="4"/>
      <c r="L3639" s="4"/>
      <c r="M3639" s="4"/>
      <c r="N3639" s="4"/>
      <c r="O3639" s="4"/>
      <c r="P3639" s="4"/>
      <c r="Q3639" s="4"/>
      <c r="R3639" s="4"/>
      <c r="S3639" s="4"/>
      <c r="T3639" s="4"/>
      <c r="U3639" s="4"/>
      <c r="V3639" s="4"/>
      <c r="W3639" s="4"/>
      <c r="X3639" s="4"/>
      <c r="Y3639" s="4"/>
      <c r="Z3639" s="4"/>
      <c r="AA3639" s="4"/>
      <c r="AB3639" s="5"/>
    </row>
    <row r="3640" spans="1:28" x14ac:dyDescent="0.35">
      <c r="A3640" s="3"/>
      <c r="B3640" s="4"/>
      <c r="C3640" s="4"/>
      <c r="D3640" s="4"/>
      <c r="E3640" s="4"/>
      <c r="F3640" s="4"/>
      <c r="G3640" s="4"/>
      <c r="H3640" s="4"/>
      <c r="I3640" s="4"/>
      <c r="J3640" s="4"/>
      <c r="K3640" s="4"/>
      <c r="L3640" s="4"/>
      <c r="M3640" s="4"/>
      <c r="N3640" s="4"/>
      <c r="O3640" s="4"/>
      <c r="P3640" s="4"/>
      <c r="Q3640" s="4"/>
      <c r="R3640" s="4"/>
      <c r="S3640" s="4"/>
      <c r="T3640" s="4"/>
      <c r="U3640" s="4"/>
      <c r="V3640" s="4"/>
      <c r="W3640" s="4"/>
      <c r="X3640" s="4"/>
      <c r="Y3640" s="4"/>
      <c r="Z3640" s="4"/>
      <c r="AA3640" s="4"/>
      <c r="AB3640" s="5"/>
    </row>
    <row r="3641" spans="1:28" x14ac:dyDescent="0.35">
      <c r="A3641" s="3"/>
      <c r="B3641" s="4"/>
      <c r="C3641" s="4"/>
      <c r="D3641" s="4"/>
      <c r="E3641" s="4"/>
      <c r="F3641" s="4"/>
      <c r="G3641" s="4"/>
      <c r="H3641" s="4"/>
      <c r="I3641" s="4"/>
      <c r="J3641" s="4"/>
      <c r="K3641" s="4"/>
      <c r="L3641" s="4"/>
      <c r="M3641" s="4"/>
      <c r="N3641" s="4"/>
      <c r="O3641" s="4"/>
      <c r="P3641" s="4"/>
      <c r="Q3641" s="4"/>
      <c r="R3641" s="4"/>
      <c r="S3641" s="4"/>
      <c r="T3641" s="4"/>
      <c r="U3641" s="4"/>
      <c r="V3641" s="4"/>
      <c r="W3641" s="4"/>
      <c r="X3641" s="4"/>
      <c r="Y3641" s="4"/>
      <c r="Z3641" s="4"/>
      <c r="AA3641" s="4"/>
      <c r="AB3641" s="5"/>
    </row>
    <row r="3642" spans="1:28" x14ac:dyDescent="0.35">
      <c r="A3642" s="3"/>
      <c r="B3642" s="4"/>
      <c r="C3642" s="4"/>
      <c r="D3642" s="4"/>
      <c r="E3642" s="4"/>
      <c r="F3642" s="4"/>
      <c r="G3642" s="4"/>
      <c r="H3642" s="4"/>
      <c r="I3642" s="4"/>
      <c r="J3642" s="4"/>
      <c r="K3642" s="4"/>
      <c r="L3642" s="4"/>
      <c r="M3642" s="4"/>
      <c r="N3642" s="4"/>
      <c r="O3642" s="4"/>
      <c r="P3642" s="4"/>
      <c r="Q3642" s="4"/>
      <c r="R3642" s="4"/>
      <c r="S3642" s="4"/>
      <c r="T3642" s="4"/>
      <c r="U3642" s="4"/>
      <c r="V3642" s="4"/>
      <c r="W3642" s="4"/>
      <c r="X3642" s="4"/>
      <c r="Y3642" s="4"/>
      <c r="Z3642" s="4"/>
      <c r="AA3642" s="4"/>
      <c r="AB3642" s="5"/>
    </row>
    <row r="3643" spans="1:28" x14ac:dyDescent="0.35">
      <c r="A3643" s="3"/>
      <c r="B3643" s="4"/>
      <c r="C3643" s="4"/>
      <c r="D3643" s="4"/>
      <c r="E3643" s="4"/>
      <c r="F3643" s="4"/>
      <c r="G3643" s="4"/>
      <c r="H3643" s="4"/>
      <c r="I3643" s="4"/>
      <c r="J3643" s="4"/>
      <c r="K3643" s="4"/>
      <c r="L3643" s="4"/>
      <c r="M3643" s="4"/>
      <c r="N3643" s="4"/>
      <c r="O3643" s="4"/>
      <c r="P3643" s="4"/>
      <c r="Q3643" s="4"/>
      <c r="R3643" s="4"/>
      <c r="S3643" s="4"/>
      <c r="T3643" s="4"/>
      <c r="U3643" s="4"/>
      <c r="V3643" s="4"/>
      <c r="W3643" s="4"/>
      <c r="X3643" s="4"/>
      <c r="Y3643" s="4"/>
      <c r="Z3643" s="4"/>
      <c r="AA3643" s="4"/>
      <c r="AB3643" s="5"/>
    </row>
    <row r="3644" spans="1:28" x14ac:dyDescent="0.35">
      <c r="A3644" s="3"/>
      <c r="B3644" s="4"/>
      <c r="C3644" s="4"/>
      <c r="D3644" s="4"/>
      <c r="E3644" s="4"/>
      <c r="F3644" s="4"/>
      <c r="G3644" s="4"/>
      <c r="H3644" s="4"/>
      <c r="I3644" s="4"/>
      <c r="J3644" s="4"/>
      <c r="K3644" s="4"/>
      <c r="L3644" s="4"/>
      <c r="M3644" s="4"/>
      <c r="N3644" s="4"/>
      <c r="O3644" s="4"/>
      <c r="P3644" s="4"/>
      <c r="Q3644" s="4"/>
      <c r="R3644" s="4"/>
      <c r="S3644" s="4"/>
      <c r="T3644" s="4"/>
      <c r="U3644" s="4"/>
      <c r="V3644" s="4"/>
      <c r="W3644" s="4"/>
      <c r="X3644" s="4"/>
      <c r="Y3644" s="4"/>
      <c r="Z3644" s="4"/>
      <c r="AA3644" s="4"/>
      <c r="AB3644" s="5"/>
    </row>
    <row r="3645" spans="1:28" x14ac:dyDescent="0.35">
      <c r="A3645" s="3"/>
      <c r="B3645" s="4"/>
      <c r="C3645" s="4"/>
      <c r="D3645" s="4"/>
      <c r="E3645" s="4"/>
      <c r="F3645" s="4"/>
      <c r="G3645" s="4"/>
      <c r="H3645" s="4"/>
      <c r="I3645" s="4"/>
      <c r="J3645" s="4"/>
      <c r="K3645" s="4"/>
      <c r="L3645" s="4"/>
      <c r="M3645" s="4"/>
      <c r="N3645" s="4"/>
      <c r="O3645" s="4"/>
      <c r="P3645" s="4"/>
      <c r="Q3645" s="4"/>
      <c r="R3645" s="4"/>
      <c r="S3645" s="4"/>
      <c r="T3645" s="4"/>
      <c r="U3645" s="4"/>
      <c r="V3645" s="4"/>
      <c r="W3645" s="4"/>
      <c r="X3645" s="4"/>
      <c r="Y3645" s="4"/>
      <c r="Z3645" s="4"/>
      <c r="AA3645" s="4"/>
      <c r="AB3645" s="5"/>
    </row>
    <row r="3646" spans="1:28" x14ac:dyDescent="0.35">
      <c r="A3646" s="3"/>
      <c r="B3646" s="4"/>
      <c r="C3646" s="4"/>
      <c r="D3646" s="4"/>
      <c r="E3646" s="4"/>
      <c r="F3646" s="4"/>
      <c r="G3646" s="4"/>
      <c r="H3646" s="4"/>
      <c r="I3646" s="4"/>
      <c r="J3646" s="4"/>
      <c r="K3646" s="4"/>
      <c r="L3646" s="4"/>
      <c r="M3646" s="4"/>
      <c r="N3646" s="4"/>
      <c r="O3646" s="4"/>
      <c r="P3646" s="4"/>
      <c r="Q3646" s="4"/>
      <c r="R3646" s="4"/>
      <c r="S3646" s="4"/>
      <c r="T3646" s="4"/>
      <c r="U3646" s="4"/>
      <c r="V3646" s="4"/>
      <c r="W3646" s="4"/>
      <c r="X3646" s="4"/>
      <c r="Y3646" s="4"/>
      <c r="Z3646" s="4"/>
      <c r="AA3646" s="4"/>
      <c r="AB3646" s="5"/>
    </row>
    <row r="3647" spans="1:28" x14ac:dyDescent="0.35">
      <c r="A3647" s="3"/>
      <c r="B3647" s="4"/>
      <c r="C3647" s="4"/>
      <c r="D3647" s="4"/>
      <c r="E3647" s="4"/>
      <c r="F3647" s="4"/>
      <c r="G3647" s="4"/>
      <c r="H3647" s="4"/>
      <c r="I3647" s="4"/>
      <c r="J3647" s="4"/>
      <c r="K3647" s="4"/>
      <c r="L3647" s="4"/>
      <c r="M3647" s="4"/>
      <c r="N3647" s="4"/>
      <c r="O3647" s="4"/>
      <c r="P3647" s="4"/>
      <c r="Q3647" s="4"/>
      <c r="R3647" s="4"/>
      <c r="S3647" s="4"/>
      <c r="T3647" s="4"/>
      <c r="U3647" s="4"/>
      <c r="V3647" s="4"/>
      <c r="W3647" s="4"/>
      <c r="X3647" s="4"/>
      <c r="Y3647" s="4"/>
      <c r="Z3647" s="4"/>
      <c r="AA3647" s="4"/>
      <c r="AB3647" s="5"/>
    </row>
    <row r="3648" spans="1:28" x14ac:dyDescent="0.35">
      <c r="A3648" s="3"/>
      <c r="B3648" s="4"/>
      <c r="C3648" s="4"/>
      <c r="D3648" s="4"/>
      <c r="E3648" s="4"/>
      <c r="F3648" s="4"/>
      <c r="G3648" s="4"/>
      <c r="H3648" s="4"/>
      <c r="I3648" s="4"/>
      <c r="J3648" s="4"/>
      <c r="K3648" s="4"/>
      <c r="L3648" s="4"/>
      <c r="M3648" s="4"/>
      <c r="N3648" s="4"/>
      <c r="O3648" s="4"/>
      <c r="P3648" s="4"/>
      <c r="Q3648" s="4"/>
      <c r="R3648" s="4"/>
      <c r="S3648" s="4"/>
      <c r="T3648" s="4"/>
      <c r="U3648" s="4"/>
      <c r="V3648" s="4"/>
      <c r="W3648" s="4"/>
      <c r="X3648" s="4"/>
      <c r="Y3648" s="4"/>
      <c r="Z3648" s="4"/>
      <c r="AA3648" s="4"/>
      <c r="AB3648" s="5"/>
    </row>
    <row r="3649" spans="1:28" x14ac:dyDescent="0.35">
      <c r="A3649" s="3"/>
      <c r="B3649" s="4"/>
      <c r="C3649" s="4"/>
      <c r="D3649" s="4"/>
      <c r="E3649" s="4"/>
      <c r="F3649" s="4"/>
      <c r="G3649" s="4"/>
      <c r="H3649" s="4"/>
      <c r="I3649" s="4"/>
      <c r="J3649" s="4"/>
      <c r="K3649" s="4"/>
      <c r="L3649" s="4"/>
      <c r="M3649" s="4"/>
      <c r="N3649" s="4"/>
      <c r="O3649" s="4"/>
      <c r="P3649" s="4"/>
      <c r="Q3649" s="4"/>
      <c r="R3649" s="4"/>
      <c r="S3649" s="4"/>
      <c r="T3649" s="4"/>
      <c r="U3649" s="4"/>
      <c r="V3649" s="4"/>
      <c r="W3649" s="4"/>
      <c r="X3649" s="4"/>
      <c r="Y3649" s="4"/>
      <c r="Z3649" s="4"/>
      <c r="AA3649" s="4"/>
      <c r="AB3649" s="5"/>
    </row>
    <row r="3650" spans="1:28" x14ac:dyDescent="0.35">
      <c r="A3650" s="3"/>
      <c r="B3650" s="4"/>
      <c r="C3650" s="4"/>
      <c r="D3650" s="4"/>
      <c r="E3650" s="4"/>
      <c r="F3650" s="4"/>
      <c r="G3650" s="4"/>
      <c r="H3650" s="4"/>
      <c r="I3650" s="4"/>
      <c r="J3650" s="4"/>
      <c r="K3650" s="4"/>
      <c r="L3650" s="4"/>
      <c r="M3650" s="4"/>
      <c r="N3650" s="4"/>
      <c r="O3650" s="4"/>
      <c r="P3650" s="4"/>
      <c r="Q3650" s="4"/>
      <c r="R3650" s="4"/>
      <c r="S3650" s="4"/>
      <c r="T3650" s="4"/>
      <c r="U3650" s="4"/>
      <c r="V3650" s="4"/>
      <c r="W3650" s="4"/>
      <c r="X3650" s="4"/>
      <c r="Y3650" s="4"/>
      <c r="Z3650" s="4"/>
      <c r="AA3650" s="4"/>
      <c r="AB3650" s="5"/>
    </row>
    <row r="3651" spans="1:28" x14ac:dyDescent="0.35">
      <c r="A3651" s="3"/>
      <c r="B3651" s="4"/>
      <c r="C3651" s="4"/>
      <c r="D3651" s="4"/>
      <c r="E3651" s="4"/>
      <c r="F3651" s="4"/>
      <c r="G3651" s="4"/>
      <c r="H3651" s="4"/>
      <c r="I3651" s="4"/>
      <c r="J3651" s="4"/>
      <c r="K3651" s="4"/>
      <c r="L3651" s="4"/>
      <c r="M3651" s="4"/>
      <c r="N3651" s="4"/>
      <c r="O3651" s="4"/>
      <c r="P3651" s="4"/>
      <c r="Q3651" s="4"/>
      <c r="R3651" s="4"/>
      <c r="S3651" s="4"/>
      <c r="T3651" s="4"/>
      <c r="U3651" s="4"/>
      <c r="V3651" s="4"/>
      <c r="W3651" s="4"/>
      <c r="X3651" s="4"/>
      <c r="Y3651" s="4"/>
      <c r="Z3651" s="4"/>
      <c r="AA3651" s="4"/>
      <c r="AB3651" s="5"/>
    </row>
    <row r="3652" spans="1:28" x14ac:dyDescent="0.35">
      <c r="A3652" s="3"/>
      <c r="B3652" s="4"/>
      <c r="C3652" s="4"/>
      <c r="D3652" s="4"/>
      <c r="E3652" s="4"/>
      <c r="F3652" s="4"/>
      <c r="G3652" s="4"/>
      <c r="H3652" s="4"/>
      <c r="I3652" s="4"/>
      <c r="J3652" s="4"/>
      <c r="K3652" s="4"/>
      <c r="L3652" s="4"/>
      <c r="M3652" s="4"/>
      <c r="N3652" s="4"/>
      <c r="O3652" s="4"/>
      <c r="P3652" s="4"/>
      <c r="Q3652" s="4"/>
      <c r="R3652" s="4"/>
      <c r="S3652" s="4"/>
      <c r="T3652" s="4"/>
      <c r="U3652" s="4"/>
      <c r="V3652" s="4"/>
      <c r="W3652" s="4"/>
      <c r="X3652" s="4"/>
      <c r="Y3652" s="4"/>
      <c r="Z3652" s="4"/>
      <c r="AA3652" s="4"/>
      <c r="AB3652" s="5"/>
    </row>
    <row r="3653" spans="1:28" x14ac:dyDescent="0.35">
      <c r="A3653" s="3"/>
      <c r="B3653" s="4"/>
      <c r="C3653" s="4"/>
      <c r="D3653" s="4"/>
      <c r="E3653" s="4"/>
      <c r="F3653" s="4"/>
      <c r="G3653" s="4"/>
      <c r="H3653" s="4"/>
      <c r="I3653" s="4"/>
      <c r="J3653" s="4"/>
      <c r="K3653" s="4"/>
      <c r="L3653" s="4"/>
      <c r="M3653" s="4"/>
      <c r="N3653" s="4"/>
      <c r="O3653" s="4"/>
      <c r="P3653" s="4"/>
      <c r="Q3653" s="4"/>
      <c r="R3653" s="4"/>
      <c r="S3653" s="4"/>
      <c r="T3653" s="4"/>
      <c r="U3653" s="4"/>
      <c r="V3653" s="4"/>
      <c r="W3653" s="4"/>
      <c r="X3653" s="4"/>
      <c r="Y3653" s="4"/>
      <c r="Z3653" s="4"/>
      <c r="AA3653" s="4"/>
      <c r="AB3653" s="5"/>
    </row>
    <row r="3654" spans="1:28" x14ac:dyDescent="0.35">
      <c r="A3654" s="3"/>
      <c r="B3654" s="4"/>
      <c r="C3654" s="4"/>
      <c r="D3654" s="4"/>
      <c r="E3654" s="4"/>
      <c r="F3654" s="4"/>
      <c r="G3654" s="4"/>
      <c r="H3654" s="4"/>
      <c r="I3654" s="4"/>
      <c r="J3654" s="4"/>
      <c r="K3654" s="4"/>
      <c r="L3654" s="4"/>
      <c r="M3654" s="4"/>
      <c r="N3654" s="4"/>
      <c r="O3654" s="4"/>
      <c r="P3654" s="4"/>
      <c r="Q3654" s="4"/>
      <c r="R3654" s="4"/>
      <c r="S3654" s="4"/>
      <c r="T3654" s="4"/>
      <c r="U3654" s="4"/>
      <c r="V3654" s="4"/>
      <c r="W3654" s="4"/>
      <c r="X3654" s="4"/>
      <c r="Y3654" s="4"/>
      <c r="Z3654" s="4"/>
      <c r="AA3654" s="4"/>
      <c r="AB3654" s="5"/>
    </row>
    <row r="3655" spans="1:28" x14ac:dyDescent="0.35">
      <c r="A3655" s="3"/>
      <c r="B3655" s="4"/>
      <c r="C3655" s="4"/>
      <c r="D3655" s="4"/>
      <c r="E3655" s="4"/>
      <c r="F3655" s="4"/>
      <c r="G3655" s="4"/>
      <c r="H3655" s="4"/>
      <c r="I3655" s="4"/>
      <c r="J3655" s="4"/>
      <c r="K3655" s="4"/>
      <c r="L3655" s="4"/>
      <c r="M3655" s="4"/>
      <c r="N3655" s="4"/>
      <c r="O3655" s="4"/>
      <c r="P3655" s="4"/>
      <c r="Q3655" s="4"/>
      <c r="R3655" s="4"/>
      <c r="S3655" s="4"/>
      <c r="T3655" s="4"/>
      <c r="U3655" s="4"/>
      <c r="V3655" s="4"/>
      <c r="W3655" s="4"/>
      <c r="X3655" s="4"/>
      <c r="Y3655" s="4"/>
      <c r="Z3655" s="4"/>
      <c r="AA3655" s="4"/>
      <c r="AB3655" s="5"/>
    </row>
    <row r="3656" spans="1:28" x14ac:dyDescent="0.35">
      <c r="A3656" s="3"/>
      <c r="B3656" s="4"/>
      <c r="C3656" s="4"/>
      <c r="D3656" s="4"/>
      <c r="E3656" s="4"/>
      <c r="F3656" s="4"/>
      <c r="G3656" s="4"/>
      <c r="H3656" s="4"/>
      <c r="I3656" s="4"/>
      <c r="J3656" s="4"/>
      <c r="K3656" s="4"/>
      <c r="L3656" s="4"/>
      <c r="M3656" s="4"/>
      <c r="N3656" s="4"/>
      <c r="O3656" s="4"/>
      <c r="P3656" s="4"/>
      <c r="Q3656" s="4"/>
      <c r="R3656" s="4"/>
      <c r="S3656" s="4"/>
      <c r="T3656" s="4"/>
      <c r="U3656" s="4"/>
      <c r="V3656" s="4"/>
      <c r="W3656" s="4"/>
      <c r="X3656" s="4"/>
      <c r="Y3656" s="4"/>
      <c r="Z3656" s="4"/>
      <c r="AA3656" s="4"/>
      <c r="AB3656" s="5"/>
    </row>
    <row r="3657" spans="1:28" x14ac:dyDescent="0.35">
      <c r="A3657" s="3"/>
      <c r="B3657" s="4"/>
      <c r="C3657" s="4"/>
      <c r="D3657" s="4"/>
      <c r="E3657" s="4"/>
      <c r="F3657" s="4"/>
      <c r="G3657" s="4"/>
      <c r="H3657" s="4"/>
      <c r="I3657" s="4"/>
      <c r="J3657" s="4"/>
      <c r="K3657" s="4"/>
      <c r="L3657" s="4"/>
      <c r="M3657" s="4"/>
      <c r="N3657" s="4"/>
      <c r="O3657" s="4"/>
      <c r="P3657" s="4"/>
      <c r="Q3657" s="4"/>
      <c r="R3657" s="4"/>
      <c r="S3657" s="4"/>
      <c r="T3657" s="4"/>
      <c r="U3657" s="4"/>
      <c r="V3657" s="4"/>
      <c r="W3657" s="4"/>
      <c r="X3657" s="4"/>
      <c r="Y3657" s="4"/>
      <c r="Z3657" s="4"/>
      <c r="AA3657" s="4"/>
      <c r="AB3657" s="5"/>
    </row>
    <row r="3658" spans="1:28" x14ac:dyDescent="0.35">
      <c r="A3658" s="3"/>
      <c r="B3658" s="4"/>
      <c r="C3658" s="4"/>
      <c r="D3658" s="4"/>
      <c r="E3658" s="4"/>
      <c r="F3658" s="4"/>
      <c r="G3658" s="4"/>
      <c r="H3658" s="4"/>
      <c r="I3658" s="4"/>
      <c r="J3658" s="4"/>
      <c r="K3658" s="4"/>
      <c r="L3658" s="4"/>
      <c r="M3658" s="4"/>
      <c r="N3658" s="4"/>
      <c r="O3658" s="4"/>
      <c r="P3658" s="4"/>
      <c r="Q3658" s="4"/>
      <c r="R3658" s="4"/>
      <c r="S3658" s="4"/>
      <c r="T3658" s="4"/>
      <c r="U3658" s="4"/>
      <c r="V3658" s="4"/>
      <c r="W3658" s="4"/>
      <c r="X3658" s="4"/>
      <c r="Y3658" s="4"/>
      <c r="Z3658" s="4"/>
      <c r="AA3658" s="4"/>
      <c r="AB3658" s="5"/>
    </row>
    <row r="3659" spans="1:28" x14ac:dyDescent="0.35">
      <c r="A3659" s="3"/>
      <c r="B3659" s="4"/>
      <c r="C3659" s="4"/>
      <c r="D3659" s="4"/>
      <c r="E3659" s="4"/>
      <c r="F3659" s="4"/>
      <c r="G3659" s="4"/>
      <c r="H3659" s="4"/>
      <c r="I3659" s="4"/>
      <c r="J3659" s="4"/>
      <c r="K3659" s="4"/>
      <c r="L3659" s="4"/>
      <c r="M3659" s="4"/>
      <c r="N3659" s="4"/>
      <c r="O3659" s="4"/>
      <c r="P3659" s="4"/>
      <c r="Q3659" s="4"/>
      <c r="R3659" s="4"/>
      <c r="S3659" s="4"/>
      <c r="T3659" s="4"/>
      <c r="U3659" s="4"/>
      <c r="V3659" s="4"/>
      <c r="W3659" s="4"/>
      <c r="X3659" s="4"/>
      <c r="Y3659" s="4"/>
      <c r="Z3659" s="4"/>
      <c r="AA3659" s="4"/>
      <c r="AB3659" s="5"/>
    </row>
    <row r="3660" spans="1:28" x14ac:dyDescent="0.35">
      <c r="A3660" s="3"/>
      <c r="B3660" s="4"/>
      <c r="C3660" s="4"/>
      <c r="D3660" s="4"/>
      <c r="E3660" s="4"/>
      <c r="F3660" s="4"/>
      <c r="G3660" s="4"/>
      <c r="H3660" s="4"/>
      <c r="I3660" s="4"/>
      <c r="J3660" s="4"/>
      <c r="K3660" s="4"/>
      <c r="L3660" s="4"/>
      <c r="M3660" s="4"/>
      <c r="N3660" s="4"/>
      <c r="O3660" s="4"/>
      <c r="P3660" s="4"/>
      <c r="Q3660" s="4"/>
      <c r="R3660" s="4"/>
      <c r="S3660" s="4"/>
      <c r="T3660" s="4"/>
      <c r="U3660" s="4"/>
      <c r="V3660" s="4"/>
      <c r="W3660" s="4"/>
      <c r="X3660" s="4"/>
      <c r="Y3660" s="4"/>
      <c r="Z3660" s="4"/>
      <c r="AA3660" s="4"/>
      <c r="AB3660" s="5"/>
    </row>
    <row r="3661" spans="1:28" x14ac:dyDescent="0.35">
      <c r="A3661" s="3"/>
      <c r="B3661" s="4"/>
      <c r="C3661" s="4"/>
      <c r="D3661" s="4"/>
      <c r="E3661" s="4"/>
      <c r="F3661" s="4"/>
      <c r="G3661" s="4"/>
      <c r="H3661" s="4"/>
      <c r="I3661" s="4"/>
      <c r="J3661" s="4"/>
      <c r="K3661" s="4"/>
      <c r="L3661" s="4"/>
      <c r="M3661" s="4"/>
      <c r="N3661" s="4"/>
      <c r="O3661" s="4"/>
      <c r="P3661" s="4"/>
      <c r="Q3661" s="4"/>
      <c r="R3661" s="4"/>
      <c r="S3661" s="4"/>
      <c r="T3661" s="4"/>
      <c r="U3661" s="4"/>
      <c r="V3661" s="4"/>
      <c r="W3661" s="4"/>
      <c r="X3661" s="4"/>
      <c r="Y3661" s="4"/>
      <c r="Z3661" s="4"/>
      <c r="AA3661" s="4"/>
      <c r="AB3661" s="5"/>
    </row>
    <row r="3662" spans="1:28" x14ac:dyDescent="0.35">
      <c r="A3662" s="3"/>
      <c r="B3662" s="4"/>
      <c r="C3662" s="4"/>
      <c r="D3662" s="4"/>
      <c r="E3662" s="4"/>
      <c r="F3662" s="4"/>
      <c r="G3662" s="4"/>
      <c r="H3662" s="4"/>
      <c r="I3662" s="4"/>
      <c r="J3662" s="4"/>
      <c r="K3662" s="4"/>
      <c r="L3662" s="4"/>
      <c r="M3662" s="4"/>
      <c r="N3662" s="4"/>
      <c r="O3662" s="4"/>
      <c r="P3662" s="4"/>
      <c r="Q3662" s="4"/>
      <c r="R3662" s="4"/>
      <c r="S3662" s="4"/>
      <c r="T3662" s="4"/>
      <c r="U3662" s="4"/>
      <c r="V3662" s="4"/>
      <c r="W3662" s="4"/>
      <c r="X3662" s="4"/>
      <c r="Y3662" s="4"/>
      <c r="Z3662" s="4"/>
      <c r="AA3662" s="4"/>
      <c r="AB3662" s="5"/>
    </row>
    <row r="3663" spans="1:28" x14ac:dyDescent="0.35">
      <c r="A3663" s="3"/>
      <c r="B3663" s="4"/>
      <c r="C3663" s="4"/>
      <c r="D3663" s="4"/>
      <c r="E3663" s="4"/>
      <c r="F3663" s="4"/>
      <c r="G3663" s="4"/>
      <c r="H3663" s="4"/>
      <c r="I3663" s="4"/>
      <c r="J3663" s="4"/>
      <c r="K3663" s="4"/>
      <c r="L3663" s="4"/>
      <c r="M3663" s="4"/>
      <c r="N3663" s="4"/>
      <c r="O3663" s="4"/>
      <c r="P3663" s="4"/>
      <c r="Q3663" s="4"/>
      <c r="R3663" s="4"/>
      <c r="S3663" s="4"/>
      <c r="T3663" s="4"/>
      <c r="U3663" s="4"/>
      <c r="V3663" s="4"/>
      <c r="W3663" s="4"/>
      <c r="X3663" s="4"/>
      <c r="Y3663" s="4"/>
      <c r="Z3663" s="4"/>
      <c r="AA3663" s="4"/>
      <c r="AB3663" s="5"/>
    </row>
    <row r="3664" spans="1:28" x14ac:dyDescent="0.35">
      <c r="A3664" s="3"/>
      <c r="B3664" s="4"/>
      <c r="C3664" s="4"/>
      <c r="D3664" s="4"/>
      <c r="E3664" s="4"/>
      <c r="F3664" s="4"/>
      <c r="G3664" s="4"/>
      <c r="H3664" s="4"/>
      <c r="I3664" s="4"/>
      <c r="J3664" s="4"/>
      <c r="K3664" s="4"/>
      <c r="L3664" s="4"/>
      <c r="M3664" s="4"/>
      <c r="N3664" s="4"/>
      <c r="O3664" s="4"/>
      <c r="P3664" s="4"/>
      <c r="Q3664" s="4"/>
      <c r="R3664" s="4"/>
      <c r="S3664" s="4"/>
      <c r="T3664" s="4"/>
      <c r="U3664" s="4"/>
      <c r="V3664" s="4"/>
      <c r="W3664" s="4"/>
      <c r="X3664" s="4"/>
      <c r="Y3664" s="4"/>
      <c r="Z3664" s="4"/>
      <c r="AA3664" s="4"/>
      <c r="AB3664" s="5"/>
    </row>
    <row r="3665" spans="1:28" x14ac:dyDescent="0.35">
      <c r="A3665" s="3"/>
      <c r="B3665" s="4"/>
      <c r="C3665" s="4"/>
      <c r="D3665" s="4"/>
      <c r="E3665" s="4"/>
      <c r="F3665" s="4"/>
      <c r="G3665" s="4"/>
      <c r="H3665" s="4"/>
      <c r="I3665" s="4"/>
      <c r="J3665" s="4"/>
      <c r="K3665" s="4"/>
      <c r="L3665" s="4"/>
      <c r="M3665" s="4"/>
      <c r="N3665" s="4"/>
      <c r="O3665" s="4"/>
      <c r="P3665" s="4"/>
      <c r="Q3665" s="4"/>
      <c r="R3665" s="4"/>
      <c r="S3665" s="4"/>
      <c r="T3665" s="4"/>
      <c r="U3665" s="4"/>
      <c r="V3665" s="4"/>
      <c r="W3665" s="4"/>
      <c r="X3665" s="4"/>
      <c r="Y3665" s="4"/>
      <c r="Z3665" s="4"/>
      <c r="AA3665" s="4"/>
      <c r="AB3665" s="5"/>
    </row>
    <row r="3666" spans="1:28" x14ac:dyDescent="0.35">
      <c r="A3666" s="3"/>
      <c r="B3666" s="4"/>
      <c r="C3666" s="4"/>
      <c r="D3666" s="4"/>
      <c r="E3666" s="4"/>
      <c r="F3666" s="4"/>
      <c r="G3666" s="4"/>
      <c r="H3666" s="4"/>
      <c r="I3666" s="4"/>
      <c r="J3666" s="4"/>
      <c r="K3666" s="4"/>
      <c r="L3666" s="4"/>
      <c r="M3666" s="4"/>
      <c r="N3666" s="4"/>
      <c r="O3666" s="4"/>
      <c r="P3666" s="4"/>
      <c r="Q3666" s="4"/>
      <c r="R3666" s="4"/>
      <c r="S3666" s="4"/>
      <c r="T3666" s="4"/>
      <c r="U3666" s="4"/>
      <c r="V3666" s="4"/>
      <c r="W3666" s="4"/>
      <c r="X3666" s="4"/>
      <c r="Y3666" s="4"/>
      <c r="Z3666" s="4"/>
      <c r="AA3666" s="4"/>
      <c r="AB3666" s="5"/>
    </row>
    <row r="3667" spans="1:28" x14ac:dyDescent="0.35">
      <c r="A3667" s="3"/>
      <c r="B3667" s="4"/>
      <c r="C3667" s="4"/>
      <c r="D3667" s="4"/>
      <c r="E3667" s="4"/>
      <c r="F3667" s="4"/>
      <c r="G3667" s="4"/>
      <c r="H3667" s="4"/>
      <c r="I3667" s="4"/>
      <c r="J3667" s="4"/>
      <c r="K3667" s="4"/>
      <c r="L3667" s="4"/>
      <c r="M3667" s="4"/>
      <c r="N3667" s="4"/>
      <c r="O3667" s="4"/>
      <c r="P3667" s="4"/>
      <c r="Q3667" s="4"/>
      <c r="R3667" s="4"/>
      <c r="S3667" s="4"/>
      <c r="T3667" s="4"/>
      <c r="U3667" s="4"/>
      <c r="V3667" s="4"/>
      <c r="W3667" s="4"/>
      <c r="X3667" s="4"/>
      <c r="Y3667" s="4"/>
      <c r="Z3667" s="4"/>
      <c r="AA3667" s="4"/>
      <c r="AB3667" s="5"/>
    </row>
    <row r="3668" spans="1:28" x14ac:dyDescent="0.35">
      <c r="A3668" s="3"/>
      <c r="B3668" s="4"/>
      <c r="C3668" s="4"/>
      <c r="D3668" s="4"/>
      <c r="E3668" s="4"/>
      <c r="F3668" s="4"/>
      <c r="G3668" s="4"/>
      <c r="H3668" s="4"/>
      <c r="I3668" s="4"/>
      <c r="J3668" s="4"/>
      <c r="K3668" s="4"/>
      <c r="L3668" s="4"/>
      <c r="M3668" s="4"/>
      <c r="N3668" s="4"/>
      <c r="O3668" s="4"/>
      <c r="P3668" s="4"/>
      <c r="Q3668" s="4"/>
      <c r="R3668" s="4"/>
      <c r="S3668" s="4"/>
      <c r="T3668" s="4"/>
      <c r="U3668" s="4"/>
      <c r="V3668" s="4"/>
      <c r="W3668" s="4"/>
      <c r="X3668" s="4"/>
      <c r="Y3668" s="4"/>
      <c r="Z3668" s="4"/>
      <c r="AA3668" s="4"/>
      <c r="AB3668" s="5"/>
    </row>
    <row r="3669" spans="1:28" x14ac:dyDescent="0.35">
      <c r="A3669" s="3"/>
      <c r="B3669" s="4"/>
      <c r="C3669" s="4"/>
      <c r="D3669" s="4"/>
      <c r="E3669" s="4"/>
      <c r="F3669" s="4"/>
      <c r="G3669" s="4"/>
      <c r="H3669" s="4"/>
      <c r="I3669" s="4"/>
      <c r="J3669" s="4"/>
      <c r="K3669" s="4"/>
      <c r="L3669" s="4"/>
      <c r="M3669" s="4"/>
      <c r="N3669" s="4"/>
      <c r="O3669" s="4"/>
      <c r="P3669" s="4"/>
      <c r="Q3669" s="4"/>
      <c r="R3669" s="4"/>
      <c r="S3669" s="4"/>
      <c r="T3669" s="4"/>
      <c r="U3669" s="4"/>
      <c r="V3669" s="4"/>
      <c r="W3669" s="4"/>
      <c r="X3669" s="4"/>
      <c r="Y3669" s="4"/>
      <c r="Z3669" s="4"/>
      <c r="AA3669" s="4"/>
      <c r="AB3669" s="5"/>
    </row>
    <row r="3670" spans="1:28" x14ac:dyDescent="0.35">
      <c r="A3670" s="3"/>
      <c r="B3670" s="4"/>
      <c r="C3670" s="4"/>
      <c r="D3670" s="4"/>
      <c r="E3670" s="4"/>
      <c r="F3670" s="4"/>
      <c r="G3670" s="4"/>
      <c r="H3670" s="4"/>
      <c r="I3670" s="4"/>
      <c r="J3670" s="4"/>
      <c r="K3670" s="4"/>
      <c r="L3670" s="4"/>
      <c r="M3670" s="4"/>
      <c r="N3670" s="4"/>
      <c r="O3670" s="4"/>
      <c r="P3670" s="4"/>
      <c r="Q3670" s="4"/>
      <c r="R3670" s="4"/>
      <c r="S3670" s="4"/>
      <c r="T3670" s="4"/>
      <c r="U3670" s="4"/>
      <c r="V3670" s="4"/>
      <c r="W3670" s="4"/>
      <c r="X3670" s="4"/>
      <c r="Y3670" s="4"/>
      <c r="Z3670" s="4"/>
      <c r="AA3670" s="4"/>
      <c r="AB3670" s="5"/>
    </row>
    <row r="3671" spans="1:28" x14ac:dyDescent="0.35">
      <c r="A3671" s="3"/>
      <c r="B3671" s="4"/>
      <c r="C3671" s="4"/>
      <c r="D3671" s="4"/>
      <c r="E3671" s="4"/>
      <c r="F3671" s="4"/>
      <c r="G3671" s="4"/>
      <c r="H3671" s="4"/>
      <c r="I3671" s="4"/>
      <c r="J3671" s="4"/>
      <c r="K3671" s="4"/>
      <c r="L3671" s="4"/>
      <c r="M3671" s="4"/>
      <c r="N3671" s="4"/>
      <c r="O3671" s="4"/>
      <c r="P3671" s="4"/>
      <c r="Q3671" s="4"/>
      <c r="R3671" s="4"/>
      <c r="S3671" s="4"/>
      <c r="T3671" s="4"/>
      <c r="U3671" s="4"/>
      <c r="V3671" s="4"/>
      <c r="W3671" s="4"/>
      <c r="X3671" s="4"/>
      <c r="Y3671" s="4"/>
      <c r="Z3671" s="4"/>
      <c r="AA3671" s="4"/>
      <c r="AB3671" s="5"/>
    </row>
    <row r="3672" spans="1:28" x14ac:dyDescent="0.35">
      <c r="A3672" s="3"/>
      <c r="B3672" s="4"/>
      <c r="C3672" s="4"/>
      <c r="D3672" s="4"/>
      <c r="E3672" s="4"/>
      <c r="F3672" s="4"/>
      <c r="G3672" s="4"/>
      <c r="H3672" s="4"/>
      <c r="I3672" s="4"/>
      <c r="J3672" s="4"/>
      <c r="K3672" s="4"/>
      <c r="L3672" s="4"/>
      <c r="M3672" s="4"/>
      <c r="N3672" s="4"/>
      <c r="O3672" s="4"/>
      <c r="P3672" s="4"/>
      <c r="Q3672" s="4"/>
      <c r="R3672" s="4"/>
      <c r="S3672" s="4"/>
      <c r="T3672" s="4"/>
      <c r="U3672" s="4"/>
      <c r="V3672" s="4"/>
      <c r="W3672" s="4"/>
      <c r="X3672" s="4"/>
      <c r="Y3672" s="4"/>
      <c r="Z3672" s="4"/>
      <c r="AA3672" s="4"/>
      <c r="AB3672" s="5"/>
    </row>
    <row r="3673" spans="1:28" x14ac:dyDescent="0.35">
      <c r="A3673" s="3"/>
      <c r="B3673" s="4"/>
      <c r="C3673" s="4"/>
      <c r="D3673" s="4"/>
      <c r="E3673" s="4"/>
      <c r="F3673" s="4"/>
      <c r="G3673" s="4"/>
      <c r="H3673" s="4"/>
      <c r="I3673" s="4"/>
      <c r="J3673" s="4"/>
      <c r="K3673" s="4"/>
      <c r="L3673" s="4"/>
      <c r="M3673" s="4"/>
      <c r="N3673" s="4"/>
      <c r="O3673" s="4"/>
      <c r="P3673" s="4"/>
      <c r="Q3673" s="4"/>
      <c r="R3673" s="4"/>
      <c r="S3673" s="4"/>
      <c r="T3673" s="4"/>
      <c r="U3673" s="4"/>
      <c r="V3673" s="4"/>
      <c r="W3673" s="4"/>
      <c r="X3673" s="4"/>
      <c r="Y3673" s="4"/>
      <c r="Z3673" s="4"/>
      <c r="AA3673" s="4"/>
      <c r="AB3673" s="5"/>
    </row>
    <row r="3674" spans="1:28" x14ac:dyDescent="0.35">
      <c r="A3674" s="3"/>
      <c r="B3674" s="4"/>
      <c r="C3674" s="4"/>
      <c r="D3674" s="4"/>
      <c r="E3674" s="4"/>
      <c r="F3674" s="4"/>
      <c r="G3674" s="4"/>
      <c r="H3674" s="4"/>
      <c r="I3674" s="4"/>
      <c r="J3674" s="4"/>
      <c r="K3674" s="4"/>
      <c r="L3674" s="4"/>
      <c r="M3674" s="4"/>
      <c r="N3674" s="4"/>
      <c r="O3674" s="4"/>
      <c r="P3674" s="4"/>
      <c r="Q3674" s="4"/>
      <c r="R3674" s="4"/>
      <c r="S3674" s="4"/>
      <c r="T3674" s="4"/>
      <c r="U3674" s="4"/>
      <c r="V3674" s="4"/>
      <c r="W3674" s="4"/>
      <c r="X3674" s="4"/>
      <c r="Y3674" s="4"/>
      <c r="Z3674" s="4"/>
      <c r="AA3674" s="4"/>
      <c r="AB3674" s="5"/>
    </row>
    <row r="3675" spans="1:28" x14ac:dyDescent="0.35">
      <c r="A3675" s="3"/>
      <c r="B3675" s="4"/>
      <c r="C3675" s="4"/>
      <c r="D3675" s="4"/>
      <c r="E3675" s="4"/>
      <c r="F3675" s="4"/>
      <c r="G3675" s="4"/>
      <c r="H3675" s="4"/>
      <c r="I3675" s="4"/>
      <c r="J3675" s="4"/>
      <c r="K3675" s="4"/>
      <c r="L3675" s="4"/>
      <c r="M3675" s="4"/>
      <c r="N3675" s="4"/>
      <c r="O3675" s="4"/>
      <c r="P3675" s="4"/>
      <c r="Q3675" s="4"/>
      <c r="R3675" s="4"/>
      <c r="S3675" s="4"/>
      <c r="T3675" s="4"/>
      <c r="U3675" s="4"/>
      <c r="V3675" s="4"/>
      <c r="W3675" s="4"/>
      <c r="X3675" s="4"/>
      <c r="Y3675" s="4"/>
      <c r="Z3675" s="4"/>
      <c r="AA3675" s="4"/>
      <c r="AB3675" s="5"/>
    </row>
    <row r="3676" spans="1:28" x14ac:dyDescent="0.35">
      <c r="A3676" s="3"/>
      <c r="B3676" s="4"/>
      <c r="C3676" s="4"/>
      <c r="D3676" s="4"/>
      <c r="E3676" s="4"/>
      <c r="F3676" s="4"/>
      <c r="G3676" s="4"/>
      <c r="H3676" s="4"/>
      <c r="I3676" s="4"/>
      <c r="J3676" s="4"/>
      <c r="K3676" s="4"/>
      <c r="L3676" s="4"/>
      <c r="M3676" s="4"/>
      <c r="N3676" s="4"/>
      <c r="O3676" s="4"/>
      <c r="P3676" s="4"/>
      <c r="Q3676" s="4"/>
      <c r="R3676" s="4"/>
      <c r="S3676" s="4"/>
      <c r="T3676" s="4"/>
      <c r="U3676" s="4"/>
      <c r="V3676" s="4"/>
      <c r="W3676" s="4"/>
      <c r="X3676" s="4"/>
      <c r="Y3676" s="4"/>
      <c r="Z3676" s="4"/>
      <c r="AA3676" s="4"/>
      <c r="AB3676" s="5"/>
    </row>
    <row r="3677" spans="1:28" x14ac:dyDescent="0.35">
      <c r="A3677" s="3"/>
      <c r="B3677" s="4"/>
      <c r="C3677" s="4"/>
      <c r="D3677" s="4"/>
      <c r="E3677" s="4"/>
      <c r="F3677" s="4"/>
      <c r="G3677" s="4"/>
      <c r="H3677" s="4"/>
      <c r="I3677" s="4"/>
      <c r="J3677" s="4"/>
      <c r="K3677" s="4"/>
      <c r="L3677" s="4"/>
      <c r="M3677" s="4"/>
      <c r="N3677" s="4"/>
      <c r="O3677" s="4"/>
      <c r="P3677" s="4"/>
      <c r="Q3677" s="4"/>
      <c r="R3677" s="4"/>
      <c r="S3677" s="4"/>
      <c r="T3677" s="4"/>
      <c r="U3677" s="4"/>
      <c r="V3677" s="4"/>
      <c r="W3677" s="4"/>
      <c r="X3677" s="4"/>
      <c r="Y3677" s="4"/>
      <c r="Z3677" s="4"/>
      <c r="AA3677" s="4"/>
      <c r="AB3677" s="5"/>
    </row>
    <row r="3678" spans="1:28" x14ac:dyDescent="0.35">
      <c r="A3678" s="3"/>
      <c r="B3678" s="4"/>
      <c r="C3678" s="4"/>
      <c r="D3678" s="4"/>
      <c r="E3678" s="4"/>
      <c r="F3678" s="4"/>
      <c r="G3678" s="4"/>
      <c r="H3678" s="4"/>
      <c r="I3678" s="4"/>
      <c r="J3678" s="4"/>
      <c r="K3678" s="4"/>
      <c r="L3678" s="4"/>
      <c r="M3678" s="4"/>
      <c r="N3678" s="4"/>
      <c r="O3678" s="4"/>
      <c r="P3678" s="4"/>
      <c r="Q3678" s="4"/>
      <c r="R3678" s="4"/>
      <c r="S3678" s="4"/>
      <c r="T3678" s="4"/>
      <c r="U3678" s="4"/>
      <c r="V3678" s="4"/>
      <c r="W3678" s="4"/>
      <c r="X3678" s="4"/>
      <c r="Y3678" s="4"/>
      <c r="Z3678" s="4"/>
      <c r="AA3678" s="4"/>
      <c r="AB3678" s="5"/>
    </row>
    <row r="3679" spans="1:28" x14ac:dyDescent="0.35">
      <c r="A3679" s="3"/>
      <c r="B3679" s="4"/>
      <c r="C3679" s="4"/>
      <c r="D3679" s="4"/>
      <c r="E3679" s="4"/>
      <c r="F3679" s="4"/>
      <c r="G3679" s="4"/>
      <c r="H3679" s="4"/>
      <c r="I3679" s="4"/>
      <c r="J3679" s="4"/>
      <c r="K3679" s="4"/>
      <c r="L3679" s="4"/>
      <c r="M3679" s="4"/>
      <c r="N3679" s="4"/>
      <c r="O3679" s="4"/>
      <c r="P3679" s="4"/>
      <c r="Q3679" s="4"/>
      <c r="R3679" s="4"/>
      <c r="S3679" s="4"/>
      <c r="T3679" s="4"/>
      <c r="U3679" s="4"/>
      <c r="V3679" s="4"/>
      <c r="W3679" s="4"/>
      <c r="X3679" s="4"/>
      <c r="Y3679" s="4"/>
      <c r="Z3679" s="4"/>
      <c r="AA3679" s="4"/>
      <c r="AB3679" s="5"/>
    </row>
    <row r="3680" spans="1:28" x14ac:dyDescent="0.35">
      <c r="A3680" s="3"/>
      <c r="B3680" s="4"/>
      <c r="C3680" s="4"/>
      <c r="D3680" s="4"/>
      <c r="E3680" s="4"/>
      <c r="F3680" s="4"/>
      <c r="G3680" s="4"/>
      <c r="H3680" s="4"/>
      <c r="I3680" s="4"/>
      <c r="J3680" s="4"/>
      <c r="K3680" s="4"/>
      <c r="L3680" s="4"/>
      <c r="M3680" s="4"/>
      <c r="N3680" s="4"/>
      <c r="O3680" s="4"/>
      <c r="P3680" s="4"/>
      <c r="Q3680" s="4"/>
      <c r="R3680" s="4"/>
      <c r="S3680" s="4"/>
      <c r="T3680" s="4"/>
      <c r="U3680" s="4"/>
      <c r="V3680" s="4"/>
      <c r="W3680" s="4"/>
      <c r="X3680" s="4"/>
      <c r="Y3680" s="4"/>
      <c r="Z3680" s="4"/>
      <c r="AA3680" s="4"/>
      <c r="AB3680" s="5"/>
    </row>
    <row r="3681" spans="1:28" x14ac:dyDescent="0.35">
      <c r="A3681" s="3"/>
      <c r="B3681" s="4"/>
      <c r="C3681" s="4"/>
      <c r="D3681" s="4"/>
      <c r="E3681" s="4"/>
      <c r="F3681" s="4"/>
      <c r="G3681" s="4"/>
      <c r="H3681" s="4"/>
      <c r="I3681" s="4"/>
      <c r="J3681" s="4"/>
      <c r="K3681" s="4"/>
      <c r="L3681" s="4"/>
      <c r="M3681" s="4"/>
      <c r="N3681" s="4"/>
      <c r="O3681" s="4"/>
      <c r="P3681" s="4"/>
      <c r="Q3681" s="4"/>
      <c r="R3681" s="4"/>
      <c r="S3681" s="4"/>
      <c r="T3681" s="4"/>
      <c r="U3681" s="4"/>
      <c r="V3681" s="4"/>
      <c r="W3681" s="4"/>
      <c r="X3681" s="4"/>
      <c r="Y3681" s="4"/>
      <c r="Z3681" s="4"/>
      <c r="AA3681" s="4"/>
      <c r="AB3681" s="5"/>
    </row>
    <row r="3682" spans="1:28" x14ac:dyDescent="0.35">
      <c r="A3682" s="3"/>
      <c r="B3682" s="4"/>
      <c r="C3682" s="4"/>
      <c r="D3682" s="4"/>
      <c r="E3682" s="4"/>
      <c r="F3682" s="4"/>
      <c r="G3682" s="4"/>
      <c r="H3682" s="4"/>
      <c r="I3682" s="4"/>
      <c r="J3682" s="4"/>
      <c r="K3682" s="4"/>
      <c r="L3682" s="4"/>
      <c r="M3682" s="4"/>
      <c r="N3682" s="4"/>
      <c r="O3682" s="4"/>
      <c r="P3682" s="4"/>
      <c r="Q3682" s="4"/>
      <c r="R3682" s="4"/>
      <c r="S3682" s="4"/>
      <c r="T3682" s="4"/>
      <c r="U3682" s="4"/>
      <c r="V3682" s="4"/>
      <c r="W3682" s="4"/>
      <c r="X3682" s="4"/>
      <c r="Y3682" s="4"/>
      <c r="Z3682" s="4"/>
      <c r="AA3682" s="4"/>
      <c r="AB3682" s="5"/>
    </row>
    <row r="3683" spans="1:28" x14ac:dyDescent="0.35">
      <c r="A3683" s="3"/>
      <c r="B3683" s="4"/>
      <c r="C3683" s="4"/>
      <c r="D3683" s="4"/>
      <c r="E3683" s="4"/>
      <c r="F3683" s="4"/>
      <c r="G3683" s="4"/>
      <c r="H3683" s="4"/>
      <c r="I3683" s="4"/>
      <c r="J3683" s="4"/>
      <c r="K3683" s="4"/>
      <c r="L3683" s="4"/>
      <c r="M3683" s="4"/>
      <c r="N3683" s="4"/>
      <c r="O3683" s="4"/>
      <c r="P3683" s="4"/>
      <c r="Q3683" s="4"/>
      <c r="R3683" s="4"/>
      <c r="S3683" s="4"/>
      <c r="T3683" s="4"/>
      <c r="U3683" s="4"/>
      <c r="V3683" s="4"/>
      <c r="W3683" s="4"/>
      <c r="X3683" s="4"/>
      <c r="Y3683" s="4"/>
      <c r="Z3683" s="4"/>
      <c r="AA3683" s="4"/>
      <c r="AB3683" s="5"/>
    </row>
    <row r="3684" spans="1:28" x14ac:dyDescent="0.35">
      <c r="A3684" s="3"/>
      <c r="B3684" s="4"/>
      <c r="C3684" s="4"/>
      <c r="D3684" s="4"/>
      <c r="E3684" s="4"/>
      <c r="F3684" s="4"/>
      <c r="G3684" s="4"/>
      <c r="H3684" s="4"/>
      <c r="I3684" s="4"/>
      <c r="J3684" s="4"/>
      <c r="K3684" s="4"/>
      <c r="L3684" s="4"/>
      <c r="M3684" s="4"/>
      <c r="N3684" s="4"/>
      <c r="O3684" s="4"/>
      <c r="P3684" s="4"/>
      <c r="Q3684" s="4"/>
      <c r="R3684" s="4"/>
      <c r="S3684" s="4"/>
      <c r="T3684" s="4"/>
      <c r="U3684" s="4"/>
      <c r="V3684" s="4"/>
      <c r="W3684" s="4"/>
      <c r="X3684" s="4"/>
      <c r="Y3684" s="4"/>
      <c r="Z3684" s="4"/>
      <c r="AA3684" s="4"/>
      <c r="AB3684" s="5"/>
    </row>
    <row r="3685" spans="1:28" x14ac:dyDescent="0.35">
      <c r="A3685" s="3"/>
      <c r="B3685" s="4"/>
      <c r="C3685" s="4"/>
      <c r="D3685" s="4"/>
      <c r="E3685" s="4"/>
      <c r="F3685" s="4"/>
      <c r="G3685" s="4"/>
      <c r="H3685" s="4"/>
      <c r="I3685" s="4"/>
      <c r="J3685" s="4"/>
      <c r="K3685" s="4"/>
      <c r="L3685" s="4"/>
      <c r="M3685" s="4"/>
      <c r="N3685" s="4"/>
      <c r="O3685" s="4"/>
      <c r="P3685" s="4"/>
      <c r="Q3685" s="4"/>
      <c r="R3685" s="4"/>
      <c r="S3685" s="4"/>
      <c r="T3685" s="4"/>
      <c r="U3685" s="4"/>
      <c r="V3685" s="4"/>
      <c r="W3685" s="4"/>
      <c r="X3685" s="4"/>
      <c r="Y3685" s="4"/>
      <c r="Z3685" s="4"/>
      <c r="AA3685" s="4"/>
      <c r="AB3685" s="5"/>
    </row>
    <row r="3686" spans="1:28" x14ac:dyDescent="0.35">
      <c r="A3686" s="3"/>
      <c r="B3686" s="4"/>
      <c r="C3686" s="4"/>
      <c r="D3686" s="4"/>
      <c r="E3686" s="4"/>
      <c r="F3686" s="4"/>
      <c r="G3686" s="4"/>
      <c r="H3686" s="4"/>
      <c r="I3686" s="4"/>
      <c r="J3686" s="4"/>
      <c r="K3686" s="4"/>
      <c r="L3686" s="4"/>
      <c r="M3686" s="4"/>
      <c r="N3686" s="4"/>
      <c r="O3686" s="4"/>
      <c r="P3686" s="4"/>
      <c r="Q3686" s="4"/>
      <c r="R3686" s="4"/>
      <c r="S3686" s="4"/>
      <c r="T3686" s="4"/>
      <c r="U3686" s="4"/>
      <c r="V3686" s="4"/>
      <c r="W3686" s="4"/>
      <c r="X3686" s="4"/>
      <c r="Y3686" s="4"/>
      <c r="Z3686" s="4"/>
      <c r="AA3686" s="4"/>
      <c r="AB3686" s="5"/>
    </row>
    <row r="3687" spans="1:28" x14ac:dyDescent="0.35">
      <c r="A3687" s="3"/>
      <c r="B3687" s="4"/>
      <c r="C3687" s="4"/>
      <c r="D3687" s="4"/>
      <c r="E3687" s="4"/>
      <c r="F3687" s="4"/>
      <c r="G3687" s="4"/>
      <c r="H3687" s="4"/>
      <c r="I3687" s="4"/>
      <c r="J3687" s="4"/>
      <c r="K3687" s="4"/>
      <c r="L3687" s="4"/>
      <c r="M3687" s="4"/>
      <c r="N3687" s="4"/>
      <c r="O3687" s="4"/>
      <c r="P3687" s="4"/>
      <c r="Q3687" s="4"/>
      <c r="R3687" s="4"/>
      <c r="S3687" s="4"/>
      <c r="T3687" s="4"/>
      <c r="U3687" s="4"/>
      <c r="V3687" s="4"/>
      <c r="W3687" s="4"/>
      <c r="X3687" s="4"/>
      <c r="Y3687" s="4"/>
      <c r="Z3687" s="4"/>
      <c r="AA3687" s="4"/>
      <c r="AB3687" s="5"/>
    </row>
    <row r="3688" spans="1:28" x14ac:dyDescent="0.35">
      <c r="A3688" s="3"/>
      <c r="B3688" s="4"/>
      <c r="C3688" s="4"/>
      <c r="D3688" s="4"/>
      <c r="E3688" s="4"/>
      <c r="F3688" s="4"/>
      <c r="G3688" s="4"/>
      <c r="H3688" s="4"/>
      <c r="I3688" s="4"/>
      <c r="J3688" s="4"/>
      <c r="K3688" s="4"/>
      <c r="L3688" s="4"/>
      <c r="M3688" s="4"/>
      <c r="N3688" s="4"/>
      <c r="O3688" s="4"/>
      <c r="P3688" s="4"/>
      <c r="Q3688" s="4"/>
      <c r="R3688" s="4"/>
      <c r="S3688" s="4"/>
      <c r="T3688" s="4"/>
      <c r="U3688" s="4"/>
      <c r="V3688" s="4"/>
      <c r="W3688" s="4"/>
      <c r="X3688" s="4"/>
      <c r="Y3688" s="4"/>
      <c r="Z3688" s="4"/>
      <c r="AA3688" s="4"/>
      <c r="AB3688" s="5"/>
    </row>
    <row r="3689" spans="1:28" x14ac:dyDescent="0.35">
      <c r="A3689" s="3"/>
      <c r="B3689" s="4"/>
      <c r="C3689" s="4"/>
      <c r="D3689" s="4"/>
      <c r="E3689" s="4"/>
      <c r="F3689" s="4"/>
      <c r="G3689" s="4"/>
      <c r="H3689" s="4"/>
      <c r="I3689" s="4"/>
      <c r="J3689" s="4"/>
      <c r="K3689" s="4"/>
      <c r="L3689" s="4"/>
      <c r="M3689" s="4"/>
      <c r="N3689" s="4"/>
      <c r="O3689" s="4"/>
      <c r="P3689" s="4"/>
      <c r="Q3689" s="4"/>
      <c r="R3689" s="4"/>
      <c r="S3689" s="4"/>
      <c r="T3689" s="4"/>
      <c r="U3689" s="4"/>
      <c r="V3689" s="4"/>
      <c r="W3689" s="4"/>
      <c r="X3689" s="4"/>
      <c r="Y3689" s="4"/>
      <c r="Z3689" s="4"/>
      <c r="AA3689" s="4"/>
      <c r="AB3689" s="5"/>
    </row>
    <row r="3690" spans="1:28" x14ac:dyDescent="0.35">
      <c r="A3690" s="3"/>
      <c r="B3690" s="4"/>
      <c r="C3690" s="4"/>
      <c r="D3690" s="4"/>
      <c r="E3690" s="4"/>
      <c r="F3690" s="4"/>
      <c r="G3690" s="4"/>
      <c r="H3690" s="4"/>
      <c r="I3690" s="4"/>
      <c r="J3690" s="4"/>
      <c r="K3690" s="4"/>
      <c r="L3690" s="4"/>
      <c r="M3690" s="4"/>
      <c r="N3690" s="4"/>
      <c r="O3690" s="4"/>
      <c r="P3690" s="4"/>
      <c r="Q3690" s="4"/>
      <c r="R3690" s="4"/>
      <c r="S3690" s="4"/>
      <c r="T3690" s="4"/>
      <c r="U3690" s="4"/>
      <c r="V3690" s="4"/>
      <c r="W3690" s="4"/>
      <c r="X3690" s="4"/>
      <c r="Y3690" s="4"/>
      <c r="Z3690" s="4"/>
      <c r="AA3690" s="4"/>
      <c r="AB3690" s="5"/>
    </row>
    <row r="3691" spans="1:28" x14ac:dyDescent="0.35">
      <c r="A3691" s="3"/>
      <c r="B3691" s="4"/>
      <c r="C3691" s="4"/>
      <c r="D3691" s="4"/>
      <c r="E3691" s="4"/>
      <c r="F3691" s="4"/>
      <c r="G3691" s="4"/>
      <c r="H3691" s="4"/>
      <c r="I3691" s="4"/>
      <c r="J3691" s="4"/>
      <c r="K3691" s="4"/>
      <c r="L3691" s="4"/>
      <c r="M3691" s="4"/>
      <c r="N3691" s="4"/>
      <c r="O3691" s="4"/>
      <c r="P3691" s="4"/>
      <c r="Q3691" s="4"/>
      <c r="R3691" s="4"/>
      <c r="S3691" s="4"/>
      <c r="T3691" s="4"/>
      <c r="U3691" s="4"/>
      <c r="V3691" s="4"/>
      <c r="W3691" s="4"/>
      <c r="X3691" s="4"/>
      <c r="Y3691" s="4"/>
      <c r="Z3691" s="4"/>
      <c r="AA3691" s="4"/>
      <c r="AB3691" s="5"/>
    </row>
    <row r="3692" spans="1:28" x14ac:dyDescent="0.35">
      <c r="A3692" s="3"/>
      <c r="B3692" s="4"/>
      <c r="C3692" s="4"/>
      <c r="D3692" s="4"/>
      <c r="E3692" s="4"/>
      <c r="F3692" s="4"/>
      <c r="G3692" s="4"/>
      <c r="H3692" s="4"/>
      <c r="I3692" s="4"/>
      <c r="J3692" s="4"/>
      <c r="K3692" s="4"/>
      <c r="L3692" s="4"/>
      <c r="M3692" s="4"/>
      <c r="N3692" s="4"/>
      <c r="O3692" s="4"/>
      <c r="P3692" s="4"/>
      <c r="Q3692" s="4"/>
      <c r="R3692" s="4"/>
      <c r="S3692" s="4"/>
      <c r="T3692" s="4"/>
      <c r="U3692" s="4"/>
      <c r="V3692" s="4"/>
      <c r="W3692" s="4"/>
      <c r="X3692" s="4"/>
      <c r="Y3692" s="4"/>
      <c r="Z3692" s="4"/>
      <c r="AA3692" s="4"/>
      <c r="AB3692" s="5"/>
    </row>
    <row r="3693" spans="1:28" x14ac:dyDescent="0.35">
      <c r="A3693" s="3"/>
      <c r="B3693" s="4"/>
      <c r="C3693" s="4"/>
      <c r="D3693" s="4"/>
      <c r="E3693" s="4"/>
      <c r="F3693" s="4"/>
      <c r="G3693" s="4"/>
      <c r="H3693" s="4"/>
      <c r="I3693" s="4"/>
      <c r="J3693" s="4"/>
      <c r="K3693" s="4"/>
      <c r="L3693" s="4"/>
      <c r="M3693" s="4"/>
      <c r="N3693" s="4"/>
      <c r="O3693" s="4"/>
      <c r="P3693" s="4"/>
      <c r="Q3693" s="4"/>
      <c r="R3693" s="4"/>
      <c r="S3693" s="4"/>
      <c r="T3693" s="4"/>
      <c r="U3693" s="4"/>
      <c r="V3693" s="4"/>
      <c r="W3693" s="4"/>
      <c r="X3693" s="4"/>
      <c r="Y3693" s="4"/>
      <c r="Z3693" s="4"/>
      <c r="AA3693" s="4"/>
      <c r="AB3693" s="5"/>
    </row>
    <row r="3694" spans="1:28" x14ac:dyDescent="0.35">
      <c r="A3694" s="3"/>
      <c r="B3694" s="4"/>
      <c r="C3694" s="4"/>
      <c r="D3694" s="4"/>
      <c r="E3694" s="4"/>
      <c r="F3694" s="4"/>
      <c r="G3694" s="4"/>
      <c r="H3694" s="4"/>
      <c r="I3694" s="4"/>
      <c r="J3694" s="4"/>
      <c r="K3694" s="4"/>
      <c r="L3694" s="4"/>
      <c r="M3694" s="4"/>
      <c r="N3694" s="4"/>
      <c r="O3694" s="4"/>
      <c r="P3694" s="4"/>
      <c r="Q3694" s="4"/>
      <c r="R3694" s="4"/>
      <c r="S3694" s="4"/>
      <c r="T3694" s="4"/>
      <c r="U3694" s="4"/>
      <c r="V3694" s="4"/>
      <c r="W3694" s="4"/>
      <c r="X3694" s="4"/>
      <c r="Y3694" s="4"/>
      <c r="Z3694" s="4"/>
      <c r="AA3694" s="4"/>
      <c r="AB3694" s="5"/>
    </row>
    <row r="3695" spans="1:28" x14ac:dyDescent="0.35">
      <c r="A3695" s="3"/>
      <c r="B3695" s="4"/>
      <c r="C3695" s="4"/>
      <c r="D3695" s="4"/>
      <c r="E3695" s="4"/>
      <c r="F3695" s="4"/>
      <c r="G3695" s="4"/>
      <c r="H3695" s="4"/>
      <c r="I3695" s="4"/>
      <c r="J3695" s="4"/>
      <c r="K3695" s="4"/>
      <c r="L3695" s="4"/>
      <c r="M3695" s="4"/>
      <c r="N3695" s="4"/>
      <c r="O3695" s="4"/>
      <c r="P3695" s="4"/>
      <c r="Q3695" s="4"/>
      <c r="R3695" s="4"/>
      <c r="S3695" s="4"/>
      <c r="T3695" s="4"/>
      <c r="U3695" s="4"/>
      <c r="V3695" s="4"/>
      <c r="W3695" s="4"/>
      <c r="X3695" s="4"/>
      <c r="Y3695" s="4"/>
      <c r="Z3695" s="4"/>
      <c r="AA3695" s="4"/>
      <c r="AB3695" s="5"/>
    </row>
    <row r="3696" spans="1:28" x14ac:dyDescent="0.35">
      <c r="A3696" s="3"/>
      <c r="B3696" s="4"/>
      <c r="C3696" s="4"/>
      <c r="D3696" s="4"/>
      <c r="E3696" s="4"/>
      <c r="F3696" s="4"/>
      <c r="G3696" s="4"/>
      <c r="H3696" s="4"/>
      <c r="I3696" s="4"/>
      <c r="J3696" s="4"/>
      <c r="K3696" s="4"/>
      <c r="L3696" s="4"/>
      <c r="M3696" s="4"/>
      <c r="N3696" s="4"/>
      <c r="O3696" s="4"/>
      <c r="P3696" s="4"/>
      <c r="Q3696" s="4"/>
      <c r="R3696" s="4"/>
      <c r="S3696" s="4"/>
      <c r="T3696" s="4"/>
      <c r="U3696" s="4"/>
      <c r="V3696" s="4"/>
      <c r="W3696" s="4"/>
      <c r="X3696" s="4"/>
      <c r="Y3696" s="4"/>
      <c r="Z3696" s="4"/>
      <c r="AA3696" s="4"/>
      <c r="AB3696" s="5"/>
    </row>
    <row r="3697" spans="1:28" x14ac:dyDescent="0.35">
      <c r="A3697" s="3"/>
      <c r="B3697" s="4"/>
      <c r="C3697" s="4"/>
      <c r="D3697" s="4"/>
      <c r="E3697" s="4"/>
      <c r="F3697" s="4"/>
      <c r="G3697" s="4"/>
      <c r="H3697" s="4"/>
      <c r="I3697" s="4"/>
      <c r="J3697" s="4"/>
      <c r="K3697" s="4"/>
      <c r="L3697" s="4"/>
      <c r="M3697" s="4"/>
      <c r="N3697" s="4"/>
      <c r="O3697" s="4"/>
      <c r="P3697" s="4"/>
      <c r="Q3697" s="4"/>
      <c r="R3697" s="4"/>
      <c r="S3697" s="4"/>
      <c r="T3697" s="4"/>
      <c r="U3697" s="4"/>
      <c r="V3697" s="4"/>
      <c r="W3697" s="4"/>
      <c r="X3697" s="4"/>
      <c r="Y3697" s="4"/>
      <c r="Z3697" s="4"/>
      <c r="AA3697" s="4"/>
      <c r="AB3697" s="5"/>
    </row>
    <row r="3698" spans="1:28" x14ac:dyDescent="0.35">
      <c r="A3698" s="3"/>
      <c r="B3698" s="4"/>
      <c r="C3698" s="4"/>
      <c r="D3698" s="4"/>
      <c r="E3698" s="4"/>
      <c r="F3698" s="4"/>
      <c r="G3698" s="4"/>
      <c r="H3698" s="4"/>
      <c r="I3698" s="4"/>
      <c r="J3698" s="4"/>
      <c r="K3698" s="4"/>
      <c r="L3698" s="4"/>
      <c r="M3698" s="4"/>
      <c r="N3698" s="4"/>
      <c r="O3698" s="4"/>
      <c r="P3698" s="4"/>
      <c r="Q3698" s="4"/>
      <c r="R3698" s="4"/>
      <c r="S3698" s="4"/>
      <c r="T3698" s="4"/>
      <c r="U3698" s="4"/>
      <c r="V3698" s="4"/>
      <c r="W3698" s="4"/>
      <c r="X3698" s="4"/>
      <c r="Y3698" s="4"/>
      <c r="Z3698" s="4"/>
      <c r="AA3698" s="4"/>
      <c r="AB3698" s="5"/>
    </row>
    <row r="3699" spans="1:28" x14ac:dyDescent="0.35">
      <c r="A3699" s="3"/>
      <c r="B3699" s="4"/>
      <c r="C3699" s="4"/>
      <c r="D3699" s="4"/>
      <c r="E3699" s="4"/>
      <c r="F3699" s="4"/>
      <c r="G3699" s="4"/>
      <c r="H3699" s="4"/>
      <c r="I3699" s="4"/>
      <c r="J3699" s="4"/>
      <c r="K3699" s="4"/>
      <c r="L3699" s="4"/>
      <c r="M3699" s="4"/>
      <c r="N3699" s="4"/>
      <c r="O3699" s="4"/>
      <c r="P3699" s="4"/>
      <c r="Q3699" s="4"/>
      <c r="R3699" s="4"/>
      <c r="S3699" s="4"/>
      <c r="T3699" s="4"/>
      <c r="U3699" s="4"/>
      <c r="V3699" s="4"/>
      <c r="W3699" s="4"/>
      <c r="X3699" s="4"/>
      <c r="Y3699" s="4"/>
      <c r="Z3699" s="4"/>
      <c r="AA3699" s="4"/>
      <c r="AB3699" s="5"/>
    </row>
    <row r="3700" spans="1:28" x14ac:dyDescent="0.35">
      <c r="A3700" s="3"/>
      <c r="B3700" s="4"/>
      <c r="C3700" s="4"/>
      <c r="D3700" s="4"/>
      <c r="E3700" s="4"/>
      <c r="F3700" s="4"/>
      <c r="G3700" s="4"/>
      <c r="H3700" s="4"/>
      <c r="I3700" s="4"/>
      <c r="J3700" s="4"/>
      <c r="K3700" s="4"/>
      <c r="L3700" s="4"/>
      <c r="M3700" s="4"/>
      <c r="N3700" s="4"/>
      <c r="O3700" s="4"/>
      <c r="P3700" s="4"/>
      <c r="Q3700" s="4"/>
      <c r="R3700" s="4"/>
      <c r="S3700" s="4"/>
      <c r="T3700" s="4"/>
      <c r="U3700" s="4"/>
      <c r="V3700" s="4"/>
      <c r="W3700" s="4"/>
      <c r="X3700" s="4"/>
      <c r="Y3700" s="4"/>
      <c r="Z3700" s="4"/>
      <c r="AA3700" s="4"/>
      <c r="AB3700" s="5"/>
    </row>
    <row r="3701" spans="1:28" x14ac:dyDescent="0.35">
      <c r="A3701" s="3"/>
      <c r="B3701" s="4"/>
      <c r="C3701" s="4"/>
      <c r="D3701" s="4"/>
      <c r="E3701" s="4"/>
      <c r="F3701" s="4"/>
      <c r="G3701" s="4"/>
      <c r="H3701" s="4"/>
      <c r="I3701" s="4"/>
      <c r="J3701" s="4"/>
      <c r="K3701" s="4"/>
      <c r="L3701" s="4"/>
      <c r="M3701" s="4"/>
      <c r="N3701" s="4"/>
      <c r="O3701" s="4"/>
      <c r="P3701" s="4"/>
      <c r="Q3701" s="4"/>
      <c r="R3701" s="4"/>
      <c r="S3701" s="4"/>
      <c r="T3701" s="4"/>
      <c r="U3701" s="4"/>
      <c r="V3701" s="4"/>
      <c r="W3701" s="4"/>
      <c r="X3701" s="4"/>
      <c r="Y3701" s="4"/>
      <c r="Z3701" s="4"/>
      <c r="AA3701" s="4"/>
      <c r="AB3701" s="5"/>
    </row>
    <row r="3702" spans="1:28" x14ac:dyDescent="0.35">
      <c r="A3702" s="3"/>
      <c r="B3702" s="4"/>
      <c r="C3702" s="4"/>
      <c r="D3702" s="4"/>
      <c r="E3702" s="4"/>
      <c r="F3702" s="4"/>
      <c r="G3702" s="4"/>
      <c r="H3702" s="4"/>
      <c r="I3702" s="4"/>
      <c r="J3702" s="4"/>
      <c r="K3702" s="4"/>
      <c r="L3702" s="4"/>
      <c r="M3702" s="4"/>
      <c r="N3702" s="4"/>
      <c r="O3702" s="4"/>
      <c r="P3702" s="4"/>
      <c r="Q3702" s="4"/>
      <c r="R3702" s="4"/>
      <c r="S3702" s="4"/>
      <c r="T3702" s="4"/>
      <c r="U3702" s="4"/>
      <c r="V3702" s="4"/>
      <c r="W3702" s="4"/>
      <c r="X3702" s="4"/>
      <c r="Y3702" s="4"/>
      <c r="Z3702" s="4"/>
      <c r="AA3702" s="4"/>
      <c r="AB3702" s="5"/>
    </row>
    <row r="3703" spans="1:28" x14ac:dyDescent="0.35">
      <c r="A3703" s="3"/>
      <c r="B3703" s="4"/>
      <c r="C3703" s="4"/>
      <c r="D3703" s="4"/>
      <c r="E3703" s="4"/>
      <c r="F3703" s="4"/>
      <c r="G3703" s="4"/>
      <c r="H3703" s="4"/>
      <c r="I3703" s="4"/>
      <c r="J3703" s="4"/>
      <c r="K3703" s="4"/>
      <c r="L3703" s="4"/>
      <c r="M3703" s="4"/>
      <c r="N3703" s="4"/>
      <c r="O3703" s="4"/>
      <c r="P3703" s="4"/>
      <c r="Q3703" s="4"/>
      <c r="R3703" s="4"/>
      <c r="S3703" s="4"/>
      <c r="T3703" s="4"/>
      <c r="U3703" s="4"/>
      <c r="V3703" s="4"/>
      <c r="W3703" s="4"/>
      <c r="X3703" s="4"/>
      <c r="Y3703" s="4"/>
      <c r="Z3703" s="4"/>
      <c r="AA3703" s="4"/>
      <c r="AB3703" s="5"/>
    </row>
    <row r="3704" spans="1:28" x14ac:dyDescent="0.35">
      <c r="A3704" s="3"/>
      <c r="B3704" s="4"/>
      <c r="C3704" s="4"/>
      <c r="D3704" s="4"/>
      <c r="E3704" s="4"/>
      <c r="F3704" s="4"/>
      <c r="G3704" s="4"/>
      <c r="H3704" s="4"/>
      <c r="I3704" s="4"/>
      <c r="J3704" s="4"/>
      <c r="K3704" s="4"/>
      <c r="L3704" s="4"/>
      <c r="M3704" s="4"/>
      <c r="N3704" s="4"/>
      <c r="O3704" s="4"/>
      <c r="P3704" s="4"/>
      <c r="Q3704" s="4"/>
      <c r="R3704" s="4"/>
      <c r="S3704" s="4"/>
      <c r="T3704" s="4"/>
      <c r="U3704" s="4"/>
      <c r="V3704" s="4"/>
      <c r="W3704" s="4"/>
      <c r="X3704" s="4"/>
      <c r="Y3704" s="4"/>
      <c r="Z3704" s="4"/>
      <c r="AA3704" s="4"/>
      <c r="AB3704" s="5"/>
    </row>
    <row r="3705" spans="1:28" x14ac:dyDescent="0.35">
      <c r="A3705" s="3"/>
      <c r="B3705" s="4"/>
      <c r="C3705" s="4"/>
      <c r="D3705" s="4"/>
      <c r="E3705" s="4"/>
      <c r="F3705" s="4"/>
      <c r="G3705" s="4"/>
      <c r="H3705" s="4"/>
      <c r="I3705" s="4"/>
      <c r="J3705" s="4"/>
      <c r="K3705" s="4"/>
      <c r="L3705" s="4"/>
      <c r="M3705" s="4"/>
      <c r="N3705" s="4"/>
      <c r="O3705" s="4"/>
      <c r="P3705" s="4"/>
      <c r="Q3705" s="4"/>
      <c r="R3705" s="4"/>
      <c r="S3705" s="4"/>
      <c r="T3705" s="4"/>
      <c r="U3705" s="4"/>
      <c r="V3705" s="4"/>
      <c r="W3705" s="4"/>
      <c r="X3705" s="4"/>
      <c r="Y3705" s="4"/>
      <c r="Z3705" s="4"/>
      <c r="AA3705" s="4"/>
      <c r="AB3705" s="5"/>
    </row>
    <row r="3706" spans="1:28" x14ac:dyDescent="0.35">
      <c r="A3706" s="3"/>
      <c r="B3706" s="4"/>
      <c r="C3706" s="4"/>
      <c r="D3706" s="4"/>
      <c r="E3706" s="4"/>
      <c r="F3706" s="4"/>
      <c r="G3706" s="4"/>
      <c r="H3706" s="4"/>
      <c r="I3706" s="4"/>
      <c r="J3706" s="4"/>
      <c r="K3706" s="4"/>
      <c r="L3706" s="4"/>
      <c r="M3706" s="4"/>
      <c r="N3706" s="4"/>
      <c r="O3706" s="4"/>
      <c r="P3706" s="4"/>
      <c r="Q3706" s="4"/>
      <c r="R3706" s="4"/>
      <c r="S3706" s="4"/>
      <c r="T3706" s="4"/>
      <c r="U3706" s="4"/>
      <c r="V3706" s="4"/>
      <c r="W3706" s="4"/>
      <c r="X3706" s="4"/>
      <c r="Y3706" s="4"/>
      <c r="Z3706" s="4"/>
      <c r="AA3706" s="4"/>
      <c r="AB3706" s="5"/>
    </row>
    <row r="3707" spans="1:28" x14ac:dyDescent="0.35">
      <c r="A3707" s="3"/>
      <c r="B3707" s="4"/>
      <c r="C3707" s="4"/>
      <c r="D3707" s="4"/>
      <c r="E3707" s="4"/>
      <c r="F3707" s="4"/>
      <c r="G3707" s="4"/>
      <c r="H3707" s="4"/>
      <c r="I3707" s="4"/>
      <c r="J3707" s="4"/>
      <c r="K3707" s="4"/>
      <c r="L3707" s="4"/>
      <c r="M3707" s="4"/>
      <c r="N3707" s="4"/>
      <c r="O3707" s="4"/>
      <c r="P3707" s="4"/>
      <c r="Q3707" s="4"/>
      <c r="R3707" s="4"/>
      <c r="S3707" s="4"/>
      <c r="T3707" s="4"/>
      <c r="U3707" s="4"/>
      <c r="V3707" s="4"/>
      <c r="W3707" s="4"/>
      <c r="X3707" s="4"/>
      <c r="Y3707" s="4"/>
      <c r="Z3707" s="4"/>
      <c r="AA3707" s="4"/>
      <c r="AB3707" s="5"/>
    </row>
    <row r="3708" spans="1:28" x14ac:dyDescent="0.35">
      <c r="A3708" s="3"/>
      <c r="B3708" s="4"/>
      <c r="C3708" s="4"/>
      <c r="D3708" s="4"/>
      <c r="E3708" s="4"/>
      <c r="F3708" s="4"/>
      <c r="G3708" s="4"/>
      <c r="H3708" s="4"/>
      <c r="I3708" s="4"/>
      <c r="J3708" s="4"/>
      <c r="K3708" s="4"/>
      <c r="L3708" s="4"/>
      <c r="M3708" s="4"/>
      <c r="N3708" s="4"/>
      <c r="O3708" s="4"/>
      <c r="P3708" s="4"/>
      <c r="Q3708" s="4"/>
      <c r="R3708" s="4"/>
      <c r="S3708" s="4"/>
      <c r="T3708" s="4"/>
      <c r="U3708" s="4"/>
      <c r="V3708" s="4"/>
      <c r="W3708" s="4"/>
      <c r="X3708" s="4"/>
      <c r="Y3708" s="4"/>
      <c r="Z3708" s="4"/>
      <c r="AA3708" s="4"/>
      <c r="AB3708" s="5"/>
    </row>
    <row r="3709" spans="1:28" x14ac:dyDescent="0.35">
      <c r="A3709" s="3"/>
      <c r="B3709" s="4"/>
      <c r="C3709" s="4"/>
      <c r="D3709" s="4"/>
      <c r="E3709" s="4"/>
      <c r="F3709" s="4"/>
      <c r="G3709" s="4"/>
      <c r="H3709" s="4"/>
      <c r="I3709" s="4"/>
      <c r="J3709" s="4"/>
      <c r="K3709" s="4"/>
      <c r="L3709" s="4"/>
      <c r="M3709" s="4"/>
      <c r="N3709" s="4"/>
      <c r="O3709" s="4"/>
      <c r="P3709" s="4"/>
      <c r="Q3709" s="4"/>
      <c r="R3709" s="4"/>
      <c r="S3709" s="4"/>
      <c r="T3709" s="4"/>
      <c r="U3709" s="4"/>
      <c r="V3709" s="4"/>
      <c r="W3709" s="4"/>
      <c r="X3709" s="4"/>
      <c r="Y3709" s="4"/>
      <c r="Z3709" s="4"/>
      <c r="AA3709" s="4"/>
      <c r="AB3709" s="5"/>
    </row>
    <row r="3710" spans="1:28" x14ac:dyDescent="0.35">
      <c r="A3710" s="3"/>
      <c r="B3710" s="4"/>
      <c r="C3710" s="4"/>
      <c r="D3710" s="4"/>
      <c r="E3710" s="4"/>
      <c r="F3710" s="4"/>
      <c r="G3710" s="4"/>
      <c r="H3710" s="4"/>
      <c r="I3710" s="4"/>
      <c r="J3710" s="4"/>
      <c r="K3710" s="4"/>
      <c r="L3710" s="4"/>
      <c r="M3710" s="4"/>
      <c r="N3710" s="4"/>
      <c r="O3710" s="4"/>
      <c r="P3710" s="4"/>
      <c r="Q3710" s="4"/>
      <c r="R3710" s="4"/>
      <c r="S3710" s="4"/>
      <c r="T3710" s="4"/>
      <c r="U3710" s="4"/>
      <c r="V3710" s="4"/>
      <c r="W3710" s="4"/>
      <c r="X3710" s="4"/>
      <c r="Y3710" s="4"/>
      <c r="Z3710" s="4"/>
      <c r="AA3710" s="4"/>
      <c r="AB3710" s="5"/>
    </row>
    <row r="3711" spans="1:28" x14ac:dyDescent="0.35">
      <c r="A3711" s="3"/>
      <c r="B3711" s="4"/>
      <c r="C3711" s="4"/>
      <c r="D3711" s="4"/>
      <c r="E3711" s="4"/>
      <c r="F3711" s="4"/>
      <c r="G3711" s="4"/>
      <c r="H3711" s="4"/>
      <c r="I3711" s="4"/>
      <c r="J3711" s="4"/>
      <c r="K3711" s="4"/>
      <c r="L3711" s="4"/>
      <c r="M3711" s="4"/>
      <c r="N3711" s="4"/>
      <c r="O3711" s="4"/>
      <c r="P3711" s="4"/>
      <c r="Q3711" s="4"/>
      <c r="R3711" s="4"/>
      <c r="S3711" s="4"/>
      <c r="T3711" s="4"/>
      <c r="U3711" s="4"/>
      <c r="V3711" s="4"/>
      <c r="W3711" s="4"/>
      <c r="X3711" s="4"/>
      <c r="Y3711" s="4"/>
      <c r="Z3711" s="4"/>
      <c r="AA3711" s="4"/>
      <c r="AB3711" s="5"/>
    </row>
    <row r="3712" spans="1:28" x14ac:dyDescent="0.35">
      <c r="A3712" s="3"/>
      <c r="B3712" s="4"/>
      <c r="C3712" s="4"/>
      <c r="D3712" s="4"/>
      <c r="E3712" s="4"/>
      <c r="F3712" s="4"/>
      <c r="G3712" s="4"/>
      <c r="H3712" s="4"/>
      <c r="I3712" s="4"/>
      <c r="J3712" s="4"/>
      <c r="K3712" s="4"/>
      <c r="L3712" s="4"/>
      <c r="M3712" s="4"/>
      <c r="N3712" s="4"/>
      <c r="O3712" s="4"/>
      <c r="P3712" s="4"/>
      <c r="Q3712" s="4"/>
      <c r="R3712" s="4"/>
      <c r="S3712" s="4"/>
      <c r="T3712" s="4"/>
      <c r="U3712" s="4"/>
      <c r="V3712" s="4"/>
      <c r="W3712" s="4"/>
      <c r="X3712" s="4"/>
      <c r="Y3712" s="4"/>
      <c r="Z3712" s="4"/>
      <c r="AA3712" s="4"/>
      <c r="AB3712" s="5"/>
    </row>
    <row r="3713" spans="1:28" x14ac:dyDescent="0.35">
      <c r="A3713" s="3"/>
      <c r="B3713" s="4"/>
      <c r="C3713" s="4"/>
      <c r="D3713" s="4"/>
      <c r="E3713" s="4"/>
      <c r="F3713" s="4"/>
      <c r="G3713" s="4"/>
      <c r="H3713" s="4"/>
      <c r="I3713" s="4"/>
      <c r="J3713" s="4"/>
      <c r="K3713" s="4"/>
      <c r="L3713" s="4"/>
      <c r="M3713" s="4"/>
      <c r="N3713" s="4"/>
      <c r="O3713" s="4"/>
      <c r="P3713" s="4"/>
      <c r="Q3713" s="4"/>
      <c r="R3713" s="4"/>
      <c r="S3713" s="4"/>
      <c r="T3713" s="4"/>
      <c r="U3713" s="4"/>
      <c r="V3713" s="4"/>
      <c r="W3713" s="4"/>
      <c r="X3713" s="4"/>
      <c r="Y3713" s="4"/>
      <c r="Z3713" s="4"/>
      <c r="AA3713" s="4"/>
      <c r="AB3713" s="5"/>
    </row>
    <row r="3714" spans="1:28" x14ac:dyDescent="0.35">
      <c r="A3714" s="3"/>
      <c r="B3714" s="4"/>
      <c r="C3714" s="4"/>
      <c r="D3714" s="4"/>
      <c r="E3714" s="4"/>
      <c r="F3714" s="4"/>
      <c r="G3714" s="4"/>
      <c r="H3714" s="4"/>
      <c r="I3714" s="4"/>
      <c r="J3714" s="4"/>
      <c r="K3714" s="4"/>
      <c r="L3714" s="4"/>
      <c r="M3714" s="4"/>
      <c r="N3714" s="4"/>
      <c r="O3714" s="4"/>
      <c r="P3714" s="4"/>
      <c r="Q3714" s="4"/>
      <c r="R3714" s="4"/>
      <c r="S3714" s="4"/>
      <c r="T3714" s="4"/>
      <c r="U3714" s="4"/>
      <c r="V3714" s="4"/>
      <c r="W3714" s="4"/>
      <c r="X3714" s="4"/>
      <c r="Y3714" s="4"/>
      <c r="Z3714" s="4"/>
      <c r="AA3714" s="4"/>
      <c r="AB3714" s="5"/>
    </row>
    <row r="3715" spans="1:28" x14ac:dyDescent="0.35">
      <c r="A3715" s="3"/>
      <c r="B3715" s="4"/>
      <c r="C3715" s="4"/>
      <c r="D3715" s="4"/>
      <c r="E3715" s="4"/>
      <c r="F3715" s="4"/>
      <c r="G3715" s="4"/>
      <c r="H3715" s="4"/>
      <c r="I3715" s="4"/>
      <c r="J3715" s="4"/>
      <c r="K3715" s="4"/>
      <c r="L3715" s="4"/>
      <c r="M3715" s="4"/>
      <c r="N3715" s="4"/>
      <c r="O3715" s="4"/>
      <c r="P3715" s="4"/>
      <c r="Q3715" s="4"/>
      <c r="R3715" s="4"/>
      <c r="S3715" s="4"/>
      <c r="T3715" s="4"/>
      <c r="U3715" s="4"/>
      <c r="V3715" s="4"/>
      <c r="W3715" s="4"/>
      <c r="X3715" s="4"/>
      <c r="Y3715" s="4"/>
      <c r="Z3715" s="4"/>
      <c r="AA3715" s="4"/>
      <c r="AB3715" s="5"/>
    </row>
    <row r="3716" spans="1:28" x14ac:dyDescent="0.35">
      <c r="A3716" s="3"/>
      <c r="B3716" s="4"/>
      <c r="C3716" s="4"/>
      <c r="D3716" s="4"/>
      <c r="E3716" s="4"/>
      <c r="F3716" s="4"/>
      <c r="G3716" s="4"/>
      <c r="H3716" s="4"/>
      <c r="I3716" s="4"/>
      <c r="J3716" s="4"/>
      <c r="K3716" s="4"/>
      <c r="L3716" s="4"/>
      <c r="M3716" s="4"/>
      <c r="N3716" s="4"/>
      <c r="O3716" s="4"/>
      <c r="P3716" s="4"/>
      <c r="Q3716" s="4"/>
      <c r="R3716" s="4"/>
      <c r="S3716" s="4"/>
      <c r="T3716" s="4"/>
      <c r="U3716" s="4"/>
      <c r="V3716" s="4"/>
      <c r="W3716" s="4"/>
      <c r="X3716" s="4"/>
      <c r="Y3716" s="4"/>
      <c r="Z3716" s="4"/>
      <c r="AA3716" s="4"/>
      <c r="AB3716" s="5"/>
    </row>
    <row r="3717" spans="1:28" x14ac:dyDescent="0.35">
      <c r="A3717" s="3"/>
      <c r="B3717" s="4"/>
      <c r="C3717" s="4"/>
      <c r="D3717" s="4"/>
      <c r="E3717" s="4"/>
      <c r="F3717" s="4"/>
      <c r="G3717" s="4"/>
      <c r="H3717" s="4"/>
      <c r="I3717" s="4"/>
      <c r="J3717" s="4"/>
      <c r="K3717" s="4"/>
      <c r="L3717" s="4"/>
      <c r="M3717" s="4"/>
      <c r="N3717" s="4"/>
      <c r="O3717" s="4"/>
      <c r="P3717" s="4"/>
      <c r="Q3717" s="4"/>
      <c r="R3717" s="4"/>
      <c r="S3717" s="4"/>
      <c r="T3717" s="4"/>
      <c r="U3717" s="4"/>
      <c r="V3717" s="4"/>
      <c r="W3717" s="4"/>
      <c r="X3717" s="4"/>
      <c r="Y3717" s="4"/>
      <c r="Z3717" s="4"/>
      <c r="AA3717" s="4"/>
      <c r="AB3717" s="5"/>
    </row>
    <row r="3718" spans="1:28" x14ac:dyDescent="0.35">
      <c r="A3718" s="3"/>
      <c r="B3718" s="4"/>
      <c r="C3718" s="4"/>
      <c r="D3718" s="4"/>
      <c r="E3718" s="4"/>
      <c r="F3718" s="4"/>
      <c r="G3718" s="4"/>
      <c r="H3718" s="4"/>
      <c r="I3718" s="4"/>
      <c r="J3718" s="4"/>
      <c r="K3718" s="4"/>
      <c r="L3718" s="4"/>
      <c r="M3718" s="4"/>
      <c r="N3718" s="4"/>
      <c r="O3718" s="4"/>
      <c r="P3718" s="4"/>
      <c r="Q3718" s="4"/>
      <c r="R3718" s="4"/>
      <c r="S3718" s="4"/>
      <c r="T3718" s="4"/>
      <c r="U3718" s="4"/>
      <c r="V3718" s="4"/>
      <c r="W3718" s="4"/>
      <c r="X3718" s="4"/>
      <c r="Y3718" s="4"/>
      <c r="Z3718" s="4"/>
      <c r="AA3718" s="4"/>
      <c r="AB3718" s="5"/>
    </row>
    <row r="3719" spans="1:28" x14ac:dyDescent="0.35">
      <c r="A3719" s="3"/>
      <c r="B3719" s="4"/>
      <c r="C3719" s="4"/>
      <c r="D3719" s="4"/>
      <c r="E3719" s="4"/>
      <c r="F3719" s="4"/>
      <c r="G3719" s="4"/>
      <c r="H3719" s="4"/>
      <c r="I3719" s="4"/>
      <c r="J3719" s="4"/>
      <c r="K3719" s="4"/>
      <c r="L3719" s="4"/>
      <c r="M3719" s="4"/>
      <c r="N3719" s="4"/>
      <c r="O3719" s="4"/>
      <c r="P3719" s="4"/>
      <c r="Q3719" s="4"/>
      <c r="R3719" s="4"/>
      <c r="S3719" s="4"/>
      <c r="T3719" s="4"/>
      <c r="U3719" s="4"/>
      <c r="V3719" s="4"/>
      <c r="W3719" s="4"/>
      <c r="X3719" s="4"/>
      <c r="Y3719" s="4"/>
      <c r="Z3719" s="4"/>
      <c r="AA3719" s="4"/>
      <c r="AB3719" s="5"/>
    </row>
    <row r="3720" spans="1:28" x14ac:dyDescent="0.35">
      <c r="A3720" s="3"/>
      <c r="B3720" s="4"/>
      <c r="C3720" s="4"/>
      <c r="D3720" s="4"/>
      <c r="E3720" s="4"/>
      <c r="F3720" s="4"/>
      <c r="G3720" s="4"/>
      <c r="H3720" s="4"/>
      <c r="I3720" s="4"/>
      <c r="J3720" s="4"/>
      <c r="K3720" s="4"/>
      <c r="L3720" s="4"/>
      <c r="M3720" s="4"/>
      <c r="N3720" s="4"/>
      <c r="O3720" s="4"/>
      <c r="P3720" s="4"/>
      <c r="Q3720" s="4"/>
      <c r="R3720" s="4"/>
      <c r="S3720" s="4"/>
      <c r="T3720" s="4"/>
      <c r="U3720" s="4"/>
      <c r="V3720" s="4"/>
      <c r="W3720" s="4"/>
      <c r="X3720" s="4"/>
      <c r="Y3720" s="4"/>
      <c r="Z3720" s="4"/>
      <c r="AA3720" s="4"/>
      <c r="AB3720" s="5"/>
    </row>
    <row r="3721" spans="1:28" x14ac:dyDescent="0.35">
      <c r="A3721" s="3"/>
      <c r="B3721" s="4"/>
      <c r="C3721" s="4"/>
      <c r="D3721" s="4"/>
      <c r="E3721" s="4"/>
      <c r="F3721" s="4"/>
      <c r="G3721" s="4"/>
      <c r="H3721" s="4"/>
      <c r="I3721" s="4"/>
      <c r="J3721" s="4"/>
      <c r="K3721" s="4"/>
      <c r="L3721" s="4"/>
      <c r="M3721" s="4"/>
      <c r="N3721" s="4"/>
      <c r="O3721" s="4"/>
      <c r="P3721" s="4"/>
      <c r="Q3721" s="4"/>
      <c r="R3721" s="4"/>
      <c r="S3721" s="4"/>
      <c r="T3721" s="4"/>
      <c r="U3721" s="4"/>
      <c r="V3721" s="4"/>
      <c r="W3721" s="4"/>
      <c r="X3721" s="4"/>
      <c r="Y3721" s="4"/>
      <c r="Z3721" s="4"/>
      <c r="AA3721" s="4"/>
      <c r="AB3721" s="5"/>
    </row>
    <row r="3722" spans="1:28" x14ac:dyDescent="0.35">
      <c r="A3722" s="3"/>
      <c r="B3722" s="4"/>
      <c r="C3722" s="4"/>
      <c r="D3722" s="4"/>
      <c r="E3722" s="4"/>
      <c r="F3722" s="4"/>
      <c r="G3722" s="4"/>
      <c r="H3722" s="4"/>
      <c r="I3722" s="4"/>
      <c r="J3722" s="4"/>
      <c r="K3722" s="4"/>
      <c r="L3722" s="4"/>
      <c r="M3722" s="4"/>
      <c r="N3722" s="4"/>
      <c r="O3722" s="4"/>
      <c r="P3722" s="4"/>
      <c r="Q3722" s="4"/>
      <c r="R3722" s="4"/>
      <c r="S3722" s="4"/>
      <c r="T3722" s="4"/>
      <c r="U3722" s="4"/>
      <c r="V3722" s="4"/>
      <c r="W3722" s="4"/>
      <c r="X3722" s="4"/>
      <c r="Y3722" s="4"/>
      <c r="Z3722" s="4"/>
      <c r="AA3722" s="4"/>
      <c r="AB3722" s="5"/>
    </row>
    <row r="3723" spans="1:28" x14ac:dyDescent="0.35">
      <c r="A3723" s="3"/>
      <c r="B3723" s="4"/>
      <c r="C3723" s="4"/>
      <c r="D3723" s="4"/>
      <c r="E3723" s="4"/>
      <c r="F3723" s="4"/>
      <c r="G3723" s="4"/>
      <c r="H3723" s="4"/>
      <c r="I3723" s="4"/>
      <c r="J3723" s="4"/>
      <c r="K3723" s="4"/>
      <c r="L3723" s="4"/>
      <c r="M3723" s="4"/>
      <c r="N3723" s="4"/>
      <c r="O3723" s="4"/>
      <c r="P3723" s="4"/>
      <c r="Q3723" s="4"/>
      <c r="R3723" s="4"/>
      <c r="S3723" s="4"/>
      <c r="T3723" s="4"/>
      <c r="U3723" s="4"/>
      <c r="V3723" s="4"/>
      <c r="W3723" s="4"/>
      <c r="X3723" s="4"/>
      <c r="Y3723" s="4"/>
      <c r="Z3723" s="4"/>
      <c r="AA3723" s="4"/>
      <c r="AB3723" s="5"/>
    </row>
    <row r="3724" spans="1:28" x14ac:dyDescent="0.35">
      <c r="A3724" s="3"/>
      <c r="B3724" s="4"/>
      <c r="C3724" s="4"/>
      <c r="D3724" s="4"/>
      <c r="E3724" s="4"/>
      <c r="F3724" s="4"/>
      <c r="G3724" s="4"/>
      <c r="H3724" s="4"/>
      <c r="I3724" s="4"/>
      <c r="J3724" s="4"/>
      <c r="K3724" s="4"/>
      <c r="L3724" s="4"/>
      <c r="M3724" s="4"/>
      <c r="N3724" s="4"/>
      <c r="O3724" s="4"/>
      <c r="P3724" s="4"/>
      <c r="Q3724" s="4"/>
      <c r="R3724" s="4"/>
      <c r="S3724" s="4"/>
      <c r="T3724" s="4"/>
      <c r="U3724" s="4"/>
      <c r="V3724" s="4"/>
      <c r="W3724" s="4"/>
      <c r="X3724" s="4"/>
      <c r="Y3724" s="4"/>
      <c r="Z3724" s="4"/>
      <c r="AA3724" s="4"/>
      <c r="AB3724" s="5"/>
    </row>
    <row r="3725" spans="1:28" x14ac:dyDescent="0.35">
      <c r="A3725" s="3"/>
      <c r="B3725" s="4"/>
      <c r="C3725" s="4"/>
      <c r="D3725" s="4"/>
      <c r="E3725" s="4"/>
      <c r="F3725" s="4"/>
      <c r="G3725" s="4"/>
      <c r="H3725" s="4"/>
      <c r="I3725" s="4"/>
      <c r="J3725" s="4"/>
      <c r="K3725" s="4"/>
      <c r="L3725" s="4"/>
      <c r="M3725" s="4"/>
      <c r="N3725" s="4"/>
      <c r="O3725" s="4"/>
      <c r="P3725" s="4"/>
      <c r="Q3725" s="4"/>
      <c r="R3725" s="4"/>
      <c r="S3725" s="4"/>
      <c r="T3725" s="4"/>
      <c r="U3725" s="4"/>
      <c r="V3725" s="4"/>
      <c r="W3725" s="4"/>
      <c r="X3725" s="4"/>
      <c r="Y3725" s="4"/>
      <c r="Z3725" s="4"/>
      <c r="AA3725" s="4"/>
      <c r="AB3725" s="5"/>
    </row>
    <row r="3726" spans="1:28" x14ac:dyDescent="0.35">
      <c r="A3726" s="3"/>
      <c r="B3726" s="4"/>
      <c r="C3726" s="4"/>
      <c r="D3726" s="4"/>
      <c r="E3726" s="4"/>
      <c r="F3726" s="4"/>
      <c r="G3726" s="4"/>
      <c r="H3726" s="4"/>
      <c r="I3726" s="4"/>
      <c r="J3726" s="4"/>
      <c r="K3726" s="4"/>
      <c r="L3726" s="4"/>
      <c r="M3726" s="4"/>
      <c r="N3726" s="4"/>
      <c r="O3726" s="4"/>
      <c r="P3726" s="4"/>
      <c r="Q3726" s="4"/>
      <c r="R3726" s="4"/>
      <c r="S3726" s="4"/>
      <c r="T3726" s="4"/>
      <c r="U3726" s="4"/>
      <c r="V3726" s="4"/>
      <c r="W3726" s="4"/>
      <c r="X3726" s="4"/>
      <c r="Y3726" s="4"/>
      <c r="Z3726" s="4"/>
      <c r="AA3726" s="4"/>
      <c r="AB3726" s="5"/>
    </row>
    <row r="3727" spans="1:28" x14ac:dyDescent="0.35">
      <c r="A3727" s="3"/>
      <c r="B3727" s="4"/>
      <c r="C3727" s="4"/>
      <c r="D3727" s="4"/>
      <c r="E3727" s="4"/>
      <c r="F3727" s="4"/>
      <c r="G3727" s="4"/>
      <c r="H3727" s="4"/>
      <c r="I3727" s="4"/>
      <c r="J3727" s="4"/>
      <c r="K3727" s="4"/>
      <c r="L3727" s="4"/>
      <c r="M3727" s="4"/>
      <c r="N3727" s="4"/>
      <c r="O3727" s="4"/>
      <c r="P3727" s="4"/>
      <c r="Q3727" s="4"/>
      <c r="R3727" s="4"/>
      <c r="S3727" s="4"/>
      <c r="T3727" s="4"/>
      <c r="U3727" s="4"/>
      <c r="V3727" s="4"/>
      <c r="W3727" s="4"/>
      <c r="X3727" s="4"/>
      <c r="Y3727" s="4"/>
      <c r="Z3727" s="4"/>
      <c r="AA3727" s="4"/>
      <c r="AB3727" s="5"/>
    </row>
    <row r="3728" spans="1:28" x14ac:dyDescent="0.35">
      <c r="A3728" s="3"/>
      <c r="B3728" s="4"/>
      <c r="C3728" s="4"/>
      <c r="D3728" s="4"/>
      <c r="E3728" s="4"/>
      <c r="F3728" s="4"/>
      <c r="G3728" s="4"/>
      <c r="H3728" s="4"/>
      <c r="I3728" s="4"/>
      <c r="J3728" s="4"/>
      <c r="K3728" s="4"/>
      <c r="L3728" s="4"/>
      <c r="M3728" s="4"/>
      <c r="N3728" s="4"/>
      <c r="O3728" s="4"/>
      <c r="P3728" s="4"/>
      <c r="Q3728" s="4"/>
      <c r="R3728" s="4"/>
      <c r="S3728" s="4"/>
      <c r="T3728" s="4"/>
      <c r="U3728" s="4"/>
      <c r="V3728" s="4"/>
      <c r="W3728" s="4"/>
      <c r="X3728" s="4"/>
      <c r="Y3728" s="4"/>
      <c r="Z3728" s="4"/>
      <c r="AA3728" s="4"/>
      <c r="AB3728" s="5"/>
    </row>
    <row r="3729" spans="1:28" x14ac:dyDescent="0.35">
      <c r="A3729" s="3"/>
      <c r="B3729" s="4"/>
      <c r="C3729" s="4"/>
      <c r="D3729" s="4"/>
      <c r="E3729" s="4"/>
      <c r="F3729" s="4"/>
      <c r="G3729" s="4"/>
      <c r="H3729" s="4"/>
      <c r="I3729" s="4"/>
      <c r="J3729" s="4"/>
      <c r="K3729" s="4"/>
      <c r="L3729" s="4"/>
      <c r="M3729" s="4"/>
      <c r="N3729" s="4"/>
      <c r="O3729" s="4"/>
      <c r="P3729" s="4"/>
      <c r="Q3729" s="4"/>
      <c r="R3729" s="4"/>
      <c r="S3729" s="4"/>
      <c r="T3729" s="4"/>
      <c r="U3729" s="4"/>
      <c r="V3729" s="4"/>
      <c r="W3729" s="4"/>
      <c r="X3729" s="4"/>
      <c r="Y3729" s="4"/>
      <c r="Z3729" s="4"/>
      <c r="AA3729" s="4"/>
      <c r="AB3729" s="5"/>
    </row>
    <row r="3730" spans="1:28" x14ac:dyDescent="0.35">
      <c r="A3730" s="3"/>
      <c r="B3730" s="4"/>
      <c r="C3730" s="4"/>
      <c r="D3730" s="4"/>
      <c r="E3730" s="4"/>
      <c r="F3730" s="4"/>
      <c r="G3730" s="4"/>
      <c r="H3730" s="4"/>
      <c r="I3730" s="4"/>
      <c r="J3730" s="4"/>
      <c r="K3730" s="4"/>
      <c r="L3730" s="4"/>
      <c r="M3730" s="4"/>
      <c r="N3730" s="4"/>
      <c r="O3730" s="4"/>
      <c r="P3730" s="4"/>
      <c r="Q3730" s="4"/>
      <c r="R3730" s="4"/>
      <c r="S3730" s="4"/>
      <c r="T3730" s="4"/>
      <c r="U3730" s="4"/>
      <c r="V3730" s="4"/>
      <c r="W3730" s="4"/>
      <c r="X3730" s="4"/>
      <c r="Y3730" s="4"/>
      <c r="Z3730" s="4"/>
      <c r="AA3730" s="4"/>
      <c r="AB3730" s="5"/>
    </row>
    <row r="3731" spans="1:28" x14ac:dyDescent="0.35">
      <c r="A3731" s="3"/>
      <c r="B3731" s="4"/>
      <c r="C3731" s="4"/>
      <c r="D3731" s="4"/>
      <c r="E3731" s="4"/>
      <c r="F3731" s="4"/>
      <c r="G3731" s="4"/>
      <c r="H3731" s="4"/>
      <c r="I3731" s="4"/>
      <c r="J3731" s="4"/>
      <c r="K3731" s="4"/>
      <c r="L3731" s="4"/>
      <c r="M3731" s="4"/>
      <c r="N3731" s="4"/>
      <c r="O3731" s="4"/>
      <c r="P3731" s="4"/>
      <c r="Q3731" s="4"/>
      <c r="R3731" s="4"/>
      <c r="S3731" s="4"/>
      <c r="T3731" s="4"/>
      <c r="U3731" s="4"/>
      <c r="V3731" s="4"/>
      <c r="W3731" s="4"/>
      <c r="X3731" s="4"/>
      <c r="Y3731" s="4"/>
      <c r="Z3731" s="4"/>
      <c r="AA3731" s="4"/>
      <c r="AB3731" s="5"/>
    </row>
    <row r="3732" spans="1:28" x14ac:dyDescent="0.35">
      <c r="A3732" s="3"/>
      <c r="B3732" s="4"/>
      <c r="C3732" s="4"/>
      <c r="D3732" s="4"/>
      <c r="E3732" s="4"/>
      <c r="F3732" s="4"/>
      <c r="G3732" s="4"/>
      <c r="H3732" s="4"/>
      <c r="I3732" s="4"/>
      <c r="J3732" s="4"/>
      <c r="K3732" s="4"/>
      <c r="L3732" s="4"/>
      <c r="M3732" s="4"/>
      <c r="N3732" s="4"/>
      <c r="O3732" s="4"/>
      <c r="P3732" s="4"/>
      <c r="Q3732" s="4"/>
      <c r="R3732" s="4"/>
      <c r="S3732" s="4"/>
      <c r="T3732" s="4"/>
      <c r="U3732" s="4"/>
      <c r="V3732" s="4"/>
      <c r="W3732" s="4"/>
      <c r="X3732" s="4"/>
      <c r="Y3732" s="4"/>
      <c r="Z3732" s="4"/>
      <c r="AA3732" s="4"/>
      <c r="AB3732" s="5"/>
    </row>
    <row r="3733" spans="1:28" x14ac:dyDescent="0.35">
      <c r="A3733" s="3"/>
      <c r="B3733" s="4"/>
      <c r="C3733" s="4"/>
      <c r="D3733" s="4"/>
      <c r="E3733" s="4"/>
      <c r="F3733" s="4"/>
      <c r="G3733" s="4"/>
      <c r="H3733" s="4"/>
      <c r="I3733" s="4"/>
      <c r="J3733" s="4"/>
      <c r="K3733" s="4"/>
      <c r="L3733" s="4"/>
      <c r="M3733" s="4"/>
      <c r="N3733" s="4"/>
      <c r="O3733" s="4"/>
      <c r="P3733" s="4"/>
      <c r="Q3733" s="4"/>
      <c r="R3733" s="4"/>
      <c r="S3733" s="4"/>
      <c r="T3733" s="4"/>
      <c r="U3733" s="4"/>
      <c r="V3733" s="4"/>
      <c r="W3733" s="4"/>
      <c r="X3733" s="4"/>
      <c r="Y3733" s="4"/>
      <c r="Z3733" s="4"/>
      <c r="AA3733" s="4"/>
      <c r="AB3733" s="5"/>
    </row>
    <row r="3734" spans="1:28" x14ac:dyDescent="0.35">
      <c r="A3734" s="3"/>
      <c r="B3734" s="4"/>
      <c r="C3734" s="4"/>
      <c r="D3734" s="4"/>
      <c r="E3734" s="4"/>
      <c r="F3734" s="4"/>
      <c r="G3734" s="4"/>
      <c r="H3734" s="4"/>
      <c r="I3734" s="4"/>
      <c r="J3734" s="4"/>
      <c r="K3734" s="4"/>
      <c r="L3734" s="4"/>
      <c r="M3734" s="4"/>
      <c r="N3734" s="4"/>
      <c r="O3734" s="4"/>
      <c r="P3734" s="4"/>
      <c r="Q3734" s="4"/>
      <c r="R3734" s="4"/>
      <c r="S3734" s="4"/>
      <c r="T3734" s="4"/>
      <c r="U3734" s="4"/>
      <c r="V3734" s="4"/>
      <c r="W3734" s="4"/>
      <c r="X3734" s="4"/>
      <c r="Y3734" s="4"/>
      <c r="Z3734" s="4"/>
      <c r="AA3734" s="4"/>
      <c r="AB3734" s="5"/>
    </row>
    <row r="3735" spans="1:28" x14ac:dyDescent="0.35">
      <c r="A3735" s="3"/>
      <c r="B3735" s="4"/>
      <c r="C3735" s="4"/>
      <c r="D3735" s="4"/>
      <c r="E3735" s="4"/>
      <c r="F3735" s="4"/>
      <c r="G3735" s="4"/>
      <c r="H3735" s="4"/>
      <c r="I3735" s="4"/>
      <c r="J3735" s="4"/>
      <c r="K3735" s="4"/>
      <c r="L3735" s="4"/>
      <c r="M3735" s="4"/>
      <c r="N3735" s="4"/>
      <c r="O3735" s="4"/>
      <c r="P3735" s="4"/>
      <c r="Q3735" s="4"/>
      <c r="R3735" s="4"/>
      <c r="S3735" s="4"/>
      <c r="T3735" s="4"/>
      <c r="U3735" s="4"/>
      <c r="V3735" s="4"/>
      <c r="W3735" s="4"/>
      <c r="X3735" s="4"/>
      <c r="Y3735" s="4"/>
      <c r="Z3735" s="4"/>
      <c r="AA3735" s="4"/>
      <c r="AB3735" s="5"/>
    </row>
    <row r="3736" spans="1:28" x14ac:dyDescent="0.35">
      <c r="A3736" s="3"/>
      <c r="B3736" s="4"/>
      <c r="C3736" s="4"/>
      <c r="D3736" s="4"/>
      <c r="E3736" s="4"/>
      <c r="F3736" s="4"/>
      <c r="G3736" s="4"/>
      <c r="H3736" s="4"/>
      <c r="I3736" s="4"/>
      <c r="J3736" s="4"/>
      <c r="K3736" s="4"/>
      <c r="L3736" s="4"/>
      <c r="M3736" s="4"/>
      <c r="N3736" s="4"/>
      <c r="O3736" s="4"/>
      <c r="P3736" s="4"/>
      <c r="Q3736" s="4"/>
      <c r="R3736" s="4"/>
      <c r="S3736" s="4"/>
      <c r="T3736" s="4"/>
      <c r="U3736" s="4"/>
      <c r="V3736" s="4"/>
      <c r="W3736" s="4"/>
      <c r="X3736" s="4"/>
      <c r="Y3736" s="4"/>
      <c r="Z3736" s="4"/>
      <c r="AA3736" s="4"/>
      <c r="AB3736" s="5"/>
    </row>
    <row r="3737" spans="1:28" x14ac:dyDescent="0.35">
      <c r="A3737" s="3"/>
      <c r="B3737" s="4"/>
      <c r="C3737" s="4"/>
      <c r="D3737" s="4"/>
      <c r="E3737" s="4"/>
      <c r="F3737" s="4"/>
      <c r="G3737" s="4"/>
      <c r="H3737" s="4"/>
      <c r="I3737" s="4"/>
      <c r="J3737" s="4"/>
      <c r="K3737" s="4"/>
      <c r="L3737" s="4"/>
      <c r="M3737" s="4"/>
      <c r="N3737" s="4"/>
      <c r="O3737" s="4"/>
      <c r="P3737" s="4"/>
      <c r="Q3737" s="4"/>
      <c r="R3737" s="4"/>
      <c r="S3737" s="4"/>
      <c r="T3737" s="4"/>
      <c r="U3737" s="4"/>
      <c r="V3737" s="4"/>
      <c r="W3737" s="4"/>
      <c r="X3737" s="4"/>
      <c r="Y3737" s="4"/>
      <c r="Z3737" s="4"/>
      <c r="AA3737" s="4"/>
      <c r="AB3737" s="5"/>
    </row>
    <row r="3738" spans="1:28" x14ac:dyDescent="0.35">
      <c r="A3738" s="3"/>
      <c r="B3738" s="4"/>
      <c r="C3738" s="4"/>
      <c r="D3738" s="4"/>
      <c r="E3738" s="4"/>
      <c r="F3738" s="4"/>
      <c r="G3738" s="4"/>
      <c r="H3738" s="4"/>
      <c r="I3738" s="4"/>
      <c r="J3738" s="4"/>
      <c r="K3738" s="4"/>
      <c r="L3738" s="4"/>
      <c r="M3738" s="4"/>
      <c r="N3738" s="4"/>
      <c r="O3738" s="4"/>
      <c r="P3738" s="4"/>
      <c r="Q3738" s="4"/>
      <c r="R3738" s="4"/>
      <c r="S3738" s="4"/>
      <c r="T3738" s="4"/>
      <c r="U3738" s="4"/>
      <c r="V3738" s="4"/>
      <c r="W3738" s="4"/>
      <c r="X3738" s="4"/>
      <c r="Y3738" s="4"/>
      <c r="Z3738" s="4"/>
      <c r="AA3738" s="4"/>
      <c r="AB3738" s="5"/>
    </row>
    <row r="3739" spans="1:28" x14ac:dyDescent="0.35">
      <c r="A3739" s="3"/>
      <c r="B3739" s="4"/>
      <c r="C3739" s="4"/>
      <c r="D3739" s="4"/>
      <c r="E3739" s="4"/>
      <c r="F3739" s="4"/>
      <c r="G3739" s="4"/>
      <c r="H3739" s="4"/>
      <c r="I3739" s="4"/>
      <c r="J3739" s="4"/>
      <c r="K3739" s="4"/>
      <c r="L3739" s="4"/>
      <c r="M3739" s="4"/>
      <c r="N3739" s="4"/>
      <c r="O3739" s="4"/>
      <c r="P3739" s="4"/>
      <c r="Q3739" s="4"/>
      <c r="R3739" s="4"/>
      <c r="S3739" s="4"/>
      <c r="T3739" s="4"/>
      <c r="U3739" s="4"/>
      <c r="V3739" s="4"/>
      <c r="W3739" s="4"/>
      <c r="X3739" s="4"/>
      <c r="Y3739" s="4"/>
      <c r="Z3739" s="4"/>
      <c r="AA3739" s="4"/>
      <c r="AB3739" s="5"/>
    </row>
    <row r="3740" spans="1:28" x14ac:dyDescent="0.35">
      <c r="A3740" s="3"/>
      <c r="B3740" s="4"/>
      <c r="C3740" s="4"/>
      <c r="D3740" s="4"/>
      <c r="E3740" s="4"/>
      <c r="F3740" s="4"/>
      <c r="G3740" s="4"/>
      <c r="H3740" s="4"/>
      <c r="I3740" s="4"/>
      <c r="J3740" s="4"/>
      <c r="K3740" s="4"/>
      <c r="L3740" s="4"/>
      <c r="M3740" s="4"/>
      <c r="N3740" s="4"/>
      <c r="O3740" s="4"/>
      <c r="P3740" s="4"/>
      <c r="Q3740" s="4"/>
      <c r="R3740" s="4"/>
      <c r="S3740" s="4"/>
      <c r="T3740" s="4"/>
      <c r="U3740" s="4"/>
      <c r="V3740" s="4"/>
      <c r="W3740" s="4"/>
      <c r="X3740" s="4"/>
      <c r="Y3740" s="4"/>
      <c r="Z3740" s="4"/>
      <c r="AA3740" s="4"/>
      <c r="AB3740" s="5"/>
    </row>
    <row r="3741" spans="1:28" x14ac:dyDescent="0.35">
      <c r="A3741" s="3"/>
      <c r="B3741" s="4"/>
      <c r="C3741" s="4"/>
      <c r="D3741" s="4"/>
      <c r="E3741" s="4"/>
      <c r="F3741" s="4"/>
      <c r="G3741" s="4"/>
      <c r="H3741" s="4"/>
      <c r="I3741" s="4"/>
      <c r="J3741" s="4"/>
      <c r="K3741" s="4"/>
      <c r="L3741" s="4"/>
      <c r="M3741" s="4"/>
      <c r="N3741" s="4"/>
      <c r="O3741" s="4"/>
      <c r="P3741" s="4"/>
      <c r="Q3741" s="4"/>
      <c r="R3741" s="4"/>
      <c r="S3741" s="4"/>
      <c r="T3741" s="4"/>
      <c r="U3741" s="4"/>
      <c r="V3741" s="4"/>
      <c r="W3741" s="4"/>
      <c r="X3741" s="4"/>
      <c r="Y3741" s="4"/>
      <c r="Z3741" s="4"/>
      <c r="AA3741" s="4"/>
      <c r="AB3741" s="5"/>
    </row>
    <row r="3742" spans="1:28" x14ac:dyDescent="0.35">
      <c r="A3742" s="3"/>
      <c r="B3742" s="4"/>
      <c r="C3742" s="4"/>
      <c r="D3742" s="4"/>
      <c r="E3742" s="4"/>
      <c r="F3742" s="4"/>
      <c r="G3742" s="4"/>
      <c r="H3742" s="4"/>
      <c r="I3742" s="4"/>
      <c r="J3742" s="4"/>
      <c r="K3742" s="4"/>
      <c r="L3742" s="4"/>
      <c r="M3742" s="4"/>
      <c r="N3742" s="4"/>
      <c r="O3742" s="4"/>
      <c r="P3742" s="4"/>
      <c r="Q3742" s="4"/>
      <c r="R3742" s="4"/>
      <c r="S3742" s="4"/>
      <c r="T3742" s="4"/>
      <c r="U3742" s="4"/>
      <c r="V3742" s="4"/>
      <c r="W3742" s="4"/>
      <c r="X3742" s="4"/>
      <c r="Y3742" s="4"/>
      <c r="Z3742" s="4"/>
      <c r="AA3742" s="4"/>
      <c r="AB3742" s="5"/>
    </row>
    <row r="3743" spans="1:28" x14ac:dyDescent="0.35">
      <c r="A3743" s="3"/>
      <c r="B3743" s="4"/>
      <c r="C3743" s="4"/>
      <c r="D3743" s="4"/>
      <c r="E3743" s="4"/>
      <c r="F3743" s="4"/>
      <c r="G3743" s="4"/>
      <c r="H3743" s="4"/>
      <c r="I3743" s="4"/>
      <c r="J3743" s="4"/>
      <c r="K3743" s="4"/>
      <c r="L3743" s="4"/>
      <c r="M3743" s="4"/>
      <c r="N3743" s="4"/>
      <c r="O3743" s="4"/>
      <c r="P3743" s="4"/>
      <c r="Q3743" s="4"/>
      <c r="R3743" s="4"/>
      <c r="S3743" s="4"/>
      <c r="T3743" s="4"/>
      <c r="U3743" s="4"/>
      <c r="V3743" s="4"/>
      <c r="W3743" s="4"/>
      <c r="X3743" s="4"/>
      <c r="Y3743" s="4"/>
      <c r="Z3743" s="4"/>
      <c r="AA3743" s="4"/>
      <c r="AB3743" s="5"/>
    </row>
    <row r="3744" spans="1:28" x14ac:dyDescent="0.35">
      <c r="A3744" s="3"/>
      <c r="B3744" s="4"/>
      <c r="C3744" s="4"/>
      <c r="D3744" s="4"/>
      <c r="E3744" s="4"/>
      <c r="F3744" s="4"/>
      <c r="G3744" s="4"/>
      <c r="H3744" s="4"/>
      <c r="I3744" s="4"/>
      <c r="J3744" s="4"/>
      <c r="K3744" s="4"/>
      <c r="L3744" s="4"/>
      <c r="M3744" s="4"/>
      <c r="N3744" s="4"/>
      <c r="O3744" s="4"/>
      <c r="P3744" s="4"/>
      <c r="Q3744" s="4"/>
      <c r="R3744" s="4"/>
      <c r="S3744" s="4"/>
      <c r="T3744" s="4"/>
      <c r="U3744" s="4"/>
      <c r="V3744" s="4"/>
      <c r="W3744" s="4"/>
      <c r="X3744" s="4"/>
      <c r="Y3744" s="4"/>
      <c r="Z3744" s="4"/>
      <c r="AA3744" s="4"/>
      <c r="AB3744" s="5"/>
    </row>
    <row r="3745" spans="1:28" x14ac:dyDescent="0.35">
      <c r="A3745" s="3"/>
      <c r="B3745" s="4"/>
      <c r="C3745" s="4"/>
      <c r="D3745" s="4"/>
      <c r="E3745" s="4"/>
      <c r="F3745" s="4"/>
      <c r="G3745" s="4"/>
      <c r="H3745" s="4"/>
      <c r="I3745" s="4"/>
      <c r="J3745" s="4"/>
      <c r="K3745" s="4"/>
      <c r="L3745" s="4"/>
      <c r="M3745" s="4"/>
      <c r="N3745" s="4"/>
      <c r="O3745" s="4"/>
      <c r="P3745" s="4"/>
      <c r="Q3745" s="4"/>
      <c r="R3745" s="4"/>
      <c r="S3745" s="4"/>
      <c r="T3745" s="4"/>
      <c r="U3745" s="4"/>
      <c r="V3745" s="4"/>
      <c r="W3745" s="4"/>
      <c r="X3745" s="4"/>
      <c r="Y3745" s="4"/>
      <c r="Z3745" s="4"/>
      <c r="AA3745" s="4"/>
      <c r="AB3745" s="5"/>
    </row>
    <row r="3746" spans="1:28" x14ac:dyDescent="0.35">
      <c r="A3746" s="3"/>
      <c r="B3746" s="4"/>
      <c r="C3746" s="4"/>
      <c r="D3746" s="4"/>
      <c r="E3746" s="4"/>
      <c r="F3746" s="4"/>
      <c r="G3746" s="4"/>
      <c r="H3746" s="4"/>
      <c r="I3746" s="4"/>
      <c r="J3746" s="4"/>
      <c r="K3746" s="4"/>
      <c r="L3746" s="4"/>
      <c r="M3746" s="4"/>
      <c r="N3746" s="4"/>
      <c r="O3746" s="4"/>
      <c r="P3746" s="4"/>
      <c r="Q3746" s="4"/>
      <c r="R3746" s="4"/>
      <c r="S3746" s="4"/>
      <c r="T3746" s="4"/>
      <c r="U3746" s="4"/>
      <c r="V3746" s="4"/>
      <c r="W3746" s="4"/>
      <c r="X3746" s="4"/>
      <c r="Y3746" s="4"/>
      <c r="Z3746" s="4"/>
      <c r="AA3746" s="4"/>
      <c r="AB3746" s="5"/>
    </row>
    <row r="3747" spans="1:28" x14ac:dyDescent="0.35">
      <c r="A3747" s="3"/>
      <c r="B3747" s="4"/>
      <c r="C3747" s="4"/>
      <c r="D3747" s="4"/>
      <c r="E3747" s="4"/>
      <c r="F3747" s="4"/>
      <c r="G3747" s="4"/>
      <c r="H3747" s="4"/>
      <c r="I3747" s="4"/>
      <c r="J3747" s="4"/>
      <c r="K3747" s="4"/>
      <c r="L3747" s="4"/>
      <c r="M3747" s="4"/>
      <c r="N3747" s="4"/>
      <c r="O3747" s="4"/>
      <c r="P3747" s="4"/>
      <c r="Q3747" s="4"/>
      <c r="R3747" s="4"/>
      <c r="S3747" s="4"/>
      <c r="T3747" s="4"/>
      <c r="U3747" s="4"/>
      <c r="V3747" s="4"/>
      <c r="W3747" s="4"/>
      <c r="X3747" s="4"/>
      <c r="Y3747" s="4"/>
      <c r="Z3747" s="4"/>
      <c r="AA3747" s="4"/>
      <c r="AB3747" s="5"/>
    </row>
    <row r="3748" spans="1:28" x14ac:dyDescent="0.35">
      <c r="A3748" s="3"/>
      <c r="B3748" s="4"/>
      <c r="C3748" s="4"/>
      <c r="D3748" s="4"/>
      <c r="E3748" s="4"/>
      <c r="F3748" s="4"/>
      <c r="G3748" s="4"/>
      <c r="H3748" s="4"/>
      <c r="I3748" s="4"/>
      <c r="J3748" s="4"/>
      <c r="K3748" s="4"/>
      <c r="L3748" s="4"/>
      <c r="M3748" s="4"/>
      <c r="N3748" s="4"/>
      <c r="O3748" s="4"/>
      <c r="P3748" s="4"/>
      <c r="Q3748" s="4"/>
      <c r="R3748" s="4"/>
      <c r="S3748" s="4"/>
      <c r="T3748" s="4"/>
      <c r="U3748" s="4"/>
      <c r="V3748" s="4"/>
      <c r="W3748" s="4"/>
      <c r="X3748" s="4"/>
      <c r="Y3748" s="4"/>
      <c r="Z3748" s="4"/>
      <c r="AA3748" s="4"/>
      <c r="AB3748" s="5"/>
    </row>
    <row r="3749" spans="1:28" x14ac:dyDescent="0.35">
      <c r="A3749" s="3"/>
      <c r="B3749" s="4"/>
      <c r="C3749" s="4"/>
      <c r="D3749" s="4"/>
      <c r="E3749" s="4"/>
      <c r="F3749" s="4"/>
      <c r="G3749" s="4"/>
      <c r="H3749" s="4"/>
      <c r="I3749" s="4"/>
      <c r="J3749" s="4"/>
      <c r="K3749" s="4"/>
      <c r="L3749" s="4"/>
      <c r="M3749" s="4"/>
      <c r="N3749" s="4"/>
      <c r="O3749" s="4"/>
      <c r="P3749" s="4"/>
      <c r="Q3749" s="4"/>
      <c r="R3749" s="4"/>
      <c r="S3749" s="4"/>
      <c r="T3749" s="4"/>
      <c r="U3749" s="4"/>
      <c r="V3749" s="4"/>
      <c r="W3749" s="4"/>
      <c r="X3749" s="4"/>
      <c r="Y3749" s="4"/>
      <c r="Z3749" s="4"/>
      <c r="AA3749" s="4"/>
      <c r="AB3749" s="5"/>
    </row>
    <row r="3750" spans="1:28" x14ac:dyDescent="0.35">
      <c r="A3750" s="3"/>
      <c r="B3750" s="4"/>
      <c r="C3750" s="4"/>
      <c r="D3750" s="4"/>
      <c r="E3750" s="4"/>
      <c r="F3750" s="4"/>
      <c r="G3750" s="4"/>
      <c r="H3750" s="4"/>
      <c r="I3750" s="4"/>
      <c r="J3750" s="4"/>
      <c r="K3750" s="4"/>
      <c r="L3750" s="4"/>
      <c r="M3750" s="4"/>
      <c r="N3750" s="4"/>
      <c r="O3750" s="4"/>
      <c r="P3750" s="4"/>
      <c r="Q3750" s="4"/>
      <c r="R3750" s="4"/>
      <c r="S3750" s="4"/>
      <c r="T3750" s="4"/>
      <c r="U3750" s="4"/>
      <c r="V3750" s="4"/>
      <c r="W3750" s="4"/>
      <c r="X3750" s="4"/>
      <c r="Y3750" s="4"/>
      <c r="Z3750" s="4"/>
      <c r="AA3750" s="4"/>
      <c r="AB3750" s="5"/>
    </row>
    <row r="3751" spans="1:28" x14ac:dyDescent="0.35">
      <c r="A3751" s="3"/>
      <c r="B3751" s="4"/>
      <c r="C3751" s="4"/>
      <c r="D3751" s="4"/>
      <c r="E3751" s="4"/>
      <c r="F3751" s="4"/>
      <c r="G3751" s="4"/>
      <c r="H3751" s="4"/>
      <c r="I3751" s="4"/>
      <c r="J3751" s="4"/>
      <c r="K3751" s="4"/>
      <c r="L3751" s="4"/>
      <c r="M3751" s="4"/>
      <c r="N3751" s="4"/>
      <c r="O3751" s="4"/>
      <c r="P3751" s="4"/>
      <c r="Q3751" s="4"/>
      <c r="R3751" s="4"/>
      <c r="S3751" s="4"/>
      <c r="T3751" s="4"/>
      <c r="U3751" s="4"/>
      <c r="V3751" s="4"/>
      <c r="W3751" s="4"/>
      <c r="X3751" s="4"/>
      <c r="Y3751" s="4"/>
      <c r="Z3751" s="4"/>
      <c r="AA3751" s="4"/>
      <c r="AB3751" s="5"/>
    </row>
    <row r="3752" spans="1:28" x14ac:dyDescent="0.35">
      <c r="A3752" s="3"/>
      <c r="B3752" s="4"/>
      <c r="C3752" s="4"/>
      <c r="D3752" s="4"/>
      <c r="E3752" s="4"/>
      <c r="F3752" s="4"/>
      <c r="G3752" s="4"/>
      <c r="H3752" s="4"/>
      <c r="I3752" s="4"/>
      <c r="J3752" s="4"/>
      <c r="K3752" s="4"/>
      <c r="L3752" s="4"/>
      <c r="M3752" s="4"/>
      <c r="N3752" s="4"/>
      <c r="O3752" s="4"/>
      <c r="P3752" s="4"/>
      <c r="Q3752" s="4"/>
      <c r="R3752" s="4"/>
      <c r="S3752" s="4"/>
      <c r="T3752" s="4"/>
      <c r="U3752" s="4"/>
      <c r="V3752" s="4"/>
      <c r="W3752" s="4"/>
      <c r="X3752" s="4"/>
      <c r="Y3752" s="4"/>
      <c r="Z3752" s="4"/>
      <c r="AA3752" s="4"/>
      <c r="AB3752" s="5"/>
    </row>
    <row r="3753" spans="1:28" x14ac:dyDescent="0.35">
      <c r="A3753" s="3"/>
      <c r="B3753" s="4"/>
      <c r="C3753" s="4"/>
      <c r="D3753" s="4"/>
      <c r="E3753" s="4"/>
      <c r="F3753" s="4"/>
      <c r="G3753" s="4"/>
      <c r="H3753" s="4"/>
      <c r="I3753" s="4"/>
      <c r="J3753" s="4"/>
      <c r="K3753" s="4"/>
      <c r="L3753" s="4"/>
      <c r="M3753" s="4"/>
      <c r="N3753" s="4"/>
      <c r="O3753" s="4"/>
      <c r="P3753" s="4"/>
      <c r="Q3753" s="4"/>
      <c r="R3753" s="4"/>
      <c r="S3753" s="4"/>
      <c r="T3753" s="4"/>
      <c r="U3753" s="4"/>
      <c r="V3753" s="4"/>
      <c r="W3753" s="4"/>
      <c r="X3753" s="4"/>
      <c r="Y3753" s="4"/>
      <c r="Z3753" s="4"/>
      <c r="AA3753" s="4"/>
      <c r="AB3753" s="5"/>
    </row>
    <row r="3754" spans="1:28" x14ac:dyDescent="0.35">
      <c r="A3754" s="3"/>
      <c r="B3754" s="4"/>
      <c r="C3754" s="4"/>
      <c r="D3754" s="4"/>
      <c r="E3754" s="4"/>
      <c r="F3754" s="4"/>
      <c r="G3754" s="4"/>
      <c r="H3754" s="4"/>
      <c r="I3754" s="4"/>
      <c r="J3754" s="4"/>
      <c r="K3754" s="4"/>
      <c r="L3754" s="4"/>
      <c r="M3754" s="4"/>
      <c r="N3754" s="4"/>
      <c r="O3754" s="4"/>
      <c r="P3754" s="4"/>
      <c r="Q3754" s="4"/>
      <c r="R3754" s="4"/>
      <c r="S3754" s="4"/>
      <c r="T3754" s="4"/>
      <c r="U3754" s="4"/>
      <c r="V3754" s="4"/>
      <c r="W3754" s="4"/>
      <c r="X3754" s="4"/>
      <c r="Y3754" s="4"/>
      <c r="Z3754" s="4"/>
      <c r="AA3754" s="4"/>
      <c r="AB3754" s="5"/>
    </row>
    <row r="3755" spans="1:28" x14ac:dyDescent="0.35">
      <c r="A3755" s="3"/>
      <c r="B3755" s="4"/>
      <c r="C3755" s="4"/>
      <c r="D3755" s="4"/>
      <c r="E3755" s="4"/>
      <c r="F3755" s="4"/>
      <c r="G3755" s="4"/>
      <c r="H3755" s="4"/>
      <c r="I3755" s="4"/>
      <c r="J3755" s="4"/>
      <c r="K3755" s="4"/>
      <c r="L3755" s="4"/>
      <c r="M3755" s="4"/>
      <c r="N3755" s="4"/>
      <c r="O3755" s="4"/>
      <c r="P3755" s="4"/>
      <c r="Q3755" s="4"/>
      <c r="R3755" s="4"/>
      <c r="S3755" s="4"/>
      <c r="T3755" s="4"/>
      <c r="U3755" s="4"/>
      <c r="V3755" s="4"/>
      <c r="W3755" s="4"/>
      <c r="X3755" s="4"/>
      <c r="Y3755" s="4"/>
      <c r="Z3755" s="4"/>
      <c r="AA3755" s="4"/>
      <c r="AB3755" s="5"/>
    </row>
    <row r="3756" spans="1:28" x14ac:dyDescent="0.35">
      <c r="A3756" s="3"/>
      <c r="B3756" s="4"/>
      <c r="C3756" s="4"/>
      <c r="D3756" s="4"/>
      <c r="E3756" s="4"/>
      <c r="F3756" s="4"/>
      <c r="G3756" s="4"/>
      <c r="H3756" s="4"/>
      <c r="I3756" s="4"/>
      <c r="J3756" s="4"/>
      <c r="K3756" s="4"/>
      <c r="L3756" s="4"/>
      <c r="M3756" s="4"/>
      <c r="N3756" s="4"/>
      <c r="O3756" s="4"/>
      <c r="P3756" s="4"/>
      <c r="Q3756" s="4"/>
      <c r="R3756" s="4"/>
      <c r="S3756" s="4"/>
      <c r="T3756" s="4"/>
      <c r="U3756" s="4"/>
      <c r="V3756" s="4"/>
      <c r="W3756" s="4"/>
      <c r="X3756" s="4"/>
      <c r="Y3756" s="4"/>
      <c r="Z3756" s="4"/>
      <c r="AA3756" s="4"/>
      <c r="AB3756" s="5"/>
    </row>
    <row r="3757" spans="1:28" x14ac:dyDescent="0.35">
      <c r="A3757" s="3"/>
      <c r="B3757" s="4"/>
      <c r="C3757" s="4"/>
      <c r="D3757" s="4"/>
      <c r="E3757" s="4"/>
      <c r="F3757" s="4"/>
      <c r="G3757" s="4"/>
      <c r="H3757" s="4"/>
      <c r="I3757" s="4"/>
      <c r="J3757" s="4"/>
      <c r="K3757" s="4"/>
      <c r="L3757" s="4"/>
      <c r="M3757" s="4"/>
      <c r="N3757" s="4"/>
      <c r="O3757" s="4"/>
      <c r="P3757" s="4"/>
      <c r="Q3757" s="4"/>
      <c r="R3757" s="4"/>
      <c r="S3757" s="4"/>
      <c r="T3757" s="4"/>
      <c r="U3757" s="4"/>
      <c r="V3757" s="4"/>
      <c r="W3757" s="4"/>
      <c r="X3757" s="4"/>
      <c r="Y3757" s="4"/>
      <c r="Z3757" s="4"/>
      <c r="AA3757" s="4"/>
      <c r="AB3757" s="5"/>
    </row>
    <row r="3758" spans="1:28" x14ac:dyDescent="0.35">
      <c r="A3758" s="3"/>
      <c r="B3758" s="4"/>
      <c r="C3758" s="4"/>
      <c r="D3758" s="4"/>
      <c r="E3758" s="4"/>
      <c r="F3758" s="4"/>
      <c r="G3758" s="4"/>
      <c r="H3758" s="4"/>
      <c r="I3758" s="4"/>
      <c r="J3758" s="4"/>
      <c r="K3758" s="4"/>
      <c r="L3758" s="4"/>
      <c r="M3758" s="4"/>
      <c r="N3758" s="4"/>
      <c r="O3758" s="4"/>
      <c r="P3758" s="4"/>
      <c r="Q3758" s="4"/>
      <c r="R3758" s="4"/>
      <c r="S3758" s="4"/>
      <c r="T3758" s="4"/>
      <c r="U3758" s="4"/>
      <c r="V3758" s="4"/>
      <c r="W3758" s="4"/>
      <c r="X3758" s="4"/>
      <c r="Y3758" s="4"/>
      <c r="Z3758" s="4"/>
      <c r="AA3758" s="4"/>
      <c r="AB3758" s="5"/>
    </row>
    <row r="3759" spans="1:28" x14ac:dyDescent="0.35">
      <c r="A3759" s="3"/>
      <c r="B3759" s="4"/>
      <c r="C3759" s="4"/>
      <c r="D3759" s="4"/>
      <c r="E3759" s="4"/>
      <c r="F3759" s="4"/>
      <c r="G3759" s="4"/>
      <c r="H3759" s="4"/>
      <c r="I3759" s="4"/>
      <c r="J3759" s="4"/>
      <c r="K3759" s="4"/>
      <c r="L3759" s="4"/>
      <c r="M3759" s="4"/>
      <c r="N3759" s="4"/>
      <c r="O3759" s="4"/>
      <c r="P3759" s="4"/>
      <c r="Q3759" s="4"/>
      <c r="R3759" s="4"/>
      <c r="S3759" s="4"/>
      <c r="T3759" s="4"/>
      <c r="U3759" s="4"/>
      <c r="V3759" s="4"/>
      <c r="W3759" s="4"/>
      <c r="X3759" s="4"/>
      <c r="Y3759" s="4"/>
      <c r="Z3759" s="4"/>
      <c r="AA3759" s="4"/>
      <c r="AB3759" s="5"/>
    </row>
    <row r="3760" spans="1:28" x14ac:dyDescent="0.35">
      <c r="A3760" s="3"/>
      <c r="B3760" s="4"/>
      <c r="C3760" s="4"/>
      <c r="D3760" s="4"/>
      <c r="E3760" s="4"/>
      <c r="F3760" s="4"/>
      <c r="G3760" s="4"/>
      <c r="H3760" s="4"/>
      <c r="I3760" s="4"/>
      <c r="J3760" s="4"/>
      <c r="K3760" s="4"/>
      <c r="L3760" s="4"/>
      <c r="M3760" s="4"/>
      <c r="N3760" s="4"/>
      <c r="O3760" s="4"/>
      <c r="P3760" s="4"/>
      <c r="Q3760" s="4"/>
      <c r="R3760" s="4"/>
      <c r="S3760" s="4"/>
      <c r="T3760" s="4"/>
      <c r="U3760" s="4"/>
      <c r="V3760" s="4"/>
      <c r="W3760" s="4"/>
      <c r="X3760" s="4"/>
      <c r="Y3760" s="4"/>
      <c r="Z3760" s="4"/>
      <c r="AA3760" s="4"/>
      <c r="AB3760" s="5"/>
    </row>
    <row r="3761" spans="1:28" x14ac:dyDescent="0.35">
      <c r="A3761" s="3"/>
      <c r="B3761" s="4"/>
      <c r="C3761" s="4"/>
      <c r="D3761" s="4"/>
      <c r="E3761" s="4"/>
      <c r="F3761" s="4"/>
      <c r="G3761" s="4"/>
      <c r="H3761" s="4"/>
      <c r="I3761" s="4"/>
      <c r="J3761" s="4"/>
      <c r="K3761" s="4"/>
      <c r="L3761" s="4"/>
      <c r="M3761" s="4"/>
      <c r="N3761" s="4"/>
      <c r="O3761" s="4"/>
      <c r="P3761" s="4"/>
      <c r="Q3761" s="4"/>
      <c r="R3761" s="4"/>
      <c r="S3761" s="4"/>
      <c r="T3761" s="4"/>
      <c r="U3761" s="4"/>
      <c r="V3761" s="4"/>
      <c r="W3761" s="4"/>
      <c r="X3761" s="4"/>
      <c r="Y3761" s="4"/>
      <c r="Z3761" s="4"/>
      <c r="AA3761" s="4"/>
      <c r="AB3761" s="5"/>
    </row>
    <row r="3762" spans="1:28" x14ac:dyDescent="0.35">
      <c r="A3762" s="3"/>
      <c r="B3762" s="4"/>
      <c r="C3762" s="4"/>
      <c r="D3762" s="4"/>
      <c r="E3762" s="4"/>
      <c r="F3762" s="4"/>
      <c r="G3762" s="4"/>
      <c r="H3762" s="4"/>
      <c r="I3762" s="4"/>
      <c r="J3762" s="4"/>
      <c r="K3762" s="4"/>
      <c r="L3762" s="4"/>
      <c r="M3762" s="4"/>
      <c r="N3762" s="4"/>
      <c r="O3762" s="4"/>
      <c r="P3762" s="4"/>
      <c r="Q3762" s="4"/>
      <c r="R3762" s="4"/>
      <c r="S3762" s="4"/>
      <c r="T3762" s="4"/>
      <c r="U3762" s="4"/>
      <c r="V3762" s="4"/>
      <c r="W3762" s="4"/>
      <c r="X3762" s="4"/>
      <c r="Y3762" s="4"/>
      <c r="Z3762" s="4"/>
      <c r="AA3762" s="4"/>
      <c r="AB3762" s="5"/>
    </row>
    <row r="3763" spans="1:28" x14ac:dyDescent="0.35">
      <c r="A3763" s="3"/>
      <c r="B3763" s="4"/>
      <c r="C3763" s="4"/>
      <c r="D3763" s="4"/>
      <c r="E3763" s="4"/>
      <c r="F3763" s="4"/>
      <c r="G3763" s="4"/>
      <c r="H3763" s="4"/>
      <c r="I3763" s="4"/>
      <c r="J3763" s="4"/>
      <c r="K3763" s="4"/>
      <c r="L3763" s="4"/>
      <c r="M3763" s="4"/>
      <c r="N3763" s="4"/>
      <c r="O3763" s="4"/>
      <c r="P3763" s="4"/>
      <c r="Q3763" s="4"/>
      <c r="R3763" s="4"/>
      <c r="S3763" s="4"/>
      <c r="T3763" s="4"/>
      <c r="U3763" s="4"/>
      <c r="V3763" s="4"/>
      <c r="W3763" s="4"/>
      <c r="X3763" s="4"/>
      <c r="Y3763" s="4"/>
      <c r="Z3763" s="4"/>
      <c r="AA3763" s="4"/>
      <c r="AB3763" s="5"/>
    </row>
    <row r="3764" spans="1:28" x14ac:dyDescent="0.35">
      <c r="A3764" s="3"/>
      <c r="B3764" s="4"/>
      <c r="C3764" s="4"/>
      <c r="D3764" s="4"/>
      <c r="E3764" s="4"/>
      <c r="F3764" s="4"/>
      <c r="G3764" s="4"/>
      <c r="H3764" s="4"/>
      <c r="I3764" s="4"/>
      <c r="J3764" s="4"/>
      <c r="K3764" s="4"/>
      <c r="L3764" s="4"/>
      <c r="M3764" s="4"/>
      <c r="N3764" s="4"/>
      <c r="O3764" s="4"/>
      <c r="P3764" s="4"/>
      <c r="Q3764" s="4"/>
      <c r="R3764" s="4"/>
      <c r="S3764" s="4"/>
      <c r="T3764" s="4"/>
      <c r="U3764" s="4"/>
      <c r="V3764" s="4"/>
      <c r="W3764" s="4"/>
      <c r="X3764" s="4"/>
      <c r="Y3764" s="4"/>
      <c r="Z3764" s="4"/>
      <c r="AA3764" s="4"/>
      <c r="AB3764" s="5"/>
    </row>
    <row r="3765" spans="1:28" x14ac:dyDescent="0.35">
      <c r="A3765" s="3"/>
      <c r="B3765" s="4"/>
      <c r="C3765" s="4"/>
      <c r="D3765" s="4"/>
      <c r="E3765" s="4"/>
      <c r="F3765" s="4"/>
      <c r="G3765" s="4"/>
      <c r="H3765" s="4"/>
      <c r="I3765" s="4"/>
      <c r="J3765" s="4"/>
      <c r="K3765" s="4"/>
      <c r="L3765" s="4"/>
      <c r="M3765" s="4"/>
      <c r="N3765" s="4"/>
      <c r="O3765" s="4"/>
      <c r="P3765" s="4"/>
      <c r="Q3765" s="4"/>
      <c r="R3765" s="4"/>
      <c r="S3765" s="4"/>
      <c r="T3765" s="4"/>
      <c r="U3765" s="4"/>
      <c r="V3765" s="4"/>
      <c r="W3765" s="4"/>
      <c r="X3765" s="4"/>
      <c r="Y3765" s="4"/>
      <c r="Z3765" s="4"/>
      <c r="AA3765" s="4"/>
      <c r="AB3765" s="5"/>
    </row>
    <row r="3766" spans="1:28" x14ac:dyDescent="0.35">
      <c r="A3766" s="3"/>
      <c r="B3766" s="4"/>
      <c r="C3766" s="4"/>
      <c r="D3766" s="4"/>
      <c r="E3766" s="4"/>
      <c r="F3766" s="4"/>
      <c r="G3766" s="4"/>
      <c r="H3766" s="4"/>
      <c r="I3766" s="4"/>
      <c r="J3766" s="4"/>
      <c r="K3766" s="4"/>
      <c r="L3766" s="4"/>
      <c r="M3766" s="4"/>
      <c r="N3766" s="4"/>
      <c r="O3766" s="4"/>
      <c r="P3766" s="4"/>
      <c r="Q3766" s="4"/>
      <c r="R3766" s="4"/>
      <c r="S3766" s="4"/>
      <c r="T3766" s="4"/>
      <c r="U3766" s="4"/>
      <c r="V3766" s="4"/>
      <c r="W3766" s="4"/>
      <c r="X3766" s="4"/>
      <c r="Y3766" s="4"/>
      <c r="Z3766" s="4"/>
      <c r="AA3766" s="4"/>
      <c r="AB3766" s="5"/>
    </row>
    <row r="3767" spans="1:28" x14ac:dyDescent="0.35">
      <c r="A3767" s="3"/>
      <c r="B3767" s="4"/>
      <c r="C3767" s="4"/>
      <c r="D3767" s="4"/>
      <c r="E3767" s="4"/>
      <c r="F3767" s="4"/>
      <c r="G3767" s="4"/>
      <c r="H3767" s="4"/>
      <c r="I3767" s="4"/>
      <c r="J3767" s="4"/>
      <c r="K3767" s="4"/>
      <c r="L3767" s="4"/>
      <c r="M3767" s="4"/>
      <c r="N3767" s="4"/>
      <c r="O3767" s="4"/>
      <c r="P3767" s="4"/>
      <c r="Q3767" s="4"/>
      <c r="R3767" s="4"/>
      <c r="S3767" s="4"/>
      <c r="T3767" s="4"/>
      <c r="U3767" s="4"/>
      <c r="V3767" s="4"/>
      <c r="W3767" s="4"/>
      <c r="X3767" s="4"/>
      <c r="Y3767" s="4"/>
      <c r="Z3767" s="4"/>
      <c r="AA3767" s="4"/>
      <c r="AB3767" s="5"/>
    </row>
    <row r="3768" spans="1:28" x14ac:dyDescent="0.35">
      <c r="A3768" s="3"/>
      <c r="B3768" s="4"/>
      <c r="C3768" s="4"/>
      <c r="D3768" s="4"/>
      <c r="E3768" s="4"/>
      <c r="F3768" s="4"/>
      <c r="G3768" s="4"/>
      <c r="H3768" s="4"/>
      <c r="I3768" s="4"/>
      <c r="J3768" s="4"/>
      <c r="K3768" s="4"/>
      <c r="L3768" s="4"/>
      <c r="M3768" s="4"/>
      <c r="N3768" s="4"/>
      <c r="O3768" s="4"/>
      <c r="P3768" s="4"/>
      <c r="Q3768" s="4"/>
      <c r="R3768" s="4"/>
      <c r="S3768" s="4"/>
      <c r="T3768" s="4"/>
      <c r="U3768" s="4"/>
      <c r="V3768" s="4"/>
      <c r="W3768" s="4"/>
      <c r="X3768" s="4"/>
      <c r="Y3768" s="4"/>
      <c r="Z3768" s="4"/>
      <c r="AA3768" s="4"/>
      <c r="AB3768" s="5"/>
    </row>
    <row r="3769" spans="1:28" x14ac:dyDescent="0.35">
      <c r="A3769" s="3"/>
      <c r="B3769" s="4"/>
      <c r="C3769" s="4"/>
      <c r="D3769" s="4"/>
      <c r="E3769" s="4"/>
      <c r="F3769" s="4"/>
      <c r="G3769" s="4"/>
      <c r="H3769" s="4"/>
      <c r="I3769" s="4"/>
      <c r="J3769" s="4"/>
      <c r="K3769" s="4"/>
      <c r="L3769" s="4"/>
      <c r="M3769" s="4"/>
      <c r="N3769" s="4"/>
      <c r="O3769" s="4"/>
      <c r="P3769" s="4"/>
      <c r="Q3769" s="4"/>
      <c r="R3769" s="4"/>
      <c r="S3769" s="4"/>
      <c r="T3769" s="4"/>
      <c r="U3769" s="4"/>
      <c r="V3769" s="4"/>
      <c r="W3769" s="4"/>
      <c r="X3769" s="4"/>
      <c r="Y3769" s="4"/>
      <c r="Z3769" s="4"/>
      <c r="AA3769" s="4"/>
      <c r="AB3769" s="5"/>
    </row>
    <row r="3770" spans="1:28" x14ac:dyDescent="0.35">
      <c r="A3770" s="3"/>
      <c r="B3770" s="4"/>
      <c r="C3770" s="4"/>
      <c r="D3770" s="4"/>
      <c r="E3770" s="4"/>
      <c r="F3770" s="4"/>
      <c r="G3770" s="4"/>
      <c r="H3770" s="4"/>
      <c r="I3770" s="4"/>
      <c r="J3770" s="4"/>
      <c r="K3770" s="4"/>
      <c r="L3770" s="4"/>
      <c r="M3770" s="4"/>
      <c r="N3770" s="4"/>
      <c r="O3770" s="4"/>
      <c r="P3770" s="4"/>
      <c r="Q3770" s="4"/>
      <c r="R3770" s="4"/>
      <c r="S3770" s="4"/>
      <c r="T3770" s="4"/>
      <c r="U3770" s="4"/>
      <c r="V3770" s="4"/>
      <c r="W3770" s="4"/>
      <c r="X3770" s="4"/>
      <c r="Y3770" s="4"/>
      <c r="Z3770" s="4"/>
      <c r="AA3770" s="4"/>
      <c r="AB3770" s="5"/>
    </row>
    <row r="3771" spans="1:28" x14ac:dyDescent="0.35">
      <c r="A3771" s="3"/>
      <c r="B3771" s="4"/>
      <c r="C3771" s="4"/>
      <c r="D3771" s="4"/>
      <c r="E3771" s="4"/>
      <c r="F3771" s="4"/>
      <c r="G3771" s="4"/>
      <c r="H3771" s="4"/>
      <c r="I3771" s="4"/>
      <c r="J3771" s="4"/>
      <c r="K3771" s="4"/>
      <c r="L3771" s="4"/>
      <c r="M3771" s="4"/>
      <c r="N3771" s="4"/>
      <c r="O3771" s="4"/>
      <c r="P3771" s="4"/>
      <c r="Q3771" s="4"/>
      <c r="R3771" s="4"/>
      <c r="S3771" s="4"/>
      <c r="T3771" s="4"/>
      <c r="U3771" s="4"/>
      <c r="V3771" s="4"/>
      <c r="W3771" s="4"/>
      <c r="X3771" s="4"/>
      <c r="Y3771" s="4"/>
      <c r="Z3771" s="4"/>
      <c r="AA3771" s="4"/>
      <c r="AB3771" s="5"/>
    </row>
    <row r="3772" spans="1:28" x14ac:dyDescent="0.35">
      <c r="A3772" s="3"/>
      <c r="B3772" s="4"/>
      <c r="C3772" s="4"/>
      <c r="D3772" s="4"/>
      <c r="E3772" s="4"/>
      <c r="F3772" s="4"/>
      <c r="G3772" s="4"/>
      <c r="H3772" s="4"/>
      <c r="I3772" s="4"/>
      <c r="J3772" s="4"/>
      <c r="K3772" s="4"/>
      <c r="L3772" s="4"/>
      <c r="M3772" s="4"/>
      <c r="N3772" s="4"/>
      <c r="O3772" s="4"/>
      <c r="P3772" s="4"/>
      <c r="Q3772" s="4"/>
      <c r="R3772" s="4"/>
      <c r="S3772" s="4"/>
      <c r="T3772" s="4"/>
      <c r="U3772" s="4"/>
      <c r="V3772" s="4"/>
      <c r="W3772" s="4"/>
      <c r="X3772" s="4"/>
      <c r="Y3772" s="4"/>
      <c r="Z3772" s="4"/>
      <c r="AA3772" s="4"/>
      <c r="AB3772" s="5"/>
    </row>
    <row r="3773" spans="1:28" x14ac:dyDescent="0.35">
      <c r="A3773" s="3"/>
      <c r="B3773" s="4"/>
      <c r="C3773" s="4"/>
      <c r="D3773" s="4"/>
      <c r="E3773" s="4"/>
      <c r="F3773" s="4"/>
      <c r="G3773" s="4"/>
      <c r="H3773" s="4"/>
      <c r="I3773" s="4"/>
      <c r="J3773" s="4"/>
      <c r="K3773" s="4"/>
      <c r="L3773" s="4"/>
      <c r="M3773" s="4"/>
      <c r="N3773" s="4"/>
      <c r="O3773" s="4"/>
      <c r="P3773" s="4"/>
      <c r="Q3773" s="4"/>
      <c r="R3773" s="4"/>
      <c r="S3773" s="4"/>
      <c r="T3773" s="4"/>
      <c r="U3773" s="4"/>
      <c r="V3773" s="4"/>
      <c r="W3773" s="4"/>
      <c r="X3773" s="4"/>
      <c r="Y3773" s="4"/>
      <c r="Z3773" s="4"/>
      <c r="AA3773" s="4"/>
      <c r="AB3773" s="5"/>
    </row>
    <row r="3774" spans="1:28" x14ac:dyDescent="0.35">
      <c r="A3774" s="3"/>
      <c r="B3774" s="4"/>
      <c r="C3774" s="4"/>
      <c r="D3774" s="4"/>
      <c r="E3774" s="4"/>
      <c r="F3774" s="4"/>
      <c r="G3774" s="4"/>
      <c r="H3774" s="4"/>
      <c r="I3774" s="4"/>
      <c r="J3774" s="4"/>
      <c r="K3774" s="4"/>
      <c r="L3774" s="4"/>
      <c r="M3774" s="4"/>
      <c r="N3774" s="4"/>
      <c r="O3774" s="4"/>
      <c r="P3774" s="4"/>
      <c r="Q3774" s="4"/>
      <c r="R3774" s="4"/>
      <c r="S3774" s="4"/>
      <c r="T3774" s="4"/>
      <c r="U3774" s="4"/>
      <c r="V3774" s="4"/>
      <c r="W3774" s="4"/>
      <c r="X3774" s="4"/>
      <c r="Y3774" s="4"/>
      <c r="Z3774" s="4"/>
      <c r="AA3774" s="4"/>
      <c r="AB3774" s="5"/>
    </row>
    <row r="3775" spans="1:28" x14ac:dyDescent="0.35">
      <c r="A3775" s="3"/>
      <c r="B3775" s="4"/>
      <c r="C3775" s="4"/>
      <c r="D3775" s="4"/>
      <c r="E3775" s="4"/>
      <c r="F3775" s="4"/>
      <c r="G3775" s="4"/>
      <c r="H3775" s="4"/>
      <c r="I3775" s="4"/>
      <c r="J3775" s="4"/>
      <c r="K3775" s="4"/>
      <c r="L3775" s="4"/>
      <c r="M3775" s="4"/>
      <c r="N3775" s="4"/>
      <c r="O3775" s="4"/>
      <c r="P3775" s="4"/>
      <c r="Q3775" s="4"/>
      <c r="R3775" s="4"/>
      <c r="S3775" s="4"/>
      <c r="T3775" s="4"/>
      <c r="U3775" s="4"/>
      <c r="V3775" s="4"/>
      <c r="W3775" s="4"/>
      <c r="X3775" s="4"/>
      <c r="Y3775" s="4"/>
      <c r="Z3775" s="4"/>
      <c r="AA3775" s="4"/>
      <c r="AB3775" s="5"/>
    </row>
    <row r="3776" spans="1:28" x14ac:dyDescent="0.35">
      <c r="A3776" s="3"/>
      <c r="B3776" s="4"/>
      <c r="C3776" s="4"/>
      <c r="D3776" s="4"/>
      <c r="E3776" s="4"/>
      <c r="F3776" s="4"/>
      <c r="G3776" s="4"/>
      <c r="H3776" s="4"/>
      <c r="I3776" s="4"/>
      <c r="J3776" s="4"/>
      <c r="K3776" s="4"/>
      <c r="L3776" s="4"/>
      <c r="M3776" s="4"/>
      <c r="N3776" s="4"/>
      <c r="O3776" s="4"/>
      <c r="P3776" s="4"/>
      <c r="Q3776" s="4"/>
      <c r="R3776" s="4"/>
      <c r="S3776" s="4"/>
      <c r="T3776" s="4"/>
      <c r="U3776" s="4"/>
      <c r="V3776" s="4"/>
      <c r="W3776" s="4"/>
      <c r="X3776" s="4"/>
      <c r="Y3776" s="4"/>
      <c r="Z3776" s="4"/>
      <c r="AA3776" s="4"/>
      <c r="AB3776" s="5"/>
    </row>
    <row r="3777" spans="1:28" x14ac:dyDescent="0.35">
      <c r="A3777" s="3"/>
      <c r="B3777" s="4"/>
      <c r="C3777" s="4"/>
      <c r="D3777" s="4"/>
      <c r="E3777" s="4"/>
      <c r="F3777" s="4"/>
      <c r="G3777" s="4"/>
      <c r="H3777" s="4"/>
      <c r="I3777" s="4"/>
      <c r="J3777" s="4"/>
      <c r="K3777" s="4"/>
      <c r="L3777" s="4"/>
      <c r="M3777" s="4"/>
      <c r="N3777" s="4"/>
      <c r="O3777" s="4"/>
      <c r="P3777" s="4"/>
      <c r="Q3777" s="4"/>
      <c r="R3777" s="4"/>
      <c r="S3777" s="4"/>
      <c r="T3777" s="4"/>
      <c r="U3777" s="4"/>
      <c r="V3777" s="4"/>
      <c r="W3777" s="4"/>
      <c r="X3777" s="4"/>
      <c r="Y3777" s="4"/>
      <c r="Z3777" s="4"/>
      <c r="AA3777" s="4"/>
      <c r="AB3777" s="5"/>
    </row>
    <row r="3778" spans="1:28" x14ac:dyDescent="0.35">
      <c r="A3778" s="3"/>
      <c r="B3778" s="4"/>
      <c r="C3778" s="4"/>
      <c r="D3778" s="4"/>
      <c r="E3778" s="4"/>
      <c r="F3778" s="4"/>
      <c r="G3778" s="4"/>
      <c r="H3778" s="4"/>
      <c r="I3778" s="4"/>
      <c r="J3778" s="4"/>
      <c r="K3778" s="4"/>
      <c r="L3778" s="4"/>
      <c r="M3778" s="4"/>
      <c r="N3778" s="4"/>
      <c r="O3778" s="4"/>
      <c r="P3778" s="4"/>
      <c r="Q3778" s="4"/>
      <c r="R3778" s="4"/>
      <c r="S3778" s="4"/>
      <c r="T3778" s="4"/>
      <c r="U3778" s="4"/>
      <c r="V3778" s="4"/>
      <c r="W3778" s="4"/>
      <c r="X3778" s="4"/>
      <c r="Y3778" s="4"/>
      <c r="Z3778" s="4"/>
      <c r="AA3778" s="4"/>
      <c r="AB3778" s="5"/>
    </row>
    <row r="3779" spans="1:28" x14ac:dyDescent="0.35">
      <c r="A3779" s="3"/>
      <c r="B3779" s="4"/>
      <c r="C3779" s="4"/>
      <c r="D3779" s="4"/>
      <c r="E3779" s="4"/>
      <c r="F3779" s="4"/>
      <c r="G3779" s="4"/>
      <c r="H3779" s="4"/>
      <c r="I3779" s="4"/>
      <c r="J3779" s="4"/>
      <c r="K3779" s="4"/>
      <c r="L3779" s="4"/>
      <c r="M3779" s="4"/>
      <c r="N3779" s="4"/>
      <c r="O3779" s="4"/>
      <c r="P3779" s="4"/>
      <c r="Q3779" s="4"/>
      <c r="R3779" s="4"/>
      <c r="S3779" s="4"/>
      <c r="T3779" s="4"/>
      <c r="U3779" s="4"/>
      <c r="V3779" s="4"/>
      <c r="W3779" s="4"/>
      <c r="X3779" s="4"/>
      <c r="Y3779" s="4"/>
      <c r="Z3779" s="4"/>
      <c r="AA3779" s="4"/>
      <c r="AB3779" s="5"/>
    </row>
    <row r="3780" spans="1:28" x14ac:dyDescent="0.35">
      <c r="A3780" s="3"/>
      <c r="B3780" s="4"/>
      <c r="C3780" s="4"/>
      <c r="D3780" s="4"/>
      <c r="E3780" s="4"/>
      <c r="F3780" s="4"/>
      <c r="G3780" s="4"/>
      <c r="H3780" s="4"/>
      <c r="I3780" s="4"/>
      <c r="J3780" s="4"/>
      <c r="K3780" s="4"/>
      <c r="L3780" s="4"/>
      <c r="M3780" s="4"/>
      <c r="N3780" s="4"/>
      <c r="O3780" s="4"/>
      <c r="P3780" s="4"/>
      <c r="Q3780" s="4"/>
      <c r="R3780" s="4"/>
      <c r="S3780" s="4"/>
      <c r="T3780" s="4"/>
      <c r="U3780" s="4"/>
      <c r="V3780" s="4"/>
      <c r="W3780" s="4"/>
      <c r="X3780" s="4"/>
      <c r="Y3780" s="4"/>
      <c r="Z3780" s="4"/>
      <c r="AA3780" s="4"/>
      <c r="AB3780" s="5"/>
    </row>
    <row r="3781" spans="1:28" x14ac:dyDescent="0.35">
      <c r="A3781" s="3"/>
      <c r="B3781" s="4"/>
      <c r="C3781" s="4"/>
      <c r="D3781" s="4"/>
      <c r="E3781" s="4"/>
      <c r="F3781" s="4"/>
      <c r="G3781" s="4"/>
      <c r="H3781" s="4"/>
      <c r="I3781" s="4"/>
      <c r="J3781" s="4"/>
      <c r="K3781" s="4"/>
      <c r="L3781" s="4"/>
      <c r="M3781" s="4"/>
      <c r="N3781" s="4"/>
      <c r="O3781" s="4"/>
      <c r="P3781" s="4"/>
      <c r="Q3781" s="4"/>
      <c r="R3781" s="4"/>
      <c r="S3781" s="4"/>
      <c r="T3781" s="4"/>
      <c r="U3781" s="4"/>
      <c r="V3781" s="4"/>
      <c r="W3781" s="4"/>
      <c r="X3781" s="4"/>
      <c r="Y3781" s="4"/>
      <c r="Z3781" s="4"/>
      <c r="AA3781" s="4"/>
      <c r="AB3781" s="5"/>
    </row>
    <row r="3782" spans="1:28" x14ac:dyDescent="0.35">
      <c r="A3782" s="3"/>
      <c r="B3782" s="4"/>
      <c r="C3782" s="4"/>
      <c r="D3782" s="4"/>
      <c r="E3782" s="4"/>
      <c r="F3782" s="4"/>
      <c r="G3782" s="4"/>
      <c r="H3782" s="4"/>
      <c r="I3782" s="4"/>
      <c r="J3782" s="4"/>
      <c r="K3782" s="4"/>
      <c r="L3782" s="4"/>
      <c r="M3782" s="4"/>
      <c r="N3782" s="4"/>
      <c r="O3782" s="4"/>
      <c r="P3782" s="4"/>
      <c r="Q3782" s="4"/>
      <c r="R3782" s="4"/>
      <c r="S3782" s="4"/>
      <c r="T3782" s="4"/>
      <c r="U3782" s="4"/>
      <c r="V3782" s="4"/>
      <c r="W3782" s="4"/>
      <c r="X3782" s="4"/>
      <c r="Y3782" s="4"/>
      <c r="Z3782" s="4"/>
      <c r="AA3782" s="4"/>
      <c r="AB3782" s="5"/>
    </row>
    <row r="3783" spans="1:28" x14ac:dyDescent="0.35">
      <c r="A3783" s="3"/>
      <c r="B3783" s="4"/>
      <c r="C3783" s="4"/>
      <c r="D3783" s="4"/>
      <c r="E3783" s="4"/>
      <c r="F3783" s="4"/>
      <c r="G3783" s="4"/>
      <c r="H3783" s="4"/>
      <c r="I3783" s="4"/>
      <c r="J3783" s="4"/>
      <c r="K3783" s="4"/>
      <c r="L3783" s="4"/>
      <c r="M3783" s="4"/>
      <c r="N3783" s="4"/>
      <c r="O3783" s="4"/>
      <c r="P3783" s="4"/>
      <c r="Q3783" s="4"/>
      <c r="R3783" s="4"/>
      <c r="S3783" s="4"/>
      <c r="T3783" s="4"/>
      <c r="U3783" s="4"/>
      <c r="V3783" s="4"/>
      <c r="W3783" s="4"/>
      <c r="X3783" s="4"/>
      <c r="Y3783" s="4"/>
      <c r="Z3783" s="4"/>
      <c r="AA3783" s="4"/>
      <c r="AB3783" s="5"/>
    </row>
    <row r="3784" spans="1:28" x14ac:dyDescent="0.35">
      <c r="A3784" s="3"/>
      <c r="B3784" s="4"/>
      <c r="C3784" s="4"/>
      <c r="D3784" s="4"/>
      <c r="E3784" s="4"/>
      <c r="F3784" s="4"/>
      <c r="G3784" s="4"/>
      <c r="H3784" s="4"/>
      <c r="I3784" s="4"/>
      <c r="J3784" s="4"/>
      <c r="K3784" s="4"/>
      <c r="L3784" s="4"/>
      <c r="M3784" s="4"/>
      <c r="N3784" s="4"/>
      <c r="O3784" s="4"/>
      <c r="P3784" s="4"/>
      <c r="Q3784" s="4"/>
      <c r="R3784" s="4"/>
      <c r="S3784" s="4"/>
      <c r="T3784" s="4"/>
      <c r="U3784" s="4"/>
      <c r="V3784" s="4"/>
      <c r="W3784" s="4"/>
      <c r="X3784" s="4"/>
      <c r="Y3784" s="4"/>
      <c r="Z3784" s="4"/>
      <c r="AA3784" s="4"/>
      <c r="AB3784" s="5"/>
    </row>
    <row r="3785" spans="1:28" x14ac:dyDescent="0.35">
      <c r="A3785" s="3"/>
      <c r="B3785" s="4"/>
      <c r="C3785" s="4"/>
      <c r="D3785" s="4"/>
      <c r="E3785" s="4"/>
      <c r="F3785" s="4"/>
      <c r="G3785" s="4"/>
      <c r="H3785" s="4"/>
      <c r="I3785" s="4"/>
      <c r="J3785" s="4"/>
      <c r="K3785" s="4"/>
      <c r="L3785" s="4"/>
      <c r="M3785" s="4"/>
      <c r="N3785" s="4"/>
      <c r="O3785" s="4"/>
      <c r="P3785" s="4"/>
      <c r="Q3785" s="4"/>
      <c r="R3785" s="4"/>
      <c r="S3785" s="4"/>
      <c r="T3785" s="4"/>
      <c r="U3785" s="4"/>
      <c r="V3785" s="4"/>
      <c r="W3785" s="4"/>
      <c r="X3785" s="4"/>
      <c r="Y3785" s="4"/>
      <c r="Z3785" s="4"/>
      <c r="AA3785" s="4"/>
      <c r="AB3785" s="5"/>
    </row>
    <row r="3786" spans="1:28" x14ac:dyDescent="0.35">
      <c r="A3786" s="3"/>
      <c r="B3786" s="4"/>
      <c r="C3786" s="4"/>
      <c r="D3786" s="4"/>
      <c r="E3786" s="4"/>
      <c r="F3786" s="4"/>
      <c r="G3786" s="4"/>
      <c r="H3786" s="4"/>
      <c r="I3786" s="4"/>
      <c r="J3786" s="4"/>
      <c r="K3786" s="4"/>
      <c r="L3786" s="4"/>
      <c r="M3786" s="4"/>
      <c r="N3786" s="4"/>
      <c r="O3786" s="4"/>
      <c r="P3786" s="4"/>
      <c r="Q3786" s="4"/>
      <c r="R3786" s="4"/>
      <c r="S3786" s="4"/>
      <c r="T3786" s="4"/>
      <c r="U3786" s="4"/>
      <c r="V3786" s="4"/>
      <c r="W3786" s="4"/>
      <c r="X3786" s="4"/>
      <c r="Y3786" s="4"/>
      <c r="Z3786" s="4"/>
      <c r="AA3786" s="4"/>
      <c r="AB3786" s="5"/>
    </row>
    <row r="3787" spans="1:28" x14ac:dyDescent="0.35">
      <c r="A3787" s="3"/>
      <c r="B3787" s="4"/>
      <c r="C3787" s="4"/>
      <c r="D3787" s="4"/>
      <c r="E3787" s="4"/>
      <c r="F3787" s="4"/>
      <c r="G3787" s="4"/>
      <c r="H3787" s="4"/>
      <c r="I3787" s="4"/>
      <c r="J3787" s="4"/>
      <c r="K3787" s="4"/>
      <c r="L3787" s="4"/>
      <c r="M3787" s="4"/>
      <c r="N3787" s="4"/>
      <c r="O3787" s="4"/>
      <c r="P3787" s="4"/>
      <c r="Q3787" s="4"/>
      <c r="R3787" s="4"/>
      <c r="S3787" s="4"/>
      <c r="T3787" s="4"/>
      <c r="U3787" s="4"/>
      <c r="V3787" s="4"/>
      <c r="W3787" s="4"/>
      <c r="X3787" s="4"/>
      <c r="Y3787" s="4"/>
      <c r="Z3787" s="4"/>
      <c r="AA3787" s="4"/>
      <c r="AB3787" s="5"/>
    </row>
    <row r="3788" spans="1:28" x14ac:dyDescent="0.35">
      <c r="A3788" s="3"/>
      <c r="B3788" s="4"/>
      <c r="C3788" s="4"/>
      <c r="D3788" s="4"/>
      <c r="E3788" s="4"/>
      <c r="F3788" s="4"/>
      <c r="G3788" s="4"/>
      <c r="H3788" s="4"/>
      <c r="I3788" s="4"/>
      <c r="J3788" s="4"/>
      <c r="K3788" s="4"/>
      <c r="L3788" s="4"/>
      <c r="M3788" s="4"/>
      <c r="N3788" s="4"/>
      <c r="O3788" s="4"/>
      <c r="P3788" s="4"/>
      <c r="Q3788" s="4"/>
      <c r="R3788" s="4"/>
      <c r="S3788" s="4"/>
      <c r="T3788" s="4"/>
      <c r="U3788" s="4"/>
      <c r="V3788" s="4"/>
      <c r="W3788" s="4"/>
      <c r="X3788" s="4"/>
      <c r="Y3788" s="4"/>
      <c r="Z3788" s="4"/>
      <c r="AA3788" s="4"/>
      <c r="AB3788" s="5"/>
    </row>
    <row r="3789" spans="1:28" x14ac:dyDescent="0.35">
      <c r="A3789" s="3"/>
      <c r="B3789" s="4"/>
      <c r="C3789" s="4"/>
      <c r="D3789" s="4"/>
      <c r="E3789" s="4"/>
      <c r="F3789" s="4"/>
      <c r="G3789" s="4"/>
      <c r="H3789" s="4"/>
      <c r="I3789" s="4"/>
      <c r="J3789" s="4"/>
      <c r="K3789" s="4"/>
      <c r="L3789" s="4"/>
      <c r="M3789" s="4"/>
      <c r="N3789" s="4"/>
      <c r="O3789" s="4"/>
      <c r="P3789" s="4"/>
      <c r="Q3789" s="4"/>
      <c r="R3789" s="4"/>
      <c r="S3789" s="4"/>
      <c r="T3789" s="4"/>
      <c r="U3789" s="4"/>
      <c r="V3789" s="4"/>
      <c r="W3789" s="4"/>
      <c r="X3789" s="4"/>
      <c r="Y3789" s="4"/>
      <c r="Z3789" s="4"/>
      <c r="AA3789" s="4"/>
      <c r="AB3789" s="5"/>
    </row>
    <row r="3790" spans="1:28" x14ac:dyDescent="0.35">
      <c r="A3790" s="3"/>
      <c r="B3790" s="4"/>
      <c r="C3790" s="4"/>
      <c r="D3790" s="4"/>
      <c r="E3790" s="4"/>
      <c r="F3790" s="4"/>
      <c r="G3790" s="4"/>
      <c r="H3790" s="4"/>
      <c r="I3790" s="4"/>
      <c r="J3790" s="4"/>
      <c r="K3790" s="4"/>
      <c r="L3790" s="4"/>
      <c r="M3790" s="4"/>
      <c r="N3790" s="4"/>
      <c r="O3790" s="4"/>
      <c r="P3790" s="4"/>
      <c r="Q3790" s="4"/>
      <c r="R3790" s="4"/>
      <c r="S3790" s="4"/>
      <c r="T3790" s="4"/>
      <c r="U3790" s="4"/>
      <c r="V3790" s="4"/>
      <c r="W3790" s="4"/>
      <c r="X3790" s="4"/>
      <c r="Y3790" s="4"/>
      <c r="Z3790" s="4"/>
      <c r="AA3790" s="4"/>
      <c r="AB3790" s="5"/>
    </row>
    <row r="3791" spans="1:28" x14ac:dyDescent="0.35">
      <c r="A3791" s="3"/>
      <c r="B3791" s="4"/>
      <c r="C3791" s="4"/>
      <c r="D3791" s="4"/>
      <c r="E3791" s="4"/>
      <c r="F3791" s="4"/>
      <c r="G3791" s="4"/>
      <c r="H3791" s="4"/>
      <c r="I3791" s="4"/>
      <c r="J3791" s="4"/>
      <c r="K3791" s="4"/>
      <c r="L3791" s="4"/>
      <c r="M3791" s="4"/>
      <c r="N3791" s="4"/>
      <c r="O3791" s="4"/>
      <c r="P3791" s="4"/>
      <c r="Q3791" s="4"/>
      <c r="R3791" s="4"/>
      <c r="S3791" s="4"/>
      <c r="T3791" s="4"/>
      <c r="U3791" s="4"/>
      <c r="V3791" s="4"/>
      <c r="W3791" s="4"/>
      <c r="X3791" s="4"/>
      <c r="Y3791" s="4"/>
      <c r="Z3791" s="4"/>
      <c r="AA3791" s="4"/>
      <c r="AB3791" s="5"/>
    </row>
    <row r="3792" spans="1:28" x14ac:dyDescent="0.35">
      <c r="A3792" s="3"/>
      <c r="B3792" s="4"/>
      <c r="C3792" s="4"/>
      <c r="D3792" s="4"/>
      <c r="E3792" s="4"/>
      <c r="F3792" s="4"/>
      <c r="G3792" s="4"/>
      <c r="H3792" s="4"/>
      <c r="I3792" s="4"/>
      <c r="J3792" s="4"/>
      <c r="K3792" s="4"/>
      <c r="L3792" s="4"/>
      <c r="M3792" s="4"/>
      <c r="N3792" s="4"/>
      <c r="O3792" s="4"/>
      <c r="P3792" s="4"/>
      <c r="Q3792" s="4"/>
      <c r="R3792" s="4"/>
      <c r="S3792" s="4"/>
      <c r="T3792" s="4"/>
      <c r="U3792" s="4"/>
      <c r="V3792" s="4"/>
      <c r="W3792" s="4"/>
      <c r="X3792" s="4"/>
      <c r="Y3792" s="4"/>
      <c r="Z3792" s="4"/>
      <c r="AA3792" s="4"/>
      <c r="AB3792" s="5"/>
    </row>
    <row r="3793" spans="1:28" x14ac:dyDescent="0.35">
      <c r="A3793" s="3"/>
      <c r="B3793" s="4"/>
      <c r="C3793" s="4"/>
      <c r="D3793" s="4"/>
      <c r="E3793" s="4"/>
      <c r="F3793" s="4"/>
      <c r="G3793" s="4"/>
      <c r="H3793" s="4"/>
      <c r="I3793" s="4"/>
      <c r="J3793" s="4"/>
      <c r="K3793" s="4"/>
      <c r="L3793" s="4"/>
      <c r="M3793" s="4"/>
      <c r="N3793" s="4"/>
      <c r="O3793" s="4"/>
      <c r="P3793" s="4"/>
      <c r="Q3793" s="4"/>
      <c r="R3793" s="4"/>
      <c r="S3793" s="4"/>
      <c r="T3793" s="4"/>
      <c r="U3793" s="4"/>
      <c r="V3793" s="4"/>
      <c r="W3793" s="4"/>
      <c r="X3793" s="4"/>
      <c r="Y3793" s="4"/>
      <c r="Z3793" s="4"/>
      <c r="AA3793" s="4"/>
      <c r="AB3793" s="5"/>
    </row>
    <row r="3794" spans="1:28" x14ac:dyDescent="0.35">
      <c r="A3794" s="3"/>
      <c r="B3794" s="4"/>
      <c r="C3794" s="4"/>
      <c r="D3794" s="4"/>
      <c r="E3794" s="4"/>
      <c r="F3794" s="4"/>
      <c r="G3794" s="4"/>
      <c r="H3794" s="4"/>
      <c r="I3794" s="4"/>
      <c r="J3794" s="4"/>
      <c r="K3794" s="4"/>
      <c r="L3794" s="4"/>
      <c r="M3794" s="4"/>
      <c r="N3794" s="4"/>
      <c r="O3794" s="4"/>
      <c r="P3794" s="4"/>
      <c r="Q3794" s="4"/>
      <c r="R3794" s="4"/>
      <c r="S3794" s="4"/>
      <c r="T3794" s="4"/>
      <c r="U3794" s="4"/>
      <c r="V3794" s="4"/>
      <c r="W3794" s="4"/>
      <c r="X3794" s="4"/>
      <c r="Y3794" s="4"/>
      <c r="Z3794" s="4"/>
      <c r="AA3794" s="4"/>
      <c r="AB3794" s="5"/>
    </row>
    <row r="3795" spans="1:28" x14ac:dyDescent="0.35">
      <c r="A3795" s="3"/>
      <c r="B3795" s="4"/>
      <c r="C3795" s="4"/>
      <c r="D3795" s="4"/>
      <c r="E3795" s="4"/>
      <c r="F3795" s="4"/>
      <c r="G3795" s="4"/>
      <c r="H3795" s="4"/>
      <c r="I3795" s="4"/>
      <c r="J3795" s="4"/>
      <c r="K3795" s="4"/>
      <c r="L3795" s="4"/>
      <c r="M3795" s="4"/>
      <c r="N3795" s="4"/>
      <c r="O3795" s="4"/>
      <c r="P3795" s="4"/>
      <c r="Q3795" s="4"/>
      <c r="R3795" s="4"/>
      <c r="S3795" s="4"/>
      <c r="T3795" s="4"/>
      <c r="U3795" s="4"/>
      <c r="V3795" s="4"/>
      <c r="W3795" s="4"/>
      <c r="X3795" s="4"/>
      <c r="Y3795" s="4"/>
      <c r="Z3795" s="4"/>
      <c r="AA3795" s="4"/>
      <c r="AB3795" s="5"/>
    </row>
    <row r="3796" spans="1:28" x14ac:dyDescent="0.35">
      <c r="A3796" s="3"/>
      <c r="B3796" s="4"/>
      <c r="C3796" s="4"/>
      <c r="D3796" s="4"/>
      <c r="E3796" s="4"/>
      <c r="F3796" s="4"/>
      <c r="G3796" s="4"/>
      <c r="H3796" s="4"/>
      <c r="I3796" s="4"/>
      <c r="J3796" s="4"/>
      <c r="K3796" s="4"/>
      <c r="L3796" s="4"/>
      <c r="M3796" s="4"/>
      <c r="N3796" s="4"/>
      <c r="O3796" s="4"/>
      <c r="P3796" s="4"/>
      <c r="Q3796" s="4"/>
      <c r="R3796" s="4"/>
      <c r="S3796" s="4"/>
      <c r="T3796" s="4"/>
      <c r="U3796" s="4"/>
      <c r="V3796" s="4"/>
      <c r="W3796" s="4"/>
      <c r="X3796" s="4"/>
      <c r="Y3796" s="4"/>
      <c r="Z3796" s="4"/>
      <c r="AA3796" s="4"/>
      <c r="AB3796" s="5"/>
    </row>
    <row r="3797" spans="1:28" x14ac:dyDescent="0.35">
      <c r="A3797" s="3"/>
      <c r="B3797" s="4"/>
      <c r="C3797" s="4"/>
      <c r="D3797" s="4"/>
      <c r="E3797" s="4"/>
      <c r="F3797" s="4"/>
      <c r="G3797" s="4"/>
      <c r="H3797" s="4"/>
      <c r="I3797" s="4"/>
      <c r="J3797" s="4"/>
      <c r="K3797" s="4"/>
      <c r="L3797" s="4"/>
      <c r="M3797" s="4"/>
      <c r="N3797" s="4"/>
      <c r="O3797" s="4"/>
      <c r="P3797" s="4"/>
      <c r="Q3797" s="4"/>
      <c r="R3797" s="4"/>
      <c r="S3797" s="4"/>
      <c r="T3797" s="4"/>
      <c r="U3797" s="4"/>
      <c r="V3797" s="4"/>
      <c r="W3797" s="4"/>
      <c r="X3797" s="4"/>
      <c r="Y3797" s="4"/>
      <c r="Z3797" s="4"/>
      <c r="AA3797" s="4"/>
      <c r="AB3797" s="5"/>
    </row>
    <row r="3798" spans="1:28" x14ac:dyDescent="0.35">
      <c r="A3798" s="3"/>
      <c r="B3798" s="4"/>
      <c r="C3798" s="4"/>
      <c r="D3798" s="4"/>
      <c r="E3798" s="4"/>
      <c r="F3798" s="4"/>
      <c r="G3798" s="4"/>
      <c r="H3798" s="4"/>
      <c r="I3798" s="4"/>
      <c r="J3798" s="4"/>
      <c r="K3798" s="4"/>
      <c r="L3798" s="4"/>
      <c r="M3798" s="4"/>
      <c r="N3798" s="4"/>
      <c r="O3798" s="4"/>
      <c r="P3798" s="4"/>
      <c r="Q3798" s="4"/>
      <c r="R3798" s="4"/>
      <c r="S3798" s="4"/>
      <c r="T3798" s="4"/>
      <c r="U3798" s="4"/>
      <c r="V3798" s="4"/>
      <c r="W3798" s="4"/>
      <c r="X3798" s="4"/>
      <c r="Y3798" s="4"/>
      <c r="Z3798" s="4"/>
      <c r="AA3798" s="4"/>
      <c r="AB3798" s="5"/>
    </row>
    <row r="3799" spans="1:28" x14ac:dyDescent="0.35">
      <c r="A3799" s="3"/>
      <c r="B3799" s="4"/>
      <c r="C3799" s="4"/>
      <c r="D3799" s="4"/>
      <c r="E3799" s="4"/>
      <c r="F3799" s="4"/>
      <c r="G3799" s="4"/>
      <c r="H3799" s="4"/>
      <c r="I3799" s="4"/>
      <c r="J3799" s="4"/>
      <c r="K3799" s="4"/>
      <c r="L3799" s="4"/>
      <c r="M3799" s="4"/>
      <c r="N3799" s="4"/>
      <c r="O3799" s="4"/>
      <c r="P3799" s="4"/>
      <c r="Q3799" s="4"/>
      <c r="R3799" s="4"/>
      <c r="S3799" s="4"/>
      <c r="T3799" s="4"/>
      <c r="U3799" s="4"/>
      <c r="V3799" s="4"/>
      <c r="W3799" s="4"/>
      <c r="X3799" s="4"/>
      <c r="Y3799" s="4"/>
      <c r="Z3799" s="4"/>
      <c r="AA3799" s="4"/>
      <c r="AB3799" s="5"/>
    </row>
    <row r="3800" spans="1:28" x14ac:dyDescent="0.35">
      <c r="A3800" s="3"/>
      <c r="B3800" s="4"/>
      <c r="C3800" s="4"/>
      <c r="D3800" s="4"/>
      <c r="E3800" s="4"/>
      <c r="F3800" s="4"/>
      <c r="G3800" s="4"/>
      <c r="H3800" s="4"/>
      <c r="I3800" s="4"/>
      <c r="J3800" s="4"/>
      <c r="K3800" s="4"/>
      <c r="L3800" s="4"/>
      <c r="M3800" s="4"/>
      <c r="N3800" s="4"/>
      <c r="O3800" s="4"/>
      <c r="P3800" s="4"/>
      <c r="Q3800" s="4"/>
      <c r="R3800" s="4"/>
      <c r="S3800" s="4"/>
      <c r="T3800" s="4"/>
      <c r="U3800" s="4"/>
      <c r="V3800" s="4"/>
      <c r="W3800" s="4"/>
      <c r="X3800" s="4"/>
      <c r="Y3800" s="4"/>
      <c r="Z3800" s="4"/>
      <c r="AA3800" s="4"/>
      <c r="AB3800" s="5"/>
    </row>
    <row r="3801" spans="1:28" x14ac:dyDescent="0.35">
      <c r="A3801" s="3"/>
      <c r="B3801" s="4"/>
      <c r="C3801" s="4"/>
      <c r="D3801" s="4"/>
      <c r="E3801" s="4"/>
      <c r="F3801" s="4"/>
      <c r="G3801" s="4"/>
      <c r="H3801" s="4"/>
      <c r="I3801" s="4"/>
      <c r="J3801" s="4"/>
      <c r="K3801" s="4"/>
      <c r="L3801" s="4"/>
      <c r="M3801" s="4"/>
      <c r="N3801" s="4"/>
      <c r="O3801" s="4"/>
      <c r="P3801" s="4"/>
      <c r="Q3801" s="4"/>
      <c r="R3801" s="4"/>
      <c r="S3801" s="4"/>
      <c r="T3801" s="4"/>
      <c r="U3801" s="4"/>
      <c r="V3801" s="4"/>
      <c r="W3801" s="4"/>
      <c r="X3801" s="4"/>
      <c r="Y3801" s="4"/>
      <c r="Z3801" s="4"/>
      <c r="AA3801" s="4"/>
      <c r="AB3801" s="5"/>
    </row>
    <row r="3802" spans="1:28" x14ac:dyDescent="0.35">
      <c r="A3802" s="3"/>
      <c r="B3802" s="4"/>
      <c r="C3802" s="4"/>
      <c r="D3802" s="4"/>
      <c r="E3802" s="4"/>
      <c r="F3802" s="4"/>
      <c r="G3802" s="4"/>
      <c r="H3802" s="4"/>
      <c r="I3802" s="4"/>
      <c r="J3802" s="4"/>
      <c r="K3802" s="4"/>
      <c r="L3802" s="4"/>
      <c r="M3802" s="4"/>
      <c r="N3802" s="4"/>
      <c r="O3802" s="4"/>
      <c r="P3802" s="4"/>
      <c r="Q3802" s="4"/>
      <c r="R3802" s="4"/>
      <c r="S3802" s="4"/>
      <c r="T3802" s="4"/>
      <c r="U3802" s="4"/>
      <c r="V3802" s="4"/>
      <c r="W3802" s="4"/>
      <c r="X3802" s="4"/>
      <c r="Y3802" s="4"/>
      <c r="Z3802" s="4"/>
      <c r="AA3802" s="4"/>
      <c r="AB3802" s="5"/>
    </row>
    <row r="3803" spans="1:28" x14ac:dyDescent="0.35">
      <c r="A3803" s="3"/>
      <c r="B3803" s="4"/>
      <c r="C3803" s="4"/>
      <c r="D3803" s="4"/>
      <c r="E3803" s="4"/>
      <c r="F3803" s="4"/>
      <c r="G3803" s="4"/>
      <c r="H3803" s="4"/>
      <c r="I3803" s="4"/>
      <c r="J3803" s="4"/>
      <c r="K3803" s="4"/>
      <c r="L3803" s="4"/>
      <c r="M3803" s="4"/>
      <c r="N3803" s="4"/>
      <c r="O3803" s="4"/>
      <c r="P3803" s="4"/>
      <c r="Q3803" s="4"/>
      <c r="R3803" s="4"/>
      <c r="S3803" s="4"/>
      <c r="T3803" s="4"/>
      <c r="U3803" s="4"/>
      <c r="V3803" s="4"/>
      <c r="W3803" s="4"/>
      <c r="X3803" s="4"/>
      <c r="Y3803" s="4"/>
      <c r="Z3803" s="4"/>
      <c r="AA3803" s="4"/>
      <c r="AB3803" s="5"/>
    </row>
    <row r="3804" spans="1:28" x14ac:dyDescent="0.35">
      <c r="A3804" s="3"/>
      <c r="B3804" s="4"/>
      <c r="C3804" s="4"/>
      <c r="D3804" s="4"/>
      <c r="E3804" s="4"/>
      <c r="F3804" s="4"/>
      <c r="G3804" s="4"/>
      <c r="H3804" s="4"/>
      <c r="I3804" s="4"/>
      <c r="J3804" s="4"/>
      <c r="K3804" s="4"/>
      <c r="L3804" s="4"/>
      <c r="M3804" s="4"/>
      <c r="N3804" s="4"/>
      <c r="O3804" s="4"/>
      <c r="P3804" s="4"/>
      <c r="Q3804" s="4"/>
      <c r="R3804" s="4"/>
      <c r="S3804" s="4"/>
      <c r="T3804" s="4"/>
      <c r="U3804" s="4"/>
      <c r="V3804" s="4"/>
      <c r="W3804" s="4"/>
      <c r="X3804" s="4"/>
      <c r="Y3804" s="4"/>
      <c r="Z3804" s="4"/>
      <c r="AA3804" s="4"/>
      <c r="AB3804" s="5"/>
    </row>
    <row r="3805" spans="1:28" x14ac:dyDescent="0.35">
      <c r="A3805" s="3"/>
      <c r="B3805" s="4"/>
      <c r="C3805" s="4"/>
      <c r="D3805" s="4"/>
      <c r="E3805" s="4"/>
      <c r="F3805" s="4"/>
      <c r="G3805" s="4"/>
      <c r="H3805" s="4"/>
      <c r="I3805" s="4"/>
      <c r="J3805" s="4"/>
      <c r="K3805" s="4"/>
      <c r="L3805" s="4"/>
      <c r="M3805" s="4"/>
      <c r="N3805" s="4"/>
      <c r="O3805" s="4"/>
      <c r="P3805" s="4"/>
      <c r="Q3805" s="4"/>
      <c r="R3805" s="4"/>
      <c r="S3805" s="4"/>
      <c r="T3805" s="4"/>
      <c r="U3805" s="4"/>
      <c r="V3805" s="4"/>
      <c r="W3805" s="4"/>
      <c r="X3805" s="4"/>
      <c r="Y3805" s="4"/>
      <c r="Z3805" s="4"/>
      <c r="AA3805" s="4"/>
      <c r="AB3805" s="5"/>
    </row>
    <row r="3806" spans="1:28" x14ac:dyDescent="0.35">
      <c r="A3806" s="3"/>
      <c r="B3806" s="4"/>
      <c r="C3806" s="4"/>
      <c r="D3806" s="4"/>
      <c r="E3806" s="4"/>
      <c r="F3806" s="4"/>
      <c r="G3806" s="4"/>
      <c r="H3806" s="4"/>
      <c r="I3806" s="4"/>
      <c r="J3806" s="4"/>
      <c r="K3806" s="4"/>
      <c r="L3806" s="4"/>
      <c r="M3806" s="4"/>
      <c r="N3806" s="4"/>
      <c r="O3806" s="4"/>
      <c r="P3806" s="4"/>
      <c r="Q3806" s="4"/>
      <c r="R3806" s="4"/>
      <c r="S3806" s="4"/>
      <c r="T3806" s="4"/>
      <c r="U3806" s="4"/>
      <c r="V3806" s="4"/>
      <c r="W3806" s="4"/>
      <c r="X3806" s="4"/>
      <c r="Y3806" s="4"/>
      <c r="Z3806" s="4"/>
      <c r="AA3806" s="4"/>
      <c r="AB3806" s="5"/>
    </row>
    <row r="3807" spans="1:28" x14ac:dyDescent="0.35">
      <c r="A3807" s="3"/>
      <c r="B3807" s="4"/>
      <c r="C3807" s="4"/>
      <c r="D3807" s="4"/>
      <c r="E3807" s="4"/>
      <c r="F3807" s="4"/>
      <c r="G3807" s="4"/>
      <c r="H3807" s="4"/>
      <c r="I3807" s="4"/>
      <c r="J3807" s="4"/>
      <c r="K3807" s="4"/>
      <c r="L3807" s="4"/>
      <c r="M3807" s="4"/>
      <c r="N3807" s="4"/>
      <c r="O3807" s="4"/>
      <c r="P3807" s="4"/>
      <c r="Q3807" s="4"/>
      <c r="R3807" s="4"/>
      <c r="S3807" s="4"/>
      <c r="T3807" s="4"/>
      <c r="U3807" s="4"/>
      <c r="V3807" s="4"/>
      <c r="W3807" s="4"/>
      <c r="X3807" s="4"/>
      <c r="Y3807" s="4"/>
      <c r="Z3807" s="4"/>
      <c r="AA3807" s="4"/>
      <c r="AB3807" s="5"/>
    </row>
    <row r="3808" spans="1:28" x14ac:dyDescent="0.35">
      <c r="A3808" s="3"/>
      <c r="B3808" s="4"/>
      <c r="C3808" s="4"/>
      <c r="D3808" s="4"/>
      <c r="E3808" s="4"/>
      <c r="F3808" s="4"/>
      <c r="G3808" s="4"/>
      <c r="H3808" s="4"/>
      <c r="I3808" s="4"/>
      <c r="J3808" s="4"/>
      <c r="K3808" s="4"/>
      <c r="L3808" s="4"/>
      <c r="M3808" s="4"/>
      <c r="N3808" s="4"/>
      <c r="O3808" s="4"/>
      <c r="P3808" s="4"/>
      <c r="Q3808" s="4"/>
      <c r="R3808" s="4"/>
      <c r="S3808" s="4"/>
      <c r="T3808" s="4"/>
      <c r="U3808" s="4"/>
      <c r="V3808" s="4"/>
      <c r="W3808" s="4"/>
      <c r="X3808" s="4"/>
      <c r="Y3808" s="4"/>
      <c r="Z3808" s="4"/>
      <c r="AA3808" s="4"/>
      <c r="AB3808" s="5"/>
    </row>
    <row r="3809" spans="1:28" x14ac:dyDescent="0.35">
      <c r="A3809" s="3"/>
      <c r="B3809" s="4"/>
      <c r="C3809" s="4"/>
      <c r="D3809" s="4"/>
      <c r="E3809" s="4"/>
      <c r="F3809" s="4"/>
      <c r="G3809" s="4"/>
      <c r="H3809" s="4"/>
      <c r="I3809" s="4"/>
      <c r="J3809" s="4"/>
      <c r="K3809" s="4"/>
      <c r="L3809" s="4"/>
      <c r="M3809" s="4"/>
      <c r="N3809" s="4"/>
      <c r="O3809" s="4"/>
      <c r="P3809" s="4"/>
      <c r="Q3809" s="4"/>
      <c r="R3809" s="4"/>
      <c r="S3809" s="4"/>
      <c r="T3809" s="4"/>
      <c r="U3809" s="4"/>
      <c r="V3809" s="4"/>
      <c r="W3809" s="4"/>
      <c r="X3809" s="4"/>
      <c r="Y3809" s="4"/>
      <c r="Z3809" s="4"/>
      <c r="AA3809" s="4"/>
      <c r="AB3809" s="5"/>
    </row>
    <row r="3810" spans="1:28" x14ac:dyDescent="0.35">
      <c r="A3810" s="3"/>
      <c r="B3810" s="4"/>
      <c r="C3810" s="4"/>
      <c r="D3810" s="4"/>
      <c r="E3810" s="4"/>
      <c r="F3810" s="4"/>
      <c r="G3810" s="4"/>
      <c r="H3810" s="4"/>
      <c r="I3810" s="4"/>
      <c r="J3810" s="4"/>
      <c r="K3810" s="4"/>
      <c r="L3810" s="4"/>
      <c r="M3810" s="4"/>
      <c r="N3810" s="4"/>
      <c r="O3810" s="4"/>
      <c r="P3810" s="4"/>
      <c r="Q3810" s="4"/>
      <c r="R3810" s="4"/>
      <c r="S3810" s="4"/>
      <c r="T3810" s="4"/>
      <c r="U3810" s="4"/>
      <c r="V3810" s="4"/>
      <c r="W3810" s="4"/>
      <c r="X3810" s="4"/>
      <c r="Y3810" s="4"/>
      <c r="Z3810" s="4"/>
      <c r="AA3810" s="4"/>
      <c r="AB3810" s="5"/>
    </row>
    <row r="3811" spans="1:28" x14ac:dyDescent="0.35">
      <c r="A3811" s="3"/>
      <c r="B3811" s="4"/>
      <c r="C3811" s="4"/>
      <c r="D3811" s="4"/>
      <c r="E3811" s="4"/>
      <c r="F3811" s="4"/>
      <c r="G3811" s="4"/>
      <c r="H3811" s="4"/>
      <c r="I3811" s="4"/>
      <c r="J3811" s="4"/>
      <c r="K3811" s="4"/>
      <c r="L3811" s="4"/>
      <c r="M3811" s="4"/>
      <c r="N3811" s="4"/>
      <c r="O3811" s="4"/>
      <c r="P3811" s="4"/>
      <c r="Q3811" s="4"/>
      <c r="R3811" s="4"/>
      <c r="S3811" s="4"/>
      <c r="T3811" s="4"/>
      <c r="U3811" s="4"/>
      <c r="V3811" s="4"/>
      <c r="W3811" s="4"/>
      <c r="X3811" s="4"/>
      <c r="Y3811" s="4"/>
      <c r="Z3811" s="4"/>
      <c r="AA3811" s="4"/>
      <c r="AB3811" s="5"/>
    </row>
    <row r="3812" spans="1:28" x14ac:dyDescent="0.35">
      <c r="A3812" s="3"/>
      <c r="B3812" s="4"/>
      <c r="C3812" s="4"/>
      <c r="D3812" s="4"/>
      <c r="E3812" s="4"/>
      <c r="F3812" s="4"/>
      <c r="G3812" s="4"/>
      <c r="H3812" s="4"/>
      <c r="I3812" s="4"/>
      <c r="J3812" s="4"/>
      <c r="K3812" s="4"/>
      <c r="L3812" s="4"/>
      <c r="M3812" s="4"/>
      <c r="N3812" s="4"/>
      <c r="O3812" s="4"/>
      <c r="P3812" s="4"/>
      <c r="Q3812" s="4"/>
      <c r="R3812" s="4"/>
      <c r="S3812" s="4"/>
      <c r="T3812" s="4"/>
      <c r="U3812" s="4"/>
      <c r="V3812" s="4"/>
      <c r="W3812" s="4"/>
      <c r="X3812" s="4"/>
      <c r="Y3812" s="4"/>
      <c r="Z3812" s="4"/>
      <c r="AA3812" s="4"/>
      <c r="AB3812" s="5"/>
    </row>
    <row r="3813" spans="1:28" x14ac:dyDescent="0.35">
      <c r="A3813" s="3"/>
      <c r="B3813" s="4"/>
      <c r="C3813" s="4"/>
      <c r="D3813" s="4"/>
      <c r="E3813" s="4"/>
      <c r="F3813" s="4"/>
      <c r="G3813" s="4"/>
      <c r="H3813" s="4"/>
      <c r="I3813" s="4"/>
      <c r="J3813" s="4"/>
      <c r="K3813" s="4"/>
      <c r="L3813" s="4"/>
      <c r="M3813" s="4"/>
      <c r="N3813" s="4"/>
      <c r="O3813" s="4"/>
      <c r="P3813" s="4"/>
      <c r="Q3813" s="4"/>
      <c r="R3813" s="4"/>
      <c r="S3813" s="4"/>
      <c r="T3813" s="4"/>
      <c r="U3813" s="4"/>
      <c r="V3813" s="4"/>
      <c r="W3813" s="4"/>
      <c r="X3813" s="4"/>
      <c r="Y3813" s="4"/>
      <c r="Z3813" s="4"/>
      <c r="AA3813" s="4"/>
      <c r="AB3813" s="5"/>
    </row>
    <row r="3814" spans="1:28" x14ac:dyDescent="0.35">
      <c r="A3814" s="3"/>
      <c r="B3814" s="4"/>
      <c r="C3814" s="4"/>
      <c r="D3814" s="4"/>
      <c r="E3814" s="4"/>
      <c r="F3814" s="4"/>
      <c r="G3814" s="4"/>
      <c r="H3814" s="4"/>
      <c r="I3814" s="4"/>
      <c r="J3814" s="4"/>
      <c r="K3814" s="4"/>
      <c r="L3814" s="4"/>
      <c r="M3814" s="4"/>
      <c r="N3814" s="4"/>
      <c r="O3814" s="4"/>
      <c r="P3814" s="4"/>
      <c r="Q3814" s="4"/>
      <c r="R3814" s="4"/>
      <c r="S3814" s="4"/>
      <c r="T3814" s="4"/>
      <c r="U3814" s="4"/>
      <c r="V3814" s="4"/>
      <c r="W3814" s="4"/>
      <c r="X3814" s="4"/>
      <c r="Y3814" s="4"/>
      <c r="Z3814" s="4"/>
      <c r="AA3814" s="4"/>
      <c r="AB3814" s="5"/>
    </row>
    <row r="3815" spans="1:28" x14ac:dyDescent="0.35">
      <c r="A3815" s="3"/>
      <c r="B3815" s="4"/>
      <c r="C3815" s="4"/>
      <c r="D3815" s="4"/>
      <c r="E3815" s="4"/>
      <c r="F3815" s="4"/>
      <c r="G3815" s="4"/>
      <c r="H3815" s="4"/>
      <c r="I3815" s="4"/>
      <c r="J3815" s="4"/>
      <c r="K3815" s="4"/>
      <c r="L3815" s="4"/>
      <c r="M3815" s="4"/>
      <c r="N3815" s="4"/>
      <c r="O3815" s="4"/>
      <c r="P3815" s="4"/>
      <c r="Q3815" s="4"/>
      <c r="R3815" s="4"/>
      <c r="S3815" s="4"/>
      <c r="T3815" s="4"/>
      <c r="U3815" s="4"/>
      <c r="V3815" s="4"/>
      <c r="W3815" s="4"/>
      <c r="X3815" s="4"/>
      <c r="Y3815" s="4"/>
      <c r="Z3815" s="4"/>
      <c r="AA3815" s="4"/>
      <c r="AB3815" s="5"/>
    </row>
    <row r="3816" spans="1:28" x14ac:dyDescent="0.35">
      <c r="A3816" s="3"/>
      <c r="B3816" s="4"/>
      <c r="C3816" s="4"/>
      <c r="D3816" s="4"/>
      <c r="E3816" s="4"/>
      <c r="F3816" s="4"/>
      <c r="G3816" s="4"/>
      <c r="H3816" s="4"/>
      <c r="I3816" s="4"/>
      <c r="J3816" s="4"/>
      <c r="K3816" s="4"/>
      <c r="L3816" s="4"/>
      <c r="M3816" s="4"/>
      <c r="N3816" s="4"/>
      <c r="O3816" s="4"/>
      <c r="P3816" s="4"/>
      <c r="Q3816" s="4"/>
      <c r="R3816" s="4"/>
      <c r="S3816" s="4"/>
      <c r="T3816" s="4"/>
      <c r="U3816" s="4"/>
      <c r="V3816" s="4"/>
      <c r="W3816" s="4"/>
      <c r="X3816" s="4"/>
      <c r="Y3816" s="4"/>
      <c r="Z3816" s="4"/>
      <c r="AA3816" s="4"/>
      <c r="AB3816" s="5"/>
    </row>
    <row r="3817" spans="1:28" x14ac:dyDescent="0.35">
      <c r="A3817" s="3"/>
      <c r="B3817" s="4"/>
      <c r="C3817" s="4"/>
      <c r="D3817" s="4"/>
      <c r="E3817" s="4"/>
      <c r="F3817" s="4"/>
      <c r="G3817" s="4"/>
      <c r="H3817" s="4"/>
      <c r="I3817" s="4"/>
      <c r="J3817" s="4"/>
      <c r="K3817" s="4"/>
      <c r="L3817" s="4"/>
      <c r="M3817" s="4"/>
      <c r="N3817" s="4"/>
      <c r="O3817" s="4"/>
      <c r="P3817" s="4"/>
      <c r="Q3817" s="4"/>
      <c r="R3817" s="4"/>
      <c r="S3817" s="4"/>
      <c r="T3817" s="4"/>
      <c r="U3817" s="4"/>
      <c r="V3817" s="4"/>
      <c r="W3817" s="4"/>
      <c r="X3817" s="4"/>
      <c r="Y3817" s="4"/>
      <c r="Z3817" s="4"/>
      <c r="AA3817" s="4"/>
      <c r="AB3817" s="5"/>
    </row>
    <row r="3818" spans="1:28" x14ac:dyDescent="0.35">
      <c r="A3818" s="3"/>
      <c r="B3818" s="4"/>
      <c r="C3818" s="4"/>
      <c r="D3818" s="4"/>
      <c r="E3818" s="4"/>
      <c r="F3818" s="4"/>
      <c r="G3818" s="4"/>
      <c r="H3818" s="4"/>
      <c r="I3818" s="4"/>
      <c r="J3818" s="4"/>
      <c r="K3818" s="4"/>
      <c r="L3818" s="4"/>
      <c r="M3818" s="4"/>
      <c r="N3818" s="4"/>
      <c r="O3818" s="4"/>
      <c r="P3818" s="4"/>
      <c r="Q3818" s="4"/>
      <c r="R3818" s="4"/>
      <c r="S3818" s="4"/>
      <c r="T3818" s="4"/>
      <c r="U3818" s="4"/>
      <c r="V3818" s="4"/>
      <c r="W3818" s="4"/>
      <c r="X3818" s="4"/>
      <c r="Y3818" s="4"/>
      <c r="Z3818" s="4"/>
      <c r="AA3818" s="4"/>
      <c r="AB3818" s="5"/>
    </row>
    <row r="3819" spans="1:28" x14ac:dyDescent="0.35">
      <c r="A3819" s="3"/>
      <c r="B3819" s="4"/>
      <c r="C3819" s="4"/>
      <c r="D3819" s="4"/>
      <c r="E3819" s="4"/>
      <c r="F3819" s="4"/>
      <c r="G3819" s="4"/>
      <c r="H3819" s="4"/>
      <c r="I3819" s="4"/>
      <c r="J3819" s="4"/>
      <c r="K3819" s="4"/>
      <c r="L3819" s="4"/>
      <c r="M3819" s="4"/>
      <c r="N3819" s="4"/>
      <c r="O3819" s="4"/>
      <c r="P3819" s="4"/>
      <c r="Q3819" s="4"/>
      <c r="R3819" s="4"/>
      <c r="S3819" s="4"/>
      <c r="T3819" s="4"/>
      <c r="U3819" s="4"/>
      <c r="V3819" s="4"/>
      <c r="W3819" s="4"/>
      <c r="X3819" s="4"/>
      <c r="Y3819" s="4"/>
      <c r="Z3819" s="4"/>
      <c r="AA3819" s="4"/>
      <c r="AB3819" s="5"/>
    </row>
    <row r="3820" spans="1:28" x14ac:dyDescent="0.35">
      <c r="A3820" s="3"/>
      <c r="B3820" s="4"/>
      <c r="C3820" s="4"/>
      <c r="D3820" s="4"/>
      <c r="E3820" s="4"/>
      <c r="F3820" s="4"/>
      <c r="G3820" s="4"/>
      <c r="H3820" s="4"/>
      <c r="I3820" s="4"/>
      <c r="J3820" s="4"/>
      <c r="K3820" s="4"/>
      <c r="L3820" s="4"/>
      <c r="M3820" s="4"/>
      <c r="N3820" s="4"/>
      <c r="O3820" s="4"/>
      <c r="P3820" s="4"/>
      <c r="Q3820" s="4"/>
      <c r="R3820" s="4"/>
      <c r="S3820" s="4"/>
      <c r="T3820" s="4"/>
      <c r="U3820" s="4"/>
      <c r="V3820" s="4"/>
      <c r="W3820" s="4"/>
      <c r="X3820" s="4"/>
      <c r="Y3820" s="4"/>
      <c r="Z3820" s="4"/>
      <c r="AA3820" s="4"/>
      <c r="AB3820" s="5"/>
    </row>
    <row r="3821" spans="1:28" x14ac:dyDescent="0.35">
      <c r="A3821" s="3"/>
      <c r="B3821" s="4"/>
      <c r="C3821" s="4"/>
      <c r="D3821" s="4"/>
      <c r="E3821" s="4"/>
      <c r="F3821" s="4"/>
      <c r="G3821" s="4"/>
      <c r="H3821" s="4"/>
      <c r="I3821" s="4"/>
      <c r="J3821" s="4"/>
      <c r="K3821" s="4"/>
      <c r="L3821" s="4"/>
      <c r="M3821" s="4"/>
      <c r="N3821" s="4"/>
      <c r="O3821" s="4"/>
      <c r="P3821" s="4"/>
      <c r="Q3821" s="4"/>
      <c r="R3821" s="4"/>
      <c r="S3821" s="4"/>
      <c r="T3821" s="4"/>
      <c r="U3821" s="4"/>
      <c r="V3821" s="4"/>
      <c r="W3821" s="4"/>
      <c r="X3821" s="4"/>
      <c r="Y3821" s="4"/>
      <c r="Z3821" s="4"/>
      <c r="AA3821" s="4"/>
      <c r="AB3821" s="5"/>
    </row>
    <row r="3822" spans="1:28" x14ac:dyDescent="0.35">
      <c r="A3822" s="3"/>
      <c r="B3822" s="4"/>
      <c r="C3822" s="4"/>
      <c r="D3822" s="4"/>
      <c r="E3822" s="4"/>
      <c r="F3822" s="4"/>
      <c r="G3822" s="4"/>
      <c r="H3822" s="4"/>
      <c r="I3822" s="4"/>
      <c r="J3822" s="4"/>
      <c r="K3822" s="4"/>
      <c r="L3822" s="4"/>
      <c r="M3822" s="4"/>
      <c r="N3822" s="4"/>
      <c r="O3822" s="4"/>
      <c r="P3822" s="4"/>
      <c r="Q3822" s="4"/>
      <c r="R3822" s="4"/>
      <c r="S3822" s="4"/>
      <c r="T3822" s="4"/>
      <c r="U3822" s="4"/>
      <c r="V3822" s="4"/>
      <c r="W3822" s="4"/>
      <c r="X3822" s="4"/>
      <c r="Y3822" s="4"/>
      <c r="Z3822" s="4"/>
      <c r="AA3822" s="4"/>
      <c r="AB3822" s="5"/>
    </row>
    <row r="3823" spans="1:28" x14ac:dyDescent="0.35">
      <c r="A3823" s="3"/>
      <c r="B3823" s="4"/>
      <c r="C3823" s="4"/>
      <c r="D3823" s="4"/>
      <c r="E3823" s="4"/>
      <c r="F3823" s="4"/>
      <c r="G3823" s="4"/>
      <c r="H3823" s="4"/>
      <c r="I3823" s="4"/>
      <c r="J3823" s="4"/>
      <c r="K3823" s="4"/>
      <c r="L3823" s="4"/>
      <c r="M3823" s="4"/>
      <c r="N3823" s="4"/>
      <c r="O3823" s="4"/>
      <c r="P3823" s="4"/>
      <c r="Q3823" s="4"/>
      <c r="R3823" s="4"/>
      <c r="S3823" s="4"/>
      <c r="T3823" s="4"/>
      <c r="U3823" s="4"/>
      <c r="V3823" s="4"/>
      <c r="W3823" s="4"/>
      <c r="X3823" s="4"/>
      <c r="Y3823" s="4"/>
      <c r="Z3823" s="4"/>
      <c r="AA3823" s="4"/>
      <c r="AB3823" s="5"/>
    </row>
    <row r="3824" spans="1:28" x14ac:dyDescent="0.35">
      <c r="A3824" s="3"/>
      <c r="B3824" s="4"/>
      <c r="C3824" s="4"/>
      <c r="D3824" s="4"/>
      <c r="E3824" s="4"/>
      <c r="F3824" s="4"/>
      <c r="G3824" s="4"/>
      <c r="H3824" s="4"/>
      <c r="I3824" s="4"/>
      <c r="J3824" s="4"/>
      <c r="K3824" s="4"/>
      <c r="L3824" s="4"/>
      <c r="M3824" s="4"/>
      <c r="N3824" s="4"/>
      <c r="O3824" s="4"/>
      <c r="P3824" s="4"/>
      <c r="Q3824" s="4"/>
      <c r="R3824" s="4"/>
      <c r="S3824" s="4"/>
      <c r="T3824" s="4"/>
      <c r="U3824" s="4"/>
      <c r="V3824" s="4"/>
      <c r="W3824" s="4"/>
      <c r="X3824" s="4"/>
      <c r="Y3824" s="4"/>
      <c r="Z3824" s="4"/>
      <c r="AA3824" s="4"/>
      <c r="AB3824" s="5"/>
    </row>
    <row r="3825" spans="1:28" x14ac:dyDescent="0.35">
      <c r="A3825" s="3"/>
      <c r="B3825" s="4"/>
      <c r="C3825" s="4"/>
      <c r="D3825" s="4"/>
      <c r="E3825" s="4"/>
      <c r="F3825" s="4"/>
      <c r="G3825" s="4"/>
      <c r="H3825" s="4"/>
      <c r="I3825" s="4"/>
      <c r="J3825" s="4"/>
      <c r="K3825" s="4"/>
      <c r="L3825" s="4"/>
      <c r="M3825" s="4"/>
      <c r="N3825" s="4"/>
      <c r="O3825" s="4"/>
      <c r="P3825" s="4"/>
      <c r="Q3825" s="4"/>
      <c r="R3825" s="4"/>
      <c r="S3825" s="4"/>
      <c r="T3825" s="4"/>
      <c r="U3825" s="4"/>
      <c r="V3825" s="4"/>
      <c r="W3825" s="4"/>
      <c r="X3825" s="4"/>
      <c r="Y3825" s="4"/>
      <c r="Z3825" s="4"/>
      <c r="AA3825" s="4"/>
      <c r="AB3825" s="5"/>
    </row>
    <row r="3826" spans="1:28" x14ac:dyDescent="0.35">
      <c r="A3826" s="3"/>
      <c r="B3826" s="4"/>
      <c r="C3826" s="4"/>
      <c r="D3826" s="4"/>
      <c r="E3826" s="4"/>
      <c r="F3826" s="4"/>
      <c r="G3826" s="4"/>
      <c r="H3826" s="4"/>
      <c r="I3826" s="4"/>
      <c r="J3826" s="4"/>
      <c r="K3826" s="4"/>
      <c r="L3826" s="4"/>
      <c r="M3826" s="4"/>
      <c r="N3826" s="4"/>
      <c r="O3826" s="4"/>
      <c r="P3826" s="4"/>
      <c r="Q3826" s="4"/>
      <c r="R3826" s="4"/>
      <c r="S3826" s="4"/>
      <c r="T3826" s="4"/>
      <c r="U3826" s="4"/>
      <c r="V3826" s="4"/>
      <c r="W3826" s="4"/>
      <c r="X3826" s="4"/>
      <c r="Y3826" s="4"/>
      <c r="Z3826" s="4"/>
      <c r="AA3826" s="4"/>
      <c r="AB3826" s="5"/>
    </row>
    <row r="3827" spans="1:28" x14ac:dyDescent="0.35">
      <c r="A3827" s="3"/>
      <c r="B3827" s="4"/>
      <c r="C3827" s="4"/>
      <c r="D3827" s="4"/>
      <c r="E3827" s="4"/>
      <c r="F3827" s="4"/>
      <c r="G3827" s="4"/>
      <c r="H3827" s="4"/>
      <c r="I3827" s="4"/>
      <c r="J3827" s="4"/>
      <c r="K3827" s="4"/>
      <c r="L3827" s="4"/>
      <c r="M3827" s="4"/>
      <c r="N3827" s="4"/>
      <c r="O3827" s="4"/>
      <c r="P3827" s="4"/>
      <c r="Q3827" s="4"/>
      <c r="R3827" s="4"/>
      <c r="S3827" s="4"/>
      <c r="T3827" s="4"/>
      <c r="U3827" s="4"/>
      <c r="V3827" s="4"/>
      <c r="W3827" s="4"/>
      <c r="X3827" s="4"/>
      <c r="Y3827" s="4"/>
      <c r="Z3827" s="4"/>
      <c r="AA3827" s="4"/>
      <c r="AB3827" s="5"/>
    </row>
    <row r="3828" spans="1:28" x14ac:dyDescent="0.35">
      <c r="A3828" s="3"/>
      <c r="B3828" s="4"/>
      <c r="C3828" s="4"/>
      <c r="D3828" s="4"/>
      <c r="E3828" s="4"/>
      <c r="F3828" s="4"/>
      <c r="G3828" s="4"/>
      <c r="H3828" s="4"/>
      <c r="I3828" s="4"/>
      <c r="J3828" s="4"/>
      <c r="K3828" s="4"/>
      <c r="L3828" s="4"/>
      <c r="M3828" s="4"/>
      <c r="N3828" s="4"/>
      <c r="O3828" s="4"/>
      <c r="P3828" s="4"/>
      <c r="Q3828" s="4"/>
      <c r="R3828" s="4"/>
      <c r="S3828" s="4"/>
      <c r="T3828" s="4"/>
      <c r="U3828" s="4"/>
      <c r="V3828" s="4"/>
      <c r="W3828" s="4"/>
      <c r="X3828" s="4"/>
      <c r="Y3828" s="4"/>
      <c r="Z3828" s="4"/>
      <c r="AA3828" s="4"/>
      <c r="AB3828" s="5"/>
    </row>
    <row r="3829" spans="1:28" x14ac:dyDescent="0.35">
      <c r="A3829" s="3"/>
      <c r="B3829" s="4"/>
      <c r="C3829" s="4"/>
      <c r="D3829" s="4"/>
      <c r="E3829" s="4"/>
      <c r="F3829" s="4"/>
      <c r="G3829" s="4"/>
      <c r="H3829" s="4"/>
      <c r="I3829" s="4"/>
      <c r="J3829" s="4"/>
      <c r="K3829" s="4"/>
      <c r="L3829" s="4"/>
      <c r="M3829" s="4"/>
      <c r="N3829" s="4"/>
      <c r="O3829" s="4"/>
      <c r="P3829" s="4"/>
      <c r="Q3829" s="4"/>
      <c r="R3829" s="4"/>
      <c r="S3829" s="4"/>
      <c r="T3829" s="4"/>
      <c r="U3829" s="4"/>
      <c r="V3829" s="4"/>
      <c r="W3829" s="4"/>
      <c r="X3829" s="4"/>
      <c r="Y3829" s="4"/>
      <c r="Z3829" s="4"/>
      <c r="AA3829" s="4"/>
      <c r="AB3829" s="5"/>
    </row>
    <row r="3830" spans="1:28" x14ac:dyDescent="0.35">
      <c r="A3830" s="3"/>
      <c r="B3830" s="4"/>
      <c r="C3830" s="4"/>
      <c r="D3830" s="4"/>
      <c r="E3830" s="4"/>
      <c r="F3830" s="4"/>
      <c r="G3830" s="4"/>
      <c r="H3830" s="4"/>
      <c r="I3830" s="4"/>
      <c r="J3830" s="4"/>
      <c r="K3830" s="4"/>
      <c r="L3830" s="4"/>
      <c r="M3830" s="4"/>
      <c r="N3830" s="4"/>
      <c r="O3830" s="4"/>
      <c r="P3830" s="4"/>
      <c r="Q3830" s="4"/>
      <c r="R3830" s="4"/>
      <c r="S3830" s="4"/>
      <c r="T3830" s="4"/>
      <c r="U3830" s="4"/>
      <c r="V3830" s="4"/>
      <c r="W3830" s="4"/>
      <c r="X3830" s="4"/>
      <c r="Y3830" s="4"/>
      <c r="Z3830" s="4"/>
      <c r="AA3830" s="4"/>
      <c r="AB3830" s="5"/>
    </row>
    <row r="3831" spans="1:28" x14ac:dyDescent="0.35">
      <c r="A3831" s="3"/>
      <c r="B3831" s="4"/>
      <c r="C3831" s="4"/>
      <c r="D3831" s="4"/>
      <c r="E3831" s="4"/>
      <c r="F3831" s="4"/>
      <c r="G3831" s="4"/>
      <c r="H3831" s="4"/>
      <c r="I3831" s="4"/>
      <c r="J3831" s="4"/>
      <c r="K3831" s="4"/>
      <c r="L3831" s="4"/>
      <c r="M3831" s="4"/>
      <c r="N3831" s="4"/>
      <c r="O3831" s="4"/>
      <c r="P3831" s="4"/>
      <c r="Q3831" s="4"/>
      <c r="R3831" s="4"/>
      <c r="S3831" s="4"/>
      <c r="T3831" s="4"/>
      <c r="U3831" s="4"/>
      <c r="V3831" s="4"/>
      <c r="W3831" s="4"/>
      <c r="X3831" s="4"/>
      <c r="Y3831" s="4"/>
      <c r="Z3831" s="4"/>
      <c r="AA3831" s="4"/>
      <c r="AB3831" s="5"/>
    </row>
    <row r="3832" spans="1:28" x14ac:dyDescent="0.35">
      <c r="A3832" s="3"/>
      <c r="B3832" s="4"/>
      <c r="C3832" s="4"/>
      <c r="D3832" s="4"/>
      <c r="E3832" s="4"/>
      <c r="F3832" s="4"/>
      <c r="G3832" s="4"/>
      <c r="H3832" s="4"/>
      <c r="I3832" s="4"/>
      <c r="J3832" s="4"/>
      <c r="K3832" s="4"/>
      <c r="L3832" s="4"/>
      <c r="M3832" s="4"/>
      <c r="N3832" s="4"/>
      <c r="O3832" s="4"/>
      <c r="P3832" s="4"/>
      <c r="Q3832" s="4"/>
      <c r="R3832" s="4"/>
      <c r="S3832" s="4"/>
      <c r="T3832" s="4"/>
      <c r="U3832" s="4"/>
      <c r="V3832" s="4"/>
      <c r="W3832" s="4"/>
      <c r="X3832" s="4"/>
      <c r="Y3832" s="4"/>
      <c r="Z3832" s="4"/>
      <c r="AA3832" s="4"/>
      <c r="AB3832" s="5"/>
    </row>
    <row r="3833" spans="1:28" x14ac:dyDescent="0.35">
      <c r="A3833" s="3"/>
      <c r="B3833" s="4"/>
      <c r="C3833" s="4"/>
      <c r="D3833" s="4"/>
      <c r="E3833" s="4"/>
      <c r="F3833" s="4"/>
      <c r="G3833" s="4"/>
      <c r="H3833" s="4"/>
      <c r="I3833" s="4"/>
      <c r="J3833" s="4"/>
      <c r="K3833" s="4"/>
      <c r="L3833" s="4"/>
      <c r="M3833" s="4"/>
      <c r="N3833" s="4"/>
      <c r="O3833" s="4"/>
      <c r="P3833" s="4"/>
      <c r="Q3833" s="4"/>
      <c r="R3833" s="4"/>
      <c r="S3833" s="4"/>
      <c r="T3833" s="4"/>
      <c r="U3833" s="4"/>
      <c r="V3833" s="4"/>
      <c r="W3833" s="4"/>
      <c r="X3833" s="4"/>
      <c r="Y3833" s="4"/>
      <c r="Z3833" s="4"/>
      <c r="AA3833" s="4"/>
      <c r="AB3833" s="5"/>
    </row>
    <row r="3834" spans="1:28" x14ac:dyDescent="0.35">
      <c r="A3834" s="3"/>
      <c r="B3834" s="4"/>
      <c r="C3834" s="4"/>
      <c r="D3834" s="4"/>
      <c r="E3834" s="4"/>
      <c r="F3834" s="4"/>
      <c r="G3834" s="4"/>
      <c r="H3834" s="4"/>
      <c r="I3834" s="4"/>
      <c r="J3834" s="4"/>
      <c r="K3834" s="4"/>
      <c r="L3834" s="4"/>
      <c r="M3834" s="4"/>
      <c r="N3834" s="4"/>
      <c r="O3834" s="4"/>
      <c r="P3834" s="4"/>
      <c r="Q3834" s="4"/>
      <c r="R3834" s="4"/>
      <c r="S3834" s="4"/>
      <c r="T3834" s="4"/>
      <c r="U3834" s="4"/>
      <c r="V3834" s="4"/>
      <c r="W3834" s="4"/>
      <c r="X3834" s="4"/>
      <c r="Y3834" s="4"/>
      <c r="Z3834" s="4"/>
      <c r="AA3834" s="4"/>
      <c r="AB3834" s="5"/>
    </row>
    <row r="3835" spans="1:28" x14ac:dyDescent="0.35">
      <c r="A3835" s="3"/>
      <c r="B3835" s="4"/>
      <c r="C3835" s="4"/>
      <c r="D3835" s="4"/>
      <c r="E3835" s="4"/>
      <c r="F3835" s="4"/>
      <c r="G3835" s="4"/>
      <c r="H3835" s="4"/>
      <c r="I3835" s="4"/>
      <c r="J3835" s="4"/>
      <c r="K3835" s="4"/>
      <c r="L3835" s="4"/>
      <c r="M3835" s="4"/>
      <c r="N3835" s="4"/>
      <c r="O3835" s="4"/>
      <c r="P3835" s="4"/>
      <c r="Q3835" s="4"/>
      <c r="R3835" s="4"/>
      <c r="S3835" s="4"/>
      <c r="T3835" s="4"/>
      <c r="U3835" s="4"/>
      <c r="V3835" s="4"/>
      <c r="W3835" s="4"/>
      <c r="X3835" s="4"/>
      <c r="Y3835" s="4"/>
      <c r="Z3835" s="4"/>
      <c r="AA3835" s="4"/>
      <c r="AB3835" s="5"/>
    </row>
    <row r="3836" spans="1:28" x14ac:dyDescent="0.35">
      <c r="A3836" s="3"/>
      <c r="B3836" s="4"/>
      <c r="C3836" s="4"/>
      <c r="D3836" s="4"/>
      <c r="E3836" s="4"/>
      <c r="F3836" s="4"/>
      <c r="G3836" s="4"/>
      <c r="H3836" s="4"/>
      <c r="I3836" s="4"/>
      <c r="J3836" s="4"/>
      <c r="K3836" s="4"/>
      <c r="L3836" s="4"/>
      <c r="M3836" s="4"/>
      <c r="N3836" s="4"/>
      <c r="O3836" s="4"/>
      <c r="P3836" s="4"/>
      <c r="Q3836" s="4"/>
      <c r="R3836" s="4"/>
      <c r="S3836" s="4"/>
      <c r="T3836" s="4"/>
      <c r="U3836" s="4"/>
      <c r="V3836" s="4"/>
      <c r="W3836" s="4"/>
      <c r="X3836" s="4"/>
      <c r="Y3836" s="4"/>
      <c r="Z3836" s="4"/>
      <c r="AA3836" s="4"/>
      <c r="AB3836" s="5"/>
    </row>
    <row r="3837" spans="1:28" x14ac:dyDescent="0.35">
      <c r="A3837" s="3"/>
      <c r="B3837" s="4"/>
      <c r="C3837" s="4"/>
      <c r="D3837" s="4"/>
      <c r="E3837" s="4"/>
      <c r="F3837" s="4"/>
      <c r="G3837" s="4"/>
      <c r="H3837" s="4"/>
      <c r="I3837" s="4"/>
      <c r="J3837" s="4"/>
      <c r="K3837" s="4"/>
      <c r="L3837" s="4"/>
      <c r="M3837" s="4"/>
      <c r="N3837" s="4"/>
      <c r="O3837" s="4"/>
      <c r="P3837" s="4"/>
      <c r="Q3837" s="4"/>
      <c r="R3837" s="4"/>
      <c r="S3837" s="4"/>
      <c r="T3837" s="4"/>
      <c r="U3837" s="4"/>
      <c r="V3837" s="4"/>
      <c r="W3837" s="4"/>
      <c r="X3837" s="4"/>
      <c r="Y3837" s="4"/>
      <c r="Z3837" s="4"/>
      <c r="AA3837" s="4"/>
      <c r="AB3837" s="5"/>
    </row>
    <row r="3838" spans="1:28" x14ac:dyDescent="0.35">
      <c r="A3838" s="3"/>
      <c r="B3838" s="4"/>
      <c r="C3838" s="4"/>
      <c r="D3838" s="4"/>
      <c r="E3838" s="4"/>
      <c r="F3838" s="4"/>
      <c r="G3838" s="4"/>
      <c r="H3838" s="4"/>
      <c r="I3838" s="4"/>
      <c r="J3838" s="4"/>
      <c r="K3838" s="4"/>
      <c r="L3838" s="4"/>
      <c r="M3838" s="4"/>
      <c r="N3838" s="4"/>
      <c r="O3838" s="4"/>
      <c r="P3838" s="4"/>
      <c r="Q3838" s="4"/>
      <c r="R3838" s="4"/>
      <c r="S3838" s="4"/>
      <c r="T3838" s="4"/>
      <c r="U3838" s="4"/>
      <c r="V3838" s="4"/>
      <c r="W3838" s="4"/>
      <c r="X3838" s="4"/>
      <c r="Y3838" s="4"/>
      <c r="Z3838" s="4"/>
      <c r="AA3838" s="4"/>
      <c r="AB3838" s="5"/>
    </row>
    <row r="3839" spans="1:28" x14ac:dyDescent="0.35">
      <c r="A3839" s="3"/>
      <c r="B3839" s="4"/>
      <c r="C3839" s="4"/>
      <c r="D3839" s="4"/>
      <c r="E3839" s="4"/>
      <c r="F3839" s="4"/>
      <c r="G3839" s="4"/>
      <c r="H3839" s="4"/>
      <c r="I3839" s="4"/>
      <c r="J3839" s="4"/>
      <c r="K3839" s="4"/>
      <c r="L3839" s="4"/>
      <c r="M3839" s="4"/>
      <c r="N3839" s="4"/>
      <c r="O3839" s="4"/>
      <c r="P3839" s="4"/>
      <c r="Q3839" s="4"/>
      <c r="R3839" s="4"/>
      <c r="S3839" s="4"/>
      <c r="T3839" s="4"/>
      <c r="U3839" s="4"/>
      <c r="V3839" s="4"/>
      <c r="W3839" s="4"/>
      <c r="X3839" s="4"/>
      <c r="Y3839" s="4"/>
      <c r="Z3839" s="4"/>
      <c r="AA3839" s="4"/>
      <c r="AB3839" s="5"/>
    </row>
    <row r="3840" spans="1:28" x14ac:dyDescent="0.35">
      <c r="A3840" s="3"/>
      <c r="B3840" s="4"/>
      <c r="C3840" s="4"/>
      <c r="D3840" s="4"/>
      <c r="E3840" s="4"/>
      <c r="F3840" s="4"/>
      <c r="G3840" s="4"/>
      <c r="H3840" s="4"/>
      <c r="I3840" s="4"/>
      <c r="J3840" s="4"/>
      <c r="K3840" s="4"/>
      <c r="L3840" s="4"/>
      <c r="M3840" s="4"/>
      <c r="N3840" s="4"/>
      <c r="O3840" s="4"/>
      <c r="P3840" s="4"/>
      <c r="Q3840" s="4"/>
      <c r="R3840" s="4"/>
      <c r="S3840" s="4"/>
      <c r="T3840" s="4"/>
      <c r="U3840" s="4"/>
      <c r="V3840" s="4"/>
      <c r="W3840" s="4"/>
      <c r="X3840" s="4"/>
      <c r="Y3840" s="4"/>
      <c r="Z3840" s="4"/>
      <c r="AA3840" s="4"/>
      <c r="AB3840" s="5"/>
    </row>
    <row r="3841" spans="1:28" x14ac:dyDescent="0.35">
      <c r="A3841" s="3"/>
      <c r="B3841" s="4"/>
      <c r="C3841" s="4"/>
      <c r="D3841" s="4"/>
      <c r="E3841" s="4"/>
      <c r="F3841" s="4"/>
      <c r="G3841" s="4"/>
      <c r="H3841" s="4"/>
      <c r="I3841" s="4"/>
      <c r="J3841" s="4"/>
      <c r="K3841" s="4"/>
      <c r="L3841" s="4"/>
      <c r="M3841" s="4"/>
      <c r="N3841" s="4"/>
      <c r="O3841" s="4"/>
      <c r="P3841" s="4"/>
      <c r="Q3841" s="4"/>
      <c r="R3841" s="4"/>
      <c r="S3841" s="4"/>
      <c r="T3841" s="4"/>
      <c r="U3841" s="4"/>
      <c r="V3841" s="4"/>
      <c r="W3841" s="4"/>
      <c r="X3841" s="4"/>
      <c r="Y3841" s="4"/>
      <c r="Z3841" s="4"/>
      <c r="AA3841" s="4"/>
      <c r="AB3841" s="5"/>
    </row>
    <row r="3842" spans="1:28" x14ac:dyDescent="0.35">
      <c r="A3842" s="3"/>
      <c r="B3842" s="4"/>
      <c r="C3842" s="4"/>
      <c r="D3842" s="4"/>
      <c r="E3842" s="4"/>
      <c r="F3842" s="4"/>
      <c r="G3842" s="4"/>
      <c r="H3842" s="4"/>
      <c r="I3842" s="4"/>
      <c r="J3842" s="4"/>
      <c r="K3842" s="4"/>
      <c r="L3842" s="4"/>
      <c r="M3842" s="4"/>
      <c r="N3842" s="4"/>
      <c r="O3842" s="4"/>
      <c r="P3842" s="4"/>
      <c r="Q3842" s="4"/>
      <c r="R3842" s="4"/>
      <c r="S3842" s="4"/>
      <c r="T3842" s="4"/>
      <c r="U3842" s="4"/>
      <c r="V3842" s="4"/>
      <c r="W3842" s="4"/>
      <c r="X3842" s="4"/>
      <c r="Y3842" s="4"/>
      <c r="Z3842" s="4"/>
      <c r="AA3842" s="4"/>
      <c r="AB3842" s="5"/>
    </row>
    <row r="3843" spans="1:28" x14ac:dyDescent="0.35">
      <c r="A3843" s="3"/>
      <c r="B3843" s="4"/>
      <c r="C3843" s="4"/>
      <c r="D3843" s="4"/>
      <c r="E3843" s="4"/>
      <c r="F3843" s="4"/>
      <c r="G3843" s="4"/>
      <c r="H3843" s="4"/>
      <c r="I3843" s="4"/>
      <c r="J3843" s="4"/>
      <c r="K3843" s="4"/>
      <c r="L3843" s="4"/>
      <c r="M3843" s="4"/>
      <c r="N3843" s="4"/>
      <c r="O3843" s="4"/>
      <c r="P3843" s="4"/>
      <c r="Q3843" s="4"/>
      <c r="R3843" s="4"/>
      <c r="S3843" s="4"/>
      <c r="T3843" s="4"/>
      <c r="U3843" s="4"/>
      <c r="V3843" s="4"/>
      <c r="W3843" s="4"/>
      <c r="X3843" s="4"/>
      <c r="Y3843" s="4"/>
      <c r="Z3843" s="4"/>
      <c r="AA3843" s="4"/>
      <c r="AB3843" s="5"/>
    </row>
    <row r="3844" spans="1:28" x14ac:dyDescent="0.35">
      <c r="A3844" s="3"/>
      <c r="B3844" s="4"/>
      <c r="C3844" s="4"/>
      <c r="D3844" s="4"/>
      <c r="E3844" s="4"/>
      <c r="F3844" s="4"/>
      <c r="G3844" s="4"/>
      <c r="H3844" s="4"/>
      <c r="I3844" s="4"/>
      <c r="J3844" s="4"/>
      <c r="K3844" s="4"/>
      <c r="L3844" s="4"/>
      <c r="M3844" s="4"/>
      <c r="N3844" s="4"/>
      <c r="O3844" s="4"/>
      <c r="P3844" s="4"/>
      <c r="Q3844" s="4"/>
      <c r="R3844" s="4"/>
      <c r="S3844" s="4"/>
      <c r="T3844" s="4"/>
      <c r="U3844" s="4"/>
      <c r="V3844" s="4"/>
      <c r="W3844" s="4"/>
      <c r="X3844" s="4"/>
      <c r="Y3844" s="4"/>
      <c r="Z3844" s="4"/>
      <c r="AA3844" s="4"/>
      <c r="AB3844" s="5"/>
    </row>
    <row r="3845" spans="1:28" x14ac:dyDescent="0.35">
      <c r="A3845" s="3"/>
      <c r="B3845" s="4"/>
      <c r="C3845" s="4"/>
      <c r="D3845" s="4"/>
      <c r="E3845" s="4"/>
      <c r="F3845" s="4"/>
      <c r="G3845" s="4"/>
      <c r="H3845" s="4"/>
      <c r="I3845" s="4"/>
      <c r="J3845" s="4"/>
      <c r="K3845" s="4"/>
      <c r="L3845" s="4"/>
      <c r="M3845" s="4"/>
      <c r="N3845" s="4"/>
      <c r="O3845" s="4"/>
      <c r="P3845" s="4"/>
      <c r="Q3845" s="4"/>
      <c r="R3845" s="4"/>
      <c r="S3845" s="4"/>
      <c r="T3845" s="4"/>
      <c r="U3845" s="4"/>
      <c r="V3845" s="4"/>
      <c r="W3845" s="4"/>
      <c r="X3845" s="4"/>
      <c r="Y3845" s="4"/>
      <c r="Z3845" s="4"/>
      <c r="AA3845" s="4"/>
      <c r="AB3845" s="5"/>
    </row>
    <row r="3846" spans="1:28" x14ac:dyDescent="0.35">
      <c r="A3846" s="3"/>
      <c r="B3846" s="4"/>
      <c r="C3846" s="4"/>
      <c r="D3846" s="4"/>
      <c r="E3846" s="4"/>
      <c r="F3846" s="4"/>
      <c r="G3846" s="4"/>
      <c r="H3846" s="4"/>
      <c r="I3846" s="4"/>
      <c r="J3846" s="4"/>
      <c r="K3846" s="4"/>
      <c r="L3846" s="4"/>
      <c r="M3846" s="4"/>
      <c r="N3846" s="4"/>
      <c r="O3846" s="4"/>
      <c r="P3846" s="4"/>
      <c r="Q3846" s="4"/>
      <c r="R3846" s="4"/>
      <c r="S3846" s="4"/>
      <c r="T3846" s="4"/>
      <c r="U3846" s="4"/>
      <c r="V3846" s="4"/>
      <c r="W3846" s="4"/>
      <c r="X3846" s="4"/>
      <c r="Y3846" s="4"/>
      <c r="Z3846" s="4"/>
      <c r="AA3846" s="4"/>
      <c r="AB3846" s="5"/>
    </row>
    <row r="3847" spans="1:28" x14ac:dyDescent="0.35">
      <c r="A3847" s="3"/>
      <c r="B3847" s="4"/>
      <c r="C3847" s="4"/>
      <c r="D3847" s="4"/>
      <c r="E3847" s="4"/>
      <c r="F3847" s="4"/>
      <c r="G3847" s="4"/>
      <c r="H3847" s="4"/>
      <c r="I3847" s="4"/>
      <c r="J3847" s="4"/>
      <c r="K3847" s="4"/>
      <c r="L3847" s="4"/>
      <c r="M3847" s="4"/>
      <c r="N3847" s="4"/>
      <c r="O3847" s="4"/>
      <c r="P3847" s="4"/>
      <c r="Q3847" s="4"/>
      <c r="R3847" s="4"/>
      <c r="S3847" s="4"/>
      <c r="T3847" s="4"/>
      <c r="U3847" s="4"/>
      <c r="V3847" s="4"/>
      <c r="W3847" s="4"/>
      <c r="X3847" s="4"/>
      <c r="Y3847" s="4"/>
      <c r="Z3847" s="4"/>
      <c r="AA3847" s="4"/>
      <c r="AB3847" s="5"/>
    </row>
    <row r="3848" spans="1:28" x14ac:dyDescent="0.35">
      <c r="A3848" s="3"/>
      <c r="B3848" s="4"/>
      <c r="C3848" s="4"/>
      <c r="D3848" s="4"/>
      <c r="E3848" s="4"/>
      <c r="F3848" s="4"/>
      <c r="G3848" s="4"/>
      <c r="H3848" s="4"/>
      <c r="I3848" s="4"/>
      <c r="J3848" s="4"/>
      <c r="K3848" s="4"/>
      <c r="L3848" s="4"/>
      <c r="M3848" s="4"/>
      <c r="N3848" s="4"/>
      <c r="O3848" s="4"/>
      <c r="P3848" s="4"/>
      <c r="Q3848" s="4"/>
      <c r="R3848" s="4"/>
      <c r="S3848" s="4"/>
      <c r="T3848" s="4"/>
      <c r="U3848" s="4"/>
      <c r="V3848" s="4"/>
      <c r="W3848" s="4"/>
      <c r="X3848" s="4"/>
      <c r="Y3848" s="4"/>
      <c r="Z3848" s="4"/>
      <c r="AA3848" s="4"/>
      <c r="AB3848" s="5"/>
    </row>
    <row r="3849" spans="1:28" x14ac:dyDescent="0.35">
      <c r="A3849" s="3"/>
      <c r="B3849" s="4"/>
      <c r="C3849" s="4"/>
      <c r="D3849" s="4"/>
      <c r="E3849" s="4"/>
      <c r="F3849" s="4"/>
      <c r="G3849" s="4"/>
      <c r="H3849" s="4"/>
      <c r="I3849" s="4"/>
      <c r="J3849" s="4"/>
      <c r="K3849" s="4"/>
      <c r="L3849" s="4"/>
      <c r="M3849" s="4"/>
      <c r="N3849" s="4"/>
      <c r="O3849" s="4"/>
      <c r="P3849" s="4"/>
      <c r="Q3849" s="4"/>
      <c r="R3849" s="4"/>
      <c r="S3849" s="4"/>
      <c r="T3849" s="4"/>
      <c r="U3849" s="4"/>
      <c r="V3849" s="4"/>
      <c r="W3849" s="4"/>
      <c r="X3849" s="4"/>
      <c r="Y3849" s="4"/>
      <c r="Z3849" s="4"/>
      <c r="AA3849" s="4"/>
      <c r="AB3849" s="5"/>
    </row>
    <row r="3850" spans="1:28" x14ac:dyDescent="0.35">
      <c r="A3850" s="3"/>
      <c r="B3850" s="4"/>
      <c r="C3850" s="4"/>
      <c r="D3850" s="4"/>
      <c r="E3850" s="4"/>
      <c r="F3850" s="4"/>
      <c r="G3850" s="4"/>
      <c r="H3850" s="4"/>
      <c r="I3850" s="4"/>
      <c r="J3850" s="4"/>
      <c r="K3850" s="4"/>
      <c r="L3850" s="4"/>
      <c r="M3850" s="4"/>
      <c r="N3850" s="4"/>
      <c r="O3850" s="4"/>
      <c r="P3850" s="4"/>
      <c r="Q3850" s="4"/>
      <c r="R3850" s="4"/>
      <c r="S3850" s="4"/>
      <c r="T3850" s="4"/>
      <c r="U3850" s="4"/>
      <c r="V3850" s="4"/>
      <c r="W3850" s="4"/>
      <c r="X3850" s="4"/>
      <c r="Y3850" s="4"/>
      <c r="Z3850" s="4"/>
      <c r="AA3850" s="4"/>
      <c r="AB3850" s="5"/>
    </row>
    <row r="3851" spans="1:28" x14ac:dyDescent="0.35">
      <c r="A3851" s="3"/>
      <c r="B3851" s="4"/>
      <c r="C3851" s="4"/>
      <c r="D3851" s="4"/>
      <c r="E3851" s="4"/>
      <c r="F3851" s="4"/>
      <c r="G3851" s="4"/>
      <c r="H3851" s="4"/>
      <c r="I3851" s="4"/>
      <c r="J3851" s="4"/>
      <c r="K3851" s="4"/>
      <c r="L3851" s="4"/>
      <c r="M3851" s="4"/>
      <c r="N3851" s="4"/>
      <c r="O3851" s="4"/>
      <c r="P3851" s="4"/>
      <c r="Q3851" s="4"/>
      <c r="R3851" s="4"/>
      <c r="S3851" s="4"/>
      <c r="T3851" s="4"/>
      <c r="U3851" s="4"/>
      <c r="V3851" s="4"/>
      <c r="W3851" s="4"/>
      <c r="X3851" s="4"/>
      <c r="Y3851" s="4"/>
      <c r="Z3851" s="4"/>
      <c r="AA3851" s="4"/>
      <c r="AB3851" s="5"/>
    </row>
    <row r="3852" spans="1:28" x14ac:dyDescent="0.35">
      <c r="A3852" s="3"/>
      <c r="B3852" s="4"/>
      <c r="C3852" s="4"/>
      <c r="D3852" s="4"/>
      <c r="E3852" s="4"/>
      <c r="F3852" s="4"/>
      <c r="G3852" s="4"/>
      <c r="H3852" s="4"/>
      <c r="I3852" s="4"/>
      <c r="J3852" s="4"/>
      <c r="K3852" s="4"/>
      <c r="L3852" s="4"/>
      <c r="M3852" s="4"/>
      <c r="N3852" s="4"/>
      <c r="O3852" s="4"/>
      <c r="P3852" s="4"/>
      <c r="Q3852" s="4"/>
      <c r="R3852" s="4"/>
      <c r="S3852" s="4"/>
      <c r="T3852" s="4"/>
      <c r="U3852" s="4"/>
      <c r="V3852" s="4"/>
      <c r="W3852" s="4"/>
      <c r="X3852" s="4"/>
      <c r="Y3852" s="4"/>
      <c r="Z3852" s="4"/>
      <c r="AA3852" s="4"/>
      <c r="AB3852" s="5"/>
    </row>
    <row r="3853" spans="1:28" x14ac:dyDescent="0.35">
      <c r="A3853" s="3"/>
      <c r="B3853" s="4"/>
      <c r="C3853" s="4"/>
      <c r="D3853" s="4"/>
      <c r="E3853" s="4"/>
      <c r="F3853" s="4"/>
      <c r="G3853" s="4"/>
      <c r="H3853" s="4"/>
      <c r="I3853" s="4"/>
      <c r="J3853" s="4"/>
      <c r="K3853" s="4"/>
      <c r="L3853" s="4"/>
      <c r="M3853" s="4"/>
      <c r="N3853" s="4"/>
      <c r="O3853" s="4"/>
      <c r="P3853" s="4"/>
      <c r="Q3853" s="4"/>
      <c r="R3853" s="4"/>
      <c r="S3853" s="4"/>
      <c r="T3853" s="4"/>
      <c r="U3853" s="4"/>
      <c r="V3853" s="4"/>
      <c r="W3853" s="4"/>
      <c r="X3853" s="4"/>
      <c r="Y3853" s="4"/>
      <c r="Z3853" s="4"/>
      <c r="AA3853" s="4"/>
      <c r="AB3853" s="5"/>
    </row>
    <row r="3854" spans="1:28" x14ac:dyDescent="0.35">
      <c r="A3854" s="3"/>
      <c r="B3854" s="4"/>
      <c r="C3854" s="4"/>
      <c r="D3854" s="4"/>
      <c r="E3854" s="4"/>
      <c r="F3854" s="4"/>
      <c r="G3854" s="4"/>
      <c r="H3854" s="4"/>
      <c r="I3854" s="4"/>
      <c r="J3854" s="4"/>
      <c r="K3854" s="4"/>
      <c r="L3854" s="4"/>
      <c r="M3854" s="4"/>
      <c r="N3854" s="4"/>
      <c r="O3854" s="4"/>
      <c r="P3854" s="4"/>
      <c r="Q3854" s="4"/>
      <c r="R3854" s="4"/>
      <c r="S3854" s="4"/>
      <c r="T3854" s="4"/>
      <c r="U3854" s="4"/>
      <c r="V3854" s="4"/>
      <c r="W3854" s="4"/>
      <c r="X3854" s="4"/>
      <c r="Y3854" s="4"/>
      <c r="Z3854" s="4"/>
      <c r="AA3854" s="4"/>
      <c r="AB3854" s="5"/>
    </row>
    <row r="3855" spans="1:28" x14ac:dyDescent="0.35">
      <c r="A3855" s="3"/>
      <c r="B3855" s="4"/>
      <c r="C3855" s="4"/>
      <c r="D3855" s="4"/>
      <c r="E3855" s="4"/>
      <c r="F3855" s="4"/>
      <c r="G3855" s="4"/>
      <c r="H3855" s="4"/>
      <c r="I3855" s="4"/>
      <c r="J3855" s="4"/>
      <c r="K3855" s="4"/>
      <c r="L3855" s="4"/>
      <c r="M3855" s="4"/>
      <c r="N3855" s="4"/>
      <c r="O3855" s="4"/>
      <c r="P3855" s="4"/>
      <c r="Q3855" s="4"/>
      <c r="R3855" s="4"/>
      <c r="S3855" s="4"/>
      <c r="T3855" s="4"/>
      <c r="U3855" s="4"/>
      <c r="V3855" s="4"/>
      <c r="W3855" s="4"/>
      <c r="X3855" s="4"/>
      <c r="Y3855" s="4"/>
      <c r="Z3855" s="4"/>
      <c r="AA3855" s="4"/>
      <c r="AB3855" s="5"/>
    </row>
    <row r="3856" spans="1:28" x14ac:dyDescent="0.35">
      <c r="A3856" s="3"/>
      <c r="B3856" s="4"/>
      <c r="C3856" s="4"/>
      <c r="D3856" s="4"/>
      <c r="E3856" s="4"/>
      <c r="F3856" s="4"/>
      <c r="G3856" s="4"/>
      <c r="H3856" s="4"/>
      <c r="I3856" s="4"/>
      <c r="J3856" s="4"/>
      <c r="K3856" s="4"/>
      <c r="L3856" s="4"/>
      <c r="M3856" s="4"/>
      <c r="N3856" s="4"/>
      <c r="O3856" s="4"/>
      <c r="P3856" s="4"/>
      <c r="Q3856" s="4"/>
      <c r="R3856" s="4"/>
      <c r="S3856" s="4"/>
      <c r="T3856" s="4"/>
      <c r="U3856" s="4"/>
      <c r="V3856" s="4"/>
      <c r="W3856" s="4"/>
      <c r="X3856" s="4"/>
      <c r="Y3856" s="4"/>
      <c r="Z3856" s="4"/>
      <c r="AA3856" s="4"/>
      <c r="AB3856" s="5"/>
    </row>
    <row r="3857" spans="1:28" x14ac:dyDescent="0.35">
      <c r="A3857" s="3"/>
      <c r="B3857" s="4"/>
      <c r="C3857" s="4"/>
      <c r="D3857" s="4"/>
      <c r="E3857" s="4"/>
      <c r="F3857" s="4"/>
      <c r="G3857" s="4"/>
      <c r="H3857" s="4"/>
      <c r="I3857" s="4"/>
      <c r="J3857" s="4"/>
      <c r="K3857" s="4"/>
      <c r="L3857" s="4"/>
      <c r="M3857" s="4"/>
      <c r="N3857" s="4"/>
      <c r="O3857" s="4"/>
      <c r="P3857" s="4"/>
      <c r="Q3857" s="4"/>
      <c r="R3857" s="4"/>
      <c r="S3857" s="4"/>
      <c r="T3857" s="4"/>
      <c r="U3857" s="4"/>
      <c r="V3857" s="4"/>
      <c r="W3857" s="4"/>
      <c r="X3857" s="4"/>
      <c r="Y3857" s="4"/>
      <c r="Z3857" s="4"/>
      <c r="AA3857" s="4"/>
      <c r="AB3857" s="5"/>
    </row>
    <row r="3858" spans="1:28" x14ac:dyDescent="0.35">
      <c r="A3858" s="3"/>
      <c r="B3858" s="4"/>
      <c r="C3858" s="4"/>
      <c r="D3858" s="4"/>
      <c r="E3858" s="4"/>
      <c r="F3858" s="4"/>
      <c r="G3858" s="4"/>
      <c r="H3858" s="4"/>
      <c r="I3858" s="4"/>
      <c r="J3858" s="4"/>
      <c r="K3858" s="4"/>
      <c r="L3858" s="4"/>
      <c r="M3858" s="4"/>
      <c r="N3858" s="4"/>
      <c r="O3858" s="4"/>
      <c r="P3858" s="4"/>
      <c r="Q3858" s="4"/>
      <c r="R3858" s="4"/>
      <c r="S3858" s="4"/>
      <c r="T3858" s="4"/>
      <c r="U3858" s="4"/>
      <c r="V3858" s="4"/>
      <c r="W3858" s="4"/>
      <c r="X3858" s="4"/>
      <c r="Y3858" s="4"/>
      <c r="Z3858" s="4"/>
      <c r="AA3858" s="4"/>
      <c r="AB3858" s="5"/>
    </row>
    <row r="3859" spans="1:28" x14ac:dyDescent="0.35">
      <c r="A3859" s="3"/>
      <c r="B3859" s="4"/>
      <c r="C3859" s="4"/>
      <c r="D3859" s="4"/>
      <c r="E3859" s="4"/>
      <c r="F3859" s="4"/>
      <c r="G3859" s="4"/>
      <c r="H3859" s="4"/>
      <c r="I3859" s="4"/>
      <c r="J3859" s="4"/>
      <c r="K3859" s="4"/>
      <c r="L3859" s="4"/>
      <c r="M3859" s="4"/>
      <c r="N3859" s="4"/>
      <c r="O3859" s="4"/>
      <c r="P3859" s="4"/>
      <c r="Q3859" s="4"/>
      <c r="R3859" s="4"/>
      <c r="S3859" s="4"/>
      <c r="T3859" s="4"/>
      <c r="U3859" s="4"/>
      <c r="V3859" s="4"/>
      <c r="W3859" s="4"/>
      <c r="X3859" s="4"/>
      <c r="Y3859" s="4"/>
      <c r="Z3859" s="4"/>
      <c r="AA3859" s="4"/>
      <c r="AB3859" s="5"/>
    </row>
    <row r="3860" spans="1:28" x14ac:dyDescent="0.35">
      <c r="A3860" s="3"/>
      <c r="B3860" s="4"/>
      <c r="C3860" s="4"/>
      <c r="D3860" s="4"/>
      <c r="E3860" s="4"/>
      <c r="F3860" s="4"/>
      <c r="G3860" s="4"/>
      <c r="H3860" s="4"/>
      <c r="I3860" s="4"/>
      <c r="J3860" s="4"/>
      <c r="K3860" s="4"/>
      <c r="L3860" s="4"/>
      <c r="M3860" s="4"/>
      <c r="N3860" s="4"/>
      <c r="O3860" s="4"/>
      <c r="P3860" s="4"/>
      <c r="Q3860" s="4"/>
      <c r="R3860" s="4"/>
      <c r="S3860" s="4"/>
      <c r="T3860" s="4"/>
      <c r="U3860" s="4"/>
      <c r="V3860" s="4"/>
      <c r="W3860" s="4"/>
      <c r="X3860" s="4"/>
      <c r="Y3860" s="4"/>
      <c r="Z3860" s="4"/>
      <c r="AA3860" s="4"/>
      <c r="AB3860" s="5"/>
    </row>
    <row r="3861" spans="1:28" x14ac:dyDescent="0.35">
      <c r="A3861" s="3"/>
      <c r="B3861" s="4"/>
      <c r="C3861" s="4"/>
      <c r="D3861" s="4"/>
      <c r="E3861" s="4"/>
      <c r="F3861" s="4"/>
      <c r="G3861" s="4"/>
      <c r="H3861" s="4"/>
      <c r="I3861" s="4"/>
      <c r="J3861" s="4"/>
      <c r="K3861" s="4"/>
      <c r="L3861" s="4"/>
      <c r="M3861" s="4"/>
      <c r="N3861" s="4"/>
      <c r="O3861" s="4"/>
      <c r="P3861" s="4"/>
      <c r="Q3861" s="4"/>
      <c r="R3861" s="4"/>
      <c r="S3861" s="4"/>
      <c r="T3861" s="4"/>
      <c r="U3861" s="4"/>
      <c r="V3861" s="4"/>
      <c r="W3861" s="4"/>
      <c r="X3861" s="4"/>
      <c r="Y3861" s="4"/>
      <c r="Z3861" s="4"/>
      <c r="AA3861" s="4"/>
      <c r="AB3861" s="5"/>
    </row>
    <row r="3862" spans="1:28" x14ac:dyDescent="0.35">
      <c r="A3862" s="3"/>
      <c r="B3862" s="4"/>
      <c r="C3862" s="4"/>
      <c r="D3862" s="4"/>
      <c r="E3862" s="4"/>
      <c r="F3862" s="4"/>
      <c r="G3862" s="4"/>
      <c r="H3862" s="4"/>
      <c r="I3862" s="4"/>
      <c r="J3862" s="4"/>
      <c r="K3862" s="4"/>
      <c r="L3862" s="4"/>
      <c r="M3862" s="4"/>
      <c r="N3862" s="4"/>
      <c r="O3862" s="4"/>
      <c r="P3862" s="4"/>
      <c r="Q3862" s="4"/>
      <c r="R3862" s="4"/>
      <c r="S3862" s="4"/>
      <c r="T3862" s="4"/>
      <c r="U3862" s="4"/>
      <c r="V3862" s="4"/>
      <c r="W3862" s="4"/>
      <c r="X3862" s="4"/>
      <c r="Y3862" s="4"/>
      <c r="Z3862" s="4"/>
      <c r="AA3862" s="4"/>
      <c r="AB3862" s="5"/>
    </row>
    <row r="3863" spans="1:28" x14ac:dyDescent="0.35">
      <c r="A3863" s="3"/>
      <c r="B3863" s="4"/>
      <c r="C3863" s="4"/>
      <c r="D3863" s="4"/>
      <c r="E3863" s="4"/>
      <c r="F3863" s="4"/>
      <c r="G3863" s="4"/>
      <c r="H3863" s="4"/>
      <c r="I3863" s="4"/>
      <c r="J3863" s="4"/>
      <c r="K3863" s="4"/>
      <c r="L3863" s="4"/>
      <c r="M3863" s="4"/>
      <c r="N3863" s="4"/>
      <c r="O3863" s="4"/>
      <c r="P3863" s="4"/>
      <c r="Q3863" s="4"/>
      <c r="R3863" s="4"/>
      <c r="S3863" s="4"/>
      <c r="T3863" s="4"/>
      <c r="U3863" s="4"/>
      <c r="V3863" s="4"/>
      <c r="W3863" s="4"/>
      <c r="X3863" s="4"/>
      <c r="Y3863" s="4"/>
      <c r="Z3863" s="4"/>
      <c r="AA3863" s="4"/>
      <c r="AB3863" s="5"/>
    </row>
    <row r="3864" spans="1:28" x14ac:dyDescent="0.35">
      <c r="A3864" s="3"/>
      <c r="B3864" s="4"/>
      <c r="C3864" s="4"/>
      <c r="D3864" s="4"/>
      <c r="E3864" s="4"/>
      <c r="F3864" s="4"/>
      <c r="G3864" s="4"/>
      <c r="H3864" s="4"/>
      <c r="I3864" s="4"/>
      <c r="J3864" s="4"/>
      <c r="K3864" s="4"/>
      <c r="L3864" s="4"/>
      <c r="M3864" s="4"/>
      <c r="N3864" s="4"/>
      <c r="O3864" s="4"/>
      <c r="P3864" s="4"/>
      <c r="Q3864" s="4"/>
      <c r="R3864" s="4"/>
      <c r="S3864" s="4"/>
      <c r="T3864" s="4"/>
      <c r="U3864" s="4"/>
      <c r="V3864" s="4"/>
      <c r="W3864" s="4"/>
      <c r="X3864" s="4"/>
      <c r="Y3864" s="4"/>
      <c r="Z3864" s="4"/>
      <c r="AA3864" s="4"/>
      <c r="AB3864" s="5"/>
    </row>
    <row r="3865" spans="1:28" x14ac:dyDescent="0.35">
      <c r="A3865" s="3"/>
      <c r="B3865" s="4"/>
      <c r="C3865" s="4"/>
      <c r="D3865" s="4"/>
      <c r="E3865" s="4"/>
      <c r="F3865" s="4"/>
      <c r="G3865" s="4"/>
      <c r="H3865" s="4"/>
      <c r="I3865" s="4"/>
      <c r="J3865" s="4"/>
      <c r="K3865" s="4"/>
      <c r="L3865" s="4"/>
      <c r="M3865" s="4"/>
      <c r="N3865" s="4"/>
      <c r="O3865" s="4"/>
      <c r="P3865" s="4"/>
      <c r="Q3865" s="4"/>
      <c r="R3865" s="4"/>
      <c r="S3865" s="4"/>
      <c r="T3865" s="4"/>
      <c r="U3865" s="4"/>
      <c r="V3865" s="4"/>
      <c r="W3865" s="4"/>
      <c r="X3865" s="4"/>
      <c r="Y3865" s="4"/>
      <c r="Z3865" s="4"/>
      <c r="AA3865" s="4"/>
      <c r="AB3865" s="5"/>
    </row>
    <row r="3866" spans="1:28" x14ac:dyDescent="0.35">
      <c r="A3866" s="3"/>
      <c r="B3866" s="4"/>
      <c r="C3866" s="4"/>
      <c r="D3866" s="4"/>
      <c r="E3866" s="4"/>
      <c r="F3866" s="4"/>
      <c r="G3866" s="4"/>
      <c r="H3866" s="4"/>
      <c r="I3866" s="4"/>
      <c r="J3866" s="4"/>
      <c r="K3866" s="4"/>
      <c r="L3866" s="4"/>
      <c r="M3866" s="4"/>
      <c r="N3866" s="4"/>
      <c r="O3866" s="4"/>
      <c r="P3866" s="4"/>
      <c r="Q3866" s="4"/>
      <c r="R3866" s="4"/>
      <c r="S3866" s="4"/>
      <c r="T3866" s="4"/>
      <c r="U3866" s="4"/>
      <c r="V3866" s="4"/>
      <c r="W3866" s="4"/>
      <c r="X3866" s="4"/>
      <c r="Y3866" s="4"/>
      <c r="Z3866" s="4"/>
      <c r="AA3866" s="4"/>
      <c r="AB3866" s="5"/>
    </row>
    <row r="3867" spans="1:28" x14ac:dyDescent="0.35">
      <c r="A3867" s="3"/>
      <c r="B3867" s="4"/>
      <c r="C3867" s="4"/>
      <c r="D3867" s="4"/>
      <c r="E3867" s="4"/>
      <c r="F3867" s="4"/>
      <c r="G3867" s="4"/>
      <c r="H3867" s="4"/>
      <c r="I3867" s="4"/>
      <c r="J3867" s="4"/>
      <c r="K3867" s="4"/>
      <c r="L3867" s="4"/>
      <c r="M3867" s="4"/>
      <c r="N3867" s="4"/>
      <c r="O3867" s="4"/>
      <c r="P3867" s="4"/>
      <c r="Q3867" s="4"/>
      <c r="R3867" s="4"/>
      <c r="S3867" s="4"/>
      <c r="T3867" s="4"/>
      <c r="U3867" s="4"/>
      <c r="V3867" s="4"/>
      <c r="W3867" s="4"/>
      <c r="X3867" s="4"/>
      <c r="Y3867" s="4"/>
      <c r="Z3867" s="4"/>
      <c r="AA3867" s="4"/>
      <c r="AB3867" s="5"/>
    </row>
    <row r="3868" spans="1:28" x14ac:dyDescent="0.35">
      <c r="A3868" s="3"/>
      <c r="B3868" s="4"/>
      <c r="C3868" s="4"/>
      <c r="D3868" s="4"/>
      <c r="E3868" s="4"/>
      <c r="F3868" s="4"/>
      <c r="G3868" s="4"/>
      <c r="H3868" s="4"/>
      <c r="I3868" s="4"/>
      <c r="J3868" s="4"/>
      <c r="K3868" s="4"/>
      <c r="L3868" s="4"/>
      <c r="M3868" s="4"/>
      <c r="N3868" s="4"/>
      <c r="O3868" s="4"/>
      <c r="P3868" s="4"/>
      <c r="Q3868" s="4"/>
      <c r="R3868" s="4"/>
      <c r="S3868" s="4"/>
      <c r="T3868" s="4"/>
      <c r="U3868" s="4"/>
      <c r="V3868" s="4"/>
      <c r="W3868" s="4"/>
      <c r="X3868" s="4"/>
      <c r="Y3868" s="4"/>
      <c r="Z3868" s="4"/>
      <c r="AA3868" s="4"/>
      <c r="AB3868" s="5"/>
    </row>
    <row r="3869" spans="1:28" x14ac:dyDescent="0.35">
      <c r="A3869" s="3"/>
      <c r="B3869" s="4"/>
      <c r="C3869" s="4"/>
      <c r="D3869" s="4"/>
      <c r="E3869" s="4"/>
      <c r="F3869" s="4"/>
      <c r="G3869" s="4"/>
      <c r="H3869" s="4"/>
      <c r="I3869" s="4"/>
      <c r="J3869" s="4"/>
      <c r="K3869" s="4"/>
      <c r="L3869" s="4"/>
      <c r="M3869" s="4"/>
      <c r="N3869" s="4"/>
      <c r="O3869" s="4"/>
      <c r="P3869" s="4"/>
      <c r="Q3869" s="4"/>
      <c r="R3869" s="4"/>
      <c r="S3869" s="4"/>
      <c r="T3869" s="4"/>
      <c r="U3869" s="4"/>
      <c r="V3869" s="4"/>
      <c r="W3869" s="4"/>
      <c r="X3869" s="4"/>
      <c r="Y3869" s="4"/>
      <c r="Z3869" s="4"/>
      <c r="AA3869" s="4"/>
      <c r="AB3869" s="5"/>
    </row>
    <row r="3870" spans="1:28" x14ac:dyDescent="0.35">
      <c r="A3870" s="3"/>
      <c r="B3870" s="4"/>
      <c r="C3870" s="4"/>
      <c r="D3870" s="4"/>
      <c r="E3870" s="4"/>
      <c r="F3870" s="4"/>
      <c r="G3870" s="4"/>
      <c r="H3870" s="4"/>
      <c r="I3870" s="4"/>
      <c r="J3870" s="4"/>
      <c r="K3870" s="4"/>
      <c r="L3870" s="4"/>
      <c r="M3870" s="4"/>
      <c r="N3870" s="4"/>
      <c r="O3870" s="4"/>
      <c r="P3870" s="4"/>
      <c r="Q3870" s="4"/>
      <c r="R3870" s="4"/>
      <c r="S3870" s="4"/>
      <c r="T3870" s="4"/>
      <c r="U3870" s="4"/>
      <c r="V3870" s="4"/>
      <c r="W3870" s="4"/>
      <c r="X3870" s="4"/>
      <c r="Y3870" s="4"/>
      <c r="Z3870" s="4"/>
      <c r="AA3870" s="4"/>
      <c r="AB3870" s="5"/>
    </row>
    <row r="3871" spans="1:28" x14ac:dyDescent="0.35">
      <c r="A3871" s="3"/>
      <c r="B3871" s="4"/>
      <c r="C3871" s="4"/>
      <c r="D3871" s="4"/>
      <c r="E3871" s="4"/>
      <c r="F3871" s="4"/>
      <c r="G3871" s="4"/>
      <c r="H3871" s="4"/>
      <c r="I3871" s="4"/>
      <c r="J3871" s="4"/>
      <c r="K3871" s="4"/>
      <c r="L3871" s="4"/>
      <c r="M3871" s="4"/>
      <c r="N3871" s="4"/>
      <c r="O3871" s="4"/>
      <c r="P3871" s="4"/>
      <c r="Q3871" s="4"/>
      <c r="R3871" s="4"/>
      <c r="S3871" s="4"/>
      <c r="T3871" s="4"/>
      <c r="U3871" s="4"/>
      <c r="V3871" s="4"/>
      <c r="W3871" s="4"/>
      <c r="X3871" s="4"/>
      <c r="Y3871" s="4"/>
      <c r="Z3871" s="4"/>
      <c r="AA3871" s="4"/>
      <c r="AB3871" s="5"/>
    </row>
    <row r="3872" spans="1:28" x14ac:dyDescent="0.35">
      <c r="A3872" s="3"/>
      <c r="B3872" s="4"/>
      <c r="C3872" s="4"/>
      <c r="D3872" s="4"/>
      <c r="E3872" s="4"/>
      <c r="F3872" s="4"/>
      <c r="G3872" s="4"/>
      <c r="H3872" s="4"/>
      <c r="I3872" s="4"/>
      <c r="J3872" s="4"/>
      <c r="K3872" s="4"/>
      <c r="L3872" s="4"/>
      <c r="M3872" s="4"/>
      <c r="N3872" s="4"/>
      <c r="O3872" s="4"/>
      <c r="P3872" s="4"/>
      <c r="Q3872" s="4"/>
      <c r="R3872" s="4"/>
      <c r="S3872" s="4"/>
      <c r="T3872" s="4"/>
      <c r="U3872" s="4"/>
      <c r="V3872" s="4"/>
      <c r="W3872" s="4"/>
      <c r="X3872" s="4"/>
      <c r="Y3872" s="4"/>
      <c r="Z3872" s="4"/>
      <c r="AA3872" s="4"/>
      <c r="AB3872" s="5"/>
    </row>
    <row r="3873" spans="1:28" x14ac:dyDescent="0.35">
      <c r="A3873" s="3"/>
      <c r="B3873" s="4"/>
      <c r="C3873" s="4"/>
      <c r="D3873" s="4"/>
      <c r="E3873" s="4"/>
      <c r="F3873" s="4"/>
      <c r="G3873" s="4"/>
      <c r="H3873" s="4"/>
      <c r="I3873" s="4"/>
      <c r="J3873" s="4"/>
      <c r="K3873" s="4"/>
      <c r="L3873" s="4"/>
      <c r="M3873" s="4"/>
      <c r="N3873" s="4"/>
      <c r="O3873" s="4"/>
      <c r="P3873" s="4"/>
      <c r="Q3873" s="4"/>
      <c r="R3873" s="4"/>
      <c r="S3873" s="4"/>
      <c r="T3873" s="4"/>
      <c r="U3873" s="4"/>
      <c r="V3873" s="4"/>
      <c r="W3873" s="4"/>
      <c r="X3873" s="4"/>
      <c r="Y3873" s="4"/>
      <c r="Z3873" s="4"/>
      <c r="AA3873" s="4"/>
      <c r="AB3873" s="5"/>
    </row>
    <row r="3874" spans="1:28" x14ac:dyDescent="0.35">
      <c r="A3874" s="3"/>
      <c r="B3874" s="4"/>
      <c r="C3874" s="4"/>
      <c r="D3874" s="4"/>
      <c r="E3874" s="4"/>
      <c r="F3874" s="4"/>
      <c r="G3874" s="4"/>
      <c r="H3874" s="4"/>
      <c r="I3874" s="4"/>
      <c r="J3874" s="4"/>
      <c r="K3874" s="4"/>
      <c r="L3874" s="4"/>
      <c r="M3874" s="4"/>
      <c r="N3874" s="4"/>
      <c r="O3874" s="4"/>
      <c r="P3874" s="4"/>
      <c r="Q3874" s="4"/>
      <c r="R3874" s="4"/>
      <c r="S3874" s="4"/>
      <c r="T3874" s="4"/>
      <c r="U3874" s="4"/>
      <c r="V3874" s="4"/>
      <c r="W3874" s="4"/>
      <c r="X3874" s="4"/>
      <c r="Y3874" s="4"/>
      <c r="Z3874" s="4"/>
      <c r="AA3874" s="4"/>
      <c r="AB3874" s="5"/>
    </row>
    <row r="3875" spans="1:28" x14ac:dyDescent="0.35">
      <c r="A3875" s="3"/>
      <c r="B3875" s="4"/>
      <c r="C3875" s="4"/>
      <c r="D3875" s="4"/>
      <c r="E3875" s="4"/>
      <c r="F3875" s="4"/>
      <c r="G3875" s="4"/>
      <c r="H3875" s="4"/>
      <c r="I3875" s="4"/>
      <c r="J3875" s="4"/>
      <c r="K3875" s="4"/>
      <c r="L3875" s="4"/>
      <c r="M3875" s="4"/>
      <c r="N3875" s="4"/>
      <c r="O3875" s="4"/>
      <c r="P3875" s="4"/>
      <c r="Q3875" s="4"/>
      <c r="R3875" s="4"/>
      <c r="S3875" s="4"/>
      <c r="T3875" s="4"/>
      <c r="U3875" s="4"/>
      <c r="V3875" s="4"/>
      <c r="W3875" s="4"/>
      <c r="X3875" s="4"/>
      <c r="Y3875" s="4"/>
      <c r="Z3875" s="4"/>
      <c r="AA3875" s="4"/>
      <c r="AB3875" s="5"/>
    </row>
    <row r="3876" spans="1:28" x14ac:dyDescent="0.35">
      <c r="A3876" s="3"/>
      <c r="B3876" s="4"/>
      <c r="C3876" s="4"/>
      <c r="D3876" s="4"/>
      <c r="E3876" s="4"/>
      <c r="F3876" s="4"/>
      <c r="G3876" s="4"/>
      <c r="H3876" s="4"/>
      <c r="I3876" s="4"/>
      <c r="J3876" s="4"/>
      <c r="K3876" s="4"/>
      <c r="L3876" s="4"/>
      <c r="M3876" s="4"/>
      <c r="N3876" s="4"/>
      <c r="O3876" s="4"/>
      <c r="P3876" s="4"/>
      <c r="Q3876" s="4"/>
      <c r="R3876" s="4"/>
      <c r="S3876" s="4"/>
      <c r="T3876" s="4"/>
      <c r="U3876" s="4"/>
      <c r="V3876" s="4"/>
      <c r="W3876" s="4"/>
      <c r="X3876" s="4"/>
      <c r="Y3876" s="4"/>
      <c r="Z3876" s="4"/>
      <c r="AA3876" s="4"/>
      <c r="AB3876" s="5"/>
    </row>
    <row r="3877" spans="1:28" x14ac:dyDescent="0.35">
      <c r="A3877" s="3"/>
      <c r="B3877" s="4"/>
      <c r="C3877" s="4"/>
      <c r="D3877" s="4"/>
      <c r="E3877" s="4"/>
      <c r="F3877" s="4"/>
      <c r="G3877" s="4"/>
      <c r="H3877" s="4"/>
      <c r="I3877" s="4"/>
      <c r="J3877" s="4"/>
      <c r="K3877" s="4"/>
      <c r="L3877" s="4"/>
      <c r="M3877" s="4"/>
      <c r="N3877" s="4"/>
      <c r="O3877" s="4"/>
      <c r="P3877" s="4"/>
      <c r="Q3877" s="4"/>
      <c r="R3877" s="4"/>
      <c r="S3877" s="4"/>
      <c r="T3877" s="4"/>
      <c r="U3877" s="4"/>
      <c r="V3877" s="4"/>
      <c r="W3877" s="4"/>
      <c r="X3877" s="4"/>
      <c r="Y3877" s="4"/>
      <c r="Z3877" s="4"/>
      <c r="AA3877" s="4"/>
      <c r="AB3877" s="5"/>
    </row>
    <row r="3878" spans="1:28" x14ac:dyDescent="0.35">
      <c r="A3878" s="3"/>
      <c r="B3878" s="4"/>
      <c r="C3878" s="4"/>
      <c r="D3878" s="4"/>
      <c r="E3878" s="4"/>
      <c r="F3878" s="4"/>
      <c r="G3878" s="4"/>
      <c r="H3878" s="4"/>
      <c r="I3878" s="4"/>
      <c r="J3878" s="4"/>
      <c r="K3878" s="4"/>
      <c r="L3878" s="4"/>
      <c r="M3878" s="4"/>
      <c r="N3878" s="4"/>
      <c r="O3878" s="4"/>
      <c r="P3878" s="4"/>
      <c r="Q3878" s="4"/>
      <c r="R3878" s="4"/>
      <c r="S3878" s="4"/>
      <c r="T3878" s="4"/>
      <c r="U3878" s="4"/>
      <c r="V3878" s="4"/>
      <c r="W3878" s="4"/>
      <c r="X3878" s="4"/>
      <c r="Y3878" s="4"/>
      <c r="Z3878" s="4"/>
      <c r="AA3878" s="4"/>
      <c r="AB3878" s="5"/>
    </row>
    <row r="3879" spans="1:28" x14ac:dyDescent="0.35">
      <c r="A3879" s="3"/>
      <c r="B3879" s="4"/>
      <c r="C3879" s="4"/>
      <c r="D3879" s="4"/>
      <c r="E3879" s="4"/>
      <c r="F3879" s="4"/>
      <c r="G3879" s="4"/>
      <c r="H3879" s="4"/>
      <c r="I3879" s="4"/>
      <c r="J3879" s="4"/>
      <c r="K3879" s="4"/>
      <c r="L3879" s="4"/>
      <c r="M3879" s="4"/>
      <c r="N3879" s="4"/>
      <c r="O3879" s="4"/>
      <c r="P3879" s="4"/>
      <c r="Q3879" s="4"/>
      <c r="R3879" s="4"/>
      <c r="S3879" s="4"/>
      <c r="T3879" s="4"/>
      <c r="U3879" s="4"/>
      <c r="V3879" s="4"/>
      <c r="W3879" s="4"/>
      <c r="X3879" s="4"/>
      <c r="Y3879" s="4"/>
      <c r="Z3879" s="4"/>
      <c r="AA3879" s="4"/>
      <c r="AB3879" s="5"/>
    </row>
    <row r="3880" spans="1:28" x14ac:dyDescent="0.35">
      <c r="A3880" s="3"/>
      <c r="B3880" s="4"/>
      <c r="C3880" s="4"/>
      <c r="D3880" s="4"/>
      <c r="E3880" s="4"/>
      <c r="F3880" s="4"/>
      <c r="G3880" s="4"/>
      <c r="H3880" s="4"/>
      <c r="I3880" s="4"/>
      <c r="J3880" s="4"/>
      <c r="K3880" s="4"/>
      <c r="L3880" s="4"/>
      <c r="M3880" s="4"/>
      <c r="N3880" s="4"/>
      <c r="O3880" s="4"/>
      <c r="P3880" s="4"/>
      <c r="Q3880" s="4"/>
      <c r="R3880" s="4"/>
      <c r="S3880" s="4"/>
      <c r="T3880" s="4"/>
      <c r="U3880" s="4"/>
      <c r="V3880" s="4"/>
      <c r="W3880" s="4"/>
      <c r="X3880" s="4"/>
      <c r="Y3880" s="4"/>
      <c r="Z3880" s="4"/>
      <c r="AA3880" s="4"/>
      <c r="AB3880" s="5"/>
    </row>
    <row r="3881" spans="1:28" x14ac:dyDescent="0.35">
      <c r="A3881" s="3"/>
      <c r="B3881" s="4"/>
      <c r="C3881" s="4"/>
      <c r="D3881" s="4"/>
      <c r="E3881" s="4"/>
      <c r="F3881" s="4"/>
      <c r="G3881" s="4"/>
      <c r="H3881" s="4"/>
      <c r="I3881" s="4"/>
      <c r="J3881" s="4"/>
      <c r="K3881" s="4"/>
      <c r="L3881" s="4"/>
      <c r="M3881" s="4"/>
      <c r="N3881" s="4"/>
      <c r="O3881" s="4"/>
      <c r="P3881" s="4"/>
      <c r="Q3881" s="4"/>
      <c r="R3881" s="4"/>
      <c r="S3881" s="4"/>
      <c r="T3881" s="4"/>
      <c r="U3881" s="4"/>
      <c r="V3881" s="4"/>
      <c r="W3881" s="4"/>
      <c r="X3881" s="4"/>
      <c r="Y3881" s="4"/>
      <c r="Z3881" s="4"/>
      <c r="AA3881" s="4"/>
      <c r="AB3881" s="5"/>
    </row>
    <row r="3882" spans="1:28" x14ac:dyDescent="0.35">
      <c r="A3882" s="3"/>
      <c r="B3882" s="4"/>
      <c r="C3882" s="4"/>
      <c r="D3882" s="4"/>
      <c r="E3882" s="4"/>
      <c r="F3882" s="4"/>
      <c r="G3882" s="4"/>
      <c r="H3882" s="4"/>
      <c r="I3882" s="4"/>
      <c r="J3882" s="4"/>
      <c r="K3882" s="4"/>
      <c r="L3882" s="4"/>
      <c r="M3882" s="4"/>
      <c r="N3882" s="4"/>
      <c r="O3882" s="4"/>
      <c r="P3882" s="4"/>
      <c r="Q3882" s="4"/>
      <c r="R3882" s="4"/>
      <c r="S3882" s="4"/>
      <c r="T3882" s="4"/>
      <c r="U3882" s="4"/>
      <c r="V3882" s="4"/>
      <c r="W3882" s="4"/>
      <c r="X3882" s="4"/>
      <c r="Y3882" s="4"/>
      <c r="Z3882" s="4"/>
      <c r="AA3882" s="4"/>
      <c r="AB3882" s="5"/>
    </row>
    <row r="3883" spans="1:28" x14ac:dyDescent="0.35">
      <c r="A3883" s="3"/>
      <c r="B3883" s="4"/>
      <c r="C3883" s="4"/>
      <c r="D3883" s="4"/>
      <c r="E3883" s="4"/>
      <c r="F3883" s="4"/>
      <c r="G3883" s="4"/>
      <c r="H3883" s="4"/>
      <c r="I3883" s="4"/>
      <c r="J3883" s="4"/>
      <c r="K3883" s="4"/>
      <c r="L3883" s="4"/>
      <c r="M3883" s="4"/>
      <c r="N3883" s="4"/>
      <c r="O3883" s="4"/>
      <c r="P3883" s="4"/>
      <c r="Q3883" s="4"/>
      <c r="R3883" s="4"/>
      <c r="S3883" s="4"/>
      <c r="T3883" s="4"/>
      <c r="U3883" s="4"/>
      <c r="V3883" s="4"/>
      <c r="W3883" s="4"/>
      <c r="X3883" s="4"/>
      <c r="Y3883" s="4"/>
      <c r="Z3883" s="4"/>
      <c r="AA3883" s="4"/>
      <c r="AB3883" s="5"/>
    </row>
    <row r="3884" spans="1:28" x14ac:dyDescent="0.35">
      <c r="A3884" s="3"/>
      <c r="B3884" s="4"/>
      <c r="C3884" s="4"/>
      <c r="D3884" s="4"/>
      <c r="E3884" s="4"/>
      <c r="F3884" s="4"/>
      <c r="G3884" s="4"/>
      <c r="H3884" s="4"/>
      <c r="I3884" s="4"/>
      <c r="J3884" s="4"/>
      <c r="K3884" s="4"/>
      <c r="L3884" s="4"/>
      <c r="M3884" s="4"/>
      <c r="N3884" s="4"/>
      <c r="O3884" s="4"/>
      <c r="P3884" s="4"/>
      <c r="Q3884" s="4"/>
      <c r="R3884" s="4"/>
      <c r="S3884" s="4"/>
      <c r="T3884" s="4"/>
      <c r="U3884" s="4"/>
      <c r="V3884" s="4"/>
      <c r="W3884" s="4"/>
      <c r="X3884" s="4"/>
      <c r="Y3884" s="4"/>
      <c r="Z3884" s="4"/>
      <c r="AA3884" s="4"/>
      <c r="AB3884" s="5"/>
    </row>
    <row r="3885" spans="1:28" x14ac:dyDescent="0.35">
      <c r="A3885" s="3"/>
      <c r="B3885" s="4"/>
      <c r="C3885" s="4"/>
      <c r="D3885" s="4"/>
      <c r="E3885" s="4"/>
      <c r="F3885" s="4"/>
      <c r="G3885" s="4"/>
      <c r="H3885" s="4"/>
      <c r="I3885" s="4"/>
      <c r="J3885" s="4"/>
      <c r="K3885" s="4"/>
      <c r="L3885" s="4"/>
      <c r="M3885" s="4"/>
      <c r="N3885" s="4"/>
      <c r="O3885" s="4"/>
      <c r="P3885" s="4"/>
      <c r="Q3885" s="4"/>
      <c r="R3885" s="4"/>
      <c r="S3885" s="4"/>
      <c r="T3885" s="4"/>
      <c r="U3885" s="4"/>
      <c r="V3885" s="4"/>
      <c r="W3885" s="4"/>
      <c r="X3885" s="4"/>
      <c r="Y3885" s="4"/>
      <c r="Z3885" s="4"/>
      <c r="AA3885" s="4"/>
      <c r="AB3885" s="5"/>
    </row>
    <row r="3886" spans="1:28" x14ac:dyDescent="0.35">
      <c r="A3886" s="3"/>
      <c r="B3886" s="4"/>
      <c r="C3886" s="4"/>
      <c r="D3886" s="4"/>
      <c r="E3886" s="4"/>
      <c r="F3886" s="4"/>
      <c r="G3886" s="4"/>
      <c r="H3886" s="4"/>
      <c r="I3886" s="4"/>
      <c r="J3886" s="4"/>
      <c r="K3886" s="4"/>
      <c r="L3886" s="4"/>
      <c r="M3886" s="4"/>
      <c r="N3886" s="4"/>
      <c r="O3886" s="4"/>
      <c r="P3886" s="4"/>
      <c r="Q3886" s="4"/>
      <c r="R3886" s="4"/>
      <c r="S3886" s="4"/>
      <c r="T3886" s="4"/>
      <c r="U3886" s="4"/>
      <c r="V3886" s="4"/>
      <c r="W3886" s="4"/>
      <c r="X3886" s="4"/>
      <c r="Y3886" s="4"/>
      <c r="Z3886" s="4"/>
      <c r="AA3886" s="4"/>
      <c r="AB3886" s="5"/>
    </row>
    <row r="3887" spans="1:28" x14ac:dyDescent="0.35">
      <c r="A3887" s="3"/>
      <c r="B3887" s="4"/>
      <c r="C3887" s="4"/>
      <c r="D3887" s="4"/>
      <c r="E3887" s="4"/>
      <c r="F3887" s="4"/>
      <c r="G3887" s="4"/>
      <c r="H3887" s="4"/>
      <c r="I3887" s="4"/>
      <c r="J3887" s="4"/>
      <c r="K3887" s="4"/>
      <c r="L3887" s="4"/>
      <c r="M3887" s="4"/>
      <c r="N3887" s="4"/>
      <c r="O3887" s="4"/>
      <c r="P3887" s="4"/>
      <c r="Q3887" s="4"/>
      <c r="R3887" s="4"/>
      <c r="S3887" s="4"/>
      <c r="T3887" s="4"/>
      <c r="U3887" s="4"/>
      <c r="V3887" s="4"/>
      <c r="W3887" s="4"/>
      <c r="X3887" s="4"/>
      <c r="Y3887" s="4"/>
      <c r="Z3887" s="4"/>
      <c r="AA3887" s="4"/>
      <c r="AB3887" s="5"/>
    </row>
    <row r="3888" spans="1:28" x14ac:dyDescent="0.35">
      <c r="A3888" s="3"/>
      <c r="B3888" s="4"/>
      <c r="C3888" s="4"/>
      <c r="D3888" s="4"/>
      <c r="E3888" s="4"/>
      <c r="F3888" s="4"/>
      <c r="G3888" s="4"/>
      <c r="H3888" s="4"/>
      <c r="I3888" s="4"/>
      <c r="J3888" s="4"/>
      <c r="K3888" s="4"/>
      <c r="L3888" s="4"/>
      <c r="M3888" s="4"/>
      <c r="N3888" s="4"/>
      <c r="O3888" s="4"/>
      <c r="P3888" s="4"/>
      <c r="Q3888" s="4"/>
      <c r="R3888" s="4"/>
      <c r="S3888" s="4"/>
      <c r="T3888" s="4"/>
      <c r="U3888" s="4"/>
      <c r="V3888" s="4"/>
      <c r="W3888" s="4"/>
      <c r="X3888" s="4"/>
      <c r="Y3888" s="4"/>
      <c r="Z3888" s="4"/>
      <c r="AA3888" s="4"/>
      <c r="AB3888" s="5"/>
    </row>
    <row r="3889" spans="1:28" x14ac:dyDescent="0.35">
      <c r="A3889" s="3"/>
      <c r="B3889" s="4"/>
      <c r="C3889" s="4"/>
      <c r="D3889" s="4"/>
      <c r="E3889" s="4"/>
      <c r="F3889" s="4"/>
      <c r="G3889" s="4"/>
      <c r="H3889" s="4"/>
      <c r="I3889" s="4"/>
      <c r="J3889" s="4"/>
      <c r="K3889" s="4"/>
      <c r="L3889" s="4"/>
      <c r="M3889" s="4"/>
      <c r="N3889" s="4"/>
      <c r="O3889" s="4"/>
      <c r="P3889" s="4"/>
      <c r="Q3889" s="4"/>
      <c r="R3889" s="4"/>
      <c r="S3889" s="4"/>
      <c r="T3889" s="4"/>
      <c r="U3889" s="4"/>
      <c r="V3889" s="4"/>
      <c r="W3889" s="4"/>
      <c r="X3889" s="4"/>
      <c r="Y3889" s="4"/>
      <c r="Z3889" s="4"/>
      <c r="AA3889" s="4"/>
      <c r="AB3889" s="5"/>
    </row>
    <row r="3890" spans="1:28" x14ac:dyDescent="0.35">
      <c r="A3890" s="3"/>
      <c r="B3890" s="4"/>
      <c r="C3890" s="4"/>
      <c r="D3890" s="4"/>
      <c r="E3890" s="4"/>
      <c r="F3890" s="4"/>
      <c r="G3890" s="4"/>
      <c r="H3890" s="4"/>
      <c r="I3890" s="4"/>
      <c r="J3890" s="4"/>
      <c r="K3890" s="4"/>
      <c r="L3890" s="4"/>
      <c r="M3890" s="4"/>
      <c r="N3890" s="4"/>
      <c r="O3890" s="4"/>
      <c r="P3890" s="4"/>
      <c r="Q3890" s="4"/>
      <c r="R3890" s="4"/>
      <c r="S3890" s="4"/>
      <c r="T3890" s="4"/>
      <c r="U3890" s="4"/>
      <c r="V3890" s="4"/>
      <c r="W3890" s="4"/>
      <c r="X3890" s="4"/>
      <c r="Y3890" s="4"/>
      <c r="Z3890" s="4"/>
      <c r="AA3890" s="4"/>
      <c r="AB3890" s="5"/>
    </row>
    <row r="3891" spans="1:28" x14ac:dyDescent="0.35">
      <c r="A3891" s="3"/>
      <c r="B3891" s="4"/>
      <c r="C3891" s="4"/>
      <c r="D3891" s="4"/>
      <c r="E3891" s="4"/>
      <c r="F3891" s="4"/>
      <c r="G3891" s="4"/>
      <c r="H3891" s="4"/>
      <c r="I3891" s="4"/>
      <c r="J3891" s="4"/>
      <c r="K3891" s="4"/>
      <c r="L3891" s="4"/>
      <c r="M3891" s="4"/>
      <c r="N3891" s="4"/>
      <c r="O3891" s="4"/>
      <c r="P3891" s="4"/>
      <c r="Q3891" s="4"/>
      <c r="R3891" s="4"/>
      <c r="S3891" s="4"/>
      <c r="T3891" s="4"/>
      <c r="U3891" s="4"/>
      <c r="V3891" s="4"/>
      <c r="W3891" s="4"/>
      <c r="X3891" s="4"/>
      <c r="Y3891" s="4"/>
      <c r="Z3891" s="4"/>
      <c r="AA3891" s="4"/>
      <c r="AB3891" s="5"/>
    </row>
    <row r="3892" spans="1:28" x14ac:dyDescent="0.35">
      <c r="A3892" s="3"/>
      <c r="B3892" s="4"/>
      <c r="C3892" s="4"/>
      <c r="D3892" s="4"/>
      <c r="E3892" s="4"/>
      <c r="F3892" s="4"/>
      <c r="G3892" s="4"/>
      <c r="H3892" s="4"/>
      <c r="I3892" s="4"/>
      <c r="J3892" s="4"/>
      <c r="K3892" s="4"/>
      <c r="L3892" s="4"/>
      <c r="M3892" s="4"/>
      <c r="N3892" s="4"/>
      <c r="O3892" s="4"/>
      <c r="P3892" s="4"/>
      <c r="Q3892" s="4"/>
      <c r="R3892" s="4"/>
      <c r="S3892" s="4"/>
      <c r="T3892" s="4"/>
      <c r="U3892" s="4"/>
      <c r="V3892" s="4"/>
      <c r="W3892" s="4"/>
      <c r="X3892" s="4"/>
      <c r="Y3892" s="4"/>
      <c r="Z3892" s="4"/>
      <c r="AA3892" s="4"/>
      <c r="AB3892" s="5"/>
    </row>
    <row r="3893" spans="1:28" x14ac:dyDescent="0.35">
      <c r="A3893" s="3"/>
      <c r="B3893" s="4"/>
      <c r="C3893" s="4"/>
      <c r="D3893" s="4"/>
      <c r="E3893" s="4"/>
      <c r="F3893" s="4"/>
      <c r="G3893" s="4"/>
      <c r="H3893" s="4"/>
      <c r="I3893" s="4"/>
      <c r="J3893" s="4"/>
      <c r="K3893" s="4"/>
      <c r="L3893" s="4"/>
      <c r="M3893" s="4"/>
      <c r="N3893" s="4"/>
      <c r="O3893" s="4"/>
      <c r="P3893" s="4"/>
      <c r="Q3893" s="4"/>
      <c r="R3893" s="4"/>
      <c r="S3893" s="4"/>
      <c r="T3893" s="4"/>
      <c r="U3893" s="4"/>
      <c r="V3893" s="4"/>
      <c r="W3893" s="4"/>
      <c r="X3893" s="4"/>
      <c r="Y3893" s="4"/>
      <c r="Z3893" s="4"/>
      <c r="AA3893" s="4"/>
      <c r="AB3893" s="5"/>
    </row>
    <row r="3894" spans="1:28" x14ac:dyDescent="0.35">
      <c r="A3894" s="3"/>
      <c r="B3894" s="4"/>
      <c r="C3894" s="4"/>
      <c r="D3894" s="4"/>
      <c r="E3894" s="4"/>
      <c r="F3894" s="4"/>
      <c r="G3894" s="4"/>
      <c r="H3894" s="4"/>
      <c r="I3894" s="4"/>
      <c r="J3894" s="4"/>
      <c r="K3894" s="4"/>
      <c r="L3894" s="4"/>
      <c r="M3894" s="4"/>
      <c r="N3894" s="4"/>
      <c r="O3894" s="4"/>
      <c r="P3894" s="4"/>
      <c r="Q3894" s="4"/>
      <c r="R3894" s="4"/>
      <c r="S3894" s="4"/>
      <c r="T3894" s="4"/>
      <c r="U3894" s="4"/>
      <c r="V3894" s="4"/>
      <c r="W3894" s="4"/>
      <c r="X3894" s="4"/>
      <c r="Y3894" s="4"/>
      <c r="Z3894" s="4"/>
      <c r="AA3894" s="4"/>
      <c r="AB3894" s="5"/>
    </row>
    <row r="3895" spans="1:28" x14ac:dyDescent="0.35">
      <c r="A3895" s="3"/>
      <c r="B3895" s="4"/>
      <c r="C3895" s="4"/>
      <c r="D3895" s="4"/>
      <c r="E3895" s="4"/>
      <c r="F3895" s="4"/>
      <c r="G3895" s="4"/>
      <c r="H3895" s="4"/>
      <c r="I3895" s="4"/>
      <c r="J3895" s="4"/>
      <c r="K3895" s="4"/>
      <c r="L3895" s="4"/>
      <c r="M3895" s="4"/>
      <c r="N3895" s="4"/>
      <c r="O3895" s="4"/>
      <c r="P3895" s="4"/>
      <c r="Q3895" s="4"/>
      <c r="R3895" s="4"/>
      <c r="S3895" s="4"/>
      <c r="T3895" s="4"/>
      <c r="U3895" s="4"/>
      <c r="V3895" s="4"/>
      <c r="W3895" s="4"/>
      <c r="X3895" s="4"/>
      <c r="Y3895" s="4"/>
      <c r="Z3895" s="4"/>
      <c r="AA3895" s="4"/>
      <c r="AB3895" s="5"/>
    </row>
    <row r="3896" spans="1:28" x14ac:dyDescent="0.35">
      <c r="A3896" s="3"/>
      <c r="B3896" s="4"/>
      <c r="C3896" s="4"/>
      <c r="D3896" s="4"/>
      <c r="E3896" s="4"/>
      <c r="F3896" s="4"/>
      <c r="G3896" s="4"/>
      <c r="H3896" s="4"/>
      <c r="I3896" s="4"/>
      <c r="J3896" s="4"/>
      <c r="K3896" s="4"/>
      <c r="L3896" s="4"/>
      <c r="M3896" s="4"/>
      <c r="N3896" s="4"/>
      <c r="O3896" s="4"/>
      <c r="P3896" s="4"/>
      <c r="Q3896" s="4"/>
      <c r="R3896" s="4"/>
      <c r="S3896" s="4"/>
      <c r="T3896" s="4"/>
      <c r="U3896" s="4"/>
      <c r="V3896" s="4"/>
      <c r="W3896" s="4"/>
      <c r="X3896" s="4"/>
      <c r="Y3896" s="4"/>
      <c r="Z3896" s="4"/>
      <c r="AA3896" s="4"/>
      <c r="AB3896" s="5"/>
    </row>
    <row r="3897" spans="1:28" x14ac:dyDescent="0.35">
      <c r="A3897" s="3"/>
      <c r="B3897" s="4"/>
      <c r="C3897" s="4"/>
      <c r="D3897" s="4"/>
      <c r="E3897" s="4"/>
      <c r="F3897" s="4"/>
      <c r="G3897" s="4"/>
      <c r="H3897" s="4"/>
      <c r="I3897" s="4"/>
      <c r="J3897" s="4"/>
      <c r="K3897" s="4"/>
      <c r="L3897" s="4"/>
      <c r="M3897" s="4"/>
      <c r="N3897" s="4"/>
      <c r="O3897" s="4"/>
      <c r="P3897" s="4"/>
      <c r="Q3897" s="4"/>
      <c r="R3897" s="4"/>
      <c r="S3897" s="4"/>
      <c r="T3897" s="4"/>
      <c r="U3897" s="4"/>
      <c r="V3897" s="4"/>
      <c r="W3897" s="4"/>
      <c r="X3897" s="4"/>
      <c r="Y3897" s="4"/>
      <c r="Z3897" s="4"/>
      <c r="AA3897" s="4"/>
      <c r="AB3897" s="5"/>
    </row>
    <row r="3898" spans="1:28" x14ac:dyDescent="0.35">
      <c r="A3898" s="3"/>
      <c r="B3898" s="4"/>
      <c r="C3898" s="4"/>
      <c r="D3898" s="4"/>
      <c r="E3898" s="4"/>
      <c r="F3898" s="4"/>
      <c r="G3898" s="4"/>
      <c r="H3898" s="4"/>
      <c r="I3898" s="4"/>
      <c r="J3898" s="4"/>
      <c r="K3898" s="4"/>
      <c r="L3898" s="4"/>
      <c r="M3898" s="4"/>
      <c r="N3898" s="4"/>
      <c r="O3898" s="4"/>
      <c r="P3898" s="4"/>
      <c r="Q3898" s="4"/>
      <c r="R3898" s="4"/>
      <c r="S3898" s="4"/>
      <c r="T3898" s="4"/>
      <c r="U3898" s="4"/>
      <c r="V3898" s="4"/>
      <c r="W3898" s="4"/>
      <c r="X3898" s="4"/>
      <c r="Y3898" s="4"/>
      <c r="Z3898" s="4"/>
      <c r="AA3898" s="4"/>
      <c r="AB3898" s="5"/>
    </row>
    <row r="3899" spans="1:28" x14ac:dyDescent="0.35">
      <c r="A3899" s="3"/>
      <c r="B3899" s="4"/>
      <c r="C3899" s="4"/>
      <c r="D3899" s="4"/>
      <c r="E3899" s="4"/>
      <c r="F3899" s="4"/>
      <c r="G3899" s="4"/>
      <c r="H3899" s="4"/>
      <c r="I3899" s="4"/>
      <c r="J3899" s="4"/>
      <c r="K3899" s="4"/>
      <c r="L3899" s="4"/>
      <c r="M3899" s="4"/>
      <c r="N3899" s="4"/>
      <c r="O3899" s="4"/>
      <c r="P3899" s="4"/>
      <c r="Q3899" s="4"/>
      <c r="R3899" s="4"/>
      <c r="S3899" s="4"/>
      <c r="T3899" s="4"/>
      <c r="U3899" s="4"/>
      <c r="V3899" s="4"/>
      <c r="W3899" s="4"/>
      <c r="X3899" s="4"/>
      <c r="Y3899" s="4"/>
      <c r="Z3899" s="4"/>
      <c r="AA3899" s="4"/>
      <c r="AB3899" s="5"/>
    </row>
    <row r="3900" spans="1:28" x14ac:dyDescent="0.35">
      <c r="A3900" s="3"/>
      <c r="B3900" s="4"/>
      <c r="C3900" s="4"/>
      <c r="D3900" s="4"/>
      <c r="E3900" s="4"/>
      <c r="F3900" s="4"/>
      <c r="G3900" s="4"/>
      <c r="H3900" s="4"/>
      <c r="I3900" s="4"/>
      <c r="J3900" s="4"/>
      <c r="K3900" s="4"/>
      <c r="L3900" s="4"/>
      <c r="M3900" s="4"/>
      <c r="N3900" s="4"/>
      <c r="O3900" s="4"/>
      <c r="P3900" s="4"/>
      <c r="Q3900" s="4"/>
      <c r="R3900" s="4"/>
      <c r="S3900" s="4"/>
      <c r="T3900" s="4"/>
      <c r="U3900" s="4"/>
      <c r="V3900" s="4"/>
      <c r="W3900" s="4"/>
      <c r="X3900" s="4"/>
      <c r="Y3900" s="4"/>
      <c r="Z3900" s="4"/>
      <c r="AA3900" s="4"/>
      <c r="AB3900" s="5"/>
    </row>
    <row r="3901" spans="1:28" x14ac:dyDescent="0.35">
      <c r="A3901" s="3"/>
      <c r="B3901" s="4"/>
      <c r="C3901" s="4"/>
      <c r="D3901" s="4"/>
      <c r="E3901" s="4"/>
      <c r="F3901" s="4"/>
      <c r="G3901" s="4"/>
      <c r="H3901" s="4"/>
      <c r="I3901" s="4"/>
      <c r="J3901" s="4"/>
      <c r="K3901" s="4"/>
      <c r="L3901" s="4"/>
      <c r="M3901" s="4"/>
      <c r="N3901" s="4"/>
      <c r="O3901" s="4"/>
      <c r="P3901" s="4"/>
      <c r="Q3901" s="4"/>
      <c r="R3901" s="4"/>
      <c r="S3901" s="4"/>
      <c r="T3901" s="4"/>
      <c r="U3901" s="4"/>
      <c r="V3901" s="4"/>
      <c r="W3901" s="4"/>
      <c r="X3901" s="4"/>
      <c r="Y3901" s="4"/>
      <c r="Z3901" s="4"/>
      <c r="AA3901" s="4"/>
      <c r="AB3901" s="5"/>
    </row>
    <row r="3902" spans="1:28" x14ac:dyDescent="0.35">
      <c r="A3902" s="3"/>
      <c r="B3902" s="4"/>
      <c r="C3902" s="4"/>
      <c r="D3902" s="4"/>
      <c r="E3902" s="4"/>
      <c r="F3902" s="4"/>
      <c r="G3902" s="4"/>
      <c r="H3902" s="4"/>
      <c r="I3902" s="4"/>
      <c r="J3902" s="4"/>
      <c r="K3902" s="4"/>
      <c r="L3902" s="4"/>
      <c r="M3902" s="4"/>
      <c r="N3902" s="4"/>
      <c r="O3902" s="4"/>
      <c r="P3902" s="4"/>
      <c r="Q3902" s="4"/>
      <c r="R3902" s="4"/>
      <c r="S3902" s="4"/>
      <c r="T3902" s="4"/>
      <c r="U3902" s="4"/>
      <c r="V3902" s="4"/>
      <c r="W3902" s="4"/>
      <c r="X3902" s="4"/>
      <c r="Y3902" s="4"/>
      <c r="Z3902" s="4"/>
      <c r="AA3902" s="4"/>
      <c r="AB3902" s="5"/>
    </row>
    <row r="3903" spans="1:28" x14ac:dyDescent="0.35">
      <c r="A3903" s="3"/>
      <c r="B3903" s="4"/>
      <c r="C3903" s="4"/>
      <c r="D3903" s="4"/>
      <c r="E3903" s="4"/>
      <c r="F3903" s="4"/>
      <c r="G3903" s="4"/>
      <c r="H3903" s="4"/>
      <c r="I3903" s="4"/>
      <c r="J3903" s="4"/>
      <c r="K3903" s="4"/>
      <c r="L3903" s="4"/>
      <c r="M3903" s="4"/>
      <c r="N3903" s="4"/>
      <c r="O3903" s="4"/>
      <c r="P3903" s="4"/>
      <c r="Q3903" s="4"/>
      <c r="R3903" s="4"/>
      <c r="S3903" s="4"/>
      <c r="T3903" s="4"/>
      <c r="U3903" s="4"/>
      <c r="V3903" s="4"/>
      <c r="W3903" s="4"/>
      <c r="X3903" s="4"/>
      <c r="Y3903" s="4"/>
      <c r="Z3903" s="4"/>
      <c r="AA3903" s="4"/>
      <c r="AB3903" s="5"/>
    </row>
    <row r="3904" spans="1:28" x14ac:dyDescent="0.35">
      <c r="A3904" s="3"/>
      <c r="B3904" s="4"/>
      <c r="C3904" s="4"/>
      <c r="D3904" s="4"/>
      <c r="E3904" s="4"/>
      <c r="F3904" s="4"/>
      <c r="G3904" s="4"/>
      <c r="H3904" s="4"/>
      <c r="I3904" s="4"/>
      <c r="J3904" s="4"/>
      <c r="K3904" s="4"/>
      <c r="L3904" s="4"/>
      <c r="M3904" s="4"/>
      <c r="N3904" s="4"/>
      <c r="O3904" s="4"/>
      <c r="P3904" s="4"/>
      <c r="Q3904" s="4"/>
      <c r="R3904" s="4"/>
      <c r="S3904" s="4"/>
      <c r="T3904" s="4"/>
      <c r="U3904" s="4"/>
      <c r="V3904" s="4"/>
      <c r="W3904" s="4"/>
      <c r="X3904" s="4"/>
      <c r="Y3904" s="4"/>
      <c r="Z3904" s="4"/>
      <c r="AA3904" s="4"/>
      <c r="AB3904" s="5"/>
    </row>
    <row r="3905" spans="1:28" x14ac:dyDescent="0.35">
      <c r="A3905" s="3"/>
      <c r="B3905" s="4"/>
      <c r="C3905" s="4"/>
      <c r="D3905" s="4"/>
      <c r="E3905" s="4"/>
      <c r="F3905" s="4"/>
      <c r="G3905" s="4"/>
      <c r="H3905" s="4"/>
      <c r="I3905" s="4"/>
      <c r="J3905" s="4"/>
      <c r="K3905" s="4"/>
      <c r="L3905" s="4"/>
      <c r="M3905" s="4"/>
      <c r="N3905" s="4"/>
      <c r="O3905" s="4"/>
      <c r="P3905" s="4"/>
      <c r="Q3905" s="4"/>
      <c r="R3905" s="4"/>
      <c r="S3905" s="4"/>
      <c r="T3905" s="4"/>
      <c r="U3905" s="4"/>
      <c r="V3905" s="4"/>
      <c r="W3905" s="4"/>
      <c r="X3905" s="4"/>
      <c r="Y3905" s="4"/>
      <c r="Z3905" s="4"/>
      <c r="AA3905" s="4"/>
      <c r="AB3905" s="5"/>
    </row>
    <row r="3906" spans="1:28" x14ac:dyDescent="0.35">
      <c r="A3906" s="3"/>
      <c r="B3906" s="4"/>
      <c r="C3906" s="4"/>
      <c r="D3906" s="4"/>
      <c r="E3906" s="4"/>
      <c r="F3906" s="4"/>
      <c r="G3906" s="4"/>
      <c r="H3906" s="4"/>
      <c r="I3906" s="4"/>
      <c r="J3906" s="4"/>
      <c r="K3906" s="4"/>
      <c r="L3906" s="4"/>
      <c r="M3906" s="4"/>
      <c r="N3906" s="4"/>
      <c r="O3906" s="4"/>
      <c r="P3906" s="4"/>
      <c r="Q3906" s="4"/>
      <c r="R3906" s="4"/>
      <c r="S3906" s="4"/>
      <c r="T3906" s="4"/>
      <c r="U3906" s="4"/>
      <c r="V3906" s="4"/>
      <c r="W3906" s="4"/>
      <c r="X3906" s="4"/>
      <c r="Y3906" s="4"/>
      <c r="Z3906" s="4"/>
      <c r="AA3906" s="4"/>
      <c r="AB3906" s="5"/>
    </row>
    <row r="3907" spans="1:28" x14ac:dyDescent="0.35">
      <c r="A3907" s="3"/>
      <c r="B3907" s="4"/>
      <c r="C3907" s="4"/>
      <c r="D3907" s="4"/>
      <c r="E3907" s="4"/>
      <c r="F3907" s="4"/>
      <c r="G3907" s="4"/>
      <c r="H3907" s="4"/>
      <c r="I3907" s="4"/>
      <c r="J3907" s="4"/>
      <c r="K3907" s="4"/>
      <c r="L3907" s="4"/>
      <c r="M3907" s="4"/>
      <c r="N3907" s="4"/>
      <c r="O3907" s="4"/>
      <c r="P3907" s="4"/>
      <c r="Q3907" s="4"/>
      <c r="R3907" s="4"/>
      <c r="S3907" s="4"/>
      <c r="T3907" s="4"/>
      <c r="U3907" s="4"/>
      <c r="V3907" s="4"/>
      <c r="W3907" s="4"/>
      <c r="X3907" s="4"/>
      <c r="Y3907" s="4"/>
      <c r="Z3907" s="4"/>
      <c r="AA3907" s="4"/>
      <c r="AB3907" s="5"/>
    </row>
    <row r="3908" spans="1:28" x14ac:dyDescent="0.35">
      <c r="A3908" s="3"/>
      <c r="B3908" s="4"/>
      <c r="C3908" s="4"/>
      <c r="D3908" s="4"/>
      <c r="E3908" s="4"/>
      <c r="F3908" s="4"/>
      <c r="G3908" s="4"/>
      <c r="H3908" s="4"/>
      <c r="I3908" s="4"/>
      <c r="J3908" s="4"/>
      <c r="K3908" s="4"/>
      <c r="L3908" s="4"/>
      <c r="M3908" s="4"/>
      <c r="N3908" s="4"/>
      <c r="O3908" s="4"/>
      <c r="P3908" s="4"/>
      <c r="Q3908" s="4"/>
      <c r="R3908" s="4"/>
      <c r="S3908" s="4"/>
      <c r="T3908" s="4"/>
      <c r="U3908" s="4"/>
      <c r="V3908" s="4"/>
      <c r="W3908" s="4"/>
      <c r="X3908" s="4"/>
      <c r="Y3908" s="4"/>
      <c r="Z3908" s="4"/>
      <c r="AA3908" s="4"/>
      <c r="AB3908" s="5"/>
    </row>
    <row r="3909" spans="1:28" x14ac:dyDescent="0.35">
      <c r="A3909" s="3"/>
      <c r="B3909" s="4"/>
      <c r="C3909" s="4"/>
      <c r="D3909" s="4"/>
      <c r="E3909" s="4"/>
      <c r="F3909" s="4"/>
      <c r="G3909" s="4"/>
      <c r="H3909" s="4"/>
      <c r="I3909" s="4"/>
      <c r="J3909" s="4"/>
      <c r="K3909" s="4"/>
      <c r="L3909" s="4"/>
      <c r="M3909" s="4"/>
      <c r="N3909" s="4"/>
      <c r="O3909" s="4"/>
      <c r="P3909" s="4"/>
      <c r="Q3909" s="4"/>
      <c r="R3909" s="4"/>
      <c r="S3909" s="4"/>
      <c r="T3909" s="4"/>
      <c r="U3909" s="4"/>
      <c r="V3909" s="4"/>
      <c r="W3909" s="4"/>
      <c r="X3909" s="4"/>
      <c r="Y3909" s="4"/>
      <c r="Z3909" s="4"/>
      <c r="AA3909" s="4"/>
      <c r="AB3909" s="5"/>
    </row>
    <row r="3910" spans="1:28" x14ac:dyDescent="0.35">
      <c r="A3910" s="3"/>
      <c r="B3910" s="4"/>
      <c r="C3910" s="4"/>
      <c r="D3910" s="4"/>
      <c r="E3910" s="4"/>
      <c r="F3910" s="4"/>
      <c r="G3910" s="4"/>
      <c r="H3910" s="4"/>
      <c r="I3910" s="4"/>
      <c r="J3910" s="4"/>
      <c r="K3910" s="4"/>
      <c r="L3910" s="4"/>
      <c r="M3910" s="4"/>
      <c r="N3910" s="4"/>
      <c r="O3910" s="4"/>
      <c r="P3910" s="4"/>
      <c r="Q3910" s="4"/>
      <c r="R3910" s="4"/>
      <c r="S3910" s="4"/>
      <c r="T3910" s="4"/>
      <c r="U3910" s="4"/>
      <c r="V3910" s="4"/>
      <c r="W3910" s="4"/>
      <c r="X3910" s="4"/>
      <c r="Y3910" s="4"/>
      <c r="Z3910" s="4"/>
      <c r="AA3910" s="4"/>
      <c r="AB3910" s="5"/>
    </row>
    <row r="3911" spans="1:28" x14ac:dyDescent="0.35">
      <c r="A3911" s="3"/>
      <c r="B3911" s="4"/>
      <c r="C3911" s="4"/>
      <c r="D3911" s="4"/>
      <c r="E3911" s="4"/>
      <c r="F3911" s="4"/>
      <c r="G3911" s="4"/>
      <c r="H3911" s="4"/>
      <c r="I3911" s="4"/>
      <c r="J3911" s="4"/>
      <c r="K3911" s="4"/>
      <c r="L3911" s="4"/>
      <c r="M3911" s="4"/>
      <c r="N3911" s="4"/>
      <c r="O3911" s="4"/>
      <c r="P3911" s="4"/>
      <c r="Q3911" s="4"/>
      <c r="R3911" s="4"/>
      <c r="S3911" s="4"/>
      <c r="T3911" s="4"/>
      <c r="U3911" s="4"/>
      <c r="V3911" s="4"/>
      <c r="W3911" s="4"/>
      <c r="X3911" s="4"/>
      <c r="Y3911" s="4"/>
      <c r="Z3911" s="4"/>
      <c r="AA3911" s="4"/>
      <c r="AB3911" s="5"/>
    </row>
    <row r="3912" spans="1:28" x14ac:dyDescent="0.35">
      <c r="A3912" s="3"/>
      <c r="B3912" s="4"/>
      <c r="C3912" s="4"/>
      <c r="D3912" s="4"/>
      <c r="E3912" s="4"/>
      <c r="F3912" s="4"/>
      <c r="G3912" s="4"/>
      <c r="H3912" s="4"/>
      <c r="I3912" s="4"/>
      <c r="J3912" s="4"/>
      <c r="K3912" s="4"/>
      <c r="L3912" s="4"/>
      <c r="M3912" s="4"/>
      <c r="N3912" s="4"/>
      <c r="O3912" s="4"/>
      <c r="P3912" s="4"/>
      <c r="Q3912" s="4"/>
      <c r="R3912" s="4"/>
      <c r="S3912" s="4"/>
      <c r="T3912" s="4"/>
      <c r="U3912" s="4"/>
      <c r="V3912" s="4"/>
      <c r="W3912" s="4"/>
      <c r="X3912" s="4"/>
      <c r="Y3912" s="4"/>
      <c r="Z3912" s="4"/>
      <c r="AA3912" s="4"/>
      <c r="AB3912" s="5"/>
    </row>
    <row r="3913" spans="1:28" x14ac:dyDescent="0.35">
      <c r="A3913" s="3"/>
      <c r="B3913" s="4"/>
      <c r="C3913" s="4"/>
      <c r="D3913" s="4"/>
      <c r="E3913" s="4"/>
      <c r="F3913" s="4"/>
      <c r="G3913" s="4"/>
      <c r="H3913" s="4"/>
      <c r="I3913" s="4"/>
      <c r="J3913" s="4"/>
      <c r="K3913" s="4"/>
      <c r="L3913" s="4"/>
      <c r="M3913" s="4"/>
      <c r="N3913" s="4"/>
      <c r="O3913" s="4"/>
      <c r="P3913" s="4"/>
      <c r="Q3913" s="4"/>
      <c r="R3913" s="4"/>
      <c r="S3913" s="4"/>
      <c r="T3913" s="4"/>
      <c r="U3913" s="4"/>
      <c r="V3913" s="4"/>
      <c r="W3913" s="4"/>
      <c r="X3913" s="4"/>
      <c r="Y3913" s="4"/>
      <c r="Z3913" s="4"/>
      <c r="AA3913" s="4"/>
      <c r="AB3913" s="5"/>
    </row>
    <row r="3914" spans="1:28" x14ac:dyDescent="0.35">
      <c r="A3914" s="3"/>
      <c r="B3914" s="4"/>
      <c r="C3914" s="4"/>
      <c r="D3914" s="4"/>
      <c r="E3914" s="4"/>
      <c r="F3914" s="4"/>
      <c r="G3914" s="4"/>
      <c r="H3914" s="4"/>
      <c r="I3914" s="4"/>
      <c r="J3914" s="4"/>
      <c r="K3914" s="4"/>
      <c r="L3914" s="4"/>
      <c r="M3914" s="4"/>
      <c r="N3914" s="4"/>
      <c r="O3914" s="4"/>
      <c r="P3914" s="4"/>
      <c r="Q3914" s="4"/>
      <c r="R3914" s="4"/>
      <c r="S3914" s="4"/>
      <c r="T3914" s="4"/>
      <c r="U3914" s="4"/>
      <c r="V3914" s="4"/>
      <c r="W3914" s="4"/>
      <c r="X3914" s="4"/>
      <c r="Y3914" s="4"/>
      <c r="Z3914" s="4"/>
      <c r="AA3914" s="4"/>
      <c r="AB3914" s="5"/>
    </row>
    <row r="3915" spans="1:28" x14ac:dyDescent="0.35">
      <c r="A3915" s="3"/>
      <c r="B3915" s="4"/>
      <c r="C3915" s="4"/>
      <c r="D3915" s="4"/>
      <c r="E3915" s="4"/>
      <c r="F3915" s="4"/>
      <c r="G3915" s="4"/>
      <c r="H3915" s="4"/>
      <c r="I3915" s="4"/>
      <c r="J3915" s="4"/>
      <c r="K3915" s="4"/>
      <c r="L3915" s="4"/>
      <c r="M3915" s="4"/>
      <c r="N3915" s="4"/>
      <c r="O3915" s="4"/>
      <c r="P3915" s="4"/>
      <c r="Q3915" s="4"/>
      <c r="R3915" s="4"/>
      <c r="S3915" s="4"/>
      <c r="T3915" s="4"/>
      <c r="U3915" s="4"/>
      <c r="V3915" s="4"/>
      <c r="W3915" s="4"/>
      <c r="X3915" s="4"/>
      <c r="Y3915" s="4"/>
      <c r="Z3915" s="4"/>
      <c r="AA3915" s="4"/>
      <c r="AB3915" s="5"/>
    </row>
    <row r="3916" spans="1:28" x14ac:dyDescent="0.35">
      <c r="A3916" s="3"/>
      <c r="B3916" s="4"/>
      <c r="C3916" s="4"/>
      <c r="D3916" s="4"/>
      <c r="E3916" s="4"/>
      <c r="F3916" s="4"/>
      <c r="G3916" s="4"/>
      <c r="H3916" s="4"/>
      <c r="I3916" s="4"/>
      <c r="J3916" s="4"/>
      <c r="K3916" s="4"/>
      <c r="L3916" s="4"/>
      <c r="M3916" s="4"/>
      <c r="N3916" s="4"/>
      <c r="O3916" s="4"/>
      <c r="P3916" s="4"/>
      <c r="Q3916" s="4"/>
      <c r="R3916" s="4"/>
      <c r="S3916" s="4"/>
      <c r="T3916" s="4"/>
      <c r="U3916" s="4"/>
      <c r="V3916" s="4"/>
      <c r="W3916" s="4"/>
      <c r="X3916" s="4"/>
      <c r="Y3916" s="4"/>
      <c r="Z3916" s="4"/>
      <c r="AA3916" s="4"/>
      <c r="AB3916" s="5"/>
    </row>
    <row r="3917" spans="1:28" x14ac:dyDescent="0.35">
      <c r="A3917" s="3"/>
      <c r="B3917" s="4"/>
      <c r="C3917" s="4"/>
      <c r="D3917" s="4"/>
      <c r="E3917" s="4"/>
      <c r="F3917" s="4"/>
      <c r="G3917" s="4"/>
      <c r="H3917" s="4"/>
      <c r="I3917" s="4"/>
      <c r="J3917" s="4"/>
      <c r="K3917" s="4"/>
      <c r="L3917" s="4"/>
      <c r="M3917" s="4"/>
      <c r="N3917" s="4"/>
      <c r="O3917" s="4"/>
      <c r="P3917" s="4"/>
      <c r="Q3917" s="4"/>
      <c r="R3917" s="4"/>
      <c r="S3917" s="4"/>
      <c r="T3917" s="4"/>
      <c r="U3917" s="4"/>
      <c r="V3917" s="4"/>
      <c r="W3917" s="4"/>
      <c r="X3917" s="4"/>
      <c r="Y3917" s="4"/>
      <c r="Z3917" s="4"/>
      <c r="AA3917" s="4"/>
      <c r="AB3917" s="5"/>
    </row>
    <row r="3918" spans="1:28" x14ac:dyDescent="0.35">
      <c r="A3918" s="3"/>
      <c r="B3918" s="4"/>
      <c r="C3918" s="4"/>
      <c r="D3918" s="4"/>
      <c r="E3918" s="4"/>
      <c r="F3918" s="4"/>
      <c r="G3918" s="4"/>
      <c r="H3918" s="4"/>
      <c r="I3918" s="4"/>
      <c r="J3918" s="4"/>
      <c r="K3918" s="4"/>
      <c r="L3918" s="4"/>
      <c r="M3918" s="4"/>
      <c r="N3918" s="4"/>
      <c r="O3918" s="4"/>
      <c r="P3918" s="4"/>
      <c r="Q3918" s="4"/>
      <c r="R3918" s="4"/>
      <c r="S3918" s="4"/>
      <c r="T3918" s="4"/>
      <c r="U3918" s="4"/>
      <c r="V3918" s="4"/>
      <c r="W3918" s="4"/>
      <c r="X3918" s="4"/>
      <c r="Y3918" s="4"/>
      <c r="Z3918" s="4"/>
      <c r="AA3918" s="4"/>
      <c r="AB3918" s="5"/>
    </row>
    <row r="3919" spans="1:28" x14ac:dyDescent="0.35">
      <c r="A3919" s="3"/>
      <c r="B3919" s="4"/>
      <c r="C3919" s="4"/>
      <c r="D3919" s="4"/>
      <c r="E3919" s="4"/>
      <c r="F3919" s="4"/>
      <c r="G3919" s="4"/>
      <c r="H3919" s="4"/>
      <c r="I3919" s="4"/>
      <c r="J3919" s="4"/>
      <c r="K3919" s="4"/>
      <c r="L3919" s="4"/>
      <c r="M3919" s="4"/>
      <c r="N3919" s="4"/>
      <c r="O3919" s="4"/>
      <c r="P3919" s="4"/>
      <c r="Q3919" s="4"/>
      <c r="R3919" s="4"/>
      <c r="S3919" s="4"/>
      <c r="T3919" s="4"/>
      <c r="U3919" s="4"/>
      <c r="V3919" s="4"/>
      <c r="W3919" s="4"/>
      <c r="X3919" s="4"/>
      <c r="Y3919" s="4"/>
      <c r="Z3919" s="4"/>
      <c r="AA3919" s="4"/>
      <c r="AB3919" s="5"/>
    </row>
    <row r="3920" spans="1:28" x14ac:dyDescent="0.35">
      <c r="A3920" s="3"/>
      <c r="B3920" s="4"/>
      <c r="C3920" s="4"/>
      <c r="D3920" s="4"/>
      <c r="E3920" s="4"/>
      <c r="F3920" s="4"/>
      <c r="G3920" s="4"/>
      <c r="H3920" s="4"/>
      <c r="I3920" s="4"/>
      <c r="J3920" s="4"/>
      <c r="K3920" s="4"/>
      <c r="L3920" s="4"/>
      <c r="M3920" s="4"/>
      <c r="N3920" s="4"/>
      <c r="O3920" s="4"/>
      <c r="P3920" s="4"/>
      <c r="Q3920" s="4"/>
      <c r="R3920" s="4"/>
      <c r="S3920" s="4"/>
      <c r="T3920" s="4"/>
      <c r="U3920" s="4"/>
      <c r="V3920" s="4"/>
      <c r="W3920" s="4"/>
      <c r="X3920" s="4"/>
      <c r="Y3920" s="4"/>
      <c r="Z3920" s="4"/>
      <c r="AA3920" s="4"/>
      <c r="AB3920" s="5"/>
    </row>
    <row r="3921" spans="1:28" x14ac:dyDescent="0.35">
      <c r="A3921" s="3"/>
      <c r="B3921" s="4"/>
      <c r="C3921" s="4"/>
      <c r="D3921" s="4"/>
      <c r="E3921" s="4"/>
      <c r="F3921" s="4"/>
      <c r="G3921" s="4"/>
      <c r="H3921" s="4"/>
      <c r="I3921" s="4"/>
      <c r="J3921" s="4"/>
      <c r="K3921" s="4"/>
      <c r="L3921" s="4"/>
      <c r="M3921" s="4"/>
      <c r="N3921" s="4"/>
      <c r="O3921" s="4"/>
      <c r="P3921" s="4"/>
      <c r="Q3921" s="4"/>
      <c r="R3921" s="4"/>
      <c r="S3921" s="4"/>
      <c r="T3921" s="4"/>
      <c r="U3921" s="4"/>
      <c r="V3921" s="4"/>
      <c r="W3921" s="4"/>
      <c r="X3921" s="4"/>
      <c r="Y3921" s="4"/>
      <c r="Z3921" s="4"/>
      <c r="AA3921" s="4"/>
      <c r="AB3921" s="5"/>
    </row>
    <row r="3922" spans="1:28" x14ac:dyDescent="0.35">
      <c r="A3922" s="3"/>
      <c r="B3922" s="4"/>
      <c r="C3922" s="4"/>
      <c r="D3922" s="4"/>
      <c r="E3922" s="4"/>
      <c r="F3922" s="4"/>
      <c r="G3922" s="4"/>
      <c r="H3922" s="4"/>
      <c r="I3922" s="4"/>
      <c r="J3922" s="4"/>
      <c r="K3922" s="4"/>
      <c r="L3922" s="4"/>
      <c r="M3922" s="4"/>
      <c r="N3922" s="4"/>
      <c r="O3922" s="4"/>
      <c r="P3922" s="4"/>
      <c r="Q3922" s="4"/>
      <c r="R3922" s="4"/>
      <c r="S3922" s="4"/>
      <c r="T3922" s="4"/>
      <c r="U3922" s="4"/>
      <c r="V3922" s="4"/>
      <c r="W3922" s="4"/>
      <c r="X3922" s="4"/>
      <c r="Y3922" s="4"/>
      <c r="Z3922" s="4"/>
      <c r="AA3922" s="4"/>
      <c r="AB3922" s="5"/>
    </row>
    <row r="3923" spans="1:28" x14ac:dyDescent="0.35">
      <c r="A3923" s="3"/>
      <c r="B3923" s="4"/>
      <c r="C3923" s="4"/>
      <c r="D3923" s="4"/>
      <c r="E3923" s="4"/>
      <c r="F3923" s="4"/>
      <c r="G3923" s="4"/>
      <c r="H3923" s="4"/>
      <c r="I3923" s="4"/>
      <c r="J3923" s="4"/>
      <c r="K3923" s="4"/>
      <c r="L3923" s="4"/>
      <c r="M3923" s="4"/>
      <c r="N3923" s="4"/>
      <c r="O3923" s="4"/>
      <c r="P3923" s="4"/>
      <c r="Q3923" s="4"/>
      <c r="R3923" s="4"/>
      <c r="S3923" s="4"/>
      <c r="T3923" s="4"/>
      <c r="U3923" s="4"/>
      <c r="V3923" s="4"/>
      <c r="W3923" s="4"/>
      <c r="X3923" s="4"/>
      <c r="Y3923" s="4"/>
      <c r="Z3923" s="4"/>
      <c r="AA3923" s="4"/>
      <c r="AB3923" s="5"/>
    </row>
    <row r="3924" spans="1:28" x14ac:dyDescent="0.35">
      <c r="A3924" s="3"/>
      <c r="B3924" s="4"/>
      <c r="C3924" s="4"/>
      <c r="D3924" s="4"/>
      <c r="E3924" s="4"/>
      <c r="F3924" s="4"/>
      <c r="G3924" s="4"/>
      <c r="H3924" s="4"/>
      <c r="I3924" s="4"/>
      <c r="J3924" s="4"/>
      <c r="K3924" s="4"/>
      <c r="L3924" s="4"/>
      <c r="M3924" s="4"/>
      <c r="N3924" s="4"/>
      <c r="O3924" s="4"/>
      <c r="P3924" s="4"/>
      <c r="Q3924" s="4"/>
      <c r="R3924" s="4"/>
      <c r="S3924" s="4"/>
      <c r="T3924" s="4"/>
      <c r="U3924" s="4"/>
      <c r="V3924" s="4"/>
      <c r="W3924" s="4"/>
      <c r="X3924" s="4"/>
      <c r="Y3924" s="4"/>
      <c r="Z3924" s="4"/>
      <c r="AA3924" s="4"/>
      <c r="AB3924" s="5"/>
    </row>
    <row r="3925" spans="1:28" x14ac:dyDescent="0.35">
      <c r="A3925" s="3"/>
      <c r="B3925" s="4"/>
      <c r="C3925" s="4"/>
      <c r="D3925" s="4"/>
      <c r="E3925" s="4"/>
      <c r="F3925" s="4"/>
      <c r="G3925" s="4"/>
      <c r="H3925" s="4"/>
      <c r="I3925" s="4"/>
      <c r="J3925" s="4"/>
      <c r="K3925" s="4"/>
      <c r="L3925" s="4"/>
      <c r="M3925" s="4"/>
      <c r="N3925" s="4"/>
      <c r="O3925" s="4"/>
      <c r="P3925" s="4"/>
      <c r="Q3925" s="4"/>
      <c r="R3925" s="4"/>
      <c r="S3925" s="4"/>
      <c r="T3925" s="4"/>
      <c r="U3925" s="4"/>
      <c r="V3925" s="4"/>
      <c r="W3925" s="4"/>
      <c r="X3925" s="4"/>
      <c r="Y3925" s="4"/>
      <c r="Z3925" s="4"/>
      <c r="AA3925" s="4"/>
      <c r="AB3925" s="5"/>
    </row>
    <row r="3926" spans="1:28" x14ac:dyDescent="0.35">
      <c r="A3926" s="3"/>
      <c r="B3926" s="4"/>
      <c r="C3926" s="4"/>
      <c r="D3926" s="4"/>
      <c r="E3926" s="4"/>
      <c r="F3926" s="4"/>
      <c r="G3926" s="4"/>
      <c r="H3926" s="4"/>
      <c r="I3926" s="4"/>
      <c r="J3926" s="4"/>
      <c r="K3926" s="4"/>
      <c r="L3926" s="4"/>
      <c r="M3926" s="4"/>
      <c r="N3926" s="4"/>
      <c r="O3926" s="4"/>
      <c r="P3926" s="4"/>
      <c r="Q3926" s="4"/>
      <c r="R3926" s="4"/>
      <c r="S3926" s="4"/>
      <c r="T3926" s="4"/>
      <c r="U3926" s="4"/>
      <c r="V3926" s="4"/>
      <c r="W3926" s="4"/>
      <c r="X3926" s="4"/>
      <c r="Y3926" s="4"/>
      <c r="Z3926" s="4"/>
      <c r="AA3926" s="4"/>
      <c r="AB3926" s="5"/>
    </row>
    <row r="3927" spans="1:28" x14ac:dyDescent="0.35">
      <c r="A3927" s="3"/>
      <c r="B3927" s="4"/>
      <c r="C3927" s="4"/>
      <c r="D3927" s="4"/>
      <c r="E3927" s="4"/>
      <c r="F3927" s="4"/>
      <c r="G3927" s="4"/>
      <c r="H3927" s="4"/>
      <c r="I3927" s="4"/>
      <c r="J3927" s="4"/>
      <c r="K3927" s="4"/>
      <c r="L3927" s="4"/>
      <c r="M3927" s="4"/>
      <c r="N3927" s="4"/>
      <c r="O3927" s="4"/>
      <c r="P3927" s="4"/>
      <c r="Q3927" s="4"/>
      <c r="R3927" s="4"/>
      <c r="S3927" s="4"/>
      <c r="T3927" s="4"/>
      <c r="U3927" s="4"/>
      <c r="V3927" s="4"/>
      <c r="W3927" s="4"/>
      <c r="X3927" s="4"/>
      <c r="Y3927" s="4"/>
      <c r="Z3927" s="4"/>
      <c r="AA3927" s="4"/>
      <c r="AB3927" s="5"/>
    </row>
    <row r="3928" spans="1:28" x14ac:dyDescent="0.35">
      <c r="A3928" s="3"/>
      <c r="B3928" s="4"/>
      <c r="C3928" s="4"/>
      <c r="D3928" s="4"/>
      <c r="E3928" s="4"/>
      <c r="F3928" s="4"/>
      <c r="G3928" s="4"/>
      <c r="H3928" s="4"/>
      <c r="I3928" s="4"/>
      <c r="J3928" s="4"/>
      <c r="K3928" s="4"/>
      <c r="L3928" s="4"/>
      <c r="M3928" s="4"/>
      <c r="N3928" s="4"/>
      <c r="O3928" s="4"/>
      <c r="P3928" s="4"/>
      <c r="Q3928" s="4"/>
      <c r="R3928" s="4"/>
      <c r="S3928" s="4"/>
      <c r="T3928" s="4"/>
      <c r="U3928" s="4"/>
      <c r="V3928" s="4"/>
      <c r="W3928" s="4"/>
      <c r="X3928" s="4"/>
      <c r="Y3928" s="4"/>
      <c r="Z3928" s="4"/>
      <c r="AA3928" s="4"/>
      <c r="AB3928" s="5"/>
    </row>
    <row r="3929" spans="1:28" x14ac:dyDescent="0.35">
      <c r="A3929" s="3"/>
      <c r="B3929" s="4"/>
      <c r="C3929" s="4"/>
      <c r="D3929" s="4"/>
      <c r="E3929" s="4"/>
      <c r="F3929" s="4"/>
      <c r="G3929" s="4"/>
      <c r="H3929" s="4"/>
      <c r="I3929" s="4"/>
      <c r="J3929" s="4"/>
      <c r="K3929" s="4"/>
      <c r="L3929" s="4"/>
      <c r="M3929" s="4"/>
      <c r="N3929" s="4"/>
      <c r="O3929" s="4"/>
      <c r="P3929" s="4"/>
      <c r="Q3929" s="4"/>
      <c r="R3929" s="4"/>
      <c r="S3929" s="4"/>
      <c r="T3929" s="4"/>
      <c r="U3929" s="4"/>
      <c r="V3929" s="4"/>
      <c r="W3929" s="4"/>
      <c r="X3929" s="4"/>
      <c r="Y3929" s="4"/>
      <c r="Z3929" s="4"/>
      <c r="AA3929" s="4"/>
      <c r="AB3929" s="5"/>
    </row>
    <row r="3930" spans="1:28" x14ac:dyDescent="0.35">
      <c r="A3930" s="3"/>
      <c r="B3930" s="4"/>
      <c r="C3930" s="4"/>
      <c r="D3930" s="4"/>
      <c r="E3930" s="4"/>
      <c r="F3930" s="4"/>
      <c r="G3930" s="4"/>
      <c r="H3930" s="4"/>
      <c r="I3930" s="4"/>
      <c r="J3930" s="4"/>
      <c r="K3930" s="4"/>
      <c r="L3930" s="4"/>
      <c r="M3930" s="4"/>
      <c r="N3930" s="4"/>
      <c r="O3930" s="4"/>
      <c r="P3930" s="4"/>
      <c r="Q3930" s="4"/>
      <c r="R3930" s="4"/>
      <c r="S3930" s="4"/>
      <c r="T3930" s="4"/>
      <c r="U3930" s="4"/>
      <c r="V3930" s="4"/>
      <c r="W3930" s="4"/>
      <c r="X3930" s="4"/>
      <c r="Y3930" s="4"/>
      <c r="Z3930" s="4"/>
      <c r="AA3930" s="4"/>
      <c r="AB3930" s="5"/>
    </row>
    <row r="3931" spans="1:28" x14ac:dyDescent="0.35">
      <c r="A3931" s="3"/>
      <c r="B3931" s="4"/>
      <c r="C3931" s="4"/>
      <c r="D3931" s="4"/>
      <c r="E3931" s="4"/>
      <c r="F3931" s="4"/>
      <c r="G3931" s="4"/>
      <c r="H3931" s="4"/>
      <c r="I3931" s="4"/>
      <c r="J3931" s="4"/>
      <c r="K3931" s="4"/>
      <c r="L3931" s="4"/>
      <c r="M3931" s="4"/>
      <c r="N3931" s="4"/>
      <c r="O3931" s="4"/>
      <c r="P3931" s="4"/>
      <c r="Q3931" s="4"/>
      <c r="R3931" s="4"/>
      <c r="S3931" s="4"/>
      <c r="T3931" s="4"/>
      <c r="U3931" s="4"/>
      <c r="V3931" s="4"/>
      <c r="W3931" s="4"/>
      <c r="X3931" s="4"/>
      <c r="Y3931" s="4"/>
      <c r="Z3931" s="4"/>
      <c r="AA3931" s="4"/>
      <c r="AB3931" s="5"/>
    </row>
    <row r="3932" spans="1:28" x14ac:dyDescent="0.35">
      <c r="A3932" s="3"/>
      <c r="B3932" s="4"/>
      <c r="C3932" s="4"/>
      <c r="D3932" s="4"/>
      <c r="E3932" s="4"/>
      <c r="F3932" s="4"/>
      <c r="G3932" s="4"/>
      <c r="H3932" s="4"/>
      <c r="I3932" s="4"/>
      <c r="J3932" s="4"/>
      <c r="K3932" s="4"/>
      <c r="L3932" s="4"/>
      <c r="M3932" s="4"/>
      <c r="N3932" s="4"/>
      <c r="O3932" s="4"/>
      <c r="P3932" s="4"/>
      <c r="Q3932" s="4"/>
      <c r="R3932" s="4"/>
      <c r="S3932" s="4"/>
      <c r="T3932" s="4"/>
      <c r="U3932" s="4"/>
      <c r="V3932" s="4"/>
      <c r="W3932" s="4"/>
      <c r="X3932" s="4"/>
      <c r="Y3932" s="4"/>
      <c r="Z3932" s="4"/>
      <c r="AA3932" s="4"/>
      <c r="AB3932" s="5"/>
    </row>
    <row r="3933" spans="1:28" x14ac:dyDescent="0.35">
      <c r="A3933" s="3"/>
      <c r="B3933" s="4"/>
      <c r="C3933" s="4"/>
      <c r="D3933" s="4"/>
      <c r="E3933" s="4"/>
      <c r="F3933" s="4"/>
      <c r="G3933" s="4"/>
      <c r="H3933" s="4"/>
      <c r="I3933" s="4"/>
      <c r="J3933" s="4"/>
      <c r="K3933" s="4"/>
      <c r="L3933" s="4"/>
      <c r="M3933" s="4"/>
      <c r="N3933" s="4"/>
      <c r="O3933" s="4"/>
      <c r="P3933" s="4"/>
      <c r="Q3933" s="4"/>
      <c r="R3933" s="4"/>
      <c r="S3933" s="4"/>
      <c r="T3933" s="4"/>
      <c r="U3933" s="4"/>
      <c r="V3933" s="4"/>
      <c r="W3933" s="4"/>
      <c r="X3933" s="4"/>
      <c r="Y3933" s="4"/>
      <c r="Z3933" s="4"/>
      <c r="AA3933" s="4"/>
      <c r="AB3933" s="5"/>
    </row>
    <row r="3934" spans="1:28" x14ac:dyDescent="0.35">
      <c r="A3934" s="3"/>
      <c r="B3934" s="4"/>
      <c r="C3934" s="4"/>
      <c r="D3934" s="4"/>
      <c r="E3934" s="4"/>
      <c r="F3934" s="4"/>
      <c r="G3934" s="4"/>
      <c r="H3934" s="4"/>
      <c r="I3934" s="4"/>
      <c r="J3934" s="4"/>
      <c r="K3934" s="4"/>
      <c r="L3934" s="4"/>
      <c r="M3934" s="4"/>
      <c r="N3934" s="4"/>
      <c r="O3934" s="4"/>
      <c r="P3934" s="4"/>
      <c r="Q3934" s="4"/>
      <c r="R3934" s="4"/>
      <c r="S3934" s="4"/>
      <c r="T3934" s="4"/>
      <c r="U3934" s="4"/>
      <c r="V3934" s="4"/>
      <c r="W3934" s="4"/>
      <c r="X3934" s="4"/>
      <c r="Y3934" s="4"/>
      <c r="Z3934" s="4"/>
      <c r="AA3934" s="4"/>
      <c r="AB3934" s="5"/>
    </row>
    <row r="3935" spans="1:28" x14ac:dyDescent="0.35">
      <c r="A3935" s="3"/>
      <c r="B3935" s="4"/>
      <c r="C3935" s="4"/>
      <c r="D3935" s="4"/>
      <c r="E3935" s="4"/>
      <c r="F3935" s="4"/>
      <c r="G3935" s="4"/>
      <c r="H3935" s="4"/>
      <c r="I3935" s="4"/>
      <c r="J3935" s="4"/>
      <c r="K3935" s="4"/>
      <c r="L3935" s="4"/>
      <c r="M3935" s="4"/>
      <c r="N3935" s="4"/>
      <c r="O3935" s="4"/>
      <c r="P3935" s="4"/>
      <c r="Q3935" s="4"/>
      <c r="R3935" s="4"/>
      <c r="S3935" s="4"/>
      <c r="T3935" s="4"/>
      <c r="U3935" s="4"/>
      <c r="V3935" s="4"/>
      <c r="W3935" s="4"/>
      <c r="X3935" s="4"/>
      <c r="Y3935" s="4"/>
      <c r="Z3935" s="4"/>
      <c r="AA3935" s="4"/>
      <c r="AB3935" s="5"/>
    </row>
    <row r="3936" spans="1:28" x14ac:dyDescent="0.35">
      <c r="A3936" s="3"/>
      <c r="B3936" s="4"/>
      <c r="C3936" s="4"/>
      <c r="D3936" s="4"/>
      <c r="E3936" s="4"/>
      <c r="F3936" s="4"/>
      <c r="G3936" s="4"/>
      <c r="H3936" s="4"/>
      <c r="I3936" s="4"/>
      <c r="J3936" s="4"/>
      <c r="K3936" s="4"/>
      <c r="L3936" s="4"/>
      <c r="M3936" s="4"/>
      <c r="N3936" s="4"/>
      <c r="O3936" s="4"/>
      <c r="P3936" s="4"/>
      <c r="Q3936" s="4"/>
      <c r="R3936" s="4"/>
      <c r="S3936" s="4"/>
      <c r="T3936" s="4"/>
      <c r="U3936" s="4"/>
      <c r="V3936" s="4"/>
      <c r="W3936" s="4"/>
      <c r="X3936" s="4"/>
      <c r="Y3936" s="4"/>
      <c r="Z3936" s="4"/>
      <c r="AA3936" s="4"/>
      <c r="AB3936" s="5"/>
    </row>
    <row r="3937" spans="1:28" x14ac:dyDescent="0.35">
      <c r="A3937" s="3"/>
      <c r="B3937" s="4"/>
      <c r="C3937" s="4"/>
      <c r="D3937" s="4"/>
      <c r="E3937" s="4"/>
      <c r="F3937" s="4"/>
      <c r="G3937" s="4"/>
      <c r="H3937" s="4"/>
      <c r="I3937" s="4"/>
      <c r="J3937" s="4"/>
      <c r="K3937" s="4"/>
      <c r="L3937" s="4"/>
      <c r="M3937" s="4"/>
      <c r="N3937" s="4"/>
      <c r="O3937" s="4"/>
      <c r="P3937" s="4"/>
      <c r="Q3937" s="4"/>
      <c r="R3937" s="4"/>
      <c r="S3937" s="4"/>
      <c r="T3937" s="4"/>
      <c r="U3937" s="4"/>
      <c r="V3937" s="4"/>
      <c r="W3937" s="4"/>
      <c r="X3937" s="4"/>
      <c r="Y3937" s="4"/>
      <c r="Z3937" s="4"/>
      <c r="AA3937" s="4"/>
      <c r="AB3937" s="5"/>
    </row>
    <row r="3938" spans="1:28" x14ac:dyDescent="0.35">
      <c r="A3938" s="3"/>
      <c r="B3938" s="4"/>
      <c r="C3938" s="4"/>
      <c r="D3938" s="4"/>
      <c r="E3938" s="4"/>
      <c r="F3938" s="4"/>
      <c r="G3938" s="4"/>
      <c r="H3938" s="4"/>
      <c r="I3938" s="4"/>
      <c r="J3938" s="4"/>
      <c r="K3938" s="4"/>
      <c r="L3938" s="4"/>
      <c r="M3938" s="4"/>
      <c r="N3938" s="4"/>
      <c r="O3938" s="4"/>
      <c r="P3938" s="4"/>
      <c r="Q3938" s="4"/>
      <c r="R3938" s="4"/>
      <c r="S3938" s="4"/>
      <c r="T3938" s="4"/>
      <c r="U3938" s="4"/>
      <c r="V3938" s="4"/>
      <c r="W3938" s="4"/>
      <c r="X3938" s="4"/>
      <c r="Y3938" s="4"/>
      <c r="Z3938" s="4"/>
      <c r="AA3938" s="4"/>
      <c r="AB3938" s="5"/>
    </row>
    <row r="3939" spans="1:28" x14ac:dyDescent="0.35">
      <c r="A3939" s="3"/>
      <c r="B3939" s="4"/>
      <c r="C3939" s="4"/>
      <c r="D3939" s="4"/>
      <c r="E3939" s="4"/>
      <c r="F3939" s="4"/>
      <c r="G3939" s="4"/>
      <c r="H3939" s="4"/>
      <c r="I3939" s="4"/>
      <c r="J3939" s="4"/>
      <c r="K3939" s="4"/>
      <c r="L3939" s="4"/>
      <c r="M3939" s="4"/>
      <c r="N3939" s="4"/>
      <c r="O3939" s="4"/>
      <c r="P3939" s="4"/>
      <c r="Q3939" s="4"/>
      <c r="R3939" s="4"/>
      <c r="S3939" s="4"/>
      <c r="T3939" s="4"/>
      <c r="U3939" s="4"/>
      <c r="V3939" s="4"/>
      <c r="W3939" s="4"/>
      <c r="X3939" s="4"/>
      <c r="Y3939" s="4"/>
      <c r="Z3939" s="4"/>
      <c r="AA3939" s="4"/>
      <c r="AB3939" s="5"/>
    </row>
    <row r="3940" spans="1:28" x14ac:dyDescent="0.35">
      <c r="A3940" s="3"/>
      <c r="B3940" s="4"/>
      <c r="C3940" s="4"/>
      <c r="D3940" s="4"/>
      <c r="E3940" s="4"/>
      <c r="F3940" s="4"/>
      <c r="G3940" s="4"/>
      <c r="H3940" s="4"/>
      <c r="I3940" s="4"/>
      <c r="J3940" s="4"/>
      <c r="K3940" s="4"/>
      <c r="L3940" s="4"/>
      <c r="M3940" s="4"/>
      <c r="N3940" s="4"/>
      <c r="O3940" s="4"/>
      <c r="P3940" s="4"/>
      <c r="Q3940" s="4"/>
      <c r="R3940" s="4"/>
      <c r="S3940" s="4"/>
      <c r="T3940" s="4"/>
      <c r="U3940" s="4"/>
      <c r="V3940" s="4"/>
      <c r="W3940" s="4"/>
      <c r="X3940" s="4"/>
      <c r="Y3940" s="4"/>
      <c r="Z3940" s="4"/>
      <c r="AA3940" s="4"/>
      <c r="AB3940" s="5"/>
    </row>
    <row r="3941" spans="1:28" x14ac:dyDescent="0.35">
      <c r="A3941" s="3"/>
      <c r="B3941" s="4"/>
      <c r="C3941" s="4"/>
      <c r="D3941" s="4"/>
      <c r="E3941" s="4"/>
      <c r="F3941" s="4"/>
      <c r="G3941" s="4"/>
      <c r="H3941" s="4"/>
      <c r="I3941" s="4"/>
      <c r="J3941" s="4"/>
      <c r="K3941" s="4"/>
      <c r="L3941" s="4"/>
      <c r="M3941" s="4"/>
      <c r="N3941" s="4"/>
      <c r="O3941" s="4"/>
      <c r="P3941" s="4"/>
      <c r="Q3941" s="4"/>
      <c r="R3941" s="4"/>
      <c r="S3941" s="4"/>
      <c r="T3941" s="4"/>
      <c r="U3941" s="4"/>
      <c r="V3941" s="4"/>
      <c r="W3941" s="4"/>
      <c r="X3941" s="4"/>
      <c r="Y3941" s="4"/>
      <c r="Z3941" s="4"/>
      <c r="AA3941" s="4"/>
      <c r="AB3941" s="5"/>
    </row>
    <row r="3942" spans="1:28" x14ac:dyDescent="0.35">
      <c r="A3942" s="3"/>
      <c r="B3942" s="4"/>
      <c r="C3942" s="4"/>
      <c r="D3942" s="4"/>
      <c r="E3942" s="4"/>
      <c r="F3942" s="4"/>
      <c r="G3942" s="4"/>
      <c r="H3942" s="4"/>
      <c r="I3942" s="4"/>
      <c r="J3942" s="4"/>
      <c r="K3942" s="4"/>
      <c r="L3942" s="4"/>
      <c r="M3942" s="4"/>
      <c r="N3942" s="4"/>
      <c r="O3942" s="4"/>
      <c r="P3942" s="4"/>
      <c r="Q3942" s="4"/>
      <c r="R3942" s="4"/>
      <c r="S3942" s="4"/>
      <c r="T3942" s="4"/>
      <c r="U3942" s="4"/>
      <c r="V3942" s="4"/>
      <c r="W3942" s="4"/>
      <c r="X3942" s="4"/>
      <c r="Y3942" s="4"/>
      <c r="Z3942" s="4"/>
      <c r="AA3942" s="4"/>
      <c r="AB3942" s="5"/>
    </row>
    <row r="3943" spans="1:28" x14ac:dyDescent="0.35">
      <c r="A3943" s="3"/>
      <c r="B3943" s="4"/>
      <c r="C3943" s="4"/>
      <c r="D3943" s="4"/>
      <c r="E3943" s="4"/>
      <c r="F3943" s="4"/>
      <c r="G3943" s="4"/>
      <c r="H3943" s="4"/>
      <c r="I3943" s="4"/>
      <c r="J3943" s="4"/>
      <c r="K3943" s="4"/>
      <c r="L3943" s="4"/>
      <c r="M3943" s="4"/>
      <c r="N3943" s="4"/>
      <c r="O3943" s="4"/>
      <c r="P3943" s="4"/>
      <c r="Q3943" s="4"/>
      <c r="R3943" s="4"/>
      <c r="S3943" s="4"/>
      <c r="T3943" s="4"/>
      <c r="U3943" s="4"/>
      <c r="V3943" s="4"/>
      <c r="W3943" s="4"/>
      <c r="X3943" s="4"/>
      <c r="Y3943" s="4"/>
      <c r="Z3943" s="4"/>
      <c r="AA3943" s="4"/>
      <c r="AB3943" s="5"/>
    </row>
    <row r="3944" spans="1:28" x14ac:dyDescent="0.35">
      <c r="A3944" s="3"/>
      <c r="B3944" s="4"/>
      <c r="C3944" s="4"/>
      <c r="D3944" s="4"/>
      <c r="E3944" s="4"/>
      <c r="F3944" s="4"/>
      <c r="G3944" s="4"/>
      <c r="H3944" s="4"/>
      <c r="I3944" s="4"/>
      <c r="J3944" s="4"/>
      <c r="K3944" s="4"/>
      <c r="L3944" s="4"/>
      <c r="M3944" s="4"/>
      <c r="N3944" s="4"/>
      <c r="O3944" s="4"/>
      <c r="P3944" s="4"/>
      <c r="Q3944" s="4"/>
      <c r="R3944" s="4"/>
      <c r="S3944" s="4"/>
      <c r="T3944" s="4"/>
      <c r="U3944" s="4"/>
      <c r="V3944" s="4"/>
      <c r="W3944" s="4"/>
      <c r="X3944" s="4"/>
      <c r="Y3944" s="4"/>
      <c r="Z3944" s="4"/>
      <c r="AA3944" s="4"/>
      <c r="AB3944" s="5"/>
    </row>
    <row r="3945" spans="1:28" x14ac:dyDescent="0.35">
      <c r="A3945" s="3"/>
      <c r="B3945" s="4"/>
      <c r="C3945" s="4"/>
      <c r="D3945" s="4"/>
      <c r="E3945" s="4"/>
      <c r="F3945" s="4"/>
      <c r="G3945" s="4"/>
      <c r="H3945" s="4"/>
      <c r="I3945" s="4"/>
      <c r="J3945" s="4"/>
      <c r="K3945" s="4"/>
      <c r="L3945" s="4"/>
      <c r="M3945" s="4"/>
      <c r="N3945" s="4"/>
      <c r="O3945" s="4"/>
      <c r="P3945" s="4"/>
      <c r="Q3945" s="4"/>
      <c r="R3945" s="4"/>
      <c r="S3945" s="4"/>
      <c r="T3945" s="4"/>
      <c r="U3945" s="4"/>
      <c r="V3945" s="4"/>
      <c r="W3945" s="4"/>
      <c r="X3945" s="4"/>
      <c r="Y3945" s="4"/>
      <c r="Z3945" s="4"/>
      <c r="AA3945" s="4"/>
      <c r="AB3945" s="5"/>
    </row>
    <row r="3946" spans="1:28" x14ac:dyDescent="0.35">
      <c r="A3946" s="3"/>
      <c r="B3946" s="4"/>
      <c r="C3946" s="4"/>
      <c r="D3946" s="4"/>
      <c r="E3946" s="4"/>
      <c r="F3946" s="4"/>
      <c r="G3946" s="4"/>
      <c r="H3946" s="4"/>
      <c r="I3946" s="4"/>
      <c r="J3946" s="4"/>
      <c r="K3946" s="4"/>
      <c r="L3946" s="4"/>
      <c r="M3946" s="4"/>
      <c r="N3946" s="4"/>
      <c r="O3946" s="4"/>
      <c r="P3946" s="4"/>
      <c r="Q3946" s="4"/>
      <c r="R3946" s="4"/>
      <c r="S3946" s="4"/>
      <c r="T3946" s="4"/>
      <c r="U3946" s="4"/>
      <c r="V3946" s="4"/>
      <c r="W3946" s="4"/>
      <c r="X3946" s="4"/>
      <c r="Y3946" s="4"/>
      <c r="Z3946" s="4"/>
      <c r="AA3946" s="4"/>
      <c r="AB3946" s="5"/>
    </row>
    <row r="3947" spans="1:28" x14ac:dyDescent="0.35">
      <c r="A3947" s="3"/>
      <c r="B3947" s="4"/>
      <c r="C3947" s="4"/>
      <c r="D3947" s="4"/>
      <c r="E3947" s="4"/>
      <c r="F3947" s="4"/>
      <c r="G3947" s="4"/>
      <c r="H3947" s="4"/>
      <c r="I3947" s="4"/>
      <c r="J3947" s="4"/>
      <c r="K3947" s="4"/>
      <c r="L3947" s="4"/>
      <c r="M3947" s="4"/>
      <c r="N3947" s="4"/>
      <c r="O3947" s="4"/>
      <c r="P3947" s="4"/>
      <c r="Q3947" s="4"/>
      <c r="R3947" s="4"/>
      <c r="S3947" s="4"/>
      <c r="T3947" s="4"/>
      <c r="U3947" s="4"/>
      <c r="V3947" s="4"/>
      <c r="W3947" s="4"/>
      <c r="X3947" s="4"/>
      <c r="Y3947" s="4"/>
      <c r="Z3947" s="4"/>
      <c r="AA3947" s="4"/>
      <c r="AB3947" s="5"/>
    </row>
    <row r="3948" spans="1:28" x14ac:dyDescent="0.35">
      <c r="A3948" s="3"/>
      <c r="B3948" s="4"/>
      <c r="C3948" s="4"/>
      <c r="D3948" s="4"/>
      <c r="E3948" s="4"/>
      <c r="F3948" s="4"/>
      <c r="G3948" s="4"/>
      <c r="H3948" s="4"/>
      <c r="I3948" s="4"/>
      <c r="J3948" s="4"/>
      <c r="K3948" s="4"/>
      <c r="L3948" s="4"/>
      <c r="M3948" s="4"/>
      <c r="N3948" s="4"/>
      <c r="O3948" s="4"/>
      <c r="P3948" s="4"/>
      <c r="Q3948" s="4"/>
      <c r="R3948" s="4"/>
      <c r="S3948" s="4"/>
      <c r="T3948" s="4"/>
      <c r="U3948" s="4"/>
      <c r="V3948" s="4"/>
      <c r="W3948" s="4"/>
      <c r="X3948" s="4"/>
      <c r="Y3948" s="4"/>
      <c r="Z3948" s="4"/>
      <c r="AA3948" s="4"/>
      <c r="AB3948" s="5"/>
    </row>
    <row r="3949" spans="1:28" x14ac:dyDescent="0.35">
      <c r="A3949" s="3"/>
      <c r="B3949" s="4"/>
      <c r="C3949" s="4"/>
      <c r="D3949" s="4"/>
      <c r="E3949" s="4"/>
      <c r="F3949" s="4"/>
      <c r="G3949" s="4"/>
      <c r="H3949" s="4"/>
      <c r="I3949" s="4"/>
      <c r="J3949" s="4"/>
      <c r="K3949" s="4"/>
      <c r="L3949" s="4"/>
      <c r="M3949" s="4"/>
      <c r="N3949" s="4"/>
      <c r="O3949" s="4"/>
      <c r="P3949" s="4"/>
      <c r="Q3949" s="4"/>
      <c r="R3949" s="4"/>
      <c r="S3949" s="4"/>
      <c r="T3949" s="4"/>
      <c r="U3949" s="4"/>
      <c r="V3949" s="4"/>
      <c r="W3949" s="4"/>
      <c r="X3949" s="4"/>
      <c r="Y3949" s="4"/>
      <c r="Z3949" s="4"/>
      <c r="AA3949" s="4"/>
      <c r="AB3949" s="5"/>
    </row>
    <row r="3950" spans="1:28" x14ac:dyDescent="0.35">
      <c r="A3950" s="3"/>
      <c r="B3950" s="4"/>
      <c r="C3950" s="4"/>
      <c r="D3950" s="4"/>
      <c r="E3950" s="4"/>
      <c r="F3950" s="4"/>
      <c r="G3950" s="4"/>
      <c r="H3950" s="4"/>
      <c r="I3950" s="4"/>
      <c r="J3950" s="4"/>
      <c r="K3950" s="4"/>
      <c r="L3950" s="4"/>
      <c r="M3950" s="4"/>
      <c r="N3950" s="4"/>
      <c r="O3950" s="4"/>
      <c r="P3950" s="4"/>
      <c r="Q3950" s="4"/>
      <c r="R3950" s="4"/>
      <c r="S3950" s="4"/>
      <c r="T3950" s="4"/>
      <c r="U3950" s="4"/>
      <c r="V3950" s="4"/>
      <c r="W3950" s="4"/>
      <c r="X3950" s="4"/>
      <c r="Y3950" s="4"/>
      <c r="Z3950" s="4"/>
      <c r="AA3950" s="4"/>
      <c r="AB3950" s="5"/>
    </row>
    <row r="3951" spans="1:28" x14ac:dyDescent="0.35">
      <c r="A3951" s="3"/>
      <c r="B3951" s="4"/>
      <c r="C3951" s="4"/>
      <c r="D3951" s="4"/>
      <c r="E3951" s="4"/>
      <c r="F3951" s="4"/>
      <c r="G3951" s="4"/>
      <c r="H3951" s="4"/>
      <c r="I3951" s="4"/>
      <c r="J3951" s="4"/>
      <c r="K3951" s="4"/>
      <c r="L3951" s="4"/>
      <c r="M3951" s="4"/>
      <c r="N3951" s="4"/>
      <c r="O3951" s="4"/>
      <c r="P3951" s="4"/>
      <c r="Q3951" s="4"/>
      <c r="R3951" s="4"/>
      <c r="S3951" s="4"/>
      <c r="T3951" s="4"/>
      <c r="U3951" s="4"/>
      <c r="V3951" s="4"/>
      <c r="W3951" s="4"/>
      <c r="X3951" s="4"/>
      <c r="Y3951" s="4"/>
      <c r="Z3951" s="4"/>
      <c r="AA3951" s="4"/>
      <c r="AB3951" s="5"/>
    </row>
    <row r="3952" spans="1:28" x14ac:dyDescent="0.35">
      <c r="A3952" s="3"/>
      <c r="B3952" s="4"/>
      <c r="C3952" s="4"/>
      <c r="D3952" s="4"/>
      <c r="E3952" s="4"/>
      <c r="F3952" s="4"/>
      <c r="G3952" s="4"/>
      <c r="H3952" s="4"/>
      <c r="I3952" s="4"/>
      <c r="J3952" s="4"/>
      <c r="K3952" s="4"/>
      <c r="L3952" s="4"/>
      <c r="M3952" s="4"/>
      <c r="N3952" s="4"/>
      <c r="O3952" s="4"/>
      <c r="P3952" s="4"/>
      <c r="Q3952" s="4"/>
      <c r="R3952" s="4"/>
      <c r="S3952" s="4"/>
      <c r="T3952" s="4"/>
      <c r="U3952" s="4"/>
      <c r="V3952" s="4"/>
      <c r="W3952" s="4"/>
      <c r="X3952" s="4"/>
      <c r="Y3952" s="4"/>
      <c r="Z3952" s="4"/>
      <c r="AA3952" s="4"/>
      <c r="AB3952" s="5"/>
    </row>
    <row r="3953" spans="1:28" x14ac:dyDescent="0.35">
      <c r="A3953" s="3"/>
      <c r="B3953" s="4"/>
      <c r="C3953" s="4"/>
      <c r="D3953" s="4"/>
      <c r="E3953" s="4"/>
      <c r="F3953" s="4"/>
      <c r="G3953" s="4"/>
      <c r="H3953" s="4"/>
      <c r="I3953" s="4"/>
      <c r="J3953" s="4"/>
      <c r="K3953" s="4"/>
      <c r="L3953" s="4"/>
      <c r="M3953" s="4"/>
      <c r="N3953" s="4"/>
      <c r="O3953" s="4"/>
      <c r="P3953" s="4"/>
      <c r="Q3953" s="4"/>
      <c r="R3953" s="4"/>
      <c r="S3953" s="4"/>
      <c r="T3953" s="4"/>
      <c r="U3953" s="4"/>
      <c r="V3953" s="4"/>
      <c r="W3953" s="4"/>
      <c r="X3953" s="4"/>
      <c r="Y3953" s="4"/>
      <c r="Z3953" s="4"/>
      <c r="AA3953" s="4"/>
      <c r="AB3953" s="5"/>
    </row>
    <row r="3954" spans="1:28" x14ac:dyDescent="0.35">
      <c r="A3954" s="3"/>
      <c r="B3954" s="4"/>
      <c r="C3954" s="4"/>
      <c r="D3954" s="4"/>
      <c r="E3954" s="4"/>
      <c r="F3954" s="4"/>
      <c r="G3954" s="4"/>
      <c r="H3954" s="4"/>
      <c r="I3954" s="4"/>
      <c r="J3954" s="4"/>
      <c r="K3954" s="4"/>
      <c r="L3954" s="4"/>
      <c r="M3954" s="4"/>
      <c r="N3954" s="4"/>
      <c r="O3954" s="4"/>
      <c r="P3954" s="4"/>
      <c r="Q3954" s="4"/>
      <c r="R3954" s="4"/>
      <c r="S3954" s="4"/>
      <c r="T3954" s="4"/>
      <c r="U3954" s="4"/>
      <c r="V3954" s="4"/>
      <c r="W3954" s="4"/>
      <c r="X3954" s="4"/>
      <c r="Y3954" s="4"/>
      <c r="Z3954" s="4"/>
      <c r="AA3954" s="4"/>
      <c r="AB3954" s="5"/>
    </row>
    <row r="3955" spans="1:28" x14ac:dyDescent="0.35">
      <c r="A3955" s="3"/>
      <c r="B3955" s="4"/>
      <c r="C3955" s="4"/>
      <c r="D3955" s="4"/>
      <c r="E3955" s="4"/>
      <c r="F3955" s="4"/>
      <c r="G3955" s="4"/>
      <c r="H3955" s="4"/>
      <c r="I3955" s="4"/>
      <c r="J3955" s="4"/>
      <c r="K3955" s="4"/>
      <c r="L3955" s="4"/>
      <c r="M3955" s="4"/>
      <c r="N3955" s="4"/>
      <c r="O3955" s="4"/>
      <c r="P3955" s="4"/>
      <c r="Q3955" s="4"/>
      <c r="R3955" s="4"/>
      <c r="S3955" s="4"/>
      <c r="T3955" s="4"/>
      <c r="U3955" s="4"/>
      <c r="V3955" s="4"/>
      <c r="W3955" s="4"/>
      <c r="X3955" s="4"/>
      <c r="Y3955" s="4"/>
      <c r="Z3955" s="4"/>
      <c r="AA3955" s="4"/>
      <c r="AB3955" s="5"/>
    </row>
    <row r="3956" spans="1:28" x14ac:dyDescent="0.35">
      <c r="A3956" s="3"/>
      <c r="B3956" s="4"/>
      <c r="C3956" s="4"/>
      <c r="D3956" s="4"/>
      <c r="E3956" s="4"/>
      <c r="F3956" s="4"/>
      <c r="G3956" s="4"/>
      <c r="H3956" s="4"/>
      <c r="I3956" s="4"/>
      <c r="J3956" s="4"/>
      <c r="K3956" s="4"/>
      <c r="L3956" s="4"/>
      <c r="M3956" s="4"/>
      <c r="N3956" s="4"/>
      <c r="O3956" s="4"/>
      <c r="P3956" s="4"/>
      <c r="Q3956" s="4"/>
      <c r="R3956" s="4"/>
      <c r="S3956" s="4"/>
      <c r="T3956" s="4"/>
      <c r="U3956" s="4"/>
      <c r="V3956" s="4"/>
      <c r="W3956" s="4"/>
      <c r="X3956" s="4"/>
      <c r="Y3956" s="4"/>
      <c r="Z3956" s="4"/>
      <c r="AA3956" s="4"/>
      <c r="AB3956" s="5"/>
    </row>
    <row r="3957" spans="1:28" x14ac:dyDescent="0.35">
      <c r="A3957" s="3"/>
      <c r="B3957" s="4"/>
      <c r="C3957" s="4"/>
      <c r="D3957" s="4"/>
      <c r="E3957" s="4"/>
      <c r="F3957" s="4"/>
      <c r="G3957" s="4"/>
      <c r="H3957" s="4"/>
      <c r="I3957" s="4"/>
      <c r="J3957" s="4"/>
      <c r="K3957" s="4"/>
      <c r="L3957" s="4"/>
      <c r="M3957" s="4"/>
      <c r="N3957" s="4"/>
      <c r="O3957" s="4"/>
      <c r="P3957" s="4"/>
      <c r="Q3957" s="4"/>
      <c r="R3957" s="4"/>
      <c r="S3957" s="4"/>
      <c r="T3957" s="4"/>
      <c r="U3957" s="4"/>
      <c r="V3957" s="4"/>
      <c r="W3957" s="4"/>
      <c r="X3957" s="4"/>
      <c r="Y3957" s="4"/>
      <c r="Z3957" s="4"/>
      <c r="AA3957" s="4"/>
      <c r="AB3957" s="5"/>
    </row>
    <row r="3958" spans="1:28" x14ac:dyDescent="0.35">
      <c r="A3958" s="3"/>
      <c r="B3958" s="4"/>
      <c r="C3958" s="4"/>
      <c r="D3958" s="4"/>
      <c r="E3958" s="4"/>
      <c r="F3958" s="4"/>
      <c r="G3958" s="4"/>
      <c r="H3958" s="4"/>
      <c r="I3958" s="4"/>
      <c r="J3958" s="4"/>
      <c r="K3958" s="4"/>
      <c r="L3958" s="4"/>
      <c r="M3958" s="4"/>
      <c r="N3958" s="4"/>
      <c r="O3958" s="4"/>
      <c r="P3958" s="4"/>
      <c r="Q3958" s="4"/>
      <c r="R3958" s="4"/>
      <c r="S3958" s="4"/>
      <c r="T3958" s="4"/>
      <c r="U3958" s="4"/>
      <c r="V3958" s="4"/>
      <c r="W3958" s="4"/>
      <c r="X3958" s="4"/>
      <c r="Y3958" s="4"/>
      <c r="Z3958" s="4"/>
      <c r="AA3958" s="4"/>
      <c r="AB3958" s="5"/>
    </row>
    <row r="3959" spans="1:28" x14ac:dyDescent="0.35">
      <c r="A3959" s="3"/>
      <c r="B3959" s="4"/>
      <c r="C3959" s="4"/>
      <c r="D3959" s="4"/>
      <c r="E3959" s="4"/>
      <c r="F3959" s="4"/>
      <c r="G3959" s="4"/>
      <c r="H3959" s="4"/>
      <c r="I3959" s="4"/>
      <c r="J3959" s="4"/>
      <c r="K3959" s="4"/>
      <c r="L3959" s="4"/>
      <c r="M3959" s="4"/>
      <c r="N3959" s="4"/>
      <c r="O3959" s="4"/>
      <c r="P3959" s="4"/>
      <c r="Q3959" s="4"/>
      <c r="R3959" s="4"/>
      <c r="S3959" s="4"/>
      <c r="T3959" s="4"/>
      <c r="U3959" s="4"/>
      <c r="V3959" s="4"/>
      <c r="W3959" s="4"/>
      <c r="X3959" s="4"/>
      <c r="Y3959" s="4"/>
      <c r="Z3959" s="4"/>
      <c r="AA3959" s="4"/>
      <c r="AB3959" s="5"/>
    </row>
    <row r="3960" spans="1:28" x14ac:dyDescent="0.35">
      <c r="A3960" s="3"/>
      <c r="B3960" s="4"/>
      <c r="C3960" s="4"/>
      <c r="D3960" s="4"/>
      <c r="E3960" s="4"/>
      <c r="F3960" s="4"/>
      <c r="G3960" s="4"/>
      <c r="H3960" s="4"/>
      <c r="I3960" s="4"/>
      <c r="J3960" s="4"/>
      <c r="K3960" s="4"/>
      <c r="L3960" s="4"/>
      <c r="M3960" s="4"/>
      <c r="N3960" s="4"/>
      <c r="O3960" s="4"/>
      <c r="P3960" s="4"/>
      <c r="Q3960" s="4"/>
      <c r="R3960" s="4"/>
      <c r="S3960" s="4"/>
      <c r="T3960" s="4"/>
      <c r="U3960" s="4"/>
      <c r="V3960" s="4"/>
      <c r="W3960" s="4"/>
      <c r="X3960" s="4"/>
      <c r="Y3960" s="4"/>
      <c r="Z3960" s="4"/>
      <c r="AA3960" s="4"/>
      <c r="AB3960" s="5"/>
    </row>
    <row r="3961" spans="1:28" x14ac:dyDescent="0.35">
      <c r="A3961" s="3"/>
      <c r="B3961" s="4"/>
      <c r="C3961" s="4"/>
      <c r="D3961" s="4"/>
      <c r="E3961" s="4"/>
      <c r="F3961" s="4"/>
      <c r="G3961" s="4"/>
      <c r="H3961" s="4"/>
      <c r="I3961" s="4"/>
      <c r="J3961" s="4"/>
      <c r="K3961" s="4"/>
      <c r="L3961" s="4"/>
      <c r="M3961" s="4"/>
      <c r="N3961" s="4"/>
      <c r="O3961" s="4"/>
      <c r="P3961" s="4"/>
      <c r="Q3961" s="4"/>
      <c r="R3961" s="4"/>
      <c r="S3961" s="4"/>
      <c r="T3961" s="4"/>
      <c r="U3961" s="4"/>
      <c r="V3961" s="4"/>
      <c r="W3961" s="4"/>
      <c r="X3961" s="4"/>
      <c r="Y3961" s="4"/>
      <c r="Z3961" s="4"/>
      <c r="AA3961" s="4"/>
      <c r="AB3961" s="5"/>
    </row>
    <row r="3962" spans="1:28" x14ac:dyDescent="0.35">
      <c r="A3962" s="3"/>
      <c r="B3962" s="4"/>
      <c r="C3962" s="4"/>
      <c r="D3962" s="4"/>
      <c r="E3962" s="4"/>
      <c r="F3962" s="4"/>
      <c r="G3962" s="4"/>
      <c r="H3962" s="4"/>
      <c r="I3962" s="4"/>
      <c r="J3962" s="4"/>
      <c r="K3962" s="4"/>
      <c r="L3962" s="4"/>
      <c r="M3962" s="4"/>
      <c r="N3962" s="4"/>
      <c r="O3962" s="4"/>
      <c r="P3962" s="4"/>
      <c r="Q3962" s="4"/>
      <c r="R3962" s="4"/>
      <c r="S3962" s="4"/>
      <c r="T3962" s="4"/>
      <c r="U3962" s="4"/>
      <c r="V3962" s="4"/>
      <c r="W3962" s="4"/>
      <c r="X3962" s="4"/>
      <c r="Y3962" s="4"/>
      <c r="Z3962" s="4"/>
      <c r="AA3962" s="4"/>
      <c r="AB3962" s="5"/>
    </row>
    <row r="3963" spans="1:28" x14ac:dyDescent="0.35">
      <c r="A3963" s="3"/>
      <c r="B3963" s="4"/>
      <c r="C3963" s="4"/>
      <c r="D3963" s="4"/>
      <c r="E3963" s="4"/>
      <c r="F3963" s="4"/>
      <c r="G3963" s="4"/>
      <c r="H3963" s="4"/>
      <c r="I3963" s="4"/>
      <c r="J3963" s="4"/>
      <c r="K3963" s="4"/>
      <c r="L3963" s="4"/>
      <c r="M3963" s="4"/>
      <c r="N3963" s="4"/>
      <c r="O3963" s="4"/>
      <c r="P3963" s="4"/>
      <c r="Q3963" s="4"/>
      <c r="R3963" s="4"/>
      <c r="S3963" s="4"/>
      <c r="T3963" s="4"/>
      <c r="U3963" s="4"/>
      <c r="V3963" s="4"/>
      <c r="W3963" s="4"/>
      <c r="X3963" s="4"/>
      <c r="Y3963" s="4"/>
      <c r="Z3963" s="4"/>
      <c r="AA3963" s="4"/>
      <c r="AB3963" s="5"/>
    </row>
    <row r="3964" spans="1:28" x14ac:dyDescent="0.35">
      <c r="A3964" s="3"/>
      <c r="B3964" s="4"/>
      <c r="C3964" s="4"/>
      <c r="D3964" s="4"/>
      <c r="E3964" s="4"/>
      <c r="F3964" s="4"/>
      <c r="G3964" s="4"/>
      <c r="H3964" s="4"/>
      <c r="I3964" s="4"/>
      <c r="J3964" s="4"/>
      <c r="K3964" s="4"/>
      <c r="L3964" s="4"/>
      <c r="M3964" s="4"/>
      <c r="N3964" s="4"/>
      <c r="O3964" s="4"/>
      <c r="P3964" s="4"/>
      <c r="Q3964" s="4"/>
      <c r="R3964" s="4"/>
      <c r="S3964" s="4"/>
      <c r="T3964" s="4"/>
      <c r="U3964" s="4"/>
      <c r="V3964" s="4"/>
      <c r="W3964" s="4"/>
      <c r="X3964" s="4"/>
      <c r="Y3964" s="4"/>
      <c r="Z3964" s="4"/>
      <c r="AA3964" s="4"/>
      <c r="AB3964" s="5"/>
    </row>
    <row r="3965" spans="1:28" x14ac:dyDescent="0.35">
      <c r="A3965" s="3"/>
      <c r="B3965" s="4"/>
      <c r="C3965" s="4"/>
      <c r="D3965" s="4"/>
      <c r="E3965" s="4"/>
      <c r="F3965" s="4"/>
      <c r="G3965" s="4"/>
      <c r="H3965" s="4"/>
      <c r="I3965" s="4"/>
      <c r="J3965" s="4"/>
      <c r="K3965" s="4"/>
      <c r="L3965" s="4"/>
      <c r="M3965" s="4"/>
      <c r="N3965" s="4"/>
      <c r="O3965" s="4"/>
      <c r="P3965" s="4"/>
      <c r="Q3965" s="4"/>
      <c r="R3965" s="4"/>
      <c r="S3965" s="4"/>
      <c r="T3965" s="4"/>
      <c r="U3965" s="4"/>
      <c r="V3965" s="4"/>
      <c r="W3965" s="4"/>
      <c r="X3965" s="4"/>
      <c r="Y3965" s="4"/>
      <c r="Z3965" s="4"/>
      <c r="AA3965" s="4"/>
      <c r="AB3965" s="5"/>
    </row>
    <row r="3966" spans="1:28" x14ac:dyDescent="0.35">
      <c r="A3966" s="3"/>
      <c r="B3966" s="4"/>
      <c r="C3966" s="4"/>
      <c r="D3966" s="4"/>
      <c r="E3966" s="4"/>
      <c r="F3966" s="4"/>
      <c r="G3966" s="4"/>
      <c r="H3966" s="4"/>
      <c r="I3966" s="4"/>
      <c r="J3966" s="4"/>
      <c r="K3966" s="4"/>
      <c r="L3966" s="4"/>
      <c r="M3966" s="4"/>
      <c r="N3966" s="4"/>
      <c r="O3966" s="4"/>
      <c r="P3966" s="4"/>
      <c r="Q3966" s="4"/>
      <c r="R3966" s="4"/>
      <c r="S3966" s="4"/>
      <c r="T3966" s="4"/>
      <c r="U3966" s="4"/>
      <c r="V3966" s="4"/>
      <c r="W3966" s="4"/>
      <c r="X3966" s="4"/>
      <c r="Y3966" s="4"/>
      <c r="Z3966" s="4"/>
      <c r="AA3966" s="4"/>
      <c r="AB3966" s="5"/>
    </row>
    <row r="3967" spans="1:28" x14ac:dyDescent="0.35">
      <c r="A3967" s="3"/>
      <c r="B3967" s="4"/>
      <c r="C3967" s="4"/>
      <c r="D3967" s="4"/>
      <c r="E3967" s="4"/>
      <c r="F3967" s="4"/>
      <c r="G3967" s="4"/>
      <c r="H3967" s="4"/>
      <c r="I3967" s="4"/>
      <c r="J3967" s="4"/>
      <c r="K3967" s="4"/>
      <c r="L3967" s="4"/>
      <c r="M3967" s="4"/>
      <c r="N3967" s="4"/>
      <c r="O3967" s="4"/>
      <c r="P3967" s="4"/>
      <c r="Q3967" s="4"/>
      <c r="R3967" s="4"/>
      <c r="S3967" s="4"/>
      <c r="T3967" s="4"/>
      <c r="U3967" s="4"/>
      <c r="V3967" s="4"/>
      <c r="W3967" s="4"/>
      <c r="X3967" s="4"/>
      <c r="Y3967" s="4"/>
      <c r="Z3967" s="4"/>
      <c r="AA3967" s="4"/>
      <c r="AB3967" s="5"/>
    </row>
    <row r="3968" spans="1:28" x14ac:dyDescent="0.35">
      <c r="A3968" s="3"/>
      <c r="B3968" s="4"/>
      <c r="C3968" s="4"/>
      <c r="D3968" s="4"/>
      <c r="E3968" s="4"/>
      <c r="F3968" s="4"/>
      <c r="G3968" s="4"/>
      <c r="H3968" s="4"/>
      <c r="I3968" s="4"/>
      <c r="J3968" s="4"/>
      <c r="K3968" s="4"/>
      <c r="L3968" s="4"/>
      <c r="M3968" s="4"/>
      <c r="N3968" s="4"/>
      <c r="O3968" s="4"/>
      <c r="P3968" s="4"/>
      <c r="Q3968" s="4"/>
      <c r="R3968" s="4"/>
      <c r="S3968" s="4"/>
      <c r="T3968" s="4"/>
      <c r="U3968" s="4"/>
      <c r="V3968" s="4"/>
      <c r="W3968" s="4"/>
      <c r="X3968" s="4"/>
      <c r="Y3968" s="4"/>
      <c r="Z3968" s="4"/>
      <c r="AA3968" s="4"/>
      <c r="AB3968" s="5"/>
    </row>
    <row r="3969" spans="1:28" x14ac:dyDescent="0.35">
      <c r="A3969" s="6"/>
      <c r="B3969" s="7"/>
      <c r="C3969" s="7"/>
      <c r="D3969" s="7"/>
      <c r="E3969" s="7"/>
      <c r="F3969" s="7"/>
      <c r="G3969" s="7"/>
      <c r="H3969" s="7"/>
      <c r="I3969" s="7"/>
      <c r="J3969" s="7"/>
      <c r="K3969" s="7"/>
      <c r="L3969" s="7"/>
      <c r="M3969" s="7"/>
      <c r="N3969" s="7"/>
      <c r="O3969" s="7"/>
      <c r="P3969" s="7"/>
      <c r="Q3969" s="7"/>
      <c r="R3969" s="7"/>
      <c r="S3969" s="7"/>
      <c r="T3969" s="7"/>
      <c r="U3969" s="7"/>
      <c r="V3969" s="7"/>
      <c r="W3969" s="7"/>
      <c r="X3969" s="7"/>
      <c r="Y3969" s="7"/>
      <c r="Z3969" s="7"/>
      <c r="AA3969" s="7"/>
      <c r="AB3969" s="8"/>
    </row>
  </sheetData>
  <mergeCells count="1">
    <mergeCell ref="G1:I1"/>
  </mergeCells>
  <conditionalFormatting sqref="P2">
    <cfRule type="containsErrors" dxfId="59" priority="1">
      <formula>ISERROR(P2)</formula>
    </cfRule>
    <cfRule type="cellIs" dxfId="58" priority="2" operator="equal">
      <formula>0</formula>
    </cfRule>
    <cfRule type="cellIs" dxfId="57" priority="3" operator="equal">
      <formula>25</formula>
    </cfRule>
    <cfRule type="cellIs" dxfId="56" priority="4" operator="between">
      <formula>15</formula>
      <formula>20</formula>
    </cfRule>
    <cfRule type="cellIs" dxfId="55" priority="5" operator="between">
      <formula>8</formula>
      <formula>12</formula>
    </cfRule>
    <cfRule type="cellIs" dxfId="54" priority="6" operator="between">
      <formula>4</formula>
      <formula>6</formula>
    </cfRule>
    <cfRule type="cellIs" dxfId="53" priority="7" operator="between">
      <formula>1</formula>
      <formula>3</formula>
    </cfRule>
  </conditionalFormatting>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ACE3B-40C4-4462-B20D-0B41BF523589}">
  <dimension ref="A1:AC9"/>
  <sheetViews>
    <sheetView tabSelected="1" zoomScale="70" zoomScaleNormal="70" workbookViewId="0">
      <pane ySplit="1" topLeftCell="A7" activePane="bottomLeft" state="frozen"/>
      <selection pane="bottomLeft" activeCell="E7" sqref="E7"/>
    </sheetView>
  </sheetViews>
  <sheetFormatPr defaultRowHeight="14.5" x14ac:dyDescent="0.35"/>
  <cols>
    <col min="1" max="1" width="13.1796875" customWidth="1"/>
    <col min="2" max="2" width="24.54296875" customWidth="1"/>
    <col min="3" max="3" width="19.54296875" customWidth="1"/>
    <col min="4" max="4" width="15.54296875" customWidth="1"/>
    <col min="5" max="5" width="19.54296875" customWidth="1"/>
    <col min="6" max="6" width="62.54296875" style="209" customWidth="1"/>
    <col min="7" max="7" width="10.54296875" customWidth="1"/>
    <col min="8" max="8" width="11" customWidth="1"/>
    <col min="9" max="9" width="11.453125" customWidth="1"/>
    <col min="10" max="10" width="15.54296875" customWidth="1"/>
    <col min="11" max="11" width="92.1796875" bestFit="1" customWidth="1"/>
    <col min="12" max="12" width="41.54296875" customWidth="1"/>
    <col min="13" max="13" width="29" customWidth="1"/>
    <col min="14" max="14" width="13.54296875" customWidth="1"/>
    <col min="15" max="15" width="12.453125" customWidth="1"/>
    <col min="16" max="16" width="13.1796875" customWidth="1"/>
    <col min="17" max="17" width="16" customWidth="1"/>
    <col min="18" max="18" width="29.453125" customWidth="1"/>
    <col min="19" max="19" width="96.54296875" customWidth="1"/>
    <col min="20" max="20" width="20.453125" customWidth="1"/>
    <col min="21" max="21" width="19.54296875" customWidth="1"/>
    <col min="22" max="22" width="15.54296875" customWidth="1"/>
    <col min="23" max="23" width="18" customWidth="1"/>
    <col min="24" max="24" width="61.54296875" customWidth="1"/>
  </cols>
  <sheetData>
    <row r="1" spans="1:29" ht="64" customHeight="1" x14ac:dyDescent="0.35">
      <c r="A1" s="251" t="s">
        <v>129</v>
      </c>
      <c r="B1" s="251" t="s">
        <v>160</v>
      </c>
      <c r="C1" s="251" t="s">
        <v>159</v>
      </c>
      <c r="D1" s="251" t="s">
        <v>161</v>
      </c>
      <c r="E1" s="251" t="s">
        <v>162</v>
      </c>
      <c r="F1" s="252" t="s">
        <v>163</v>
      </c>
      <c r="G1" s="251" t="s">
        <v>13</v>
      </c>
      <c r="H1" s="251" t="s">
        <v>164</v>
      </c>
      <c r="I1" s="251" t="s">
        <v>165</v>
      </c>
      <c r="J1" s="251" t="s">
        <v>133</v>
      </c>
      <c r="K1" s="251" t="s">
        <v>166</v>
      </c>
      <c r="L1" s="251" t="s">
        <v>167</v>
      </c>
      <c r="M1" s="251" t="s">
        <v>134</v>
      </c>
      <c r="N1" s="251" t="s">
        <v>324</v>
      </c>
      <c r="O1" s="251" t="s">
        <v>169</v>
      </c>
      <c r="P1" s="251" t="s">
        <v>170</v>
      </c>
      <c r="Q1" s="251" t="s">
        <v>171</v>
      </c>
      <c r="R1" s="251" t="s">
        <v>174</v>
      </c>
      <c r="S1" s="251" t="s">
        <v>175</v>
      </c>
      <c r="T1" s="253" t="s">
        <v>176</v>
      </c>
      <c r="U1" s="254" t="s">
        <v>177</v>
      </c>
      <c r="V1" s="254" t="s">
        <v>178</v>
      </c>
      <c r="W1" s="255" t="s">
        <v>179</v>
      </c>
      <c r="X1" s="255" t="s">
        <v>182</v>
      </c>
      <c r="Y1" s="78"/>
      <c r="Z1" s="79"/>
      <c r="AA1" s="79"/>
      <c r="AB1" s="79"/>
      <c r="AC1" s="79"/>
    </row>
    <row r="2" spans="1:29" s="63" customFormat="1" ht="38.25" customHeight="1" x14ac:dyDescent="0.35">
      <c r="A2" s="256"/>
      <c r="B2" s="256"/>
      <c r="C2" s="256"/>
      <c r="D2" s="256"/>
      <c r="E2" s="256"/>
      <c r="F2" s="257"/>
      <c r="G2" s="202" t="s">
        <v>183</v>
      </c>
      <c r="H2" s="202" t="s">
        <v>183</v>
      </c>
      <c r="I2" s="202" t="s">
        <v>183</v>
      </c>
      <c r="J2" s="256"/>
      <c r="K2" s="256"/>
      <c r="L2" s="258"/>
      <c r="M2" s="256"/>
      <c r="N2" s="250" t="s">
        <v>184</v>
      </c>
      <c r="O2" s="250"/>
      <c r="P2" s="250"/>
      <c r="Q2" s="256"/>
      <c r="R2" s="258"/>
      <c r="S2" s="256"/>
      <c r="T2" s="259"/>
      <c r="U2" s="260"/>
      <c r="V2" s="260"/>
      <c r="W2" s="261"/>
      <c r="X2" s="261"/>
      <c r="Y2" s="178"/>
      <c r="Z2" s="179"/>
      <c r="AA2" s="179"/>
      <c r="AB2" s="179"/>
      <c r="AC2" s="179"/>
    </row>
    <row r="3" spans="1:29" s="63" customFormat="1" ht="281.25" hidden="1" customHeight="1" x14ac:dyDescent="0.35">
      <c r="A3" s="84" t="s">
        <v>186</v>
      </c>
      <c r="B3" s="262" t="s">
        <v>325</v>
      </c>
      <c r="C3" s="84" t="s">
        <v>187</v>
      </c>
      <c r="D3" s="84" t="s">
        <v>188</v>
      </c>
      <c r="E3" s="84" t="s">
        <v>189</v>
      </c>
      <c r="F3" s="88" t="s">
        <v>190</v>
      </c>
      <c r="G3" s="84">
        <v>3</v>
      </c>
      <c r="H3" s="84">
        <v>4</v>
      </c>
      <c r="I3" s="83">
        <v>12</v>
      </c>
      <c r="J3" s="83" t="s">
        <v>191</v>
      </c>
      <c r="K3" s="88" t="s">
        <v>192</v>
      </c>
      <c r="L3" s="84" t="s">
        <v>193</v>
      </c>
      <c r="M3" s="84" t="s">
        <v>194</v>
      </c>
      <c r="N3" s="84">
        <v>1</v>
      </c>
      <c r="O3" s="84">
        <v>1</v>
      </c>
      <c r="P3" s="83">
        <v>1</v>
      </c>
      <c r="Q3" s="87" t="s">
        <v>195</v>
      </c>
      <c r="R3" s="84" t="s">
        <v>196</v>
      </c>
      <c r="S3" s="88" t="s">
        <v>326</v>
      </c>
      <c r="T3" s="263">
        <v>45261</v>
      </c>
      <c r="U3" s="84" t="s">
        <v>197</v>
      </c>
      <c r="V3" s="84" t="s">
        <v>198</v>
      </c>
      <c r="W3" s="87"/>
      <c r="X3" s="121"/>
      <c r="Y3" s="179"/>
      <c r="Z3" s="179"/>
      <c r="AA3" s="179"/>
      <c r="AB3" s="179"/>
      <c r="AC3" s="179"/>
    </row>
    <row r="4" spans="1:29" s="63" customFormat="1" ht="409.5" x14ac:dyDescent="0.35">
      <c r="A4" s="84" t="s">
        <v>215</v>
      </c>
      <c r="B4" s="264" t="s">
        <v>216</v>
      </c>
      <c r="C4" s="265" t="s">
        <v>187</v>
      </c>
      <c r="D4" s="266" t="s">
        <v>217</v>
      </c>
      <c r="E4" s="266"/>
      <c r="F4" s="203" t="s">
        <v>218</v>
      </c>
      <c r="G4" s="265">
        <v>4</v>
      </c>
      <c r="H4" s="265">
        <v>5</v>
      </c>
      <c r="I4" s="267">
        <v>20</v>
      </c>
      <c r="J4" s="83" t="s">
        <v>191</v>
      </c>
      <c r="K4" s="203" t="s">
        <v>219</v>
      </c>
      <c r="L4" s="268" t="s">
        <v>220</v>
      </c>
      <c r="M4" s="84" t="s">
        <v>221</v>
      </c>
      <c r="N4" s="265">
        <v>3</v>
      </c>
      <c r="O4" s="265">
        <v>3</v>
      </c>
      <c r="P4" s="269">
        <v>9</v>
      </c>
      <c r="Q4" s="265" t="s">
        <v>195</v>
      </c>
      <c r="R4" s="270" t="s">
        <v>222</v>
      </c>
      <c r="S4" s="268" t="s">
        <v>327</v>
      </c>
      <c r="T4" s="263" t="s">
        <v>197</v>
      </c>
      <c r="U4" s="263" t="s">
        <v>197</v>
      </c>
      <c r="V4" s="270" t="s">
        <v>198</v>
      </c>
      <c r="W4" s="270"/>
      <c r="X4" s="268"/>
      <c r="Y4" s="179"/>
      <c r="Z4" s="179"/>
      <c r="AA4" s="179"/>
      <c r="AB4" s="179"/>
      <c r="AC4" s="179"/>
    </row>
    <row r="5" spans="1:29" s="63" customFormat="1" ht="409.5" customHeight="1" x14ac:dyDescent="0.35">
      <c r="A5" s="84" t="s">
        <v>230</v>
      </c>
      <c r="B5" s="262" t="s">
        <v>231</v>
      </c>
      <c r="C5" s="84" t="s">
        <v>187</v>
      </c>
      <c r="D5" s="271"/>
      <c r="E5" s="271"/>
      <c r="F5" s="203" t="s">
        <v>232</v>
      </c>
      <c r="G5" s="265">
        <v>4</v>
      </c>
      <c r="H5" s="265">
        <v>4</v>
      </c>
      <c r="I5" s="267">
        <v>16</v>
      </c>
      <c r="J5" s="83" t="s">
        <v>191</v>
      </c>
      <c r="K5" s="203" t="s">
        <v>233</v>
      </c>
      <c r="L5" s="84" t="s">
        <v>234</v>
      </c>
      <c r="M5" s="84" t="s">
        <v>221</v>
      </c>
      <c r="N5" s="265">
        <v>2</v>
      </c>
      <c r="O5" s="265">
        <v>3</v>
      </c>
      <c r="P5" s="183">
        <v>6</v>
      </c>
      <c r="Q5" s="272">
        <v>45323</v>
      </c>
      <c r="R5" s="270" t="s">
        <v>235</v>
      </c>
      <c r="S5" s="273" t="s">
        <v>328</v>
      </c>
      <c r="T5" s="265" t="s">
        <v>197</v>
      </c>
      <c r="U5" s="270" t="s">
        <v>197</v>
      </c>
      <c r="V5" s="270" t="s">
        <v>198</v>
      </c>
      <c r="W5" s="274">
        <v>45323</v>
      </c>
      <c r="X5" s="271"/>
    </row>
    <row r="6" spans="1:29" s="184" customFormat="1" ht="108.5" x14ac:dyDescent="0.35">
      <c r="A6" s="270" t="s">
        <v>329</v>
      </c>
      <c r="B6" s="264" t="s">
        <v>297</v>
      </c>
      <c r="C6" s="265" t="s">
        <v>187</v>
      </c>
      <c r="D6" s="265" t="s">
        <v>217</v>
      </c>
      <c r="E6" s="265"/>
      <c r="F6" s="203" t="s">
        <v>298</v>
      </c>
      <c r="G6" s="265">
        <v>4</v>
      </c>
      <c r="H6" s="265">
        <v>3</v>
      </c>
      <c r="I6" s="269">
        <v>12</v>
      </c>
      <c r="J6" s="83" t="s">
        <v>191</v>
      </c>
      <c r="K6" s="203" t="s">
        <v>330</v>
      </c>
      <c r="L6" s="265" t="s">
        <v>300</v>
      </c>
      <c r="M6" s="265" t="s">
        <v>246</v>
      </c>
      <c r="N6" s="265">
        <v>4</v>
      </c>
      <c r="O6" s="265">
        <v>3</v>
      </c>
      <c r="P6" s="269">
        <v>12</v>
      </c>
      <c r="Q6" s="265"/>
      <c r="R6" s="265" t="s">
        <v>301</v>
      </c>
      <c r="S6" s="275" t="s">
        <v>331</v>
      </c>
      <c r="T6" s="265" t="s">
        <v>197</v>
      </c>
      <c r="U6" s="265" t="s">
        <v>197</v>
      </c>
      <c r="V6" s="270" t="s">
        <v>246</v>
      </c>
      <c r="W6" s="272">
        <v>45532</v>
      </c>
      <c r="X6" s="265"/>
    </row>
    <row r="7" spans="1:29" s="207" customFormat="1" ht="389.25" customHeight="1" x14ac:dyDescent="0.35">
      <c r="A7" s="270" t="s">
        <v>332</v>
      </c>
      <c r="B7" s="264" t="s">
        <v>317</v>
      </c>
      <c r="C7" s="265" t="s">
        <v>187</v>
      </c>
      <c r="D7" s="268"/>
      <c r="E7" s="268"/>
      <c r="F7" s="203" t="s">
        <v>318</v>
      </c>
      <c r="G7" s="270">
        <v>4</v>
      </c>
      <c r="H7" s="270">
        <v>3</v>
      </c>
      <c r="I7" s="276">
        <v>12</v>
      </c>
      <c r="J7" s="83" t="s">
        <v>191</v>
      </c>
      <c r="K7" s="268" t="s">
        <v>319</v>
      </c>
      <c r="L7" s="270" t="s">
        <v>193</v>
      </c>
      <c r="M7" s="270" t="s">
        <v>246</v>
      </c>
      <c r="N7" s="270">
        <v>2</v>
      </c>
      <c r="O7" s="270">
        <v>3</v>
      </c>
      <c r="P7" s="277">
        <v>6</v>
      </c>
      <c r="Q7" s="270" t="s">
        <v>320</v>
      </c>
      <c r="R7" s="270" t="s">
        <v>333</v>
      </c>
      <c r="S7" s="278" t="s">
        <v>334</v>
      </c>
      <c r="T7" s="270" t="s">
        <v>197</v>
      </c>
      <c r="U7" s="270" t="s">
        <v>197</v>
      </c>
      <c r="V7" s="270" t="s">
        <v>246</v>
      </c>
      <c r="W7" s="270" t="s">
        <v>320</v>
      </c>
      <c r="X7" s="270"/>
    </row>
    <row r="8" spans="1:29" s="280" customFormat="1" ht="273.75" customHeight="1" x14ac:dyDescent="0.35">
      <c r="A8" s="264" t="s">
        <v>335</v>
      </c>
      <c r="B8" s="264" t="s">
        <v>336</v>
      </c>
      <c r="C8" s="264" t="s">
        <v>187</v>
      </c>
      <c r="D8" s="266" t="s">
        <v>217</v>
      </c>
      <c r="E8" s="271"/>
      <c r="F8" s="278" t="s">
        <v>337</v>
      </c>
      <c r="G8" s="265">
        <v>4</v>
      </c>
      <c r="H8" s="265">
        <v>4</v>
      </c>
      <c r="I8" s="267">
        <v>16</v>
      </c>
      <c r="J8" s="83" t="s">
        <v>191</v>
      </c>
      <c r="K8" s="273" t="s">
        <v>338</v>
      </c>
      <c r="L8" s="265" t="s">
        <v>339</v>
      </c>
      <c r="M8" s="264" t="s">
        <v>246</v>
      </c>
      <c r="N8" s="265">
        <v>2</v>
      </c>
      <c r="O8" s="265">
        <v>3</v>
      </c>
      <c r="P8" s="183">
        <v>6</v>
      </c>
      <c r="Q8" s="265" t="s">
        <v>340</v>
      </c>
      <c r="R8" s="270" t="s">
        <v>341</v>
      </c>
      <c r="S8" s="273" t="s">
        <v>342</v>
      </c>
      <c r="T8" s="264" t="s">
        <v>197</v>
      </c>
      <c r="U8" s="264" t="s">
        <v>197</v>
      </c>
      <c r="V8" s="264" t="s">
        <v>246</v>
      </c>
      <c r="W8" s="279">
        <v>45658</v>
      </c>
      <c r="X8" s="271"/>
    </row>
    <row r="9" spans="1:29" s="285" customFormat="1" ht="170.5" x14ac:dyDescent="0.35">
      <c r="A9" s="281" t="s">
        <v>343</v>
      </c>
      <c r="B9" s="282" t="s">
        <v>344</v>
      </c>
      <c r="C9" s="264" t="s">
        <v>187</v>
      </c>
      <c r="D9" s="266" t="s">
        <v>217</v>
      </c>
      <c r="E9" s="266"/>
      <c r="F9" s="203" t="s">
        <v>345</v>
      </c>
      <c r="G9" s="282">
        <v>4</v>
      </c>
      <c r="H9" s="282">
        <v>3</v>
      </c>
      <c r="I9" s="283">
        <v>12</v>
      </c>
      <c r="J9" s="83" t="s">
        <v>191</v>
      </c>
      <c r="K9" s="268" t="s">
        <v>346</v>
      </c>
      <c r="L9" s="265" t="s">
        <v>347</v>
      </c>
      <c r="M9" s="264" t="s">
        <v>246</v>
      </c>
      <c r="N9" s="282">
        <v>4</v>
      </c>
      <c r="O9" s="282">
        <v>3</v>
      </c>
      <c r="P9" s="283">
        <v>12</v>
      </c>
      <c r="Q9" s="266" t="s">
        <v>348</v>
      </c>
      <c r="R9" s="265" t="s">
        <v>347</v>
      </c>
      <c r="S9" s="266" t="s">
        <v>349</v>
      </c>
      <c r="T9" s="264" t="s">
        <v>197</v>
      </c>
      <c r="U9" s="264" t="s">
        <v>197</v>
      </c>
      <c r="V9" s="264" t="s">
        <v>246</v>
      </c>
      <c r="W9" s="284">
        <v>45931</v>
      </c>
      <c r="X9" s="266"/>
    </row>
  </sheetData>
  <mergeCells count="1">
    <mergeCell ref="N2:P2"/>
  </mergeCells>
  <conditionalFormatting sqref="I3">
    <cfRule type="containsErrors" dxfId="25" priority="7">
      <formula>ISERROR(I3)</formula>
    </cfRule>
    <cfRule type="containsText" dxfId="24" priority="8" operator="containsText" text="0">
      <formula>NOT(ISERROR(SEARCH("0",I3)))</formula>
    </cfRule>
    <cfRule type="cellIs" priority="17" operator="equal">
      <formula>0</formula>
    </cfRule>
    <cfRule type="cellIs" dxfId="23" priority="18" operator="equal">
      <formula>25</formula>
    </cfRule>
    <cfRule type="cellIs" dxfId="22" priority="19" operator="between">
      <formula>15</formula>
      <formula>20</formula>
    </cfRule>
    <cfRule type="cellIs" dxfId="21" priority="20" operator="between">
      <formula>8</formula>
      <formula>12</formula>
    </cfRule>
    <cfRule type="cellIs" dxfId="20" priority="21" operator="between">
      <formula>4</formula>
      <formula>6</formula>
    </cfRule>
    <cfRule type="cellIs" dxfId="19" priority="22" operator="between">
      <formula>1</formula>
      <formula>3</formula>
    </cfRule>
    <cfRule type="containsBlanks" dxfId="18" priority="27">
      <formula>LEN(TRIM(I3))=0</formula>
    </cfRule>
  </conditionalFormatting>
  <conditionalFormatting sqref="I3:J3 J4:J9">
    <cfRule type="cellIs" dxfId="17" priority="23" operator="between">
      <formula>15</formula>
      <formula>25</formula>
    </cfRule>
    <cfRule type="cellIs" dxfId="16" priority="24" operator="between">
      <formula>8</formula>
      <formula>12</formula>
    </cfRule>
    <cfRule type="cellIs" dxfId="15" priority="25" operator="between">
      <formula>1</formula>
      <formula>3</formula>
    </cfRule>
    <cfRule type="cellIs" dxfId="14" priority="26" operator="between">
      <formula>4</formula>
      <formula>6</formula>
    </cfRule>
  </conditionalFormatting>
  <conditionalFormatting sqref="J3:J9">
    <cfRule type="containsText" dxfId="13" priority="1" operator="containsText" text="Informed">
      <formula>NOT(ISERROR(SEARCH("Informed",J3)))</formula>
    </cfRule>
    <cfRule type="containsText" dxfId="12" priority="2" operator="containsText" text="Consulted">
      <formula>NOT(ISERROR(SEARCH("Consulted",J3)))</formula>
    </cfRule>
    <cfRule type="containsText" dxfId="11" priority="3" operator="containsText" text="Accountable">
      <formula>NOT(ISERROR(SEARCH("Accountable",J3)))</formula>
    </cfRule>
    <cfRule type="containsText" dxfId="10" priority="4" operator="containsText" text="Responsible">
      <formula>NOT(ISERROR(SEARCH("Responsible",J3)))</formula>
    </cfRule>
    <cfRule type="containsBlanks" dxfId="9" priority="5">
      <formula>LEN(TRIM(J3))=0</formula>
    </cfRule>
  </conditionalFormatting>
  <conditionalFormatting sqref="L3">
    <cfRule type="containsBlanks" dxfId="8" priority="16">
      <formula>LEN(TRIM(L3))=0</formula>
    </cfRule>
  </conditionalFormatting>
  <conditionalFormatting sqref="L5">
    <cfRule type="containsBlanks" dxfId="7" priority="6">
      <formula>LEN(TRIM(L5))=0</formula>
    </cfRule>
  </conditionalFormatting>
  <conditionalFormatting sqref="P1:P3">
    <cfRule type="cellIs" dxfId="6" priority="9" operator="equal">
      <formula>0</formula>
    </cfRule>
    <cfRule type="containsErrors" dxfId="5" priority="10">
      <formula>ISERROR(P1)</formula>
    </cfRule>
    <cfRule type="cellIs" dxfId="4" priority="11" operator="equal">
      <formula>25</formula>
    </cfRule>
    <cfRule type="cellIs" dxfId="3" priority="12" operator="between">
      <formula>15</formula>
      <formula>20</formula>
    </cfRule>
    <cfRule type="cellIs" dxfId="2" priority="13" operator="between">
      <formula>8</formula>
      <formula>12</formula>
    </cfRule>
    <cfRule type="cellIs" dxfId="1" priority="14" operator="between">
      <formula>4</formula>
      <formula>6</formula>
    </cfRule>
    <cfRule type="cellIs" dxfId="0" priority="15" operator="between">
      <formula>1</formula>
      <formula>3</formula>
    </cfRule>
  </conditionalFormatting>
  <pageMargins left="0.31496062992125984" right="0.31496062992125984" top="0.35433070866141736" bottom="0.35433070866141736"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C47A4-2D4C-4EF5-96D3-5EE33E33C397}">
  <dimension ref="A1:AC12"/>
  <sheetViews>
    <sheetView zoomScale="70" zoomScaleNormal="70" workbookViewId="0">
      <pane ySplit="1" topLeftCell="A2" activePane="bottomLeft" state="frozen"/>
      <selection pane="bottomLeft" activeCell="D4" sqref="D4"/>
    </sheetView>
  </sheetViews>
  <sheetFormatPr defaultRowHeight="14.5" x14ac:dyDescent="0.35"/>
  <cols>
    <col min="1" max="1" width="13.1796875" customWidth="1"/>
    <col min="2" max="2" width="24.54296875" customWidth="1"/>
    <col min="3" max="3" width="19.54296875" customWidth="1"/>
    <col min="4" max="4" width="15.54296875" customWidth="1"/>
    <col min="5" max="5" width="19.54296875" customWidth="1"/>
    <col min="6" max="6" width="62.54296875" style="209" customWidth="1"/>
    <col min="7" max="7" width="10.54296875" customWidth="1"/>
    <col min="8" max="8" width="11" customWidth="1"/>
    <col min="9" max="9" width="11.453125" customWidth="1"/>
    <col min="10" max="10" width="15.54296875" customWidth="1"/>
    <col min="11" max="11" width="92.1796875" bestFit="1" customWidth="1"/>
    <col min="12" max="12" width="41.54296875" customWidth="1"/>
    <col min="13" max="13" width="29" customWidth="1"/>
    <col min="14" max="14" width="13.54296875" customWidth="1"/>
    <col min="15" max="15" width="12.453125" customWidth="1"/>
    <col min="16" max="16" width="13.1796875" customWidth="1"/>
    <col min="17" max="17" width="16" customWidth="1"/>
    <col min="18" max="18" width="29.453125" customWidth="1"/>
    <col min="19" max="19" width="96.54296875" customWidth="1"/>
    <col min="20" max="20" width="20.453125" customWidth="1"/>
    <col min="21" max="21" width="19.54296875" customWidth="1"/>
    <col min="22" max="22" width="15.54296875" customWidth="1"/>
    <col min="23" max="23" width="18" customWidth="1"/>
    <col min="24" max="24" width="61.54296875" customWidth="1"/>
  </cols>
  <sheetData>
    <row r="1" spans="1:29" ht="64" customHeight="1" x14ac:dyDescent="0.35">
      <c r="A1" s="74" t="s">
        <v>129</v>
      </c>
      <c r="B1" s="74" t="s">
        <v>160</v>
      </c>
      <c r="C1" s="74" t="s">
        <v>159</v>
      </c>
      <c r="D1" s="74" t="s">
        <v>161</v>
      </c>
      <c r="E1" s="74" t="s">
        <v>162</v>
      </c>
      <c r="F1" s="199" t="s">
        <v>163</v>
      </c>
      <c r="G1" s="74" t="s">
        <v>13</v>
      </c>
      <c r="H1" s="74" t="s">
        <v>164</v>
      </c>
      <c r="I1" s="74" t="s">
        <v>165</v>
      </c>
      <c r="J1" s="74" t="s">
        <v>133</v>
      </c>
      <c r="K1" s="74" t="s">
        <v>166</v>
      </c>
      <c r="L1" s="74" t="s">
        <v>167</v>
      </c>
      <c r="M1" s="74" t="s">
        <v>134</v>
      </c>
      <c r="N1" s="74" t="s">
        <v>185</v>
      </c>
      <c r="O1" s="74" t="s">
        <v>169</v>
      </c>
      <c r="P1" s="74" t="s">
        <v>170</v>
      </c>
      <c r="Q1" s="74" t="s">
        <v>171</v>
      </c>
      <c r="R1" s="74" t="s">
        <v>174</v>
      </c>
      <c r="S1" s="74" t="s">
        <v>175</v>
      </c>
      <c r="T1" s="75" t="s">
        <v>176</v>
      </c>
      <c r="U1" s="76" t="s">
        <v>177</v>
      </c>
      <c r="V1" s="76" t="s">
        <v>178</v>
      </c>
      <c r="W1" s="77" t="s">
        <v>179</v>
      </c>
      <c r="X1" s="77" t="s">
        <v>182</v>
      </c>
      <c r="Y1" s="78"/>
      <c r="Z1" s="79"/>
      <c r="AA1" s="79"/>
      <c r="AB1" s="79"/>
      <c r="AC1" s="79"/>
    </row>
    <row r="2" spans="1:29" s="63" customFormat="1" ht="38.25" customHeight="1" x14ac:dyDescent="0.35">
      <c r="A2" s="174"/>
      <c r="B2" s="174"/>
      <c r="C2" s="174"/>
      <c r="D2" s="174"/>
      <c r="E2" s="174"/>
      <c r="F2" s="200"/>
      <c r="G2" s="201" t="s">
        <v>183</v>
      </c>
      <c r="H2" s="202" t="s">
        <v>183</v>
      </c>
      <c r="I2" s="201" t="s">
        <v>183</v>
      </c>
      <c r="J2" s="174"/>
      <c r="K2" s="174"/>
      <c r="L2" s="174"/>
      <c r="M2" s="174"/>
      <c r="N2" s="250" t="s">
        <v>184</v>
      </c>
      <c r="O2" s="250"/>
      <c r="P2" s="250"/>
      <c r="Q2" s="174"/>
      <c r="R2" s="174"/>
      <c r="S2" s="174"/>
      <c r="T2" s="175"/>
      <c r="U2" s="176"/>
      <c r="V2" s="176"/>
      <c r="W2" s="177"/>
      <c r="X2" s="177"/>
      <c r="Y2" s="178"/>
      <c r="Z2" s="179"/>
      <c r="AA2" s="179"/>
      <c r="AB2" s="179"/>
      <c r="AC2" s="179"/>
    </row>
    <row r="3" spans="1:29" s="63" customFormat="1" ht="281.25" hidden="1" customHeight="1" x14ac:dyDescent="0.35">
      <c r="A3" s="80" t="s">
        <v>186</v>
      </c>
      <c r="B3" s="81" t="s">
        <v>302</v>
      </c>
      <c r="C3" s="80" t="s">
        <v>187</v>
      </c>
      <c r="D3" s="80" t="s">
        <v>188</v>
      </c>
      <c r="E3" s="80" t="s">
        <v>189</v>
      </c>
      <c r="F3" s="82" t="s">
        <v>190</v>
      </c>
      <c r="G3" s="80">
        <v>3</v>
      </c>
      <c r="H3" s="80">
        <v>4</v>
      </c>
      <c r="I3" s="83">
        <v>12</v>
      </c>
      <c r="J3" s="83" t="s">
        <v>191</v>
      </c>
      <c r="K3" s="82" t="s">
        <v>192</v>
      </c>
      <c r="L3" s="84" t="s">
        <v>193</v>
      </c>
      <c r="M3" s="80" t="s">
        <v>194</v>
      </c>
      <c r="N3" s="80">
        <v>1</v>
      </c>
      <c r="O3" s="80">
        <v>1</v>
      </c>
      <c r="P3" s="83">
        <v>1</v>
      </c>
      <c r="Q3" s="85" t="s">
        <v>195</v>
      </c>
      <c r="R3" s="80" t="s">
        <v>196</v>
      </c>
      <c r="S3" s="88" t="s">
        <v>303</v>
      </c>
      <c r="T3" s="86">
        <v>45261</v>
      </c>
      <c r="U3" s="84" t="s">
        <v>197</v>
      </c>
      <c r="V3" s="84" t="s">
        <v>198</v>
      </c>
      <c r="W3" s="87"/>
      <c r="X3" s="120"/>
      <c r="Y3" s="179"/>
      <c r="Z3" s="179"/>
      <c r="AA3" s="179"/>
      <c r="AB3" s="179"/>
      <c r="AC3" s="179"/>
    </row>
    <row r="4" spans="1:29" s="63" customFormat="1" ht="217" x14ac:dyDescent="0.35">
      <c r="A4" s="80" t="s">
        <v>199</v>
      </c>
      <c r="B4" s="81" t="s">
        <v>200</v>
      </c>
      <c r="C4" s="80" t="s">
        <v>187</v>
      </c>
      <c r="D4" s="80" t="s">
        <v>201</v>
      </c>
      <c r="E4" s="80"/>
      <c r="F4" s="82" t="s">
        <v>202</v>
      </c>
      <c r="G4" s="80">
        <v>4</v>
      </c>
      <c r="H4" s="80">
        <v>4</v>
      </c>
      <c r="I4" s="83">
        <v>16</v>
      </c>
      <c r="J4" s="83" t="s">
        <v>191</v>
      </c>
      <c r="K4" s="82" t="s">
        <v>203</v>
      </c>
      <c r="L4" s="84" t="s">
        <v>193</v>
      </c>
      <c r="M4" s="80" t="s">
        <v>194</v>
      </c>
      <c r="N4" s="80">
        <v>2</v>
      </c>
      <c r="O4" s="80">
        <v>2</v>
      </c>
      <c r="P4" s="83">
        <v>4</v>
      </c>
      <c r="Q4" s="85">
        <v>45231</v>
      </c>
      <c r="R4" s="94" t="s">
        <v>204</v>
      </c>
      <c r="S4" s="82" t="s">
        <v>309</v>
      </c>
      <c r="T4" s="86" t="s">
        <v>197</v>
      </c>
      <c r="U4" s="86" t="s">
        <v>310</v>
      </c>
      <c r="V4" s="84" t="s">
        <v>198</v>
      </c>
      <c r="W4" s="87"/>
      <c r="X4" s="120"/>
      <c r="Y4" s="179"/>
      <c r="Z4" s="179"/>
      <c r="AA4" s="179"/>
      <c r="AB4" s="179"/>
      <c r="AC4" s="179"/>
    </row>
    <row r="5" spans="1:29" s="89" customFormat="1" ht="325.5" x14ac:dyDescent="0.35">
      <c r="A5" s="80" t="s">
        <v>205</v>
      </c>
      <c r="B5" s="81" t="s">
        <v>206</v>
      </c>
      <c r="C5" s="80" t="s">
        <v>187</v>
      </c>
      <c r="D5" s="80" t="s">
        <v>201</v>
      </c>
      <c r="E5" s="80"/>
      <c r="F5" s="82" t="s">
        <v>207</v>
      </c>
      <c r="G5" s="80">
        <v>4</v>
      </c>
      <c r="H5" s="80">
        <v>4</v>
      </c>
      <c r="I5" s="83">
        <v>16</v>
      </c>
      <c r="J5" s="83" t="s">
        <v>191</v>
      </c>
      <c r="K5" s="88" t="s">
        <v>208</v>
      </c>
      <c r="L5" s="84" t="s">
        <v>209</v>
      </c>
      <c r="M5" s="84" t="s">
        <v>210</v>
      </c>
      <c r="N5" s="84">
        <v>2</v>
      </c>
      <c r="O5" s="84">
        <v>2</v>
      </c>
      <c r="P5" s="83">
        <v>4</v>
      </c>
      <c r="Q5" s="87" t="s">
        <v>211</v>
      </c>
      <c r="R5" s="84" t="s">
        <v>212</v>
      </c>
      <c r="S5" s="203" t="s">
        <v>311</v>
      </c>
      <c r="T5" s="84" t="s">
        <v>27</v>
      </c>
      <c r="U5" s="84" t="s">
        <v>213</v>
      </c>
      <c r="V5" s="84" t="s">
        <v>214</v>
      </c>
      <c r="W5" s="87">
        <v>45107</v>
      </c>
      <c r="X5" s="121" t="s">
        <v>304</v>
      </c>
    </row>
    <row r="6" spans="1:29" s="63" customFormat="1" ht="259.5" customHeight="1" x14ac:dyDescent="0.35">
      <c r="A6" s="80" t="s">
        <v>215</v>
      </c>
      <c r="B6" s="90" t="s">
        <v>216</v>
      </c>
      <c r="C6" s="91" t="s">
        <v>187</v>
      </c>
      <c r="D6" s="122" t="s">
        <v>217</v>
      </c>
      <c r="E6" s="122"/>
      <c r="F6" s="93" t="s">
        <v>218</v>
      </c>
      <c r="G6" s="91">
        <v>4</v>
      </c>
      <c r="H6" s="91">
        <v>5</v>
      </c>
      <c r="I6" s="115">
        <v>20</v>
      </c>
      <c r="J6" s="83" t="s">
        <v>191</v>
      </c>
      <c r="K6" s="93" t="s">
        <v>219</v>
      </c>
      <c r="L6" s="92" t="s">
        <v>220</v>
      </c>
      <c r="M6" s="84" t="s">
        <v>221</v>
      </c>
      <c r="N6" s="91">
        <v>3</v>
      </c>
      <c r="O6" s="91">
        <v>3</v>
      </c>
      <c r="P6" s="123">
        <v>9</v>
      </c>
      <c r="Q6" s="91" t="s">
        <v>195</v>
      </c>
      <c r="R6" s="94" t="s">
        <v>222</v>
      </c>
      <c r="S6" s="92" t="s">
        <v>312</v>
      </c>
      <c r="T6" s="86" t="s">
        <v>197</v>
      </c>
      <c r="U6" s="86" t="s">
        <v>197</v>
      </c>
      <c r="V6" s="94" t="s">
        <v>198</v>
      </c>
      <c r="W6" s="94"/>
      <c r="X6" s="92"/>
      <c r="Y6" s="179"/>
      <c r="Z6" s="179"/>
      <c r="AA6" s="179"/>
      <c r="AB6" s="179"/>
      <c r="AC6" s="179"/>
    </row>
    <row r="7" spans="1:29" s="63" customFormat="1" ht="186" hidden="1" x14ac:dyDescent="0.35">
      <c r="A7" s="163" t="s">
        <v>223</v>
      </c>
      <c r="B7" s="164" t="s">
        <v>224</v>
      </c>
      <c r="C7" s="165" t="s">
        <v>187</v>
      </c>
      <c r="D7" s="166" t="s">
        <v>217</v>
      </c>
      <c r="E7" s="166"/>
      <c r="F7" s="169" t="s">
        <v>225</v>
      </c>
      <c r="G7" s="165">
        <v>4</v>
      </c>
      <c r="H7" s="165">
        <v>4</v>
      </c>
      <c r="I7" s="115">
        <v>16</v>
      </c>
      <c r="J7" s="168" t="s">
        <v>191</v>
      </c>
      <c r="K7" s="169" t="s">
        <v>226</v>
      </c>
      <c r="L7" s="167" t="s">
        <v>227</v>
      </c>
      <c r="M7" s="170" t="s">
        <v>221</v>
      </c>
      <c r="N7" s="171">
        <v>2</v>
      </c>
      <c r="O7" s="171">
        <v>2</v>
      </c>
      <c r="P7" s="171">
        <v>4</v>
      </c>
      <c r="Q7" s="165" t="s">
        <v>228</v>
      </c>
      <c r="R7" s="163" t="s">
        <v>229</v>
      </c>
      <c r="S7" s="167" t="s">
        <v>295</v>
      </c>
      <c r="T7" s="172" t="s">
        <v>197</v>
      </c>
      <c r="U7" s="172" t="s">
        <v>197</v>
      </c>
      <c r="V7" s="163" t="s">
        <v>198</v>
      </c>
      <c r="W7" s="173">
        <v>45231</v>
      </c>
      <c r="X7" s="167"/>
      <c r="Y7" s="179"/>
      <c r="Z7" s="179"/>
      <c r="AA7" s="179"/>
      <c r="AB7" s="179"/>
      <c r="AC7" s="179"/>
    </row>
    <row r="8" spans="1:29" s="63" customFormat="1" ht="170.5" x14ac:dyDescent="0.35">
      <c r="A8" s="80" t="s">
        <v>230</v>
      </c>
      <c r="B8" s="81" t="s">
        <v>231</v>
      </c>
      <c r="C8" s="80" t="s">
        <v>187</v>
      </c>
      <c r="D8" s="95"/>
      <c r="E8" s="95"/>
      <c r="F8" s="93" t="s">
        <v>232</v>
      </c>
      <c r="G8" s="91">
        <v>4</v>
      </c>
      <c r="H8" s="91">
        <v>4</v>
      </c>
      <c r="I8" s="115">
        <v>16</v>
      </c>
      <c r="J8" s="83" t="s">
        <v>191</v>
      </c>
      <c r="K8" s="93" t="s">
        <v>233</v>
      </c>
      <c r="L8" s="84" t="s">
        <v>234</v>
      </c>
      <c r="M8" s="84" t="s">
        <v>221</v>
      </c>
      <c r="N8" s="91">
        <v>3</v>
      </c>
      <c r="O8" s="91">
        <v>3</v>
      </c>
      <c r="P8" s="180">
        <v>9</v>
      </c>
      <c r="Q8" s="97">
        <v>45323</v>
      </c>
      <c r="R8" s="94" t="s">
        <v>235</v>
      </c>
      <c r="S8" s="96" t="s">
        <v>313</v>
      </c>
      <c r="T8" s="91" t="s">
        <v>197</v>
      </c>
      <c r="U8" s="94" t="s">
        <v>197</v>
      </c>
      <c r="V8" s="94" t="s">
        <v>198</v>
      </c>
      <c r="W8" s="98">
        <v>45323</v>
      </c>
      <c r="X8" s="95"/>
    </row>
    <row r="9" spans="1:29" s="63" customFormat="1" ht="170.5" x14ac:dyDescent="0.35">
      <c r="A9" s="94" t="s">
        <v>236</v>
      </c>
      <c r="B9" s="181" t="s">
        <v>237</v>
      </c>
      <c r="C9" s="91" t="s">
        <v>187</v>
      </c>
      <c r="D9" s="91" t="s">
        <v>238</v>
      </c>
      <c r="E9" s="91"/>
      <c r="F9" s="93" t="s">
        <v>239</v>
      </c>
      <c r="G9" s="91">
        <v>2</v>
      </c>
      <c r="H9" s="91">
        <v>4</v>
      </c>
      <c r="I9" s="182">
        <v>8</v>
      </c>
      <c r="J9" s="83" t="s">
        <v>191</v>
      </c>
      <c r="K9" s="93" t="s">
        <v>240</v>
      </c>
      <c r="L9" s="94" t="s">
        <v>241</v>
      </c>
      <c r="M9" s="84" t="s">
        <v>242</v>
      </c>
      <c r="N9" s="91">
        <v>2</v>
      </c>
      <c r="O9" s="91">
        <v>3</v>
      </c>
      <c r="P9" s="183">
        <v>6</v>
      </c>
      <c r="Q9" s="97">
        <v>45440</v>
      </c>
      <c r="R9" s="94" t="s">
        <v>243</v>
      </c>
      <c r="S9" s="124" t="s">
        <v>314</v>
      </c>
      <c r="T9" s="91" t="s">
        <v>197</v>
      </c>
      <c r="U9" s="94" t="s">
        <v>197</v>
      </c>
      <c r="V9" s="94" t="s">
        <v>198</v>
      </c>
      <c r="W9" s="97" t="s">
        <v>244</v>
      </c>
      <c r="X9" s="91"/>
      <c r="Y9" s="184"/>
    </row>
    <row r="10" spans="1:29" s="184" customFormat="1" ht="77.5" x14ac:dyDescent="0.35">
      <c r="A10" s="94" t="s">
        <v>296</v>
      </c>
      <c r="B10" s="90" t="s">
        <v>297</v>
      </c>
      <c r="C10" s="91" t="s">
        <v>187</v>
      </c>
      <c r="D10" s="91" t="s">
        <v>217</v>
      </c>
      <c r="E10" s="91"/>
      <c r="F10" s="93" t="s">
        <v>298</v>
      </c>
      <c r="G10" s="91">
        <v>4</v>
      </c>
      <c r="H10" s="91">
        <v>3</v>
      </c>
      <c r="I10" s="123">
        <v>12</v>
      </c>
      <c r="J10" s="83" t="s">
        <v>191</v>
      </c>
      <c r="K10" s="93" t="s">
        <v>299</v>
      </c>
      <c r="L10" s="91" t="s">
        <v>300</v>
      </c>
      <c r="M10" s="91" t="s">
        <v>246</v>
      </c>
      <c r="N10" s="91">
        <v>4</v>
      </c>
      <c r="O10" s="91">
        <v>3</v>
      </c>
      <c r="P10" s="123">
        <v>12</v>
      </c>
      <c r="Q10" s="91"/>
      <c r="R10" s="91" t="s">
        <v>301</v>
      </c>
      <c r="S10" s="185" t="s">
        <v>315</v>
      </c>
      <c r="T10" s="91" t="s">
        <v>197</v>
      </c>
      <c r="U10" s="91" t="s">
        <v>197</v>
      </c>
      <c r="V10" s="94" t="s">
        <v>246</v>
      </c>
      <c r="W10" s="97">
        <v>45532</v>
      </c>
      <c r="X10" s="91"/>
    </row>
    <row r="11" spans="1:29" s="207" customFormat="1" ht="409.5" x14ac:dyDescent="0.35">
      <c r="A11" s="94" t="s">
        <v>316</v>
      </c>
      <c r="B11" s="90" t="s">
        <v>317</v>
      </c>
      <c r="C11" s="91" t="s">
        <v>187</v>
      </c>
      <c r="D11" s="92"/>
      <c r="E11" s="92"/>
      <c r="F11" s="93" t="s">
        <v>318</v>
      </c>
      <c r="G11" s="94">
        <v>4</v>
      </c>
      <c r="H11" s="94">
        <v>3</v>
      </c>
      <c r="I11" s="204">
        <v>12</v>
      </c>
      <c r="J11" s="83" t="s">
        <v>191</v>
      </c>
      <c r="K11" s="92" t="s">
        <v>319</v>
      </c>
      <c r="L11" s="94" t="s">
        <v>193</v>
      </c>
      <c r="M11" s="94" t="s">
        <v>246</v>
      </c>
      <c r="N11" s="94">
        <v>2</v>
      </c>
      <c r="O11" s="94">
        <v>3</v>
      </c>
      <c r="P11" s="205">
        <v>6</v>
      </c>
      <c r="Q11" s="94" t="s">
        <v>320</v>
      </c>
      <c r="R11" s="94" t="s">
        <v>321</v>
      </c>
      <c r="S11" s="206" t="s">
        <v>322</v>
      </c>
      <c r="T11" s="94" t="s">
        <v>197</v>
      </c>
      <c r="U11" s="94" t="s">
        <v>197</v>
      </c>
      <c r="V11" s="94" t="s">
        <v>246</v>
      </c>
      <c r="W11" s="94" t="s">
        <v>320</v>
      </c>
      <c r="X11" s="94"/>
    </row>
    <row r="12" spans="1:29" s="101" customFormat="1" x14ac:dyDescent="0.35">
      <c r="F12" s="208"/>
    </row>
  </sheetData>
  <mergeCells count="1">
    <mergeCell ref="N2:P2"/>
  </mergeCells>
  <conditionalFormatting sqref="I3:I4">
    <cfRule type="containsBlanks" dxfId="52" priority="28">
      <formula>LEN(TRIM(I3))=0</formula>
    </cfRule>
  </conditionalFormatting>
  <conditionalFormatting sqref="I3:I5">
    <cfRule type="containsErrors" dxfId="51" priority="7">
      <formula>ISERROR(I3)</formula>
    </cfRule>
    <cfRule type="containsText" dxfId="50" priority="8" operator="containsText" text="0">
      <formula>NOT(ISERROR(SEARCH("0",I3)))</formula>
    </cfRule>
    <cfRule type="cellIs" priority="17" operator="equal">
      <formula>0</formula>
    </cfRule>
    <cfRule type="cellIs" dxfId="49" priority="18" operator="equal">
      <formula>25</formula>
    </cfRule>
    <cfRule type="cellIs" dxfId="48" priority="19" operator="between">
      <formula>15</formula>
      <formula>20</formula>
    </cfRule>
    <cfRule type="cellIs" dxfId="47" priority="20" operator="between">
      <formula>8</formula>
      <formula>12</formula>
    </cfRule>
    <cfRule type="cellIs" dxfId="46" priority="21" operator="between">
      <formula>4</formula>
      <formula>6</formula>
    </cfRule>
    <cfRule type="cellIs" dxfId="45" priority="22" operator="between">
      <formula>1</formula>
      <formula>3</formula>
    </cfRule>
  </conditionalFormatting>
  <conditionalFormatting sqref="I5">
    <cfRule type="containsBlanks" dxfId="44" priority="23">
      <formula>LEN(TRIM(I5))=0</formula>
    </cfRule>
  </conditionalFormatting>
  <conditionalFormatting sqref="I3:J5 J6:J11">
    <cfRule type="cellIs" dxfId="43" priority="24" operator="between">
      <formula>15</formula>
      <formula>25</formula>
    </cfRule>
    <cfRule type="cellIs" dxfId="42" priority="25" operator="between">
      <formula>8</formula>
      <formula>12</formula>
    </cfRule>
    <cfRule type="cellIs" dxfId="41" priority="26" operator="between">
      <formula>1</formula>
      <formula>3</formula>
    </cfRule>
    <cfRule type="cellIs" dxfId="40" priority="27" operator="between">
      <formula>4</formula>
      <formula>6</formula>
    </cfRule>
  </conditionalFormatting>
  <conditionalFormatting sqref="J3:J11">
    <cfRule type="containsText" dxfId="39" priority="1" operator="containsText" text="Informed">
      <formula>NOT(ISERROR(SEARCH("Informed",J3)))</formula>
    </cfRule>
    <cfRule type="containsText" dxfId="38" priority="2" operator="containsText" text="Consulted">
      <formula>NOT(ISERROR(SEARCH("Consulted",J3)))</formula>
    </cfRule>
    <cfRule type="containsText" dxfId="37" priority="3" operator="containsText" text="Accountable">
      <formula>NOT(ISERROR(SEARCH("Accountable",J3)))</formula>
    </cfRule>
    <cfRule type="containsText" dxfId="36" priority="4" operator="containsText" text="Responsible">
      <formula>NOT(ISERROR(SEARCH("Responsible",J3)))</formula>
    </cfRule>
    <cfRule type="containsBlanks" dxfId="35" priority="5">
      <formula>LEN(TRIM(J3))=0</formula>
    </cfRule>
  </conditionalFormatting>
  <conditionalFormatting sqref="L3:L5">
    <cfRule type="containsBlanks" dxfId="34" priority="16">
      <formula>LEN(TRIM(L3))=0</formula>
    </cfRule>
  </conditionalFormatting>
  <conditionalFormatting sqref="L8">
    <cfRule type="containsBlanks" dxfId="33" priority="6">
      <formula>LEN(TRIM(L8))=0</formula>
    </cfRule>
  </conditionalFormatting>
  <conditionalFormatting sqref="P1:P5">
    <cfRule type="cellIs" dxfId="32" priority="9" operator="equal">
      <formula>0</formula>
    </cfRule>
    <cfRule type="containsErrors" dxfId="31" priority="10">
      <formula>ISERROR(P1)</formula>
    </cfRule>
    <cfRule type="cellIs" dxfId="30" priority="11" operator="equal">
      <formula>25</formula>
    </cfRule>
    <cfRule type="cellIs" dxfId="29" priority="12" operator="between">
      <formula>15</formula>
      <formula>20</formula>
    </cfRule>
    <cfRule type="cellIs" dxfId="28" priority="13" operator="between">
      <formula>8</formula>
      <formula>12</formula>
    </cfRule>
    <cfRule type="cellIs" dxfId="27" priority="14" operator="between">
      <formula>4</formula>
      <formula>6</formula>
    </cfRule>
    <cfRule type="cellIs" dxfId="26" priority="15" operator="between">
      <formula>1</formula>
      <formula>3</formula>
    </cfRule>
  </conditionalFormatting>
  <pageMargins left="0.31496062992125984" right="0.31496062992125984" top="0.35433070866141736" bottom="0.35433070866141736"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5018A11717134BB97278703A0B5E56" ma:contentTypeVersion="16" ma:contentTypeDescription="Create a new document." ma:contentTypeScope="" ma:versionID="71c58e8068c077a1927e9b44e11a4eb5">
  <xsd:schema xmlns:xsd="http://www.w3.org/2001/XMLSchema" xmlns:xs="http://www.w3.org/2001/XMLSchema" xmlns:p="http://schemas.microsoft.com/office/2006/metadata/properties" xmlns:ns1="http://schemas.microsoft.com/sharepoint/v3" xmlns:ns2="d046717a-388e-49dc-b045-3ec22a2ba0e2" xmlns:ns3="57f926ae-5b61-4ed4-98ca-58bb5f26300f" targetNamespace="http://schemas.microsoft.com/office/2006/metadata/properties" ma:root="true" ma:fieldsID="a29308a4f73a037751553dea77ebb893" ns1:_="" ns2:_="" ns3:_="">
    <xsd:import namespace="http://schemas.microsoft.com/sharepoint/v3"/>
    <xsd:import namespace="d046717a-388e-49dc-b045-3ec22a2ba0e2"/>
    <xsd:import namespace="57f926ae-5b61-4ed4-98ca-58bb5f26300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46717a-388e-49dc-b045-3ec22a2ba0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f926ae-5b61-4ed4-98ca-58bb5f26300f"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f240620c-cedf-4cdb-ac68-637adceb469f}" ma:internalName="TaxCatchAll" ma:showField="CatchAllData" ma:web="57f926ae-5b61-4ed4-98ca-58bb5f26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7f926ae-5b61-4ed4-98ca-58bb5f26300f" xsi:nil="true"/>
    <lcf76f155ced4ddcb4097134ff3c332f xmlns="d046717a-388e-49dc-b045-3ec22a2ba0e2">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54C090-5B6A-487B-9987-08EA806CA293}"/>
</file>

<file path=customXml/itemProps2.xml><?xml version="1.0" encoding="utf-8"?>
<ds:datastoreItem xmlns:ds="http://schemas.openxmlformats.org/officeDocument/2006/customXml" ds:itemID="{D4627A9B-D1A8-4DAA-9CFA-72ADC5725EE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EE51F8D-DE2D-4C50-989D-811C433A9229}">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1. Cover Sheet</vt:lpstr>
      <vt:lpstr>2. Introduction</vt:lpstr>
      <vt:lpstr>3. Risk Matrix Domain &amp; RACI</vt:lpstr>
      <vt:lpstr>3a. Heat Map</vt:lpstr>
      <vt:lpstr>5(iiI) Rotherham BAF</vt:lpstr>
      <vt:lpstr>8. Organogram</vt:lpstr>
      <vt:lpstr>10(iii) Rotherham RR</vt:lpstr>
      <vt:lpstr>14(iiI) Rotherham IL</vt:lpstr>
      <vt:lpstr>20. Rotherham Place Partnership</vt:lpstr>
      <vt:lpstr>'14(iiI) Rotherham IL'!Print_Area</vt:lpstr>
      <vt:lpstr>'20. Rotherham Place Partnership'!Print_Area</vt:lpstr>
      <vt:lpstr>'3. Risk Matrix Domain &amp; RACI'!Print_Area</vt:lpstr>
      <vt:lpstr>'5(iiI) Rotherham BAF'!Print_Area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SHARP, Abby (NHS SOUTH YORKSHIRE ICB - 03L)</dc:creator>
  <cp:keywords/>
  <dc:description/>
  <cp:lastModifiedBy>SHARP, Abby (NHS SOUTH YORKSHIRE ICB - 03L)</cp:lastModifiedBy>
  <cp:revision/>
  <dcterms:created xsi:type="dcterms:W3CDTF">2024-04-23T07:32:23Z</dcterms:created>
  <dcterms:modified xsi:type="dcterms:W3CDTF">2025-11-04T08:25:27Z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0x010100AC5018A11717134BB97278703A0B5E56</vt:lpwstr>
  </property>
  <property fmtid="{D5CDD505-2E9C-101B-9397-08002B2CF9AE}" pid="3" name="MediaServiceImageTags">
    <vt:lpwstr/>
  </property>
</Properties>
</file>